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drawings/drawing15.xml" ContentType="application/vnd.openxmlformats-officedocument.drawing+xml"/>
  <Override PartName="/xl/charts/chart15.xml" ContentType="application/vnd.openxmlformats-officedocument.drawingml.chart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drawings/drawing17.xml" ContentType="application/vnd.openxmlformats-officedocument.drawing+xml"/>
  <Override PartName="/xl/charts/chart17.xml" ContentType="application/vnd.openxmlformats-officedocument.drawingml.chart+xml"/>
  <Override PartName="/xl/drawings/drawing18.xml" ContentType="application/vnd.openxmlformats-officedocument.drawing+xml"/>
  <Override PartName="/xl/charts/chart18.xml" ContentType="application/vnd.openxmlformats-officedocument.drawingml.chart+xml"/>
  <Override PartName="/xl/drawings/drawing19.xml" ContentType="application/vnd.openxmlformats-officedocument.drawing+xml"/>
  <Override PartName="/xl/charts/chart19.xml" ContentType="application/vnd.openxmlformats-officedocument.drawingml.chart+xml"/>
  <Override PartName="/xl/drawings/drawing20.xml" ContentType="application/vnd.openxmlformats-officedocument.drawing+xml"/>
  <Override PartName="/xl/charts/chart20.xml" ContentType="application/vnd.openxmlformats-officedocument.drawingml.chart+xml"/>
  <Override PartName="/xl/drawings/drawing21.xml" ContentType="application/vnd.openxmlformats-officedocument.drawing+xml"/>
  <Override PartName="/xl/charts/chart21.xml" ContentType="application/vnd.openxmlformats-officedocument.drawingml.chart+xml"/>
  <Override PartName="/xl/drawings/drawing22.xml" ContentType="application/vnd.openxmlformats-officedocument.drawing+xml"/>
  <Override PartName="/xl/charts/chart22.xml" ContentType="application/vnd.openxmlformats-officedocument.drawingml.chart+xml"/>
  <Override PartName="/xl/drawings/drawing23.xml" ContentType="application/vnd.openxmlformats-officedocument.drawing+xml"/>
  <Override PartName="/xl/charts/chart23.xml" ContentType="application/vnd.openxmlformats-officedocument.drawingml.chart+xml"/>
  <Override PartName="/xl/drawings/drawing24.xml" ContentType="application/vnd.openxmlformats-officedocument.drawing+xml"/>
  <Override PartName="/xl/charts/chart24.xml" ContentType="application/vnd.openxmlformats-officedocument.drawingml.chart+xml"/>
  <Override PartName="/xl/drawings/drawing25.xml" ContentType="application/vnd.openxmlformats-officedocument.drawing+xml"/>
  <Override PartName="/xl/charts/chart25.xml" ContentType="application/vnd.openxmlformats-officedocument.drawingml.chart+xml"/>
  <Override PartName="/xl/drawings/drawing26.xml" ContentType="application/vnd.openxmlformats-officedocument.drawing+xml"/>
  <Override PartName="/xl/charts/chart26.xml" ContentType="application/vnd.openxmlformats-officedocument.drawingml.chart+xml"/>
  <Override PartName="/xl/drawings/drawing27.xml" ContentType="application/vnd.openxmlformats-officedocument.drawing+xml"/>
  <Override PartName="/xl/charts/chart27.xml" ContentType="application/vnd.openxmlformats-officedocument.drawingml.chart+xml"/>
  <Override PartName="/xl/drawings/drawing28.xml" ContentType="application/vnd.openxmlformats-officedocument.drawing+xml"/>
  <Override PartName="/xl/charts/chart28.xml" ContentType="application/vnd.openxmlformats-officedocument.drawingml.chart+xml"/>
  <Override PartName="/xl/drawings/drawing29.xml" ContentType="application/vnd.openxmlformats-officedocument.drawing+xml"/>
  <Override PartName="/xl/charts/chart29.xml" ContentType="application/vnd.openxmlformats-officedocument.drawingml.chart+xml"/>
  <Override PartName="/xl/drawings/drawing30.xml" ContentType="application/vnd.openxmlformats-officedocument.drawing+xml"/>
  <Override PartName="/xl/charts/chart30.xml" ContentType="application/vnd.openxmlformats-officedocument.drawingml.chart+xml"/>
  <Override PartName="/xl/drawings/drawing31.xml" ContentType="application/vnd.openxmlformats-officedocument.drawing+xml"/>
  <Override PartName="/xl/charts/chart31.xml" ContentType="application/vnd.openxmlformats-officedocument.drawingml.chart+xml"/>
  <Override PartName="/xl/drawings/drawing32.xml" ContentType="application/vnd.openxmlformats-officedocument.drawing+xml"/>
  <Override PartName="/xl/charts/chart32.xml" ContentType="application/vnd.openxmlformats-officedocument.drawingml.chart+xml"/>
  <Override PartName="/xl/drawings/drawing33.xml" ContentType="application/vnd.openxmlformats-officedocument.drawing+xml"/>
  <Override PartName="/xl/charts/chart33.xml" ContentType="application/vnd.openxmlformats-officedocument.drawingml.chart+xml"/>
  <Override PartName="/xl/drawings/drawing34.xml" ContentType="application/vnd.openxmlformats-officedocument.drawing+xml"/>
  <Override PartName="/xl/charts/chart34.xml" ContentType="application/vnd.openxmlformats-officedocument.drawingml.chart+xml"/>
  <Override PartName="/xl/drawings/drawing35.xml" ContentType="application/vnd.openxmlformats-officedocument.drawing+xml"/>
  <Override PartName="/xl/charts/chart35.xml" ContentType="application/vnd.openxmlformats-officedocument.drawingml.chart+xml"/>
  <Override PartName="/xl/drawings/drawing36.xml" ContentType="application/vnd.openxmlformats-officedocument.drawing+xml"/>
  <Override PartName="/xl/charts/chart36.xml" ContentType="application/vnd.openxmlformats-officedocument.drawingml.chart+xml"/>
  <Override PartName="/xl/drawings/drawing37.xml" ContentType="application/vnd.openxmlformats-officedocument.drawing+xml"/>
  <Override PartName="/xl/charts/chart37.xml" ContentType="application/vnd.openxmlformats-officedocument.drawingml.chart+xml"/>
  <Override PartName="/xl/drawings/drawing38.xml" ContentType="application/vnd.openxmlformats-officedocument.drawing+xml"/>
  <Override PartName="/xl/charts/chart38.xml" ContentType="application/vnd.openxmlformats-officedocument.drawingml.chart+xml"/>
  <Override PartName="/xl/drawings/drawing39.xml" ContentType="application/vnd.openxmlformats-officedocument.drawing+xml"/>
  <Override PartName="/xl/charts/chart39.xml" ContentType="application/vnd.openxmlformats-officedocument.drawingml.chart+xml"/>
  <Override PartName="/xl/drawings/drawing40.xml" ContentType="application/vnd.openxmlformats-officedocument.drawing+xml"/>
  <Override PartName="/xl/charts/chart40.xml" ContentType="application/vnd.openxmlformats-officedocument.drawingml.chart+xml"/>
  <Override PartName="/xl/drawings/drawing41.xml" ContentType="application/vnd.openxmlformats-officedocument.drawing+xml"/>
  <Override PartName="/xl/charts/chart41.xml" ContentType="application/vnd.openxmlformats-officedocument.drawingml.chart+xml"/>
  <Override PartName="/xl/drawings/drawing42.xml" ContentType="application/vnd.openxmlformats-officedocument.drawing+xml"/>
  <Override PartName="/xl/charts/chart42.xml" ContentType="application/vnd.openxmlformats-officedocument.drawingml.chart+xml"/>
  <Override PartName="/xl/drawings/drawing43.xml" ContentType="application/vnd.openxmlformats-officedocument.drawing+xml"/>
  <Override PartName="/xl/charts/chart43.xml" ContentType="application/vnd.openxmlformats-officedocument.drawingml.chart+xml"/>
  <Override PartName="/xl/drawings/drawing44.xml" ContentType="application/vnd.openxmlformats-officedocument.drawing+xml"/>
  <Override PartName="/xl/charts/chart44.xml" ContentType="application/vnd.openxmlformats-officedocument.drawingml.chart+xml"/>
  <Override PartName="/xl/drawings/drawing45.xml" ContentType="application/vnd.openxmlformats-officedocument.drawing+xml"/>
  <Override PartName="/xl/charts/chart45.xml" ContentType="application/vnd.openxmlformats-officedocument.drawingml.chart+xml"/>
  <Override PartName="/xl/drawings/drawing46.xml" ContentType="application/vnd.openxmlformats-officedocument.drawing+xml"/>
  <Override PartName="/xl/charts/chart46.xml" ContentType="application/vnd.openxmlformats-officedocument.drawingml.chart+xml"/>
  <Override PartName="/xl/drawings/drawing47.xml" ContentType="application/vnd.openxmlformats-officedocument.drawing+xml"/>
  <Override PartName="/xl/charts/chart47.xml" ContentType="application/vnd.openxmlformats-officedocument.drawingml.chart+xml"/>
  <Override PartName="/xl/drawings/drawing48.xml" ContentType="application/vnd.openxmlformats-officedocument.drawing+xml"/>
  <Override PartName="/xl/charts/chart48.xml" ContentType="application/vnd.openxmlformats-officedocument.drawingml.chart+xml"/>
  <Override PartName="/xl/drawings/drawing49.xml" ContentType="application/vnd.openxmlformats-officedocument.drawing+xml"/>
  <Override PartName="/xl/charts/chart49.xml" ContentType="application/vnd.openxmlformats-officedocument.drawingml.chart+xml"/>
  <Override PartName="/xl/drawings/drawing50.xml" ContentType="application/vnd.openxmlformats-officedocument.drawing+xml"/>
  <Override PartName="/xl/charts/chart50.xml" ContentType="application/vnd.openxmlformats-officedocument.drawingml.chart+xml"/>
  <Override PartName="/xl/drawings/drawing51.xml" ContentType="application/vnd.openxmlformats-officedocument.drawing+xml"/>
  <Override PartName="/xl/charts/chart5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/>
  <mc:AlternateContent xmlns:mc="http://schemas.openxmlformats.org/markup-compatibility/2006">
    <mc:Choice Requires="x15">
      <x15ac:absPath xmlns:x15ac="http://schemas.microsoft.com/office/spreadsheetml/2010/11/ac" url="/Users/kellytroconis/Desktop/PSY3460/"/>
    </mc:Choice>
  </mc:AlternateContent>
  <xr:revisionPtr revIDLastSave="0" documentId="8_{739265A3-FBE6-D144-98AF-75D087B9E196}" xr6:coauthVersionLast="45" xr6:coauthVersionMax="45" xr10:uidLastSave="{00000000-0000-0000-0000-000000000000}"/>
  <bookViews>
    <workbookView xWindow="0" yWindow="460" windowWidth="28800" windowHeight="16240" xr2:uid="{00000000-000D-0000-FFFF-FFFF00000000}"/>
  </bookViews>
  <sheets>
    <sheet name="Raw Data" sheetId="1" r:id="rId1"/>
    <sheet name="Converted Data" sheetId="2" r:id="rId2"/>
    <sheet name="What EAP" sheetId="3" r:id="rId3"/>
    <sheet name="How to access EAP" sheetId="4" r:id="rId4"/>
    <sheet name="Likely to use EAP" sheetId="5" r:id="rId5"/>
    <sheet name="What Peer Support" sheetId="6" r:id="rId6"/>
    <sheet name="Who is Peer Support" sheetId="7" r:id="rId7"/>
    <sheet name="Access Peer Support" sheetId="8" r:id="rId8"/>
    <sheet name="Likely to Access Peer" sheetId="9" r:id="rId9"/>
    <sheet name="Comfortable confiding with Peer" sheetId="10" r:id="rId10"/>
    <sheet name="Attending Coping Inservices" sheetId="11" r:id="rId11"/>
    <sheet name="Participate in Webinar" sheetId="12" r:id="rId12"/>
    <sheet name="Shift Briefings" sheetId="13" r:id="rId13"/>
    <sheet name="First Year Training" sheetId="14" r:id="rId14"/>
    <sheet name="Diet and Nutrition" sheetId="15" r:id="rId15"/>
    <sheet name="Exercise" sheetId="16" r:id="rId16"/>
    <sheet name="Family Skills" sheetId="17" r:id="rId17"/>
    <sheet name="Family Support Group" sheetId="18" r:id="rId18"/>
    <sheet name="Marriage Skills" sheetId="19" r:id="rId19"/>
    <sheet name="Personal Finances" sheetId="20" r:id="rId20"/>
    <sheet name="Mindfulness" sheetId="21" r:id="rId21"/>
    <sheet name="Resiliency" sheetId="22" r:id="rId22"/>
    <sheet name="Reimbursment" sheetId="23" r:id="rId23"/>
    <sheet name="Ways Impact Spiritual Beliefs" sheetId="24" r:id="rId24"/>
    <sheet name="Extent Spirtual Beliefs Impacte" sheetId="25" r:id="rId25"/>
    <sheet name="Hard Times" sheetId="26" r:id="rId26"/>
    <sheet name="Tolerate Stress" sheetId="27" r:id="rId27"/>
    <sheet name="Dept Spiritual Supports" sheetId="28" r:id="rId28"/>
    <sheet name="Chaplain" sheetId="29" r:id="rId29"/>
    <sheet name="Seperating Work and Personal" sheetId="30" r:id="rId30"/>
    <sheet name="Falling Asleep" sheetId="31" r:id="rId31"/>
    <sheet name="Sleep Before" sheetId="32" r:id="rId32"/>
    <sheet name="Cut Off" sheetId="33" r:id="rId33"/>
    <sheet name="Depressed" sheetId="34" r:id="rId34"/>
    <sheet name="Concentration" sheetId="35" r:id="rId35"/>
    <sheet name="Job Memories" sheetId="36" r:id="rId36"/>
    <sheet name="Physical Reactions" sheetId="37" r:id="rId37"/>
    <sheet name="Irritable Outbursts" sheetId="38" r:id="rId38"/>
    <sheet name="Anger-Others" sheetId="39" r:id="rId39"/>
    <sheet name="Anger-Self" sheetId="40" r:id="rId40"/>
    <sheet name="Suicidal Thoughts" sheetId="41" r:id="rId41"/>
    <sheet name="Frequency of SI" sheetId="42" r:id="rId42"/>
    <sheet name="Dont Know Help" sheetId="43" r:id="rId43"/>
    <sheet name="Time Off" sheetId="44" r:id="rId44"/>
    <sheet name="Embarrasing" sheetId="45" r:id="rId45"/>
    <sheet name="Weak" sheetId="46" r:id="rId46"/>
    <sheet name="Less Confidence" sheetId="47" r:id="rId47"/>
    <sheet name="Treated Differently" sheetId="48" r:id="rId48"/>
    <sheet name="Evidence" sheetId="49" r:id="rId49"/>
    <sheet name="Deal Myself" sheetId="50" r:id="rId50"/>
    <sheet name="Think Of Others" sheetId="51" r:id="rId51"/>
    <sheet name="I Might Need" sheetId="52" r:id="rId52"/>
    <sheet name="Drinking " sheetId="53" r:id="rId5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327" i="53" l="1"/>
  <c r="A327" i="53"/>
  <c r="B326" i="53"/>
  <c r="A326" i="53"/>
  <c r="B325" i="53"/>
  <c r="A325" i="53"/>
  <c r="B324" i="53"/>
  <c r="A324" i="53"/>
  <c r="B323" i="53"/>
  <c r="A323" i="53"/>
  <c r="B322" i="53"/>
  <c r="A322" i="53"/>
  <c r="B321" i="53"/>
  <c r="A321" i="53"/>
  <c r="B320" i="53"/>
  <c r="A320" i="53"/>
  <c r="B319" i="53"/>
  <c r="A319" i="53"/>
  <c r="B318" i="53"/>
  <c r="A318" i="53"/>
  <c r="B317" i="53"/>
  <c r="A317" i="53"/>
  <c r="B316" i="53"/>
  <c r="A316" i="53"/>
  <c r="B315" i="53"/>
  <c r="A315" i="53"/>
  <c r="B314" i="53"/>
  <c r="A314" i="53"/>
  <c r="B313" i="53"/>
  <c r="A313" i="53"/>
  <c r="B312" i="53"/>
  <c r="A312" i="53"/>
  <c r="B311" i="53"/>
  <c r="A311" i="53"/>
  <c r="B310" i="53"/>
  <c r="A310" i="53"/>
  <c r="B309" i="53"/>
  <c r="A309" i="53"/>
  <c r="B308" i="53"/>
  <c r="A308" i="53"/>
  <c r="B307" i="53"/>
  <c r="A307" i="53"/>
  <c r="B306" i="53"/>
  <c r="A306" i="53"/>
  <c r="B305" i="53"/>
  <c r="A305" i="53"/>
  <c r="B304" i="53"/>
  <c r="A304" i="53"/>
  <c r="B303" i="53"/>
  <c r="A303" i="53"/>
  <c r="B302" i="53"/>
  <c r="A302" i="53"/>
  <c r="B301" i="53"/>
  <c r="A301" i="53"/>
  <c r="B300" i="53"/>
  <c r="A300" i="53"/>
  <c r="B299" i="53"/>
  <c r="A299" i="53"/>
  <c r="B298" i="53"/>
  <c r="A298" i="53"/>
  <c r="B297" i="53"/>
  <c r="A297" i="53"/>
  <c r="B296" i="53"/>
  <c r="A296" i="53"/>
  <c r="B295" i="53"/>
  <c r="A295" i="53"/>
  <c r="B294" i="53"/>
  <c r="A294" i="53"/>
  <c r="B293" i="53"/>
  <c r="A293" i="53"/>
  <c r="B292" i="53"/>
  <c r="A292" i="53"/>
  <c r="B291" i="53"/>
  <c r="A291" i="53"/>
  <c r="B290" i="53"/>
  <c r="A290" i="53"/>
  <c r="B289" i="53"/>
  <c r="A289" i="53"/>
  <c r="B288" i="53"/>
  <c r="A288" i="53"/>
  <c r="B287" i="53"/>
  <c r="A287" i="53"/>
  <c r="B286" i="53"/>
  <c r="A286" i="53"/>
  <c r="B285" i="53"/>
  <c r="A285" i="53"/>
  <c r="B284" i="53"/>
  <c r="A284" i="53"/>
  <c r="B283" i="53"/>
  <c r="A283" i="53"/>
  <c r="B282" i="53"/>
  <c r="A282" i="53"/>
  <c r="B281" i="53"/>
  <c r="A281" i="53"/>
  <c r="B280" i="53"/>
  <c r="A280" i="53"/>
  <c r="B279" i="53"/>
  <c r="A279" i="53"/>
  <c r="B278" i="53"/>
  <c r="A278" i="53"/>
  <c r="B277" i="53"/>
  <c r="A277" i="53"/>
  <c r="B276" i="53"/>
  <c r="A276" i="53"/>
  <c r="B275" i="53"/>
  <c r="A275" i="53"/>
  <c r="B274" i="53"/>
  <c r="A274" i="53"/>
  <c r="B273" i="53"/>
  <c r="A273" i="53"/>
  <c r="B272" i="53"/>
  <c r="A272" i="53"/>
  <c r="B271" i="53"/>
  <c r="A271" i="53"/>
  <c r="B270" i="53"/>
  <c r="A270" i="53"/>
  <c r="B269" i="53"/>
  <c r="A269" i="53"/>
  <c r="B268" i="53"/>
  <c r="A268" i="53"/>
  <c r="B267" i="53"/>
  <c r="A267" i="53"/>
  <c r="B266" i="53"/>
  <c r="A266" i="53"/>
  <c r="B265" i="53"/>
  <c r="A265" i="53"/>
  <c r="B264" i="53"/>
  <c r="A264" i="53"/>
  <c r="B263" i="53"/>
  <c r="A263" i="53"/>
  <c r="B262" i="53"/>
  <c r="A262" i="53"/>
  <c r="B261" i="53"/>
  <c r="A261" i="53"/>
  <c r="B260" i="53"/>
  <c r="A260" i="53"/>
  <c r="B259" i="53"/>
  <c r="A259" i="53"/>
  <c r="B258" i="53"/>
  <c r="A258" i="53"/>
  <c r="B257" i="53"/>
  <c r="A257" i="53"/>
  <c r="B256" i="53"/>
  <c r="A256" i="53"/>
  <c r="B255" i="53"/>
  <c r="A255" i="53"/>
  <c r="B254" i="53"/>
  <c r="A254" i="53"/>
  <c r="B253" i="53"/>
  <c r="A253" i="53"/>
  <c r="B252" i="53"/>
  <c r="A252" i="53"/>
  <c r="B251" i="53"/>
  <c r="A251" i="53"/>
  <c r="B250" i="53"/>
  <c r="A250" i="53"/>
  <c r="B249" i="53"/>
  <c r="A249" i="53"/>
  <c r="B248" i="53"/>
  <c r="A248" i="53"/>
  <c r="B247" i="53"/>
  <c r="A247" i="53"/>
  <c r="B246" i="53"/>
  <c r="A246" i="53"/>
  <c r="B245" i="53"/>
  <c r="A245" i="53"/>
  <c r="B244" i="53"/>
  <c r="A244" i="53"/>
  <c r="B243" i="53"/>
  <c r="A243" i="53"/>
  <c r="B242" i="53"/>
  <c r="A242" i="53"/>
  <c r="B241" i="53"/>
  <c r="A241" i="53"/>
  <c r="B240" i="53"/>
  <c r="A240" i="53"/>
  <c r="B239" i="53"/>
  <c r="A239" i="53"/>
  <c r="B238" i="53"/>
  <c r="A238" i="53"/>
  <c r="B237" i="53"/>
  <c r="A237" i="53"/>
  <c r="B236" i="53"/>
  <c r="A236" i="53"/>
  <c r="B235" i="53"/>
  <c r="A235" i="53"/>
  <c r="B234" i="53"/>
  <c r="A234" i="53"/>
  <c r="B233" i="53"/>
  <c r="A233" i="53"/>
  <c r="B232" i="53"/>
  <c r="A232" i="53"/>
  <c r="B231" i="53"/>
  <c r="A231" i="53"/>
  <c r="B230" i="53"/>
  <c r="A230" i="53"/>
  <c r="B229" i="53"/>
  <c r="A229" i="53"/>
  <c r="B228" i="53"/>
  <c r="A228" i="53"/>
  <c r="B227" i="53"/>
  <c r="A227" i="53"/>
  <c r="B226" i="53"/>
  <c r="A226" i="53"/>
  <c r="B225" i="53"/>
  <c r="A225" i="53"/>
  <c r="B224" i="53"/>
  <c r="A224" i="53"/>
  <c r="B223" i="53"/>
  <c r="A223" i="53"/>
  <c r="B222" i="53"/>
  <c r="A222" i="53"/>
  <c r="B221" i="53"/>
  <c r="A221" i="53"/>
  <c r="B220" i="53"/>
  <c r="A220" i="53"/>
  <c r="B219" i="53"/>
  <c r="A219" i="53"/>
  <c r="B218" i="53"/>
  <c r="A218" i="53"/>
  <c r="B217" i="53"/>
  <c r="A217" i="53"/>
  <c r="B216" i="53"/>
  <c r="A216" i="53"/>
  <c r="B215" i="53"/>
  <c r="A215" i="53"/>
  <c r="B214" i="53"/>
  <c r="A214" i="53"/>
  <c r="B213" i="53"/>
  <c r="A213" i="53"/>
  <c r="B212" i="53"/>
  <c r="A212" i="53"/>
  <c r="B211" i="53"/>
  <c r="A211" i="53"/>
  <c r="B210" i="53"/>
  <c r="A210" i="53"/>
  <c r="B209" i="53"/>
  <c r="A209" i="53"/>
  <c r="B208" i="53"/>
  <c r="A208" i="53"/>
  <c r="B207" i="53"/>
  <c r="A207" i="53"/>
  <c r="B206" i="53"/>
  <c r="A206" i="53"/>
  <c r="B205" i="53"/>
  <c r="A205" i="53"/>
  <c r="B204" i="53"/>
  <c r="A204" i="53"/>
  <c r="B203" i="53"/>
  <c r="A203" i="53"/>
  <c r="B202" i="53"/>
  <c r="A202" i="53"/>
  <c r="B201" i="53"/>
  <c r="A201" i="53"/>
  <c r="B200" i="53"/>
  <c r="A200" i="53"/>
  <c r="B199" i="53"/>
  <c r="A199" i="53"/>
  <c r="B198" i="53"/>
  <c r="A198" i="53"/>
  <c r="B197" i="53"/>
  <c r="A197" i="53"/>
  <c r="B196" i="53"/>
  <c r="A196" i="53"/>
  <c r="B195" i="53"/>
  <c r="A195" i="53"/>
  <c r="B194" i="53"/>
  <c r="A194" i="53"/>
  <c r="B193" i="53"/>
  <c r="A193" i="53"/>
  <c r="B192" i="53"/>
  <c r="A192" i="53"/>
  <c r="B191" i="53"/>
  <c r="A191" i="53"/>
  <c r="B190" i="53"/>
  <c r="A190" i="53"/>
  <c r="B189" i="53"/>
  <c r="A189" i="53"/>
  <c r="B188" i="53"/>
  <c r="A188" i="53"/>
  <c r="B187" i="53"/>
  <c r="A187" i="53"/>
  <c r="B186" i="53"/>
  <c r="A186" i="53"/>
  <c r="B185" i="53"/>
  <c r="A185" i="53"/>
  <c r="B184" i="53"/>
  <c r="A184" i="53"/>
  <c r="B183" i="53"/>
  <c r="A183" i="53"/>
  <c r="B182" i="53"/>
  <c r="A182" i="53"/>
  <c r="B181" i="53"/>
  <c r="A181" i="53"/>
  <c r="B180" i="53"/>
  <c r="A180" i="53"/>
  <c r="B179" i="53"/>
  <c r="A179" i="53"/>
  <c r="B178" i="53"/>
  <c r="A178" i="53"/>
  <c r="B177" i="53"/>
  <c r="A177" i="53"/>
  <c r="B176" i="53"/>
  <c r="A176" i="53"/>
  <c r="B175" i="53"/>
  <c r="A175" i="53"/>
  <c r="B174" i="53"/>
  <c r="A174" i="53"/>
  <c r="B173" i="53"/>
  <c r="A173" i="53"/>
  <c r="B172" i="53"/>
  <c r="A172" i="53"/>
  <c r="B171" i="53"/>
  <c r="A171" i="53"/>
  <c r="B170" i="53"/>
  <c r="A170" i="53"/>
  <c r="B169" i="53"/>
  <c r="A169" i="53"/>
  <c r="B168" i="53"/>
  <c r="A168" i="53"/>
  <c r="B167" i="53"/>
  <c r="A167" i="53"/>
  <c r="B166" i="53"/>
  <c r="A166" i="53"/>
  <c r="B165" i="53"/>
  <c r="A165" i="53"/>
  <c r="B164" i="53"/>
  <c r="A164" i="53"/>
  <c r="B163" i="53"/>
  <c r="A163" i="53"/>
  <c r="B162" i="53"/>
  <c r="A162" i="53"/>
  <c r="B161" i="53"/>
  <c r="A161" i="53"/>
  <c r="B160" i="53"/>
  <c r="A160" i="53"/>
  <c r="B159" i="53"/>
  <c r="A159" i="53"/>
  <c r="B158" i="53"/>
  <c r="A158" i="53"/>
  <c r="B157" i="53"/>
  <c r="A157" i="53"/>
  <c r="B156" i="53"/>
  <c r="A156" i="53"/>
  <c r="B155" i="53"/>
  <c r="A155" i="53"/>
  <c r="B154" i="53"/>
  <c r="A154" i="53"/>
  <c r="B153" i="53"/>
  <c r="A153" i="53"/>
  <c r="B152" i="53"/>
  <c r="A152" i="53"/>
  <c r="B151" i="53"/>
  <c r="A151" i="53"/>
  <c r="B150" i="53"/>
  <c r="A150" i="53"/>
  <c r="B149" i="53"/>
  <c r="A149" i="53"/>
  <c r="B148" i="53"/>
  <c r="A148" i="53"/>
  <c r="B147" i="53"/>
  <c r="A147" i="53"/>
  <c r="B146" i="53"/>
  <c r="A146" i="53"/>
  <c r="B145" i="53"/>
  <c r="A145" i="53"/>
  <c r="B144" i="53"/>
  <c r="A144" i="53"/>
  <c r="B143" i="53"/>
  <c r="A143" i="53"/>
  <c r="B142" i="53"/>
  <c r="A142" i="53"/>
  <c r="B141" i="53"/>
  <c r="A141" i="53"/>
  <c r="B140" i="53"/>
  <c r="A140" i="53"/>
  <c r="B139" i="53"/>
  <c r="A139" i="53"/>
  <c r="B138" i="53"/>
  <c r="A138" i="53"/>
  <c r="B137" i="53"/>
  <c r="A137" i="53"/>
  <c r="B136" i="53"/>
  <c r="A136" i="53"/>
  <c r="B135" i="53"/>
  <c r="A135" i="53"/>
  <c r="B134" i="53"/>
  <c r="A134" i="53"/>
  <c r="B133" i="53"/>
  <c r="A133" i="53"/>
  <c r="B132" i="53"/>
  <c r="A132" i="53"/>
  <c r="B131" i="53"/>
  <c r="A131" i="53"/>
  <c r="B130" i="53"/>
  <c r="A130" i="53"/>
  <c r="B129" i="53"/>
  <c r="A129" i="53"/>
  <c r="B128" i="53"/>
  <c r="A128" i="53"/>
  <c r="B127" i="53"/>
  <c r="A127" i="53"/>
  <c r="B126" i="53"/>
  <c r="A126" i="53"/>
  <c r="B125" i="53"/>
  <c r="A125" i="53"/>
  <c r="B124" i="53"/>
  <c r="A124" i="53"/>
  <c r="B123" i="53"/>
  <c r="A123" i="53"/>
  <c r="B122" i="53"/>
  <c r="A122" i="53"/>
  <c r="B121" i="53"/>
  <c r="A121" i="53"/>
  <c r="B120" i="53"/>
  <c r="A120" i="53"/>
  <c r="B119" i="53"/>
  <c r="A119" i="53"/>
  <c r="B118" i="53"/>
  <c r="A118" i="53"/>
  <c r="B117" i="53"/>
  <c r="A117" i="53"/>
  <c r="B116" i="53"/>
  <c r="A116" i="53"/>
  <c r="B115" i="53"/>
  <c r="A115" i="53"/>
  <c r="B114" i="53"/>
  <c r="A114" i="53"/>
  <c r="B113" i="53"/>
  <c r="A113" i="53"/>
  <c r="B112" i="53"/>
  <c r="A112" i="53"/>
  <c r="B111" i="53"/>
  <c r="A111" i="53"/>
  <c r="B110" i="53"/>
  <c r="A110" i="53"/>
  <c r="B109" i="53"/>
  <c r="A109" i="53"/>
  <c r="B108" i="53"/>
  <c r="A108" i="53"/>
  <c r="B107" i="53"/>
  <c r="A107" i="53"/>
  <c r="B106" i="53"/>
  <c r="A106" i="53"/>
  <c r="B105" i="53"/>
  <c r="A105" i="53"/>
  <c r="B104" i="53"/>
  <c r="A104" i="53"/>
  <c r="B103" i="53"/>
  <c r="A103" i="53"/>
  <c r="B102" i="53"/>
  <c r="A102" i="53"/>
  <c r="B101" i="53"/>
  <c r="A101" i="53"/>
  <c r="B100" i="53"/>
  <c r="A100" i="53"/>
  <c r="B99" i="53"/>
  <c r="A99" i="53"/>
  <c r="B98" i="53"/>
  <c r="A98" i="53"/>
  <c r="B97" i="53"/>
  <c r="A97" i="53"/>
  <c r="B96" i="53"/>
  <c r="A96" i="53"/>
  <c r="B95" i="53"/>
  <c r="A95" i="53"/>
  <c r="B94" i="53"/>
  <c r="A94" i="53"/>
  <c r="B93" i="53"/>
  <c r="A93" i="53"/>
  <c r="B92" i="53"/>
  <c r="A92" i="53"/>
  <c r="B91" i="53"/>
  <c r="A91" i="53"/>
  <c r="B90" i="53"/>
  <c r="A90" i="53"/>
  <c r="B89" i="53"/>
  <c r="A89" i="53"/>
  <c r="B88" i="53"/>
  <c r="A88" i="53"/>
  <c r="B87" i="53"/>
  <c r="A87" i="53"/>
  <c r="B86" i="53"/>
  <c r="A86" i="53"/>
  <c r="B85" i="53"/>
  <c r="A85" i="53"/>
  <c r="B84" i="53"/>
  <c r="A84" i="53"/>
  <c r="B83" i="53"/>
  <c r="A83" i="53"/>
  <c r="B82" i="53"/>
  <c r="A82" i="53"/>
  <c r="B81" i="53"/>
  <c r="A81" i="53"/>
  <c r="B80" i="53"/>
  <c r="A80" i="53"/>
  <c r="B79" i="53"/>
  <c r="A79" i="53"/>
  <c r="B78" i="53"/>
  <c r="A78" i="53"/>
  <c r="B77" i="53"/>
  <c r="A77" i="53"/>
  <c r="B76" i="53"/>
  <c r="A76" i="53"/>
  <c r="B75" i="53"/>
  <c r="A75" i="53"/>
  <c r="B74" i="53"/>
  <c r="A74" i="53"/>
  <c r="B73" i="53"/>
  <c r="A73" i="53"/>
  <c r="B72" i="53"/>
  <c r="A72" i="53"/>
  <c r="B71" i="53"/>
  <c r="A71" i="53"/>
  <c r="B70" i="53"/>
  <c r="A70" i="53"/>
  <c r="B69" i="53"/>
  <c r="A69" i="53"/>
  <c r="B68" i="53"/>
  <c r="A68" i="53"/>
  <c r="B67" i="53"/>
  <c r="A67" i="53"/>
  <c r="B66" i="53"/>
  <c r="A66" i="53"/>
  <c r="B65" i="53"/>
  <c r="A65" i="53"/>
  <c r="B64" i="53"/>
  <c r="A64" i="53"/>
  <c r="B63" i="53"/>
  <c r="A63" i="53"/>
  <c r="B62" i="53"/>
  <c r="A62" i="53"/>
  <c r="B61" i="53"/>
  <c r="A61" i="53"/>
  <c r="B60" i="53"/>
  <c r="A60" i="53"/>
  <c r="B59" i="53"/>
  <c r="A59" i="53"/>
  <c r="B58" i="53"/>
  <c r="A58" i="53"/>
  <c r="B57" i="53"/>
  <c r="A57" i="53"/>
  <c r="B56" i="53"/>
  <c r="A56" i="53"/>
  <c r="B55" i="53"/>
  <c r="A55" i="53"/>
  <c r="B54" i="53"/>
  <c r="A54" i="53"/>
  <c r="B53" i="53"/>
  <c r="A53" i="53"/>
  <c r="B52" i="53"/>
  <c r="A52" i="53"/>
  <c r="B51" i="53"/>
  <c r="A51" i="53"/>
  <c r="B50" i="53"/>
  <c r="A50" i="53"/>
  <c r="B49" i="53"/>
  <c r="A49" i="53"/>
  <c r="B48" i="53"/>
  <c r="A48" i="53"/>
  <c r="B47" i="53"/>
  <c r="A47" i="53"/>
  <c r="B46" i="53"/>
  <c r="A46" i="53"/>
  <c r="B45" i="53"/>
  <c r="A45" i="53"/>
  <c r="B44" i="53"/>
  <c r="A44" i="53"/>
  <c r="B43" i="53"/>
  <c r="A43" i="53"/>
  <c r="B42" i="53"/>
  <c r="A42" i="53"/>
  <c r="B41" i="53"/>
  <c r="A41" i="53"/>
  <c r="B40" i="53"/>
  <c r="A40" i="53"/>
  <c r="B39" i="53"/>
  <c r="A39" i="53"/>
  <c r="B38" i="53"/>
  <c r="A38" i="53"/>
  <c r="B37" i="53"/>
  <c r="A37" i="53"/>
  <c r="B36" i="53"/>
  <c r="A36" i="53"/>
  <c r="B35" i="53"/>
  <c r="A35" i="53"/>
  <c r="B34" i="53"/>
  <c r="A34" i="53"/>
  <c r="B33" i="53"/>
  <c r="A33" i="53"/>
  <c r="B32" i="53"/>
  <c r="A32" i="53"/>
  <c r="B31" i="53"/>
  <c r="A31" i="53"/>
  <c r="B30" i="53"/>
  <c r="A30" i="53"/>
  <c r="B29" i="53"/>
  <c r="A29" i="53"/>
  <c r="B28" i="53"/>
  <c r="A28" i="53"/>
  <c r="B27" i="53"/>
  <c r="A27" i="53"/>
  <c r="B26" i="53"/>
  <c r="A26" i="53"/>
  <c r="B25" i="53"/>
  <c r="A25" i="53"/>
  <c r="B24" i="53"/>
  <c r="A24" i="53"/>
  <c r="B23" i="53"/>
  <c r="A23" i="53"/>
  <c r="B22" i="53"/>
  <c r="A22" i="53"/>
  <c r="B21" i="53"/>
  <c r="A21" i="53"/>
  <c r="B20" i="53"/>
  <c r="A20" i="53"/>
  <c r="B19" i="53"/>
  <c r="A19" i="53"/>
  <c r="B18" i="53"/>
  <c r="A18" i="53"/>
  <c r="B17" i="53"/>
  <c r="A17" i="53"/>
  <c r="B16" i="53"/>
  <c r="A16" i="53"/>
  <c r="B15" i="53"/>
  <c r="A15" i="53"/>
  <c r="B14" i="53"/>
  <c r="A14" i="53"/>
  <c r="B13" i="53"/>
  <c r="A13" i="53"/>
  <c r="B12" i="53"/>
  <c r="A12" i="53"/>
  <c r="B11" i="53"/>
  <c r="A11" i="53"/>
  <c r="B10" i="53"/>
  <c r="A10" i="53"/>
  <c r="B9" i="53"/>
  <c r="A9" i="53"/>
  <c r="B8" i="53"/>
  <c r="A8" i="53"/>
  <c r="B7" i="53"/>
  <c r="A7" i="53"/>
  <c r="B6" i="53"/>
  <c r="A6" i="53"/>
  <c r="B5" i="53"/>
  <c r="A5" i="53"/>
  <c r="B4" i="53"/>
  <c r="B328" i="53" s="1"/>
  <c r="A4" i="53"/>
  <c r="D334" i="53" s="1"/>
  <c r="B327" i="52"/>
  <c r="A327" i="52"/>
  <c r="B326" i="52"/>
  <c r="A326" i="52"/>
  <c r="B325" i="52"/>
  <c r="A325" i="52"/>
  <c r="B324" i="52"/>
  <c r="A324" i="52"/>
  <c r="B323" i="52"/>
  <c r="A323" i="52"/>
  <c r="B322" i="52"/>
  <c r="A322" i="52"/>
  <c r="B321" i="52"/>
  <c r="A321" i="52"/>
  <c r="B320" i="52"/>
  <c r="A320" i="52"/>
  <c r="B319" i="52"/>
  <c r="A319" i="52"/>
  <c r="B318" i="52"/>
  <c r="A318" i="52"/>
  <c r="B317" i="52"/>
  <c r="A317" i="52"/>
  <c r="B316" i="52"/>
  <c r="A316" i="52"/>
  <c r="B315" i="52"/>
  <c r="A315" i="52"/>
  <c r="B314" i="52"/>
  <c r="A314" i="52"/>
  <c r="B313" i="52"/>
  <c r="A313" i="52"/>
  <c r="B312" i="52"/>
  <c r="A312" i="52"/>
  <c r="B311" i="52"/>
  <c r="A311" i="52"/>
  <c r="B310" i="52"/>
  <c r="A310" i="52"/>
  <c r="B309" i="52"/>
  <c r="A309" i="52"/>
  <c r="B308" i="52"/>
  <c r="A308" i="52"/>
  <c r="B307" i="52"/>
  <c r="A307" i="52"/>
  <c r="B306" i="52"/>
  <c r="A306" i="52"/>
  <c r="B305" i="52"/>
  <c r="A305" i="52"/>
  <c r="B304" i="52"/>
  <c r="A304" i="52"/>
  <c r="B303" i="52"/>
  <c r="A303" i="52"/>
  <c r="B302" i="52"/>
  <c r="A302" i="52"/>
  <c r="B301" i="52"/>
  <c r="A301" i="52"/>
  <c r="B300" i="52"/>
  <c r="A300" i="52"/>
  <c r="B299" i="52"/>
  <c r="A299" i="52"/>
  <c r="B298" i="52"/>
  <c r="A298" i="52"/>
  <c r="B297" i="52"/>
  <c r="A297" i="52"/>
  <c r="B296" i="52"/>
  <c r="A296" i="52"/>
  <c r="B295" i="52"/>
  <c r="A295" i="52"/>
  <c r="B294" i="52"/>
  <c r="A294" i="52"/>
  <c r="B293" i="52"/>
  <c r="A293" i="52"/>
  <c r="B292" i="52"/>
  <c r="A292" i="52"/>
  <c r="B291" i="52"/>
  <c r="A291" i="52"/>
  <c r="B290" i="52"/>
  <c r="A290" i="52"/>
  <c r="B289" i="52"/>
  <c r="A289" i="52"/>
  <c r="B288" i="52"/>
  <c r="A288" i="52"/>
  <c r="B287" i="52"/>
  <c r="A287" i="52"/>
  <c r="B286" i="52"/>
  <c r="A286" i="52"/>
  <c r="B285" i="52"/>
  <c r="A285" i="52"/>
  <c r="B284" i="52"/>
  <c r="A284" i="52"/>
  <c r="B283" i="52"/>
  <c r="A283" i="52"/>
  <c r="B282" i="52"/>
  <c r="A282" i="52"/>
  <c r="B281" i="52"/>
  <c r="A281" i="52"/>
  <c r="B280" i="52"/>
  <c r="A280" i="52"/>
  <c r="B279" i="52"/>
  <c r="A279" i="52"/>
  <c r="B278" i="52"/>
  <c r="A278" i="52"/>
  <c r="B277" i="52"/>
  <c r="A277" i="52"/>
  <c r="B276" i="52"/>
  <c r="A276" i="52"/>
  <c r="B275" i="52"/>
  <c r="A275" i="52"/>
  <c r="B274" i="52"/>
  <c r="A274" i="52"/>
  <c r="B273" i="52"/>
  <c r="A273" i="52"/>
  <c r="B272" i="52"/>
  <c r="A272" i="52"/>
  <c r="B271" i="52"/>
  <c r="A271" i="52"/>
  <c r="B270" i="52"/>
  <c r="A270" i="52"/>
  <c r="B269" i="52"/>
  <c r="A269" i="52"/>
  <c r="B268" i="52"/>
  <c r="A268" i="52"/>
  <c r="B267" i="52"/>
  <c r="A267" i="52"/>
  <c r="B266" i="52"/>
  <c r="A266" i="52"/>
  <c r="B265" i="52"/>
  <c r="A265" i="52"/>
  <c r="B264" i="52"/>
  <c r="A264" i="52"/>
  <c r="B263" i="52"/>
  <c r="A263" i="52"/>
  <c r="B262" i="52"/>
  <c r="A262" i="52"/>
  <c r="B261" i="52"/>
  <c r="A261" i="52"/>
  <c r="B260" i="52"/>
  <c r="A260" i="52"/>
  <c r="B259" i="52"/>
  <c r="A259" i="52"/>
  <c r="B258" i="52"/>
  <c r="A258" i="52"/>
  <c r="B257" i="52"/>
  <c r="A257" i="52"/>
  <c r="B256" i="52"/>
  <c r="A256" i="52"/>
  <c r="B255" i="52"/>
  <c r="A255" i="52"/>
  <c r="B254" i="52"/>
  <c r="A254" i="52"/>
  <c r="B253" i="52"/>
  <c r="A253" i="52"/>
  <c r="B252" i="52"/>
  <c r="A252" i="52"/>
  <c r="B251" i="52"/>
  <c r="A251" i="52"/>
  <c r="B250" i="52"/>
  <c r="A250" i="52"/>
  <c r="B249" i="52"/>
  <c r="A249" i="52"/>
  <c r="B248" i="52"/>
  <c r="A248" i="52"/>
  <c r="B247" i="52"/>
  <c r="A247" i="52"/>
  <c r="B246" i="52"/>
  <c r="A246" i="52"/>
  <c r="B245" i="52"/>
  <c r="A245" i="52"/>
  <c r="B244" i="52"/>
  <c r="A244" i="52"/>
  <c r="B243" i="52"/>
  <c r="A243" i="52"/>
  <c r="B242" i="52"/>
  <c r="A242" i="52"/>
  <c r="B241" i="52"/>
  <c r="A241" i="52"/>
  <c r="B240" i="52"/>
  <c r="A240" i="52"/>
  <c r="B239" i="52"/>
  <c r="A239" i="52"/>
  <c r="B238" i="52"/>
  <c r="A238" i="52"/>
  <c r="B237" i="52"/>
  <c r="A237" i="52"/>
  <c r="B236" i="52"/>
  <c r="A236" i="52"/>
  <c r="B235" i="52"/>
  <c r="A235" i="52"/>
  <c r="B234" i="52"/>
  <c r="A234" i="52"/>
  <c r="B233" i="52"/>
  <c r="A233" i="52"/>
  <c r="B232" i="52"/>
  <c r="A232" i="52"/>
  <c r="B231" i="52"/>
  <c r="A231" i="52"/>
  <c r="B230" i="52"/>
  <c r="A230" i="52"/>
  <c r="B229" i="52"/>
  <c r="A229" i="52"/>
  <c r="B228" i="52"/>
  <c r="A228" i="52"/>
  <c r="B227" i="52"/>
  <c r="A227" i="52"/>
  <c r="B226" i="52"/>
  <c r="A226" i="52"/>
  <c r="B225" i="52"/>
  <c r="A225" i="52"/>
  <c r="B224" i="52"/>
  <c r="A224" i="52"/>
  <c r="B223" i="52"/>
  <c r="A223" i="52"/>
  <c r="B222" i="52"/>
  <c r="A222" i="52"/>
  <c r="B221" i="52"/>
  <c r="A221" i="52"/>
  <c r="B220" i="52"/>
  <c r="A220" i="52"/>
  <c r="B219" i="52"/>
  <c r="A219" i="52"/>
  <c r="B218" i="52"/>
  <c r="A218" i="52"/>
  <c r="B217" i="52"/>
  <c r="A217" i="52"/>
  <c r="B216" i="52"/>
  <c r="A216" i="52"/>
  <c r="B215" i="52"/>
  <c r="A215" i="52"/>
  <c r="B214" i="52"/>
  <c r="A214" i="52"/>
  <c r="B213" i="52"/>
  <c r="A213" i="52"/>
  <c r="B212" i="52"/>
  <c r="A212" i="52"/>
  <c r="B211" i="52"/>
  <c r="A211" i="52"/>
  <c r="B210" i="52"/>
  <c r="A210" i="52"/>
  <c r="B209" i="52"/>
  <c r="A209" i="52"/>
  <c r="B208" i="52"/>
  <c r="A208" i="52"/>
  <c r="B207" i="52"/>
  <c r="A207" i="52"/>
  <c r="B206" i="52"/>
  <c r="A206" i="52"/>
  <c r="B205" i="52"/>
  <c r="A205" i="52"/>
  <c r="B204" i="52"/>
  <c r="A204" i="52"/>
  <c r="B203" i="52"/>
  <c r="A203" i="52"/>
  <c r="B202" i="52"/>
  <c r="A202" i="52"/>
  <c r="B201" i="52"/>
  <c r="A201" i="52"/>
  <c r="B200" i="52"/>
  <c r="A200" i="52"/>
  <c r="B199" i="52"/>
  <c r="A199" i="52"/>
  <c r="B198" i="52"/>
  <c r="A198" i="52"/>
  <c r="B197" i="52"/>
  <c r="A197" i="52"/>
  <c r="B196" i="52"/>
  <c r="A196" i="52"/>
  <c r="B195" i="52"/>
  <c r="A195" i="52"/>
  <c r="B194" i="52"/>
  <c r="A194" i="52"/>
  <c r="B193" i="52"/>
  <c r="A193" i="52"/>
  <c r="B192" i="52"/>
  <c r="A192" i="52"/>
  <c r="B191" i="52"/>
  <c r="A191" i="52"/>
  <c r="B190" i="52"/>
  <c r="A190" i="52"/>
  <c r="B189" i="52"/>
  <c r="A189" i="52"/>
  <c r="B188" i="52"/>
  <c r="A188" i="52"/>
  <c r="B187" i="52"/>
  <c r="A187" i="52"/>
  <c r="B186" i="52"/>
  <c r="A186" i="52"/>
  <c r="B185" i="52"/>
  <c r="A185" i="52"/>
  <c r="B184" i="52"/>
  <c r="A184" i="52"/>
  <c r="B183" i="52"/>
  <c r="A183" i="52"/>
  <c r="B182" i="52"/>
  <c r="A182" i="52"/>
  <c r="B181" i="52"/>
  <c r="A181" i="52"/>
  <c r="B180" i="52"/>
  <c r="A180" i="52"/>
  <c r="B179" i="52"/>
  <c r="A179" i="52"/>
  <c r="B178" i="52"/>
  <c r="A178" i="52"/>
  <c r="B177" i="52"/>
  <c r="A177" i="52"/>
  <c r="B176" i="52"/>
  <c r="A176" i="52"/>
  <c r="B175" i="52"/>
  <c r="A175" i="52"/>
  <c r="B174" i="52"/>
  <c r="A174" i="52"/>
  <c r="B173" i="52"/>
  <c r="A173" i="52"/>
  <c r="B172" i="52"/>
  <c r="A172" i="52"/>
  <c r="B171" i="52"/>
  <c r="A171" i="52"/>
  <c r="B170" i="52"/>
  <c r="A170" i="52"/>
  <c r="B169" i="52"/>
  <c r="A169" i="52"/>
  <c r="B168" i="52"/>
  <c r="A168" i="52"/>
  <c r="B167" i="52"/>
  <c r="A167" i="52"/>
  <c r="B166" i="52"/>
  <c r="A166" i="52"/>
  <c r="B165" i="52"/>
  <c r="A165" i="52"/>
  <c r="B164" i="52"/>
  <c r="A164" i="52"/>
  <c r="B163" i="52"/>
  <c r="A163" i="52"/>
  <c r="B162" i="52"/>
  <c r="A162" i="52"/>
  <c r="B161" i="52"/>
  <c r="A161" i="52"/>
  <c r="B160" i="52"/>
  <c r="A160" i="52"/>
  <c r="B159" i="52"/>
  <c r="A159" i="52"/>
  <c r="B158" i="52"/>
  <c r="A158" i="52"/>
  <c r="B157" i="52"/>
  <c r="A157" i="52"/>
  <c r="B156" i="52"/>
  <c r="A156" i="52"/>
  <c r="B155" i="52"/>
  <c r="A155" i="52"/>
  <c r="B154" i="52"/>
  <c r="A154" i="52"/>
  <c r="B153" i="52"/>
  <c r="A153" i="52"/>
  <c r="B152" i="52"/>
  <c r="A152" i="52"/>
  <c r="B151" i="52"/>
  <c r="A151" i="52"/>
  <c r="B150" i="52"/>
  <c r="A150" i="52"/>
  <c r="B149" i="52"/>
  <c r="A149" i="52"/>
  <c r="B148" i="52"/>
  <c r="A148" i="52"/>
  <c r="B147" i="52"/>
  <c r="A147" i="52"/>
  <c r="B146" i="52"/>
  <c r="A146" i="52"/>
  <c r="B145" i="52"/>
  <c r="A145" i="52"/>
  <c r="B144" i="52"/>
  <c r="A144" i="52"/>
  <c r="B143" i="52"/>
  <c r="A143" i="52"/>
  <c r="B142" i="52"/>
  <c r="A142" i="52"/>
  <c r="B141" i="52"/>
  <c r="A141" i="52"/>
  <c r="B140" i="52"/>
  <c r="A140" i="52"/>
  <c r="B139" i="52"/>
  <c r="A139" i="52"/>
  <c r="B138" i="52"/>
  <c r="A138" i="52"/>
  <c r="B137" i="52"/>
  <c r="A137" i="52"/>
  <c r="B136" i="52"/>
  <c r="A136" i="52"/>
  <c r="B135" i="52"/>
  <c r="A135" i="52"/>
  <c r="B134" i="52"/>
  <c r="A134" i="52"/>
  <c r="B133" i="52"/>
  <c r="A133" i="52"/>
  <c r="B132" i="52"/>
  <c r="A132" i="52"/>
  <c r="B131" i="52"/>
  <c r="A131" i="52"/>
  <c r="B130" i="52"/>
  <c r="A130" i="52"/>
  <c r="B129" i="52"/>
  <c r="A129" i="52"/>
  <c r="B128" i="52"/>
  <c r="A128" i="52"/>
  <c r="B127" i="52"/>
  <c r="A127" i="52"/>
  <c r="B126" i="52"/>
  <c r="A126" i="52"/>
  <c r="B125" i="52"/>
  <c r="A125" i="52"/>
  <c r="B124" i="52"/>
  <c r="A124" i="52"/>
  <c r="B123" i="52"/>
  <c r="A123" i="52"/>
  <c r="B122" i="52"/>
  <c r="A122" i="52"/>
  <c r="B121" i="52"/>
  <c r="A121" i="52"/>
  <c r="B120" i="52"/>
  <c r="A120" i="52"/>
  <c r="B119" i="52"/>
  <c r="A119" i="52"/>
  <c r="B118" i="52"/>
  <c r="A118" i="52"/>
  <c r="B117" i="52"/>
  <c r="A117" i="52"/>
  <c r="B116" i="52"/>
  <c r="A116" i="52"/>
  <c r="B115" i="52"/>
  <c r="A115" i="52"/>
  <c r="B114" i="52"/>
  <c r="A114" i="52"/>
  <c r="B113" i="52"/>
  <c r="A113" i="52"/>
  <c r="B112" i="52"/>
  <c r="A112" i="52"/>
  <c r="B111" i="52"/>
  <c r="A111" i="52"/>
  <c r="B110" i="52"/>
  <c r="A110" i="52"/>
  <c r="B109" i="52"/>
  <c r="A109" i="52"/>
  <c r="B108" i="52"/>
  <c r="A108" i="52"/>
  <c r="B107" i="52"/>
  <c r="A107" i="52"/>
  <c r="B106" i="52"/>
  <c r="A106" i="52"/>
  <c r="B105" i="52"/>
  <c r="A105" i="52"/>
  <c r="B104" i="52"/>
  <c r="A104" i="52"/>
  <c r="B103" i="52"/>
  <c r="A103" i="52"/>
  <c r="B102" i="52"/>
  <c r="A102" i="52"/>
  <c r="B101" i="52"/>
  <c r="A101" i="52"/>
  <c r="B100" i="52"/>
  <c r="A100" i="52"/>
  <c r="B99" i="52"/>
  <c r="A99" i="52"/>
  <c r="B98" i="52"/>
  <c r="A98" i="52"/>
  <c r="B97" i="52"/>
  <c r="A97" i="52"/>
  <c r="B96" i="52"/>
  <c r="A96" i="52"/>
  <c r="B95" i="52"/>
  <c r="A95" i="52"/>
  <c r="B94" i="52"/>
  <c r="A94" i="52"/>
  <c r="B93" i="52"/>
  <c r="A93" i="52"/>
  <c r="B92" i="52"/>
  <c r="A92" i="52"/>
  <c r="B91" i="52"/>
  <c r="A91" i="52"/>
  <c r="B90" i="52"/>
  <c r="A90" i="52"/>
  <c r="B89" i="52"/>
  <c r="A89" i="52"/>
  <c r="B88" i="52"/>
  <c r="A88" i="52"/>
  <c r="B87" i="52"/>
  <c r="A87" i="52"/>
  <c r="B86" i="52"/>
  <c r="A86" i="52"/>
  <c r="B85" i="52"/>
  <c r="A85" i="52"/>
  <c r="B84" i="52"/>
  <c r="A84" i="52"/>
  <c r="B83" i="52"/>
  <c r="A83" i="52"/>
  <c r="B82" i="52"/>
  <c r="A82" i="52"/>
  <c r="B81" i="52"/>
  <c r="A81" i="52"/>
  <c r="B80" i="52"/>
  <c r="A80" i="52"/>
  <c r="B79" i="52"/>
  <c r="A79" i="52"/>
  <c r="B78" i="52"/>
  <c r="A78" i="52"/>
  <c r="B77" i="52"/>
  <c r="A77" i="52"/>
  <c r="B76" i="52"/>
  <c r="A76" i="52"/>
  <c r="B75" i="52"/>
  <c r="A75" i="52"/>
  <c r="B74" i="52"/>
  <c r="A74" i="52"/>
  <c r="B73" i="52"/>
  <c r="A73" i="52"/>
  <c r="B72" i="52"/>
  <c r="A72" i="52"/>
  <c r="B71" i="52"/>
  <c r="A71" i="52"/>
  <c r="B70" i="52"/>
  <c r="A70" i="52"/>
  <c r="B69" i="52"/>
  <c r="A69" i="52"/>
  <c r="B68" i="52"/>
  <c r="A68" i="52"/>
  <c r="B67" i="52"/>
  <c r="A67" i="52"/>
  <c r="B66" i="52"/>
  <c r="A66" i="52"/>
  <c r="B65" i="52"/>
  <c r="A65" i="52"/>
  <c r="B64" i="52"/>
  <c r="A64" i="52"/>
  <c r="B63" i="52"/>
  <c r="A63" i="52"/>
  <c r="B62" i="52"/>
  <c r="A62" i="52"/>
  <c r="B61" i="52"/>
  <c r="A61" i="52"/>
  <c r="B60" i="52"/>
  <c r="A60" i="52"/>
  <c r="B59" i="52"/>
  <c r="A59" i="52"/>
  <c r="B58" i="52"/>
  <c r="A58" i="52"/>
  <c r="B57" i="52"/>
  <c r="A57" i="52"/>
  <c r="B56" i="52"/>
  <c r="A56" i="52"/>
  <c r="B55" i="52"/>
  <c r="A55" i="52"/>
  <c r="B54" i="52"/>
  <c r="A54" i="52"/>
  <c r="B53" i="52"/>
  <c r="A53" i="52"/>
  <c r="B52" i="52"/>
  <c r="A52" i="52"/>
  <c r="B51" i="52"/>
  <c r="A51" i="52"/>
  <c r="B50" i="52"/>
  <c r="A50" i="52"/>
  <c r="B49" i="52"/>
  <c r="A49" i="52"/>
  <c r="B48" i="52"/>
  <c r="A48" i="52"/>
  <c r="B47" i="52"/>
  <c r="A47" i="52"/>
  <c r="B46" i="52"/>
  <c r="A46" i="52"/>
  <c r="B45" i="52"/>
  <c r="A45" i="52"/>
  <c r="B44" i="52"/>
  <c r="A44" i="52"/>
  <c r="B43" i="52"/>
  <c r="A43" i="52"/>
  <c r="B42" i="52"/>
  <c r="A42" i="52"/>
  <c r="B41" i="52"/>
  <c r="A41" i="52"/>
  <c r="B40" i="52"/>
  <c r="A40" i="52"/>
  <c r="B39" i="52"/>
  <c r="A39" i="52"/>
  <c r="B38" i="52"/>
  <c r="A38" i="52"/>
  <c r="B37" i="52"/>
  <c r="A37" i="52"/>
  <c r="B36" i="52"/>
  <c r="A36" i="52"/>
  <c r="B35" i="52"/>
  <c r="A35" i="52"/>
  <c r="B34" i="52"/>
  <c r="A34" i="52"/>
  <c r="B33" i="52"/>
  <c r="A33" i="52"/>
  <c r="B32" i="52"/>
  <c r="A32" i="52"/>
  <c r="B31" i="52"/>
  <c r="A31" i="52"/>
  <c r="B30" i="52"/>
  <c r="A30" i="52"/>
  <c r="B29" i="52"/>
  <c r="A29" i="52"/>
  <c r="B28" i="52"/>
  <c r="A28" i="52"/>
  <c r="B27" i="52"/>
  <c r="A27" i="52"/>
  <c r="B26" i="52"/>
  <c r="A26" i="52"/>
  <c r="B25" i="52"/>
  <c r="A25" i="52"/>
  <c r="B24" i="52"/>
  <c r="A24" i="52"/>
  <c r="B23" i="52"/>
  <c r="A23" i="52"/>
  <c r="B22" i="52"/>
  <c r="A22" i="52"/>
  <c r="B21" i="52"/>
  <c r="A21" i="52"/>
  <c r="B20" i="52"/>
  <c r="A20" i="52"/>
  <c r="B19" i="52"/>
  <c r="A19" i="52"/>
  <c r="B18" i="52"/>
  <c r="A18" i="52"/>
  <c r="B17" i="52"/>
  <c r="A17" i="52"/>
  <c r="B16" i="52"/>
  <c r="A16" i="52"/>
  <c r="B15" i="52"/>
  <c r="A15" i="52"/>
  <c r="B14" i="52"/>
  <c r="A14" i="52"/>
  <c r="B13" i="52"/>
  <c r="A13" i="52"/>
  <c r="B12" i="52"/>
  <c r="A12" i="52"/>
  <c r="B11" i="52"/>
  <c r="A11" i="52"/>
  <c r="B10" i="52"/>
  <c r="A10" i="52"/>
  <c r="B9" i="52"/>
  <c r="A9" i="52"/>
  <c r="B8" i="52"/>
  <c r="A8" i="52"/>
  <c r="B7" i="52"/>
  <c r="A7" i="52"/>
  <c r="B6" i="52"/>
  <c r="A6" i="52"/>
  <c r="B5" i="52"/>
  <c r="A5" i="52"/>
  <c r="B4" i="52"/>
  <c r="A4" i="52"/>
  <c r="B327" i="51"/>
  <c r="A327" i="51"/>
  <c r="B326" i="51"/>
  <c r="A326" i="51"/>
  <c r="B325" i="51"/>
  <c r="A325" i="51"/>
  <c r="B324" i="51"/>
  <c r="A324" i="51"/>
  <c r="B323" i="51"/>
  <c r="A323" i="51"/>
  <c r="B322" i="51"/>
  <c r="A322" i="51"/>
  <c r="B321" i="51"/>
  <c r="A321" i="51"/>
  <c r="B320" i="51"/>
  <c r="A320" i="51"/>
  <c r="B319" i="51"/>
  <c r="A319" i="51"/>
  <c r="B318" i="51"/>
  <c r="A318" i="51"/>
  <c r="B317" i="51"/>
  <c r="A317" i="51"/>
  <c r="B316" i="51"/>
  <c r="A316" i="51"/>
  <c r="B315" i="51"/>
  <c r="A315" i="51"/>
  <c r="B314" i="51"/>
  <c r="A314" i="51"/>
  <c r="B313" i="51"/>
  <c r="A313" i="51"/>
  <c r="B312" i="51"/>
  <c r="A312" i="51"/>
  <c r="B311" i="51"/>
  <c r="A311" i="51"/>
  <c r="B310" i="51"/>
  <c r="A310" i="51"/>
  <c r="B309" i="51"/>
  <c r="A309" i="51"/>
  <c r="B308" i="51"/>
  <c r="A308" i="51"/>
  <c r="B307" i="51"/>
  <c r="A307" i="51"/>
  <c r="B306" i="51"/>
  <c r="A306" i="51"/>
  <c r="B305" i="51"/>
  <c r="A305" i="51"/>
  <c r="B304" i="51"/>
  <c r="A304" i="51"/>
  <c r="B303" i="51"/>
  <c r="A303" i="51"/>
  <c r="B302" i="51"/>
  <c r="A302" i="51"/>
  <c r="B301" i="51"/>
  <c r="A301" i="51"/>
  <c r="B300" i="51"/>
  <c r="A300" i="51"/>
  <c r="B299" i="51"/>
  <c r="A299" i="51"/>
  <c r="B298" i="51"/>
  <c r="A298" i="51"/>
  <c r="B297" i="51"/>
  <c r="A297" i="51"/>
  <c r="B296" i="51"/>
  <c r="A296" i="51"/>
  <c r="B295" i="51"/>
  <c r="A295" i="51"/>
  <c r="B294" i="51"/>
  <c r="A294" i="51"/>
  <c r="B293" i="51"/>
  <c r="A293" i="51"/>
  <c r="B292" i="51"/>
  <c r="A292" i="51"/>
  <c r="B291" i="51"/>
  <c r="A291" i="51"/>
  <c r="B290" i="51"/>
  <c r="A290" i="51"/>
  <c r="B289" i="51"/>
  <c r="A289" i="51"/>
  <c r="B288" i="51"/>
  <c r="A288" i="51"/>
  <c r="B287" i="51"/>
  <c r="A287" i="51"/>
  <c r="B286" i="51"/>
  <c r="A286" i="51"/>
  <c r="B285" i="51"/>
  <c r="A285" i="51"/>
  <c r="B284" i="51"/>
  <c r="A284" i="51"/>
  <c r="B283" i="51"/>
  <c r="A283" i="51"/>
  <c r="B282" i="51"/>
  <c r="A282" i="51"/>
  <c r="B281" i="51"/>
  <c r="A281" i="51"/>
  <c r="B280" i="51"/>
  <c r="A280" i="51"/>
  <c r="B279" i="51"/>
  <c r="A279" i="51"/>
  <c r="B278" i="51"/>
  <c r="A278" i="51"/>
  <c r="B277" i="51"/>
  <c r="A277" i="51"/>
  <c r="B276" i="51"/>
  <c r="A276" i="51"/>
  <c r="B275" i="51"/>
  <c r="A275" i="51"/>
  <c r="B274" i="51"/>
  <c r="A274" i="51"/>
  <c r="B273" i="51"/>
  <c r="A273" i="51"/>
  <c r="B272" i="51"/>
  <c r="A272" i="51"/>
  <c r="B271" i="51"/>
  <c r="A271" i="51"/>
  <c r="B270" i="51"/>
  <c r="A270" i="51"/>
  <c r="B269" i="51"/>
  <c r="A269" i="51"/>
  <c r="B268" i="51"/>
  <c r="A268" i="51"/>
  <c r="B267" i="51"/>
  <c r="A267" i="51"/>
  <c r="B266" i="51"/>
  <c r="A266" i="51"/>
  <c r="B265" i="51"/>
  <c r="A265" i="51"/>
  <c r="B264" i="51"/>
  <c r="A264" i="51"/>
  <c r="B263" i="51"/>
  <c r="A263" i="51"/>
  <c r="B262" i="51"/>
  <c r="A262" i="51"/>
  <c r="B261" i="51"/>
  <c r="A261" i="51"/>
  <c r="B260" i="51"/>
  <c r="A260" i="51"/>
  <c r="B259" i="51"/>
  <c r="A259" i="51"/>
  <c r="B258" i="51"/>
  <c r="A258" i="51"/>
  <c r="B257" i="51"/>
  <c r="A257" i="51"/>
  <c r="B256" i="51"/>
  <c r="A256" i="51"/>
  <c r="B255" i="51"/>
  <c r="A255" i="51"/>
  <c r="B254" i="51"/>
  <c r="A254" i="51"/>
  <c r="B253" i="51"/>
  <c r="A253" i="51"/>
  <c r="B252" i="51"/>
  <c r="A252" i="51"/>
  <c r="B251" i="51"/>
  <c r="A251" i="51"/>
  <c r="B250" i="51"/>
  <c r="A250" i="51"/>
  <c r="B249" i="51"/>
  <c r="A249" i="51"/>
  <c r="B248" i="51"/>
  <c r="A248" i="51"/>
  <c r="B247" i="51"/>
  <c r="A247" i="51"/>
  <c r="B246" i="51"/>
  <c r="A246" i="51"/>
  <c r="B245" i="51"/>
  <c r="A245" i="51"/>
  <c r="B244" i="51"/>
  <c r="A244" i="51"/>
  <c r="B243" i="51"/>
  <c r="A243" i="51"/>
  <c r="B242" i="51"/>
  <c r="A242" i="51"/>
  <c r="B241" i="51"/>
  <c r="A241" i="51"/>
  <c r="B240" i="51"/>
  <c r="A240" i="51"/>
  <c r="B239" i="51"/>
  <c r="A239" i="51"/>
  <c r="B238" i="51"/>
  <c r="A238" i="51"/>
  <c r="B237" i="51"/>
  <c r="A237" i="51"/>
  <c r="B236" i="51"/>
  <c r="A236" i="51"/>
  <c r="B235" i="51"/>
  <c r="A235" i="51"/>
  <c r="B234" i="51"/>
  <c r="A234" i="51"/>
  <c r="B233" i="51"/>
  <c r="A233" i="51"/>
  <c r="B232" i="51"/>
  <c r="A232" i="51"/>
  <c r="B231" i="51"/>
  <c r="A231" i="51"/>
  <c r="B230" i="51"/>
  <c r="A230" i="51"/>
  <c r="B229" i="51"/>
  <c r="A229" i="51"/>
  <c r="B228" i="51"/>
  <c r="A228" i="51"/>
  <c r="B227" i="51"/>
  <c r="A227" i="51"/>
  <c r="B226" i="51"/>
  <c r="A226" i="51"/>
  <c r="B225" i="51"/>
  <c r="A225" i="51"/>
  <c r="B224" i="51"/>
  <c r="A224" i="51"/>
  <c r="B223" i="51"/>
  <c r="A223" i="51"/>
  <c r="B222" i="51"/>
  <c r="A222" i="51"/>
  <c r="B221" i="51"/>
  <c r="A221" i="51"/>
  <c r="B220" i="51"/>
  <c r="A220" i="51"/>
  <c r="B219" i="51"/>
  <c r="A219" i="51"/>
  <c r="B218" i="51"/>
  <c r="A218" i="51"/>
  <c r="B217" i="51"/>
  <c r="A217" i="51"/>
  <c r="B216" i="51"/>
  <c r="A216" i="51"/>
  <c r="B215" i="51"/>
  <c r="A215" i="51"/>
  <c r="B214" i="51"/>
  <c r="A214" i="51"/>
  <c r="B213" i="51"/>
  <c r="A213" i="51"/>
  <c r="B212" i="51"/>
  <c r="A212" i="51"/>
  <c r="B211" i="51"/>
  <c r="A211" i="51"/>
  <c r="B210" i="51"/>
  <c r="A210" i="51"/>
  <c r="B209" i="51"/>
  <c r="A209" i="51"/>
  <c r="B208" i="51"/>
  <c r="A208" i="51"/>
  <c r="B207" i="51"/>
  <c r="A207" i="51"/>
  <c r="B206" i="51"/>
  <c r="A206" i="51"/>
  <c r="B205" i="51"/>
  <c r="A205" i="51"/>
  <c r="B204" i="51"/>
  <c r="A204" i="51"/>
  <c r="B203" i="51"/>
  <c r="A203" i="51"/>
  <c r="B202" i="51"/>
  <c r="A202" i="51"/>
  <c r="B201" i="51"/>
  <c r="A201" i="51"/>
  <c r="B200" i="51"/>
  <c r="A200" i="51"/>
  <c r="B199" i="51"/>
  <c r="A199" i="51"/>
  <c r="B198" i="51"/>
  <c r="A198" i="51"/>
  <c r="B197" i="51"/>
  <c r="A197" i="51"/>
  <c r="B196" i="51"/>
  <c r="A196" i="51"/>
  <c r="B195" i="51"/>
  <c r="A195" i="51"/>
  <c r="B194" i="51"/>
  <c r="A194" i="51"/>
  <c r="B193" i="51"/>
  <c r="A193" i="51"/>
  <c r="B192" i="51"/>
  <c r="A192" i="51"/>
  <c r="B191" i="51"/>
  <c r="A191" i="51"/>
  <c r="B190" i="51"/>
  <c r="A190" i="51"/>
  <c r="B189" i="51"/>
  <c r="A189" i="51"/>
  <c r="B188" i="51"/>
  <c r="A188" i="51"/>
  <c r="B187" i="51"/>
  <c r="A187" i="51"/>
  <c r="B186" i="51"/>
  <c r="A186" i="51"/>
  <c r="B185" i="51"/>
  <c r="A185" i="51"/>
  <c r="B184" i="51"/>
  <c r="A184" i="51"/>
  <c r="B183" i="51"/>
  <c r="A183" i="51"/>
  <c r="B182" i="51"/>
  <c r="A182" i="51"/>
  <c r="B181" i="51"/>
  <c r="A181" i="51"/>
  <c r="B180" i="51"/>
  <c r="A180" i="51"/>
  <c r="B179" i="51"/>
  <c r="A179" i="51"/>
  <c r="B178" i="51"/>
  <c r="A178" i="51"/>
  <c r="B177" i="51"/>
  <c r="A177" i="51"/>
  <c r="B176" i="51"/>
  <c r="A176" i="51"/>
  <c r="B175" i="51"/>
  <c r="A175" i="51"/>
  <c r="B174" i="51"/>
  <c r="A174" i="51"/>
  <c r="B173" i="51"/>
  <c r="A173" i="51"/>
  <c r="B172" i="51"/>
  <c r="A172" i="51"/>
  <c r="B171" i="51"/>
  <c r="A171" i="51"/>
  <c r="B170" i="51"/>
  <c r="A170" i="51"/>
  <c r="B169" i="51"/>
  <c r="A169" i="51"/>
  <c r="B168" i="51"/>
  <c r="A168" i="51"/>
  <c r="B167" i="51"/>
  <c r="A167" i="51"/>
  <c r="B166" i="51"/>
  <c r="A166" i="51"/>
  <c r="B165" i="51"/>
  <c r="A165" i="51"/>
  <c r="B164" i="51"/>
  <c r="A164" i="51"/>
  <c r="B163" i="51"/>
  <c r="A163" i="51"/>
  <c r="B162" i="51"/>
  <c r="A162" i="51"/>
  <c r="B161" i="51"/>
  <c r="A161" i="51"/>
  <c r="B160" i="51"/>
  <c r="A160" i="51"/>
  <c r="B159" i="51"/>
  <c r="A159" i="51"/>
  <c r="B158" i="51"/>
  <c r="A158" i="51"/>
  <c r="B157" i="51"/>
  <c r="A157" i="51"/>
  <c r="B156" i="51"/>
  <c r="A156" i="51"/>
  <c r="B155" i="51"/>
  <c r="A155" i="51"/>
  <c r="B154" i="51"/>
  <c r="A154" i="51"/>
  <c r="B153" i="51"/>
  <c r="A153" i="51"/>
  <c r="B152" i="51"/>
  <c r="A152" i="51"/>
  <c r="B151" i="51"/>
  <c r="A151" i="51"/>
  <c r="B150" i="51"/>
  <c r="A150" i="51"/>
  <c r="B149" i="51"/>
  <c r="A149" i="51"/>
  <c r="B148" i="51"/>
  <c r="A148" i="51"/>
  <c r="B147" i="51"/>
  <c r="A147" i="51"/>
  <c r="B146" i="51"/>
  <c r="A146" i="51"/>
  <c r="B145" i="51"/>
  <c r="A145" i="51"/>
  <c r="B144" i="51"/>
  <c r="A144" i="51"/>
  <c r="B143" i="51"/>
  <c r="A143" i="51"/>
  <c r="B142" i="51"/>
  <c r="A142" i="51"/>
  <c r="B141" i="51"/>
  <c r="A141" i="51"/>
  <c r="B140" i="51"/>
  <c r="A140" i="51"/>
  <c r="B139" i="51"/>
  <c r="A139" i="51"/>
  <c r="B138" i="51"/>
  <c r="A138" i="51"/>
  <c r="B137" i="51"/>
  <c r="A137" i="51"/>
  <c r="B136" i="51"/>
  <c r="A136" i="51"/>
  <c r="B135" i="51"/>
  <c r="A135" i="51"/>
  <c r="B134" i="51"/>
  <c r="A134" i="51"/>
  <c r="B133" i="51"/>
  <c r="A133" i="51"/>
  <c r="B132" i="51"/>
  <c r="A132" i="51"/>
  <c r="B131" i="51"/>
  <c r="A131" i="51"/>
  <c r="B130" i="51"/>
  <c r="A130" i="51"/>
  <c r="B129" i="51"/>
  <c r="A129" i="51"/>
  <c r="B128" i="51"/>
  <c r="A128" i="51"/>
  <c r="B127" i="51"/>
  <c r="A127" i="51"/>
  <c r="B126" i="51"/>
  <c r="A126" i="51"/>
  <c r="B125" i="51"/>
  <c r="A125" i="51"/>
  <c r="B124" i="51"/>
  <c r="A124" i="51"/>
  <c r="B123" i="51"/>
  <c r="A123" i="51"/>
  <c r="B122" i="51"/>
  <c r="A122" i="51"/>
  <c r="B121" i="51"/>
  <c r="A121" i="51"/>
  <c r="B120" i="51"/>
  <c r="A120" i="51"/>
  <c r="B119" i="51"/>
  <c r="A119" i="51"/>
  <c r="B118" i="51"/>
  <c r="A118" i="51"/>
  <c r="B117" i="51"/>
  <c r="A117" i="51"/>
  <c r="B116" i="51"/>
  <c r="A116" i="51"/>
  <c r="B115" i="51"/>
  <c r="A115" i="51"/>
  <c r="B114" i="51"/>
  <c r="A114" i="51"/>
  <c r="B113" i="51"/>
  <c r="A113" i="51"/>
  <c r="B112" i="51"/>
  <c r="A112" i="51"/>
  <c r="B111" i="51"/>
  <c r="A111" i="51"/>
  <c r="B110" i="51"/>
  <c r="A110" i="51"/>
  <c r="B109" i="51"/>
  <c r="A109" i="51"/>
  <c r="B108" i="51"/>
  <c r="A108" i="51"/>
  <c r="B107" i="51"/>
  <c r="A107" i="51"/>
  <c r="B106" i="51"/>
  <c r="A106" i="51"/>
  <c r="B105" i="51"/>
  <c r="A105" i="51"/>
  <c r="B104" i="51"/>
  <c r="A104" i="51"/>
  <c r="B103" i="51"/>
  <c r="A103" i="51"/>
  <c r="B102" i="51"/>
  <c r="A102" i="51"/>
  <c r="B101" i="51"/>
  <c r="A101" i="51"/>
  <c r="B100" i="51"/>
  <c r="A100" i="51"/>
  <c r="B99" i="51"/>
  <c r="A99" i="51"/>
  <c r="B98" i="51"/>
  <c r="A98" i="51"/>
  <c r="B97" i="51"/>
  <c r="A97" i="51"/>
  <c r="B96" i="51"/>
  <c r="A96" i="51"/>
  <c r="B95" i="51"/>
  <c r="A95" i="51"/>
  <c r="B94" i="51"/>
  <c r="A94" i="51"/>
  <c r="B93" i="51"/>
  <c r="A93" i="51"/>
  <c r="B92" i="51"/>
  <c r="A92" i="51"/>
  <c r="B91" i="51"/>
  <c r="A91" i="51"/>
  <c r="B90" i="51"/>
  <c r="A90" i="51"/>
  <c r="B89" i="51"/>
  <c r="A89" i="51"/>
  <c r="B88" i="51"/>
  <c r="A88" i="51"/>
  <c r="B87" i="51"/>
  <c r="A87" i="51"/>
  <c r="B86" i="51"/>
  <c r="A86" i="51"/>
  <c r="B85" i="51"/>
  <c r="A85" i="51"/>
  <c r="B84" i="51"/>
  <c r="A84" i="51"/>
  <c r="B83" i="51"/>
  <c r="A83" i="51"/>
  <c r="B82" i="51"/>
  <c r="A82" i="51"/>
  <c r="B81" i="51"/>
  <c r="A81" i="51"/>
  <c r="B80" i="51"/>
  <c r="A80" i="51"/>
  <c r="B79" i="51"/>
  <c r="A79" i="51"/>
  <c r="B78" i="51"/>
  <c r="A78" i="51"/>
  <c r="B77" i="51"/>
  <c r="A77" i="51"/>
  <c r="B76" i="51"/>
  <c r="A76" i="51"/>
  <c r="B75" i="51"/>
  <c r="A75" i="51"/>
  <c r="B74" i="51"/>
  <c r="A74" i="51"/>
  <c r="B73" i="51"/>
  <c r="A73" i="51"/>
  <c r="B72" i="51"/>
  <c r="A72" i="51"/>
  <c r="B71" i="51"/>
  <c r="A71" i="51"/>
  <c r="B70" i="51"/>
  <c r="A70" i="51"/>
  <c r="B69" i="51"/>
  <c r="A69" i="51"/>
  <c r="B68" i="51"/>
  <c r="A68" i="51"/>
  <c r="B67" i="51"/>
  <c r="A67" i="51"/>
  <c r="B66" i="51"/>
  <c r="A66" i="51"/>
  <c r="B65" i="51"/>
  <c r="A65" i="51"/>
  <c r="B64" i="51"/>
  <c r="A64" i="51"/>
  <c r="B63" i="51"/>
  <c r="A63" i="51"/>
  <c r="B62" i="51"/>
  <c r="A62" i="51"/>
  <c r="B61" i="51"/>
  <c r="A61" i="51"/>
  <c r="B60" i="51"/>
  <c r="A60" i="51"/>
  <c r="B59" i="51"/>
  <c r="A59" i="51"/>
  <c r="B58" i="51"/>
  <c r="A58" i="51"/>
  <c r="B57" i="51"/>
  <c r="A57" i="51"/>
  <c r="B56" i="51"/>
  <c r="A56" i="51"/>
  <c r="B55" i="51"/>
  <c r="A55" i="51"/>
  <c r="B54" i="51"/>
  <c r="A54" i="51"/>
  <c r="B53" i="51"/>
  <c r="A53" i="51"/>
  <c r="B52" i="51"/>
  <c r="A52" i="51"/>
  <c r="B51" i="51"/>
  <c r="A51" i="51"/>
  <c r="B50" i="51"/>
  <c r="A50" i="51"/>
  <c r="B49" i="51"/>
  <c r="A49" i="51"/>
  <c r="B48" i="51"/>
  <c r="A48" i="51"/>
  <c r="B47" i="51"/>
  <c r="A47" i="51"/>
  <c r="B46" i="51"/>
  <c r="A46" i="51"/>
  <c r="B45" i="51"/>
  <c r="A45" i="51"/>
  <c r="B44" i="51"/>
  <c r="A44" i="51"/>
  <c r="B43" i="51"/>
  <c r="A43" i="51"/>
  <c r="B42" i="51"/>
  <c r="A42" i="51"/>
  <c r="B41" i="51"/>
  <c r="A41" i="51"/>
  <c r="B40" i="51"/>
  <c r="A40" i="51"/>
  <c r="B39" i="51"/>
  <c r="A39" i="51"/>
  <c r="B38" i="51"/>
  <c r="A38" i="51"/>
  <c r="B37" i="51"/>
  <c r="A37" i="51"/>
  <c r="B36" i="51"/>
  <c r="A36" i="51"/>
  <c r="B35" i="51"/>
  <c r="A35" i="51"/>
  <c r="B34" i="51"/>
  <c r="A34" i="51"/>
  <c r="B33" i="51"/>
  <c r="A33" i="51"/>
  <c r="B32" i="51"/>
  <c r="A32" i="51"/>
  <c r="B31" i="51"/>
  <c r="A31" i="51"/>
  <c r="B30" i="51"/>
  <c r="A30" i="51"/>
  <c r="B29" i="51"/>
  <c r="A29" i="51"/>
  <c r="B28" i="51"/>
  <c r="A28" i="51"/>
  <c r="B27" i="51"/>
  <c r="A27" i="51"/>
  <c r="B26" i="51"/>
  <c r="A26" i="51"/>
  <c r="B25" i="51"/>
  <c r="A25" i="51"/>
  <c r="B24" i="51"/>
  <c r="A24" i="51"/>
  <c r="B23" i="51"/>
  <c r="A23" i="51"/>
  <c r="B22" i="51"/>
  <c r="A22" i="51"/>
  <c r="B21" i="51"/>
  <c r="A21" i="51"/>
  <c r="B20" i="51"/>
  <c r="A20" i="51"/>
  <c r="B19" i="51"/>
  <c r="A19" i="51"/>
  <c r="B18" i="51"/>
  <c r="A18" i="51"/>
  <c r="B17" i="51"/>
  <c r="A17" i="51"/>
  <c r="B16" i="51"/>
  <c r="A16" i="51"/>
  <c r="B15" i="51"/>
  <c r="A15" i="51"/>
  <c r="B14" i="51"/>
  <c r="A14" i="51"/>
  <c r="B13" i="51"/>
  <c r="A13" i="51"/>
  <c r="B12" i="51"/>
  <c r="A12" i="51"/>
  <c r="B11" i="51"/>
  <c r="A11" i="51"/>
  <c r="B10" i="51"/>
  <c r="A10" i="51"/>
  <c r="B9" i="51"/>
  <c r="A9" i="51"/>
  <c r="B8" i="51"/>
  <c r="A8" i="51"/>
  <c r="B7" i="51"/>
  <c r="A7" i="51"/>
  <c r="B6" i="51"/>
  <c r="A6" i="51"/>
  <c r="B5" i="51"/>
  <c r="A5" i="51"/>
  <c r="B4" i="51"/>
  <c r="A4" i="51"/>
  <c r="B327" i="50"/>
  <c r="A327" i="50"/>
  <c r="B326" i="50"/>
  <c r="A326" i="50"/>
  <c r="B325" i="50"/>
  <c r="A325" i="50"/>
  <c r="B324" i="50"/>
  <c r="A324" i="50"/>
  <c r="B323" i="50"/>
  <c r="A323" i="50"/>
  <c r="B322" i="50"/>
  <c r="A322" i="50"/>
  <c r="B321" i="50"/>
  <c r="A321" i="50"/>
  <c r="B320" i="50"/>
  <c r="A320" i="50"/>
  <c r="B319" i="50"/>
  <c r="A319" i="50"/>
  <c r="B318" i="50"/>
  <c r="A318" i="50"/>
  <c r="B317" i="50"/>
  <c r="A317" i="50"/>
  <c r="B316" i="50"/>
  <c r="A316" i="50"/>
  <c r="B315" i="50"/>
  <c r="A315" i="50"/>
  <c r="B314" i="50"/>
  <c r="A314" i="50"/>
  <c r="B313" i="50"/>
  <c r="A313" i="50"/>
  <c r="B312" i="50"/>
  <c r="A312" i="50"/>
  <c r="B311" i="50"/>
  <c r="A311" i="50"/>
  <c r="B310" i="50"/>
  <c r="A310" i="50"/>
  <c r="B309" i="50"/>
  <c r="A309" i="50"/>
  <c r="B308" i="50"/>
  <c r="A308" i="50"/>
  <c r="B307" i="50"/>
  <c r="A307" i="50"/>
  <c r="B306" i="50"/>
  <c r="A306" i="50"/>
  <c r="B305" i="50"/>
  <c r="A305" i="50"/>
  <c r="B304" i="50"/>
  <c r="A304" i="50"/>
  <c r="B303" i="50"/>
  <c r="A303" i="50"/>
  <c r="B302" i="50"/>
  <c r="A302" i="50"/>
  <c r="B301" i="50"/>
  <c r="A301" i="50"/>
  <c r="B300" i="50"/>
  <c r="A300" i="50"/>
  <c r="B299" i="50"/>
  <c r="A299" i="50"/>
  <c r="B298" i="50"/>
  <c r="A298" i="50"/>
  <c r="B297" i="50"/>
  <c r="A297" i="50"/>
  <c r="B296" i="50"/>
  <c r="A296" i="50"/>
  <c r="B295" i="50"/>
  <c r="A295" i="50"/>
  <c r="B294" i="50"/>
  <c r="A294" i="50"/>
  <c r="B293" i="50"/>
  <c r="A293" i="50"/>
  <c r="B292" i="50"/>
  <c r="A292" i="50"/>
  <c r="B291" i="50"/>
  <c r="A291" i="50"/>
  <c r="B290" i="50"/>
  <c r="A290" i="50"/>
  <c r="B289" i="50"/>
  <c r="A289" i="50"/>
  <c r="B288" i="50"/>
  <c r="A288" i="50"/>
  <c r="B287" i="50"/>
  <c r="A287" i="50"/>
  <c r="B286" i="50"/>
  <c r="A286" i="50"/>
  <c r="B285" i="50"/>
  <c r="A285" i="50"/>
  <c r="B284" i="50"/>
  <c r="A284" i="50"/>
  <c r="B283" i="50"/>
  <c r="A283" i="50"/>
  <c r="B282" i="50"/>
  <c r="A282" i="50"/>
  <c r="B281" i="50"/>
  <c r="A281" i="50"/>
  <c r="B280" i="50"/>
  <c r="A280" i="50"/>
  <c r="B279" i="50"/>
  <c r="A279" i="50"/>
  <c r="B278" i="50"/>
  <c r="A278" i="50"/>
  <c r="B277" i="50"/>
  <c r="A277" i="50"/>
  <c r="B276" i="50"/>
  <c r="A276" i="50"/>
  <c r="B275" i="50"/>
  <c r="A275" i="50"/>
  <c r="B274" i="50"/>
  <c r="A274" i="50"/>
  <c r="B273" i="50"/>
  <c r="A273" i="50"/>
  <c r="B272" i="50"/>
  <c r="A272" i="50"/>
  <c r="B271" i="50"/>
  <c r="A271" i="50"/>
  <c r="B270" i="50"/>
  <c r="A270" i="50"/>
  <c r="B269" i="50"/>
  <c r="A269" i="50"/>
  <c r="B268" i="50"/>
  <c r="A268" i="50"/>
  <c r="B267" i="50"/>
  <c r="A267" i="50"/>
  <c r="B266" i="50"/>
  <c r="A266" i="50"/>
  <c r="B265" i="50"/>
  <c r="A265" i="50"/>
  <c r="B264" i="50"/>
  <c r="A264" i="50"/>
  <c r="B263" i="50"/>
  <c r="A263" i="50"/>
  <c r="B262" i="50"/>
  <c r="A262" i="50"/>
  <c r="B261" i="50"/>
  <c r="A261" i="50"/>
  <c r="B260" i="50"/>
  <c r="A260" i="50"/>
  <c r="B259" i="50"/>
  <c r="A259" i="50"/>
  <c r="B258" i="50"/>
  <c r="A258" i="50"/>
  <c r="B257" i="50"/>
  <c r="A257" i="50"/>
  <c r="B256" i="50"/>
  <c r="A256" i="50"/>
  <c r="B255" i="50"/>
  <c r="A255" i="50"/>
  <c r="B254" i="50"/>
  <c r="A254" i="50"/>
  <c r="B253" i="50"/>
  <c r="A253" i="50"/>
  <c r="B252" i="50"/>
  <c r="A252" i="50"/>
  <c r="B251" i="50"/>
  <c r="A251" i="50"/>
  <c r="B250" i="50"/>
  <c r="A250" i="50"/>
  <c r="B249" i="50"/>
  <c r="A249" i="50"/>
  <c r="B248" i="50"/>
  <c r="A248" i="50"/>
  <c r="B247" i="50"/>
  <c r="A247" i="50"/>
  <c r="B246" i="50"/>
  <c r="A246" i="50"/>
  <c r="B245" i="50"/>
  <c r="A245" i="50"/>
  <c r="B244" i="50"/>
  <c r="A244" i="50"/>
  <c r="B243" i="50"/>
  <c r="A243" i="50"/>
  <c r="B242" i="50"/>
  <c r="A242" i="50"/>
  <c r="B241" i="50"/>
  <c r="A241" i="50"/>
  <c r="B240" i="50"/>
  <c r="A240" i="50"/>
  <c r="B239" i="50"/>
  <c r="A239" i="50"/>
  <c r="B238" i="50"/>
  <c r="A238" i="50"/>
  <c r="B237" i="50"/>
  <c r="A237" i="50"/>
  <c r="B236" i="50"/>
  <c r="A236" i="50"/>
  <c r="B235" i="50"/>
  <c r="A235" i="50"/>
  <c r="B234" i="50"/>
  <c r="A234" i="50"/>
  <c r="B233" i="50"/>
  <c r="A233" i="50"/>
  <c r="B232" i="50"/>
  <c r="A232" i="50"/>
  <c r="B231" i="50"/>
  <c r="A231" i="50"/>
  <c r="B230" i="50"/>
  <c r="A230" i="50"/>
  <c r="B229" i="50"/>
  <c r="A229" i="50"/>
  <c r="B228" i="50"/>
  <c r="A228" i="50"/>
  <c r="B227" i="50"/>
  <c r="A227" i="50"/>
  <c r="B226" i="50"/>
  <c r="A226" i="50"/>
  <c r="B225" i="50"/>
  <c r="A225" i="50"/>
  <c r="B224" i="50"/>
  <c r="A224" i="50"/>
  <c r="B223" i="50"/>
  <c r="A223" i="50"/>
  <c r="B222" i="50"/>
  <c r="A222" i="50"/>
  <c r="B221" i="50"/>
  <c r="A221" i="50"/>
  <c r="B220" i="50"/>
  <c r="A220" i="50"/>
  <c r="B219" i="50"/>
  <c r="A219" i="50"/>
  <c r="B218" i="50"/>
  <c r="A218" i="50"/>
  <c r="B217" i="50"/>
  <c r="A217" i="50"/>
  <c r="B216" i="50"/>
  <c r="A216" i="50"/>
  <c r="B215" i="50"/>
  <c r="A215" i="50"/>
  <c r="B214" i="50"/>
  <c r="A214" i="50"/>
  <c r="B213" i="50"/>
  <c r="A213" i="50"/>
  <c r="B212" i="50"/>
  <c r="A212" i="50"/>
  <c r="B211" i="50"/>
  <c r="A211" i="50"/>
  <c r="B210" i="50"/>
  <c r="A210" i="50"/>
  <c r="B209" i="50"/>
  <c r="A209" i="50"/>
  <c r="B208" i="50"/>
  <c r="A208" i="50"/>
  <c r="B207" i="50"/>
  <c r="A207" i="50"/>
  <c r="B206" i="50"/>
  <c r="A206" i="50"/>
  <c r="B205" i="50"/>
  <c r="A205" i="50"/>
  <c r="B204" i="50"/>
  <c r="A204" i="50"/>
  <c r="B203" i="50"/>
  <c r="A203" i="50"/>
  <c r="B202" i="50"/>
  <c r="A202" i="50"/>
  <c r="B201" i="50"/>
  <c r="A201" i="50"/>
  <c r="B200" i="50"/>
  <c r="A200" i="50"/>
  <c r="B199" i="50"/>
  <c r="A199" i="50"/>
  <c r="B198" i="50"/>
  <c r="A198" i="50"/>
  <c r="B197" i="50"/>
  <c r="A197" i="50"/>
  <c r="B196" i="50"/>
  <c r="A196" i="50"/>
  <c r="B195" i="50"/>
  <c r="A195" i="50"/>
  <c r="B194" i="50"/>
  <c r="A194" i="50"/>
  <c r="B193" i="50"/>
  <c r="A193" i="50"/>
  <c r="B192" i="50"/>
  <c r="A192" i="50"/>
  <c r="B191" i="50"/>
  <c r="A191" i="50"/>
  <c r="B190" i="50"/>
  <c r="A190" i="50"/>
  <c r="B189" i="50"/>
  <c r="A189" i="50"/>
  <c r="B188" i="50"/>
  <c r="A188" i="50"/>
  <c r="B187" i="50"/>
  <c r="A187" i="50"/>
  <c r="B186" i="50"/>
  <c r="A186" i="50"/>
  <c r="B185" i="50"/>
  <c r="A185" i="50"/>
  <c r="B184" i="50"/>
  <c r="A184" i="50"/>
  <c r="B183" i="50"/>
  <c r="A183" i="50"/>
  <c r="B182" i="50"/>
  <c r="A182" i="50"/>
  <c r="B181" i="50"/>
  <c r="A181" i="50"/>
  <c r="B180" i="50"/>
  <c r="A180" i="50"/>
  <c r="B179" i="50"/>
  <c r="A179" i="50"/>
  <c r="B178" i="50"/>
  <c r="A178" i="50"/>
  <c r="B177" i="50"/>
  <c r="A177" i="50"/>
  <c r="B176" i="50"/>
  <c r="A176" i="50"/>
  <c r="B175" i="50"/>
  <c r="A175" i="50"/>
  <c r="B174" i="50"/>
  <c r="A174" i="50"/>
  <c r="B173" i="50"/>
  <c r="A173" i="50"/>
  <c r="B172" i="50"/>
  <c r="A172" i="50"/>
  <c r="B171" i="50"/>
  <c r="A171" i="50"/>
  <c r="B170" i="50"/>
  <c r="A170" i="50"/>
  <c r="B169" i="50"/>
  <c r="A169" i="50"/>
  <c r="B168" i="50"/>
  <c r="A168" i="50"/>
  <c r="B167" i="50"/>
  <c r="A167" i="50"/>
  <c r="B166" i="50"/>
  <c r="A166" i="50"/>
  <c r="B165" i="50"/>
  <c r="A165" i="50"/>
  <c r="B164" i="50"/>
  <c r="A164" i="50"/>
  <c r="B163" i="50"/>
  <c r="A163" i="50"/>
  <c r="B162" i="50"/>
  <c r="A162" i="50"/>
  <c r="B161" i="50"/>
  <c r="A161" i="50"/>
  <c r="B160" i="50"/>
  <c r="A160" i="50"/>
  <c r="B159" i="50"/>
  <c r="A159" i="50"/>
  <c r="B158" i="50"/>
  <c r="A158" i="50"/>
  <c r="B157" i="50"/>
  <c r="A157" i="50"/>
  <c r="B156" i="50"/>
  <c r="A156" i="50"/>
  <c r="B155" i="50"/>
  <c r="A155" i="50"/>
  <c r="B154" i="50"/>
  <c r="A154" i="50"/>
  <c r="B153" i="50"/>
  <c r="A153" i="50"/>
  <c r="B152" i="50"/>
  <c r="A152" i="50"/>
  <c r="B151" i="50"/>
  <c r="A151" i="50"/>
  <c r="B150" i="50"/>
  <c r="A150" i="50"/>
  <c r="B149" i="50"/>
  <c r="A149" i="50"/>
  <c r="B148" i="50"/>
  <c r="A148" i="50"/>
  <c r="B147" i="50"/>
  <c r="A147" i="50"/>
  <c r="B146" i="50"/>
  <c r="A146" i="50"/>
  <c r="B145" i="50"/>
  <c r="A145" i="50"/>
  <c r="B144" i="50"/>
  <c r="A144" i="50"/>
  <c r="B143" i="50"/>
  <c r="A143" i="50"/>
  <c r="B142" i="50"/>
  <c r="A142" i="50"/>
  <c r="B141" i="50"/>
  <c r="A141" i="50"/>
  <c r="B140" i="50"/>
  <c r="A140" i="50"/>
  <c r="B139" i="50"/>
  <c r="A139" i="50"/>
  <c r="B138" i="50"/>
  <c r="A138" i="50"/>
  <c r="B137" i="50"/>
  <c r="A137" i="50"/>
  <c r="B136" i="50"/>
  <c r="A136" i="50"/>
  <c r="B135" i="50"/>
  <c r="A135" i="50"/>
  <c r="B134" i="50"/>
  <c r="A134" i="50"/>
  <c r="B133" i="50"/>
  <c r="A133" i="50"/>
  <c r="B132" i="50"/>
  <c r="A132" i="50"/>
  <c r="B131" i="50"/>
  <c r="A131" i="50"/>
  <c r="B130" i="50"/>
  <c r="A130" i="50"/>
  <c r="B129" i="50"/>
  <c r="A129" i="50"/>
  <c r="B128" i="50"/>
  <c r="A128" i="50"/>
  <c r="B127" i="50"/>
  <c r="A127" i="50"/>
  <c r="B126" i="50"/>
  <c r="A126" i="50"/>
  <c r="B125" i="50"/>
  <c r="A125" i="50"/>
  <c r="B124" i="50"/>
  <c r="A124" i="50"/>
  <c r="B123" i="50"/>
  <c r="A123" i="50"/>
  <c r="B122" i="50"/>
  <c r="A122" i="50"/>
  <c r="B121" i="50"/>
  <c r="A121" i="50"/>
  <c r="B120" i="50"/>
  <c r="A120" i="50"/>
  <c r="B119" i="50"/>
  <c r="A119" i="50"/>
  <c r="B118" i="50"/>
  <c r="A118" i="50"/>
  <c r="B117" i="50"/>
  <c r="A117" i="50"/>
  <c r="B116" i="50"/>
  <c r="A116" i="50"/>
  <c r="B115" i="50"/>
  <c r="A115" i="50"/>
  <c r="B114" i="50"/>
  <c r="A114" i="50"/>
  <c r="B113" i="50"/>
  <c r="A113" i="50"/>
  <c r="B112" i="50"/>
  <c r="A112" i="50"/>
  <c r="B111" i="50"/>
  <c r="A111" i="50"/>
  <c r="B110" i="50"/>
  <c r="A110" i="50"/>
  <c r="B109" i="50"/>
  <c r="A109" i="50"/>
  <c r="B108" i="50"/>
  <c r="A108" i="50"/>
  <c r="B107" i="50"/>
  <c r="A107" i="50"/>
  <c r="B106" i="50"/>
  <c r="A106" i="50"/>
  <c r="B105" i="50"/>
  <c r="A105" i="50"/>
  <c r="B104" i="50"/>
  <c r="A104" i="50"/>
  <c r="B103" i="50"/>
  <c r="A103" i="50"/>
  <c r="B102" i="50"/>
  <c r="A102" i="50"/>
  <c r="B101" i="50"/>
  <c r="A101" i="50"/>
  <c r="B100" i="50"/>
  <c r="A100" i="50"/>
  <c r="B99" i="50"/>
  <c r="A99" i="50"/>
  <c r="B98" i="50"/>
  <c r="A98" i="50"/>
  <c r="B97" i="50"/>
  <c r="A97" i="50"/>
  <c r="B96" i="50"/>
  <c r="A96" i="50"/>
  <c r="B95" i="50"/>
  <c r="A95" i="50"/>
  <c r="B94" i="50"/>
  <c r="A94" i="50"/>
  <c r="B93" i="50"/>
  <c r="A93" i="50"/>
  <c r="B92" i="50"/>
  <c r="A92" i="50"/>
  <c r="B91" i="50"/>
  <c r="A91" i="50"/>
  <c r="B90" i="50"/>
  <c r="A90" i="50"/>
  <c r="B89" i="50"/>
  <c r="A89" i="50"/>
  <c r="B88" i="50"/>
  <c r="A88" i="50"/>
  <c r="B87" i="50"/>
  <c r="A87" i="50"/>
  <c r="B86" i="50"/>
  <c r="A86" i="50"/>
  <c r="B85" i="50"/>
  <c r="A85" i="50"/>
  <c r="B84" i="50"/>
  <c r="A84" i="50"/>
  <c r="B83" i="50"/>
  <c r="A83" i="50"/>
  <c r="B82" i="50"/>
  <c r="A82" i="50"/>
  <c r="B81" i="50"/>
  <c r="A81" i="50"/>
  <c r="B80" i="50"/>
  <c r="A80" i="50"/>
  <c r="B79" i="50"/>
  <c r="A79" i="50"/>
  <c r="B78" i="50"/>
  <c r="A78" i="50"/>
  <c r="B77" i="50"/>
  <c r="A77" i="50"/>
  <c r="B76" i="50"/>
  <c r="A76" i="50"/>
  <c r="B75" i="50"/>
  <c r="A75" i="50"/>
  <c r="B74" i="50"/>
  <c r="A74" i="50"/>
  <c r="B73" i="50"/>
  <c r="A73" i="50"/>
  <c r="B72" i="50"/>
  <c r="A72" i="50"/>
  <c r="B71" i="50"/>
  <c r="A71" i="50"/>
  <c r="B70" i="50"/>
  <c r="A70" i="50"/>
  <c r="B69" i="50"/>
  <c r="A69" i="50"/>
  <c r="B68" i="50"/>
  <c r="A68" i="50"/>
  <c r="B67" i="50"/>
  <c r="A67" i="50"/>
  <c r="B66" i="50"/>
  <c r="A66" i="50"/>
  <c r="B65" i="50"/>
  <c r="A65" i="50"/>
  <c r="B64" i="50"/>
  <c r="A64" i="50"/>
  <c r="B63" i="50"/>
  <c r="A63" i="50"/>
  <c r="B62" i="50"/>
  <c r="A62" i="50"/>
  <c r="B61" i="50"/>
  <c r="A61" i="50"/>
  <c r="B60" i="50"/>
  <c r="A60" i="50"/>
  <c r="B59" i="50"/>
  <c r="A59" i="50"/>
  <c r="B58" i="50"/>
  <c r="A58" i="50"/>
  <c r="B57" i="50"/>
  <c r="A57" i="50"/>
  <c r="B56" i="50"/>
  <c r="A56" i="50"/>
  <c r="B55" i="50"/>
  <c r="A55" i="50"/>
  <c r="B54" i="50"/>
  <c r="A54" i="50"/>
  <c r="B53" i="50"/>
  <c r="A53" i="50"/>
  <c r="B52" i="50"/>
  <c r="A52" i="50"/>
  <c r="B51" i="50"/>
  <c r="A51" i="50"/>
  <c r="B50" i="50"/>
  <c r="A50" i="50"/>
  <c r="B49" i="50"/>
  <c r="A49" i="50"/>
  <c r="B48" i="50"/>
  <c r="A48" i="50"/>
  <c r="B47" i="50"/>
  <c r="A47" i="50"/>
  <c r="B46" i="50"/>
  <c r="A46" i="50"/>
  <c r="B45" i="50"/>
  <c r="A45" i="50"/>
  <c r="B44" i="50"/>
  <c r="A44" i="50"/>
  <c r="B43" i="50"/>
  <c r="A43" i="50"/>
  <c r="B42" i="50"/>
  <c r="A42" i="50"/>
  <c r="B41" i="50"/>
  <c r="A41" i="50"/>
  <c r="B40" i="50"/>
  <c r="A40" i="50"/>
  <c r="B39" i="50"/>
  <c r="A39" i="50"/>
  <c r="B38" i="50"/>
  <c r="A38" i="50"/>
  <c r="B37" i="50"/>
  <c r="A37" i="50"/>
  <c r="B36" i="50"/>
  <c r="A36" i="50"/>
  <c r="B35" i="50"/>
  <c r="A35" i="50"/>
  <c r="B34" i="50"/>
  <c r="A34" i="50"/>
  <c r="B33" i="50"/>
  <c r="A33" i="50"/>
  <c r="B32" i="50"/>
  <c r="A32" i="50"/>
  <c r="B31" i="50"/>
  <c r="A31" i="50"/>
  <c r="B30" i="50"/>
  <c r="A30" i="50"/>
  <c r="B29" i="50"/>
  <c r="A29" i="50"/>
  <c r="B28" i="50"/>
  <c r="A28" i="50"/>
  <c r="B27" i="50"/>
  <c r="A27" i="50"/>
  <c r="B26" i="50"/>
  <c r="A26" i="50"/>
  <c r="B25" i="50"/>
  <c r="A25" i="50"/>
  <c r="B24" i="50"/>
  <c r="A24" i="50"/>
  <c r="B23" i="50"/>
  <c r="A23" i="50"/>
  <c r="B22" i="50"/>
  <c r="A22" i="50"/>
  <c r="B21" i="50"/>
  <c r="A21" i="50"/>
  <c r="B20" i="50"/>
  <c r="A20" i="50"/>
  <c r="B19" i="50"/>
  <c r="A19" i="50"/>
  <c r="B18" i="50"/>
  <c r="A18" i="50"/>
  <c r="B17" i="50"/>
  <c r="A17" i="50"/>
  <c r="B16" i="50"/>
  <c r="A16" i="50"/>
  <c r="B15" i="50"/>
  <c r="A15" i="50"/>
  <c r="B14" i="50"/>
  <c r="A14" i="50"/>
  <c r="B13" i="50"/>
  <c r="A13" i="50"/>
  <c r="B12" i="50"/>
  <c r="A12" i="50"/>
  <c r="B11" i="50"/>
  <c r="A11" i="50"/>
  <c r="B10" i="50"/>
  <c r="A10" i="50"/>
  <c r="B9" i="50"/>
  <c r="A9" i="50"/>
  <c r="B8" i="50"/>
  <c r="A8" i="50"/>
  <c r="B7" i="50"/>
  <c r="A7" i="50"/>
  <c r="B6" i="50"/>
  <c r="A6" i="50"/>
  <c r="B5" i="50"/>
  <c r="A5" i="50"/>
  <c r="B4" i="50"/>
  <c r="A4" i="50"/>
  <c r="B327" i="49"/>
  <c r="A327" i="49"/>
  <c r="B326" i="49"/>
  <c r="A326" i="49"/>
  <c r="B325" i="49"/>
  <c r="A325" i="49"/>
  <c r="B324" i="49"/>
  <c r="A324" i="49"/>
  <c r="B323" i="49"/>
  <c r="A323" i="49"/>
  <c r="B322" i="49"/>
  <c r="A322" i="49"/>
  <c r="B321" i="49"/>
  <c r="A321" i="49"/>
  <c r="B320" i="49"/>
  <c r="A320" i="49"/>
  <c r="B319" i="49"/>
  <c r="A319" i="49"/>
  <c r="B318" i="49"/>
  <c r="A318" i="49"/>
  <c r="B317" i="49"/>
  <c r="A317" i="49"/>
  <c r="B316" i="49"/>
  <c r="A316" i="49"/>
  <c r="B315" i="49"/>
  <c r="A315" i="49"/>
  <c r="B314" i="49"/>
  <c r="A314" i="49"/>
  <c r="B313" i="49"/>
  <c r="A313" i="49"/>
  <c r="B312" i="49"/>
  <c r="A312" i="49"/>
  <c r="B311" i="49"/>
  <c r="A311" i="49"/>
  <c r="B310" i="49"/>
  <c r="A310" i="49"/>
  <c r="B309" i="49"/>
  <c r="A309" i="49"/>
  <c r="B308" i="49"/>
  <c r="A308" i="49"/>
  <c r="B307" i="49"/>
  <c r="A307" i="49"/>
  <c r="B306" i="49"/>
  <c r="A306" i="49"/>
  <c r="B305" i="49"/>
  <c r="A305" i="49"/>
  <c r="B304" i="49"/>
  <c r="A304" i="49"/>
  <c r="B303" i="49"/>
  <c r="A303" i="49"/>
  <c r="B302" i="49"/>
  <c r="A302" i="49"/>
  <c r="B301" i="49"/>
  <c r="A301" i="49"/>
  <c r="B300" i="49"/>
  <c r="A300" i="49"/>
  <c r="B299" i="49"/>
  <c r="A299" i="49"/>
  <c r="B298" i="49"/>
  <c r="A298" i="49"/>
  <c r="B297" i="49"/>
  <c r="A297" i="49"/>
  <c r="B296" i="49"/>
  <c r="A296" i="49"/>
  <c r="B295" i="49"/>
  <c r="A295" i="49"/>
  <c r="B294" i="49"/>
  <c r="A294" i="49"/>
  <c r="B293" i="49"/>
  <c r="A293" i="49"/>
  <c r="B292" i="49"/>
  <c r="A292" i="49"/>
  <c r="B291" i="49"/>
  <c r="A291" i="49"/>
  <c r="B290" i="49"/>
  <c r="A290" i="49"/>
  <c r="B289" i="49"/>
  <c r="A289" i="49"/>
  <c r="B288" i="49"/>
  <c r="A288" i="49"/>
  <c r="B287" i="49"/>
  <c r="A287" i="49"/>
  <c r="B286" i="49"/>
  <c r="A286" i="49"/>
  <c r="B285" i="49"/>
  <c r="A285" i="49"/>
  <c r="B284" i="49"/>
  <c r="A284" i="49"/>
  <c r="B283" i="49"/>
  <c r="A283" i="49"/>
  <c r="B282" i="49"/>
  <c r="A282" i="49"/>
  <c r="B281" i="49"/>
  <c r="A281" i="49"/>
  <c r="B280" i="49"/>
  <c r="A280" i="49"/>
  <c r="B279" i="49"/>
  <c r="A279" i="49"/>
  <c r="B278" i="49"/>
  <c r="A278" i="49"/>
  <c r="B277" i="49"/>
  <c r="A277" i="49"/>
  <c r="B276" i="49"/>
  <c r="A276" i="49"/>
  <c r="B275" i="49"/>
  <c r="A275" i="49"/>
  <c r="B274" i="49"/>
  <c r="A274" i="49"/>
  <c r="B273" i="49"/>
  <c r="A273" i="49"/>
  <c r="B272" i="49"/>
  <c r="A272" i="49"/>
  <c r="B271" i="49"/>
  <c r="A271" i="49"/>
  <c r="B270" i="49"/>
  <c r="A270" i="49"/>
  <c r="B269" i="49"/>
  <c r="A269" i="49"/>
  <c r="B268" i="49"/>
  <c r="A268" i="49"/>
  <c r="B267" i="49"/>
  <c r="A267" i="49"/>
  <c r="B266" i="49"/>
  <c r="A266" i="49"/>
  <c r="B265" i="49"/>
  <c r="A265" i="49"/>
  <c r="B264" i="49"/>
  <c r="A264" i="49"/>
  <c r="B263" i="49"/>
  <c r="A263" i="49"/>
  <c r="B262" i="49"/>
  <c r="A262" i="49"/>
  <c r="B261" i="49"/>
  <c r="A261" i="49"/>
  <c r="B260" i="49"/>
  <c r="A260" i="49"/>
  <c r="B259" i="49"/>
  <c r="A259" i="49"/>
  <c r="B258" i="49"/>
  <c r="A258" i="49"/>
  <c r="B257" i="49"/>
  <c r="A257" i="49"/>
  <c r="B256" i="49"/>
  <c r="A256" i="49"/>
  <c r="B255" i="49"/>
  <c r="A255" i="49"/>
  <c r="B254" i="49"/>
  <c r="A254" i="49"/>
  <c r="B253" i="49"/>
  <c r="A253" i="49"/>
  <c r="B252" i="49"/>
  <c r="A252" i="49"/>
  <c r="B251" i="49"/>
  <c r="A251" i="49"/>
  <c r="B250" i="49"/>
  <c r="A250" i="49"/>
  <c r="B249" i="49"/>
  <c r="A249" i="49"/>
  <c r="B248" i="49"/>
  <c r="A248" i="49"/>
  <c r="B247" i="49"/>
  <c r="A247" i="49"/>
  <c r="B246" i="49"/>
  <c r="A246" i="49"/>
  <c r="B245" i="49"/>
  <c r="A245" i="49"/>
  <c r="B244" i="49"/>
  <c r="A244" i="49"/>
  <c r="B243" i="49"/>
  <c r="A243" i="49"/>
  <c r="B242" i="49"/>
  <c r="A242" i="49"/>
  <c r="B241" i="49"/>
  <c r="A241" i="49"/>
  <c r="B240" i="49"/>
  <c r="A240" i="49"/>
  <c r="B239" i="49"/>
  <c r="A239" i="49"/>
  <c r="B238" i="49"/>
  <c r="A238" i="49"/>
  <c r="B237" i="49"/>
  <c r="A237" i="49"/>
  <c r="B236" i="49"/>
  <c r="A236" i="49"/>
  <c r="B235" i="49"/>
  <c r="A235" i="49"/>
  <c r="B234" i="49"/>
  <c r="A234" i="49"/>
  <c r="B233" i="49"/>
  <c r="A233" i="49"/>
  <c r="B232" i="49"/>
  <c r="A232" i="49"/>
  <c r="B231" i="49"/>
  <c r="A231" i="49"/>
  <c r="B230" i="49"/>
  <c r="A230" i="49"/>
  <c r="B229" i="49"/>
  <c r="A229" i="49"/>
  <c r="B228" i="49"/>
  <c r="A228" i="49"/>
  <c r="B227" i="49"/>
  <c r="A227" i="49"/>
  <c r="B226" i="49"/>
  <c r="A226" i="49"/>
  <c r="B225" i="49"/>
  <c r="A225" i="49"/>
  <c r="B224" i="49"/>
  <c r="A224" i="49"/>
  <c r="B223" i="49"/>
  <c r="A223" i="49"/>
  <c r="B222" i="49"/>
  <c r="A222" i="49"/>
  <c r="B221" i="49"/>
  <c r="A221" i="49"/>
  <c r="B220" i="49"/>
  <c r="A220" i="49"/>
  <c r="B219" i="49"/>
  <c r="A219" i="49"/>
  <c r="B218" i="49"/>
  <c r="A218" i="49"/>
  <c r="B217" i="49"/>
  <c r="A217" i="49"/>
  <c r="B216" i="49"/>
  <c r="A216" i="49"/>
  <c r="B215" i="49"/>
  <c r="A215" i="49"/>
  <c r="B214" i="49"/>
  <c r="A214" i="49"/>
  <c r="B213" i="49"/>
  <c r="A213" i="49"/>
  <c r="B212" i="49"/>
  <c r="A212" i="49"/>
  <c r="B211" i="49"/>
  <c r="A211" i="49"/>
  <c r="B210" i="49"/>
  <c r="A210" i="49"/>
  <c r="B209" i="49"/>
  <c r="A209" i="49"/>
  <c r="B208" i="49"/>
  <c r="A208" i="49"/>
  <c r="B207" i="49"/>
  <c r="A207" i="49"/>
  <c r="B206" i="49"/>
  <c r="A206" i="49"/>
  <c r="B205" i="49"/>
  <c r="A205" i="49"/>
  <c r="B204" i="49"/>
  <c r="A204" i="49"/>
  <c r="B203" i="49"/>
  <c r="A203" i="49"/>
  <c r="B202" i="49"/>
  <c r="A202" i="49"/>
  <c r="B201" i="49"/>
  <c r="A201" i="49"/>
  <c r="B200" i="49"/>
  <c r="A200" i="49"/>
  <c r="B199" i="49"/>
  <c r="A199" i="49"/>
  <c r="B198" i="49"/>
  <c r="A198" i="49"/>
  <c r="B197" i="49"/>
  <c r="A197" i="49"/>
  <c r="B196" i="49"/>
  <c r="A196" i="49"/>
  <c r="B195" i="49"/>
  <c r="A195" i="49"/>
  <c r="B194" i="49"/>
  <c r="A194" i="49"/>
  <c r="B193" i="49"/>
  <c r="A193" i="49"/>
  <c r="B192" i="49"/>
  <c r="A192" i="49"/>
  <c r="B191" i="49"/>
  <c r="A191" i="49"/>
  <c r="B190" i="49"/>
  <c r="A190" i="49"/>
  <c r="B189" i="49"/>
  <c r="A189" i="49"/>
  <c r="B188" i="49"/>
  <c r="A188" i="49"/>
  <c r="B187" i="49"/>
  <c r="A187" i="49"/>
  <c r="B186" i="49"/>
  <c r="A186" i="49"/>
  <c r="B185" i="49"/>
  <c r="A185" i="49"/>
  <c r="B184" i="49"/>
  <c r="A184" i="49"/>
  <c r="B183" i="49"/>
  <c r="A183" i="49"/>
  <c r="B182" i="49"/>
  <c r="A182" i="49"/>
  <c r="B181" i="49"/>
  <c r="A181" i="49"/>
  <c r="B180" i="49"/>
  <c r="A180" i="49"/>
  <c r="B179" i="49"/>
  <c r="A179" i="49"/>
  <c r="B178" i="49"/>
  <c r="A178" i="49"/>
  <c r="B177" i="49"/>
  <c r="A177" i="49"/>
  <c r="B176" i="49"/>
  <c r="A176" i="49"/>
  <c r="B175" i="49"/>
  <c r="A175" i="49"/>
  <c r="B174" i="49"/>
  <c r="A174" i="49"/>
  <c r="B173" i="49"/>
  <c r="A173" i="49"/>
  <c r="B172" i="49"/>
  <c r="A172" i="49"/>
  <c r="B171" i="49"/>
  <c r="A171" i="49"/>
  <c r="B170" i="49"/>
  <c r="A170" i="49"/>
  <c r="B169" i="49"/>
  <c r="A169" i="49"/>
  <c r="B168" i="49"/>
  <c r="A168" i="49"/>
  <c r="B167" i="49"/>
  <c r="A167" i="49"/>
  <c r="B166" i="49"/>
  <c r="A166" i="49"/>
  <c r="B165" i="49"/>
  <c r="A165" i="49"/>
  <c r="B164" i="49"/>
  <c r="A164" i="49"/>
  <c r="B163" i="49"/>
  <c r="A163" i="49"/>
  <c r="B162" i="49"/>
  <c r="A162" i="49"/>
  <c r="B161" i="49"/>
  <c r="A161" i="49"/>
  <c r="B160" i="49"/>
  <c r="A160" i="49"/>
  <c r="B159" i="49"/>
  <c r="A159" i="49"/>
  <c r="B158" i="49"/>
  <c r="A158" i="49"/>
  <c r="B157" i="49"/>
  <c r="A157" i="49"/>
  <c r="B156" i="49"/>
  <c r="A156" i="49"/>
  <c r="B155" i="49"/>
  <c r="A155" i="49"/>
  <c r="B154" i="49"/>
  <c r="A154" i="49"/>
  <c r="B153" i="49"/>
  <c r="A153" i="49"/>
  <c r="B152" i="49"/>
  <c r="A152" i="49"/>
  <c r="B151" i="49"/>
  <c r="A151" i="49"/>
  <c r="B150" i="49"/>
  <c r="A150" i="49"/>
  <c r="B149" i="49"/>
  <c r="A149" i="49"/>
  <c r="B148" i="49"/>
  <c r="A148" i="49"/>
  <c r="B147" i="49"/>
  <c r="A147" i="49"/>
  <c r="B146" i="49"/>
  <c r="A146" i="49"/>
  <c r="B145" i="49"/>
  <c r="A145" i="49"/>
  <c r="B144" i="49"/>
  <c r="A144" i="49"/>
  <c r="B143" i="49"/>
  <c r="A143" i="49"/>
  <c r="B142" i="49"/>
  <c r="A142" i="49"/>
  <c r="B141" i="49"/>
  <c r="A141" i="49"/>
  <c r="B140" i="49"/>
  <c r="A140" i="49"/>
  <c r="B139" i="49"/>
  <c r="A139" i="49"/>
  <c r="B138" i="49"/>
  <c r="A138" i="49"/>
  <c r="B137" i="49"/>
  <c r="A137" i="49"/>
  <c r="B136" i="49"/>
  <c r="A136" i="49"/>
  <c r="B135" i="49"/>
  <c r="A135" i="49"/>
  <c r="B134" i="49"/>
  <c r="A134" i="49"/>
  <c r="B133" i="49"/>
  <c r="A133" i="49"/>
  <c r="B132" i="49"/>
  <c r="A132" i="49"/>
  <c r="B131" i="49"/>
  <c r="A131" i="49"/>
  <c r="B130" i="49"/>
  <c r="A130" i="49"/>
  <c r="B129" i="49"/>
  <c r="A129" i="49"/>
  <c r="B128" i="49"/>
  <c r="A128" i="49"/>
  <c r="B127" i="49"/>
  <c r="A127" i="49"/>
  <c r="B126" i="49"/>
  <c r="A126" i="49"/>
  <c r="B125" i="49"/>
  <c r="A125" i="49"/>
  <c r="B124" i="49"/>
  <c r="A124" i="49"/>
  <c r="B123" i="49"/>
  <c r="A123" i="49"/>
  <c r="B122" i="49"/>
  <c r="A122" i="49"/>
  <c r="B121" i="49"/>
  <c r="A121" i="49"/>
  <c r="B120" i="49"/>
  <c r="A120" i="49"/>
  <c r="B119" i="49"/>
  <c r="A119" i="49"/>
  <c r="B118" i="49"/>
  <c r="A118" i="49"/>
  <c r="B117" i="49"/>
  <c r="A117" i="49"/>
  <c r="B116" i="49"/>
  <c r="A116" i="49"/>
  <c r="B115" i="49"/>
  <c r="A115" i="49"/>
  <c r="B114" i="49"/>
  <c r="A114" i="49"/>
  <c r="B113" i="49"/>
  <c r="A113" i="49"/>
  <c r="B112" i="49"/>
  <c r="A112" i="49"/>
  <c r="B111" i="49"/>
  <c r="A111" i="49"/>
  <c r="B110" i="49"/>
  <c r="A110" i="49"/>
  <c r="B109" i="49"/>
  <c r="A109" i="49"/>
  <c r="B108" i="49"/>
  <c r="A108" i="49"/>
  <c r="B107" i="49"/>
  <c r="A107" i="49"/>
  <c r="B106" i="49"/>
  <c r="A106" i="49"/>
  <c r="B105" i="49"/>
  <c r="A105" i="49"/>
  <c r="B104" i="49"/>
  <c r="A104" i="49"/>
  <c r="B103" i="49"/>
  <c r="A103" i="49"/>
  <c r="B102" i="49"/>
  <c r="A102" i="49"/>
  <c r="B101" i="49"/>
  <c r="A101" i="49"/>
  <c r="B100" i="49"/>
  <c r="A100" i="49"/>
  <c r="B99" i="49"/>
  <c r="A99" i="49"/>
  <c r="B98" i="49"/>
  <c r="A98" i="49"/>
  <c r="B97" i="49"/>
  <c r="A97" i="49"/>
  <c r="B96" i="49"/>
  <c r="A96" i="49"/>
  <c r="B95" i="49"/>
  <c r="A95" i="49"/>
  <c r="B94" i="49"/>
  <c r="A94" i="49"/>
  <c r="B93" i="49"/>
  <c r="A93" i="49"/>
  <c r="B92" i="49"/>
  <c r="A92" i="49"/>
  <c r="B91" i="49"/>
  <c r="A91" i="49"/>
  <c r="B90" i="49"/>
  <c r="A90" i="49"/>
  <c r="B89" i="49"/>
  <c r="A89" i="49"/>
  <c r="B88" i="49"/>
  <c r="A88" i="49"/>
  <c r="B87" i="49"/>
  <c r="A87" i="49"/>
  <c r="B86" i="49"/>
  <c r="A86" i="49"/>
  <c r="B85" i="49"/>
  <c r="A85" i="49"/>
  <c r="B84" i="49"/>
  <c r="A84" i="49"/>
  <c r="B83" i="49"/>
  <c r="A83" i="49"/>
  <c r="B82" i="49"/>
  <c r="A82" i="49"/>
  <c r="B81" i="49"/>
  <c r="A81" i="49"/>
  <c r="B80" i="49"/>
  <c r="A80" i="49"/>
  <c r="B79" i="49"/>
  <c r="A79" i="49"/>
  <c r="B78" i="49"/>
  <c r="A78" i="49"/>
  <c r="B77" i="49"/>
  <c r="A77" i="49"/>
  <c r="B76" i="49"/>
  <c r="A76" i="49"/>
  <c r="B75" i="49"/>
  <c r="A75" i="49"/>
  <c r="B74" i="49"/>
  <c r="A74" i="49"/>
  <c r="B73" i="49"/>
  <c r="A73" i="49"/>
  <c r="B72" i="49"/>
  <c r="A72" i="49"/>
  <c r="B71" i="49"/>
  <c r="A71" i="49"/>
  <c r="B70" i="49"/>
  <c r="A70" i="49"/>
  <c r="B69" i="49"/>
  <c r="A69" i="49"/>
  <c r="B68" i="49"/>
  <c r="A68" i="49"/>
  <c r="B67" i="49"/>
  <c r="A67" i="49"/>
  <c r="B66" i="49"/>
  <c r="A66" i="49"/>
  <c r="B65" i="49"/>
  <c r="A65" i="49"/>
  <c r="B64" i="49"/>
  <c r="A64" i="49"/>
  <c r="B63" i="49"/>
  <c r="A63" i="49"/>
  <c r="B62" i="49"/>
  <c r="A62" i="49"/>
  <c r="B61" i="49"/>
  <c r="A61" i="49"/>
  <c r="B60" i="49"/>
  <c r="A60" i="49"/>
  <c r="B59" i="49"/>
  <c r="A59" i="49"/>
  <c r="B58" i="49"/>
  <c r="A58" i="49"/>
  <c r="B57" i="49"/>
  <c r="A57" i="49"/>
  <c r="B56" i="49"/>
  <c r="A56" i="49"/>
  <c r="B55" i="49"/>
  <c r="A55" i="49"/>
  <c r="B54" i="49"/>
  <c r="A54" i="49"/>
  <c r="B53" i="49"/>
  <c r="A53" i="49"/>
  <c r="B52" i="49"/>
  <c r="A52" i="49"/>
  <c r="B51" i="49"/>
  <c r="A51" i="49"/>
  <c r="B50" i="49"/>
  <c r="A50" i="49"/>
  <c r="B49" i="49"/>
  <c r="A49" i="49"/>
  <c r="B48" i="49"/>
  <c r="A48" i="49"/>
  <c r="B47" i="49"/>
  <c r="A47" i="49"/>
  <c r="B46" i="49"/>
  <c r="A46" i="49"/>
  <c r="B45" i="49"/>
  <c r="A45" i="49"/>
  <c r="B44" i="49"/>
  <c r="A44" i="49"/>
  <c r="B43" i="49"/>
  <c r="A43" i="49"/>
  <c r="B42" i="49"/>
  <c r="A42" i="49"/>
  <c r="B41" i="49"/>
  <c r="A41" i="49"/>
  <c r="B40" i="49"/>
  <c r="A40" i="49"/>
  <c r="B39" i="49"/>
  <c r="A39" i="49"/>
  <c r="B38" i="49"/>
  <c r="A38" i="49"/>
  <c r="B37" i="49"/>
  <c r="A37" i="49"/>
  <c r="B36" i="49"/>
  <c r="A36" i="49"/>
  <c r="B35" i="49"/>
  <c r="A35" i="49"/>
  <c r="B34" i="49"/>
  <c r="A34" i="49"/>
  <c r="B33" i="49"/>
  <c r="A33" i="49"/>
  <c r="B32" i="49"/>
  <c r="A32" i="49"/>
  <c r="B31" i="49"/>
  <c r="A31" i="49"/>
  <c r="B30" i="49"/>
  <c r="A30" i="49"/>
  <c r="B29" i="49"/>
  <c r="A29" i="49"/>
  <c r="B28" i="49"/>
  <c r="A28" i="49"/>
  <c r="B27" i="49"/>
  <c r="A27" i="49"/>
  <c r="B26" i="49"/>
  <c r="A26" i="49"/>
  <c r="B25" i="49"/>
  <c r="A25" i="49"/>
  <c r="B24" i="49"/>
  <c r="A24" i="49"/>
  <c r="B23" i="49"/>
  <c r="A23" i="49"/>
  <c r="B22" i="49"/>
  <c r="A22" i="49"/>
  <c r="B21" i="49"/>
  <c r="A21" i="49"/>
  <c r="B20" i="49"/>
  <c r="A20" i="49"/>
  <c r="B19" i="49"/>
  <c r="A19" i="49"/>
  <c r="B18" i="49"/>
  <c r="A18" i="49"/>
  <c r="B17" i="49"/>
  <c r="A17" i="49"/>
  <c r="B16" i="49"/>
  <c r="A16" i="49"/>
  <c r="B15" i="49"/>
  <c r="A15" i="49"/>
  <c r="B14" i="49"/>
  <c r="A14" i="49"/>
  <c r="B13" i="49"/>
  <c r="A13" i="49"/>
  <c r="B12" i="49"/>
  <c r="A12" i="49"/>
  <c r="B11" i="49"/>
  <c r="A11" i="49"/>
  <c r="B10" i="49"/>
  <c r="A10" i="49"/>
  <c r="B9" i="49"/>
  <c r="A9" i="49"/>
  <c r="B8" i="49"/>
  <c r="A8" i="49"/>
  <c r="B7" i="49"/>
  <c r="A7" i="49"/>
  <c r="B6" i="49"/>
  <c r="A6" i="49"/>
  <c r="B5" i="49"/>
  <c r="A5" i="49"/>
  <c r="B4" i="49"/>
  <c r="B328" i="49" s="1"/>
  <c r="A4" i="49"/>
  <c r="B327" i="48"/>
  <c r="A327" i="48"/>
  <c r="B326" i="48"/>
  <c r="A326" i="48"/>
  <c r="B325" i="48"/>
  <c r="A325" i="48"/>
  <c r="B324" i="48"/>
  <c r="A324" i="48"/>
  <c r="B323" i="48"/>
  <c r="A323" i="48"/>
  <c r="B322" i="48"/>
  <c r="A322" i="48"/>
  <c r="B321" i="48"/>
  <c r="A321" i="48"/>
  <c r="B320" i="48"/>
  <c r="A320" i="48"/>
  <c r="B319" i="48"/>
  <c r="A319" i="48"/>
  <c r="B318" i="48"/>
  <c r="A318" i="48"/>
  <c r="B317" i="48"/>
  <c r="A317" i="48"/>
  <c r="B316" i="48"/>
  <c r="A316" i="48"/>
  <c r="B315" i="48"/>
  <c r="A315" i="48"/>
  <c r="B314" i="48"/>
  <c r="A314" i="48"/>
  <c r="B313" i="48"/>
  <c r="A313" i="48"/>
  <c r="B312" i="48"/>
  <c r="A312" i="48"/>
  <c r="B311" i="48"/>
  <c r="A311" i="48"/>
  <c r="B310" i="48"/>
  <c r="A310" i="48"/>
  <c r="B309" i="48"/>
  <c r="A309" i="48"/>
  <c r="B308" i="48"/>
  <c r="A308" i="48"/>
  <c r="B307" i="48"/>
  <c r="A307" i="48"/>
  <c r="B306" i="48"/>
  <c r="A306" i="48"/>
  <c r="B305" i="48"/>
  <c r="A305" i="48"/>
  <c r="B304" i="48"/>
  <c r="A304" i="48"/>
  <c r="B303" i="48"/>
  <c r="A303" i="48"/>
  <c r="B302" i="48"/>
  <c r="A302" i="48"/>
  <c r="B301" i="48"/>
  <c r="A301" i="48"/>
  <c r="B300" i="48"/>
  <c r="A300" i="48"/>
  <c r="B299" i="48"/>
  <c r="A299" i="48"/>
  <c r="B298" i="48"/>
  <c r="A298" i="48"/>
  <c r="B297" i="48"/>
  <c r="A297" i="48"/>
  <c r="B296" i="48"/>
  <c r="A296" i="48"/>
  <c r="B295" i="48"/>
  <c r="A295" i="48"/>
  <c r="B294" i="48"/>
  <c r="A294" i="48"/>
  <c r="B293" i="48"/>
  <c r="A293" i="48"/>
  <c r="B292" i="48"/>
  <c r="A292" i="48"/>
  <c r="B291" i="48"/>
  <c r="A291" i="48"/>
  <c r="B290" i="48"/>
  <c r="A290" i="48"/>
  <c r="B289" i="48"/>
  <c r="A289" i="48"/>
  <c r="B288" i="48"/>
  <c r="A288" i="48"/>
  <c r="B287" i="48"/>
  <c r="A287" i="48"/>
  <c r="B286" i="48"/>
  <c r="A286" i="48"/>
  <c r="B285" i="48"/>
  <c r="A285" i="48"/>
  <c r="B284" i="48"/>
  <c r="A284" i="48"/>
  <c r="B283" i="48"/>
  <c r="A283" i="48"/>
  <c r="B282" i="48"/>
  <c r="A282" i="48"/>
  <c r="B281" i="48"/>
  <c r="A281" i="48"/>
  <c r="B280" i="48"/>
  <c r="A280" i="48"/>
  <c r="B279" i="48"/>
  <c r="A279" i="48"/>
  <c r="B278" i="48"/>
  <c r="A278" i="48"/>
  <c r="B277" i="48"/>
  <c r="A277" i="48"/>
  <c r="B276" i="48"/>
  <c r="A276" i="48"/>
  <c r="B275" i="48"/>
  <c r="A275" i="48"/>
  <c r="B274" i="48"/>
  <c r="A274" i="48"/>
  <c r="B273" i="48"/>
  <c r="A273" i="48"/>
  <c r="B272" i="48"/>
  <c r="A272" i="48"/>
  <c r="B271" i="48"/>
  <c r="A271" i="48"/>
  <c r="B270" i="48"/>
  <c r="A270" i="48"/>
  <c r="B269" i="48"/>
  <c r="A269" i="48"/>
  <c r="B268" i="48"/>
  <c r="A268" i="48"/>
  <c r="B267" i="48"/>
  <c r="A267" i="48"/>
  <c r="B266" i="48"/>
  <c r="A266" i="48"/>
  <c r="B265" i="48"/>
  <c r="A265" i="48"/>
  <c r="B264" i="48"/>
  <c r="A264" i="48"/>
  <c r="B263" i="48"/>
  <c r="A263" i="48"/>
  <c r="B262" i="48"/>
  <c r="A262" i="48"/>
  <c r="B261" i="48"/>
  <c r="A261" i="48"/>
  <c r="B260" i="48"/>
  <c r="A260" i="48"/>
  <c r="B259" i="48"/>
  <c r="A259" i="48"/>
  <c r="B258" i="48"/>
  <c r="A258" i="48"/>
  <c r="B257" i="48"/>
  <c r="A257" i="48"/>
  <c r="B256" i="48"/>
  <c r="A256" i="48"/>
  <c r="B255" i="48"/>
  <c r="A255" i="48"/>
  <c r="B254" i="48"/>
  <c r="A254" i="48"/>
  <c r="B253" i="48"/>
  <c r="A253" i="48"/>
  <c r="B252" i="48"/>
  <c r="A252" i="48"/>
  <c r="B251" i="48"/>
  <c r="A251" i="48"/>
  <c r="B250" i="48"/>
  <c r="A250" i="48"/>
  <c r="B249" i="48"/>
  <c r="A249" i="48"/>
  <c r="B248" i="48"/>
  <c r="A248" i="48"/>
  <c r="B247" i="48"/>
  <c r="A247" i="48"/>
  <c r="B246" i="48"/>
  <c r="A246" i="48"/>
  <c r="B245" i="48"/>
  <c r="A245" i="48"/>
  <c r="B244" i="48"/>
  <c r="A244" i="48"/>
  <c r="B243" i="48"/>
  <c r="A243" i="48"/>
  <c r="B242" i="48"/>
  <c r="A242" i="48"/>
  <c r="B241" i="48"/>
  <c r="A241" i="48"/>
  <c r="B240" i="48"/>
  <c r="A240" i="48"/>
  <c r="B239" i="48"/>
  <c r="A239" i="48"/>
  <c r="B238" i="48"/>
  <c r="A238" i="48"/>
  <c r="B237" i="48"/>
  <c r="A237" i="48"/>
  <c r="B236" i="48"/>
  <c r="A236" i="48"/>
  <c r="B235" i="48"/>
  <c r="A235" i="48"/>
  <c r="B234" i="48"/>
  <c r="A234" i="48"/>
  <c r="B233" i="48"/>
  <c r="A233" i="48"/>
  <c r="B232" i="48"/>
  <c r="A232" i="48"/>
  <c r="B231" i="48"/>
  <c r="A231" i="48"/>
  <c r="B230" i="48"/>
  <c r="A230" i="48"/>
  <c r="B229" i="48"/>
  <c r="A229" i="48"/>
  <c r="B228" i="48"/>
  <c r="A228" i="48"/>
  <c r="B227" i="48"/>
  <c r="A227" i="48"/>
  <c r="B226" i="48"/>
  <c r="A226" i="48"/>
  <c r="B225" i="48"/>
  <c r="A225" i="48"/>
  <c r="B224" i="48"/>
  <c r="A224" i="48"/>
  <c r="B223" i="48"/>
  <c r="A223" i="48"/>
  <c r="B222" i="48"/>
  <c r="A222" i="48"/>
  <c r="B221" i="48"/>
  <c r="A221" i="48"/>
  <c r="B220" i="48"/>
  <c r="A220" i="48"/>
  <c r="B219" i="48"/>
  <c r="A219" i="48"/>
  <c r="B218" i="48"/>
  <c r="A218" i="48"/>
  <c r="B217" i="48"/>
  <c r="A217" i="48"/>
  <c r="B216" i="48"/>
  <c r="A216" i="48"/>
  <c r="B215" i="48"/>
  <c r="A215" i="48"/>
  <c r="B214" i="48"/>
  <c r="A214" i="48"/>
  <c r="B213" i="48"/>
  <c r="A213" i="48"/>
  <c r="B212" i="48"/>
  <c r="A212" i="48"/>
  <c r="B211" i="48"/>
  <c r="A211" i="48"/>
  <c r="B210" i="48"/>
  <c r="A210" i="48"/>
  <c r="B209" i="48"/>
  <c r="A209" i="48"/>
  <c r="B208" i="48"/>
  <c r="A208" i="48"/>
  <c r="B207" i="48"/>
  <c r="A207" i="48"/>
  <c r="B206" i="48"/>
  <c r="A206" i="48"/>
  <c r="B205" i="48"/>
  <c r="A205" i="48"/>
  <c r="B204" i="48"/>
  <c r="A204" i="48"/>
  <c r="B203" i="48"/>
  <c r="A203" i="48"/>
  <c r="B202" i="48"/>
  <c r="A202" i="48"/>
  <c r="B201" i="48"/>
  <c r="A201" i="48"/>
  <c r="B200" i="48"/>
  <c r="A200" i="48"/>
  <c r="B199" i="48"/>
  <c r="A199" i="48"/>
  <c r="B198" i="48"/>
  <c r="A198" i="48"/>
  <c r="B197" i="48"/>
  <c r="A197" i="48"/>
  <c r="B196" i="48"/>
  <c r="A196" i="48"/>
  <c r="B195" i="48"/>
  <c r="A195" i="48"/>
  <c r="B194" i="48"/>
  <c r="A194" i="48"/>
  <c r="B193" i="48"/>
  <c r="A193" i="48"/>
  <c r="B192" i="48"/>
  <c r="A192" i="48"/>
  <c r="B191" i="48"/>
  <c r="A191" i="48"/>
  <c r="B190" i="48"/>
  <c r="A190" i="48"/>
  <c r="B189" i="48"/>
  <c r="A189" i="48"/>
  <c r="B188" i="48"/>
  <c r="A188" i="48"/>
  <c r="B187" i="48"/>
  <c r="A187" i="48"/>
  <c r="B186" i="48"/>
  <c r="A186" i="48"/>
  <c r="B185" i="48"/>
  <c r="A185" i="48"/>
  <c r="B184" i="48"/>
  <c r="A184" i="48"/>
  <c r="B183" i="48"/>
  <c r="A183" i="48"/>
  <c r="B182" i="48"/>
  <c r="A182" i="48"/>
  <c r="B181" i="48"/>
  <c r="A181" i="48"/>
  <c r="B180" i="48"/>
  <c r="A180" i="48"/>
  <c r="B179" i="48"/>
  <c r="A179" i="48"/>
  <c r="B178" i="48"/>
  <c r="A178" i="48"/>
  <c r="B177" i="48"/>
  <c r="A177" i="48"/>
  <c r="B176" i="48"/>
  <c r="A176" i="48"/>
  <c r="B175" i="48"/>
  <c r="A175" i="48"/>
  <c r="B174" i="48"/>
  <c r="A174" i="48"/>
  <c r="B173" i="48"/>
  <c r="A173" i="48"/>
  <c r="B172" i="48"/>
  <c r="A172" i="48"/>
  <c r="B171" i="48"/>
  <c r="A171" i="48"/>
  <c r="B170" i="48"/>
  <c r="A170" i="48"/>
  <c r="B169" i="48"/>
  <c r="A169" i="48"/>
  <c r="B168" i="48"/>
  <c r="A168" i="48"/>
  <c r="B167" i="48"/>
  <c r="A167" i="48"/>
  <c r="B166" i="48"/>
  <c r="A166" i="48"/>
  <c r="B165" i="48"/>
  <c r="A165" i="48"/>
  <c r="B164" i="48"/>
  <c r="A164" i="48"/>
  <c r="B163" i="48"/>
  <c r="A163" i="48"/>
  <c r="B162" i="48"/>
  <c r="A162" i="48"/>
  <c r="B161" i="48"/>
  <c r="A161" i="48"/>
  <c r="B160" i="48"/>
  <c r="A160" i="48"/>
  <c r="B159" i="48"/>
  <c r="A159" i="48"/>
  <c r="B158" i="48"/>
  <c r="A158" i="48"/>
  <c r="B157" i="48"/>
  <c r="A157" i="48"/>
  <c r="B156" i="48"/>
  <c r="A156" i="48"/>
  <c r="B155" i="48"/>
  <c r="A155" i="48"/>
  <c r="B154" i="48"/>
  <c r="A154" i="48"/>
  <c r="B153" i="48"/>
  <c r="A153" i="48"/>
  <c r="B152" i="48"/>
  <c r="A152" i="48"/>
  <c r="B151" i="48"/>
  <c r="A151" i="48"/>
  <c r="B150" i="48"/>
  <c r="A150" i="48"/>
  <c r="B149" i="48"/>
  <c r="A149" i="48"/>
  <c r="B148" i="48"/>
  <c r="A148" i="48"/>
  <c r="B147" i="48"/>
  <c r="A147" i="48"/>
  <c r="B146" i="48"/>
  <c r="A146" i="48"/>
  <c r="B145" i="48"/>
  <c r="A145" i="48"/>
  <c r="B144" i="48"/>
  <c r="A144" i="48"/>
  <c r="B143" i="48"/>
  <c r="A143" i="48"/>
  <c r="B142" i="48"/>
  <c r="A142" i="48"/>
  <c r="B141" i="48"/>
  <c r="A141" i="48"/>
  <c r="B140" i="48"/>
  <c r="A140" i="48"/>
  <c r="B139" i="48"/>
  <c r="A139" i="48"/>
  <c r="B138" i="48"/>
  <c r="A138" i="48"/>
  <c r="B137" i="48"/>
  <c r="A137" i="48"/>
  <c r="B136" i="48"/>
  <c r="A136" i="48"/>
  <c r="B135" i="48"/>
  <c r="A135" i="48"/>
  <c r="B134" i="48"/>
  <c r="A134" i="48"/>
  <c r="B133" i="48"/>
  <c r="A133" i="48"/>
  <c r="B132" i="48"/>
  <c r="A132" i="48"/>
  <c r="B131" i="48"/>
  <c r="A131" i="48"/>
  <c r="B130" i="48"/>
  <c r="A130" i="48"/>
  <c r="B129" i="48"/>
  <c r="A129" i="48"/>
  <c r="B128" i="48"/>
  <c r="A128" i="48"/>
  <c r="B127" i="48"/>
  <c r="A127" i="48"/>
  <c r="B126" i="48"/>
  <c r="A126" i="48"/>
  <c r="B125" i="48"/>
  <c r="A125" i="48"/>
  <c r="B124" i="48"/>
  <c r="A124" i="48"/>
  <c r="B123" i="48"/>
  <c r="A123" i="48"/>
  <c r="B122" i="48"/>
  <c r="A122" i="48"/>
  <c r="B121" i="48"/>
  <c r="A121" i="48"/>
  <c r="B120" i="48"/>
  <c r="A120" i="48"/>
  <c r="B119" i="48"/>
  <c r="A119" i="48"/>
  <c r="B118" i="48"/>
  <c r="A118" i="48"/>
  <c r="B117" i="48"/>
  <c r="A117" i="48"/>
  <c r="B116" i="48"/>
  <c r="A116" i="48"/>
  <c r="B115" i="48"/>
  <c r="A115" i="48"/>
  <c r="B114" i="48"/>
  <c r="A114" i="48"/>
  <c r="B113" i="48"/>
  <c r="A113" i="48"/>
  <c r="B112" i="48"/>
  <c r="A112" i="48"/>
  <c r="B111" i="48"/>
  <c r="A111" i="48"/>
  <c r="B110" i="48"/>
  <c r="A110" i="48"/>
  <c r="B109" i="48"/>
  <c r="A109" i="48"/>
  <c r="B108" i="48"/>
  <c r="A108" i="48"/>
  <c r="B107" i="48"/>
  <c r="A107" i="48"/>
  <c r="B106" i="48"/>
  <c r="A106" i="48"/>
  <c r="B105" i="48"/>
  <c r="A105" i="48"/>
  <c r="B104" i="48"/>
  <c r="A104" i="48"/>
  <c r="B103" i="48"/>
  <c r="A103" i="48"/>
  <c r="B102" i="48"/>
  <c r="A102" i="48"/>
  <c r="B101" i="48"/>
  <c r="A101" i="48"/>
  <c r="B100" i="48"/>
  <c r="A100" i="48"/>
  <c r="B99" i="48"/>
  <c r="A99" i="48"/>
  <c r="B98" i="48"/>
  <c r="A98" i="48"/>
  <c r="B97" i="48"/>
  <c r="A97" i="48"/>
  <c r="B96" i="48"/>
  <c r="A96" i="48"/>
  <c r="B95" i="48"/>
  <c r="A95" i="48"/>
  <c r="B94" i="48"/>
  <c r="A94" i="48"/>
  <c r="B93" i="48"/>
  <c r="A93" i="48"/>
  <c r="B92" i="48"/>
  <c r="A92" i="48"/>
  <c r="B91" i="48"/>
  <c r="A91" i="48"/>
  <c r="B90" i="48"/>
  <c r="A90" i="48"/>
  <c r="B89" i="48"/>
  <c r="A89" i="48"/>
  <c r="B88" i="48"/>
  <c r="A88" i="48"/>
  <c r="B87" i="48"/>
  <c r="A87" i="48"/>
  <c r="B86" i="48"/>
  <c r="A86" i="48"/>
  <c r="B85" i="48"/>
  <c r="A85" i="48"/>
  <c r="B84" i="48"/>
  <c r="A84" i="48"/>
  <c r="B83" i="48"/>
  <c r="A83" i="48"/>
  <c r="B82" i="48"/>
  <c r="A82" i="48"/>
  <c r="B81" i="48"/>
  <c r="A81" i="48"/>
  <c r="B80" i="48"/>
  <c r="A80" i="48"/>
  <c r="B79" i="48"/>
  <c r="A79" i="48"/>
  <c r="B78" i="48"/>
  <c r="A78" i="48"/>
  <c r="B77" i="48"/>
  <c r="A77" i="48"/>
  <c r="B76" i="48"/>
  <c r="A76" i="48"/>
  <c r="B75" i="48"/>
  <c r="A75" i="48"/>
  <c r="B74" i="48"/>
  <c r="A74" i="48"/>
  <c r="B73" i="48"/>
  <c r="A73" i="48"/>
  <c r="B72" i="48"/>
  <c r="A72" i="48"/>
  <c r="B71" i="48"/>
  <c r="A71" i="48"/>
  <c r="B70" i="48"/>
  <c r="A70" i="48"/>
  <c r="B69" i="48"/>
  <c r="A69" i="48"/>
  <c r="B68" i="48"/>
  <c r="A68" i="48"/>
  <c r="B67" i="48"/>
  <c r="A67" i="48"/>
  <c r="B66" i="48"/>
  <c r="A66" i="48"/>
  <c r="B65" i="48"/>
  <c r="A65" i="48"/>
  <c r="B64" i="48"/>
  <c r="A64" i="48"/>
  <c r="B63" i="48"/>
  <c r="A63" i="48"/>
  <c r="B62" i="48"/>
  <c r="A62" i="48"/>
  <c r="B61" i="48"/>
  <c r="A61" i="48"/>
  <c r="B60" i="48"/>
  <c r="A60" i="48"/>
  <c r="B59" i="48"/>
  <c r="A59" i="48"/>
  <c r="B58" i="48"/>
  <c r="A58" i="48"/>
  <c r="B57" i="48"/>
  <c r="A57" i="48"/>
  <c r="B56" i="48"/>
  <c r="A56" i="48"/>
  <c r="B55" i="48"/>
  <c r="A55" i="48"/>
  <c r="B54" i="48"/>
  <c r="A54" i="48"/>
  <c r="B53" i="48"/>
  <c r="A53" i="48"/>
  <c r="B52" i="48"/>
  <c r="A52" i="48"/>
  <c r="B51" i="48"/>
  <c r="A51" i="48"/>
  <c r="B50" i="48"/>
  <c r="A50" i="48"/>
  <c r="B49" i="48"/>
  <c r="A49" i="48"/>
  <c r="B48" i="48"/>
  <c r="A48" i="48"/>
  <c r="B47" i="48"/>
  <c r="A47" i="48"/>
  <c r="B46" i="48"/>
  <c r="A46" i="48"/>
  <c r="B45" i="48"/>
  <c r="A45" i="48"/>
  <c r="B44" i="48"/>
  <c r="A44" i="48"/>
  <c r="B43" i="48"/>
  <c r="A43" i="48"/>
  <c r="B42" i="48"/>
  <c r="A42" i="48"/>
  <c r="B41" i="48"/>
  <c r="A41" i="48"/>
  <c r="B40" i="48"/>
  <c r="A40" i="48"/>
  <c r="B39" i="48"/>
  <c r="A39" i="48"/>
  <c r="B38" i="48"/>
  <c r="A38" i="48"/>
  <c r="B37" i="48"/>
  <c r="A37" i="48"/>
  <c r="B36" i="48"/>
  <c r="A36" i="48"/>
  <c r="B35" i="48"/>
  <c r="A35" i="48"/>
  <c r="B34" i="48"/>
  <c r="A34" i="48"/>
  <c r="B33" i="48"/>
  <c r="A33" i="48"/>
  <c r="B32" i="48"/>
  <c r="A32" i="48"/>
  <c r="B31" i="48"/>
  <c r="A31" i="48"/>
  <c r="B30" i="48"/>
  <c r="A30" i="48"/>
  <c r="B29" i="48"/>
  <c r="A29" i="48"/>
  <c r="B28" i="48"/>
  <c r="A28" i="48"/>
  <c r="B27" i="48"/>
  <c r="A27" i="48"/>
  <c r="B26" i="48"/>
  <c r="A26" i="48"/>
  <c r="B25" i="48"/>
  <c r="A25" i="48"/>
  <c r="B24" i="48"/>
  <c r="A24" i="48"/>
  <c r="B23" i="48"/>
  <c r="A23" i="48"/>
  <c r="B22" i="48"/>
  <c r="A22" i="48"/>
  <c r="B21" i="48"/>
  <c r="A21" i="48"/>
  <c r="B20" i="48"/>
  <c r="A20" i="48"/>
  <c r="B19" i="48"/>
  <c r="A19" i="48"/>
  <c r="B18" i="48"/>
  <c r="A18" i="48"/>
  <c r="B17" i="48"/>
  <c r="A17" i="48"/>
  <c r="B16" i="48"/>
  <c r="A16" i="48"/>
  <c r="B15" i="48"/>
  <c r="A15" i="48"/>
  <c r="B14" i="48"/>
  <c r="A14" i="48"/>
  <c r="B13" i="48"/>
  <c r="A13" i="48"/>
  <c r="B12" i="48"/>
  <c r="A12" i="48"/>
  <c r="B11" i="48"/>
  <c r="A11" i="48"/>
  <c r="B10" i="48"/>
  <c r="A10" i="48"/>
  <c r="B9" i="48"/>
  <c r="A9" i="48"/>
  <c r="B8" i="48"/>
  <c r="A8" i="48"/>
  <c r="B7" i="48"/>
  <c r="A7" i="48"/>
  <c r="B6" i="48"/>
  <c r="A6" i="48"/>
  <c r="B5" i="48"/>
  <c r="A5" i="48"/>
  <c r="B4" i="48"/>
  <c r="A4" i="48"/>
  <c r="B327" i="47"/>
  <c r="A327" i="47"/>
  <c r="B326" i="47"/>
  <c r="A326" i="47"/>
  <c r="B325" i="47"/>
  <c r="A325" i="47"/>
  <c r="B324" i="47"/>
  <c r="A324" i="47"/>
  <c r="B323" i="47"/>
  <c r="A323" i="47"/>
  <c r="B322" i="47"/>
  <c r="A322" i="47"/>
  <c r="B321" i="47"/>
  <c r="A321" i="47"/>
  <c r="B320" i="47"/>
  <c r="A320" i="47"/>
  <c r="B319" i="47"/>
  <c r="A319" i="47"/>
  <c r="B318" i="47"/>
  <c r="A318" i="47"/>
  <c r="B317" i="47"/>
  <c r="A317" i="47"/>
  <c r="B316" i="47"/>
  <c r="A316" i="47"/>
  <c r="B315" i="47"/>
  <c r="A315" i="47"/>
  <c r="B314" i="47"/>
  <c r="A314" i="47"/>
  <c r="B313" i="47"/>
  <c r="A313" i="47"/>
  <c r="B312" i="47"/>
  <c r="A312" i="47"/>
  <c r="B311" i="47"/>
  <c r="A311" i="47"/>
  <c r="B310" i="47"/>
  <c r="A310" i="47"/>
  <c r="B309" i="47"/>
  <c r="A309" i="47"/>
  <c r="B308" i="47"/>
  <c r="A308" i="47"/>
  <c r="B307" i="47"/>
  <c r="A307" i="47"/>
  <c r="B306" i="47"/>
  <c r="A306" i="47"/>
  <c r="B305" i="47"/>
  <c r="A305" i="47"/>
  <c r="B304" i="47"/>
  <c r="A304" i="47"/>
  <c r="B303" i="47"/>
  <c r="A303" i="47"/>
  <c r="B302" i="47"/>
  <c r="A302" i="47"/>
  <c r="B301" i="47"/>
  <c r="A301" i="47"/>
  <c r="B300" i="47"/>
  <c r="A300" i="47"/>
  <c r="B299" i="47"/>
  <c r="A299" i="47"/>
  <c r="B298" i="47"/>
  <c r="A298" i="47"/>
  <c r="B297" i="47"/>
  <c r="A297" i="47"/>
  <c r="B296" i="47"/>
  <c r="A296" i="47"/>
  <c r="B295" i="47"/>
  <c r="A295" i="47"/>
  <c r="B294" i="47"/>
  <c r="A294" i="47"/>
  <c r="B293" i="47"/>
  <c r="A293" i="47"/>
  <c r="B292" i="47"/>
  <c r="A292" i="47"/>
  <c r="B291" i="47"/>
  <c r="A291" i="47"/>
  <c r="B290" i="47"/>
  <c r="A290" i="47"/>
  <c r="B289" i="47"/>
  <c r="A289" i="47"/>
  <c r="B288" i="47"/>
  <c r="A288" i="47"/>
  <c r="B287" i="47"/>
  <c r="A287" i="47"/>
  <c r="B286" i="47"/>
  <c r="A286" i="47"/>
  <c r="B285" i="47"/>
  <c r="A285" i="47"/>
  <c r="B284" i="47"/>
  <c r="A284" i="47"/>
  <c r="B283" i="47"/>
  <c r="A283" i="47"/>
  <c r="B282" i="47"/>
  <c r="A282" i="47"/>
  <c r="B281" i="47"/>
  <c r="A281" i="47"/>
  <c r="B280" i="47"/>
  <c r="A280" i="47"/>
  <c r="B279" i="47"/>
  <c r="A279" i="47"/>
  <c r="B278" i="47"/>
  <c r="A278" i="47"/>
  <c r="B277" i="47"/>
  <c r="A277" i="47"/>
  <c r="B276" i="47"/>
  <c r="A276" i="47"/>
  <c r="B275" i="47"/>
  <c r="A275" i="47"/>
  <c r="B274" i="47"/>
  <c r="A274" i="47"/>
  <c r="B273" i="47"/>
  <c r="A273" i="47"/>
  <c r="B272" i="47"/>
  <c r="A272" i="47"/>
  <c r="B271" i="47"/>
  <c r="A271" i="47"/>
  <c r="B270" i="47"/>
  <c r="A270" i="47"/>
  <c r="B269" i="47"/>
  <c r="A269" i="47"/>
  <c r="B268" i="47"/>
  <c r="A268" i="47"/>
  <c r="B267" i="47"/>
  <c r="A267" i="47"/>
  <c r="B266" i="47"/>
  <c r="A266" i="47"/>
  <c r="B265" i="47"/>
  <c r="A265" i="47"/>
  <c r="B264" i="47"/>
  <c r="A264" i="47"/>
  <c r="B263" i="47"/>
  <c r="A263" i="47"/>
  <c r="B262" i="47"/>
  <c r="A262" i="47"/>
  <c r="B261" i="47"/>
  <c r="A261" i="47"/>
  <c r="B260" i="47"/>
  <c r="A260" i="47"/>
  <c r="B259" i="47"/>
  <c r="A259" i="47"/>
  <c r="B258" i="47"/>
  <c r="A258" i="47"/>
  <c r="B257" i="47"/>
  <c r="A257" i="47"/>
  <c r="B256" i="47"/>
  <c r="A256" i="47"/>
  <c r="B255" i="47"/>
  <c r="A255" i="47"/>
  <c r="B254" i="47"/>
  <c r="A254" i="47"/>
  <c r="B253" i="47"/>
  <c r="A253" i="47"/>
  <c r="B252" i="47"/>
  <c r="A252" i="47"/>
  <c r="B251" i="47"/>
  <c r="A251" i="47"/>
  <c r="B250" i="47"/>
  <c r="A250" i="47"/>
  <c r="B249" i="47"/>
  <c r="A249" i="47"/>
  <c r="B248" i="47"/>
  <c r="A248" i="47"/>
  <c r="B247" i="47"/>
  <c r="A247" i="47"/>
  <c r="B246" i="47"/>
  <c r="A246" i="47"/>
  <c r="B245" i="47"/>
  <c r="A245" i="47"/>
  <c r="B244" i="47"/>
  <c r="A244" i="47"/>
  <c r="B243" i="47"/>
  <c r="A243" i="47"/>
  <c r="B242" i="47"/>
  <c r="A242" i="47"/>
  <c r="B241" i="47"/>
  <c r="A241" i="47"/>
  <c r="B240" i="47"/>
  <c r="A240" i="47"/>
  <c r="B239" i="47"/>
  <c r="A239" i="47"/>
  <c r="B238" i="47"/>
  <c r="A238" i="47"/>
  <c r="B237" i="47"/>
  <c r="A237" i="47"/>
  <c r="B236" i="47"/>
  <c r="A236" i="47"/>
  <c r="B235" i="47"/>
  <c r="A235" i="47"/>
  <c r="B234" i="47"/>
  <c r="A234" i="47"/>
  <c r="B233" i="47"/>
  <c r="A233" i="47"/>
  <c r="B232" i="47"/>
  <c r="A232" i="47"/>
  <c r="B231" i="47"/>
  <c r="A231" i="47"/>
  <c r="B230" i="47"/>
  <c r="A230" i="47"/>
  <c r="B229" i="47"/>
  <c r="A229" i="47"/>
  <c r="B228" i="47"/>
  <c r="A228" i="47"/>
  <c r="B227" i="47"/>
  <c r="A227" i="47"/>
  <c r="B226" i="47"/>
  <c r="A226" i="47"/>
  <c r="B225" i="47"/>
  <c r="A225" i="47"/>
  <c r="B224" i="47"/>
  <c r="A224" i="47"/>
  <c r="B223" i="47"/>
  <c r="A223" i="47"/>
  <c r="B222" i="47"/>
  <c r="A222" i="47"/>
  <c r="B221" i="47"/>
  <c r="A221" i="47"/>
  <c r="B220" i="47"/>
  <c r="A220" i="47"/>
  <c r="B219" i="47"/>
  <c r="A219" i="47"/>
  <c r="B218" i="47"/>
  <c r="A218" i="47"/>
  <c r="B217" i="47"/>
  <c r="A217" i="47"/>
  <c r="B216" i="47"/>
  <c r="A216" i="47"/>
  <c r="B215" i="47"/>
  <c r="A215" i="47"/>
  <c r="B214" i="47"/>
  <c r="A214" i="47"/>
  <c r="B213" i="47"/>
  <c r="A213" i="47"/>
  <c r="B212" i="47"/>
  <c r="A212" i="47"/>
  <c r="B211" i="47"/>
  <c r="A211" i="47"/>
  <c r="B210" i="47"/>
  <c r="A210" i="47"/>
  <c r="B209" i="47"/>
  <c r="A209" i="47"/>
  <c r="B208" i="47"/>
  <c r="A208" i="47"/>
  <c r="B207" i="47"/>
  <c r="A207" i="47"/>
  <c r="B206" i="47"/>
  <c r="A206" i="47"/>
  <c r="B205" i="47"/>
  <c r="A205" i="47"/>
  <c r="B204" i="47"/>
  <c r="A204" i="47"/>
  <c r="B203" i="47"/>
  <c r="A203" i="47"/>
  <c r="B202" i="47"/>
  <c r="A202" i="47"/>
  <c r="B201" i="47"/>
  <c r="A201" i="47"/>
  <c r="B200" i="47"/>
  <c r="A200" i="47"/>
  <c r="B199" i="47"/>
  <c r="A199" i="47"/>
  <c r="B198" i="47"/>
  <c r="A198" i="47"/>
  <c r="B197" i="47"/>
  <c r="A197" i="47"/>
  <c r="B196" i="47"/>
  <c r="A196" i="47"/>
  <c r="B195" i="47"/>
  <c r="A195" i="47"/>
  <c r="B194" i="47"/>
  <c r="A194" i="47"/>
  <c r="B193" i="47"/>
  <c r="A193" i="47"/>
  <c r="B192" i="47"/>
  <c r="A192" i="47"/>
  <c r="B191" i="47"/>
  <c r="A191" i="47"/>
  <c r="B190" i="47"/>
  <c r="A190" i="47"/>
  <c r="B189" i="47"/>
  <c r="A189" i="47"/>
  <c r="B188" i="47"/>
  <c r="A188" i="47"/>
  <c r="B187" i="47"/>
  <c r="A187" i="47"/>
  <c r="B186" i="47"/>
  <c r="A186" i="47"/>
  <c r="B185" i="47"/>
  <c r="A185" i="47"/>
  <c r="B184" i="47"/>
  <c r="A184" i="47"/>
  <c r="B183" i="47"/>
  <c r="A183" i="47"/>
  <c r="B182" i="47"/>
  <c r="A182" i="47"/>
  <c r="B181" i="47"/>
  <c r="A181" i="47"/>
  <c r="B180" i="47"/>
  <c r="A180" i="47"/>
  <c r="B179" i="47"/>
  <c r="A179" i="47"/>
  <c r="B178" i="47"/>
  <c r="A178" i="47"/>
  <c r="B177" i="47"/>
  <c r="A177" i="47"/>
  <c r="B176" i="47"/>
  <c r="A176" i="47"/>
  <c r="B175" i="47"/>
  <c r="A175" i="47"/>
  <c r="B174" i="47"/>
  <c r="A174" i="47"/>
  <c r="B173" i="47"/>
  <c r="A173" i="47"/>
  <c r="B172" i="47"/>
  <c r="A172" i="47"/>
  <c r="B171" i="47"/>
  <c r="A171" i="47"/>
  <c r="B170" i="47"/>
  <c r="A170" i="47"/>
  <c r="B169" i="47"/>
  <c r="A169" i="47"/>
  <c r="B168" i="47"/>
  <c r="A168" i="47"/>
  <c r="B167" i="47"/>
  <c r="A167" i="47"/>
  <c r="B166" i="47"/>
  <c r="A166" i="47"/>
  <c r="B165" i="47"/>
  <c r="A165" i="47"/>
  <c r="B164" i="47"/>
  <c r="A164" i="47"/>
  <c r="B163" i="47"/>
  <c r="A163" i="47"/>
  <c r="B162" i="47"/>
  <c r="A162" i="47"/>
  <c r="B161" i="47"/>
  <c r="A161" i="47"/>
  <c r="B160" i="47"/>
  <c r="A160" i="47"/>
  <c r="B159" i="47"/>
  <c r="A159" i="47"/>
  <c r="B158" i="47"/>
  <c r="A158" i="47"/>
  <c r="B157" i="47"/>
  <c r="A157" i="47"/>
  <c r="B156" i="47"/>
  <c r="A156" i="47"/>
  <c r="B155" i="47"/>
  <c r="A155" i="47"/>
  <c r="B154" i="47"/>
  <c r="A154" i="47"/>
  <c r="B153" i="47"/>
  <c r="A153" i="47"/>
  <c r="B152" i="47"/>
  <c r="A152" i="47"/>
  <c r="B151" i="47"/>
  <c r="A151" i="47"/>
  <c r="B150" i="47"/>
  <c r="A150" i="47"/>
  <c r="B149" i="47"/>
  <c r="A149" i="47"/>
  <c r="B148" i="47"/>
  <c r="A148" i="47"/>
  <c r="B147" i="47"/>
  <c r="A147" i="47"/>
  <c r="B146" i="47"/>
  <c r="A146" i="47"/>
  <c r="B145" i="47"/>
  <c r="A145" i="47"/>
  <c r="B144" i="47"/>
  <c r="A144" i="47"/>
  <c r="B143" i="47"/>
  <c r="A143" i="47"/>
  <c r="B142" i="47"/>
  <c r="A142" i="47"/>
  <c r="B141" i="47"/>
  <c r="A141" i="47"/>
  <c r="B140" i="47"/>
  <c r="A140" i="47"/>
  <c r="B139" i="47"/>
  <c r="A139" i="47"/>
  <c r="B138" i="47"/>
  <c r="A138" i="47"/>
  <c r="B137" i="47"/>
  <c r="A137" i="47"/>
  <c r="B136" i="47"/>
  <c r="A136" i="47"/>
  <c r="B135" i="47"/>
  <c r="A135" i="47"/>
  <c r="B134" i="47"/>
  <c r="A134" i="47"/>
  <c r="B133" i="47"/>
  <c r="A133" i="47"/>
  <c r="B132" i="47"/>
  <c r="A132" i="47"/>
  <c r="B131" i="47"/>
  <c r="A131" i="47"/>
  <c r="B130" i="47"/>
  <c r="A130" i="47"/>
  <c r="B129" i="47"/>
  <c r="A129" i="47"/>
  <c r="B128" i="47"/>
  <c r="A128" i="47"/>
  <c r="B127" i="47"/>
  <c r="A127" i="47"/>
  <c r="B126" i="47"/>
  <c r="A126" i="47"/>
  <c r="B125" i="47"/>
  <c r="A125" i="47"/>
  <c r="B124" i="47"/>
  <c r="A124" i="47"/>
  <c r="B123" i="47"/>
  <c r="A123" i="47"/>
  <c r="B122" i="47"/>
  <c r="A122" i="47"/>
  <c r="B121" i="47"/>
  <c r="A121" i="47"/>
  <c r="B120" i="47"/>
  <c r="A120" i="47"/>
  <c r="B119" i="47"/>
  <c r="A119" i="47"/>
  <c r="B118" i="47"/>
  <c r="A118" i="47"/>
  <c r="B117" i="47"/>
  <c r="A117" i="47"/>
  <c r="B116" i="47"/>
  <c r="A116" i="47"/>
  <c r="B115" i="47"/>
  <c r="A115" i="47"/>
  <c r="B114" i="47"/>
  <c r="A114" i="47"/>
  <c r="B113" i="47"/>
  <c r="A113" i="47"/>
  <c r="B112" i="47"/>
  <c r="A112" i="47"/>
  <c r="B111" i="47"/>
  <c r="A111" i="47"/>
  <c r="B110" i="47"/>
  <c r="A110" i="47"/>
  <c r="B109" i="47"/>
  <c r="A109" i="47"/>
  <c r="B108" i="47"/>
  <c r="A108" i="47"/>
  <c r="B107" i="47"/>
  <c r="A107" i="47"/>
  <c r="B106" i="47"/>
  <c r="A106" i="47"/>
  <c r="B105" i="47"/>
  <c r="A105" i="47"/>
  <c r="B104" i="47"/>
  <c r="A104" i="47"/>
  <c r="B103" i="47"/>
  <c r="A103" i="47"/>
  <c r="B102" i="47"/>
  <c r="A102" i="47"/>
  <c r="B101" i="47"/>
  <c r="A101" i="47"/>
  <c r="B100" i="47"/>
  <c r="A100" i="47"/>
  <c r="B99" i="47"/>
  <c r="A99" i="47"/>
  <c r="B98" i="47"/>
  <c r="A98" i="47"/>
  <c r="B97" i="47"/>
  <c r="A97" i="47"/>
  <c r="B96" i="47"/>
  <c r="A96" i="47"/>
  <c r="B95" i="47"/>
  <c r="A95" i="47"/>
  <c r="B94" i="47"/>
  <c r="A94" i="47"/>
  <c r="B93" i="47"/>
  <c r="A93" i="47"/>
  <c r="B92" i="47"/>
  <c r="A92" i="47"/>
  <c r="B91" i="47"/>
  <c r="A91" i="47"/>
  <c r="B90" i="47"/>
  <c r="A90" i="47"/>
  <c r="B89" i="47"/>
  <c r="A89" i="47"/>
  <c r="B88" i="47"/>
  <c r="A88" i="47"/>
  <c r="B87" i="47"/>
  <c r="A87" i="47"/>
  <c r="B86" i="47"/>
  <c r="A86" i="47"/>
  <c r="B85" i="47"/>
  <c r="A85" i="47"/>
  <c r="B84" i="47"/>
  <c r="A84" i="47"/>
  <c r="B83" i="47"/>
  <c r="A83" i="47"/>
  <c r="B82" i="47"/>
  <c r="A82" i="47"/>
  <c r="B81" i="47"/>
  <c r="A81" i="47"/>
  <c r="B80" i="47"/>
  <c r="A80" i="47"/>
  <c r="B79" i="47"/>
  <c r="A79" i="47"/>
  <c r="B78" i="47"/>
  <c r="A78" i="47"/>
  <c r="B77" i="47"/>
  <c r="A77" i="47"/>
  <c r="B76" i="47"/>
  <c r="A76" i="47"/>
  <c r="B75" i="47"/>
  <c r="A75" i="47"/>
  <c r="B74" i="47"/>
  <c r="A74" i="47"/>
  <c r="B73" i="47"/>
  <c r="A73" i="47"/>
  <c r="B72" i="47"/>
  <c r="A72" i="47"/>
  <c r="B71" i="47"/>
  <c r="A71" i="47"/>
  <c r="B70" i="47"/>
  <c r="A70" i="47"/>
  <c r="B69" i="47"/>
  <c r="A69" i="47"/>
  <c r="B68" i="47"/>
  <c r="A68" i="47"/>
  <c r="B67" i="47"/>
  <c r="A67" i="47"/>
  <c r="B66" i="47"/>
  <c r="A66" i="47"/>
  <c r="B65" i="47"/>
  <c r="A65" i="47"/>
  <c r="B64" i="47"/>
  <c r="A64" i="47"/>
  <c r="B63" i="47"/>
  <c r="A63" i="47"/>
  <c r="B62" i="47"/>
  <c r="A62" i="47"/>
  <c r="B61" i="47"/>
  <c r="A61" i="47"/>
  <c r="B60" i="47"/>
  <c r="A60" i="47"/>
  <c r="B59" i="47"/>
  <c r="A59" i="47"/>
  <c r="B58" i="47"/>
  <c r="A58" i="47"/>
  <c r="B57" i="47"/>
  <c r="A57" i="47"/>
  <c r="B56" i="47"/>
  <c r="A56" i="47"/>
  <c r="B55" i="47"/>
  <c r="A55" i="47"/>
  <c r="B54" i="47"/>
  <c r="A54" i="47"/>
  <c r="B53" i="47"/>
  <c r="A53" i="47"/>
  <c r="B52" i="47"/>
  <c r="A52" i="47"/>
  <c r="B51" i="47"/>
  <c r="A51" i="47"/>
  <c r="B50" i="47"/>
  <c r="A50" i="47"/>
  <c r="B49" i="47"/>
  <c r="A49" i="47"/>
  <c r="B48" i="47"/>
  <c r="A48" i="47"/>
  <c r="B47" i="47"/>
  <c r="A47" i="47"/>
  <c r="B46" i="47"/>
  <c r="A46" i="47"/>
  <c r="B45" i="47"/>
  <c r="A45" i="47"/>
  <c r="B44" i="47"/>
  <c r="A44" i="47"/>
  <c r="B43" i="47"/>
  <c r="A43" i="47"/>
  <c r="B42" i="47"/>
  <c r="A42" i="47"/>
  <c r="B41" i="47"/>
  <c r="A41" i="47"/>
  <c r="B40" i="47"/>
  <c r="A40" i="47"/>
  <c r="B39" i="47"/>
  <c r="A39" i="47"/>
  <c r="B38" i="47"/>
  <c r="A38" i="47"/>
  <c r="B37" i="47"/>
  <c r="A37" i="47"/>
  <c r="B36" i="47"/>
  <c r="A36" i="47"/>
  <c r="B35" i="47"/>
  <c r="A35" i="47"/>
  <c r="B34" i="47"/>
  <c r="A34" i="47"/>
  <c r="B33" i="47"/>
  <c r="A33" i="47"/>
  <c r="B32" i="47"/>
  <c r="A32" i="47"/>
  <c r="B31" i="47"/>
  <c r="A31" i="47"/>
  <c r="B30" i="47"/>
  <c r="A30" i="47"/>
  <c r="B29" i="47"/>
  <c r="A29" i="47"/>
  <c r="B28" i="47"/>
  <c r="A28" i="47"/>
  <c r="B27" i="47"/>
  <c r="A27" i="47"/>
  <c r="B26" i="47"/>
  <c r="A26" i="47"/>
  <c r="B25" i="47"/>
  <c r="A25" i="47"/>
  <c r="B24" i="47"/>
  <c r="A24" i="47"/>
  <c r="B23" i="47"/>
  <c r="A23" i="47"/>
  <c r="B22" i="47"/>
  <c r="A22" i="47"/>
  <c r="B21" i="47"/>
  <c r="A21" i="47"/>
  <c r="B20" i="47"/>
  <c r="A20" i="47"/>
  <c r="B19" i="47"/>
  <c r="A19" i="47"/>
  <c r="B18" i="47"/>
  <c r="A18" i="47"/>
  <c r="B17" i="47"/>
  <c r="A17" i="47"/>
  <c r="B16" i="47"/>
  <c r="A16" i="47"/>
  <c r="B15" i="47"/>
  <c r="A15" i="47"/>
  <c r="B14" i="47"/>
  <c r="A14" i="47"/>
  <c r="B13" i="47"/>
  <c r="A13" i="47"/>
  <c r="B12" i="47"/>
  <c r="A12" i="47"/>
  <c r="B11" i="47"/>
  <c r="A11" i="47"/>
  <c r="B10" i="47"/>
  <c r="A10" i="47"/>
  <c r="B9" i="47"/>
  <c r="A9" i="47"/>
  <c r="B8" i="47"/>
  <c r="A8" i="47"/>
  <c r="B7" i="47"/>
  <c r="A7" i="47"/>
  <c r="B6" i="47"/>
  <c r="A6" i="47"/>
  <c r="B5" i="47"/>
  <c r="A5" i="47"/>
  <c r="B4" i="47"/>
  <c r="A4" i="47"/>
  <c r="E335" i="47" s="1"/>
  <c r="B327" i="46"/>
  <c r="A327" i="46"/>
  <c r="B326" i="46"/>
  <c r="A326" i="46"/>
  <c r="B325" i="46"/>
  <c r="A325" i="46"/>
  <c r="B324" i="46"/>
  <c r="A324" i="46"/>
  <c r="B323" i="46"/>
  <c r="A323" i="46"/>
  <c r="B322" i="46"/>
  <c r="A322" i="46"/>
  <c r="B321" i="46"/>
  <c r="A321" i="46"/>
  <c r="B320" i="46"/>
  <c r="A320" i="46"/>
  <c r="B319" i="46"/>
  <c r="A319" i="46"/>
  <c r="B318" i="46"/>
  <c r="A318" i="46"/>
  <c r="B317" i="46"/>
  <c r="A317" i="46"/>
  <c r="B316" i="46"/>
  <c r="A316" i="46"/>
  <c r="B315" i="46"/>
  <c r="A315" i="46"/>
  <c r="B314" i="46"/>
  <c r="A314" i="46"/>
  <c r="B313" i="46"/>
  <c r="A313" i="46"/>
  <c r="B312" i="46"/>
  <c r="A312" i="46"/>
  <c r="B311" i="46"/>
  <c r="A311" i="46"/>
  <c r="B310" i="46"/>
  <c r="A310" i="46"/>
  <c r="B309" i="46"/>
  <c r="A309" i="46"/>
  <c r="B308" i="46"/>
  <c r="A308" i="46"/>
  <c r="B307" i="46"/>
  <c r="A307" i="46"/>
  <c r="B306" i="46"/>
  <c r="A306" i="46"/>
  <c r="B305" i="46"/>
  <c r="A305" i="46"/>
  <c r="B304" i="46"/>
  <c r="A304" i="46"/>
  <c r="B303" i="46"/>
  <c r="A303" i="46"/>
  <c r="B302" i="46"/>
  <c r="A302" i="46"/>
  <c r="B301" i="46"/>
  <c r="A301" i="46"/>
  <c r="B300" i="46"/>
  <c r="A300" i="46"/>
  <c r="B299" i="46"/>
  <c r="A299" i="46"/>
  <c r="B298" i="46"/>
  <c r="A298" i="46"/>
  <c r="B297" i="46"/>
  <c r="A297" i="46"/>
  <c r="B296" i="46"/>
  <c r="A296" i="46"/>
  <c r="B295" i="46"/>
  <c r="A295" i="46"/>
  <c r="B294" i="46"/>
  <c r="A294" i="46"/>
  <c r="B293" i="46"/>
  <c r="A293" i="46"/>
  <c r="B292" i="46"/>
  <c r="A292" i="46"/>
  <c r="B291" i="46"/>
  <c r="A291" i="46"/>
  <c r="B290" i="46"/>
  <c r="A290" i="46"/>
  <c r="B289" i="46"/>
  <c r="A289" i="46"/>
  <c r="B288" i="46"/>
  <c r="A288" i="46"/>
  <c r="B287" i="46"/>
  <c r="A287" i="46"/>
  <c r="B286" i="46"/>
  <c r="A286" i="46"/>
  <c r="B285" i="46"/>
  <c r="A285" i="46"/>
  <c r="B284" i="46"/>
  <c r="A284" i="46"/>
  <c r="B283" i="46"/>
  <c r="A283" i="46"/>
  <c r="B282" i="46"/>
  <c r="A282" i="46"/>
  <c r="B281" i="46"/>
  <c r="A281" i="46"/>
  <c r="B280" i="46"/>
  <c r="A280" i="46"/>
  <c r="B279" i="46"/>
  <c r="A279" i="46"/>
  <c r="B278" i="46"/>
  <c r="A278" i="46"/>
  <c r="B277" i="46"/>
  <c r="A277" i="46"/>
  <c r="B276" i="46"/>
  <c r="A276" i="46"/>
  <c r="B275" i="46"/>
  <c r="A275" i="46"/>
  <c r="B274" i="46"/>
  <c r="A274" i="46"/>
  <c r="B273" i="46"/>
  <c r="A273" i="46"/>
  <c r="B272" i="46"/>
  <c r="A272" i="46"/>
  <c r="B271" i="46"/>
  <c r="A271" i="46"/>
  <c r="B270" i="46"/>
  <c r="A270" i="46"/>
  <c r="B269" i="46"/>
  <c r="A269" i="46"/>
  <c r="B268" i="46"/>
  <c r="A268" i="46"/>
  <c r="B267" i="46"/>
  <c r="A267" i="46"/>
  <c r="B266" i="46"/>
  <c r="A266" i="46"/>
  <c r="B265" i="46"/>
  <c r="A265" i="46"/>
  <c r="B264" i="46"/>
  <c r="A264" i="46"/>
  <c r="B263" i="46"/>
  <c r="A263" i="46"/>
  <c r="B262" i="46"/>
  <c r="A262" i="46"/>
  <c r="B261" i="46"/>
  <c r="A261" i="46"/>
  <c r="B260" i="46"/>
  <c r="A260" i="46"/>
  <c r="B259" i="46"/>
  <c r="A259" i="46"/>
  <c r="B258" i="46"/>
  <c r="A258" i="46"/>
  <c r="B257" i="46"/>
  <c r="A257" i="46"/>
  <c r="B256" i="46"/>
  <c r="A256" i="46"/>
  <c r="B255" i="46"/>
  <c r="A255" i="46"/>
  <c r="B254" i="46"/>
  <c r="A254" i="46"/>
  <c r="B253" i="46"/>
  <c r="A253" i="46"/>
  <c r="B252" i="46"/>
  <c r="A252" i="46"/>
  <c r="B251" i="46"/>
  <c r="A251" i="46"/>
  <c r="B250" i="46"/>
  <c r="A250" i="46"/>
  <c r="B249" i="46"/>
  <c r="A249" i="46"/>
  <c r="B248" i="46"/>
  <c r="A248" i="46"/>
  <c r="B247" i="46"/>
  <c r="A247" i="46"/>
  <c r="B246" i="46"/>
  <c r="A246" i="46"/>
  <c r="B245" i="46"/>
  <c r="A245" i="46"/>
  <c r="B244" i="46"/>
  <c r="A244" i="46"/>
  <c r="B243" i="46"/>
  <c r="A243" i="46"/>
  <c r="B242" i="46"/>
  <c r="A242" i="46"/>
  <c r="B241" i="46"/>
  <c r="A241" i="46"/>
  <c r="B240" i="46"/>
  <c r="A240" i="46"/>
  <c r="B239" i="46"/>
  <c r="A239" i="46"/>
  <c r="B238" i="46"/>
  <c r="A238" i="46"/>
  <c r="B237" i="46"/>
  <c r="A237" i="46"/>
  <c r="B236" i="46"/>
  <c r="A236" i="46"/>
  <c r="B235" i="46"/>
  <c r="A235" i="46"/>
  <c r="B234" i="46"/>
  <c r="A234" i="46"/>
  <c r="B233" i="46"/>
  <c r="A233" i="46"/>
  <c r="B232" i="46"/>
  <c r="A232" i="46"/>
  <c r="B231" i="46"/>
  <c r="A231" i="46"/>
  <c r="B230" i="46"/>
  <c r="A230" i="46"/>
  <c r="B229" i="46"/>
  <c r="A229" i="46"/>
  <c r="B228" i="46"/>
  <c r="A228" i="46"/>
  <c r="B227" i="46"/>
  <c r="A227" i="46"/>
  <c r="B226" i="46"/>
  <c r="A226" i="46"/>
  <c r="B225" i="46"/>
  <c r="A225" i="46"/>
  <c r="B224" i="46"/>
  <c r="A224" i="46"/>
  <c r="B223" i="46"/>
  <c r="A223" i="46"/>
  <c r="B222" i="46"/>
  <c r="A222" i="46"/>
  <c r="B221" i="46"/>
  <c r="A221" i="46"/>
  <c r="B220" i="46"/>
  <c r="A220" i="46"/>
  <c r="B219" i="46"/>
  <c r="A219" i="46"/>
  <c r="B218" i="46"/>
  <c r="A218" i="46"/>
  <c r="B217" i="46"/>
  <c r="A217" i="46"/>
  <c r="B216" i="46"/>
  <c r="A216" i="46"/>
  <c r="B215" i="46"/>
  <c r="A215" i="46"/>
  <c r="B214" i="46"/>
  <c r="A214" i="46"/>
  <c r="B213" i="46"/>
  <c r="A213" i="46"/>
  <c r="B212" i="46"/>
  <c r="A212" i="46"/>
  <c r="B211" i="46"/>
  <c r="A211" i="46"/>
  <c r="B210" i="46"/>
  <c r="A210" i="46"/>
  <c r="B209" i="46"/>
  <c r="A209" i="46"/>
  <c r="B208" i="46"/>
  <c r="A208" i="46"/>
  <c r="B207" i="46"/>
  <c r="A207" i="46"/>
  <c r="B206" i="46"/>
  <c r="A206" i="46"/>
  <c r="B205" i="46"/>
  <c r="A205" i="46"/>
  <c r="B204" i="46"/>
  <c r="A204" i="46"/>
  <c r="B203" i="46"/>
  <c r="A203" i="46"/>
  <c r="B202" i="46"/>
  <c r="A202" i="46"/>
  <c r="B201" i="46"/>
  <c r="A201" i="46"/>
  <c r="B200" i="46"/>
  <c r="A200" i="46"/>
  <c r="B199" i="46"/>
  <c r="A199" i="46"/>
  <c r="B198" i="46"/>
  <c r="A198" i="46"/>
  <c r="B197" i="46"/>
  <c r="A197" i="46"/>
  <c r="B196" i="46"/>
  <c r="A196" i="46"/>
  <c r="B195" i="46"/>
  <c r="A195" i="46"/>
  <c r="B194" i="46"/>
  <c r="A194" i="46"/>
  <c r="B193" i="46"/>
  <c r="A193" i="46"/>
  <c r="B192" i="46"/>
  <c r="A192" i="46"/>
  <c r="B191" i="46"/>
  <c r="A191" i="46"/>
  <c r="B190" i="46"/>
  <c r="A190" i="46"/>
  <c r="B189" i="46"/>
  <c r="A189" i="46"/>
  <c r="B188" i="46"/>
  <c r="A188" i="46"/>
  <c r="B187" i="46"/>
  <c r="A187" i="46"/>
  <c r="B186" i="46"/>
  <c r="A186" i="46"/>
  <c r="B185" i="46"/>
  <c r="A185" i="46"/>
  <c r="B184" i="46"/>
  <c r="A184" i="46"/>
  <c r="B183" i="46"/>
  <c r="A183" i="46"/>
  <c r="B182" i="46"/>
  <c r="A182" i="46"/>
  <c r="B181" i="46"/>
  <c r="A181" i="46"/>
  <c r="B180" i="46"/>
  <c r="A180" i="46"/>
  <c r="B179" i="46"/>
  <c r="A179" i="46"/>
  <c r="B178" i="46"/>
  <c r="A178" i="46"/>
  <c r="B177" i="46"/>
  <c r="A177" i="46"/>
  <c r="B176" i="46"/>
  <c r="A176" i="46"/>
  <c r="B175" i="46"/>
  <c r="A175" i="46"/>
  <c r="B174" i="46"/>
  <c r="A174" i="46"/>
  <c r="B173" i="46"/>
  <c r="A173" i="46"/>
  <c r="B172" i="46"/>
  <c r="A172" i="46"/>
  <c r="B171" i="46"/>
  <c r="A171" i="46"/>
  <c r="B170" i="46"/>
  <c r="A170" i="46"/>
  <c r="B169" i="46"/>
  <c r="A169" i="46"/>
  <c r="B168" i="46"/>
  <c r="A168" i="46"/>
  <c r="B167" i="46"/>
  <c r="A167" i="46"/>
  <c r="B166" i="46"/>
  <c r="A166" i="46"/>
  <c r="B165" i="46"/>
  <c r="A165" i="46"/>
  <c r="B164" i="46"/>
  <c r="A164" i="46"/>
  <c r="B163" i="46"/>
  <c r="A163" i="46"/>
  <c r="B162" i="46"/>
  <c r="A162" i="46"/>
  <c r="B161" i="46"/>
  <c r="A161" i="46"/>
  <c r="B160" i="46"/>
  <c r="A160" i="46"/>
  <c r="B159" i="46"/>
  <c r="A159" i="46"/>
  <c r="B158" i="46"/>
  <c r="A158" i="46"/>
  <c r="B157" i="46"/>
  <c r="A157" i="46"/>
  <c r="B156" i="46"/>
  <c r="A156" i="46"/>
  <c r="B155" i="46"/>
  <c r="A155" i="46"/>
  <c r="B154" i="46"/>
  <c r="A154" i="46"/>
  <c r="B153" i="46"/>
  <c r="A153" i="46"/>
  <c r="B152" i="46"/>
  <c r="A152" i="46"/>
  <c r="B151" i="46"/>
  <c r="A151" i="46"/>
  <c r="B150" i="46"/>
  <c r="A150" i="46"/>
  <c r="B149" i="46"/>
  <c r="A149" i="46"/>
  <c r="B148" i="46"/>
  <c r="A148" i="46"/>
  <c r="B147" i="46"/>
  <c r="A147" i="46"/>
  <c r="B146" i="46"/>
  <c r="A146" i="46"/>
  <c r="B145" i="46"/>
  <c r="A145" i="46"/>
  <c r="B144" i="46"/>
  <c r="A144" i="46"/>
  <c r="B143" i="46"/>
  <c r="A143" i="46"/>
  <c r="B142" i="46"/>
  <c r="A142" i="46"/>
  <c r="B141" i="46"/>
  <c r="A141" i="46"/>
  <c r="B140" i="46"/>
  <c r="A140" i="46"/>
  <c r="B139" i="46"/>
  <c r="A139" i="46"/>
  <c r="B138" i="46"/>
  <c r="A138" i="46"/>
  <c r="B137" i="46"/>
  <c r="A137" i="46"/>
  <c r="B136" i="46"/>
  <c r="A136" i="46"/>
  <c r="B135" i="46"/>
  <c r="A135" i="46"/>
  <c r="B134" i="46"/>
  <c r="A134" i="46"/>
  <c r="B133" i="46"/>
  <c r="A133" i="46"/>
  <c r="B132" i="46"/>
  <c r="A132" i="46"/>
  <c r="B131" i="46"/>
  <c r="A131" i="46"/>
  <c r="B130" i="46"/>
  <c r="A130" i="46"/>
  <c r="B129" i="46"/>
  <c r="A129" i="46"/>
  <c r="B128" i="46"/>
  <c r="A128" i="46"/>
  <c r="B127" i="46"/>
  <c r="A127" i="46"/>
  <c r="B126" i="46"/>
  <c r="A126" i="46"/>
  <c r="B125" i="46"/>
  <c r="A125" i="46"/>
  <c r="B124" i="46"/>
  <c r="A124" i="46"/>
  <c r="B123" i="46"/>
  <c r="A123" i="46"/>
  <c r="B122" i="46"/>
  <c r="A122" i="46"/>
  <c r="B121" i="46"/>
  <c r="A121" i="46"/>
  <c r="B120" i="46"/>
  <c r="A120" i="46"/>
  <c r="B119" i="46"/>
  <c r="A119" i="46"/>
  <c r="B118" i="46"/>
  <c r="A118" i="46"/>
  <c r="B117" i="46"/>
  <c r="A117" i="46"/>
  <c r="B116" i="46"/>
  <c r="A116" i="46"/>
  <c r="B115" i="46"/>
  <c r="A115" i="46"/>
  <c r="B114" i="46"/>
  <c r="A114" i="46"/>
  <c r="B113" i="46"/>
  <c r="A113" i="46"/>
  <c r="B112" i="46"/>
  <c r="A112" i="46"/>
  <c r="B111" i="46"/>
  <c r="A111" i="46"/>
  <c r="B110" i="46"/>
  <c r="A110" i="46"/>
  <c r="B109" i="46"/>
  <c r="A109" i="46"/>
  <c r="B108" i="46"/>
  <c r="A108" i="46"/>
  <c r="B107" i="46"/>
  <c r="A107" i="46"/>
  <c r="B106" i="46"/>
  <c r="A106" i="46"/>
  <c r="B105" i="46"/>
  <c r="A105" i="46"/>
  <c r="B104" i="46"/>
  <c r="A104" i="46"/>
  <c r="B103" i="46"/>
  <c r="A103" i="46"/>
  <c r="B102" i="46"/>
  <c r="A102" i="46"/>
  <c r="B101" i="46"/>
  <c r="A101" i="46"/>
  <c r="B100" i="46"/>
  <c r="A100" i="46"/>
  <c r="B99" i="46"/>
  <c r="A99" i="46"/>
  <c r="B98" i="46"/>
  <c r="A98" i="46"/>
  <c r="B97" i="46"/>
  <c r="A97" i="46"/>
  <c r="B96" i="46"/>
  <c r="A96" i="46"/>
  <c r="B95" i="46"/>
  <c r="A95" i="46"/>
  <c r="B94" i="46"/>
  <c r="A94" i="46"/>
  <c r="B93" i="46"/>
  <c r="A93" i="46"/>
  <c r="B92" i="46"/>
  <c r="A92" i="46"/>
  <c r="B91" i="46"/>
  <c r="A91" i="46"/>
  <c r="B90" i="46"/>
  <c r="A90" i="46"/>
  <c r="B89" i="46"/>
  <c r="A89" i="46"/>
  <c r="B88" i="46"/>
  <c r="A88" i="46"/>
  <c r="B87" i="46"/>
  <c r="A87" i="46"/>
  <c r="B86" i="46"/>
  <c r="A86" i="46"/>
  <c r="B85" i="46"/>
  <c r="A85" i="46"/>
  <c r="B84" i="46"/>
  <c r="A84" i="46"/>
  <c r="B83" i="46"/>
  <c r="A83" i="46"/>
  <c r="B82" i="46"/>
  <c r="A82" i="46"/>
  <c r="B81" i="46"/>
  <c r="A81" i="46"/>
  <c r="B80" i="46"/>
  <c r="A80" i="46"/>
  <c r="B79" i="46"/>
  <c r="A79" i="46"/>
  <c r="B78" i="46"/>
  <c r="A78" i="46"/>
  <c r="B77" i="46"/>
  <c r="A77" i="46"/>
  <c r="B76" i="46"/>
  <c r="A76" i="46"/>
  <c r="B75" i="46"/>
  <c r="A75" i="46"/>
  <c r="B74" i="46"/>
  <c r="A74" i="46"/>
  <c r="B73" i="46"/>
  <c r="A73" i="46"/>
  <c r="B72" i="46"/>
  <c r="A72" i="46"/>
  <c r="B71" i="46"/>
  <c r="A71" i="46"/>
  <c r="B70" i="46"/>
  <c r="A70" i="46"/>
  <c r="B69" i="46"/>
  <c r="A69" i="46"/>
  <c r="B68" i="46"/>
  <c r="A68" i="46"/>
  <c r="B67" i="46"/>
  <c r="A67" i="46"/>
  <c r="B66" i="46"/>
  <c r="A66" i="46"/>
  <c r="B65" i="46"/>
  <c r="A65" i="46"/>
  <c r="B64" i="46"/>
  <c r="A64" i="46"/>
  <c r="B63" i="46"/>
  <c r="A63" i="46"/>
  <c r="B62" i="46"/>
  <c r="A62" i="46"/>
  <c r="B61" i="46"/>
  <c r="A61" i="46"/>
  <c r="B60" i="46"/>
  <c r="A60" i="46"/>
  <c r="B59" i="46"/>
  <c r="A59" i="46"/>
  <c r="B58" i="46"/>
  <c r="A58" i="46"/>
  <c r="B57" i="46"/>
  <c r="A57" i="46"/>
  <c r="B56" i="46"/>
  <c r="A56" i="46"/>
  <c r="B55" i="46"/>
  <c r="A55" i="46"/>
  <c r="B54" i="46"/>
  <c r="A54" i="46"/>
  <c r="B53" i="46"/>
  <c r="A53" i="46"/>
  <c r="B52" i="46"/>
  <c r="A52" i="46"/>
  <c r="B51" i="46"/>
  <c r="A51" i="46"/>
  <c r="B50" i="46"/>
  <c r="A50" i="46"/>
  <c r="B49" i="46"/>
  <c r="A49" i="46"/>
  <c r="B48" i="46"/>
  <c r="A48" i="46"/>
  <c r="B47" i="46"/>
  <c r="A47" i="46"/>
  <c r="B46" i="46"/>
  <c r="A46" i="46"/>
  <c r="B45" i="46"/>
  <c r="A45" i="46"/>
  <c r="B44" i="46"/>
  <c r="A44" i="46"/>
  <c r="B43" i="46"/>
  <c r="A43" i="46"/>
  <c r="B42" i="46"/>
  <c r="A42" i="46"/>
  <c r="B41" i="46"/>
  <c r="A41" i="46"/>
  <c r="B40" i="46"/>
  <c r="A40" i="46"/>
  <c r="B39" i="46"/>
  <c r="A39" i="46"/>
  <c r="B38" i="46"/>
  <c r="E331" i="46" s="1"/>
  <c r="A38" i="46"/>
  <c r="B37" i="46"/>
  <c r="A37" i="46"/>
  <c r="B36" i="46"/>
  <c r="A36" i="46"/>
  <c r="B35" i="46"/>
  <c r="A35" i="46"/>
  <c r="B34" i="46"/>
  <c r="A34" i="46"/>
  <c r="B33" i="46"/>
  <c r="A33" i="46"/>
  <c r="B32" i="46"/>
  <c r="A32" i="46"/>
  <c r="B31" i="46"/>
  <c r="A31" i="46"/>
  <c r="B30" i="46"/>
  <c r="A30" i="46"/>
  <c r="B29" i="46"/>
  <c r="A29" i="46"/>
  <c r="B28" i="46"/>
  <c r="A28" i="46"/>
  <c r="B27" i="46"/>
  <c r="A27" i="46"/>
  <c r="B26" i="46"/>
  <c r="A26" i="46"/>
  <c r="B25" i="46"/>
  <c r="A25" i="46"/>
  <c r="B24" i="46"/>
  <c r="A24" i="46"/>
  <c r="B23" i="46"/>
  <c r="A23" i="46"/>
  <c r="B22" i="46"/>
  <c r="A22" i="46"/>
  <c r="B21" i="46"/>
  <c r="A21" i="46"/>
  <c r="B20" i="46"/>
  <c r="A20" i="46"/>
  <c r="B19" i="46"/>
  <c r="A19" i="46"/>
  <c r="B18" i="46"/>
  <c r="C333" i="46" s="1"/>
  <c r="A18" i="46"/>
  <c r="B17" i="46"/>
  <c r="A17" i="46"/>
  <c r="B16" i="46"/>
  <c r="A16" i="46"/>
  <c r="B15" i="46"/>
  <c r="A15" i="46"/>
  <c r="B14" i="46"/>
  <c r="A14" i="46"/>
  <c r="B13" i="46"/>
  <c r="A13" i="46"/>
  <c r="B12" i="46"/>
  <c r="A12" i="46"/>
  <c r="B11" i="46"/>
  <c r="A11" i="46"/>
  <c r="B10" i="46"/>
  <c r="A10" i="46"/>
  <c r="B9" i="46"/>
  <c r="A9" i="46"/>
  <c r="B8" i="46"/>
  <c r="A8" i="46"/>
  <c r="B7" i="46"/>
  <c r="A7" i="46"/>
  <c r="B6" i="46"/>
  <c r="A6" i="46"/>
  <c r="B5" i="46"/>
  <c r="A5" i="46"/>
  <c r="B4" i="46"/>
  <c r="A4" i="46"/>
  <c r="B327" i="45"/>
  <c r="A327" i="45"/>
  <c r="B326" i="45"/>
  <c r="A326" i="45"/>
  <c r="B325" i="45"/>
  <c r="A325" i="45"/>
  <c r="B324" i="45"/>
  <c r="A324" i="45"/>
  <c r="B323" i="45"/>
  <c r="A323" i="45"/>
  <c r="B322" i="45"/>
  <c r="A322" i="45"/>
  <c r="B321" i="45"/>
  <c r="A321" i="45"/>
  <c r="B320" i="45"/>
  <c r="A320" i="45"/>
  <c r="B319" i="45"/>
  <c r="A319" i="45"/>
  <c r="B318" i="45"/>
  <c r="A318" i="45"/>
  <c r="B317" i="45"/>
  <c r="A317" i="45"/>
  <c r="B316" i="45"/>
  <c r="A316" i="45"/>
  <c r="B315" i="45"/>
  <c r="A315" i="45"/>
  <c r="B314" i="45"/>
  <c r="A314" i="45"/>
  <c r="B313" i="45"/>
  <c r="A313" i="45"/>
  <c r="B312" i="45"/>
  <c r="A312" i="45"/>
  <c r="B311" i="45"/>
  <c r="A311" i="45"/>
  <c r="B310" i="45"/>
  <c r="A310" i="45"/>
  <c r="B309" i="45"/>
  <c r="A309" i="45"/>
  <c r="B308" i="45"/>
  <c r="A308" i="45"/>
  <c r="B307" i="45"/>
  <c r="A307" i="45"/>
  <c r="B306" i="45"/>
  <c r="A306" i="45"/>
  <c r="B305" i="45"/>
  <c r="A305" i="45"/>
  <c r="B304" i="45"/>
  <c r="A304" i="45"/>
  <c r="B303" i="45"/>
  <c r="A303" i="45"/>
  <c r="B302" i="45"/>
  <c r="A302" i="45"/>
  <c r="B301" i="45"/>
  <c r="A301" i="45"/>
  <c r="B300" i="45"/>
  <c r="A300" i="45"/>
  <c r="B299" i="45"/>
  <c r="A299" i="45"/>
  <c r="B298" i="45"/>
  <c r="A298" i="45"/>
  <c r="B297" i="45"/>
  <c r="A297" i="45"/>
  <c r="B296" i="45"/>
  <c r="A296" i="45"/>
  <c r="B295" i="45"/>
  <c r="A295" i="45"/>
  <c r="B294" i="45"/>
  <c r="A294" i="45"/>
  <c r="B293" i="45"/>
  <c r="A293" i="45"/>
  <c r="B292" i="45"/>
  <c r="A292" i="45"/>
  <c r="B291" i="45"/>
  <c r="A291" i="45"/>
  <c r="B290" i="45"/>
  <c r="A290" i="45"/>
  <c r="B289" i="45"/>
  <c r="A289" i="45"/>
  <c r="B288" i="45"/>
  <c r="A288" i="45"/>
  <c r="B287" i="45"/>
  <c r="A287" i="45"/>
  <c r="B286" i="45"/>
  <c r="A286" i="45"/>
  <c r="B285" i="45"/>
  <c r="A285" i="45"/>
  <c r="B284" i="45"/>
  <c r="A284" i="45"/>
  <c r="B283" i="45"/>
  <c r="A283" i="45"/>
  <c r="B282" i="45"/>
  <c r="A282" i="45"/>
  <c r="B281" i="45"/>
  <c r="A281" i="45"/>
  <c r="B280" i="45"/>
  <c r="A280" i="45"/>
  <c r="B279" i="45"/>
  <c r="A279" i="45"/>
  <c r="B278" i="45"/>
  <c r="A278" i="45"/>
  <c r="B277" i="45"/>
  <c r="A277" i="45"/>
  <c r="B276" i="45"/>
  <c r="A276" i="45"/>
  <c r="B275" i="45"/>
  <c r="A275" i="45"/>
  <c r="B274" i="45"/>
  <c r="A274" i="45"/>
  <c r="B273" i="45"/>
  <c r="A273" i="45"/>
  <c r="B272" i="45"/>
  <c r="A272" i="45"/>
  <c r="B271" i="45"/>
  <c r="A271" i="45"/>
  <c r="B270" i="45"/>
  <c r="A270" i="45"/>
  <c r="B269" i="45"/>
  <c r="A269" i="45"/>
  <c r="B268" i="45"/>
  <c r="A268" i="45"/>
  <c r="B267" i="45"/>
  <c r="A267" i="45"/>
  <c r="B266" i="45"/>
  <c r="A266" i="45"/>
  <c r="B265" i="45"/>
  <c r="A265" i="45"/>
  <c r="B264" i="45"/>
  <c r="A264" i="45"/>
  <c r="B263" i="45"/>
  <c r="A263" i="45"/>
  <c r="B262" i="45"/>
  <c r="A262" i="45"/>
  <c r="B261" i="45"/>
  <c r="A261" i="45"/>
  <c r="B260" i="45"/>
  <c r="A260" i="45"/>
  <c r="B259" i="45"/>
  <c r="A259" i="45"/>
  <c r="B258" i="45"/>
  <c r="A258" i="45"/>
  <c r="B257" i="45"/>
  <c r="A257" i="45"/>
  <c r="B256" i="45"/>
  <c r="A256" i="45"/>
  <c r="B255" i="45"/>
  <c r="A255" i="45"/>
  <c r="B254" i="45"/>
  <c r="A254" i="45"/>
  <c r="B253" i="45"/>
  <c r="A253" i="45"/>
  <c r="B252" i="45"/>
  <c r="A252" i="45"/>
  <c r="B251" i="45"/>
  <c r="A251" i="45"/>
  <c r="B250" i="45"/>
  <c r="A250" i="45"/>
  <c r="B249" i="45"/>
  <c r="A249" i="45"/>
  <c r="B248" i="45"/>
  <c r="A248" i="45"/>
  <c r="B247" i="45"/>
  <c r="A247" i="45"/>
  <c r="B246" i="45"/>
  <c r="A246" i="45"/>
  <c r="B245" i="45"/>
  <c r="A245" i="45"/>
  <c r="B244" i="45"/>
  <c r="A244" i="45"/>
  <c r="B243" i="45"/>
  <c r="A243" i="45"/>
  <c r="B242" i="45"/>
  <c r="A242" i="45"/>
  <c r="B241" i="45"/>
  <c r="A241" i="45"/>
  <c r="B240" i="45"/>
  <c r="A240" i="45"/>
  <c r="B239" i="45"/>
  <c r="A239" i="45"/>
  <c r="B238" i="45"/>
  <c r="A238" i="45"/>
  <c r="B237" i="45"/>
  <c r="A237" i="45"/>
  <c r="B236" i="45"/>
  <c r="A236" i="45"/>
  <c r="B235" i="45"/>
  <c r="A235" i="45"/>
  <c r="B234" i="45"/>
  <c r="A234" i="45"/>
  <c r="B233" i="45"/>
  <c r="A233" i="45"/>
  <c r="B232" i="45"/>
  <c r="A232" i="45"/>
  <c r="B231" i="45"/>
  <c r="A231" i="45"/>
  <c r="B230" i="45"/>
  <c r="A230" i="45"/>
  <c r="B229" i="45"/>
  <c r="A229" i="45"/>
  <c r="B228" i="45"/>
  <c r="A228" i="45"/>
  <c r="B227" i="45"/>
  <c r="A227" i="45"/>
  <c r="B226" i="45"/>
  <c r="A226" i="45"/>
  <c r="B225" i="45"/>
  <c r="A225" i="45"/>
  <c r="B224" i="45"/>
  <c r="A224" i="45"/>
  <c r="B223" i="45"/>
  <c r="A223" i="45"/>
  <c r="B222" i="45"/>
  <c r="A222" i="45"/>
  <c r="B221" i="45"/>
  <c r="A221" i="45"/>
  <c r="B220" i="45"/>
  <c r="A220" i="45"/>
  <c r="B219" i="45"/>
  <c r="A219" i="45"/>
  <c r="B218" i="45"/>
  <c r="A218" i="45"/>
  <c r="B217" i="45"/>
  <c r="A217" i="45"/>
  <c r="B216" i="45"/>
  <c r="A216" i="45"/>
  <c r="B215" i="45"/>
  <c r="A215" i="45"/>
  <c r="B214" i="45"/>
  <c r="A214" i="45"/>
  <c r="B213" i="45"/>
  <c r="A213" i="45"/>
  <c r="B212" i="45"/>
  <c r="A212" i="45"/>
  <c r="B211" i="45"/>
  <c r="A211" i="45"/>
  <c r="B210" i="45"/>
  <c r="A210" i="45"/>
  <c r="B209" i="45"/>
  <c r="A209" i="45"/>
  <c r="B208" i="45"/>
  <c r="A208" i="45"/>
  <c r="B207" i="45"/>
  <c r="A207" i="45"/>
  <c r="B206" i="45"/>
  <c r="A206" i="45"/>
  <c r="B205" i="45"/>
  <c r="A205" i="45"/>
  <c r="B204" i="45"/>
  <c r="A204" i="45"/>
  <c r="B203" i="45"/>
  <c r="A203" i="45"/>
  <c r="B202" i="45"/>
  <c r="A202" i="45"/>
  <c r="B201" i="45"/>
  <c r="A201" i="45"/>
  <c r="B200" i="45"/>
  <c r="A200" i="45"/>
  <c r="B199" i="45"/>
  <c r="A199" i="45"/>
  <c r="B198" i="45"/>
  <c r="A198" i="45"/>
  <c r="B197" i="45"/>
  <c r="A197" i="45"/>
  <c r="B196" i="45"/>
  <c r="A196" i="45"/>
  <c r="B195" i="45"/>
  <c r="A195" i="45"/>
  <c r="B194" i="45"/>
  <c r="A194" i="45"/>
  <c r="B193" i="45"/>
  <c r="A193" i="45"/>
  <c r="B192" i="45"/>
  <c r="A192" i="45"/>
  <c r="B191" i="45"/>
  <c r="A191" i="45"/>
  <c r="B190" i="45"/>
  <c r="A190" i="45"/>
  <c r="B189" i="45"/>
  <c r="A189" i="45"/>
  <c r="B188" i="45"/>
  <c r="A188" i="45"/>
  <c r="B187" i="45"/>
  <c r="A187" i="45"/>
  <c r="B186" i="45"/>
  <c r="A186" i="45"/>
  <c r="B185" i="45"/>
  <c r="A185" i="45"/>
  <c r="B184" i="45"/>
  <c r="A184" i="45"/>
  <c r="B183" i="45"/>
  <c r="A183" i="45"/>
  <c r="B182" i="45"/>
  <c r="A182" i="45"/>
  <c r="B181" i="45"/>
  <c r="A181" i="45"/>
  <c r="B180" i="45"/>
  <c r="A180" i="45"/>
  <c r="B179" i="45"/>
  <c r="A179" i="45"/>
  <c r="B178" i="45"/>
  <c r="A178" i="45"/>
  <c r="B177" i="45"/>
  <c r="A177" i="45"/>
  <c r="B176" i="45"/>
  <c r="A176" i="45"/>
  <c r="B175" i="45"/>
  <c r="A175" i="45"/>
  <c r="B174" i="45"/>
  <c r="A174" i="45"/>
  <c r="B173" i="45"/>
  <c r="A173" i="45"/>
  <c r="B172" i="45"/>
  <c r="A172" i="45"/>
  <c r="B171" i="45"/>
  <c r="A171" i="45"/>
  <c r="B170" i="45"/>
  <c r="A170" i="45"/>
  <c r="B169" i="45"/>
  <c r="A169" i="45"/>
  <c r="B168" i="45"/>
  <c r="A168" i="45"/>
  <c r="B167" i="45"/>
  <c r="A167" i="45"/>
  <c r="B166" i="45"/>
  <c r="A166" i="45"/>
  <c r="B165" i="45"/>
  <c r="A165" i="45"/>
  <c r="B164" i="45"/>
  <c r="A164" i="45"/>
  <c r="B163" i="45"/>
  <c r="A163" i="45"/>
  <c r="B162" i="45"/>
  <c r="A162" i="45"/>
  <c r="B161" i="45"/>
  <c r="A161" i="45"/>
  <c r="B160" i="45"/>
  <c r="A160" i="45"/>
  <c r="B159" i="45"/>
  <c r="A159" i="45"/>
  <c r="B158" i="45"/>
  <c r="A158" i="45"/>
  <c r="B157" i="45"/>
  <c r="A157" i="45"/>
  <c r="B156" i="45"/>
  <c r="A156" i="45"/>
  <c r="B155" i="45"/>
  <c r="A155" i="45"/>
  <c r="B154" i="45"/>
  <c r="A154" i="45"/>
  <c r="B153" i="45"/>
  <c r="A153" i="45"/>
  <c r="B152" i="45"/>
  <c r="A152" i="45"/>
  <c r="B151" i="45"/>
  <c r="A151" i="45"/>
  <c r="B150" i="45"/>
  <c r="A150" i="45"/>
  <c r="B149" i="45"/>
  <c r="A149" i="45"/>
  <c r="B148" i="45"/>
  <c r="A148" i="45"/>
  <c r="B147" i="45"/>
  <c r="A147" i="45"/>
  <c r="B146" i="45"/>
  <c r="A146" i="45"/>
  <c r="B145" i="45"/>
  <c r="A145" i="45"/>
  <c r="B144" i="45"/>
  <c r="A144" i="45"/>
  <c r="B143" i="45"/>
  <c r="A143" i="45"/>
  <c r="B142" i="45"/>
  <c r="A142" i="45"/>
  <c r="B141" i="45"/>
  <c r="A141" i="45"/>
  <c r="B140" i="45"/>
  <c r="A140" i="45"/>
  <c r="B139" i="45"/>
  <c r="A139" i="45"/>
  <c r="B138" i="45"/>
  <c r="A138" i="45"/>
  <c r="B137" i="45"/>
  <c r="A137" i="45"/>
  <c r="B136" i="45"/>
  <c r="A136" i="45"/>
  <c r="B135" i="45"/>
  <c r="A135" i="45"/>
  <c r="B134" i="45"/>
  <c r="A134" i="45"/>
  <c r="B133" i="45"/>
  <c r="A133" i="45"/>
  <c r="B132" i="45"/>
  <c r="A132" i="45"/>
  <c r="B131" i="45"/>
  <c r="A131" i="45"/>
  <c r="B130" i="45"/>
  <c r="A130" i="45"/>
  <c r="B129" i="45"/>
  <c r="A129" i="45"/>
  <c r="B128" i="45"/>
  <c r="A128" i="45"/>
  <c r="B127" i="45"/>
  <c r="A127" i="45"/>
  <c r="B126" i="45"/>
  <c r="A126" i="45"/>
  <c r="B125" i="45"/>
  <c r="A125" i="45"/>
  <c r="B124" i="45"/>
  <c r="A124" i="45"/>
  <c r="B123" i="45"/>
  <c r="A123" i="45"/>
  <c r="B122" i="45"/>
  <c r="A122" i="45"/>
  <c r="B121" i="45"/>
  <c r="A121" i="45"/>
  <c r="B120" i="45"/>
  <c r="A120" i="45"/>
  <c r="B119" i="45"/>
  <c r="A119" i="45"/>
  <c r="B118" i="45"/>
  <c r="A118" i="45"/>
  <c r="B117" i="45"/>
  <c r="A117" i="45"/>
  <c r="B116" i="45"/>
  <c r="A116" i="45"/>
  <c r="B115" i="45"/>
  <c r="A115" i="45"/>
  <c r="B114" i="45"/>
  <c r="A114" i="45"/>
  <c r="B113" i="45"/>
  <c r="A113" i="45"/>
  <c r="B112" i="45"/>
  <c r="A112" i="45"/>
  <c r="B111" i="45"/>
  <c r="A111" i="45"/>
  <c r="B110" i="45"/>
  <c r="A110" i="45"/>
  <c r="B109" i="45"/>
  <c r="A109" i="45"/>
  <c r="B108" i="45"/>
  <c r="A108" i="45"/>
  <c r="B107" i="45"/>
  <c r="A107" i="45"/>
  <c r="B106" i="45"/>
  <c r="A106" i="45"/>
  <c r="B105" i="45"/>
  <c r="A105" i="45"/>
  <c r="B104" i="45"/>
  <c r="A104" i="45"/>
  <c r="B103" i="45"/>
  <c r="A103" i="45"/>
  <c r="B102" i="45"/>
  <c r="A102" i="45"/>
  <c r="B101" i="45"/>
  <c r="A101" i="45"/>
  <c r="B100" i="45"/>
  <c r="A100" i="45"/>
  <c r="B99" i="45"/>
  <c r="A99" i="45"/>
  <c r="B98" i="45"/>
  <c r="A98" i="45"/>
  <c r="B97" i="45"/>
  <c r="A97" i="45"/>
  <c r="B96" i="45"/>
  <c r="A96" i="45"/>
  <c r="B95" i="45"/>
  <c r="A95" i="45"/>
  <c r="B94" i="45"/>
  <c r="A94" i="45"/>
  <c r="B93" i="45"/>
  <c r="A93" i="45"/>
  <c r="B92" i="45"/>
  <c r="A92" i="45"/>
  <c r="B91" i="45"/>
  <c r="A91" i="45"/>
  <c r="B90" i="45"/>
  <c r="A90" i="45"/>
  <c r="B89" i="45"/>
  <c r="A89" i="45"/>
  <c r="B88" i="45"/>
  <c r="A88" i="45"/>
  <c r="B87" i="45"/>
  <c r="A87" i="45"/>
  <c r="B86" i="45"/>
  <c r="A86" i="45"/>
  <c r="B85" i="45"/>
  <c r="A85" i="45"/>
  <c r="B84" i="45"/>
  <c r="A84" i="45"/>
  <c r="B83" i="45"/>
  <c r="A83" i="45"/>
  <c r="B82" i="45"/>
  <c r="A82" i="45"/>
  <c r="B81" i="45"/>
  <c r="A81" i="45"/>
  <c r="B80" i="45"/>
  <c r="A80" i="45"/>
  <c r="B79" i="45"/>
  <c r="A79" i="45"/>
  <c r="B78" i="45"/>
  <c r="A78" i="45"/>
  <c r="B77" i="45"/>
  <c r="A77" i="45"/>
  <c r="B76" i="45"/>
  <c r="A76" i="45"/>
  <c r="B75" i="45"/>
  <c r="A75" i="45"/>
  <c r="B74" i="45"/>
  <c r="A74" i="45"/>
  <c r="B73" i="45"/>
  <c r="A73" i="45"/>
  <c r="B72" i="45"/>
  <c r="A72" i="45"/>
  <c r="B71" i="45"/>
  <c r="A71" i="45"/>
  <c r="B70" i="45"/>
  <c r="A70" i="45"/>
  <c r="B69" i="45"/>
  <c r="A69" i="45"/>
  <c r="B68" i="45"/>
  <c r="A68" i="45"/>
  <c r="B67" i="45"/>
  <c r="A67" i="45"/>
  <c r="B66" i="45"/>
  <c r="A66" i="45"/>
  <c r="B65" i="45"/>
  <c r="A65" i="45"/>
  <c r="B64" i="45"/>
  <c r="A64" i="45"/>
  <c r="B63" i="45"/>
  <c r="A63" i="45"/>
  <c r="B62" i="45"/>
  <c r="A62" i="45"/>
  <c r="B61" i="45"/>
  <c r="A61" i="45"/>
  <c r="B60" i="45"/>
  <c r="A60" i="45"/>
  <c r="B59" i="45"/>
  <c r="A59" i="45"/>
  <c r="B58" i="45"/>
  <c r="A58" i="45"/>
  <c r="B57" i="45"/>
  <c r="A57" i="45"/>
  <c r="B56" i="45"/>
  <c r="A56" i="45"/>
  <c r="B55" i="45"/>
  <c r="A55" i="45"/>
  <c r="B54" i="45"/>
  <c r="A54" i="45"/>
  <c r="B53" i="45"/>
  <c r="A53" i="45"/>
  <c r="B52" i="45"/>
  <c r="A52" i="45"/>
  <c r="B51" i="45"/>
  <c r="A51" i="45"/>
  <c r="B50" i="45"/>
  <c r="A50" i="45"/>
  <c r="B49" i="45"/>
  <c r="A49" i="45"/>
  <c r="B48" i="45"/>
  <c r="A48" i="45"/>
  <c r="B47" i="45"/>
  <c r="A47" i="45"/>
  <c r="B46" i="45"/>
  <c r="A46" i="45"/>
  <c r="B45" i="45"/>
  <c r="A45" i="45"/>
  <c r="B44" i="45"/>
  <c r="A44" i="45"/>
  <c r="B43" i="45"/>
  <c r="A43" i="45"/>
  <c r="B42" i="45"/>
  <c r="A42" i="45"/>
  <c r="B41" i="45"/>
  <c r="A41" i="45"/>
  <c r="B40" i="45"/>
  <c r="A40" i="45"/>
  <c r="B39" i="45"/>
  <c r="A39" i="45"/>
  <c r="B38" i="45"/>
  <c r="A38" i="45"/>
  <c r="B37" i="45"/>
  <c r="A37" i="45"/>
  <c r="B36" i="45"/>
  <c r="A36" i="45"/>
  <c r="B35" i="45"/>
  <c r="A35" i="45"/>
  <c r="B34" i="45"/>
  <c r="A34" i="45"/>
  <c r="B33" i="45"/>
  <c r="A33" i="45"/>
  <c r="B32" i="45"/>
  <c r="A32" i="45"/>
  <c r="B31" i="45"/>
  <c r="A31" i="45"/>
  <c r="B30" i="45"/>
  <c r="A30" i="45"/>
  <c r="B29" i="45"/>
  <c r="A29" i="45"/>
  <c r="B28" i="45"/>
  <c r="A28" i="45"/>
  <c r="B27" i="45"/>
  <c r="A27" i="45"/>
  <c r="B26" i="45"/>
  <c r="A26" i="45"/>
  <c r="B25" i="45"/>
  <c r="A25" i="45"/>
  <c r="B24" i="45"/>
  <c r="A24" i="45"/>
  <c r="B23" i="45"/>
  <c r="A23" i="45"/>
  <c r="B22" i="45"/>
  <c r="A22" i="45"/>
  <c r="B21" i="45"/>
  <c r="A21" i="45"/>
  <c r="B20" i="45"/>
  <c r="A20" i="45"/>
  <c r="B19" i="45"/>
  <c r="A19" i="45"/>
  <c r="B18" i="45"/>
  <c r="A18" i="45"/>
  <c r="B17" i="45"/>
  <c r="A17" i="45"/>
  <c r="B16" i="45"/>
  <c r="A16" i="45"/>
  <c r="B15" i="45"/>
  <c r="A15" i="45"/>
  <c r="B14" i="45"/>
  <c r="A14" i="45"/>
  <c r="B13" i="45"/>
  <c r="A13" i="45"/>
  <c r="B12" i="45"/>
  <c r="A12" i="45"/>
  <c r="B11" i="45"/>
  <c r="A11" i="45"/>
  <c r="B10" i="45"/>
  <c r="A10" i="45"/>
  <c r="B9" i="45"/>
  <c r="A9" i="45"/>
  <c r="B8" i="45"/>
  <c r="A8" i="45"/>
  <c r="B7" i="45"/>
  <c r="A7" i="45"/>
  <c r="B6" i="45"/>
  <c r="A6" i="45"/>
  <c r="B5" i="45"/>
  <c r="A5" i="45"/>
  <c r="B4" i="45"/>
  <c r="B328" i="45" s="1"/>
  <c r="A4" i="45"/>
  <c r="B334" i="45" s="1"/>
  <c r="B327" i="44"/>
  <c r="A327" i="44"/>
  <c r="B326" i="44"/>
  <c r="A326" i="44"/>
  <c r="B325" i="44"/>
  <c r="A325" i="44"/>
  <c r="B324" i="44"/>
  <c r="A324" i="44"/>
  <c r="B323" i="44"/>
  <c r="A323" i="44"/>
  <c r="B322" i="44"/>
  <c r="A322" i="44"/>
  <c r="B321" i="44"/>
  <c r="A321" i="44"/>
  <c r="B320" i="44"/>
  <c r="A320" i="44"/>
  <c r="B319" i="44"/>
  <c r="A319" i="44"/>
  <c r="B318" i="44"/>
  <c r="A318" i="44"/>
  <c r="B317" i="44"/>
  <c r="A317" i="44"/>
  <c r="B316" i="44"/>
  <c r="A316" i="44"/>
  <c r="B315" i="44"/>
  <c r="A315" i="44"/>
  <c r="B314" i="44"/>
  <c r="A314" i="44"/>
  <c r="B313" i="44"/>
  <c r="A313" i="44"/>
  <c r="B312" i="44"/>
  <c r="A312" i="44"/>
  <c r="B311" i="44"/>
  <c r="A311" i="44"/>
  <c r="B310" i="44"/>
  <c r="A310" i="44"/>
  <c r="B309" i="44"/>
  <c r="A309" i="44"/>
  <c r="B308" i="44"/>
  <c r="A308" i="44"/>
  <c r="B307" i="44"/>
  <c r="A307" i="44"/>
  <c r="B306" i="44"/>
  <c r="A306" i="44"/>
  <c r="B305" i="44"/>
  <c r="A305" i="44"/>
  <c r="B304" i="44"/>
  <c r="A304" i="44"/>
  <c r="B303" i="44"/>
  <c r="A303" i="44"/>
  <c r="B302" i="44"/>
  <c r="A302" i="44"/>
  <c r="B301" i="44"/>
  <c r="A301" i="44"/>
  <c r="B300" i="44"/>
  <c r="A300" i="44"/>
  <c r="B299" i="44"/>
  <c r="A299" i="44"/>
  <c r="B298" i="44"/>
  <c r="A298" i="44"/>
  <c r="B297" i="44"/>
  <c r="A297" i="44"/>
  <c r="B296" i="44"/>
  <c r="A296" i="44"/>
  <c r="B295" i="44"/>
  <c r="A295" i="44"/>
  <c r="B294" i="44"/>
  <c r="A294" i="44"/>
  <c r="B293" i="44"/>
  <c r="A293" i="44"/>
  <c r="B292" i="44"/>
  <c r="A292" i="44"/>
  <c r="B291" i="44"/>
  <c r="A291" i="44"/>
  <c r="B290" i="44"/>
  <c r="A290" i="44"/>
  <c r="B289" i="44"/>
  <c r="A289" i="44"/>
  <c r="B288" i="44"/>
  <c r="A288" i="44"/>
  <c r="B287" i="44"/>
  <c r="A287" i="44"/>
  <c r="B286" i="44"/>
  <c r="A286" i="44"/>
  <c r="B285" i="44"/>
  <c r="A285" i="44"/>
  <c r="B284" i="44"/>
  <c r="A284" i="44"/>
  <c r="B283" i="44"/>
  <c r="A283" i="44"/>
  <c r="B282" i="44"/>
  <c r="A282" i="44"/>
  <c r="B281" i="44"/>
  <c r="A281" i="44"/>
  <c r="B280" i="44"/>
  <c r="A280" i="44"/>
  <c r="B279" i="44"/>
  <c r="A279" i="44"/>
  <c r="B278" i="44"/>
  <c r="A278" i="44"/>
  <c r="B277" i="44"/>
  <c r="A277" i="44"/>
  <c r="B276" i="44"/>
  <c r="A276" i="44"/>
  <c r="B275" i="44"/>
  <c r="A275" i="44"/>
  <c r="B274" i="44"/>
  <c r="A274" i="44"/>
  <c r="B273" i="44"/>
  <c r="A273" i="44"/>
  <c r="B272" i="44"/>
  <c r="A272" i="44"/>
  <c r="B271" i="44"/>
  <c r="A271" i="44"/>
  <c r="B270" i="44"/>
  <c r="A270" i="44"/>
  <c r="B269" i="44"/>
  <c r="A269" i="44"/>
  <c r="B268" i="44"/>
  <c r="A268" i="44"/>
  <c r="B267" i="44"/>
  <c r="A267" i="44"/>
  <c r="B266" i="44"/>
  <c r="A266" i="44"/>
  <c r="B265" i="44"/>
  <c r="A265" i="44"/>
  <c r="B264" i="44"/>
  <c r="A264" i="44"/>
  <c r="B263" i="44"/>
  <c r="A263" i="44"/>
  <c r="B262" i="44"/>
  <c r="A262" i="44"/>
  <c r="B261" i="44"/>
  <c r="A261" i="44"/>
  <c r="B260" i="44"/>
  <c r="A260" i="44"/>
  <c r="B259" i="44"/>
  <c r="A259" i="44"/>
  <c r="B258" i="44"/>
  <c r="A258" i="44"/>
  <c r="B257" i="44"/>
  <c r="A257" i="44"/>
  <c r="B256" i="44"/>
  <c r="A256" i="44"/>
  <c r="B255" i="44"/>
  <c r="A255" i="44"/>
  <c r="B254" i="44"/>
  <c r="A254" i="44"/>
  <c r="B253" i="44"/>
  <c r="A253" i="44"/>
  <c r="B252" i="44"/>
  <c r="A252" i="44"/>
  <c r="B251" i="44"/>
  <c r="A251" i="44"/>
  <c r="B250" i="44"/>
  <c r="A250" i="44"/>
  <c r="B249" i="44"/>
  <c r="A249" i="44"/>
  <c r="B248" i="44"/>
  <c r="A248" i="44"/>
  <c r="B247" i="44"/>
  <c r="A247" i="44"/>
  <c r="B246" i="44"/>
  <c r="A246" i="44"/>
  <c r="B245" i="44"/>
  <c r="A245" i="44"/>
  <c r="B244" i="44"/>
  <c r="A244" i="44"/>
  <c r="B243" i="44"/>
  <c r="A243" i="44"/>
  <c r="B242" i="44"/>
  <c r="A242" i="44"/>
  <c r="B241" i="44"/>
  <c r="A241" i="44"/>
  <c r="B240" i="44"/>
  <c r="A240" i="44"/>
  <c r="B239" i="44"/>
  <c r="A239" i="44"/>
  <c r="B238" i="44"/>
  <c r="A238" i="44"/>
  <c r="B237" i="44"/>
  <c r="A237" i="44"/>
  <c r="B236" i="44"/>
  <c r="A236" i="44"/>
  <c r="B235" i="44"/>
  <c r="A235" i="44"/>
  <c r="B234" i="44"/>
  <c r="A234" i="44"/>
  <c r="B233" i="44"/>
  <c r="A233" i="44"/>
  <c r="B232" i="44"/>
  <c r="A232" i="44"/>
  <c r="B231" i="44"/>
  <c r="A231" i="44"/>
  <c r="B230" i="44"/>
  <c r="A230" i="44"/>
  <c r="B229" i="44"/>
  <c r="A229" i="44"/>
  <c r="B228" i="44"/>
  <c r="A228" i="44"/>
  <c r="B227" i="44"/>
  <c r="A227" i="44"/>
  <c r="B226" i="44"/>
  <c r="A226" i="44"/>
  <c r="B225" i="44"/>
  <c r="A225" i="44"/>
  <c r="B224" i="44"/>
  <c r="A224" i="44"/>
  <c r="B223" i="44"/>
  <c r="A223" i="44"/>
  <c r="B222" i="44"/>
  <c r="A222" i="44"/>
  <c r="B221" i="44"/>
  <c r="A221" i="44"/>
  <c r="B220" i="44"/>
  <c r="A220" i="44"/>
  <c r="B219" i="44"/>
  <c r="A219" i="44"/>
  <c r="B218" i="44"/>
  <c r="A218" i="44"/>
  <c r="B217" i="44"/>
  <c r="A217" i="44"/>
  <c r="B216" i="44"/>
  <c r="A216" i="44"/>
  <c r="B215" i="44"/>
  <c r="A215" i="44"/>
  <c r="B214" i="44"/>
  <c r="A214" i="44"/>
  <c r="B213" i="44"/>
  <c r="A213" i="44"/>
  <c r="B212" i="44"/>
  <c r="A212" i="44"/>
  <c r="B211" i="44"/>
  <c r="A211" i="44"/>
  <c r="B210" i="44"/>
  <c r="A210" i="44"/>
  <c r="B209" i="44"/>
  <c r="A209" i="44"/>
  <c r="B208" i="44"/>
  <c r="A208" i="44"/>
  <c r="B207" i="44"/>
  <c r="A207" i="44"/>
  <c r="B206" i="44"/>
  <c r="A206" i="44"/>
  <c r="B205" i="44"/>
  <c r="A205" i="44"/>
  <c r="B204" i="44"/>
  <c r="A204" i="44"/>
  <c r="B203" i="44"/>
  <c r="A203" i="44"/>
  <c r="B202" i="44"/>
  <c r="A202" i="44"/>
  <c r="B201" i="44"/>
  <c r="A201" i="44"/>
  <c r="B200" i="44"/>
  <c r="A200" i="44"/>
  <c r="B199" i="44"/>
  <c r="A199" i="44"/>
  <c r="B198" i="44"/>
  <c r="A198" i="44"/>
  <c r="B197" i="44"/>
  <c r="A197" i="44"/>
  <c r="B196" i="44"/>
  <c r="A196" i="44"/>
  <c r="B195" i="44"/>
  <c r="A195" i="44"/>
  <c r="B194" i="44"/>
  <c r="A194" i="44"/>
  <c r="B193" i="44"/>
  <c r="A193" i="44"/>
  <c r="B192" i="44"/>
  <c r="A192" i="44"/>
  <c r="B191" i="44"/>
  <c r="A191" i="44"/>
  <c r="B190" i="44"/>
  <c r="A190" i="44"/>
  <c r="B189" i="44"/>
  <c r="A189" i="44"/>
  <c r="B188" i="44"/>
  <c r="A188" i="44"/>
  <c r="B187" i="44"/>
  <c r="A187" i="44"/>
  <c r="B186" i="44"/>
  <c r="A186" i="44"/>
  <c r="B185" i="44"/>
  <c r="A185" i="44"/>
  <c r="B184" i="44"/>
  <c r="A184" i="44"/>
  <c r="B183" i="44"/>
  <c r="A183" i="44"/>
  <c r="B182" i="44"/>
  <c r="A182" i="44"/>
  <c r="B181" i="44"/>
  <c r="A181" i="44"/>
  <c r="B180" i="44"/>
  <c r="A180" i="44"/>
  <c r="B179" i="44"/>
  <c r="A179" i="44"/>
  <c r="B178" i="44"/>
  <c r="A178" i="44"/>
  <c r="B177" i="44"/>
  <c r="A177" i="44"/>
  <c r="B176" i="44"/>
  <c r="A176" i="44"/>
  <c r="B175" i="44"/>
  <c r="A175" i="44"/>
  <c r="B174" i="44"/>
  <c r="A174" i="44"/>
  <c r="B173" i="44"/>
  <c r="A173" i="44"/>
  <c r="B172" i="44"/>
  <c r="A172" i="44"/>
  <c r="B171" i="44"/>
  <c r="A171" i="44"/>
  <c r="B170" i="44"/>
  <c r="A170" i="44"/>
  <c r="B169" i="44"/>
  <c r="A169" i="44"/>
  <c r="B168" i="44"/>
  <c r="A168" i="44"/>
  <c r="B167" i="44"/>
  <c r="A167" i="44"/>
  <c r="B166" i="44"/>
  <c r="A166" i="44"/>
  <c r="B165" i="44"/>
  <c r="A165" i="44"/>
  <c r="B164" i="44"/>
  <c r="A164" i="44"/>
  <c r="B163" i="44"/>
  <c r="A163" i="44"/>
  <c r="B162" i="44"/>
  <c r="A162" i="44"/>
  <c r="B161" i="44"/>
  <c r="A161" i="44"/>
  <c r="B160" i="44"/>
  <c r="A160" i="44"/>
  <c r="B159" i="44"/>
  <c r="A159" i="44"/>
  <c r="B158" i="44"/>
  <c r="A158" i="44"/>
  <c r="B157" i="44"/>
  <c r="A157" i="44"/>
  <c r="B156" i="44"/>
  <c r="A156" i="44"/>
  <c r="B155" i="44"/>
  <c r="A155" i="44"/>
  <c r="B154" i="44"/>
  <c r="A154" i="44"/>
  <c r="B153" i="44"/>
  <c r="A153" i="44"/>
  <c r="B152" i="44"/>
  <c r="A152" i="44"/>
  <c r="B151" i="44"/>
  <c r="A151" i="44"/>
  <c r="B150" i="44"/>
  <c r="A150" i="44"/>
  <c r="B149" i="44"/>
  <c r="A149" i="44"/>
  <c r="B148" i="44"/>
  <c r="A148" i="44"/>
  <c r="B147" i="44"/>
  <c r="A147" i="44"/>
  <c r="B146" i="44"/>
  <c r="A146" i="44"/>
  <c r="B145" i="44"/>
  <c r="A145" i="44"/>
  <c r="B144" i="44"/>
  <c r="A144" i="44"/>
  <c r="B143" i="44"/>
  <c r="A143" i="44"/>
  <c r="B142" i="44"/>
  <c r="A142" i="44"/>
  <c r="B141" i="44"/>
  <c r="A141" i="44"/>
  <c r="B140" i="44"/>
  <c r="A140" i="44"/>
  <c r="B139" i="44"/>
  <c r="A139" i="44"/>
  <c r="B138" i="44"/>
  <c r="A138" i="44"/>
  <c r="B137" i="44"/>
  <c r="A137" i="44"/>
  <c r="B136" i="44"/>
  <c r="A136" i="44"/>
  <c r="B135" i="44"/>
  <c r="A135" i="44"/>
  <c r="B134" i="44"/>
  <c r="A134" i="44"/>
  <c r="B133" i="44"/>
  <c r="A133" i="44"/>
  <c r="B132" i="44"/>
  <c r="A132" i="44"/>
  <c r="B131" i="44"/>
  <c r="A131" i="44"/>
  <c r="B130" i="44"/>
  <c r="A130" i="44"/>
  <c r="B129" i="44"/>
  <c r="A129" i="44"/>
  <c r="B128" i="44"/>
  <c r="A128" i="44"/>
  <c r="B127" i="44"/>
  <c r="A127" i="44"/>
  <c r="B126" i="44"/>
  <c r="A126" i="44"/>
  <c r="B125" i="44"/>
  <c r="A125" i="44"/>
  <c r="B124" i="44"/>
  <c r="A124" i="44"/>
  <c r="B123" i="44"/>
  <c r="A123" i="44"/>
  <c r="B122" i="44"/>
  <c r="A122" i="44"/>
  <c r="B121" i="44"/>
  <c r="A121" i="44"/>
  <c r="B120" i="44"/>
  <c r="A120" i="44"/>
  <c r="B119" i="44"/>
  <c r="A119" i="44"/>
  <c r="B118" i="44"/>
  <c r="A118" i="44"/>
  <c r="B117" i="44"/>
  <c r="A117" i="44"/>
  <c r="B116" i="44"/>
  <c r="A116" i="44"/>
  <c r="B115" i="44"/>
  <c r="A115" i="44"/>
  <c r="B114" i="44"/>
  <c r="A114" i="44"/>
  <c r="B113" i="44"/>
  <c r="A113" i="44"/>
  <c r="B112" i="44"/>
  <c r="A112" i="44"/>
  <c r="B111" i="44"/>
  <c r="A111" i="44"/>
  <c r="B110" i="44"/>
  <c r="A110" i="44"/>
  <c r="B109" i="44"/>
  <c r="A109" i="44"/>
  <c r="B108" i="44"/>
  <c r="A108" i="44"/>
  <c r="B107" i="44"/>
  <c r="A107" i="44"/>
  <c r="B106" i="44"/>
  <c r="A106" i="44"/>
  <c r="B105" i="44"/>
  <c r="A105" i="44"/>
  <c r="B104" i="44"/>
  <c r="A104" i="44"/>
  <c r="B103" i="44"/>
  <c r="A103" i="44"/>
  <c r="B102" i="44"/>
  <c r="A102" i="44"/>
  <c r="B101" i="44"/>
  <c r="A101" i="44"/>
  <c r="B100" i="44"/>
  <c r="A100" i="44"/>
  <c r="B99" i="44"/>
  <c r="A99" i="44"/>
  <c r="B98" i="44"/>
  <c r="A98" i="44"/>
  <c r="B97" i="44"/>
  <c r="A97" i="44"/>
  <c r="B96" i="44"/>
  <c r="A96" i="44"/>
  <c r="B95" i="44"/>
  <c r="A95" i="44"/>
  <c r="B94" i="44"/>
  <c r="A94" i="44"/>
  <c r="B93" i="44"/>
  <c r="A93" i="44"/>
  <c r="B92" i="44"/>
  <c r="A92" i="44"/>
  <c r="B91" i="44"/>
  <c r="A91" i="44"/>
  <c r="B90" i="44"/>
  <c r="A90" i="44"/>
  <c r="B89" i="44"/>
  <c r="A89" i="44"/>
  <c r="B88" i="44"/>
  <c r="A88" i="44"/>
  <c r="B87" i="44"/>
  <c r="A87" i="44"/>
  <c r="B86" i="44"/>
  <c r="A86" i="44"/>
  <c r="B85" i="44"/>
  <c r="A85" i="44"/>
  <c r="B84" i="44"/>
  <c r="A84" i="44"/>
  <c r="B83" i="44"/>
  <c r="A83" i="44"/>
  <c r="B82" i="44"/>
  <c r="A82" i="44"/>
  <c r="B81" i="44"/>
  <c r="A81" i="44"/>
  <c r="B80" i="44"/>
  <c r="A80" i="44"/>
  <c r="B79" i="44"/>
  <c r="A79" i="44"/>
  <c r="B78" i="44"/>
  <c r="A78" i="44"/>
  <c r="B77" i="44"/>
  <c r="A77" i="44"/>
  <c r="B76" i="44"/>
  <c r="A76" i="44"/>
  <c r="B75" i="44"/>
  <c r="A75" i="44"/>
  <c r="B74" i="44"/>
  <c r="A74" i="44"/>
  <c r="B73" i="44"/>
  <c r="A73" i="44"/>
  <c r="B72" i="44"/>
  <c r="A72" i="44"/>
  <c r="B71" i="44"/>
  <c r="A71" i="44"/>
  <c r="B70" i="44"/>
  <c r="A70" i="44"/>
  <c r="B69" i="44"/>
  <c r="A69" i="44"/>
  <c r="B68" i="44"/>
  <c r="A68" i="44"/>
  <c r="B67" i="44"/>
  <c r="A67" i="44"/>
  <c r="B66" i="44"/>
  <c r="A66" i="44"/>
  <c r="B65" i="44"/>
  <c r="A65" i="44"/>
  <c r="B64" i="44"/>
  <c r="A64" i="44"/>
  <c r="B63" i="44"/>
  <c r="A63" i="44"/>
  <c r="B62" i="44"/>
  <c r="A62" i="44"/>
  <c r="B61" i="44"/>
  <c r="A61" i="44"/>
  <c r="B60" i="44"/>
  <c r="A60" i="44"/>
  <c r="B59" i="44"/>
  <c r="A59" i="44"/>
  <c r="B58" i="44"/>
  <c r="A58" i="44"/>
  <c r="B57" i="44"/>
  <c r="A57" i="44"/>
  <c r="B56" i="44"/>
  <c r="A56" i="44"/>
  <c r="B55" i="44"/>
  <c r="A55" i="44"/>
  <c r="B54" i="44"/>
  <c r="A54" i="44"/>
  <c r="B53" i="44"/>
  <c r="A53" i="44"/>
  <c r="B52" i="44"/>
  <c r="A52" i="44"/>
  <c r="B51" i="44"/>
  <c r="A51" i="44"/>
  <c r="B50" i="44"/>
  <c r="A50" i="44"/>
  <c r="B49" i="44"/>
  <c r="A49" i="44"/>
  <c r="B48" i="44"/>
  <c r="A48" i="44"/>
  <c r="B47" i="44"/>
  <c r="A47" i="44"/>
  <c r="B46" i="44"/>
  <c r="A46" i="44"/>
  <c r="B45" i="44"/>
  <c r="A45" i="44"/>
  <c r="B44" i="44"/>
  <c r="A44" i="44"/>
  <c r="B43" i="44"/>
  <c r="A43" i="44"/>
  <c r="B42" i="44"/>
  <c r="A42" i="44"/>
  <c r="B41" i="44"/>
  <c r="A41" i="44"/>
  <c r="B40" i="44"/>
  <c r="A40" i="44"/>
  <c r="B39" i="44"/>
  <c r="A39" i="44"/>
  <c r="B38" i="44"/>
  <c r="A38" i="44"/>
  <c r="B37" i="44"/>
  <c r="A37" i="44"/>
  <c r="B36" i="44"/>
  <c r="A36" i="44"/>
  <c r="B35" i="44"/>
  <c r="A35" i="44"/>
  <c r="B34" i="44"/>
  <c r="A34" i="44"/>
  <c r="B33" i="44"/>
  <c r="A33" i="44"/>
  <c r="B32" i="44"/>
  <c r="A32" i="44"/>
  <c r="B31" i="44"/>
  <c r="A31" i="44"/>
  <c r="B30" i="44"/>
  <c r="A30" i="44"/>
  <c r="B29" i="44"/>
  <c r="A29" i="44"/>
  <c r="B28" i="44"/>
  <c r="A28" i="44"/>
  <c r="B27" i="44"/>
  <c r="A27" i="44"/>
  <c r="B26" i="44"/>
  <c r="A26" i="44"/>
  <c r="B25" i="44"/>
  <c r="A25" i="44"/>
  <c r="B24" i="44"/>
  <c r="A24" i="44"/>
  <c r="B23" i="44"/>
  <c r="A23" i="44"/>
  <c r="B22" i="44"/>
  <c r="A22" i="44"/>
  <c r="B21" i="44"/>
  <c r="A21" i="44"/>
  <c r="B20" i="44"/>
  <c r="A20" i="44"/>
  <c r="B19" i="44"/>
  <c r="A19" i="44"/>
  <c r="B18" i="44"/>
  <c r="A18" i="44"/>
  <c r="B17" i="44"/>
  <c r="A17" i="44"/>
  <c r="B16" i="44"/>
  <c r="A16" i="44"/>
  <c r="B15" i="44"/>
  <c r="A15" i="44"/>
  <c r="B14" i="44"/>
  <c r="A14" i="44"/>
  <c r="B13" i="44"/>
  <c r="A13" i="44"/>
  <c r="B12" i="44"/>
  <c r="A12" i="44"/>
  <c r="B11" i="44"/>
  <c r="A11" i="44"/>
  <c r="B10" i="44"/>
  <c r="A10" i="44"/>
  <c r="B9" i="44"/>
  <c r="A9" i="44"/>
  <c r="B8" i="44"/>
  <c r="A8" i="44"/>
  <c r="B7" i="44"/>
  <c r="A7" i="44"/>
  <c r="B6" i="44"/>
  <c r="A6" i="44"/>
  <c r="B5" i="44"/>
  <c r="A5" i="44"/>
  <c r="B4" i="44"/>
  <c r="A4" i="44"/>
  <c r="B327" i="43"/>
  <c r="A327" i="43"/>
  <c r="B326" i="43"/>
  <c r="A326" i="43"/>
  <c r="B325" i="43"/>
  <c r="A325" i="43"/>
  <c r="B324" i="43"/>
  <c r="A324" i="43"/>
  <c r="B323" i="43"/>
  <c r="A323" i="43"/>
  <c r="B322" i="43"/>
  <c r="A322" i="43"/>
  <c r="B321" i="43"/>
  <c r="A321" i="43"/>
  <c r="B320" i="43"/>
  <c r="A320" i="43"/>
  <c r="B319" i="43"/>
  <c r="A319" i="43"/>
  <c r="B318" i="43"/>
  <c r="A318" i="43"/>
  <c r="B317" i="43"/>
  <c r="A317" i="43"/>
  <c r="B316" i="43"/>
  <c r="A316" i="43"/>
  <c r="B315" i="43"/>
  <c r="A315" i="43"/>
  <c r="B314" i="43"/>
  <c r="A314" i="43"/>
  <c r="B313" i="43"/>
  <c r="A313" i="43"/>
  <c r="B312" i="43"/>
  <c r="A312" i="43"/>
  <c r="B311" i="43"/>
  <c r="A311" i="43"/>
  <c r="B310" i="43"/>
  <c r="A310" i="43"/>
  <c r="B309" i="43"/>
  <c r="A309" i="43"/>
  <c r="B308" i="43"/>
  <c r="A308" i="43"/>
  <c r="B307" i="43"/>
  <c r="A307" i="43"/>
  <c r="B306" i="43"/>
  <c r="A306" i="43"/>
  <c r="B305" i="43"/>
  <c r="A305" i="43"/>
  <c r="B304" i="43"/>
  <c r="A304" i="43"/>
  <c r="B303" i="43"/>
  <c r="A303" i="43"/>
  <c r="B302" i="43"/>
  <c r="A302" i="43"/>
  <c r="B301" i="43"/>
  <c r="A301" i="43"/>
  <c r="B300" i="43"/>
  <c r="A300" i="43"/>
  <c r="B299" i="43"/>
  <c r="A299" i="43"/>
  <c r="B298" i="43"/>
  <c r="A298" i="43"/>
  <c r="B297" i="43"/>
  <c r="A297" i="43"/>
  <c r="B296" i="43"/>
  <c r="A296" i="43"/>
  <c r="B295" i="43"/>
  <c r="A295" i="43"/>
  <c r="B294" i="43"/>
  <c r="A294" i="43"/>
  <c r="B293" i="43"/>
  <c r="A293" i="43"/>
  <c r="B292" i="43"/>
  <c r="A292" i="43"/>
  <c r="B291" i="43"/>
  <c r="A291" i="43"/>
  <c r="B290" i="43"/>
  <c r="A290" i="43"/>
  <c r="B289" i="43"/>
  <c r="A289" i="43"/>
  <c r="B288" i="43"/>
  <c r="A288" i="43"/>
  <c r="B287" i="43"/>
  <c r="A287" i="43"/>
  <c r="B286" i="43"/>
  <c r="A286" i="43"/>
  <c r="B285" i="43"/>
  <c r="A285" i="43"/>
  <c r="B284" i="43"/>
  <c r="A284" i="43"/>
  <c r="B283" i="43"/>
  <c r="A283" i="43"/>
  <c r="B282" i="43"/>
  <c r="A282" i="43"/>
  <c r="B281" i="43"/>
  <c r="A281" i="43"/>
  <c r="B280" i="43"/>
  <c r="A280" i="43"/>
  <c r="B279" i="43"/>
  <c r="A279" i="43"/>
  <c r="B278" i="43"/>
  <c r="A278" i="43"/>
  <c r="B277" i="43"/>
  <c r="A277" i="43"/>
  <c r="B276" i="43"/>
  <c r="A276" i="43"/>
  <c r="B275" i="43"/>
  <c r="A275" i="43"/>
  <c r="B274" i="43"/>
  <c r="A274" i="43"/>
  <c r="B273" i="43"/>
  <c r="A273" i="43"/>
  <c r="B272" i="43"/>
  <c r="A272" i="43"/>
  <c r="B271" i="43"/>
  <c r="A271" i="43"/>
  <c r="B270" i="43"/>
  <c r="A270" i="43"/>
  <c r="B269" i="43"/>
  <c r="A269" i="43"/>
  <c r="B268" i="43"/>
  <c r="A268" i="43"/>
  <c r="B267" i="43"/>
  <c r="A267" i="43"/>
  <c r="B266" i="43"/>
  <c r="A266" i="43"/>
  <c r="B265" i="43"/>
  <c r="A265" i="43"/>
  <c r="B264" i="43"/>
  <c r="A264" i="43"/>
  <c r="B263" i="43"/>
  <c r="A263" i="43"/>
  <c r="B262" i="43"/>
  <c r="A262" i="43"/>
  <c r="B261" i="43"/>
  <c r="A261" i="43"/>
  <c r="B260" i="43"/>
  <c r="A260" i="43"/>
  <c r="B259" i="43"/>
  <c r="A259" i="43"/>
  <c r="B258" i="43"/>
  <c r="A258" i="43"/>
  <c r="B257" i="43"/>
  <c r="A257" i="43"/>
  <c r="B256" i="43"/>
  <c r="A256" i="43"/>
  <c r="B255" i="43"/>
  <c r="A255" i="43"/>
  <c r="B254" i="43"/>
  <c r="A254" i="43"/>
  <c r="B253" i="43"/>
  <c r="A253" i="43"/>
  <c r="B252" i="43"/>
  <c r="A252" i="43"/>
  <c r="B251" i="43"/>
  <c r="A251" i="43"/>
  <c r="B250" i="43"/>
  <c r="A250" i="43"/>
  <c r="B249" i="43"/>
  <c r="A249" i="43"/>
  <c r="B248" i="43"/>
  <c r="A248" i="43"/>
  <c r="B247" i="43"/>
  <c r="A247" i="43"/>
  <c r="B246" i="43"/>
  <c r="A246" i="43"/>
  <c r="B245" i="43"/>
  <c r="A245" i="43"/>
  <c r="B244" i="43"/>
  <c r="A244" i="43"/>
  <c r="B243" i="43"/>
  <c r="A243" i="43"/>
  <c r="B242" i="43"/>
  <c r="A242" i="43"/>
  <c r="B241" i="43"/>
  <c r="A241" i="43"/>
  <c r="B240" i="43"/>
  <c r="A240" i="43"/>
  <c r="B239" i="43"/>
  <c r="A239" i="43"/>
  <c r="B238" i="43"/>
  <c r="A238" i="43"/>
  <c r="B237" i="43"/>
  <c r="A237" i="43"/>
  <c r="B236" i="43"/>
  <c r="A236" i="43"/>
  <c r="B235" i="43"/>
  <c r="A235" i="43"/>
  <c r="B234" i="43"/>
  <c r="A234" i="43"/>
  <c r="B233" i="43"/>
  <c r="A233" i="43"/>
  <c r="B232" i="43"/>
  <c r="A232" i="43"/>
  <c r="B231" i="43"/>
  <c r="A231" i="43"/>
  <c r="B230" i="43"/>
  <c r="A230" i="43"/>
  <c r="B229" i="43"/>
  <c r="A229" i="43"/>
  <c r="B228" i="43"/>
  <c r="A228" i="43"/>
  <c r="B227" i="43"/>
  <c r="A227" i="43"/>
  <c r="B226" i="43"/>
  <c r="A226" i="43"/>
  <c r="B225" i="43"/>
  <c r="A225" i="43"/>
  <c r="B224" i="43"/>
  <c r="A224" i="43"/>
  <c r="B223" i="43"/>
  <c r="A223" i="43"/>
  <c r="B222" i="43"/>
  <c r="A222" i="43"/>
  <c r="B221" i="43"/>
  <c r="A221" i="43"/>
  <c r="B220" i="43"/>
  <c r="A220" i="43"/>
  <c r="B219" i="43"/>
  <c r="A219" i="43"/>
  <c r="B218" i="43"/>
  <c r="A218" i="43"/>
  <c r="B217" i="43"/>
  <c r="A217" i="43"/>
  <c r="B216" i="43"/>
  <c r="A216" i="43"/>
  <c r="B215" i="43"/>
  <c r="A215" i="43"/>
  <c r="B214" i="43"/>
  <c r="A214" i="43"/>
  <c r="B213" i="43"/>
  <c r="A213" i="43"/>
  <c r="B212" i="43"/>
  <c r="A212" i="43"/>
  <c r="B211" i="43"/>
  <c r="A211" i="43"/>
  <c r="B210" i="43"/>
  <c r="A210" i="43"/>
  <c r="B209" i="43"/>
  <c r="A209" i="43"/>
  <c r="B208" i="43"/>
  <c r="A208" i="43"/>
  <c r="B207" i="43"/>
  <c r="A207" i="43"/>
  <c r="B206" i="43"/>
  <c r="A206" i="43"/>
  <c r="B205" i="43"/>
  <c r="A205" i="43"/>
  <c r="B204" i="43"/>
  <c r="A204" i="43"/>
  <c r="B203" i="43"/>
  <c r="A203" i="43"/>
  <c r="B202" i="43"/>
  <c r="A202" i="43"/>
  <c r="B201" i="43"/>
  <c r="A201" i="43"/>
  <c r="B200" i="43"/>
  <c r="A200" i="43"/>
  <c r="B199" i="43"/>
  <c r="A199" i="43"/>
  <c r="B198" i="43"/>
  <c r="A198" i="43"/>
  <c r="B197" i="43"/>
  <c r="A197" i="43"/>
  <c r="B196" i="43"/>
  <c r="A196" i="43"/>
  <c r="B195" i="43"/>
  <c r="A195" i="43"/>
  <c r="B194" i="43"/>
  <c r="A194" i="43"/>
  <c r="B193" i="43"/>
  <c r="A193" i="43"/>
  <c r="B192" i="43"/>
  <c r="A192" i="43"/>
  <c r="B191" i="43"/>
  <c r="A191" i="43"/>
  <c r="B190" i="43"/>
  <c r="A190" i="43"/>
  <c r="B189" i="43"/>
  <c r="A189" i="43"/>
  <c r="B188" i="43"/>
  <c r="A188" i="43"/>
  <c r="B187" i="43"/>
  <c r="A187" i="43"/>
  <c r="B186" i="43"/>
  <c r="A186" i="43"/>
  <c r="B185" i="43"/>
  <c r="A185" i="43"/>
  <c r="B184" i="43"/>
  <c r="A184" i="43"/>
  <c r="B183" i="43"/>
  <c r="A183" i="43"/>
  <c r="B182" i="43"/>
  <c r="A182" i="43"/>
  <c r="B181" i="43"/>
  <c r="A181" i="43"/>
  <c r="B180" i="43"/>
  <c r="A180" i="43"/>
  <c r="B179" i="43"/>
  <c r="A179" i="43"/>
  <c r="B178" i="43"/>
  <c r="A178" i="43"/>
  <c r="B177" i="43"/>
  <c r="A177" i="43"/>
  <c r="B176" i="43"/>
  <c r="A176" i="43"/>
  <c r="B175" i="43"/>
  <c r="A175" i="43"/>
  <c r="B174" i="43"/>
  <c r="A174" i="43"/>
  <c r="B173" i="43"/>
  <c r="A173" i="43"/>
  <c r="B172" i="43"/>
  <c r="A172" i="43"/>
  <c r="B171" i="43"/>
  <c r="A171" i="43"/>
  <c r="B170" i="43"/>
  <c r="A170" i="43"/>
  <c r="B169" i="43"/>
  <c r="A169" i="43"/>
  <c r="B168" i="43"/>
  <c r="A168" i="43"/>
  <c r="B167" i="43"/>
  <c r="A167" i="43"/>
  <c r="B166" i="43"/>
  <c r="A166" i="43"/>
  <c r="B165" i="43"/>
  <c r="A165" i="43"/>
  <c r="B164" i="43"/>
  <c r="A164" i="43"/>
  <c r="B163" i="43"/>
  <c r="A163" i="43"/>
  <c r="B162" i="43"/>
  <c r="A162" i="43"/>
  <c r="B161" i="43"/>
  <c r="A161" i="43"/>
  <c r="B160" i="43"/>
  <c r="A160" i="43"/>
  <c r="B159" i="43"/>
  <c r="A159" i="43"/>
  <c r="B158" i="43"/>
  <c r="A158" i="43"/>
  <c r="B157" i="43"/>
  <c r="A157" i="43"/>
  <c r="B156" i="43"/>
  <c r="A156" i="43"/>
  <c r="B155" i="43"/>
  <c r="A155" i="43"/>
  <c r="B154" i="43"/>
  <c r="A154" i="43"/>
  <c r="B153" i="43"/>
  <c r="A153" i="43"/>
  <c r="B152" i="43"/>
  <c r="A152" i="43"/>
  <c r="B151" i="43"/>
  <c r="A151" i="43"/>
  <c r="B150" i="43"/>
  <c r="A150" i="43"/>
  <c r="B149" i="43"/>
  <c r="A149" i="43"/>
  <c r="B148" i="43"/>
  <c r="A148" i="43"/>
  <c r="B147" i="43"/>
  <c r="A147" i="43"/>
  <c r="B146" i="43"/>
  <c r="A146" i="43"/>
  <c r="B145" i="43"/>
  <c r="A145" i="43"/>
  <c r="B144" i="43"/>
  <c r="A144" i="43"/>
  <c r="B143" i="43"/>
  <c r="A143" i="43"/>
  <c r="B142" i="43"/>
  <c r="A142" i="43"/>
  <c r="B141" i="43"/>
  <c r="A141" i="43"/>
  <c r="B140" i="43"/>
  <c r="A140" i="43"/>
  <c r="B139" i="43"/>
  <c r="A139" i="43"/>
  <c r="B138" i="43"/>
  <c r="A138" i="43"/>
  <c r="B137" i="43"/>
  <c r="A137" i="43"/>
  <c r="B136" i="43"/>
  <c r="A136" i="43"/>
  <c r="B135" i="43"/>
  <c r="A135" i="43"/>
  <c r="B134" i="43"/>
  <c r="A134" i="43"/>
  <c r="B133" i="43"/>
  <c r="A133" i="43"/>
  <c r="B132" i="43"/>
  <c r="A132" i="43"/>
  <c r="B131" i="43"/>
  <c r="A131" i="43"/>
  <c r="B130" i="43"/>
  <c r="A130" i="43"/>
  <c r="B129" i="43"/>
  <c r="A129" i="43"/>
  <c r="B128" i="43"/>
  <c r="A128" i="43"/>
  <c r="B127" i="43"/>
  <c r="A127" i="43"/>
  <c r="B126" i="43"/>
  <c r="A126" i="43"/>
  <c r="B125" i="43"/>
  <c r="A125" i="43"/>
  <c r="B124" i="43"/>
  <c r="A124" i="43"/>
  <c r="B123" i="43"/>
  <c r="A123" i="43"/>
  <c r="B122" i="43"/>
  <c r="A122" i="43"/>
  <c r="B121" i="43"/>
  <c r="A121" i="43"/>
  <c r="B120" i="43"/>
  <c r="A120" i="43"/>
  <c r="B119" i="43"/>
  <c r="A119" i="43"/>
  <c r="B118" i="43"/>
  <c r="A118" i="43"/>
  <c r="B117" i="43"/>
  <c r="A117" i="43"/>
  <c r="B116" i="43"/>
  <c r="A116" i="43"/>
  <c r="B115" i="43"/>
  <c r="A115" i="43"/>
  <c r="B114" i="43"/>
  <c r="A114" i="43"/>
  <c r="B113" i="43"/>
  <c r="A113" i="43"/>
  <c r="B112" i="43"/>
  <c r="A112" i="43"/>
  <c r="B111" i="43"/>
  <c r="A111" i="43"/>
  <c r="B110" i="43"/>
  <c r="A110" i="43"/>
  <c r="B109" i="43"/>
  <c r="A109" i="43"/>
  <c r="B108" i="43"/>
  <c r="A108" i="43"/>
  <c r="B107" i="43"/>
  <c r="A107" i="43"/>
  <c r="B106" i="43"/>
  <c r="A106" i="43"/>
  <c r="B105" i="43"/>
  <c r="A105" i="43"/>
  <c r="B104" i="43"/>
  <c r="A104" i="43"/>
  <c r="B103" i="43"/>
  <c r="A103" i="43"/>
  <c r="B102" i="43"/>
  <c r="A102" i="43"/>
  <c r="B101" i="43"/>
  <c r="A101" i="43"/>
  <c r="B100" i="43"/>
  <c r="A100" i="43"/>
  <c r="B99" i="43"/>
  <c r="A99" i="43"/>
  <c r="B98" i="43"/>
  <c r="A98" i="43"/>
  <c r="B97" i="43"/>
  <c r="A97" i="43"/>
  <c r="B96" i="43"/>
  <c r="A96" i="43"/>
  <c r="B95" i="43"/>
  <c r="A95" i="43"/>
  <c r="B94" i="43"/>
  <c r="A94" i="43"/>
  <c r="B93" i="43"/>
  <c r="A93" i="43"/>
  <c r="B92" i="43"/>
  <c r="A92" i="43"/>
  <c r="B91" i="43"/>
  <c r="A91" i="43"/>
  <c r="B90" i="43"/>
  <c r="A90" i="43"/>
  <c r="B89" i="43"/>
  <c r="A89" i="43"/>
  <c r="B88" i="43"/>
  <c r="A88" i="43"/>
  <c r="B87" i="43"/>
  <c r="A87" i="43"/>
  <c r="B86" i="43"/>
  <c r="A86" i="43"/>
  <c r="B85" i="43"/>
  <c r="A85" i="43"/>
  <c r="B84" i="43"/>
  <c r="A84" i="43"/>
  <c r="B83" i="43"/>
  <c r="A83" i="43"/>
  <c r="B82" i="43"/>
  <c r="A82" i="43"/>
  <c r="B81" i="43"/>
  <c r="A81" i="43"/>
  <c r="B80" i="43"/>
  <c r="A80" i="43"/>
  <c r="B79" i="43"/>
  <c r="A79" i="43"/>
  <c r="B78" i="43"/>
  <c r="A78" i="43"/>
  <c r="B77" i="43"/>
  <c r="A77" i="43"/>
  <c r="B76" i="43"/>
  <c r="A76" i="43"/>
  <c r="B75" i="43"/>
  <c r="A75" i="43"/>
  <c r="B74" i="43"/>
  <c r="A74" i="43"/>
  <c r="B73" i="43"/>
  <c r="A73" i="43"/>
  <c r="B72" i="43"/>
  <c r="A72" i="43"/>
  <c r="B71" i="43"/>
  <c r="A71" i="43"/>
  <c r="B70" i="43"/>
  <c r="A70" i="43"/>
  <c r="B69" i="43"/>
  <c r="A69" i="43"/>
  <c r="B68" i="43"/>
  <c r="A68" i="43"/>
  <c r="B67" i="43"/>
  <c r="A67" i="43"/>
  <c r="B66" i="43"/>
  <c r="A66" i="43"/>
  <c r="B65" i="43"/>
  <c r="A65" i="43"/>
  <c r="B64" i="43"/>
  <c r="A64" i="43"/>
  <c r="B63" i="43"/>
  <c r="A63" i="43"/>
  <c r="B62" i="43"/>
  <c r="A62" i="43"/>
  <c r="B61" i="43"/>
  <c r="A61" i="43"/>
  <c r="B60" i="43"/>
  <c r="A60" i="43"/>
  <c r="B59" i="43"/>
  <c r="A59" i="43"/>
  <c r="B58" i="43"/>
  <c r="A58" i="43"/>
  <c r="B57" i="43"/>
  <c r="A57" i="43"/>
  <c r="B56" i="43"/>
  <c r="A56" i="43"/>
  <c r="B55" i="43"/>
  <c r="A55" i="43"/>
  <c r="B54" i="43"/>
  <c r="A54" i="43"/>
  <c r="B53" i="43"/>
  <c r="A53" i="43"/>
  <c r="B52" i="43"/>
  <c r="A52" i="43"/>
  <c r="B51" i="43"/>
  <c r="A51" i="43"/>
  <c r="B50" i="43"/>
  <c r="A50" i="43"/>
  <c r="B49" i="43"/>
  <c r="A49" i="43"/>
  <c r="B48" i="43"/>
  <c r="A48" i="43"/>
  <c r="B47" i="43"/>
  <c r="A47" i="43"/>
  <c r="B46" i="43"/>
  <c r="A46" i="43"/>
  <c r="B45" i="43"/>
  <c r="A45" i="43"/>
  <c r="B44" i="43"/>
  <c r="A44" i="43"/>
  <c r="B43" i="43"/>
  <c r="A43" i="43"/>
  <c r="B42" i="43"/>
  <c r="A42" i="43"/>
  <c r="B41" i="43"/>
  <c r="A41" i="43"/>
  <c r="B40" i="43"/>
  <c r="A40" i="43"/>
  <c r="B39" i="43"/>
  <c r="A39" i="43"/>
  <c r="B38" i="43"/>
  <c r="A38" i="43"/>
  <c r="B37" i="43"/>
  <c r="A37" i="43"/>
  <c r="B36" i="43"/>
  <c r="A36" i="43"/>
  <c r="B35" i="43"/>
  <c r="A35" i="43"/>
  <c r="B34" i="43"/>
  <c r="A34" i="43"/>
  <c r="B33" i="43"/>
  <c r="A33" i="43"/>
  <c r="B32" i="43"/>
  <c r="A32" i="43"/>
  <c r="B31" i="43"/>
  <c r="A31" i="43"/>
  <c r="B30" i="43"/>
  <c r="A30" i="43"/>
  <c r="B29" i="43"/>
  <c r="A29" i="43"/>
  <c r="B28" i="43"/>
  <c r="A28" i="43"/>
  <c r="B27" i="43"/>
  <c r="A27" i="43"/>
  <c r="B26" i="43"/>
  <c r="A26" i="43"/>
  <c r="B25" i="43"/>
  <c r="A25" i="43"/>
  <c r="B24" i="43"/>
  <c r="A24" i="43"/>
  <c r="B23" i="43"/>
  <c r="A23" i="43"/>
  <c r="B22" i="43"/>
  <c r="A22" i="43"/>
  <c r="B21" i="43"/>
  <c r="A21" i="43"/>
  <c r="B20" i="43"/>
  <c r="A20" i="43"/>
  <c r="B19" i="43"/>
  <c r="A19" i="43"/>
  <c r="B18" i="43"/>
  <c r="A18" i="43"/>
  <c r="B17" i="43"/>
  <c r="A17" i="43"/>
  <c r="B16" i="43"/>
  <c r="A16" i="43"/>
  <c r="B15" i="43"/>
  <c r="A15" i="43"/>
  <c r="B14" i="43"/>
  <c r="A14" i="43"/>
  <c r="B13" i="43"/>
  <c r="A13" i="43"/>
  <c r="B12" i="43"/>
  <c r="A12" i="43"/>
  <c r="B11" i="43"/>
  <c r="A11" i="43"/>
  <c r="B10" i="43"/>
  <c r="A10" i="43"/>
  <c r="B9" i="43"/>
  <c r="A9" i="43"/>
  <c r="B8" i="43"/>
  <c r="A8" i="43"/>
  <c r="B7" i="43"/>
  <c r="A7" i="43"/>
  <c r="B6" i="43"/>
  <c r="A6" i="43"/>
  <c r="B5" i="43"/>
  <c r="A5" i="43"/>
  <c r="B4" i="43"/>
  <c r="A4" i="43"/>
  <c r="B327" i="42"/>
  <c r="A327" i="42"/>
  <c r="B326" i="42"/>
  <c r="A326" i="42"/>
  <c r="B325" i="42"/>
  <c r="A325" i="42"/>
  <c r="B324" i="42"/>
  <c r="A324" i="42"/>
  <c r="B323" i="42"/>
  <c r="A323" i="42"/>
  <c r="B322" i="42"/>
  <c r="A322" i="42"/>
  <c r="B321" i="42"/>
  <c r="A321" i="42"/>
  <c r="B320" i="42"/>
  <c r="A320" i="42"/>
  <c r="B319" i="42"/>
  <c r="A319" i="42"/>
  <c r="B318" i="42"/>
  <c r="A318" i="42"/>
  <c r="B317" i="42"/>
  <c r="A317" i="42"/>
  <c r="B316" i="42"/>
  <c r="A316" i="42"/>
  <c r="B315" i="42"/>
  <c r="A315" i="42"/>
  <c r="B314" i="42"/>
  <c r="A314" i="42"/>
  <c r="B313" i="42"/>
  <c r="A313" i="42"/>
  <c r="B312" i="42"/>
  <c r="A312" i="42"/>
  <c r="B311" i="42"/>
  <c r="A311" i="42"/>
  <c r="B310" i="42"/>
  <c r="A310" i="42"/>
  <c r="B309" i="42"/>
  <c r="A309" i="42"/>
  <c r="B308" i="42"/>
  <c r="A308" i="42"/>
  <c r="B307" i="42"/>
  <c r="A307" i="42"/>
  <c r="B306" i="42"/>
  <c r="A306" i="42"/>
  <c r="B305" i="42"/>
  <c r="A305" i="42"/>
  <c r="B304" i="42"/>
  <c r="A304" i="42"/>
  <c r="B303" i="42"/>
  <c r="A303" i="42"/>
  <c r="B302" i="42"/>
  <c r="A302" i="42"/>
  <c r="B301" i="42"/>
  <c r="A301" i="42"/>
  <c r="B300" i="42"/>
  <c r="A300" i="42"/>
  <c r="B299" i="42"/>
  <c r="A299" i="42"/>
  <c r="B298" i="42"/>
  <c r="A298" i="42"/>
  <c r="B297" i="42"/>
  <c r="A297" i="42"/>
  <c r="B296" i="42"/>
  <c r="A296" i="42"/>
  <c r="B295" i="42"/>
  <c r="A295" i="42"/>
  <c r="B294" i="42"/>
  <c r="A294" i="42"/>
  <c r="B293" i="42"/>
  <c r="A293" i="42"/>
  <c r="B292" i="42"/>
  <c r="A292" i="42"/>
  <c r="B291" i="42"/>
  <c r="A291" i="42"/>
  <c r="B290" i="42"/>
  <c r="A290" i="42"/>
  <c r="B289" i="42"/>
  <c r="A289" i="42"/>
  <c r="B288" i="42"/>
  <c r="A288" i="42"/>
  <c r="B287" i="42"/>
  <c r="A287" i="42"/>
  <c r="B286" i="42"/>
  <c r="A286" i="42"/>
  <c r="B285" i="42"/>
  <c r="A285" i="42"/>
  <c r="B284" i="42"/>
  <c r="A284" i="42"/>
  <c r="B283" i="42"/>
  <c r="A283" i="42"/>
  <c r="B282" i="42"/>
  <c r="A282" i="42"/>
  <c r="B281" i="42"/>
  <c r="A281" i="42"/>
  <c r="B280" i="42"/>
  <c r="A280" i="42"/>
  <c r="B279" i="42"/>
  <c r="A279" i="42"/>
  <c r="B278" i="42"/>
  <c r="A278" i="42"/>
  <c r="B277" i="42"/>
  <c r="A277" i="42"/>
  <c r="B276" i="42"/>
  <c r="A276" i="42"/>
  <c r="B275" i="42"/>
  <c r="A275" i="42"/>
  <c r="B274" i="42"/>
  <c r="A274" i="42"/>
  <c r="B273" i="42"/>
  <c r="A273" i="42"/>
  <c r="B272" i="42"/>
  <c r="A272" i="42"/>
  <c r="B271" i="42"/>
  <c r="A271" i="42"/>
  <c r="B270" i="42"/>
  <c r="A270" i="42"/>
  <c r="B269" i="42"/>
  <c r="A269" i="42"/>
  <c r="B268" i="42"/>
  <c r="A268" i="42"/>
  <c r="B267" i="42"/>
  <c r="A267" i="42"/>
  <c r="B266" i="42"/>
  <c r="A266" i="42"/>
  <c r="B265" i="42"/>
  <c r="A265" i="42"/>
  <c r="B264" i="42"/>
  <c r="A264" i="42"/>
  <c r="B263" i="42"/>
  <c r="A263" i="42"/>
  <c r="B262" i="42"/>
  <c r="A262" i="42"/>
  <c r="B261" i="42"/>
  <c r="A261" i="42"/>
  <c r="B260" i="42"/>
  <c r="A260" i="42"/>
  <c r="B259" i="42"/>
  <c r="A259" i="42"/>
  <c r="B258" i="42"/>
  <c r="A258" i="42"/>
  <c r="B257" i="42"/>
  <c r="A257" i="42"/>
  <c r="B256" i="42"/>
  <c r="A256" i="42"/>
  <c r="B255" i="42"/>
  <c r="A255" i="42"/>
  <c r="B254" i="42"/>
  <c r="A254" i="42"/>
  <c r="B253" i="42"/>
  <c r="A253" i="42"/>
  <c r="B252" i="42"/>
  <c r="A252" i="42"/>
  <c r="B251" i="42"/>
  <c r="A251" i="42"/>
  <c r="B250" i="42"/>
  <c r="A250" i="42"/>
  <c r="B249" i="42"/>
  <c r="A249" i="42"/>
  <c r="B248" i="42"/>
  <c r="A248" i="42"/>
  <c r="B247" i="42"/>
  <c r="A247" i="42"/>
  <c r="B246" i="42"/>
  <c r="A246" i="42"/>
  <c r="B245" i="42"/>
  <c r="A245" i="42"/>
  <c r="B244" i="42"/>
  <c r="A244" i="42"/>
  <c r="B243" i="42"/>
  <c r="A243" i="42"/>
  <c r="B242" i="42"/>
  <c r="A242" i="42"/>
  <c r="B241" i="42"/>
  <c r="A241" i="42"/>
  <c r="B240" i="42"/>
  <c r="A240" i="42"/>
  <c r="B239" i="42"/>
  <c r="A239" i="42"/>
  <c r="B238" i="42"/>
  <c r="A238" i="42"/>
  <c r="B237" i="42"/>
  <c r="A237" i="42"/>
  <c r="B236" i="42"/>
  <c r="A236" i="42"/>
  <c r="B235" i="42"/>
  <c r="A235" i="42"/>
  <c r="B234" i="42"/>
  <c r="A234" i="42"/>
  <c r="B233" i="42"/>
  <c r="A233" i="42"/>
  <c r="B232" i="42"/>
  <c r="A232" i="42"/>
  <c r="B231" i="42"/>
  <c r="A231" i="42"/>
  <c r="B230" i="42"/>
  <c r="A230" i="42"/>
  <c r="B229" i="42"/>
  <c r="A229" i="42"/>
  <c r="B228" i="42"/>
  <c r="A228" i="42"/>
  <c r="B227" i="42"/>
  <c r="A227" i="42"/>
  <c r="B226" i="42"/>
  <c r="A226" i="42"/>
  <c r="B225" i="42"/>
  <c r="A225" i="42"/>
  <c r="B224" i="42"/>
  <c r="A224" i="42"/>
  <c r="B223" i="42"/>
  <c r="A223" i="42"/>
  <c r="B222" i="42"/>
  <c r="A222" i="42"/>
  <c r="B221" i="42"/>
  <c r="A221" i="42"/>
  <c r="B220" i="42"/>
  <c r="A220" i="42"/>
  <c r="B219" i="42"/>
  <c r="A219" i="42"/>
  <c r="B218" i="42"/>
  <c r="A218" i="42"/>
  <c r="B217" i="42"/>
  <c r="A217" i="42"/>
  <c r="B216" i="42"/>
  <c r="A216" i="42"/>
  <c r="B215" i="42"/>
  <c r="A215" i="42"/>
  <c r="B214" i="42"/>
  <c r="A214" i="42"/>
  <c r="B213" i="42"/>
  <c r="A213" i="42"/>
  <c r="B212" i="42"/>
  <c r="A212" i="42"/>
  <c r="B211" i="42"/>
  <c r="A211" i="42"/>
  <c r="B210" i="42"/>
  <c r="A210" i="42"/>
  <c r="B209" i="42"/>
  <c r="A209" i="42"/>
  <c r="B208" i="42"/>
  <c r="A208" i="42"/>
  <c r="B207" i="42"/>
  <c r="A207" i="42"/>
  <c r="B206" i="42"/>
  <c r="A206" i="42"/>
  <c r="B205" i="42"/>
  <c r="A205" i="42"/>
  <c r="B204" i="42"/>
  <c r="A204" i="42"/>
  <c r="B203" i="42"/>
  <c r="A203" i="42"/>
  <c r="B202" i="42"/>
  <c r="A202" i="42"/>
  <c r="B201" i="42"/>
  <c r="A201" i="42"/>
  <c r="B200" i="42"/>
  <c r="A200" i="42"/>
  <c r="B199" i="42"/>
  <c r="A199" i="42"/>
  <c r="B198" i="42"/>
  <c r="A198" i="42"/>
  <c r="B197" i="42"/>
  <c r="A197" i="42"/>
  <c r="B196" i="42"/>
  <c r="A196" i="42"/>
  <c r="B195" i="42"/>
  <c r="A195" i="42"/>
  <c r="B194" i="42"/>
  <c r="A194" i="42"/>
  <c r="B193" i="42"/>
  <c r="A193" i="42"/>
  <c r="B192" i="42"/>
  <c r="A192" i="42"/>
  <c r="B191" i="42"/>
  <c r="A191" i="42"/>
  <c r="B190" i="42"/>
  <c r="A190" i="42"/>
  <c r="B189" i="42"/>
  <c r="A189" i="42"/>
  <c r="B188" i="42"/>
  <c r="A188" i="42"/>
  <c r="B187" i="42"/>
  <c r="A187" i="42"/>
  <c r="B186" i="42"/>
  <c r="A186" i="42"/>
  <c r="B185" i="42"/>
  <c r="A185" i="42"/>
  <c r="B184" i="42"/>
  <c r="A184" i="42"/>
  <c r="B183" i="42"/>
  <c r="A183" i="42"/>
  <c r="B182" i="42"/>
  <c r="A182" i="42"/>
  <c r="B181" i="42"/>
  <c r="A181" i="42"/>
  <c r="B180" i="42"/>
  <c r="A180" i="42"/>
  <c r="B179" i="42"/>
  <c r="A179" i="42"/>
  <c r="B178" i="42"/>
  <c r="A178" i="42"/>
  <c r="B177" i="42"/>
  <c r="A177" i="42"/>
  <c r="B176" i="42"/>
  <c r="A176" i="42"/>
  <c r="B175" i="42"/>
  <c r="A175" i="42"/>
  <c r="B174" i="42"/>
  <c r="A174" i="42"/>
  <c r="B173" i="42"/>
  <c r="A173" i="42"/>
  <c r="B172" i="42"/>
  <c r="A172" i="42"/>
  <c r="B171" i="42"/>
  <c r="A171" i="42"/>
  <c r="B170" i="42"/>
  <c r="A170" i="42"/>
  <c r="B169" i="42"/>
  <c r="A169" i="42"/>
  <c r="B168" i="42"/>
  <c r="A168" i="42"/>
  <c r="B167" i="42"/>
  <c r="A167" i="42"/>
  <c r="B166" i="42"/>
  <c r="A166" i="42"/>
  <c r="B165" i="42"/>
  <c r="A165" i="42"/>
  <c r="B164" i="42"/>
  <c r="A164" i="42"/>
  <c r="B163" i="42"/>
  <c r="A163" i="42"/>
  <c r="B162" i="42"/>
  <c r="A162" i="42"/>
  <c r="B161" i="42"/>
  <c r="A161" i="42"/>
  <c r="B160" i="42"/>
  <c r="A160" i="42"/>
  <c r="B159" i="42"/>
  <c r="A159" i="42"/>
  <c r="B158" i="42"/>
  <c r="A158" i="42"/>
  <c r="B157" i="42"/>
  <c r="A157" i="42"/>
  <c r="B156" i="42"/>
  <c r="A156" i="42"/>
  <c r="B155" i="42"/>
  <c r="A155" i="42"/>
  <c r="B154" i="42"/>
  <c r="A154" i="42"/>
  <c r="B153" i="42"/>
  <c r="A153" i="42"/>
  <c r="B152" i="42"/>
  <c r="A152" i="42"/>
  <c r="B151" i="42"/>
  <c r="A151" i="42"/>
  <c r="B150" i="42"/>
  <c r="A150" i="42"/>
  <c r="B149" i="42"/>
  <c r="A149" i="42"/>
  <c r="B148" i="42"/>
  <c r="A148" i="42"/>
  <c r="B147" i="42"/>
  <c r="A147" i="42"/>
  <c r="B146" i="42"/>
  <c r="A146" i="42"/>
  <c r="B145" i="42"/>
  <c r="A145" i="42"/>
  <c r="B144" i="42"/>
  <c r="A144" i="42"/>
  <c r="B143" i="42"/>
  <c r="A143" i="42"/>
  <c r="B142" i="42"/>
  <c r="A142" i="42"/>
  <c r="B141" i="42"/>
  <c r="A141" i="42"/>
  <c r="B140" i="42"/>
  <c r="A140" i="42"/>
  <c r="B139" i="42"/>
  <c r="A139" i="42"/>
  <c r="B138" i="42"/>
  <c r="A138" i="42"/>
  <c r="B137" i="42"/>
  <c r="A137" i="42"/>
  <c r="B136" i="42"/>
  <c r="A136" i="42"/>
  <c r="B135" i="42"/>
  <c r="A135" i="42"/>
  <c r="B134" i="42"/>
  <c r="A134" i="42"/>
  <c r="B133" i="42"/>
  <c r="A133" i="42"/>
  <c r="B132" i="42"/>
  <c r="A132" i="42"/>
  <c r="B131" i="42"/>
  <c r="A131" i="42"/>
  <c r="B130" i="42"/>
  <c r="A130" i="42"/>
  <c r="B129" i="42"/>
  <c r="A129" i="42"/>
  <c r="B128" i="42"/>
  <c r="A128" i="42"/>
  <c r="B127" i="42"/>
  <c r="A127" i="42"/>
  <c r="B126" i="42"/>
  <c r="A126" i="42"/>
  <c r="B125" i="42"/>
  <c r="A125" i="42"/>
  <c r="B124" i="42"/>
  <c r="A124" i="42"/>
  <c r="B123" i="42"/>
  <c r="A123" i="42"/>
  <c r="B122" i="42"/>
  <c r="A122" i="42"/>
  <c r="B121" i="42"/>
  <c r="A121" i="42"/>
  <c r="B120" i="42"/>
  <c r="A120" i="42"/>
  <c r="B119" i="42"/>
  <c r="A119" i="42"/>
  <c r="B118" i="42"/>
  <c r="A118" i="42"/>
  <c r="B117" i="42"/>
  <c r="A117" i="42"/>
  <c r="B116" i="42"/>
  <c r="A116" i="42"/>
  <c r="B115" i="42"/>
  <c r="A115" i="42"/>
  <c r="B114" i="42"/>
  <c r="A114" i="42"/>
  <c r="B113" i="42"/>
  <c r="A113" i="42"/>
  <c r="B112" i="42"/>
  <c r="A112" i="42"/>
  <c r="B111" i="42"/>
  <c r="A111" i="42"/>
  <c r="B110" i="42"/>
  <c r="A110" i="42"/>
  <c r="B109" i="42"/>
  <c r="A109" i="42"/>
  <c r="B108" i="42"/>
  <c r="A108" i="42"/>
  <c r="B107" i="42"/>
  <c r="A107" i="42"/>
  <c r="B106" i="42"/>
  <c r="A106" i="42"/>
  <c r="B105" i="42"/>
  <c r="A105" i="42"/>
  <c r="B104" i="42"/>
  <c r="A104" i="42"/>
  <c r="B103" i="42"/>
  <c r="A103" i="42"/>
  <c r="B102" i="42"/>
  <c r="A102" i="42"/>
  <c r="B101" i="42"/>
  <c r="A101" i="42"/>
  <c r="B100" i="42"/>
  <c r="A100" i="42"/>
  <c r="B99" i="42"/>
  <c r="A99" i="42"/>
  <c r="B98" i="42"/>
  <c r="A98" i="42"/>
  <c r="B97" i="42"/>
  <c r="A97" i="42"/>
  <c r="B96" i="42"/>
  <c r="A96" i="42"/>
  <c r="B95" i="42"/>
  <c r="A95" i="42"/>
  <c r="B94" i="42"/>
  <c r="A94" i="42"/>
  <c r="B93" i="42"/>
  <c r="A93" i="42"/>
  <c r="B92" i="42"/>
  <c r="A92" i="42"/>
  <c r="B91" i="42"/>
  <c r="A91" i="42"/>
  <c r="B90" i="42"/>
  <c r="A90" i="42"/>
  <c r="B89" i="42"/>
  <c r="A89" i="42"/>
  <c r="B88" i="42"/>
  <c r="A88" i="42"/>
  <c r="B87" i="42"/>
  <c r="A87" i="42"/>
  <c r="B86" i="42"/>
  <c r="A86" i="42"/>
  <c r="B85" i="42"/>
  <c r="A85" i="42"/>
  <c r="B84" i="42"/>
  <c r="A84" i="42"/>
  <c r="B83" i="42"/>
  <c r="A83" i="42"/>
  <c r="B82" i="42"/>
  <c r="A82" i="42"/>
  <c r="B81" i="42"/>
  <c r="A81" i="42"/>
  <c r="B80" i="42"/>
  <c r="A80" i="42"/>
  <c r="B79" i="42"/>
  <c r="A79" i="42"/>
  <c r="B78" i="42"/>
  <c r="A78" i="42"/>
  <c r="B77" i="42"/>
  <c r="A77" i="42"/>
  <c r="B76" i="42"/>
  <c r="A76" i="42"/>
  <c r="B75" i="42"/>
  <c r="A75" i="42"/>
  <c r="B74" i="42"/>
  <c r="A74" i="42"/>
  <c r="B73" i="42"/>
  <c r="A73" i="42"/>
  <c r="B72" i="42"/>
  <c r="A72" i="42"/>
  <c r="B71" i="42"/>
  <c r="A71" i="42"/>
  <c r="B70" i="42"/>
  <c r="A70" i="42"/>
  <c r="B69" i="42"/>
  <c r="A69" i="42"/>
  <c r="B68" i="42"/>
  <c r="A68" i="42"/>
  <c r="B67" i="42"/>
  <c r="A67" i="42"/>
  <c r="B66" i="42"/>
  <c r="A66" i="42"/>
  <c r="B65" i="42"/>
  <c r="A65" i="42"/>
  <c r="B64" i="42"/>
  <c r="A64" i="42"/>
  <c r="B63" i="42"/>
  <c r="A63" i="42"/>
  <c r="B62" i="42"/>
  <c r="A62" i="42"/>
  <c r="B61" i="42"/>
  <c r="A61" i="42"/>
  <c r="B60" i="42"/>
  <c r="A60" i="42"/>
  <c r="B59" i="42"/>
  <c r="A59" i="42"/>
  <c r="B58" i="42"/>
  <c r="A58" i="42"/>
  <c r="B57" i="42"/>
  <c r="A57" i="42"/>
  <c r="B56" i="42"/>
  <c r="A56" i="42"/>
  <c r="B55" i="42"/>
  <c r="A55" i="42"/>
  <c r="B54" i="42"/>
  <c r="A54" i="42"/>
  <c r="B53" i="42"/>
  <c r="A53" i="42"/>
  <c r="B52" i="42"/>
  <c r="A52" i="42"/>
  <c r="B51" i="42"/>
  <c r="A51" i="42"/>
  <c r="B50" i="42"/>
  <c r="A50" i="42"/>
  <c r="B49" i="42"/>
  <c r="A49" i="42"/>
  <c r="B48" i="42"/>
  <c r="A48" i="42"/>
  <c r="B47" i="42"/>
  <c r="A47" i="42"/>
  <c r="B46" i="42"/>
  <c r="A46" i="42"/>
  <c r="B45" i="42"/>
  <c r="A45" i="42"/>
  <c r="B44" i="42"/>
  <c r="A44" i="42"/>
  <c r="B43" i="42"/>
  <c r="A43" i="42"/>
  <c r="B42" i="42"/>
  <c r="A42" i="42"/>
  <c r="B41" i="42"/>
  <c r="A41" i="42"/>
  <c r="B40" i="42"/>
  <c r="A40" i="42"/>
  <c r="B39" i="42"/>
  <c r="A39" i="42"/>
  <c r="B38" i="42"/>
  <c r="A38" i="42"/>
  <c r="B37" i="42"/>
  <c r="A37" i="42"/>
  <c r="B36" i="42"/>
  <c r="A36" i="42"/>
  <c r="B35" i="42"/>
  <c r="A35" i="42"/>
  <c r="B34" i="42"/>
  <c r="A34" i="42"/>
  <c r="B33" i="42"/>
  <c r="A33" i="42"/>
  <c r="B32" i="42"/>
  <c r="A32" i="42"/>
  <c r="B31" i="42"/>
  <c r="A31" i="42"/>
  <c r="B30" i="42"/>
  <c r="A30" i="42"/>
  <c r="B29" i="42"/>
  <c r="A29" i="42"/>
  <c r="B28" i="42"/>
  <c r="A28" i="42"/>
  <c r="B27" i="42"/>
  <c r="A27" i="42"/>
  <c r="B26" i="42"/>
  <c r="A26" i="42"/>
  <c r="B25" i="42"/>
  <c r="A25" i="42"/>
  <c r="B24" i="42"/>
  <c r="A24" i="42"/>
  <c r="B23" i="42"/>
  <c r="A23" i="42"/>
  <c r="B22" i="42"/>
  <c r="A22" i="42"/>
  <c r="B21" i="42"/>
  <c r="A21" i="42"/>
  <c r="B20" i="42"/>
  <c r="A20" i="42"/>
  <c r="B19" i="42"/>
  <c r="A19" i="42"/>
  <c r="B18" i="42"/>
  <c r="A18" i="42"/>
  <c r="B17" i="42"/>
  <c r="A17" i="42"/>
  <c r="B16" i="42"/>
  <c r="A16" i="42"/>
  <c r="B15" i="42"/>
  <c r="A15" i="42"/>
  <c r="B14" i="42"/>
  <c r="A14" i="42"/>
  <c r="B13" i="42"/>
  <c r="A13" i="42"/>
  <c r="B12" i="42"/>
  <c r="A12" i="42"/>
  <c r="B11" i="42"/>
  <c r="A11" i="42"/>
  <c r="B10" i="42"/>
  <c r="A10" i="42"/>
  <c r="B9" i="42"/>
  <c r="A9" i="42"/>
  <c r="B8" i="42"/>
  <c r="A8" i="42"/>
  <c r="B7" i="42"/>
  <c r="A7" i="42"/>
  <c r="B6" i="42"/>
  <c r="A6" i="42"/>
  <c r="B5" i="42"/>
  <c r="A5" i="42"/>
  <c r="B4" i="42"/>
  <c r="A4" i="42"/>
  <c r="B328" i="41"/>
  <c r="B327" i="41"/>
  <c r="A327" i="41"/>
  <c r="B326" i="41"/>
  <c r="A326" i="41"/>
  <c r="B325" i="41"/>
  <c r="A325" i="41"/>
  <c r="B324" i="41"/>
  <c r="A324" i="41"/>
  <c r="B323" i="41"/>
  <c r="A323" i="41"/>
  <c r="B322" i="41"/>
  <c r="A322" i="41"/>
  <c r="B321" i="41"/>
  <c r="A321" i="41"/>
  <c r="B320" i="41"/>
  <c r="A320" i="41"/>
  <c r="B319" i="41"/>
  <c r="A319" i="41"/>
  <c r="B318" i="41"/>
  <c r="A318" i="41"/>
  <c r="B317" i="41"/>
  <c r="A317" i="41"/>
  <c r="B316" i="41"/>
  <c r="A316" i="41"/>
  <c r="B315" i="41"/>
  <c r="A315" i="41"/>
  <c r="B314" i="41"/>
  <c r="A314" i="41"/>
  <c r="B313" i="41"/>
  <c r="A313" i="41"/>
  <c r="B312" i="41"/>
  <c r="A312" i="41"/>
  <c r="B311" i="41"/>
  <c r="A311" i="41"/>
  <c r="B310" i="41"/>
  <c r="A310" i="41"/>
  <c r="B309" i="41"/>
  <c r="A309" i="41"/>
  <c r="B308" i="41"/>
  <c r="A308" i="41"/>
  <c r="B307" i="41"/>
  <c r="A307" i="41"/>
  <c r="B306" i="41"/>
  <c r="A306" i="41"/>
  <c r="B305" i="41"/>
  <c r="A305" i="41"/>
  <c r="B304" i="41"/>
  <c r="A304" i="41"/>
  <c r="B303" i="41"/>
  <c r="A303" i="41"/>
  <c r="B302" i="41"/>
  <c r="A302" i="41"/>
  <c r="B301" i="41"/>
  <c r="A301" i="41"/>
  <c r="B300" i="41"/>
  <c r="A300" i="41"/>
  <c r="B299" i="41"/>
  <c r="A299" i="41"/>
  <c r="B298" i="41"/>
  <c r="A298" i="41"/>
  <c r="B297" i="41"/>
  <c r="A297" i="41"/>
  <c r="B296" i="41"/>
  <c r="A296" i="41"/>
  <c r="B295" i="41"/>
  <c r="A295" i="41"/>
  <c r="B294" i="41"/>
  <c r="A294" i="41"/>
  <c r="B293" i="41"/>
  <c r="A293" i="41"/>
  <c r="B292" i="41"/>
  <c r="A292" i="41"/>
  <c r="B291" i="41"/>
  <c r="A291" i="41"/>
  <c r="B290" i="41"/>
  <c r="A290" i="41"/>
  <c r="B289" i="41"/>
  <c r="A289" i="41"/>
  <c r="B288" i="41"/>
  <c r="A288" i="41"/>
  <c r="B287" i="41"/>
  <c r="A287" i="41"/>
  <c r="B286" i="41"/>
  <c r="A286" i="41"/>
  <c r="B285" i="41"/>
  <c r="A285" i="41"/>
  <c r="B284" i="41"/>
  <c r="A284" i="41"/>
  <c r="B283" i="41"/>
  <c r="A283" i="41"/>
  <c r="B282" i="41"/>
  <c r="A282" i="41"/>
  <c r="B281" i="41"/>
  <c r="A281" i="41"/>
  <c r="B280" i="41"/>
  <c r="A280" i="41"/>
  <c r="B279" i="41"/>
  <c r="A279" i="41"/>
  <c r="B278" i="41"/>
  <c r="A278" i="41"/>
  <c r="B277" i="41"/>
  <c r="A277" i="41"/>
  <c r="B276" i="41"/>
  <c r="A276" i="41"/>
  <c r="B275" i="41"/>
  <c r="A275" i="41"/>
  <c r="B274" i="41"/>
  <c r="A274" i="41"/>
  <c r="B273" i="41"/>
  <c r="A273" i="41"/>
  <c r="B272" i="41"/>
  <c r="A272" i="41"/>
  <c r="B271" i="41"/>
  <c r="A271" i="41"/>
  <c r="B270" i="41"/>
  <c r="A270" i="41"/>
  <c r="B269" i="41"/>
  <c r="A269" i="41"/>
  <c r="B268" i="41"/>
  <c r="A268" i="41"/>
  <c r="B267" i="41"/>
  <c r="A267" i="41"/>
  <c r="B266" i="41"/>
  <c r="A266" i="41"/>
  <c r="B265" i="41"/>
  <c r="A265" i="41"/>
  <c r="B264" i="41"/>
  <c r="A264" i="41"/>
  <c r="B263" i="41"/>
  <c r="A263" i="41"/>
  <c r="B262" i="41"/>
  <c r="A262" i="41"/>
  <c r="B261" i="41"/>
  <c r="A261" i="41"/>
  <c r="B260" i="41"/>
  <c r="A260" i="41"/>
  <c r="B259" i="41"/>
  <c r="A259" i="41"/>
  <c r="B258" i="41"/>
  <c r="A258" i="41"/>
  <c r="B257" i="41"/>
  <c r="A257" i="41"/>
  <c r="B256" i="41"/>
  <c r="A256" i="41"/>
  <c r="B255" i="41"/>
  <c r="A255" i="41"/>
  <c r="B254" i="41"/>
  <c r="A254" i="41"/>
  <c r="B253" i="41"/>
  <c r="A253" i="41"/>
  <c r="B252" i="41"/>
  <c r="A252" i="41"/>
  <c r="B251" i="41"/>
  <c r="A251" i="41"/>
  <c r="B250" i="41"/>
  <c r="A250" i="41"/>
  <c r="B249" i="41"/>
  <c r="A249" i="41"/>
  <c r="B248" i="41"/>
  <c r="A248" i="41"/>
  <c r="B247" i="41"/>
  <c r="A247" i="41"/>
  <c r="B246" i="41"/>
  <c r="A246" i="41"/>
  <c r="B245" i="41"/>
  <c r="A245" i="41"/>
  <c r="B244" i="41"/>
  <c r="A244" i="41"/>
  <c r="B243" i="41"/>
  <c r="A243" i="41"/>
  <c r="B242" i="41"/>
  <c r="A242" i="41"/>
  <c r="B241" i="41"/>
  <c r="A241" i="41"/>
  <c r="B240" i="41"/>
  <c r="A240" i="41"/>
  <c r="B239" i="41"/>
  <c r="A239" i="41"/>
  <c r="B238" i="41"/>
  <c r="A238" i="41"/>
  <c r="B237" i="41"/>
  <c r="A237" i="41"/>
  <c r="B236" i="41"/>
  <c r="A236" i="41"/>
  <c r="B235" i="41"/>
  <c r="A235" i="41"/>
  <c r="B234" i="41"/>
  <c r="A234" i="41"/>
  <c r="B233" i="41"/>
  <c r="A233" i="41"/>
  <c r="B232" i="41"/>
  <c r="A232" i="41"/>
  <c r="B231" i="41"/>
  <c r="A231" i="41"/>
  <c r="B230" i="41"/>
  <c r="A230" i="41"/>
  <c r="B229" i="41"/>
  <c r="A229" i="41"/>
  <c r="B228" i="41"/>
  <c r="A228" i="41"/>
  <c r="B227" i="41"/>
  <c r="A227" i="41"/>
  <c r="B226" i="41"/>
  <c r="A226" i="41"/>
  <c r="B225" i="41"/>
  <c r="A225" i="41"/>
  <c r="B224" i="41"/>
  <c r="A224" i="41"/>
  <c r="B223" i="41"/>
  <c r="A223" i="41"/>
  <c r="B222" i="41"/>
  <c r="A222" i="41"/>
  <c r="B221" i="41"/>
  <c r="A221" i="41"/>
  <c r="B220" i="41"/>
  <c r="A220" i="41"/>
  <c r="B219" i="41"/>
  <c r="A219" i="41"/>
  <c r="B218" i="41"/>
  <c r="A218" i="41"/>
  <c r="B217" i="41"/>
  <c r="A217" i="41"/>
  <c r="B216" i="41"/>
  <c r="A216" i="41"/>
  <c r="B215" i="41"/>
  <c r="A215" i="41"/>
  <c r="B214" i="41"/>
  <c r="A214" i="41"/>
  <c r="B213" i="41"/>
  <c r="A213" i="41"/>
  <c r="B212" i="41"/>
  <c r="A212" i="41"/>
  <c r="B211" i="41"/>
  <c r="A211" i="41"/>
  <c r="B210" i="41"/>
  <c r="A210" i="41"/>
  <c r="B209" i="41"/>
  <c r="A209" i="41"/>
  <c r="B208" i="41"/>
  <c r="A208" i="41"/>
  <c r="B207" i="41"/>
  <c r="A207" i="41"/>
  <c r="B206" i="41"/>
  <c r="A206" i="41"/>
  <c r="B205" i="41"/>
  <c r="A205" i="41"/>
  <c r="B204" i="41"/>
  <c r="A204" i="41"/>
  <c r="B203" i="41"/>
  <c r="A203" i="41"/>
  <c r="B202" i="41"/>
  <c r="A202" i="41"/>
  <c r="B201" i="41"/>
  <c r="A201" i="41"/>
  <c r="B200" i="41"/>
  <c r="A200" i="41"/>
  <c r="B199" i="41"/>
  <c r="A199" i="41"/>
  <c r="B198" i="41"/>
  <c r="A198" i="41"/>
  <c r="B197" i="41"/>
  <c r="A197" i="41"/>
  <c r="B196" i="41"/>
  <c r="A196" i="41"/>
  <c r="B195" i="41"/>
  <c r="A195" i="41"/>
  <c r="B194" i="41"/>
  <c r="A194" i="41"/>
  <c r="B193" i="41"/>
  <c r="A193" i="41"/>
  <c r="B192" i="41"/>
  <c r="A192" i="41"/>
  <c r="B191" i="41"/>
  <c r="A191" i="41"/>
  <c r="B190" i="41"/>
  <c r="A190" i="41"/>
  <c r="B189" i="41"/>
  <c r="A189" i="41"/>
  <c r="B188" i="41"/>
  <c r="A188" i="41"/>
  <c r="B187" i="41"/>
  <c r="A187" i="41"/>
  <c r="B186" i="41"/>
  <c r="A186" i="41"/>
  <c r="B185" i="41"/>
  <c r="A185" i="41"/>
  <c r="B184" i="41"/>
  <c r="A184" i="41"/>
  <c r="B183" i="41"/>
  <c r="A183" i="41"/>
  <c r="B182" i="41"/>
  <c r="A182" i="41"/>
  <c r="B181" i="41"/>
  <c r="A181" i="41"/>
  <c r="B180" i="41"/>
  <c r="A180" i="41"/>
  <c r="B179" i="41"/>
  <c r="A179" i="41"/>
  <c r="B178" i="41"/>
  <c r="A178" i="41"/>
  <c r="B177" i="41"/>
  <c r="A177" i="41"/>
  <c r="B176" i="41"/>
  <c r="A176" i="41"/>
  <c r="B175" i="41"/>
  <c r="A175" i="41"/>
  <c r="B174" i="41"/>
  <c r="A174" i="41"/>
  <c r="B173" i="41"/>
  <c r="A173" i="41"/>
  <c r="B172" i="41"/>
  <c r="A172" i="41"/>
  <c r="B171" i="41"/>
  <c r="A171" i="41"/>
  <c r="B170" i="41"/>
  <c r="A170" i="41"/>
  <c r="B169" i="41"/>
  <c r="A169" i="41"/>
  <c r="B168" i="41"/>
  <c r="A168" i="41"/>
  <c r="B167" i="41"/>
  <c r="A167" i="41"/>
  <c r="B166" i="41"/>
  <c r="A166" i="41"/>
  <c r="B165" i="41"/>
  <c r="A165" i="41"/>
  <c r="B164" i="41"/>
  <c r="A164" i="41"/>
  <c r="B163" i="41"/>
  <c r="A163" i="41"/>
  <c r="B162" i="41"/>
  <c r="A162" i="41"/>
  <c r="B161" i="41"/>
  <c r="A161" i="41"/>
  <c r="B160" i="41"/>
  <c r="A160" i="41"/>
  <c r="B159" i="41"/>
  <c r="A159" i="41"/>
  <c r="B158" i="41"/>
  <c r="A158" i="41"/>
  <c r="B157" i="41"/>
  <c r="A157" i="41"/>
  <c r="B156" i="41"/>
  <c r="A156" i="41"/>
  <c r="B155" i="41"/>
  <c r="A155" i="41"/>
  <c r="B154" i="41"/>
  <c r="A154" i="41"/>
  <c r="B153" i="41"/>
  <c r="A153" i="41"/>
  <c r="B152" i="41"/>
  <c r="A152" i="41"/>
  <c r="B151" i="41"/>
  <c r="A151" i="41"/>
  <c r="B150" i="41"/>
  <c r="A150" i="41"/>
  <c r="B149" i="41"/>
  <c r="A149" i="41"/>
  <c r="B148" i="41"/>
  <c r="A148" i="41"/>
  <c r="B147" i="41"/>
  <c r="A147" i="41"/>
  <c r="B146" i="41"/>
  <c r="A146" i="41"/>
  <c r="B145" i="41"/>
  <c r="A145" i="41"/>
  <c r="B144" i="41"/>
  <c r="A144" i="41"/>
  <c r="B143" i="41"/>
  <c r="A143" i="41"/>
  <c r="B142" i="41"/>
  <c r="A142" i="41"/>
  <c r="B141" i="41"/>
  <c r="A141" i="41"/>
  <c r="B140" i="41"/>
  <c r="A140" i="41"/>
  <c r="B139" i="41"/>
  <c r="A139" i="41"/>
  <c r="B138" i="41"/>
  <c r="A138" i="41"/>
  <c r="B137" i="41"/>
  <c r="A137" i="41"/>
  <c r="B136" i="41"/>
  <c r="A136" i="41"/>
  <c r="B135" i="41"/>
  <c r="A135" i="41"/>
  <c r="B134" i="41"/>
  <c r="A134" i="41"/>
  <c r="B133" i="41"/>
  <c r="A133" i="41"/>
  <c r="B132" i="41"/>
  <c r="A132" i="41"/>
  <c r="B131" i="41"/>
  <c r="A131" i="41"/>
  <c r="B130" i="41"/>
  <c r="A130" i="41"/>
  <c r="B129" i="41"/>
  <c r="A129" i="41"/>
  <c r="B128" i="41"/>
  <c r="A128" i="41"/>
  <c r="B127" i="41"/>
  <c r="A127" i="41"/>
  <c r="B126" i="41"/>
  <c r="A126" i="41"/>
  <c r="B125" i="41"/>
  <c r="A125" i="41"/>
  <c r="B124" i="41"/>
  <c r="A124" i="41"/>
  <c r="B123" i="41"/>
  <c r="A123" i="41"/>
  <c r="B122" i="41"/>
  <c r="A122" i="41"/>
  <c r="B121" i="41"/>
  <c r="A121" i="41"/>
  <c r="B120" i="41"/>
  <c r="A120" i="41"/>
  <c r="B119" i="41"/>
  <c r="A119" i="41"/>
  <c r="B118" i="41"/>
  <c r="A118" i="41"/>
  <c r="B117" i="41"/>
  <c r="A117" i="41"/>
  <c r="B116" i="41"/>
  <c r="A116" i="41"/>
  <c r="B115" i="41"/>
  <c r="A115" i="41"/>
  <c r="B114" i="41"/>
  <c r="A114" i="41"/>
  <c r="B113" i="41"/>
  <c r="A113" i="41"/>
  <c r="B112" i="41"/>
  <c r="A112" i="41"/>
  <c r="B111" i="41"/>
  <c r="A111" i="41"/>
  <c r="B110" i="41"/>
  <c r="A110" i="41"/>
  <c r="B109" i="41"/>
  <c r="A109" i="41"/>
  <c r="B108" i="41"/>
  <c r="A108" i="41"/>
  <c r="B107" i="41"/>
  <c r="A107" i="41"/>
  <c r="B106" i="41"/>
  <c r="A106" i="41"/>
  <c r="B105" i="41"/>
  <c r="A105" i="41"/>
  <c r="B104" i="41"/>
  <c r="A104" i="41"/>
  <c r="B103" i="41"/>
  <c r="A103" i="41"/>
  <c r="B102" i="41"/>
  <c r="A102" i="41"/>
  <c r="B101" i="41"/>
  <c r="A101" i="41"/>
  <c r="B100" i="41"/>
  <c r="A100" i="41"/>
  <c r="B99" i="41"/>
  <c r="A99" i="41"/>
  <c r="B98" i="41"/>
  <c r="A98" i="41"/>
  <c r="B97" i="41"/>
  <c r="A97" i="41"/>
  <c r="B96" i="41"/>
  <c r="A96" i="41"/>
  <c r="B95" i="41"/>
  <c r="A95" i="41"/>
  <c r="B94" i="41"/>
  <c r="A94" i="41"/>
  <c r="B93" i="41"/>
  <c r="A93" i="41"/>
  <c r="B92" i="41"/>
  <c r="A92" i="41"/>
  <c r="B91" i="41"/>
  <c r="A91" i="41"/>
  <c r="B90" i="41"/>
  <c r="A90" i="41"/>
  <c r="B89" i="41"/>
  <c r="A89" i="41"/>
  <c r="B88" i="41"/>
  <c r="A88" i="41"/>
  <c r="B87" i="41"/>
  <c r="A87" i="41"/>
  <c r="B86" i="41"/>
  <c r="A86" i="41"/>
  <c r="B85" i="41"/>
  <c r="A85" i="41"/>
  <c r="B84" i="41"/>
  <c r="A84" i="41"/>
  <c r="B83" i="41"/>
  <c r="A83" i="41"/>
  <c r="B82" i="41"/>
  <c r="A82" i="41"/>
  <c r="B81" i="41"/>
  <c r="A81" i="41"/>
  <c r="B80" i="41"/>
  <c r="A80" i="41"/>
  <c r="B79" i="41"/>
  <c r="A79" i="41"/>
  <c r="B78" i="41"/>
  <c r="A78" i="41"/>
  <c r="B77" i="41"/>
  <c r="A77" i="41"/>
  <c r="B76" i="41"/>
  <c r="A76" i="41"/>
  <c r="B75" i="41"/>
  <c r="A75" i="41"/>
  <c r="B74" i="41"/>
  <c r="A74" i="41"/>
  <c r="B73" i="41"/>
  <c r="A73" i="41"/>
  <c r="B72" i="41"/>
  <c r="A72" i="41"/>
  <c r="B71" i="41"/>
  <c r="A71" i="41"/>
  <c r="B70" i="41"/>
  <c r="A70" i="41"/>
  <c r="B69" i="41"/>
  <c r="A69" i="41"/>
  <c r="B68" i="41"/>
  <c r="A68" i="41"/>
  <c r="B67" i="41"/>
  <c r="A67" i="41"/>
  <c r="B66" i="41"/>
  <c r="A66" i="41"/>
  <c r="B65" i="41"/>
  <c r="A65" i="41"/>
  <c r="B64" i="41"/>
  <c r="A64" i="41"/>
  <c r="B63" i="41"/>
  <c r="A63" i="41"/>
  <c r="B62" i="41"/>
  <c r="A62" i="41"/>
  <c r="B61" i="41"/>
  <c r="A61" i="41"/>
  <c r="B60" i="41"/>
  <c r="A60" i="41"/>
  <c r="B59" i="41"/>
  <c r="A59" i="41"/>
  <c r="B58" i="41"/>
  <c r="A58" i="41"/>
  <c r="B57" i="41"/>
  <c r="A57" i="41"/>
  <c r="B56" i="41"/>
  <c r="A56" i="41"/>
  <c r="B55" i="41"/>
  <c r="A55" i="41"/>
  <c r="B54" i="41"/>
  <c r="A54" i="41"/>
  <c r="B53" i="41"/>
  <c r="A53" i="41"/>
  <c r="B52" i="41"/>
  <c r="A52" i="41"/>
  <c r="B51" i="41"/>
  <c r="A51" i="41"/>
  <c r="B50" i="41"/>
  <c r="A50" i="41"/>
  <c r="B49" i="41"/>
  <c r="A49" i="41"/>
  <c r="B48" i="41"/>
  <c r="A48" i="41"/>
  <c r="B47" i="41"/>
  <c r="A47" i="41"/>
  <c r="B46" i="41"/>
  <c r="A46" i="41"/>
  <c r="B45" i="41"/>
  <c r="A45" i="41"/>
  <c r="B44" i="41"/>
  <c r="A44" i="41"/>
  <c r="B43" i="41"/>
  <c r="A43" i="41"/>
  <c r="B42" i="41"/>
  <c r="A42" i="41"/>
  <c r="B41" i="41"/>
  <c r="A41" i="41"/>
  <c r="B40" i="41"/>
  <c r="A40" i="41"/>
  <c r="B39" i="41"/>
  <c r="A39" i="41"/>
  <c r="B38" i="41"/>
  <c r="A38" i="41"/>
  <c r="B37" i="41"/>
  <c r="A37" i="41"/>
  <c r="B36" i="41"/>
  <c r="A36" i="41"/>
  <c r="B35" i="41"/>
  <c r="A35" i="41"/>
  <c r="B34" i="41"/>
  <c r="A34" i="41"/>
  <c r="B33" i="41"/>
  <c r="A33" i="41"/>
  <c r="B32" i="41"/>
  <c r="A32" i="41"/>
  <c r="B31" i="41"/>
  <c r="A31" i="41"/>
  <c r="B30" i="41"/>
  <c r="A30" i="41"/>
  <c r="B29" i="41"/>
  <c r="A29" i="41"/>
  <c r="B28" i="41"/>
  <c r="A28" i="41"/>
  <c r="B27" i="41"/>
  <c r="A27" i="41"/>
  <c r="B26" i="41"/>
  <c r="A26" i="41"/>
  <c r="B25" i="41"/>
  <c r="A25" i="41"/>
  <c r="B24" i="41"/>
  <c r="A24" i="41"/>
  <c r="B23" i="41"/>
  <c r="A23" i="41"/>
  <c r="B22" i="41"/>
  <c r="A22" i="41"/>
  <c r="B21" i="41"/>
  <c r="A21" i="41"/>
  <c r="B20" i="41"/>
  <c r="A20" i="41"/>
  <c r="B19" i="41"/>
  <c r="A19" i="41"/>
  <c r="B18" i="41"/>
  <c r="A18" i="41"/>
  <c r="B17" i="41"/>
  <c r="A17" i="41"/>
  <c r="B16" i="41"/>
  <c r="A16" i="41"/>
  <c r="B15" i="41"/>
  <c r="A15" i="41"/>
  <c r="B14" i="41"/>
  <c r="A14" i="41"/>
  <c r="B13" i="41"/>
  <c r="A13" i="41"/>
  <c r="B12" i="41"/>
  <c r="A12" i="41"/>
  <c r="B11" i="41"/>
  <c r="A11" i="41"/>
  <c r="B10" i="41"/>
  <c r="A10" i="41"/>
  <c r="B9" i="41"/>
  <c r="A9" i="41"/>
  <c r="B8" i="41"/>
  <c r="A8" i="41"/>
  <c r="B7" i="41"/>
  <c r="A7" i="41"/>
  <c r="B6" i="41"/>
  <c r="A6" i="41"/>
  <c r="B5" i="41"/>
  <c r="A5" i="41"/>
  <c r="B4" i="41"/>
  <c r="A4" i="41"/>
  <c r="D334" i="41" s="1"/>
  <c r="B327" i="40"/>
  <c r="A327" i="40"/>
  <c r="B326" i="40"/>
  <c r="A326" i="40"/>
  <c r="B325" i="40"/>
  <c r="A325" i="40"/>
  <c r="B324" i="40"/>
  <c r="A324" i="40"/>
  <c r="B323" i="40"/>
  <c r="A323" i="40"/>
  <c r="B322" i="40"/>
  <c r="A322" i="40"/>
  <c r="B321" i="40"/>
  <c r="A321" i="40"/>
  <c r="B320" i="40"/>
  <c r="A320" i="40"/>
  <c r="B319" i="40"/>
  <c r="A319" i="40"/>
  <c r="B318" i="40"/>
  <c r="A318" i="40"/>
  <c r="B317" i="40"/>
  <c r="A317" i="40"/>
  <c r="B316" i="40"/>
  <c r="A316" i="40"/>
  <c r="B315" i="40"/>
  <c r="A315" i="40"/>
  <c r="B314" i="40"/>
  <c r="A314" i="40"/>
  <c r="B313" i="40"/>
  <c r="A313" i="40"/>
  <c r="B312" i="40"/>
  <c r="A312" i="40"/>
  <c r="B311" i="40"/>
  <c r="A311" i="40"/>
  <c r="B310" i="40"/>
  <c r="A310" i="40"/>
  <c r="B309" i="40"/>
  <c r="A309" i="40"/>
  <c r="B308" i="40"/>
  <c r="A308" i="40"/>
  <c r="B307" i="40"/>
  <c r="A307" i="40"/>
  <c r="B306" i="40"/>
  <c r="A306" i="40"/>
  <c r="B305" i="40"/>
  <c r="A305" i="40"/>
  <c r="B304" i="40"/>
  <c r="A304" i="40"/>
  <c r="B303" i="40"/>
  <c r="A303" i="40"/>
  <c r="B302" i="40"/>
  <c r="A302" i="40"/>
  <c r="B301" i="40"/>
  <c r="A301" i="40"/>
  <c r="B300" i="40"/>
  <c r="A300" i="40"/>
  <c r="B299" i="40"/>
  <c r="A299" i="40"/>
  <c r="B298" i="40"/>
  <c r="A298" i="40"/>
  <c r="B297" i="40"/>
  <c r="A297" i="40"/>
  <c r="B296" i="40"/>
  <c r="A296" i="40"/>
  <c r="B295" i="40"/>
  <c r="A295" i="40"/>
  <c r="B294" i="40"/>
  <c r="A294" i="40"/>
  <c r="B293" i="40"/>
  <c r="A293" i="40"/>
  <c r="B292" i="40"/>
  <c r="A292" i="40"/>
  <c r="B291" i="40"/>
  <c r="A291" i="40"/>
  <c r="B290" i="40"/>
  <c r="A290" i="40"/>
  <c r="B289" i="40"/>
  <c r="A289" i="40"/>
  <c r="B288" i="40"/>
  <c r="A288" i="40"/>
  <c r="B287" i="40"/>
  <c r="A287" i="40"/>
  <c r="B286" i="40"/>
  <c r="A286" i="40"/>
  <c r="B285" i="40"/>
  <c r="A285" i="40"/>
  <c r="B284" i="40"/>
  <c r="A284" i="40"/>
  <c r="B283" i="40"/>
  <c r="A283" i="40"/>
  <c r="B282" i="40"/>
  <c r="A282" i="40"/>
  <c r="B281" i="40"/>
  <c r="A281" i="40"/>
  <c r="B280" i="40"/>
  <c r="A280" i="40"/>
  <c r="B279" i="40"/>
  <c r="A279" i="40"/>
  <c r="B278" i="40"/>
  <c r="A278" i="40"/>
  <c r="B277" i="40"/>
  <c r="A277" i="40"/>
  <c r="B276" i="40"/>
  <c r="A276" i="40"/>
  <c r="B275" i="40"/>
  <c r="A275" i="40"/>
  <c r="B274" i="40"/>
  <c r="A274" i="40"/>
  <c r="B273" i="40"/>
  <c r="A273" i="40"/>
  <c r="B272" i="40"/>
  <c r="A272" i="40"/>
  <c r="B271" i="40"/>
  <c r="A271" i="40"/>
  <c r="B270" i="40"/>
  <c r="A270" i="40"/>
  <c r="B269" i="40"/>
  <c r="A269" i="40"/>
  <c r="B268" i="40"/>
  <c r="A268" i="40"/>
  <c r="B267" i="40"/>
  <c r="A267" i="40"/>
  <c r="B266" i="40"/>
  <c r="A266" i="40"/>
  <c r="B265" i="40"/>
  <c r="A265" i="40"/>
  <c r="B264" i="40"/>
  <c r="A264" i="40"/>
  <c r="B263" i="40"/>
  <c r="A263" i="40"/>
  <c r="B262" i="40"/>
  <c r="A262" i="40"/>
  <c r="B261" i="40"/>
  <c r="A261" i="40"/>
  <c r="B260" i="40"/>
  <c r="A260" i="40"/>
  <c r="B259" i="40"/>
  <c r="A259" i="40"/>
  <c r="B258" i="40"/>
  <c r="A258" i="40"/>
  <c r="B257" i="40"/>
  <c r="A257" i="40"/>
  <c r="B256" i="40"/>
  <c r="A256" i="40"/>
  <c r="B255" i="40"/>
  <c r="A255" i="40"/>
  <c r="B254" i="40"/>
  <c r="A254" i="40"/>
  <c r="B253" i="40"/>
  <c r="A253" i="40"/>
  <c r="B252" i="40"/>
  <c r="A252" i="40"/>
  <c r="B251" i="40"/>
  <c r="A251" i="40"/>
  <c r="B250" i="40"/>
  <c r="A250" i="40"/>
  <c r="B249" i="40"/>
  <c r="A249" i="40"/>
  <c r="B248" i="40"/>
  <c r="A248" i="40"/>
  <c r="B247" i="40"/>
  <c r="A247" i="40"/>
  <c r="B246" i="40"/>
  <c r="A246" i="40"/>
  <c r="B245" i="40"/>
  <c r="A245" i="40"/>
  <c r="B244" i="40"/>
  <c r="A244" i="40"/>
  <c r="B243" i="40"/>
  <c r="A243" i="40"/>
  <c r="B242" i="40"/>
  <c r="A242" i="40"/>
  <c r="B241" i="40"/>
  <c r="A241" i="40"/>
  <c r="B240" i="40"/>
  <c r="A240" i="40"/>
  <c r="B239" i="40"/>
  <c r="A239" i="40"/>
  <c r="B238" i="40"/>
  <c r="A238" i="40"/>
  <c r="B237" i="40"/>
  <c r="A237" i="40"/>
  <c r="B236" i="40"/>
  <c r="A236" i="40"/>
  <c r="B235" i="40"/>
  <c r="A235" i="40"/>
  <c r="B234" i="40"/>
  <c r="A234" i="40"/>
  <c r="B233" i="40"/>
  <c r="A233" i="40"/>
  <c r="B232" i="40"/>
  <c r="A232" i="40"/>
  <c r="B231" i="40"/>
  <c r="A231" i="40"/>
  <c r="B230" i="40"/>
  <c r="A230" i="40"/>
  <c r="B229" i="40"/>
  <c r="A229" i="40"/>
  <c r="B228" i="40"/>
  <c r="A228" i="40"/>
  <c r="B227" i="40"/>
  <c r="A227" i="40"/>
  <c r="B226" i="40"/>
  <c r="A226" i="40"/>
  <c r="B225" i="40"/>
  <c r="A225" i="40"/>
  <c r="B224" i="40"/>
  <c r="A224" i="40"/>
  <c r="B223" i="40"/>
  <c r="A223" i="40"/>
  <c r="B222" i="40"/>
  <c r="A222" i="40"/>
  <c r="B221" i="40"/>
  <c r="A221" i="40"/>
  <c r="B220" i="40"/>
  <c r="A220" i="40"/>
  <c r="B219" i="40"/>
  <c r="A219" i="40"/>
  <c r="B218" i="40"/>
  <c r="A218" i="40"/>
  <c r="B217" i="40"/>
  <c r="A217" i="40"/>
  <c r="B216" i="40"/>
  <c r="A216" i="40"/>
  <c r="B215" i="40"/>
  <c r="A215" i="40"/>
  <c r="B214" i="40"/>
  <c r="A214" i="40"/>
  <c r="B213" i="40"/>
  <c r="A213" i="40"/>
  <c r="B212" i="40"/>
  <c r="A212" i="40"/>
  <c r="B211" i="40"/>
  <c r="A211" i="40"/>
  <c r="B210" i="40"/>
  <c r="A210" i="40"/>
  <c r="B209" i="40"/>
  <c r="A209" i="40"/>
  <c r="B208" i="40"/>
  <c r="A208" i="40"/>
  <c r="B207" i="40"/>
  <c r="A207" i="40"/>
  <c r="B206" i="40"/>
  <c r="A206" i="40"/>
  <c r="B205" i="40"/>
  <c r="A205" i="40"/>
  <c r="B204" i="40"/>
  <c r="A204" i="40"/>
  <c r="B203" i="40"/>
  <c r="A203" i="40"/>
  <c r="B202" i="40"/>
  <c r="A202" i="40"/>
  <c r="B201" i="40"/>
  <c r="A201" i="40"/>
  <c r="B200" i="40"/>
  <c r="A200" i="40"/>
  <c r="B199" i="40"/>
  <c r="A199" i="40"/>
  <c r="B198" i="40"/>
  <c r="A198" i="40"/>
  <c r="B197" i="40"/>
  <c r="A197" i="40"/>
  <c r="B196" i="40"/>
  <c r="A196" i="40"/>
  <c r="B195" i="40"/>
  <c r="A195" i="40"/>
  <c r="B194" i="40"/>
  <c r="A194" i="40"/>
  <c r="B193" i="40"/>
  <c r="A193" i="40"/>
  <c r="B192" i="40"/>
  <c r="A192" i="40"/>
  <c r="B191" i="40"/>
  <c r="A191" i="40"/>
  <c r="B190" i="40"/>
  <c r="A190" i="40"/>
  <c r="B189" i="40"/>
  <c r="A189" i="40"/>
  <c r="B188" i="40"/>
  <c r="A188" i="40"/>
  <c r="B187" i="40"/>
  <c r="A187" i="40"/>
  <c r="B186" i="40"/>
  <c r="A186" i="40"/>
  <c r="B185" i="40"/>
  <c r="A185" i="40"/>
  <c r="B184" i="40"/>
  <c r="A184" i="40"/>
  <c r="B183" i="40"/>
  <c r="A183" i="40"/>
  <c r="B182" i="40"/>
  <c r="A182" i="40"/>
  <c r="B181" i="40"/>
  <c r="A181" i="40"/>
  <c r="B180" i="40"/>
  <c r="A180" i="40"/>
  <c r="B179" i="40"/>
  <c r="A179" i="40"/>
  <c r="B178" i="40"/>
  <c r="A178" i="40"/>
  <c r="B177" i="40"/>
  <c r="A177" i="40"/>
  <c r="B176" i="40"/>
  <c r="A176" i="40"/>
  <c r="B175" i="40"/>
  <c r="A175" i="40"/>
  <c r="B174" i="40"/>
  <c r="A174" i="40"/>
  <c r="B173" i="40"/>
  <c r="A173" i="40"/>
  <c r="B172" i="40"/>
  <c r="A172" i="40"/>
  <c r="B171" i="40"/>
  <c r="A171" i="40"/>
  <c r="B170" i="40"/>
  <c r="A170" i="40"/>
  <c r="B169" i="40"/>
  <c r="A169" i="40"/>
  <c r="B168" i="40"/>
  <c r="A168" i="40"/>
  <c r="B167" i="40"/>
  <c r="A167" i="40"/>
  <c r="B166" i="40"/>
  <c r="A166" i="40"/>
  <c r="B165" i="40"/>
  <c r="A165" i="40"/>
  <c r="B164" i="40"/>
  <c r="A164" i="40"/>
  <c r="B163" i="40"/>
  <c r="A163" i="40"/>
  <c r="B162" i="40"/>
  <c r="A162" i="40"/>
  <c r="B161" i="40"/>
  <c r="A161" i="40"/>
  <c r="B160" i="40"/>
  <c r="A160" i="40"/>
  <c r="B159" i="40"/>
  <c r="A159" i="40"/>
  <c r="B158" i="40"/>
  <c r="A158" i="40"/>
  <c r="B157" i="40"/>
  <c r="A157" i="40"/>
  <c r="B156" i="40"/>
  <c r="A156" i="40"/>
  <c r="B155" i="40"/>
  <c r="A155" i="40"/>
  <c r="B154" i="40"/>
  <c r="A154" i="40"/>
  <c r="B153" i="40"/>
  <c r="A153" i="40"/>
  <c r="B152" i="40"/>
  <c r="A152" i="40"/>
  <c r="B151" i="40"/>
  <c r="A151" i="40"/>
  <c r="B150" i="40"/>
  <c r="A150" i="40"/>
  <c r="B149" i="40"/>
  <c r="A149" i="40"/>
  <c r="B148" i="40"/>
  <c r="A148" i="40"/>
  <c r="B147" i="40"/>
  <c r="A147" i="40"/>
  <c r="B146" i="40"/>
  <c r="A146" i="40"/>
  <c r="B145" i="40"/>
  <c r="A145" i="40"/>
  <c r="B144" i="40"/>
  <c r="A144" i="40"/>
  <c r="B143" i="40"/>
  <c r="A143" i="40"/>
  <c r="B142" i="40"/>
  <c r="A142" i="40"/>
  <c r="B141" i="40"/>
  <c r="A141" i="40"/>
  <c r="B140" i="40"/>
  <c r="A140" i="40"/>
  <c r="B139" i="40"/>
  <c r="A139" i="40"/>
  <c r="B138" i="40"/>
  <c r="A138" i="40"/>
  <c r="B137" i="40"/>
  <c r="A137" i="40"/>
  <c r="B136" i="40"/>
  <c r="A136" i="40"/>
  <c r="B135" i="40"/>
  <c r="A135" i="40"/>
  <c r="B134" i="40"/>
  <c r="A134" i="40"/>
  <c r="B133" i="40"/>
  <c r="A133" i="40"/>
  <c r="B132" i="40"/>
  <c r="A132" i="40"/>
  <c r="B131" i="40"/>
  <c r="A131" i="40"/>
  <c r="B130" i="40"/>
  <c r="A130" i="40"/>
  <c r="B129" i="40"/>
  <c r="A129" i="40"/>
  <c r="B128" i="40"/>
  <c r="A128" i="40"/>
  <c r="B127" i="40"/>
  <c r="A127" i="40"/>
  <c r="B126" i="40"/>
  <c r="A126" i="40"/>
  <c r="B125" i="40"/>
  <c r="A125" i="40"/>
  <c r="B124" i="40"/>
  <c r="A124" i="40"/>
  <c r="B123" i="40"/>
  <c r="A123" i="40"/>
  <c r="B122" i="40"/>
  <c r="A122" i="40"/>
  <c r="B121" i="40"/>
  <c r="A121" i="40"/>
  <c r="B120" i="40"/>
  <c r="A120" i="40"/>
  <c r="B119" i="40"/>
  <c r="A119" i="40"/>
  <c r="B118" i="40"/>
  <c r="A118" i="40"/>
  <c r="B117" i="40"/>
  <c r="A117" i="40"/>
  <c r="B116" i="40"/>
  <c r="A116" i="40"/>
  <c r="B115" i="40"/>
  <c r="A115" i="40"/>
  <c r="B114" i="40"/>
  <c r="A114" i="40"/>
  <c r="B113" i="40"/>
  <c r="A113" i="40"/>
  <c r="B112" i="40"/>
  <c r="A112" i="40"/>
  <c r="B111" i="40"/>
  <c r="A111" i="40"/>
  <c r="B110" i="40"/>
  <c r="A110" i="40"/>
  <c r="B109" i="40"/>
  <c r="A109" i="40"/>
  <c r="B108" i="40"/>
  <c r="A108" i="40"/>
  <c r="B107" i="40"/>
  <c r="A107" i="40"/>
  <c r="B106" i="40"/>
  <c r="A106" i="40"/>
  <c r="B105" i="40"/>
  <c r="A105" i="40"/>
  <c r="B104" i="40"/>
  <c r="A104" i="40"/>
  <c r="B103" i="40"/>
  <c r="A103" i="40"/>
  <c r="B102" i="40"/>
  <c r="A102" i="40"/>
  <c r="B101" i="40"/>
  <c r="A101" i="40"/>
  <c r="B100" i="40"/>
  <c r="A100" i="40"/>
  <c r="B99" i="40"/>
  <c r="A99" i="40"/>
  <c r="B98" i="40"/>
  <c r="A98" i="40"/>
  <c r="B97" i="40"/>
  <c r="A97" i="40"/>
  <c r="B96" i="40"/>
  <c r="A96" i="40"/>
  <c r="B95" i="40"/>
  <c r="A95" i="40"/>
  <c r="B94" i="40"/>
  <c r="A94" i="40"/>
  <c r="B93" i="40"/>
  <c r="A93" i="40"/>
  <c r="B92" i="40"/>
  <c r="A92" i="40"/>
  <c r="B91" i="40"/>
  <c r="A91" i="40"/>
  <c r="B90" i="40"/>
  <c r="A90" i="40"/>
  <c r="B89" i="40"/>
  <c r="A89" i="40"/>
  <c r="B88" i="40"/>
  <c r="A88" i="40"/>
  <c r="B87" i="40"/>
  <c r="A87" i="40"/>
  <c r="B86" i="40"/>
  <c r="A86" i="40"/>
  <c r="B85" i="40"/>
  <c r="A85" i="40"/>
  <c r="B84" i="40"/>
  <c r="A84" i="40"/>
  <c r="B83" i="40"/>
  <c r="A83" i="40"/>
  <c r="B82" i="40"/>
  <c r="A82" i="40"/>
  <c r="B81" i="40"/>
  <c r="A81" i="40"/>
  <c r="B80" i="40"/>
  <c r="A80" i="40"/>
  <c r="B79" i="40"/>
  <c r="A79" i="40"/>
  <c r="B78" i="40"/>
  <c r="A78" i="40"/>
  <c r="B77" i="40"/>
  <c r="A77" i="40"/>
  <c r="B76" i="40"/>
  <c r="A76" i="40"/>
  <c r="B75" i="40"/>
  <c r="A75" i="40"/>
  <c r="B74" i="40"/>
  <c r="A74" i="40"/>
  <c r="B73" i="40"/>
  <c r="A73" i="40"/>
  <c r="B72" i="40"/>
  <c r="A72" i="40"/>
  <c r="B71" i="40"/>
  <c r="A71" i="40"/>
  <c r="B70" i="40"/>
  <c r="A70" i="40"/>
  <c r="B69" i="40"/>
  <c r="A69" i="40"/>
  <c r="B68" i="40"/>
  <c r="A68" i="40"/>
  <c r="B67" i="40"/>
  <c r="A67" i="40"/>
  <c r="B66" i="40"/>
  <c r="A66" i="40"/>
  <c r="B65" i="40"/>
  <c r="A65" i="40"/>
  <c r="B64" i="40"/>
  <c r="A64" i="40"/>
  <c r="B63" i="40"/>
  <c r="A63" i="40"/>
  <c r="B62" i="40"/>
  <c r="A62" i="40"/>
  <c r="B61" i="40"/>
  <c r="A61" i="40"/>
  <c r="B60" i="40"/>
  <c r="A60" i="40"/>
  <c r="B59" i="40"/>
  <c r="A59" i="40"/>
  <c r="B58" i="40"/>
  <c r="A58" i="40"/>
  <c r="B57" i="40"/>
  <c r="A57" i="40"/>
  <c r="B56" i="40"/>
  <c r="A56" i="40"/>
  <c r="B55" i="40"/>
  <c r="A55" i="40"/>
  <c r="B54" i="40"/>
  <c r="A54" i="40"/>
  <c r="B53" i="40"/>
  <c r="A53" i="40"/>
  <c r="B52" i="40"/>
  <c r="A52" i="40"/>
  <c r="B51" i="40"/>
  <c r="A51" i="40"/>
  <c r="B50" i="40"/>
  <c r="A50" i="40"/>
  <c r="B49" i="40"/>
  <c r="A49" i="40"/>
  <c r="B48" i="40"/>
  <c r="A48" i="40"/>
  <c r="B47" i="40"/>
  <c r="A47" i="40"/>
  <c r="B46" i="40"/>
  <c r="A46" i="40"/>
  <c r="B45" i="40"/>
  <c r="A45" i="40"/>
  <c r="B44" i="40"/>
  <c r="A44" i="40"/>
  <c r="B43" i="40"/>
  <c r="A43" i="40"/>
  <c r="B42" i="40"/>
  <c r="A42" i="40"/>
  <c r="B41" i="40"/>
  <c r="A41" i="40"/>
  <c r="B40" i="40"/>
  <c r="A40" i="40"/>
  <c r="B39" i="40"/>
  <c r="A39" i="40"/>
  <c r="B38" i="40"/>
  <c r="A38" i="40"/>
  <c r="B37" i="40"/>
  <c r="A37" i="40"/>
  <c r="B36" i="40"/>
  <c r="A36" i="40"/>
  <c r="B35" i="40"/>
  <c r="A35" i="40"/>
  <c r="B34" i="40"/>
  <c r="A34" i="40"/>
  <c r="B33" i="40"/>
  <c r="A33" i="40"/>
  <c r="B32" i="40"/>
  <c r="A32" i="40"/>
  <c r="B31" i="40"/>
  <c r="A31" i="40"/>
  <c r="B30" i="40"/>
  <c r="A30" i="40"/>
  <c r="B29" i="40"/>
  <c r="A29" i="40"/>
  <c r="B28" i="40"/>
  <c r="A28" i="40"/>
  <c r="B27" i="40"/>
  <c r="A27" i="40"/>
  <c r="B26" i="40"/>
  <c r="A26" i="40"/>
  <c r="B25" i="40"/>
  <c r="A25" i="40"/>
  <c r="B24" i="40"/>
  <c r="A24" i="40"/>
  <c r="B23" i="40"/>
  <c r="A23" i="40"/>
  <c r="B22" i="40"/>
  <c r="A22" i="40"/>
  <c r="B21" i="40"/>
  <c r="A21" i="40"/>
  <c r="B20" i="40"/>
  <c r="A20" i="40"/>
  <c r="B19" i="40"/>
  <c r="A19" i="40"/>
  <c r="B18" i="40"/>
  <c r="A18" i="40"/>
  <c r="B17" i="40"/>
  <c r="A17" i="40"/>
  <c r="B16" i="40"/>
  <c r="A16" i="40"/>
  <c r="B15" i="40"/>
  <c r="A15" i="40"/>
  <c r="B14" i="40"/>
  <c r="A14" i="40"/>
  <c r="B13" i="40"/>
  <c r="A13" i="40"/>
  <c r="B12" i="40"/>
  <c r="A12" i="40"/>
  <c r="B11" i="40"/>
  <c r="A11" i="40"/>
  <c r="B10" i="40"/>
  <c r="A10" i="40"/>
  <c r="B9" i="40"/>
  <c r="A9" i="40"/>
  <c r="B8" i="40"/>
  <c r="A8" i="40"/>
  <c r="B7" i="40"/>
  <c r="A7" i="40"/>
  <c r="B6" i="40"/>
  <c r="A6" i="40"/>
  <c r="B5" i="40"/>
  <c r="A5" i="40"/>
  <c r="B4" i="40"/>
  <c r="B328" i="40" s="1"/>
  <c r="A4" i="40"/>
  <c r="B327" i="39"/>
  <c r="A327" i="39"/>
  <c r="B326" i="39"/>
  <c r="A326" i="39"/>
  <c r="B325" i="39"/>
  <c r="A325" i="39"/>
  <c r="B324" i="39"/>
  <c r="A324" i="39"/>
  <c r="B323" i="39"/>
  <c r="A323" i="39"/>
  <c r="B322" i="39"/>
  <c r="A322" i="39"/>
  <c r="B321" i="39"/>
  <c r="A321" i="39"/>
  <c r="B320" i="39"/>
  <c r="A320" i="39"/>
  <c r="B319" i="39"/>
  <c r="A319" i="39"/>
  <c r="B318" i="39"/>
  <c r="A318" i="39"/>
  <c r="B317" i="39"/>
  <c r="A317" i="39"/>
  <c r="B316" i="39"/>
  <c r="A316" i="39"/>
  <c r="B315" i="39"/>
  <c r="A315" i="39"/>
  <c r="B314" i="39"/>
  <c r="A314" i="39"/>
  <c r="B313" i="39"/>
  <c r="A313" i="39"/>
  <c r="B312" i="39"/>
  <c r="A312" i="39"/>
  <c r="B311" i="39"/>
  <c r="A311" i="39"/>
  <c r="B310" i="39"/>
  <c r="A310" i="39"/>
  <c r="B309" i="39"/>
  <c r="A309" i="39"/>
  <c r="B308" i="39"/>
  <c r="A308" i="39"/>
  <c r="B307" i="39"/>
  <c r="A307" i="39"/>
  <c r="B306" i="39"/>
  <c r="A306" i="39"/>
  <c r="B305" i="39"/>
  <c r="A305" i="39"/>
  <c r="B304" i="39"/>
  <c r="A304" i="39"/>
  <c r="B303" i="39"/>
  <c r="A303" i="39"/>
  <c r="B302" i="39"/>
  <c r="A302" i="39"/>
  <c r="B301" i="39"/>
  <c r="A301" i="39"/>
  <c r="B300" i="39"/>
  <c r="A300" i="39"/>
  <c r="B299" i="39"/>
  <c r="A299" i="39"/>
  <c r="B298" i="39"/>
  <c r="A298" i="39"/>
  <c r="B297" i="39"/>
  <c r="A297" i="39"/>
  <c r="B296" i="39"/>
  <c r="A296" i="39"/>
  <c r="B295" i="39"/>
  <c r="A295" i="39"/>
  <c r="B294" i="39"/>
  <c r="A294" i="39"/>
  <c r="B293" i="39"/>
  <c r="A293" i="39"/>
  <c r="B292" i="39"/>
  <c r="A292" i="39"/>
  <c r="B291" i="39"/>
  <c r="A291" i="39"/>
  <c r="B290" i="39"/>
  <c r="A290" i="39"/>
  <c r="B289" i="39"/>
  <c r="A289" i="39"/>
  <c r="B288" i="39"/>
  <c r="A288" i="39"/>
  <c r="B287" i="39"/>
  <c r="A287" i="39"/>
  <c r="B286" i="39"/>
  <c r="A286" i="39"/>
  <c r="B285" i="39"/>
  <c r="A285" i="39"/>
  <c r="B284" i="39"/>
  <c r="A284" i="39"/>
  <c r="B283" i="39"/>
  <c r="A283" i="39"/>
  <c r="B282" i="39"/>
  <c r="A282" i="39"/>
  <c r="B281" i="39"/>
  <c r="A281" i="39"/>
  <c r="B280" i="39"/>
  <c r="A280" i="39"/>
  <c r="B279" i="39"/>
  <c r="A279" i="39"/>
  <c r="B278" i="39"/>
  <c r="A278" i="39"/>
  <c r="B277" i="39"/>
  <c r="A277" i="39"/>
  <c r="B276" i="39"/>
  <c r="A276" i="39"/>
  <c r="B275" i="39"/>
  <c r="A275" i="39"/>
  <c r="B274" i="39"/>
  <c r="A274" i="39"/>
  <c r="B273" i="39"/>
  <c r="A273" i="39"/>
  <c r="B272" i="39"/>
  <c r="A272" i="39"/>
  <c r="B271" i="39"/>
  <c r="A271" i="39"/>
  <c r="B270" i="39"/>
  <c r="A270" i="39"/>
  <c r="B269" i="39"/>
  <c r="A269" i="39"/>
  <c r="B268" i="39"/>
  <c r="A268" i="39"/>
  <c r="B267" i="39"/>
  <c r="A267" i="39"/>
  <c r="B266" i="39"/>
  <c r="A266" i="39"/>
  <c r="B265" i="39"/>
  <c r="A265" i="39"/>
  <c r="B264" i="39"/>
  <c r="A264" i="39"/>
  <c r="B263" i="39"/>
  <c r="A263" i="39"/>
  <c r="B262" i="39"/>
  <c r="A262" i="39"/>
  <c r="B261" i="39"/>
  <c r="A261" i="39"/>
  <c r="B260" i="39"/>
  <c r="A260" i="39"/>
  <c r="B259" i="39"/>
  <c r="A259" i="39"/>
  <c r="B258" i="39"/>
  <c r="A258" i="39"/>
  <c r="B257" i="39"/>
  <c r="A257" i="39"/>
  <c r="B256" i="39"/>
  <c r="A256" i="39"/>
  <c r="B255" i="39"/>
  <c r="A255" i="39"/>
  <c r="B254" i="39"/>
  <c r="A254" i="39"/>
  <c r="B253" i="39"/>
  <c r="A253" i="39"/>
  <c r="B252" i="39"/>
  <c r="A252" i="39"/>
  <c r="B251" i="39"/>
  <c r="A251" i="39"/>
  <c r="B250" i="39"/>
  <c r="A250" i="39"/>
  <c r="B249" i="39"/>
  <c r="A249" i="39"/>
  <c r="B248" i="39"/>
  <c r="A248" i="39"/>
  <c r="B247" i="39"/>
  <c r="A247" i="39"/>
  <c r="B246" i="39"/>
  <c r="A246" i="39"/>
  <c r="B245" i="39"/>
  <c r="A245" i="39"/>
  <c r="B244" i="39"/>
  <c r="A244" i="39"/>
  <c r="B243" i="39"/>
  <c r="A243" i="39"/>
  <c r="B242" i="39"/>
  <c r="A242" i="39"/>
  <c r="B241" i="39"/>
  <c r="A241" i="39"/>
  <c r="B240" i="39"/>
  <c r="A240" i="39"/>
  <c r="B239" i="39"/>
  <c r="A239" i="39"/>
  <c r="B238" i="39"/>
  <c r="A238" i="39"/>
  <c r="B237" i="39"/>
  <c r="A237" i="39"/>
  <c r="B236" i="39"/>
  <c r="A236" i="39"/>
  <c r="B235" i="39"/>
  <c r="A235" i="39"/>
  <c r="B234" i="39"/>
  <c r="A234" i="39"/>
  <c r="B233" i="39"/>
  <c r="A233" i="39"/>
  <c r="B232" i="39"/>
  <c r="A232" i="39"/>
  <c r="B231" i="39"/>
  <c r="A231" i="39"/>
  <c r="B230" i="39"/>
  <c r="A230" i="39"/>
  <c r="B229" i="39"/>
  <c r="A229" i="39"/>
  <c r="B228" i="39"/>
  <c r="A228" i="39"/>
  <c r="B227" i="39"/>
  <c r="A227" i="39"/>
  <c r="B226" i="39"/>
  <c r="A226" i="39"/>
  <c r="B225" i="39"/>
  <c r="A225" i="39"/>
  <c r="B224" i="39"/>
  <c r="A224" i="39"/>
  <c r="B223" i="39"/>
  <c r="A223" i="39"/>
  <c r="B222" i="39"/>
  <c r="A222" i="39"/>
  <c r="B221" i="39"/>
  <c r="A221" i="39"/>
  <c r="B220" i="39"/>
  <c r="A220" i="39"/>
  <c r="B219" i="39"/>
  <c r="A219" i="39"/>
  <c r="B218" i="39"/>
  <c r="A218" i="39"/>
  <c r="B217" i="39"/>
  <c r="A217" i="39"/>
  <c r="B216" i="39"/>
  <c r="A216" i="39"/>
  <c r="B215" i="39"/>
  <c r="A215" i="39"/>
  <c r="B214" i="39"/>
  <c r="A214" i="39"/>
  <c r="B213" i="39"/>
  <c r="A213" i="39"/>
  <c r="B212" i="39"/>
  <c r="A212" i="39"/>
  <c r="B211" i="39"/>
  <c r="A211" i="39"/>
  <c r="B210" i="39"/>
  <c r="A210" i="39"/>
  <c r="B209" i="39"/>
  <c r="A209" i="39"/>
  <c r="B208" i="39"/>
  <c r="A208" i="39"/>
  <c r="B207" i="39"/>
  <c r="A207" i="39"/>
  <c r="B206" i="39"/>
  <c r="A206" i="39"/>
  <c r="B205" i="39"/>
  <c r="A205" i="39"/>
  <c r="B204" i="39"/>
  <c r="A204" i="39"/>
  <c r="B203" i="39"/>
  <c r="A203" i="39"/>
  <c r="B202" i="39"/>
  <c r="A202" i="39"/>
  <c r="B201" i="39"/>
  <c r="A201" i="39"/>
  <c r="B200" i="39"/>
  <c r="A200" i="39"/>
  <c r="B199" i="39"/>
  <c r="A199" i="39"/>
  <c r="B198" i="39"/>
  <c r="A198" i="39"/>
  <c r="B197" i="39"/>
  <c r="A197" i="39"/>
  <c r="B196" i="39"/>
  <c r="A196" i="39"/>
  <c r="B195" i="39"/>
  <c r="A195" i="39"/>
  <c r="B194" i="39"/>
  <c r="A194" i="39"/>
  <c r="B193" i="39"/>
  <c r="A193" i="39"/>
  <c r="B192" i="39"/>
  <c r="A192" i="39"/>
  <c r="B191" i="39"/>
  <c r="A191" i="39"/>
  <c r="B190" i="39"/>
  <c r="A190" i="39"/>
  <c r="B189" i="39"/>
  <c r="A189" i="39"/>
  <c r="B188" i="39"/>
  <c r="A188" i="39"/>
  <c r="B187" i="39"/>
  <c r="A187" i="39"/>
  <c r="B186" i="39"/>
  <c r="A186" i="39"/>
  <c r="B185" i="39"/>
  <c r="A185" i="39"/>
  <c r="B184" i="39"/>
  <c r="A184" i="39"/>
  <c r="B183" i="39"/>
  <c r="A183" i="39"/>
  <c r="B182" i="39"/>
  <c r="A182" i="39"/>
  <c r="B181" i="39"/>
  <c r="A181" i="39"/>
  <c r="B180" i="39"/>
  <c r="A180" i="39"/>
  <c r="B179" i="39"/>
  <c r="A179" i="39"/>
  <c r="B178" i="39"/>
  <c r="A178" i="39"/>
  <c r="B177" i="39"/>
  <c r="A177" i="39"/>
  <c r="B176" i="39"/>
  <c r="A176" i="39"/>
  <c r="B175" i="39"/>
  <c r="A175" i="39"/>
  <c r="B174" i="39"/>
  <c r="A174" i="39"/>
  <c r="B173" i="39"/>
  <c r="A173" i="39"/>
  <c r="B172" i="39"/>
  <c r="A172" i="39"/>
  <c r="B171" i="39"/>
  <c r="A171" i="39"/>
  <c r="B170" i="39"/>
  <c r="A170" i="39"/>
  <c r="B169" i="39"/>
  <c r="A169" i="39"/>
  <c r="B168" i="39"/>
  <c r="A168" i="39"/>
  <c r="B167" i="39"/>
  <c r="A167" i="39"/>
  <c r="B166" i="39"/>
  <c r="A166" i="39"/>
  <c r="B165" i="39"/>
  <c r="A165" i="39"/>
  <c r="B164" i="39"/>
  <c r="A164" i="39"/>
  <c r="B163" i="39"/>
  <c r="A163" i="39"/>
  <c r="B162" i="39"/>
  <c r="A162" i="39"/>
  <c r="B161" i="39"/>
  <c r="A161" i="39"/>
  <c r="B160" i="39"/>
  <c r="A160" i="39"/>
  <c r="B159" i="39"/>
  <c r="A159" i="39"/>
  <c r="B158" i="39"/>
  <c r="A158" i="39"/>
  <c r="B157" i="39"/>
  <c r="A157" i="39"/>
  <c r="B156" i="39"/>
  <c r="A156" i="39"/>
  <c r="B155" i="39"/>
  <c r="A155" i="39"/>
  <c r="B154" i="39"/>
  <c r="A154" i="39"/>
  <c r="B153" i="39"/>
  <c r="A153" i="39"/>
  <c r="B152" i="39"/>
  <c r="A152" i="39"/>
  <c r="B151" i="39"/>
  <c r="A151" i="39"/>
  <c r="B150" i="39"/>
  <c r="A150" i="39"/>
  <c r="B149" i="39"/>
  <c r="A149" i="39"/>
  <c r="B148" i="39"/>
  <c r="A148" i="39"/>
  <c r="B147" i="39"/>
  <c r="A147" i="39"/>
  <c r="B146" i="39"/>
  <c r="A146" i="39"/>
  <c r="B145" i="39"/>
  <c r="A145" i="39"/>
  <c r="B144" i="39"/>
  <c r="A144" i="39"/>
  <c r="B143" i="39"/>
  <c r="A143" i="39"/>
  <c r="B142" i="39"/>
  <c r="A142" i="39"/>
  <c r="B141" i="39"/>
  <c r="A141" i="39"/>
  <c r="B140" i="39"/>
  <c r="A140" i="39"/>
  <c r="B139" i="39"/>
  <c r="A139" i="39"/>
  <c r="B138" i="39"/>
  <c r="A138" i="39"/>
  <c r="B137" i="39"/>
  <c r="A137" i="39"/>
  <c r="B136" i="39"/>
  <c r="A136" i="39"/>
  <c r="B135" i="39"/>
  <c r="A135" i="39"/>
  <c r="B134" i="39"/>
  <c r="A134" i="39"/>
  <c r="B133" i="39"/>
  <c r="A133" i="39"/>
  <c r="B132" i="39"/>
  <c r="A132" i="39"/>
  <c r="B131" i="39"/>
  <c r="A131" i="39"/>
  <c r="B130" i="39"/>
  <c r="A130" i="39"/>
  <c r="B129" i="39"/>
  <c r="A129" i="39"/>
  <c r="B128" i="39"/>
  <c r="A128" i="39"/>
  <c r="B127" i="39"/>
  <c r="A127" i="39"/>
  <c r="B126" i="39"/>
  <c r="A126" i="39"/>
  <c r="B125" i="39"/>
  <c r="A125" i="39"/>
  <c r="B124" i="39"/>
  <c r="A124" i="39"/>
  <c r="B123" i="39"/>
  <c r="A123" i="39"/>
  <c r="B122" i="39"/>
  <c r="A122" i="39"/>
  <c r="B121" i="39"/>
  <c r="A121" i="39"/>
  <c r="B120" i="39"/>
  <c r="A120" i="39"/>
  <c r="B119" i="39"/>
  <c r="A119" i="39"/>
  <c r="B118" i="39"/>
  <c r="A118" i="39"/>
  <c r="B117" i="39"/>
  <c r="A117" i="39"/>
  <c r="B116" i="39"/>
  <c r="A116" i="39"/>
  <c r="B115" i="39"/>
  <c r="A115" i="39"/>
  <c r="B114" i="39"/>
  <c r="A114" i="39"/>
  <c r="B113" i="39"/>
  <c r="A113" i="39"/>
  <c r="B112" i="39"/>
  <c r="A112" i="39"/>
  <c r="B111" i="39"/>
  <c r="A111" i="39"/>
  <c r="B110" i="39"/>
  <c r="A110" i="39"/>
  <c r="B109" i="39"/>
  <c r="A109" i="39"/>
  <c r="B108" i="39"/>
  <c r="A108" i="39"/>
  <c r="B107" i="39"/>
  <c r="A107" i="39"/>
  <c r="B106" i="39"/>
  <c r="A106" i="39"/>
  <c r="B105" i="39"/>
  <c r="A105" i="39"/>
  <c r="B104" i="39"/>
  <c r="A104" i="39"/>
  <c r="B103" i="39"/>
  <c r="A103" i="39"/>
  <c r="B102" i="39"/>
  <c r="A102" i="39"/>
  <c r="B101" i="39"/>
  <c r="A101" i="39"/>
  <c r="B100" i="39"/>
  <c r="A100" i="39"/>
  <c r="B99" i="39"/>
  <c r="A99" i="39"/>
  <c r="B98" i="39"/>
  <c r="A98" i="39"/>
  <c r="B97" i="39"/>
  <c r="A97" i="39"/>
  <c r="B96" i="39"/>
  <c r="A96" i="39"/>
  <c r="B95" i="39"/>
  <c r="A95" i="39"/>
  <c r="B94" i="39"/>
  <c r="A94" i="39"/>
  <c r="B93" i="39"/>
  <c r="A93" i="39"/>
  <c r="B92" i="39"/>
  <c r="A92" i="39"/>
  <c r="B91" i="39"/>
  <c r="A91" i="39"/>
  <c r="B90" i="39"/>
  <c r="A90" i="39"/>
  <c r="B89" i="39"/>
  <c r="A89" i="39"/>
  <c r="B88" i="39"/>
  <c r="A88" i="39"/>
  <c r="B87" i="39"/>
  <c r="A87" i="39"/>
  <c r="B86" i="39"/>
  <c r="A86" i="39"/>
  <c r="B85" i="39"/>
  <c r="A85" i="39"/>
  <c r="B84" i="39"/>
  <c r="A84" i="39"/>
  <c r="B83" i="39"/>
  <c r="A83" i="39"/>
  <c r="B82" i="39"/>
  <c r="A82" i="39"/>
  <c r="B81" i="39"/>
  <c r="A81" i="39"/>
  <c r="B80" i="39"/>
  <c r="A80" i="39"/>
  <c r="B79" i="39"/>
  <c r="A79" i="39"/>
  <c r="B78" i="39"/>
  <c r="A78" i="39"/>
  <c r="B77" i="39"/>
  <c r="A77" i="39"/>
  <c r="B76" i="39"/>
  <c r="A76" i="39"/>
  <c r="B75" i="39"/>
  <c r="A75" i="39"/>
  <c r="B74" i="39"/>
  <c r="A74" i="39"/>
  <c r="B73" i="39"/>
  <c r="A73" i="39"/>
  <c r="B72" i="39"/>
  <c r="A72" i="39"/>
  <c r="B71" i="39"/>
  <c r="A71" i="39"/>
  <c r="B70" i="39"/>
  <c r="A70" i="39"/>
  <c r="B69" i="39"/>
  <c r="A69" i="39"/>
  <c r="B68" i="39"/>
  <c r="A68" i="39"/>
  <c r="B67" i="39"/>
  <c r="A67" i="39"/>
  <c r="B66" i="39"/>
  <c r="A66" i="39"/>
  <c r="B65" i="39"/>
  <c r="A65" i="39"/>
  <c r="B64" i="39"/>
  <c r="A64" i="39"/>
  <c r="B63" i="39"/>
  <c r="A63" i="39"/>
  <c r="B62" i="39"/>
  <c r="A62" i="39"/>
  <c r="B61" i="39"/>
  <c r="A61" i="39"/>
  <c r="B60" i="39"/>
  <c r="A60" i="39"/>
  <c r="B59" i="39"/>
  <c r="A59" i="39"/>
  <c r="B58" i="39"/>
  <c r="A58" i="39"/>
  <c r="B57" i="39"/>
  <c r="A57" i="39"/>
  <c r="B56" i="39"/>
  <c r="A56" i="39"/>
  <c r="B55" i="39"/>
  <c r="A55" i="39"/>
  <c r="B54" i="39"/>
  <c r="A54" i="39"/>
  <c r="B53" i="39"/>
  <c r="A53" i="39"/>
  <c r="B52" i="39"/>
  <c r="A52" i="39"/>
  <c r="B51" i="39"/>
  <c r="A51" i="39"/>
  <c r="B50" i="39"/>
  <c r="A50" i="39"/>
  <c r="B49" i="39"/>
  <c r="A49" i="39"/>
  <c r="B48" i="39"/>
  <c r="A48" i="39"/>
  <c r="B47" i="39"/>
  <c r="A47" i="39"/>
  <c r="B46" i="39"/>
  <c r="A46" i="39"/>
  <c r="B45" i="39"/>
  <c r="A45" i="39"/>
  <c r="B44" i="39"/>
  <c r="A44" i="39"/>
  <c r="B43" i="39"/>
  <c r="A43" i="39"/>
  <c r="B42" i="39"/>
  <c r="A42" i="39"/>
  <c r="B41" i="39"/>
  <c r="A41" i="39"/>
  <c r="B40" i="39"/>
  <c r="A40" i="39"/>
  <c r="B39" i="39"/>
  <c r="A39" i="39"/>
  <c r="B38" i="39"/>
  <c r="A38" i="39"/>
  <c r="B37" i="39"/>
  <c r="A37" i="39"/>
  <c r="B36" i="39"/>
  <c r="A36" i="39"/>
  <c r="B35" i="39"/>
  <c r="A35" i="39"/>
  <c r="B34" i="39"/>
  <c r="A34" i="39"/>
  <c r="B33" i="39"/>
  <c r="A33" i="39"/>
  <c r="B32" i="39"/>
  <c r="A32" i="39"/>
  <c r="B31" i="39"/>
  <c r="A31" i="39"/>
  <c r="B30" i="39"/>
  <c r="A30" i="39"/>
  <c r="B29" i="39"/>
  <c r="A29" i="39"/>
  <c r="B28" i="39"/>
  <c r="A28" i="39"/>
  <c r="B27" i="39"/>
  <c r="A27" i="39"/>
  <c r="B26" i="39"/>
  <c r="A26" i="39"/>
  <c r="B25" i="39"/>
  <c r="A25" i="39"/>
  <c r="B24" i="39"/>
  <c r="A24" i="39"/>
  <c r="B23" i="39"/>
  <c r="A23" i="39"/>
  <c r="B22" i="39"/>
  <c r="A22" i="39"/>
  <c r="B21" i="39"/>
  <c r="A21" i="39"/>
  <c r="B20" i="39"/>
  <c r="A20" i="39"/>
  <c r="B19" i="39"/>
  <c r="A19" i="39"/>
  <c r="B18" i="39"/>
  <c r="A18" i="39"/>
  <c r="B17" i="39"/>
  <c r="A17" i="39"/>
  <c r="B16" i="39"/>
  <c r="A16" i="39"/>
  <c r="B15" i="39"/>
  <c r="A15" i="39"/>
  <c r="B14" i="39"/>
  <c r="A14" i="39"/>
  <c r="B13" i="39"/>
  <c r="A13" i="39"/>
  <c r="B12" i="39"/>
  <c r="A12" i="39"/>
  <c r="B11" i="39"/>
  <c r="A11" i="39"/>
  <c r="B10" i="39"/>
  <c r="A10" i="39"/>
  <c r="B9" i="39"/>
  <c r="A9" i="39"/>
  <c r="B8" i="39"/>
  <c r="A8" i="39"/>
  <c r="B7" i="39"/>
  <c r="A7" i="39"/>
  <c r="B6" i="39"/>
  <c r="A6" i="39"/>
  <c r="B5" i="39"/>
  <c r="A5" i="39"/>
  <c r="B4" i="39"/>
  <c r="A4" i="39"/>
  <c r="B327" i="38"/>
  <c r="A327" i="38"/>
  <c r="B326" i="38"/>
  <c r="A326" i="38"/>
  <c r="B325" i="38"/>
  <c r="A325" i="38"/>
  <c r="B324" i="38"/>
  <c r="A324" i="38"/>
  <c r="B323" i="38"/>
  <c r="A323" i="38"/>
  <c r="B322" i="38"/>
  <c r="A322" i="38"/>
  <c r="B321" i="38"/>
  <c r="A321" i="38"/>
  <c r="B320" i="38"/>
  <c r="A320" i="38"/>
  <c r="B319" i="38"/>
  <c r="A319" i="38"/>
  <c r="B318" i="38"/>
  <c r="A318" i="38"/>
  <c r="B317" i="38"/>
  <c r="A317" i="38"/>
  <c r="B316" i="38"/>
  <c r="A316" i="38"/>
  <c r="B315" i="38"/>
  <c r="A315" i="38"/>
  <c r="B314" i="38"/>
  <c r="A314" i="38"/>
  <c r="B313" i="38"/>
  <c r="A313" i="38"/>
  <c r="B312" i="38"/>
  <c r="A312" i="38"/>
  <c r="B311" i="38"/>
  <c r="A311" i="38"/>
  <c r="B310" i="38"/>
  <c r="A310" i="38"/>
  <c r="B309" i="38"/>
  <c r="A309" i="38"/>
  <c r="B308" i="38"/>
  <c r="A308" i="38"/>
  <c r="B307" i="38"/>
  <c r="A307" i="38"/>
  <c r="B306" i="38"/>
  <c r="A306" i="38"/>
  <c r="B305" i="38"/>
  <c r="A305" i="38"/>
  <c r="B304" i="38"/>
  <c r="A304" i="38"/>
  <c r="B303" i="38"/>
  <c r="A303" i="38"/>
  <c r="B302" i="38"/>
  <c r="A302" i="38"/>
  <c r="B301" i="38"/>
  <c r="A301" i="38"/>
  <c r="B300" i="38"/>
  <c r="A300" i="38"/>
  <c r="B299" i="38"/>
  <c r="A299" i="38"/>
  <c r="B298" i="38"/>
  <c r="A298" i="38"/>
  <c r="B297" i="38"/>
  <c r="A297" i="38"/>
  <c r="B296" i="38"/>
  <c r="A296" i="38"/>
  <c r="B295" i="38"/>
  <c r="A295" i="38"/>
  <c r="B294" i="38"/>
  <c r="A294" i="38"/>
  <c r="B293" i="38"/>
  <c r="A293" i="38"/>
  <c r="B292" i="38"/>
  <c r="A292" i="38"/>
  <c r="B291" i="38"/>
  <c r="A291" i="38"/>
  <c r="B290" i="38"/>
  <c r="A290" i="38"/>
  <c r="B289" i="38"/>
  <c r="A289" i="38"/>
  <c r="B288" i="38"/>
  <c r="A288" i="38"/>
  <c r="B287" i="38"/>
  <c r="A287" i="38"/>
  <c r="B286" i="38"/>
  <c r="A286" i="38"/>
  <c r="B285" i="38"/>
  <c r="A285" i="38"/>
  <c r="B284" i="38"/>
  <c r="A284" i="38"/>
  <c r="B283" i="38"/>
  <c r="A283" i="38"/>
  <c r="B282" i="38"/>
  <c r="A282" i="38"/>
  <c r="B281" i="38"/>
  <c r="A281" i="38"/>
  <c r="B280" i="38"/>
  <c r="A280" i="38"/>
  <c r="B279" i="38"/>
  <c r="A279" i="38"/>
  <c r="B278" i="38"/>
  <c r="A278" i="38"/>
  <c r="B277" i="38"/>
  <c r="A277" i="38"/>
  <c r="B276" i="38"/>
  <c r="A276" i="38"/>
  <c r="B275" i="38"/>
  <c r="A275" i="38"/>
  <c r="B274" i="38"/>
  <c r="A274" i="38"/>
  <c r="B273" i="38"/>
  <c r="A273" i="38"/>
  <c r="B272" i="38"/>
  <c r="A272" i="38"/>
  <c r="B271" i="38"/>
  <c r="A271" i="38"/>
  <c r="B270" i="38"/>
  <c r="A270" i="38"/>
  <c r="B269" i="38"/>
  <c r="A269" i="38"/>
  <c r="B268" i="38"/>
  <c r="A268" i="38"/>
  <c r="B267" i="38"/>
  <c r="A267" i="38"/>
  <c r="B266" i="38"/>
  <c r="A266" i="38"/>
  <c r="B265" i="38"/>
  <c r="A265" i="38"/>
  <c r="B264" i="38"/>
  <c r="A264" i="38"/>
  <c r="B263" i="38"/>
  <c r="A263" i="38"/>
  <c r="B262" i="38"/>
  <c r="A262" i="38"/>
  <c r="B261" i="38"/>
  <c r="A261" i="38"/>
  <c r="B260" i="38"/>
  <c r="A260" i="38"/>
  <c r="B259" i="38"/>
  <c r="A259" i="38"/>
  <c r="B258" i="38"/>
  <c r="A258" i="38"/>
  <c r="B257" i="38"/>
  <c r="A257" i="38"/>
  <c r="B256" i="38"/>
  <c r="A256" i="38"/>
  <c r="B255" i="38"/>
  <c r="A255" i="38"/>
  <c r="B254" i="38"/>
  <c r="A254" i="38"/>
  <c r="B253" i="38"/>
  <c r="A253" i="38"/>
  <c r="B252" i="38"/>
  <c r="A252" i="38"/>
  <c r="B251" i="38"/>
  <c r="A251" i="38"/>
  <c r="B250" i="38"/>
  <c r="A250" i="38"/>
  <c r="B249" i="38"/>
  <c r="A249" i="38"/>
  <c r="B248" i="38"/>
  <c r="A248" i="38"/>
  <c r="B247" i="38"/>
  <c r="A247" i="38"/>
  <c r="B246" i="38"/>
  <c r="A246" i="38"/>
  <c r="B245" i="38"/>
  <c r="A245" i="38"/>
  <c r="B244" i="38"/>
  <c r="A244" i="38"/>
  <c r="B243" i="38"/>
  <c r="A243" i="38"/>
  <c r="B242" i="38"/>
  <c r="A242" i="38"/>
  <c r="B241" i="38"/>
  <c r="A241" i="38"/>
  <c r="B240" i="38"/>
  <c r="A240" i="38"/>
  <c r="B239" i="38"/>
  <c r="A239" i="38"/>
  <c r="B238" i="38"/>
  <c r="A238" i="38"/>
  <c r="B237" i="38"/>
  <c r="A237" i="38"/>
  <c r="B236" i="38"/>
  <c r="A236" i="38"/>
  <c r="B235" i="38"/>
  <c r="A235" i="38"/>
  <c r="B234" i="38"/>
  <c r="A234" i="38"/>
  <c r="B233" i="38"/>
  <c r="A233" i="38"/>
  <c r="B232" i="38"/>
  <c r="A232" i="38"/>
  <c r="B231" i="38"/>
  <c r="A231" i="38"/>
  <c r="B230" i="38"/>
  <c r="A230" i="38"/>
  <c r="B229" i="38"/>
  <c r="A229" i="38"/>
  <c r="B228" i="38"/>
  <c r="A228" i="38"/>
  <c r="B227" i="38"/>
  <c r="A227" i="38"/>
  <c r="B226" i="38"/>
  <c r="A226" i="38"/>
  <c r="B225" i="38"/>
  <c r="A225" i="38"/>
  <c r="B224" i="38"/>
  <c r="A224" i="38"/>
  <c r="B223" i="38"/>
  <c r="A223" i="38"/>
  <c r="B222" i="38"/>
  <c r="A222" i="38"/>
  <c r="B221" i="38"/>
  <c r="A221" i="38"/>
  <c r="B220" i="38"/>
  <c r="A220" i="38"/>
  <c r="B219" i="38"/>
  <c r="A219" i="38"/>
  <c r="B218" i="38"/>
  <c r="A218" i="38"/>
  <c r="B217" i="38"/>
  <c r="A217" i="38"/>
  <c r="B216" i="38"/>
  <c r="A216" i="38"/>
  <c r="B215" i="38"/>
  <c r="A215" i="38"/>
  <c r="B214" i="38"/>
  <c r="A214" i="38"/>
  <c r="B213" i="38"/>
  <c r="A213" i="38"/>
  <c r="B212" i="38"/>
  <c r="A212" i="38"/>
  <c r="B211" i="38"/>
  <c r="A211" i="38"/>
  <c r="B210" i="38"/>
  <c r="A210" i="38"/>
  <c r="B209" i="38"/>
  <c r="A209" i="38"/>
  <c r="B208" i="38"/>
  <c r="A208" i="38"/>
  <c r="B207" i="38"/>
  <c r="A207" i="38"/>
  <c r="B206" i="38"/>
  <c r="A206" i="38"/>
  <c r="B205" i="38"/>
  <c r="A205" i="38"/>
  <c r="B204" i="38"/>
  <c r="A204" i="38"/>
  <c r="B203" i="38"/>
  <c r="A203" i="38"/>
  <c r="B202" i="38"/>
  <c r="A202" i="38"/>
  <c r="B201" i="38"/>
  <c r="A201" i="38"/>
  <c r="B200" i="38"/>
  <c r="A200" i="38"/>
  <c r="B199" i="38"/>
  <c r="A199" i="38"/>
  <c r="B198" i="38"/>
  <c r="A198" i="38"/>
  <c r="B197" i="38"/>
  <c r="A197" i="38"/>
  <c r="B196" i="38"/>
  <c r="A196" i="38"/>
  <c r="B195" i="38"/>
  <c r="A195" i="38"/>
  <c r="B194" i="38"/>
  <c r="A194" i="38"/>
  <c r="B193" i="38"/>
  <c r="A193" i="38"/>
  <c r="B192" i="38"/>
  <c r="A192" i="38"/>
  <c r="B191" i="38"/>
  <c r="A191" i="38"/>
  <c r="B190" i="38"/>
  <c r="A190" i="38"/>
  <c r="B189" i="38"/>
  <c r="A189" i="38"/>
  <c r="B188" i="38"/>
  <c r="A188" i="38"/>
  <c r="B187" i="38"/>
  <c r="A187" i="38"/>
  <c r="B186" i="38"/>
  <c r="A186" i="38"/>
  <c r="B185" i="38"/>
  <c r="A185" i="38"/>
  <c r="B184" i="38"/>
  <c r="A184" i="38"/>
  <c r="B183" i="38"/>
  <c r="A183" i="38"/>
  <c r="B182" i="38"/>
  <c r="A182" i="38"/>
  <c r="B181" i="38"/>
  <c r="A181" i="38"/>
  <c r="B180" i="38"/>
  <c r="A180" i="38"/>
  <c r="B179" i="38"/>
  <c r="A179" i="38"/>
  <c r="B178" i="38"/>
  <c r="A178" i="38"/>
  <c r="B177" i="38"/>
  <c r="A177" i="38"/>
  <c r="B176" i="38"/>
  <c r="A176" i="38"/>
  <c r="B175" i="38"/>
  <c r="A175" i="38"/>
  <c r="B174" i="38"/>
  <c r="A174" i="38"/>
  <c r="B173" i="38"/>
  <c r="A173" i="38"/>
  <c r="B172" i="38"/>
  <c r="A172" i="38"/>
  <c r="B171" i="38"/>
  <c r="A171" i="38"/>
  <c r="B170" i="38"/>
  <c r="A170" i="38"/>
  <c r="B169" i="38"/>
  <c r="A169" i="38"/>
  <c r="B168" i="38"/>
  <c r="A168" i="38"/>
  <c r="B167" i="38"/>
  <c r="A167" i="38"/>
  <c r="B166" i="38"/>
  <c r="A166" i="38"/>
  <c r="B165" i="38"/>
  <c r="A165" i="38"/>
  <c r="B164" i="38"/>
  <c r="A164" i="38"/>
  <c r="B163" i="38"/>
  <c r="A163" i="38"/>
  <c r="B162" i="38"/>
  <c r="A162" i="38"/>
  <c r="B161" i="38"/>
  <c r="A161" i="38"/>
  <c r="B160" i="38"/>
  <c r="A160" i="38"/>
  <c r="B159" i="38"/>
  <c r="A159" i="38"/>
  <c r="B158" i="38"/>
  <c r="A158" i="38"/>
  <c r="B157" i="38"/>
  <c r="A157" i="38"/>
  <c r="B156" i="38"/>
  <c r="A156" i="38"/>
  <c r="B155" i="38"/>
  <c r="A155" i="38"/>
  <c r="B154" i="38"/>
  <c r="A154" i="38"/>
  <c r="B153" i="38"/>
  <c r="A153" i="38"/>
  <c r="B152" i="38"/>
  <c r="A152" i="38"/>
  <c r="B151" i="38"/>
  <c r="A151" i="38"/>
  <c r="B150" i="38"/>
  <c r="A150" i="38"/>
  <c r="B149" i="38"/>
  <c r="A149" i="38"/>
  <c r="B148" i="38"/>
  <c r="A148" i="38"/>
  <c r="B147" i="38"/>
  <c r="A147" i="38"/>
  <c r="B146" i="38"/>
  <c r="A146" i="38"/>
  <c r="B145" i="38"/>
  <c r="A145" i="38"/>
  <c r="B144" i="38"/>
  <c r="A144" i="38"/>
  <c r="B143" i="38"/>
  <c r="A143" i="38"/>
  <c r="B142" i="38"/>
  <c r="A142" i="38"/>
  <c r="B141" i="38"/>
  <c r="A141" i="38"/>
  <c r="B140" i="38"/>
  <c r="A140" i="38"/>
  <c r="B139" i="38"/>
  <c r="A139" i="38"/>
  <c r="B138" i="38"/>
  <c r="A138" i="38"/>
  <c r="B137" i="38"/>
  <c r="A137" i="38"/>
  <c r="B136" i="38"/>
  <c r="A136" i="38"/>
  <c r="B135" i="38"/>
  <c r="A135" i="38"/>
  <c r="B134" i="38"/>
  <c r="A134" i="38"/>
  <c r="B133" i="38"/>
  <c r="A133" i="38"/>
  <c r="B132" i="38"/>
  <c r="A132" i="38"/>
  <c r="B131" i="38"/>
  <c r="A131" i="38"/>
  <c r="B130" i="38"/>
  <c r="A130" i="38"/>
  <c r="B129" i="38"/>
  <c r="A129" i="38"/>
  <c r="B128" i="38"/>
  <c r="A128" i="38"/>
  <c r="B127" i="38"/>
  <c r="A127" i="38"/>
  <c r="B126" i="38"/>
  <c r="A126" i="38"/>
  <c r="B125" i="38"/>
  <c r="A125" i="38"/>
  <c r="B124" i="38"/>
  <c r="A124" i="38"/>
  <c r="B123" i="38"/>
  <c r="A123" i="38"/>
  <c r="B122" i="38"/>
  <c r="A122" i="38"/>
  <c r="B121" i="38"/>
  <c r="A121" i="38"/>
  <c r="B120" i="38"/>
  <c r="A120" i="38"/>
  <c r="B119" i="38"/>
  <c r="A119" i="38"/>
  <c r="B118" i="38"/>
  <c r="A118" i="38"/>
  <c r="B117" i="38"/>
  <c r="A117" i="38"/>
  <c r="B116" i="38"/>
  <c r="A116" i="38"/>
  <c r="B115" i="38"/>
  <c r="A115" i="38"/>
  <c r="B114" i="38"/>
  <c r="A114" i="38"/>
  <c r="B113" i="38"/>
  <c r="A113" i="38"/>
  <c r="B112" i="38"/>
  <c r="A112" i="38"/>
  <c r="B111" i="38"/>
  <c r="A111" i="38"/>
  <c r="B110" i="38"/>
  <c r="A110" i="38"/>
  <c r="B109" i="38"/>
  <c r="A109" i="38"/>
  <c r="B108" i="38"/>
  <c r="A108" i="38"/>
  <c r="B107" i="38"/>
  <c r="A107" i="38"/>
  <c r="B106" i="38"/>
  <c r="A106" i="38"/>
  <c r="B105" i="38"/>
  <c r="A105" i="38"/>
  <c r="B104" i="38"/>
  <c r="A104" i="38"/>
  <c r="B103" i="38"/>
  <c r="A103" i="38"/>
  <c r="B102" i="38"/>
  <c r="A102" i="38"/>
  <c r="B101" i="38"/>
  <c r="A101" i="38"/>
  <c r="B100" i="38"/>
  <c r="A100" i="38"/>
  <c r="B99" i="38"/>
  <c r="A99" i="38"/>
  <c r="B98" i="38"/>
  <c r="A98" i="38"/>
  <c r="B97" i="38"/>
  <c r="A97" i="38"/>
  <c r="B96" i="38"/>
  <c r="A96" i="38"/>
  <c r="B95" i="38"/>
  <c r="A95" i="38"/>
  <c r="B94" i="38"/>
  <c r="A94" i="38"/>
  <c r="B93" i="38"/>
  <c r="A93" i="38"/>
  <c r="B92" i="38"/>
  <c r="A92" i="38"/>
  <c r="B91" i="38"/>
  <c r="A91" i="38"/>
  <c r="B90" i="38"/>
  <c r="A90" i="38"/>
  <c r="B89" i="38"/>
  <c r="A89" i="38"/>
  <c r="B88" i="38"/>
  <c r="A88" i="38"/>
  <c r="B87" i="38"/>
  <c r="A87" i="38"/>
  <c r="B86" i="38"/>
  <c r="A86" i="38"/>
  <c r="B85" i="38"/>
  <c r="A85" i="38"/>
  <c r="B84" i="38"/>
  <c r="A84" i="38"/>
  <c r="B83" i="38"/>
  <c r="A83" i="38"/>
  <c r="B82" i="38"/>
  <c r="A82" i="38"/>
  <c r="B81" i="38"/>
  <c r="A81" i="38"/>
  <c r="B80" i="38"/>
  <c r="A80" i="38"/>
  <c r="B79" i="38"/>
  <c r="A79" i="38"/>
  <c r="B78" i="38"/>
  <c r="A78" i="38"/>
  <c r="B77" i="38"/>
  <c r="A77" i="38"/>
  <c r="B76" i="38"/>
  <c r="A76" i="38"/>
  <c r="B75" i="38"/>
  <c r="A75" i="38"/>
  <c r="B74" i="38"/>
  <c r="A74" i="38"/>
  <c r="B73" i="38"/>
  <c r="A73" i="38"/>
  <c r="B72" i="38"/>
  <c r="A72" i="38"/>
  <c r="B71" i="38"/>
  <c r="A71" i="38"/>
  <c r="B70" i="38"/>
  <c r="A70" i="38"/>
  <c r="B69" i="38"/>
  <c r="A69" i="38"/>
  <c r="B68" i="38"/>
  <c r="A68" i="38"/>
  <c r="B67" i="38"/>
  <c r="A67" i="38"/>
  <c r="B66" i="38"/>
  <c r="A66" i="38"/>
  <c r="B65" i="38"/>
  <c r="A65" i="38"/>
  <c r="B64" i="38"/>
  <c r="A64" i="38"/>
  <c r="B63" i="38"/>
  <c r="A63" i="38"/>
  <c r="B62" i="38"/>
  <c r="A62" i="38"/>
  <c r="B61" i="38"/>
  <c r="A61" i="38"/>
  <c r="B60" i="38"/>
  <c r="A60" i="38"/>
  <c r="B59" i="38"/>
  <c r="A59" i="38"/>
  <c r="B58" i="38"/>
  <c r="A58" i="38"/>
  <c r="B57" i="38"/>
  <c r="A57" i="38"/>
  <c r="B56" i="38"/>
  <c r="A56" i="38"/>
  <c r="B55" i="38"/>
  <c r="A55" i="38"/>
  <c r="B54" i="38"/>
  <c r="A54" i="38"/>
  <c r="B53" i="38"/>
  <c r="A53" i="38"/>
  <c r="B52" i="38"/>
  <c r="A52" i="38"/>
  <c r="B51" i="38"/>
  <c r="A51" i="38"/>
  <c r="B50" i="38"/>
  <c r="A50" i="38"/>
  <c r="B49" i="38"/>
  <c r="A49" i="38"/>
  <c r="B48" i="38"/>
  <c r="A48" i="38"/>
  <c r="B47" i="38"/>
  <c r="A47" i="38"/>
  <c r="B46" i="38"/>
  <c r="A46" i="38"/>
  <c r="B45" i="38"/>
  <c r="A45" i="38"/>
  <c r="B44" i="38"/>
  <c r="A44" i="38"/>
  <c r="B43" i="38"/>
  <c r="A43" i="38"/>
  <c r="B42" i="38"/>
  <c r="A42" i="38"/>
  <c r="B41" i="38"/>
  <c r="A41" i="38"/>
  <c r="B40" i="38"/>
  <c r="A40" i="38"/>
  <c r="B39" i="38"/>
  <c r="A39" i="38"/>
  <c r="B38" i="38"/>
  <c r="A38" i="38"/>
  <c r="B37" i="38"/>
  <c r="A37" i="38"/>
  <c r="B36" i="38"/>
  <c r="A36" i="38"/>
  <c r="B35" i="38"/>
  <c r="A35" i="38"/>
  <c r="B34" i="38"/>
  <c r="A34" i="38"/>
  <c r="B33" i="38"/>
  <c r="A33" i="38"/>
  <c r="B32" i="38"/>
  <c r="A32" i="38"/>
  <c r="B31" i="38"/>
  <c r="A31" i="38"/>
  <c r="B30" i="38"/>
  <c r="A30" i="38"/>
  <c r="B29" i="38"/>
  <c r="A29" i="38"/>
  <c r="B28" i="38"/>
  <c r="A28" i="38"/>
  <c r="B27" i="38"/>
  <c r="A27" i="38"/>
  <c r="B26" i="38"/>
  <c r="A26" i="38"/>
  <c r="B25" i="38"/>
  <c r="A25" i="38"/>
  <c r="B24" i="38"/>
  <c r="A24" i="38"/>
  <c r="B23" i="38"/>
  <c r="A23" i="38"/>
  <c r="B22" i="38"/>
  <c r="A22" i="38"/>
  <c r="B21" i="38"/>
  <c r="A21" i="38"/>
  <c r="B20" i="38"/>
  <c r="A20" i="38"/>
  <c r="B19" i="38"/>
  <c r="A19" i="38"/>
  <c r="B18" i="38"/>
  <c r="A18" i="38"/>
  <c r="B17" i="38"/>
  <c r="A17" i="38"/>
  <c r="B16" i="38"/>
  <c r="A16" i="38"/>
  <c r="B15" i="38"/>
  <c r="A15" i="38"/>
  <c r="B14" i="38"/>
  <c r="A14" i="38"/>
  <c r="B13" i="38"/>
  <c r="A13" i="38"/>
  <c r="B12" i="38"/>
  <c r="A12" i="38"/>
  <c r="B11" i="38"/>
  <c r="A11" i="38"/>
  <c r="B10" i="38"/>
  <c r="A10" i="38"/>
  <c r="B9" i="38"/>
  <c r="A9" i="38"/>
  <c r="B8" i="38"/>
  <c r="A8" i="38"/>
  <c r="B7" i="38"/>
  <c r="A7" i="38"/>
  <c r="B6" i="38"/>
  <c r="A6" i="38"/>
  <c r="B5" i="38"/>
  <c r="A5" i="38"/>
  <c r="B4" i="38"/>
  <c r="B328" i="38" s="1"/>
  <c r="A4" i="38"/>
  <c r="B327" i="37"/>
  <c r="A327" i="37"/>
  <c r="B326" i="37"/>
  <c r="A326" i="37"/>
  <c r="B325" i="37"/>
  <c r="A325" i="37"/>
  <c r="B324" i="37"/>
  <c r="A324" i="37"/>
  <c r="B323" i="37"/>
  <c r="A323" i="37"/>
  <c r="B322" i="37"/>
  <c r="A322" i="37"/>
  <c r="B321" i="37"/>
  <c r="A321" i="37"/>
  <c r="B320" i="37"/>
  <c r="A320" i="37"/>
  <c r="B319" i="37"/>
  <c r="A319" i="37"/>
  <c r="B318" i="37"/>
  <c r="A318" i="37"/>
  <c r="B317" i="37"/>
  <c r="A317" i="37"/>
  <c r="B316" i="37"/>
  <c r="A316" i="37"/>
  <c r="B315" i="37"/>
  <c r="A315" i="37"/>
  <c r="B314" i="37"/>
  <c r="A314" i="37"/>
  <c r="B313" i="37"/>
  <c r="A313" i="37"/>
  <c r="B312" i="37"/>
  <c r="A312" i="37"/>
  <c r="B311" i="37"/>
  <c r="A311" i="37"/>
  <c r="B310" i="37"/>
  <c r="A310" i="37"/>
  <c r="B309" i="37"/>
  <c r="A309" i="37"/>
  <c r="B308" i="37"/>
  <c r="A308" i="37"/>
  <c r="B307" i="37"/>
  <c r="A307" i="37"/>
  <c r="B306" i="37"/>
  <c r="A306" i="37"/>
  <c r="B305" i="37"/>
  <c r="A305" i="37"/>
  <c r="B304" i="37"/>
  <c r="A304" i="37"/>
  <c r="B303" i="37"/>
  <c r="A303" i="37"/>
  <c r="B302" i="37"/>
  <c r="A302" i="37"/>
  <c r="B301" i="37"/>
  <c r="A301" i="37"/>
  <c r="B300" i="37"/>
  <c r="A300" i="37"/>
  <c r="B299" i="37"/>
  <c r="A299" i="37"/>
  <c r="B298" i="37"/>
  <c r="A298" i="37"/>
  <c r="B297" i="37"/>
  <c r="A297" i="37"/>
  <c r="B296" i="37"/>
  <c r="A296" i="37"/>
  <c r="B295" i="37"/>
  <c r="A295" i="37"/>
  <c r="B294" i="37"/>
  <c r="A294" i="37"/>
  <c r="B293" i="37"/>
  <c r="A293" i="37"/>
  <c r="B292" i="37"/>
  <c r="A292" i="37"/>
  <c r="B291" i="37"/>
  <c r="A291" i="37"/>
  <c r="B290" i="37"/>
  <c r="A290" i="37"/>
  <c r="B289" i="37"/>
  <c r="A289" i="37"/>
  <c r="B288" i="37"/>
  <c r="A288" i="37"/>
  <c r="B287" i="37"/>
  <c r="A287" i="37"/>
  <c r="B286" i="37"/>
  <c r="A286" i="37"/>
  <c r="B285" i="37"/>
  <c r="A285" i="37"/>
  <c r="B284" i="37"/>
  <c r="A284" i="37"/>
  <c r="B283" i="37"/>
  <c r="A283" i="37"/>
  <c r="B282" i="37"/>
  <c r="A282" i="37"/>
  <c r="B281" i="37"/>
  <c r="A281" i="37"/>
  <c r="B280" i="37"/>
  <c r="A280" i="37"/>
  <c r="B279" i="37"/>
  <c r="A279" i="37"/>
  <c r="B278" i="37"/>
  <c r="A278" i="37"/>
  <c r="B277" i="37"/>
  <c r="A277" i="37"/>
  <c r="B276" i="37"/>
  <c r="A276" i="37"/>
  <c r="B275" i="37"/>
  <c r="A275" i="37"/>
  <c r="B274" i="37"/>
  <c r="A274" i="37"/>
  <c r="B273" i="37"/>
  <c r="A273" i="37"/>
  <c r="B272" i="37"/>
  <c r="A272" i="37"/>
  <c r="B271" i="37"/>
  <c r="A271" i="37"/>
  <c r="B270" i="37"/>
  <c r="A270" i="37"/>
  <c r="B269" i="37"/>
  <c r="A269" i="37"/>
  <c r="B268" i="37"/>
  <c r="A268" i="37"/>
  <c r="B267" i="37"/>
  <c r="A267" i="37"/>
  <c r="B266" i="37"/>
  <c r="A266" i="37"/>
  <c r="B265" i="37"/>
  <c r="A265" i="37"/>
  <c r="B264" i="37"/>
  <c r="A264" i="37"/>
  <c r="B263" i="37"/>
  <c r="A263" i="37"/>
  <c r="B262" i="37"/>
  <c r="A262" i="37"/>
  <c r="B261" i="37"/>
  <c r="A261" i="37"/>
  <c r="B260" i="37"/>
  <c r="A260" i="37"/>
  <c r="B259" i="37"/>
  <c r="A259" i="37"/>
  <c r="B258" i="37"/>
  <c r="A258" i="37"/>
  <c r="B257" i="37"/>
  <c r="A257" i="37"/>
  <c r="B256" i="37"/>
  <c r="A256" i="37"/>
  <c r="B255" i="37"/>
  <c r="A255" i="37"/>
  <c r="B254" i="37"/>
  <c r="A254" i="37"/>
  <c r="B253" i="37"/>
  <c r="A253" i="37"/>
  <c r="B252" i="37"/>
  <c r="A252" i="37"/>
  <c r="B251" i="37"/>
  <c r="A251" i="37"/>
  <c r="B250" i="37"/>
  <c r="A250" i="37"/>
  <c r="B249" i="37"/>
  <c r="A249" i="37"/>
  <c r="B248" i="37"/>
  <c r="A248" i="37"/>
  <c r="B247" i="37"/>
  <c r="A247" i="37"/>
  <c r="B246" i="37"/>
  <c r="A246" i="37"/>
  <c r="B245" i="37"/>
  <c r="A245" i="37"/>
  <c r="B244" i="37"/>
  <c r="A244" i="37"/>
  <c r="B243" i="37"/>
  <c r="A243" i="37"/>
  <c r="B242" i="37"/>
  <c r="A242" i="37"/>
  <c r="B241" i="37"/>
  <c r="A241" i="37"/>
  <c r="B240" i="37"/>
  <c r="A240" i="37"/>
  <c r="B239" i="37"/>
  <c r="A239" i="37"/>
  <c r="B238" i="37"/>
  <c r="A238" i="37"/>
  <c r="B237" i="37"/>
  <c r="A237" i="37"/>
  <c r="B236" i="37"/>
  <c r="A236" i="37"/>
  <c r="B235" i="37"/>
  <c r="A235" i="37"/>
  <c r="B234" i="37"/>
  <c r="A234" i="37"/>
  <c r="B233" i="37"/>
  <c r="A233" i="37"/>
  <c r="B232" i="37"/>
  <c r="A232" i="37"/>
  <c r="B231" i="37"/>
  <c r="A231" i="37"/>
  <c r="B230" i="37"/>
  <c r="A230" i="37"/>
  <c r="B229" i="37"/>
  <c r="A229" i="37"/>
  <c r="B228" i="37"/>
  <c r="A228" i="37"/>
  <c r="B227" i="37"/>
  <c r="A227" i="37"/>
  <c r="B226" i="37"/>
  <c r="A226" i="37"/>
  <c r="B225" i="37"/>
  <c r="A225" i="37"/>
  <c r="B224" i="37"/>
  <c r="A224" i="37"/>
  <c r="B223" i="37"/>
  <c r="A223" i="37"/>
  <c r="B222" i="37"/>
  <c r="A222" i="37"/>
  <c r="B221" i="37"/>
  <c r="A221" i="37"/>
  <c r="B220" i="37"/>
  <c r="A220" i="37"/>
  <c r="B219" i="37"/>
  <c r="A219" i="37"/>
  <c r="B218" i="37"/>
  <c r="A218" i="37"/>
  <c r="B217" i="37"/>
  <c r="A217" i="37"/>
  <c r="B216" i="37"/>
  <c r="A216" i="37"/>
  <c r="B215" i="37"/>
  <c r="A215" i="37"/>
  <c r="B214" i="37"/>
  <c r="A214" i="37"/>
  <c r="B213" i="37"/>
  <c r="A213" i="37"/>
  <c r="B212" i="37"/>
  <c r="A212" i="37"/>
  <c r="B211" i="37"/>
  <c r="A211" i="37"/>
  <c r="B210" i="37"/>
  <c r="A210" i="37"/>
  <c r="B209" i="37"/>
  <c r="A209" i="37"/>
  <c r="B208" i="37"/>
  <c r="A208" i="37"/>
  <c r="B207" i="37"/>
  <c r="A207" i="37"/>
  <c r="B206" i="37"/>
  <c r="A206" i="37"/>
  <c r="B205" i="37"/>
  <c r="A205" i="37"/>
  <c r="B204" i="37"/>
  <c r="A204" i="37"/>
  <c r="B203" i="37"/>
  <c r="A203" i="37"/>
  <c r="B202" i="37"/>
  <c r="A202" i="37"/>
  <c r="B201" i="37"/>
  <c r="A201" i="37"/>
  <c r="B200" i="37"/>
  <c r="A200" i="37"/>
  <c r="B199" i="37"/>
  <c r="A199" i="37"/>
  <c r="B198" i="37"/>
  <c r="A198" i="37"/>
  <c r="B197" i="37"/>
  <c r="A197" i="37"/>
  <c r="B196" i="37"/>
  <c r="A196" i="37"/>
  <c r="B195" i="37"/>
  <c r="A195" i="37"/>
  <c r="B194" i="37"/>
  <c r="A194" i="37"/>
  <c r="B193" i="37"/>
  <c r="A193" i="37"/>
  <c r="B192" i="37"/>
  <c r="A192" i="37"/>
  <c r="B191" i="37"/>
  <c r="A191" i="37"/>
  <c r="B190" i="37"/>
  <c r="A190" i="37"/>
  <c r="B189" i="37"/>
  <c r="A189" i="37"/>
  <c r="B188" i="37"/>
  <c r="A188" i="37"/>
  <c r="B187" i="37"/>
  <c r="A187" i="37"/>
  <c r="B186" i="37"/>
  <c r="A186" i="37"/>
  <c r="B185" i="37"/>
  <c r="A185" i="37"/>
  <c r="B184" i="37"/>
  <c r="A184" i="37"/>
  <c r="B183" i="37"/>
  <c r="A183" i="37"/>
  <c r="B182" i="37"/>
  <c r="A182" i="37"/>
  <c r="B181" i="37"/>
  <c r="A181" i="37"/>
  <c r="B180" i="37"/>
  <c r="A180" i="37"/>
  <c r="B179" i="37"/>
  <c r="A179" i="37"/>
  <c r="B178" i="37"/>
  <c r="A178" i="37"/>
  <c r="B177" i="37"/>
  <c r="A177" i="37"/>
  <c r="B176" i="37"/>
  <c r="A176" i="37"/>
  <c r="B175" i="37"/>
  <c r="A175" i="37"/>
  <c r="B174" i="37"/>
  <c r="A174" i="37"/>
  <c r="B173" i="37"/>
  <c r="A173" i="37"/>
  <c r="B172" i="37"/>
  <c r="A172" i="37"/>
  <c r="B171" i="37"/>
  <c r="A171" i="37"/>
  <c r="B170" i="37"/>
  <c r="A170" i="37"/>
  <c r="B169" i="37"/>
  <c r="A169" i="37"/>
  <c r="B168" i="37"/>
  <c r="A168" i="37"/>
  <c r="B167" i="37"/>
  <c r="A167" i="37"/>
  <c r="B166" i="37"/>
  <c r="A166" i="37"/>
  <c r="B165" i="37"/>
  <c r="A165" i="37"/>
  <c r="B164" i="37"/>
  <c r="A164" i="37"/>
  <c r="B163" i="37"/>
  <c r="A163" i="37"/>
  <c r="B162" i="37"/>
  <c r="A162" i="37"/>
  <c r="B161" i="37"/>
  <c r="A161" i="37"/>
  <c r="B160" i="37"/>
  <c r="A160" i="37"/>
  <c r="B159" i="37"/>
  <c r="A159" i="37"/>
  <c r="B158" i="37"/>
  <c r="A158" i="37"/>
  <c r="B157" i="37"/>
  <c r="A157" i="37"/>
  <c r="B156" i="37"/>
  <c r="A156" i="37"/>
  <c r="B155" i="37"/>
  <c r="A155" i="37"/>
  <c r="B154" i="37"/>
  <c r="A154" i="37"/>
  <c r="B153" i="37"/>
  <c r="A153" i="37"/>
  <c r="B152" i="37"/>
  <c r="A152" i="37"/>
  <c r="B151" i="37"/>
  <c r="A151" i="37"/>
  <c r="B150" i="37"/>
  <c r="A150" i="37"/>
  <c r="B149" i="37"/>
  <c r="A149" i="37"/>
  <c r="B148" i="37"/>
  <c r="A148" i="37"/>
  <c r="B147" i="37"/>
  <c r="A147" i="37"/>
  <c r="B146" i="37"/>
  <c r="A146" i="37"/>
  <c r="B145" i="37"/>
  <c r="A145" i="37"/>
  <c r="B144" i="37"/>
  <c r="A144" i="37"/>
  <c r="B143" i="37"/>
  <c r="A143" i="37"/>
  <c r="B142" i="37"/>
  <c r="A142" i="37"/>
  <c r="B141" i="37"/>
  <c r="A141" i="37"/>
  <c r="B140" i="37"/>
  <c r="A140" i="37"/>
  <c r="B139" i="37"/>
  <c r="A139" i="37"/>
  <c r="B138" i="37"/>
  <c r="A138" i="37"/>
  <c r="B137" i="37"/>
  <c r="A137" i="37"/>
  <c r="B136" i="37"/>
  <c r="A136" i="37"/>
  <c r="B135" i="37"/>
  <c r="A135" i="37"/>
  <c r="B134" i="37"/>
  <c r="A134" i="37"/>
  <c r="B133" i="37"/>
  <c r="A133" i="37"/>
  <c r="B132" i="37"/>
  <c r="A132" i="37"/>
  <c r="B131" i="37"/>
  <c r="A131" i="37"/>
  <c r="B130" i="37"/>
  <c r="A130" i="37"/>
  <c r="B129" i="37"/>
  <c r="A129" i="37"/>
  <c r="B128" i="37"/>
  <c r="A128" i="37"/>
  <c r="B127" i="37"/>
  <c r="A127" i="37"/>
  <c r="B126" i="37"/>
  <c r="A126" i="37"/>
  <c r="B125" i="37"/>
  <c r="A125" i="37"/>
  <c r="B124" i="37"/>
  <c r="A124" i="37"/>
  <c r="B123" i="37"/>
  <c r="A123" i="37"/>
  <c r="B122" i="37"/>
  <c r="A122" i="37"/>
  <c r="B121" i="37"/>
  <c r="A121" i="37"/>
  <c r="B120" i="37"/>
  <c r="A120" i="37"/>
  <c r="B119" i="37"/>
  <c r="A119" i="37"/>
  <c r="B118" i="37"/>
  <c r="A118" i="37"/>
  <c r="B117" i="37"/>
  <c r="A117" i="37"/>
  <c r="B116" i="37"/>
  <c r="A116" i="37"/>
  <c r="B115" i="37"/>
  <c r="A115" i="37"/>
  <c r="B114" i="37"/>
  <c r="A114" i="37"/>
  <c r="B113" i="37"/>
  <c r="A113" i="37"/>
  <c r="B112" i="37"/>
  <c r="A112" i="37"/>
  <c r="B111" i="37"/>
  <c r="A111" i="37"/>
  <c r="B110" i="37"/>
  <c r="A110" i="37"/>
  <c r="B109" i="37"/>
  <c r="A109" i="37"/>
  <c r="B108" i="37"/>
  <c r="A108" i="37"/>
  <c r="B107" i="37"/>
  <c r="A107" i="37"/>
  <c r="B106" i="37"/>
  <c r="A106" i="37"/>
  <c r="B105" i="37"/>
  <c r="A105" i="37"/>
  <c r="B104" i="37"/>
  <c r="A104" i="37"/>
  <c r="B103" i="37"/>
  <c r="A103" i="37"/>
  <c r="B102" i="37"/>
  <c r="A102" i="37"/>
  <c r="B101" i="37"/>
  <c r="A101" i="37"/>
  <c r="B100" i="37"/>
  <c r="A100" i="37"/>
  <c r="B99" i="37"/>
  <c r="A99" i="37"/>
  <c r="B98" i="37"/>
  <c r="A98" i="37"/>
  <c r="B97" i="37"/>
  <c r="A97" i="37"/>
  <c r="B96" i="37"/>
  <c r="A96" i="37"/>
  <c r="B95" i="37"/>
  <c r="A95" i="37"/>
  <c r="B94" i="37"/>
  <c r="A94" i="37"/>
  <c r="B93" i="37"/>
  <c r="A93" i="37"/>
  <c r="B92" i="37"/>
  <c r="A92" i="37"/>
  <c r="B91" i="37"/>
  <c r="A91" i="37"/>
  <c r="B90" i="37"/>
  <c r="A90" i="37"/>
  <c r="B89" i="37"/>
  <c r="A89" i="37"/>
  <c r="B88" i="37"/>
  <c r="A88" i="37"/>
  <c r="B87" i="37"/>
  <c r="A87" i="37"/>
  <c r="B86" i="37"/>
  <c r="A86" i="37"/>
  <c r="B85" i="37"/>
  <c r="A85" i="37"/>
  <c r="B84" i="37"/>
  <c r="A84" i="37"/>
  <c r="B83" i="37"/>
  <c r="A83" i="37"/>
  <c r="B82" i="37"/>
  <c r="A82" i="37"/>
  <c r="B81" i="37"/>
  <c r="A81" i="37"/>
  <c r="B80" i="37"/>
  <c r="A80" i="37"/>
  <c r="B79" i="37"/>
  <c r="A79" i="37"/>
  <c r="B78" i="37"/>
  <c r="A78" i="37"/>
  <c r="B77" i="37"/>
  <c r="A77" i="37"/>
  <c r="B76" i="37"/>
  <c r="A76" i="37"/>
  <c r="B75" i="37"/>
  <c r="A75" i="37"/>
  <c r="B74" i="37"/>
  <c r="A74" i="37"/>
  <c r="B73" i="37"/>
  <c r="A73" i="37"/>
  <c r="B72" i="37"/>
  <c r="A72" i="37"/>
  <c r="B71" i="37"/>
  <c r="A71" i="37"/>
  <c r="B70" i="37"/>
  <c r="A70" i="37"/>
  <c r="B69" i="37"/>
  <c r="A69" i="37"/>
  <c r="B68" i="37"/>
  <c r="A68" i="37"/>
  <c r="B67" i="37"/>
  <c r="A67" i="37"/>
  <c r="B66" i="37"/>
  <c r="A66" i="37"/>
  <c r="B65" i="37"/>
  <c r="A65" i="37"/>
  <c r="B64" i="37"/>
  <c r="A64" i="37"/>
  <c r="B63" i="37"/>
  <c r="A63" i="37"/>
  <c r="B62" i="37"/>
  <c r="A62" i="37"/>
  <c r="B61" i="37"/>
  <c r="A61" i="37"/>
  <c r="B60" i="37"/>
  <c r="A60" i="37"/>
  <c r="B59" i="37"/>
  <c r="A59" i="37"/>
  <c r="B58" i="37"/>
  <c r="A58" i="37"/>
  <c r="B57" i="37"/>
  <c r="A57" i="37"/>
  <c r="B56" i="37"/>
  <c r="A56" i="37"/>
  <c r="B55" i="37"/>
  <c r="A55" i="37"/>
  <c r="B54" i="37"/>
  <c r="A54" i="37"/>
  <c r="B53" i="37"/>
  <c r="A53" i="37"/>
  <c r="B52" i="37"/>
  <c r="A52" i="37"/>
  <c r="B51" i="37"/>
  <c r="A51" i="37"/>
  <c r="B50" i="37"/>
  <c r="A50" i="37"/>
  <c r="B49" i="37"/>
  <c r="A49" i="37"/>
  <c r="B48" i="37"/>
  <c r="A48" i="37"/>
  <c r="B47" i="37"/>
  <c r="A47" i="37"/>
  <c r="B46" i="37"/>
  <c r="A46" i="37"/>
  <c r="B45" i="37"/>
  <c r="A45" i="37"/>
  <c r="B44" i="37"/>
  <c r="A44" i="37"/>
  <c r="B43" i="37"/>
  <c r="A43" i="37"/>
  <c r="B42" i="37"/>
  <c r="A42" i="37"/>
  <c r="B41" i="37"/>
  <c r="A41" i="37"/>
  <c r="B40" i="37"/>
  <c r="A40" i="37"/>
  <c r="B39" i="37"/>
  <c r="A39" i="37"/>
  <c r="B38" i="37"/>
  <c r="A38" i="37"/>
  <c r="B37" i="37"/>
  <c r="A37" i="37"/>
  <c r="B36" i="37"/>
  <c r="A36" i="37"/>
  <c r="B35" i="37"/>
  <c r="A35" i="37"/>
  <c r="B34" i="37"/>
  <c r="A34" i="37"/>
  <c r="B33" i="37"/>
  <c r="A33" i="37"/>
  <c r="B32" i="37"/>
  <c r="A32" i="37"/>
  <c r="B31" i="37"/>
  <c r="A31" i="37"/>
  <c r="B30" i="37"/>
  <c r="A30" i="37"/>
  <c r="B29" i="37"/>
  <c r="A29" i="37"/>
  <c r="B28" i="37"/>
  <c r="A28" i="37"/>
  <c r="B27" i="37"/>
  <c r="A27" i="37"/>
  <c r="B26" i="37"/>
  <c r="A26" i="37"/>
  <c r="B25" i="37"/>
  <c r="A25" i="37"/>
  <c r="B24" i="37"/>
  <c r="A24" i="37"/>
  <c r="B23" i="37"/>
  <c r="A23" i="37"/>
  <c r="B22" i="37"/>
  <c r="A22" i="37"/>
  <c r="B21" i="37"/>
  <c r="A21" i="37"/>
  <c r="B20" i="37"/>
  <c r="A20" i="37"/>
  <c r="B19" i="37"/>
  <c r="A19" i="37"/>
  <c r="B18" i="37"/>
  <c r="A18" i="37"/>
  <c r="B17" i="37"/>
  <c r="A17" i="37"/>
  <c r="B16" i="37"/>
  <c r="A16" i="37"/>
  <c r="B15" i="37"/>
  <c r="A15" i="37"/>
  <c r="B14" i="37"/>
  <c r="A14" i="37"/>
  <c r="B13" i="37"/>
  <c r="A13" i="37"/>
  <c r="B12" i="37"/>
  <c r="A12" i="37"/>
  <c r="B11" i="37"/>
  <c r="A11" i="37"/>
  <c r="B10" i="37"/>
  <c r="A10" i="37"/>
  <c r="B9" i="37"/>
  <c r="A9" i="37"/>
  <c r="B8" i="37"/>
  <c r="A8" i="37"/>
  <c r="B7" i="37"/>
  <c r="A7" i="37"/>
  <c r="B6" i="37"/>
  <c r="A6" i="37"/>
  <c r="B5" i="37"/>
  <c r="A5" i="37"/>
  <c r="B4" i="37"/>
  <c r="A4" i="37"/>
  <c r="B327" i="36"/>
  <c r="A327" i="36"/>
  <c r="B326" i="36"/>
  <c r="A326" i="36"/>
  <c r="B325" i="36"/>
  <c r="A325" i="36"/>
  <c r="B324" i="36"/>
  <c r="A324" i="36"/>
  <c r="B323" i="36"/>
  <c r="A323" i="36"/>
  <c r="B322" i="36"/>
  <c r="A322" i="36"/>
  <c r="B321" i="36"/>
  <c r="A321" i="36"/>
  <c r="B320" i="36"/>
  <c r="A320" i="36"/>
  <c r="B319" i="36"/>
  <c r="A319" i="36"/>
  <c r="B318" i="36"/>
  <c r="A318" i="36"/>
  <c r="B317" i="36"/>
  <c r="A317" i="36"/>
  <c r="B316" i="36"/>
  <c r="A316" i="36"/>
  <c r="B315" i="36"/>
  <c r="A315" i="36"/>
  <c r="B314" i="36"/>
  <c r="A314" i="36"/>
  <c r="B313" i="36"/>
  <c r="A313" i="36"/>
  <c r="B312" i="36"/>
  <c r="A312" i="36"/>
  <c r="B311" i="36"/>
  <c r="A311" i="36"/>
  <c r="B310" i="36"/>
  <c r="A310" i="36"/>
  <c r="B309" i="36"/>
  <c r="A309" i="36"/>
  <c r="B308" i="36"/>
  <c r="A308" i="36"/>
  <c r="B307" i="36"/>
  <c r="A307" i="36"/>
  <c r="B306" i="36"/>
  <c r="A306" i="36"/>
  <c r="B305" i="36"/>
  <c r="A305" i="36"/>
  <c r="B304" i="36"/>
  <c r="A304" i="36"/>
  <c r="B303" i="36"/>
  <c r="A303" i="36"/>
  <c r="B302" i="36"/>
  <c r="A302" i="36"/>
  <c r="B301" i="36"/>
  <c r="A301" i="36"/>
  <c r="B300" i="36"/>
  <c r="A300" i="36"/>
  <c r="B299" i="36"/>
  <c r="A299" i="36"/>
  <c r="B298" i="36"/>
  <c r="A298" i="36"/>
  <c r="B297" i="36"/>
  <c r="A297" i="36"/>
  <c r="B296" i="36"/>
  <c r="A296" i="36"/>
  <c r="B295" i="36"/>
  <c r="A295" i="36"/>
  <c r="B294" i="36"/>
  <c r="A294" i="36"/>
  <c r="B293" i="36"/>
  <c r="A293" i="36"/>
  <c r="B292" i="36"/>
  <c r="A292" i="36"/>
  <c r="B291" i="36"/>
  <c r="A291" i="36"/>
  <c r="B290" i="36"/>
  <c r="A290" i="36"/>
  <c r="B289" i="36"/>
  <c r="A289" i="36"/>
  <c r="B288" i="36"/>
  <c r="A288" i="36"/>
  <c r="B287" i="36"/>
  <c r="A287" i="36"/>
  <c r="B286" i="36"/>
  <c r="A286" i="36"/>
  <c r="B285" i="36"/>
  <c r="A285" i="36"/>
  <c r="B284" i="36"/>
  <c r="A284" i="36"/>
  <c r="B283" i="36"/>
  <c r="A283" i="36"/>
  <c r="B282" i="36"/>
  <c r="A282" i="36"/>
  <c r="B281" i="36"/>
  <c r="A281" i="36"/>
  <c r="B280" i="36"/>
  <c r="A280" i="36"/>
  <c r="B279" i="36"/>
  <c r="A279" i="36"/>
  <c r="B278" i="36"/>
  <c r="A278" i="36"/>
  <c r="B277" i="36"/>
  <c r="A277" i="36"/>
  <c r="B276" i="36"/>
  <c r="A276" i="36"/>
  <c r="B275" i="36"/>
  <c r="A275" i="36"/>
  <c r="B274" i="36"/>
  <c r="A274" i="36"/>
  <c r="B273" i="36"/>
  <c r="A273" i="36"/>
  <c r="B272" i="36"/>
  <c r="A272" i="36"/>
  <c r="B271" i="36"/>
  <c r="A271" i="36"/>
  <c r="B270" i="36"/>
  <c r="A270" i="36"/>
  <c r="B269" i="36"/>
  <c r="A269" i="36"/>
  <c r="B268" i="36"/>
  <c r="A268" i="36"/>
  <c r="B267" i="36"/>
  <c r="A267" i="36"/>
  <c r="B266" i="36"/>
  <c r="A266" i="36"/>
  <c r="B265" i="36"/>
  <c r="A265" i="36"/>
  <c r="B264" i="36"/>
  <c r="A264" i="36"/>
  <c r="B263" i="36"/>
  <c r="A263" i="36"/>
  <c r="B262" i="36"/>
  <c r="A262" i="36"/>
  <c r="B261" i="36"/>
  <c r="A261" i="36"/>
  <c r="B260" i="36"/>
  <c r="A260" i="36"/>
  <c r="B259" i="36"/>
  <c r="A259" i="36"/>
  <c r="B258" i="36"/>
  <c r="A258" i="36"/>
  <c r="B257" i="36"/>
  <c r="A257" i="36"/>
  <c r="B256" i="36"/>
  <c r="A256" i="36"/>
  <c r="B255" i="36"/>
  <c r="A255" i="36"/>
  <c r="B254" i="36"/>
  <c r="A254" i="36"/>
  <c r="B253" i="36"/>
  <c r="A253" i="36"/>
  <c r="B252" i="36"/>
  <c r="A252" i="36"/>
  <c r="B251" i="36"/>
  <c r="A251" i="36"/>
  <c r="B250" i="36"/>
  <c r="A250" i="36"/>
  <c r="B249" i="36"/>
  <c r="A249" i="36"/>
  <c r="B248" i="36"/>
  <c r="A248" i="36"/>
  <c r="B247" i="36"/>
  <c r="A247" i="36"/>
  <c r="B246" i="36"/>
  <c r="A246" i="36"/>
  <c r="B245" i="36"/>
  <c r="A245" i="36"/>
  <c r="B244" i="36"/>
  <c r="A244" i="36"/>
  <c r="B243" i="36"/>
  <c r="A243" i="36"/>
  <c r="B242" i="36"/>
  <c r="A242" i="36"/>
  <c r="B241" i="36"/>
  <c r="A241" i="36"/>
  <c r="B240" i="36"/>
  <c r="A240" i="36"/>
  <c r="B239" i="36"/>
  <c r="A239" i="36"/>
  <c r="B238" i="36"/>
  <c r="A238" i="36"/>
  <c r="B237" i="36"/>
  <c r="A237" i="36"/>
  <c r="B236" i="36"/>
  <c r="A236" i="36"/>
  <c r="B235" i="36"/>
  <c r="A235" i="36"/>
  <c r="B234" i="36"/>
  <c r="A234" i="36"/>
  <c r="B233" i="36"/>
  <c r="A233" i="36"/>
  <c r="B232" i="36"/>
  <c r="A232" i="36"/>
  <c r="B231" i="36"/>
  <c r="A231" i="36"/>
  <c r="B230" i="36"/>
  <c r="A230" i="36"/>
  <c r="B229" i="36"/>
  <c r="A229" i="36"/>
  <c r="B228" i="36"/>
  <c r="A228" i="36"/>
  <c r="B227" i="36"/>
  <c r="A227" i="36"/>
  <c r="B226" i="36"/>
  <c r="A226" i="36"/>
  <c r="B225" i="36"/>
  <c r="A225" i="36"/>
  <c r="B224" i="36"/>
  <c r="A224" i="36"/>
  <c r="B223" i="36"/>
  <c r="A223" i="36"/>
  <c r="B222" i="36"/>
  <c r="A222" i="36"/>
  <c r="B221" i="36"/>
  <c r="A221" i="36"/>
  <c r="B220" i="36"/>
  <c r="A220" i="36"/>
  <c r="B219" i="36"/>
  <c r="A219" i="36"/>
  <c r="B218" i="36"/>
  <c r="A218" i="36"/>
  <c r="B217" i="36"/>
  <c r="A217" i="36"/>
  <c r="B216" i="36"/>
  <c r="A216" i="36"/>
  <c r="B215" i="36"/>
  <c r="A215" i="36"/>
  <c r="B214" i="36"/>
  <c r="A214" i="36"/>
  <c r="B213" i="36"/>
  <c r="A213" i="36"/>
  <c r="B212" i="36"/>
  <c r="A212" i="36"/>
  <c r="B211" i="36"/>
  <c r="A211" i="36"/>
  <c r="B210" i="36"/>
  <c r="A210" i="36"/>
  <c r="B209" i="36"/>
  <c r="A209" i="36"/>
  <c r="B208" i="36"/>
  <c r="A208" i="36"/>
  <c r="B207" i="36"/>
  <c r="A207" i="36"/>
  <c r="B206" i="36"/>
  <c r="A206" i="36"/>
  <c r="B205" i="36"/>
  <c r="A205" i="36"/>
  <c r="B204" i="36"/>
  <c r="A204" i="36"/>
  <c r="B203" i="36"/>
  <c r="A203" i="36"/>
  <c r="B202" i="36"/>
  <c r="A202" i="36"/>
  <c r="B201" i="36"/>
  <c r="A201" i="36"/>
  <c r="B200" i="36"/>
  <c r="A200" i="36"/>
  <c r="B199" i="36"/>
  <c r="A199" i="36"/>
  <c r="B198" i="36"/>
  <c r="A198" i="36"/>
  <c r="B197" i="36"/>
  <c r="A197" i="36"/>
  <c r="B196" i="36"/>
  <c r="A196" i="36"/>
  <c r="B195" i="36"/>
  <c r="A195" i="36"/>
  <c r="B194" i="36"/>
  <c r="A194" i="36"/>
  <c r="B193" i="36"/>
  <c r="A193" i="36"/>
  <c r="B192" i="36"/>
  <c r="A192" i="36"/>
  <c r="B191" i="36"/>
  <c r="A191" i="36"/>
  <c r="B190" i="36"/>
  <c r="A190" i="36"/>
  <c r="B189" i="36"/>
  <c r="A189" i="36"/>
  <c r="B188" i="36"/>
  <c r="A188" i="36"/>
  <c r="B187" i="36"/>
  <c r="A187" i="36"/>
  <c r="B186" i="36"/>
  <c r="A186" i="36"/>
  <c r="B185" i="36"/>
  <c r="A185" i="36"/>
  <c r="B184" i="36"/>
  <c r="A184" i="36"/>
  <c r="B183" i="36"/>
  <c r="A183" i="36"/>
  <c r="B182" i="36"/>
  <c r="A182" i="36"/>
  <c r="B181" i="36"/>
  <c r="A181" i="36"/>
  <c r="B180" i="36"/>
  <c r="A180" i="36"/>
  <c r="B179" i="36"/>
  <c r="A179" i="36"/>
  <c r="B178" i="36"/>
  <c r="A178" i="36"/>
  <c r="B177" i="36"/>
  <c r="A177" i="36"/>
  <c r="B176" i="36"/>
  <c r="A176" i="36"/>
  <c r="B175" i="36"/>
  <c r="A175" i="36"/>
  <c r="B174" i="36"/>
  <c r="A174" i="36"/>
  <c r="B173" i="36"/>
  <c r="A173" i="36"/>
  <c r="B172" i="36"/>
  <c r="A172" i="36"/>
  <c r="B171" i="36"/>
  <c r="A171" i="36"/>
  <c r="B170" i="36"/>
  <c r="A170" i="36"/>
  <c r="B169" i="36"/>
  <c r="A169" i="36"/>
  <c r="B168" i="36"/>
  <c r="A168" i="36"/>
  <c r="B167" i="36"/>
  <c r="A167" i="36"/>
  <c r="B166" i="36"/>
  <c r="A166" i="36"/>
  <c r="B165" i="36"/>
  <c r="A165" i="36"/>
  <c r="B164" i="36"/>
  <c r="A164" i="36"/>
  <c r="B163" i="36"/>
  <c r="A163" i="36"/>
  <c r="B162" i="36"/>
  <c r="A162" i="36"/>
  <c r="B161" i="36"/>
  <c r="A161" i="36"/>
  <c r="B160" i="36"/>
  <c r="A160" i="36"/>
  <c r="B159" i="36"/>
  <c r="A159" i="36"/>
  <c r="B158" i="36"/>
  <c r="A158" i="36"/>
  <c r="B157" i="36"/>
  <c r="A157" i="36"/>
  <c r="B156" i="36"/>
  <c r="A156" i="36"/>
  <c r="B155" i="36"/>
  <c r="A155" i="36"/>
  <c r="B154" i="36"/>
  <c r="A154" i="36"/>
  <c r="B153" i="36"/>
  <c r="A153" i="36"/>
  <c r="B152" i="36"/>
  <c r="A152" i="36"/>
  <c r="B151" i="36"/>
  <c r="A151" i="36"/>
  <c r="B150" i="36"/>
  <c r="A150" i="36"/>
  <c r="B149" i="36"/>
  <c r="A149" i="36"/>
  <c r="B148" i="36"/>
  <c r="A148" i="36"/>
  <c r="B147" i="36"/>
  <c r="A147" i="36"/>
  <c r="B146" i="36"/>
  <c r="A146" i="36"/>
  <c r="B145" i="36"/>
  <c r="A145" i="36"/>
  <c r="B144" i="36"/>
  <c r="A144" i="36"/>
  <c r="B143" i="36"/>
  <c r="A143" i="36"/>
  <c r="B142" i="36"/>
  <c r="A142" i="36"/>
  <c r="B141" i="36"/>
  <c r="A141" i="36"/>
  <c r="B140" i="36"/>
  <c r="A140" i="36"/>
  <c r="B139" i="36"/>
  <c r="A139" i="36"/>
  <c r="B138" i="36"/>
  <c r="A138" i="36"/>
  <c r="B137" i="36"/>
  <c r="A137" i="36"/>
  <c r="B136" i="36"/>
  <c r="A136" i="36"/>
  <c r="B135" i="36"/>
  <c r="A135" i="36"/>
  <c r="B134" i="36"/>
  <c r="A134" i="36"/>
  <c r="B133" i="36"/>
  <c r="A133" i="36"/>
  <c r="B132" i="36"/>
  <c r="A132" i="36"/>
  <c r="B131" i="36"/>
  <c r="A131" i="36"/>
  <c r="B130" i="36"/>
  <c r="A130" i="36"/>
  <c r="B129" i="36"/>
  <c r="A129" i="36"/>
  <c r="B128" i="36"/>
  <c r="A128" i="36"/>
  <c r="B127" i="36"/>
  <c r="A127" i="36"/>
  <c r="B126" i="36"/>
  <c r="A126" i="36"/>
  <c r="B125" i="36"/>
  <c r="A125" i="36"/>
  <c r="B124" i="36"/>
  <c r="A124" i="36"/>
  <c r="B123" i="36"/>
  <c r="A123" i="36"/>
  <c r="B122" i="36"/>
  <c r="A122" i="36"/>
  <c r="B121" i="36"/>
  <c r="A121" i="36"/>
  <c r="B120" i="36"/>
  <c r="A120" i="36"/>
  <c r="B119" i="36"/>
  <c r="A119" i="36"/>
  <c r="B118" i="36"/>
  <c r="A118" i="36"/>
  <c r="B117" i="36"/>
  <c r="A117" i="36"/>
  <c r="B116" i="36"/>
  <c r="A116" i="36"/>
  <c r="B115" i="36"/>
  <c r="A115" i="36"/>
  <c r="B114" i="36"/>
  <c r="A114" i="36"/>
  <c r="B113" i="36"/>
  <c r="A113" i="36"/>
  <c r="B112" i="36"/>
  <c r="A112" i="36"/>
  <c r="B111" i="36"/>
  <c r="A111" i="36"/>
  <c r="B110" i="36"/>
  <c r="A110" i="36"/>
  <c r="B109" i="36"/>
  <c r="A109" i="36"/>
  <c r="B108" i="36"/>
  <c r="A108" i="36"/>
  <c r="B107" i="36"/>
  <c r="A107" i="36"/>
  <c r="B106" i="36"/>
  <c r="A106" i="36"/>
  <c r="B105" i="36"/>
  <c r="A105" i="36"/>
  <c r="B104" i="36"/>
  <c r="A104" i="36"/>
  <c r="B103" i="36"/>
  <c r="A103" i="36"/>
  <c r="B102" i="36"/>
  <c r="A102" i="36"/>
  <c r="B101" i="36"/>
  <c r="A101" i="36"/>
  <c r="B100" i="36"/>
  <c r="A100" i="36"/>
  <c r="B99" i="36"/>
  <c r="A99" i="36"/>
  <c r="B98" i="36"/>
  <c r="A98" i="36"/>
  <c r="B97" i="36"/>
  <c r="A97" i="36"/>
  <c r="B96" i="36"/>
  <c r="A96" i="36"/>
  <c r="B95" i="36"/>
  <c r="A95" i="36"/>
  <c r="B94" i="36"/>
  <c r="A94" i="36"/>
  <c r="B93" i="36"/>
  <c r="A93" i="36"/>
  <c r="B92" i="36"/>
  <c r="A92" i="36"/>
  <c r="B91" i="36"/>
  <c r="A91" i="36"/>
  <c r="B90" i="36"/>
  <c r="A90" i="36"/>
  <c r="B89" i="36"/>
  <c r="A89" i="36"/>
  <c r="B88" i="36"/>
  <c r="A88" i="36"/>
  <c r="B87" i="36"/>
  <c r="A87" i="36"/>
  <c r="B86" i="36"/>
  <c r="A86" i="36"/>
  <c r="B85" i="36"/>
  <c r="A85" i="36"/>
  <c r="B84" i="36"/>
  <c r="A84" i="36"/>
  <c r="B83" i="36"/>
  <c r="A83" i="36"/>
  <c r="B82" i="36"/>
  <c r="A82" i="36"/>
  <c r="B81" i="36"/>
  <c r="A81" i="36"/>
  <c r="B80" i="36"/>
  <c r="A80" i="36"/>
  <c r="B79" i="36"/>
  <c r="A79" i="36"/>
  <c r="B78" i="36"/>
  <c r="A78" i="36"/>
  <c r="B77" i="36"/>
  <c r="A77" i="36"/>
  <c r="B76" i="36"/>
  <c r="A76" i="36"/>
  <c r="B75" i="36"/>
  <c r="A75" i="36"/>
  <c r="B74" i="36"/>
  <c r="A74" i="36"/>
  <c r="B73" i="36"/>
  <c r="A73" i="36"/>
  <c r="B72" i="36"/>
  <c r="A72" i="36"/>
  <c r="B71" i="36"/>
  <c r="A71" i="36"/>
  <c r="B70" i="36"/>
  <c r="A70" i="36"/>
  <c r="B69" i="36"/>
  <c r="A69" i="36"/>
  <c r="B68" i="36"/>
  <c r="A68" i="36"/>
  <c r="B67" i="36"/>
  <c r="A67" i="36"/>
  <c r="B66" i="36"/>
  <c r="A66" i="36"/>
  <c r="B65" i="36"/>
  <c r="A65" i="36"/>
  <c r="B64" i="36"/>
  <c r="A64" i="36"/>
  <c r="B63" i="36"/>
  <c r="A63" i="36"/>
  <c r="B62" i="36"/>
  <c r="A62" i="36"/>
  <c r="B61" i="36"/>
  <c r="A61" i="36"/>
  <c r="B60" i="36"/>
  <c r="A60" i="36"/>
  <c r="B59" i="36"/>
  <c r="A59" i="36"/>
  <c r="B58" i="36"/>
  <c r="A58" i="36"/>
  <c r="B57" i="36"/>
  <c r="A57" i="36"/>
  <c r="B56" i="36"/>
  <c r="A56" i="36"/>
  <c r="B55" i="36"/>
  <c r="A55" i="36"/>
  <c r="B54" i="36"/>
  <c r="A54" i="36"/>
  <c r="B53" i="36"/>
  <c r="A53" i="36"/>
  <c r="B52" i="36"/>
  <c r="A52" i="36"/>
  <c r="B51" i="36"/>
  <c r="A51" i="36"/>
  <c r="B50" i="36"/>
  <c r="A50" i="36"/>
  <c r="B49" i="36"/>
  <c r="A49" i="36"/>
  <c r="B48" i="36"/>
  <c r="A48" i="36"/>
  <c r="B47" i="36"/>
  <c r="A47" i="36"/>
  <c r="B46" i="36"/>
  <c r="A46" i="36"/>
  <c r="B45" i="36"/>
  <c r="A45" i="36"/>
  <c r="B44" i="36"/>
  <c r="A44" i="36"/>
  <c r="B43" i="36"/>
  <c r="A43" i="36"/>
  <c r="B42" i="36"/>
  <c r="A42" i="36"/>
  <c r="B41" i="36"/>
  <c r="A41" i="36"/>
  <c r="B40" i="36"/>
  <c r="A40" i="36"/>
  <c r="B39" i="36"/>
  <c r="A39" i="36"/>
  <c r="B38" i="36"/>
  <c r="A38" i="36"/>
  <c r="B37" i="36"/>
  <c r="A37" i="36"/>
  <c r="B36" i="36"/>
  <c r="A36" i="36"/>
  <c r="B35" i="36"/>
  <c r="A35" i="36"/>
  <c r="B34" i="36"/>
  <c r="A34" i="36"/>
  <c r="B33" i="36"/>
  <c r="A33" i="36"/>
  <c r="B32" i="36"/>
  <c r="A32" i="36"/>
  <c r="B31" i="36"/>
  <c r="A31" i="36"/>
  <c r="B30" i="36"/>
  <c r="A30" i="36"/>
  <c r="B29" i="36"/>
  <c r="A29" i="36"/>
  <c r="B28" i="36"/>
  <c r="A28" i="36"/>
  <c r="B27" i="36"/>
  <c r="A27" i="36"/>
  <c r="B26" i="36"/>
  <c r="A26" i="36"/>
  <c r="B25" i="36"/>
  <c r="A25" i="36"/>
  <c r="B24" i="36"/>
  <c r="A24" i="36"/>
  <c r="B23" i="36"/>
  <c r="A23" i="36"/>
  <c r="B22" i="36"/>
  <c r="A22" i="36"/>
  <c r="B21" i="36"/>
  <c r="A21" i="36"/>
  <c r="B20" i="36"/>
  <c r="A20" i="36"/>
  <c r="B19" i="36"/>
  <c r="A19" i="36"/>
  <c r="B18" i="36"/>
  <c r="A18" i="36"/>
  <c r="B17" i="36"/>
  <c r="A17" i="36"/>
  <c r="B16" i="36"/>
  <c r="A16" i="36"/>
  <c r="B15" i="36"/>
  <c r="A15" i="36"/>
  <c r="B14" i="36"/>
  <c r="A14" i="36"/>
  <c r="B13" i="36"/>
  <c r="A13" i="36"/>
  <c r="B12" i="36"/>
  <c r="A12" i="36"/>
  <c r="B11" i="36"/>
  <c r="A11" i="36"/>
  <c r="B10" i="36"/>
  <c r="A10" i="36"/>
  <c r="B9" i="36"/>
  <c r="A9" i="36"/>
  <c r="B8" i="36"/>
  <c r="A8" i="36"/>
  <c r="B7" i="36"/>
  <c r="A7" i="36"/>
  <c r="B6" i="36"/>
  <c r="A6" i="36"/>
  <c r="B5" i="36"/>
  <c r="A5" i="36"/>
  <c r="B4" i="36"/>
  <c r="A4" i="36"/>
  <c r="B327" i="35"/>
  <c r="A327" i="35"/>
  <c r="B326" i="35"/>
  <c r="A326" i="35"/>
  <c r="B325" i="35"/>
  <c r="A325" i="35"/>
  <c r="B324" i="35"/>
  <c r="A324" i="35"/>
  <c r="B323" i="35"/>
  <c r="A323" i="35"/>
  <c r="B322" i="35"/>
  <c r="A322" i="35"/>
  <c r="B321" i="35"/>
  <c r="A321" i="35"/>
  <c r="B320" i="35"/>
  <c r="A320" i="35"/>
  <c r="B319" i="35"/>
  <c r="A319" i="35"/>
  <c r="B318" i="35"/>
  <c r="A318" i="35"/>
  <c r="B317" i="35"/>
  <c r="A317" i="35"/>
  <c r="B316" i="35"/>
  <c r="A316" i="35"/>
  <c r="B315" i="35"/>
  <c r="A315" i="35"/>
  <c r="B314" i="35"/>
  <c r="A314" i="35"/>
  <c r="B313" i="35"/>
  <c r="A313" i="35"/>
  <c r="B312" i="35"/>
  <c r="A312" i="35"/>
  <c r="B311" i="35"/>
  <c r="A311" i="35"/>
  <c r="B310" i="35"/>
  <c r="A310" i="35"/>
  <c r="B309" i="35"/>
  <c r="A309" i="35"/>
  <c r="B308" i="35"/>
  <c r="A308" i="35"/>
  <c r="B307" i="35"/>
  <c r="A307" i="35"/>
  <c r="B306" i="35"/>
  <c r="A306" i="35"/>
  <c r="B305" i="35"/>
  <c r="A305" i="35"/>
  <c r="B304" i="35"/>
  <c r="A304" i="35"/>
  <c r="B303" i="35"/>
  <c r="A303" i="35"/>
  <c r="B302" i="35"/>
  <c r="A302" i="35"/>
  <c r="B301" i="35"/>
  <c r="A301" i="35"/>
  <c r="B300" i="35"/>
  <c r="A300" i="35"/>
  <c r="B299" i="35"/>
  <c r="A299" i="35"/>
  <c r="B298" i="35"/>
  <c r="A298" i="35"/>
  <c r="B297" i="35"/>
  <c r="A297" i="35"/>
  <c r="B296" i="35"/>
  <c r="A296" i="35"/>
  <c r="B295" i="35"/>
  <c r="A295" i="35"/>
  <c r="B294" i="35"/>
  <c r="A294" i="35"/>
  <c r="B293" i="35"/>
  <c r="A293" i="35"/>
  <c r="B292" i="35"/>
  <c r="A292" i="35"/>
  <c r="B291" i="35"/>
  <c r="A291" i="35"/>
  <c r="B290" i="35"/>
  <c r="A290" i="35"/>
  <c r="B289" i="35"/>
  <c r="A289" i="35"/>
  <c r="B288" i="35"/>
  <c r="A288" i="35"/>
  <c r="B287" i="35"/>
  <c r="A287" i="35"/>
  <c r="B286" i="35"/>
  <c r="A286" i="35"/>
  <c r="B285" i="35"/>
  <c r="A285" i="35"/>
  <c r="B284" i="35"/>
  <c r="A284" i="35"/>
  <c r="B283" i="35"/>
  <c r="A283" i="35"/>
  <c r="B282" i="35"/>
  <c r="A282" i="35"/>
  <c r="B281" i="35"/>
  <c r="A281" i="35"/>
  <c r="B280" i="35"/>
  <c r="A280" i="35"/>
  <c r="B279" i="35"/>
  <c r="A279" i="35"/>
  <c r="B278" i="35"/>
  <c r="A278" i="35"/>
  <c r="B277" i="35"/>
  <c r="A277" i="35"/>
  <c r="B276" i="35"/>
  <c r="A276" i="35"/>
  <c r="B275" i="35"/>
  <c r="A275" i="35"/>
  <c r="B274" i="35"/>
  <c r="A274" i="35"/>
  <c r="B273" i="35"/>
  <c r="A273" i="35"/>
  <c r="B272" i="35"/>
  <c r="A272" i="35"/>
  <c r="B271" i="35"/>
  <c r="A271" i="35"/>
  <c r="B270" i="35"/>
  <c r="A270" i="35"/>
  <c r="B269" i="35"/>
  <c r="A269" i="35"/>
  <c r="B268" i="35"/>
  <c r="A268" i="35"/>
  <c r="B267" i="35"/>
  <c r="A267" i="35"/>
  <c r="B266" i="35"/>
  <c r="A266" i="35"/>
  <c r="B265" i="35"/>
  <c r="A265" i="35"/>
  <c r="B264" i="35"/>
  <c r="A264" i="35"/>
  <c r="B263" i="35"/>
  <c r="A263" i="35"/>
  <c r="B262" i="35"/>
  <c r="A262" i="35"/>
  <c r="B261" i="35"/>
  <c r="A261" i="35"/>
  <c r="B260" i="35"/>
  <c r="A260" i="35"/>
  <c r="B259" i="35"/>
  <c r="A259" i="35"/>
  <c r="B258" i="35"/>
  <c r="A258" i="35"/>
  <c r="B257" i="35"/>
  <c r="A257" i="35"/>
  <c r="B256" i="35"/>
  <c r="A256" i="35"/>
  <c r="B255" i="35"/>
  <c r="A255" i="35"/>
  <c r="B254" i="35"/>
  <c r="A254" i="35"/>
  <c r="B253" i="35"/>
  <c r="A253" i="35"/>
  <c r="B252" i="35"/>
  <c r="A252" i="35"/>
  <c r="B251" i="35"/>
  <c r="A251" i="35"/>
  <c r="B250" i="35"/>
  <c r="A250" i="35"/>
  <c r="B249" i="35"/>
  <c r="A249" i="35"/>
  <c r="B248" i="35"/>
  <c r="A248" i="35"/>
  <c r="B247" i="35"/>
  <c r="A247" i="35"/>
  <c r="B246" i="35"/>
  <c r="A246" i="35"/>
  <c r="B245" i="35"/>
  <c r="A245" i="35"/>
  <c r="B244" i="35"/>
  <c r="A244" i="35"/>
  <c r="B243" i="35"/>
  <c r="A243" i="35"/>
  <c r="B242" i="35"/>
  <c r="A242" i="35"/>
  <c r="B241" i="35"/>
  <c r="A241" i="35"/>
  <c r="B240" i="35"/>
  <c r="A240" i="35"/>
  <c r="B239" i="35"/>
  <c r="A239" i="35"/>
  <c r="B238" i="35"/>
  <c r="A238" i="35"/>
  <c r="B237" i="35"/>
  <c r="A237" i="35"/>
  <c r="B236" i="35"/>
  <c r="A236" i="35"/>
  <c r="B235" i="35"/>
  <c r="A235" i="35"/>
  <c r="B234" i="35"/>
  <c r="A234" i="35"/>
  <c r="B233" i="35"/>
  <c r="A233" i="35"/>
  <c r="B232" i="35"/>
  <c r="A232" i="35"/>
  <c r="B231" i="35"/>
  <c r="A231" i="35"/>
  <c r="B230" i="35"/>
  <c r="A230" i="35"/>
  <c r="B229" i="35"/>
  <c r="A229" i="35"/>
  <c r="B228" i="35"/>
  <c r="A228" i="35"/>
  <c r="B227" i="35"/>
  <c r="A227" i="35"/>
  <c r="B226" i="35"/>
  <c r="A226" i="35"/>
  <c r="B225" i="35"/>
  <c r="A225" i="35"/>
  <c r="B224" i="35"/>
  <c r="A224" i="35"/>
  <c r="B223" i="35"/>
  <c r="A223" i="35"/>
  <c r="B222" i="35"/>
  <c r="A222" i="35"/>
  <c r="B221" i="35"/>
  <c r="A221" i="35"/>
  <c r="B220" i="35"/>
  <c r="A220" i="35"/>
  <c r="B219" i="35"/>
  <c r="A219" i="35"/>
  <c r="B218" i="35"/>
  <c r="A218" i="35"/>
  <c r="B217" i="35"/>
  <c r="A217" i="35"/>
  <c r="B216" i="35"/>
  <c r="A216" i="35"/>
  <c r="B215" i="35"/>
  <c r="A215" i="35"/>
  <c r="B214" i="35"/>
  <c r="A214" i="35"/>
  <c r="B213" i="35"/>
  <c r="A213" i="35"/>
  <c r="B212" i="35"/>
  <c r="A212" i="35"/>
  <c r="B211" i="35"/>
  <c r="A211" i="35"/>
  <c r="B210" i="35"/>
  <c r="A210" i="35"/>
  <c r="B209" i="35"/>
  <c r="A209" i="35"/>
  <c r="B208" i="35"/>
  <c r="A208" i="35"/>
  <c r="B207" i="35"/>
  <c r="A207" i="35"/>
  <c r="B206" i="35"/>
  <c r="A206" i="35"/>
  <c r="B205" i="35"/>
  <c r="A205" i="35"/>
  <c r="B204" i="35"/>
  <c r="A204" i="35"/>
  <c r="B203" i="35"/>
  <c r="A203" i="35"/>
  <c r="B202" i="35"/>
  <c r="A202" i="35"/>
  <c r="B201" i="35"/>
  <c r="A201" i="35"/>
  <c r="B200" i="35"/>
  <c r="A200" i="35"/>
  <c r="B199" i="35"/>
  <c r="A199" i="35"/>
  <c r="B198" i="35"/>
  <c r="A198" i="35"/>
  <c r="B197" i="35"/>
  <c r="A197" i="35"/>
  <c r="B196" i="35"/>
  <c r="A196" i="35"/>
  <c r="B195" i="35"/>
  <c r="A195" i="35"/>
  <c r="B194" i="35"/>
  <c r="A194" i="35"/>
  <c r="B193" i="35"/>
  <c r="A193" i="35"/>
  <c r="B192" i="35"/>
  <c r="A192" i="35"/>
  <c r="B191" i="35"/>
  <c r="A191" i="35"/>
  <c r="B190" i="35"/>
  <c r="A190" i="35"/>
  <c r="B189" i="35"/>
  <c r="A189" i="35"/>
  <c r="B188" i="35"/>
  <c r="A188" i="35"/>
  <c r="B187" i="35"/>
  <c r="A187" i="35"/>
  <c r="B186" i="35"/>
  <c r="A186" i="35"/>
  <c r="B185" i="35"/>
  <c r="A185" i="35"/>
  <c r="B184" i="35"/>
  <c r="A184" i="35"/>
  <c r="B183" i="35"/>
  <c r="A183" i="35"/>
  <c r="B182" i="35"/>
  <c r="A182" i="35"/>
  <c r="B181" i="35"/>
  <c r="A181" i="35"/>
  <c r="B180" i="35"/>
  <c r="A180" i="35"/>
  <c r="B179" i="35"/>
  <c r="A179" i="35"/>
  <c r="B178" i="35"/>
  <c r="A178" i="35"/>
  <c r="B177" i="35"/>
  <c r="A177" i="35"/>
  <c r="B176" i="35"/>
  <c r="A176" i="35"/>
  <c r="B175" i="35"/>
  <c r="A175" i="35"/>
  <c r="B174" i="35"/>
  <c r="A174" i="35"/>
  <c r="B173" i="35"/>
  <c r="A173" i="35"/>
  <c r="B172" i="35"/>
  <c r="A172" i="35"/>
  <c r="B171" i="35"/>
  <c r="A171" i="35"/>
  <c r="B170" i="35"/>
  <c r="A170" i="35"/>
  <c r="B169" i="35"/>
  <c r="A169" i="35"/>
  <c r="B168" i="35"/>
  <c r="A168" i="35"/>
  <c r="B167" i="35"/>
  <c r="A167" i="35"/>
  <c r="B166" i="35"/>
  <c r="A166" i="35"/>
  <c r="B165" i="35"/>
  <c r="A165" i="35"/>
  <c r="B164" i="35"/>
  <c r="A164" i="35"/>
  <c r="B163" i="35"/>
  <c r="A163" i="35"/>
  <c r="B162" i="35"/>
  <c r="A162" i="35"/>
  <c r="B161" i="35"/>
  <c r="A161" i="35"/>
  <c r="B160" i="35"/>
  <c r="A160" i="35"/>
  <c r="B159" i="35"/>
  <c r="A159" i="35"/>
  <c r="B158" i="35"/>
  <c r="A158" i="35"/>
  <c r="B157" i="35"/>
  <c r="A157" i="35"/>
  <c r="B156" i="35"/>
  <c r="A156" i="35"/>
  <c r="B155" i="35"/>
  <c r="A155" i="35"/>
  <c r="B154" i="35"/>
  <c r="A154" i="35"/>
  <c r="B153" i="35"/>
  <c r="A153" i="35"/>
  <c r="B152" i="35"/>
  <c r="A152" i="35"/>
  <c r="B151" i="35"/>
  <c r="A151" i="35"/>
  <c r="B150" i="35"/>
  <c r="A150" i="35"/>
  <c r="B149" i="35"/>
  <c r="A149" i="35"/>
  <c r="B148" i="35"/>
  <c r="A148" i="35"/>
  <c r="B147" i="35"/>
  <c r="A147" i="35"/>
  <c r="B146" i="35"/>
  <c r="A146" i="35"/>
  <c r="B145" i="35"/>
  <c r="A145" i="35"/>
  <c r="B144" i="35"/>
  <c r="A144" i="35"/>
  <c r="B143" i="35"/>
  <c r="A143" i="35"/>
  <c r="B142" i="35"/>
  <c r="A142" i="35"/>
  <c r="B141" i="35"/>
  <c r="A141" i="35"/>
  <c r="B140" i="35"/>
  <c r="A140" i="35"/>
  <c r="B139" i="35"/>
  <c r="A139" i="35"/>
  <c r="B138" i="35"/>
  <c r="A138" i="35"/>
  <c r="B137" i="35"/>
  <c r="A137" i="35"/>
  <c r="B136" i="35"/>
  <c r="A136" i="35"/>
  <c r="B135" i="35"/>
  <c r="A135" i="35"/>
  <c r="B134" i="35"/>
  <c r="A134" i="35"/>
  <c r="B133" i="35"/>
  <c r="A133" i="35"/>
  <c r="B132" i="35"/>
  <c r="A132" i="35"/>
  <c r="B131" i="35"/>
  <c r="A131" i="35"/>
  <c r="B130" i="35"/>
  <c r="A130" i="35"/>
  <c r="B129" i="35"/>
  <c r="A129" i="35"/>
  <c r="B128" i="35"/>
  <c r="A128" i="35"/>
  <c r="B127" i="35"/>
  <c r="A127" i="35"/>
  <c r="B126" i="35"/>
  <c r="A126" i="35"/>
  <c r="B125" i="35"/>
  <c r="A125" i="35"/>
  <c r="B124" i="35"/>
  <c r="A124" i="35"/>
  <c r="B123" i="35"/>
  <c r="A123" i="35"/>
  <c r="B122" i="35"/>
  <c r="A122" i="35"/>
  <c r="B121" i="35"/>
  <c r="A121" i="35"/>
  <c r="B120" i="35"/>
  <c r="A120" i="35"/>
  <c r="B119" i="35"/>
  <c r="A119" i="35"/>
  <c r="B118" i="35"/>
  <c r="A118" i="35"/>
  <c r="B117" i="35"/>
  <c r="A117" i="35"/>
  <c r="B116" i="35"/>
  <c r="A116" i="35"/>
  <c r="B115" i="35"/>
  <c r="A115" i="35"/>
  <c r="B114" i="35"/>
  <c r="A114" i="35"/>
  <c r="B113" i="35"/>
  <c r="A113" i="35"/>
  <c r="B112" i="35"/>
  <c r="A112" i="35"/>
  <c r="B111" i="35"/>
  <c r="A111" i="35"/>
  <c r="B110" i="35"/>
  <c r="A110" i="35"/>
  <c r="B109" i="35"/>
  <c r="A109" i="35"/>
  <c r="B108" i="35"/>
  <c r="A108" i="35"/>
  <c r="B107" i="35"/>
  <c r="A107" i="35"/>
  <c r="B106" i="35"/>
  <c r="A106" i="35"/>
  <c r="B105" i="35"/>
  <c r="A105" i="35"/>
  <c r="B104" i="35"/>
  <c r="A104" i="35"/>
  <c r="B103" i="35"/>
  <c r="A103" i="35"/>
  <c r="B102" i="35"/>
  <c r="A102" i="35"/>
  <c r="B101" i="35"/>
  <c r="A101" i="35"/>
  <c r="B100" i="35"/>
  <c r="A100" i="35"/>
  <c r="B99" i="35"/>
  <c r="A99" i="35"/>
  <c r="B98" i="35"/>
  <c r="A98" i="35"/>
  <c r="B97" i="35"/>
  <c r="A97" i="35"/>
  <c r="B96" i="35"/>
  <c r="A96" i="35"/>
  <c r="B95" i="35"/>
  <c r="A95" i="35"/>
  <c r="B94" i="35"/>
  <c r="A94" i="35"/>
  <c r="B93" i="35"/>
  <c r="A93" i="35"/>
  <c r="B92" i="35"/>
  <c r="A92" i="35"/>
  <c r="B91" i="35"/>
  <c r="A91" i="35"/>
  <c r="B90" i="35"/>
  <c r="A90" i="35"/>
  <c r="B89" i="35"/>
  <c r="A89" i="35"/>
  <c r="B88" i="35"/>
  <c r="A88" i="35"/>
  <c r="B87" i="35"/>
  <c r="A87" i="35"/>
  <c r="B86" i="35"/>
  <c r="A86" i="35"/>
  <c r="B85" i="35"/>
  <c r="A85" i="35"/>
  <c r="B84" i="35"/>
  <c r="A84" i="35"/>
  <c r="B83" i="35"/>
  <c r="A83" i="35"/>
  <c r="B82" i="35"/>
  <c r="A82" i="35"/>
  <c r="B81" i="35"/>
  <c r="A81" i="35"/>
  <c r="B80" i="35"/>
  <c r="A80" i="35"/>
  <c r="B79" i="35"/>
  <c r="A79" i="35"/>
  <c r="B78" i="35"/>
  <c r="A78" i="35"/>
  <c r="B77" i="35"/>
  <c r="A77" i="35"/>
  <c r="B76" i="35"/>
  <c r="A76" i="35"/>
  <c r="B75" i="35"/>
  <c r="A75" i="35"/>
  <c r="B74" i="35"/>
  <c r="A74" i="35"/>
  <c r="B73" i="35"/>
  <c r="A73" i="35"/>
  <c r="B72" i="35"/>
  <c r="A72" i="35"/>
  <c r="B71" i="35"/>
  <c r="A71" i="35"/>
  <c r="B70" i="35"/>
  <c r="A70" i="35"/>
  <c r="B69" i="35"/>
  <c r="A69" i="35"/>
  <c r="B68" i="35"/>
  <c r="A68" i="35"/>
  <c r="B67" i="35"/>
  <c r="A67" i="35"/>
  <c r="B66" i="35"/>
  <c r="A66" i="35"/>
  <c r="B65" i="35"/>
  <c r="A65" i="35"/>
  <c r="B64" i="35"/>
  <c r="A64" i="35"/>
  <c r="B63" i="35"/>
  <c r="A63" i="35"/>
  <c r="B62" i="35"/>
  <c r="A62" i="35"/>
  <c r="B61" i="35"/>
  <c r="A61" i="35"/>
  <c r="B60" i="35"/>
  <c r="A60" i="35"/>
  <c r="B59" i="35"/>
  <c r="A59" i="35"/>
  <c r="B58" i="35"/>
  <c r="A58" i="35"/>
  <c r="B57" i="35"/>
  <c r="A57" i="35"/>
  <c r="B56" i="35"/>
  <c r="A56" i="35"/>
  <c r="B55" i="35"/>
  <c r="A55" i="35"/>
  <c r="B54" i="35"/>
  <c r="A54" i="35"/>
  <c r="B53" i="35"/>
  <c r="A53" i="35"/>
  <c r="B52" i="35"/>
  <c r="A52" i="35"/>
  <c r="B51" i="35"/>
  <c r="A51" i="35"/>
  <c r="B50" i="35"/>
  <c r="A50" i="35"/>
  <c r="B49" i="35"/>
  <c r="A49" i="35"/>
  <c r="B48" i="35"/>
  <c r="A48" i="35"/>
  <c r="B47" i="35"/>
  <c r="A47" i="35"/>
  <c r="B46" i="35"/>
  <c r="A46" i="35"/>
  <c r="B45" i="35"/>
  <c r="A45" i="35"/>
  <c r="B44" i="35"/>
  <c r="A44" i="35"/>
  <c r="B43" i="35"/>
  <c r="A43" i="35"/>
  <c r="B42" i="35"/>
  <c r="A42" i="35"/>
  <c r="B41" i="35"/>
  <c r="A41" i="35"/>
  <c r="B40" i="35"/>
  <c r="A40" i="35"/>
  <c r="B39" i="35"/>
  <c r="A39" i="35"/>
  <c r="B38" i="35"/>
  <c r="A38" i="35"/>
  <c r="B37" i="35"/>
  <c r="A37" i="35"/>
  <c r="B36" i="35"/>
  <c r="A36" i="35"/>
  <c r="B35" i="35"/>
  <c r="A35" i="35"/>
  <c r="B34" i="35"/>
  <c r="A34" i="35"/>
  <c r="B33" i="35"/>
  <c r="A33" i="35"/>
  <c r="B32" i="35"/>
  <c r="A32" i="35"/>
  <c r="B31" i="35"/>
  <c r="A31" i="35"/>
  <c r="B30" i="35"/>
  <c r="A30" i="35"/>
  <c r="B29" i="35"/>
  <c r="A29" i="35"/>
  <c r="B28" i="35"/>
  <c r="A28" i="35"/>
  <c r="B27" i="35"/>
  <c r="A27" i="35"/>
  <c r="B26" i="35"/>
  <c r="A26" i="35"/>
  <c r="B25" i="35"/>
  <c r="A25" i="35"/>
  <c r="B24" i="35"/>
  <c r="A24" i="35"/>
  <c r="B23" i="35"/>
  <c r="A23" i="35"/>
  <c r="B22" i="35"/>
  <c r="A22" i="35"/>
  <c r="B21" i="35"/>
  <c r="A21" i="35"/>
  <c r="B20" i="35"/>
  <c r="A20" i="35"/>
  <c r="B19" i="35"/>
  <c r="A19" i="35"/>
  <c r="B18" i="35"/>
  <c r="A18" i="35"/>
  <c r="B17" i="35"/>
  <c r="A17" i="35"/>
  <c r="B16" i="35"/>
  <c r="A16" i="35"/>
  <c r="B15" i="35"/>
  <c r="A15" i="35"/>
  <c r="B14" i="35"/>
  <c r="A14" i="35"/>
  <c r="B13" i="35"/>
  <c r="A13" i="35"/>
  <c r="B12" i="35"/>
  <c r="A12" i="35"/>
  <c r="B11" i="35"/>
  <c r="A11" i="35"/>
  <c r="B10" i="35"/>
  <c r="A10" i="35"/>
  <c r="B9" i="35"/>
  <c r="A9" i="35"/>
  <c r="B8" i="35"/>
  <c r="A8" i="35"/>
  <c r="B7" i="35"/>
  <c r="A7" i="35"/>
  <c r="B6" i="35"/>
  <c r="A6" i="35"/>
  <c r="B5" i="35"/>
  <c r="A5" i="35"/>
  <c r="B4" i="35"/>
  <c r="A4" i="35"/>
  <c r="B327" i="34"/>
  <c r="A327" i="34"/>
  <c r="B326" i="34"/>
  <c r="A326" i="34"/>
  <c r="B325" i="34"/>
  <c r="A325" i="34"/>
  <c r="B324" i="34"/>
  <c r="A324" i="34"/>
  <c r="B323" i="34"/>
  <c r="A323" i="34"/>
  <c r="B322" i="34"/>
  <c r="A322" i="34"/>
  <c r="B321" i="34"/>
  <c r="A321" i="34"/>
  <c r="B320" i="34"/>
  <c r="A320" i="34"/>
  <c r="B319" i="34"/>
  <c r="A319" i="34"/>
  <c r="B318" i="34"/>
  <c r="A318" i="34"/>
  <c r="B317" i="34"/>
  <c r="A317" i="34"/>
  <c r="B316" i="34"/>
  <c r="A316" i="34"/>
  <c r="B315" i="34"/>
  <c r="A315" i="34"/>
  <c r="B314" i="34"/>
  <c r="A314" i="34"/>
  <c r="B313" i="34"/>
  <c r="A313" i="34"/>
  <c r="B312" i="34"/>
  <c r="A312" i="34"/>
  <c r="B311" i="34"/>
  <c r="A311" i="34"/>
  <c r="B310" i="34"/>
  <c r="A310" i="34"/>
  <c r="B309" i="34"/>
  <c r="A309" i="34"/>
  <c r="B308" i="34"/>
  <c r="A308" i="34"/>
  <c r="B307" i="34"/>
  <c r="A307" i="34"/>
  <c r="B306" i="34"/>
  <c r="A306" i="34"/>
  <c r="B305" i="34"/>
  <c r="A305" i="34"/>
  <c r="B304" i="34"/>
  <c r="A304" i="34"/>
  <c r="B303" i="34"/>
  <c r="A303" i="34"/>
  <c r="B302" i="34"/>
  <c r="A302" i="34"/>
  <c r="B301" i="34"/>
  <c r="A301" i="34"/>
  <c r="B300" i="34"/>
  <c r="A300" i="34"/>
  <c r="B299" i="34"/>
  <c r="A299" i="34"/>
  <c r="B298" i="34"/>
  <c r="A298" i="34"/>
  <c r="B297" i="34"/>
  <c r="A297" i="34"/>
  <c r="B296" i="34"/>
  <c r="A296" i="34"/>
  <c r="B295" i="34"/>
  <c r="A295" i="34"/>
  <c r="B294" i="34"/>
  <c r="A294" i="34"/>
  <c r="B293" i="34"/>
  <c r="A293" i="34"/>
  <c r="B292" i="34"/>
  <c r="A292" i="34"/>
  <c r="B291" i="34"/>
  <c r="A291" i="34"/>
  <c r="B290" i="34"/>
  <c r="A290" i="34"/>
  <c r="B289" i="34"/>
  <c r="A289" i="34"/>
  <c r="B288" i="34"/>
  <c r="A288" i="34"/>
  <c r="B287" i="34"/>
  <c r="A287" i="34"/>
  <c r="B286" i="34"/>
  <c r="A286" i="34"/>
  <c r="B285" i="34"/>
  <c r="A285" i="34"/>
  <c r="B284" i="34"/>
  <c r="A284" i="34"/>
  <c r="B283" i="34"/>
  <c r="A283" i="34"/>
  <c r="B282" i="34"/>
  <c r="A282" i="34"/>
  <c r="B281" i="34"/>
  <c r="A281" i="34"/>
  <c r="B280" i="34"/>
  <c r="A280" i="34"/>
  <c r="B279" i="34"/>
  <c r="A279" i="34"/>
  <c r="B278" i="34"/>
  <c r="A278" i="34"/>
  <c r="B277" i="34"/>
  <c r="A277" i="34"/>
  <c r="B276" i="34"/>
  <c r="A276" i="34"/>
  <c r="B275" i="34"/>
  <c r="A275" i="34"/>
  <c r="B274" i="34"/>
  <c r="A274" i="34"/>
  <c r="B273" i="34"/>
  <c r="A273" i="34"/>
  <c r="B272" i="34"/>
  <c r="A272" i="34"/>
  <c r="B271" i="34"/>
  <c r="A271" i="34"/>
  <c r="B270" i="34"/>
  <c r="A270" i="34"/>
  <c r="B269" i="34"/>
  <c r="A269" i="34"/>
  <c r="B268" i="34"/>
  <c r="A268" i="34"/>
  <c r="B267" i="34"/>
  <c r="A267" i="34"/>
  <c r="B266" i="34"/>
  <c r="A266" i="34"/>
  <c r="B265" i="34"/>
  <c r="A265" i="34"/>
  <c r="B264" i="34"/>
  <c r="A264" i="34"/>
  <c r="B263" i="34"/>
  <c r="A263" i="34"/>
  <c r="B262" i="34"/>
  <c r="A262" i="34"/>
  <c r="B261" i="34"/>
  <c r="A261" i="34"/>
  <c r="B260" i="34"/>
  <c r="A260" i="34"/>
  <c r="B259" i="34"/>
  <c r="A259" i="34"/>
  <c r="B258" i="34"/>
  <c r="A258" i="34"/>
  <c r="B257" i="34"/>
  <c r="A257" i="34"/>
  <c r="B256" i="34"/>
  <c r="A256" i="34"/>
  <c r="B255" i="34"/>
  <c r="A255" i="34"/>
  <c r="B254" i="34"/>
  <c r="A254" i="34"/>
  <c r="B253" i="34"/>
  <c r="A253" i="34"/>
  <c r="B252" i="34"/>
  <c r="A252" i="34"/>
  <c r="B251" i="34"/>
  <c r="A251" i="34"/>
  <c r="B250" i="34"/>
  <c r="A250" i="34"/>
  <c r="B249" i="34"/>
  <c r="A249" i="34"/>
  <c r="B248" i="34"/>
  <c r="A248" i="34"/>
  <c r="B247" i="34"/>
  <c r="A247" i="34"/>
  <c r="B246" i="34"/>
  <c r="A246" i="34"/>
  <c r="B245" i="34"/>
  <c r="A245" i="34"/>
  <c r="B244" i="34"/>
  <c r="A244" i="34"/>
  <c r="B243" i="34"/>
  <c r="A243" i="34"/>
  <c r="B242" i="34"/>
  <c r="A242" i="34"/>
  <c r="B241" i="34"/>
  <c r="A241" i="34"/>
  <c r="B240" i="34"/>
  <c r="A240" i="34"/>
  <c r="B239" i="34"/>
  <c r="A239" i="34"/>
  <c r="B238" i="34"/>
  <c r="A238" i="34"/>
  <c r="B237" i="34"/>
  <c r="A237" i="34"/>
  <c r="B236" i="34"/>
  <c r="A236" i="34"/>
  <c r="B235" i="34"/>
  <c r="A235" i="34"/>
  <c r="B234" i="34"/>
  <c r="A234" i="34"/>
  <c r="B233" i="34"/>
  <c r="A233" i="34"/>
  <c r="B232" i="34"/>
  <c r="A232" i="34"/>
  <c r="B231" i="34"/>
  <c r="A231" i="34"/>
  <c r="B230" i="34"/>
  <c r="A230" i="34"/>
  <c r="B229" i="34"/>
  <c r="A229" i="34"/>
  <c r="B228" i="34"/>
  <c r="A228" i="34"/>
  <c r="B227" i="34"/>
  <c r="A227" i="34"/>
  <c r="B226" i="34"/>
  <c r="A226" i="34"/>
  <c r="B225" i="34"/>
  <c r="A225" i="34"/>
  <c r="B224" i="34"/>
  <c r="A224" i="34"/>
  <c r="B223" i="34"/>
  <c r="A223" i="34"/>
  <c r="B222" i="34"/>
  <c r="A222" i="34"/>
  <c r="B221" i="34"/>
  <c r="A221" i="34"/>
  <c r="B220" i="34"/>
  <c r="A220" i="34"/>
  <c r="B219" i="34"/>
  <c r="A219" i="34"/>
  <c r="B218" i="34"/>
  <c r="A218" i="34"/>
  <c r="B217" i="34"/>
  <c r="A217" i="34"/>
  <c r="B216" i="34"/>
  <c r="A216" i="34"/>
  <c r="B215" i="34"/>
  <c r="A215" i="34"/>
  <c r="B214" i="34"/>
  <c r="A214" i="34"/>
  <c r="B213" i="34"/>
  <c r="A213" i="34"/>
  <c r="B212" i="34"/>
  <c r="A212" i="34"/>
  <c r="B211" i="34"/>
  <c r="A211" i="34"/>
  <c r="B210" i="34"/>
  <c r="A210" i="34"/>
  <c r="B209" i="34"/>
  <c r="A209" i="34"/>
  <c r="B208" i="34"/>
  <c r="A208" i="34"/>
  <c r="B207" i="34"/>
  <c r="A207" i="34"/>
  <c r="B206" i="34"/>
  <c r="A206" i="34"/>
  <c r="B205" i="34"/>
  <c r="A205" i="34"/>
  <c r="B204" i="34"/>
  <c r="A204" i="34"/>
  <c r="B203" i="34"/>
  <c r="A203" i="34"/>
  <c r="B202" i="34"/>
  <c r="A202" i="34"/>
  <c r="B201" i="34"/>
  <c r="A201" i="34"/>
  <c r="B200" i="34"/>
  <c r="A200" i="34"/>
  <c r="B199" i="34"/>
  <c r="A199" i="34"/>
  <c r="B198" i="34"/>
  <c r="A198" i="34"/>
  <c r="B197" i="34"/>
  <c r="A197" i="34"/>
  <c r="B196" i="34"/>
  <c r="A196" i="34"/>
  <c r="B195" i="34"/>
  <c r="A195" i="34"/>
  <c r="B194" i="34"/>
  <c r="A194" i="34"/>
  <c r="B193" i="34"/>
  <c r="A193" i="34"/>
  <c r="B192" i="34"/>
  <c r="A192" i="34"/>
  <c r="B191" i="34"/>
  <c r="A191" i="34"/>
  <c r="B190" i="34"/>
  <c r="A190" i="34"/>
  <c r="B189" i="34"/>
  <c r="A189" i="34"/>
  <c r="B188" i="34"/>
  <c r="A188" i="34"/>
  <c r="B187" i="34"/>
  <c r="A187" i="34"/>
  <c r="B186" i="34"/>
  <c r="A186" i="34"/>
  <c r="B185" i="34"/>
  <c r="A185" i="34"/>
  <c r="B184" i="34"/>
  <c r="A184" i="34"/>
  <c r="B183" i="34"/>
  <c r="A183" i="34"/>
  <c r="B182" i="34"/>
  <c r="A182" i="34"/>
  <c r="B181" i="34"/>
  <c r="A181" i="34"/>
  <c r="B180" i="34"/>
  <c r="A180" i="34"/>
  <c r="B179" i="34"/>
  <c r="A179" i="34"/>
  <c r="B178" i="34"/>
  <c r="A178" i="34"/>
  <c r="B177" i="34"/>
  <c r="A177" i="34"/>
  <c r="B176" i="34"/>
  <c r="A176" i="34"/>
  <c r="B175" i="34"/>
  <c r="A175" i="34"/>
  <c r="B174" i="34"/>
  <c r="A174" i="34"/>
  <c r="B173" i="34"/>
  <c r="A173" i="34"/>
  <c r="B172" i="34"/>
  <c r="A172" i="34"/>
  <c r="B171" i="34"/>
  <c r="A171" i="34"/>
  <c r="B170" i="34"/>
  <c r="A170" i="34"/>
  <c r="B169" i="34"/>
  <c r="A169" i="34"/>
  <c r="B168" i="34"/>
  <c r="A168" i="34"/>
  <c r="B167" i="34"/>
  <c r="A167" i="34"/>
  <c r="B166" i="34"/>
  <c r="A166" i="34"/>
  <c r="B165" i="34"/>
  <c r="A165" i="34"/>
  <c r="B164" i="34"/>
  <c r="A164" i="34"/>
  <c r="B163" i="34"/>
  <c r="A163" i="34"/>
  <c r="B162" i="34"/>
  <c r="A162" i="34"/>
  <c r="B161" i="34"/>
  <c r="A161" i="34"/>
  <c r="B160" i="34"/>
  <c r="A160" i="34"/>
  <c r="B159" i="34"/>
  <c r="A159" i="34"/>
  <c r="B158" i="34"/>
  <c r="A158" i="34"/>
  <c r="B157" i="34"/>
  <c r="A157" i="34"/>
  <c r="B156" i="34"/>
  <c r="A156" i="34"/>
  <c r="B155" i="34"/>
  <c r="A155" i="34"/>
  <c r="B154" i="34"/>
  <c r="A154" i="34"/>
  <c r="B153" i="34"/>
  <c r="A153" i="34"/>
  <c r="B152" i="34"/>
  <c r="A152" i="34"/>
  <c r="B151" i="34"/>
  <c r="A151" i="34"/>
  <c r="B150" i="34"/>
  <c r="A150" i="34"/>
  <c r="B149" i="34"/>
  <c r="A149" i="34"/>
  <c r="B148" i="34"/>
  <c r="A148" i="34"/>
  <c r="B147" i="34"/>
  <c r="A147" i="34"/>
  <c r="B146" i="34"/>
  <c r="A146" i="34"/>
  <c r="B145" i="34"/>
  <c r="A145" i="34"/>
  <c r="B144" i="34"/>
  <c r="A144" i="34"/>
  <c r="B143" i="34"/>
  <c r="A143" i="34"/>
  <c r="B142" i="34"/>
  <c r="A142" i="34"/>
  <c r="B141" i="34"/>
  <c r="A141" i="34"/>
  <c r="B140" i="34"/>
  <c r="A140" i="34"/>
  <c r="B139" i="34"/>
  <c r="A139" i="34"/>
  <c r="B138" i="34"/>
  <c r="A138" i="34"/>
  <c r="B137" i="34"/>
  <c r="A137" i="34"/>
  <c r="B136" i="34"/>
  <c r="A136" i="34"/>
  <c r="B135" i="34"/>
  <c r="A135" i="34"/>
  <c r="B134" i="34"/>
  <c r="A134" i="34"/>
  <c r="B133" i="34"/>
  <c r="A133" i="34"/>
  <c r="B132" i="34"/>
  <c r="A132" i="34"/>
  <c r="B131" i="34"/>
  <c r="A131" i="34"/>
  <c r="B130" i="34"/>
  <c r="A130" i="34"/>
  <c r="B129" i="34"/>
  <c r="A129" i="34"/>
  <c r="B128" i="34"/>
  <c r="A128" i="34"/>
  <c r="B127" i="34"/>
  <c r="A127" i="34"/>
  <c r="B126" i="34"/>
  <c r="A126" i="34"/>
  <c r="B125" i="34"/>
  <c r="A125" i="34"/>
  <c r="B124" i="34"/>
  <c r="A124" i="34"/>
  <c r="B123" i="34"/>
  <c r="A123" i="34"/>
  <c r="B122" i="34"/>
  <c r="A122" i="34"/>
  <c r="B121" i="34"/>
  <c r="A121" i="34"/>
  <c r="B120" i="34"/>
  <c r="A120" i="34"/>
  <c r="B119" i="34"/>
  <c r="A119" i="34"/>
  <c r="B118" i="34"/>
  <c r="A118" i="34"/>
  <c r="B117" i="34"/>
  <c r="A117" i="34"/>
  <c r="B116" i="34"/>
  <c r="A116" i="34"/>
  <c r="B115" i="34"/>
  <c r="A115" i="34"/>
  <c r="B114" i="34"/>
  <c r="A114" i="34"/>
  <c r="B113" i="34"/>
  <c r="A113" i="34"/>
  <c r="B112" i="34"/>
  <c r="A112" i="34"/>
  <c r="B111" i="34"/>
  <c r="A111" i="34"/>
  <c r="B110" i="34"/>
  <c r="A110" i="34"/>
  <c r="B109" i="34"/>
  <c r="A109" i="34"/>
  <c r="B108" i="34"/>
  <c r="A108" i="34"/>
  <c r="B107" i="34"/>
  <c r="A107" i="34"/>
  <c r="B106" i="34"/>
  <c r="A106" i="34"/>
  <c r="B105" i="34"/>
  <c r="A105" i="34"/>
  <c r="B104" i="34"/>
  <c r="A104" i="34"/>
  <c r="B103" i="34"/>
  <c r="A103" i="34"/>
  <c r="B102" i="34"/>
  <c r="A102" i="34"/>
  <c r="B101" i="34"/>
  <c r="A101" i="34"/>
  <c r="B100" i="34"/>
  <c r="A100" i="34"/>
  <c r="B99" i="34"/>
  <c r="A99" i="34"/>
  <c r="B98" i="34"/>
  <c r="A98" i="34"/>
  <c r="B97" i="34"/>
  <c r="A97" i="34"/>
  <c r="B96" i="34"/>
  <c r="A96" i="34"/>
  <c r="B95" i="34"/>
  <c r="A95" i="34"/>
  <c r="B94" i="34"/>
  <c r="A94" i="34"/>
  <c r="B93" i="34"/>
  <c r="A93" i="34"/>
  <c r="B92" i="34"/>
  <c r="A92" i="34"/>
  <c r="B91" i="34"/>
  <c r="A91" i="34"/>
  <c r="B90" i="34"/>
  <c r="A90" i="34"/>
  <c r="B89" i="34"/>
  <c r="A89" i="34"/>
  <c r="B88" i="34"/>
  <c r="A88" i="34"/>
  <c r="B87" i="34"/>
  <c r="A87" i="34"/>
  <c r="B86" i="34"/>
  <c r="A86" i="34"/>
  <c r="B85" i="34"/>
  <c r="A85" i="34"/>
  <c r="B84" i="34"/>
  <c r="A84" i="34"/>
  <c r="B83" i="34"/>
  <c r="A83" i="34"/>
  <c r="B82" i="34"/>
  <c r="A82" i="34"/>
  <c r="B81" i="34"/>
  <c r="A81" i="34"/>
  <c r="B80" i="34"/>
  <c r="A80" i="34"/>
  <c r="B79" i="34"/>
  <c r="A79" i="34"/>
  <c r="B78" i="34"/>
  <c r="A78" i="34"/>
  <c r="B77" i="34"/>
  <c r="A77" i="34"/>
  <c r="B76" i="34"/>
  <c r="A76" i="34"/>
  <c r="B75" i="34"/>
  <c r="A75" i="34"/>
  <c r="B74" i="34"/>
  <c r="A74" i="34"/>
  <c r="B73" i="34"/>
  <c r="A73" i="34"/>
  <c r="B72" i="34"/>
  <c r="A72" i="34"/>
  <c r="B71" i="34"/>
  <c r="A71" i="34"/>
  <c r="B70" i="34"/>
  <c r="A70" i="34"/>
  <c r="B69" i="34"/>
  <c r="A69" i="34"/>
  <c r="B68" i="34"/>
  <c r="A68" i="34"/>
  <c r="B67" i="34"/>
  <c r="A67" i="34"/>
  <c r="B66" i="34"/>
  <c r="A66" i="34"/>
  <c r="B65" i="34"/>
  <c r="A65" i="34"/>
  <c r="B64" i="34"/>
  <c r="A64" i="34"/>
  <c r="B63" i="34"/>
  <c r="A63" i="34"/>
  <c r="B62" i="34"/>
  <c r="A62" i="34"/>
  <c r="B61" i="34"/>
  <c r="A61" i="34"/>
  <c r="B60" i="34"/>
  <c r="A60" i="34"/>
  <c r="B59" i="34"/>
  <c r="A59" i="34"/>
  <c r="B58" i="34"/>
  <c r="A58" i="34"/>
  <c r="B57" i="34"/>
  <c r="A57" i="34"/>
  <c r="B56" i="34"/>
  <c r="A56" i="34"/>
  <c r="B55" i="34"/>
  <c r="A55" i="34"/>
  <c r="B54" i="34"/>
  <c r="A54" i="34"/>
  <c r="B53" i="34"/>
  <c r="A53" i="34"/>
  <c r="B52" i="34"/>
  <c r="A52" i="34"/>
  <c r="B51" i="34"/>
  <c r="A51" i="34"/>
  <c r="B50" i="34"/>
  <c r="A50" i="34"/>
  <c r="B49" i="34"/>
  <c r="A49" i="34"/>
  <c r="B48" i="34"/>
  <c r="A48" i="34"/>
  <c r="B47" i="34"/>
  <c r="A47" i="34"/>
  <c r="B46" i="34"/>
  <c r="A46" i="34"/>
  <c r="B45" i="34"/>
  <c r="A45" i="34"/>
  <c r="B44" i="34"/>
  <c r="A44" i="34"/>
  <c r="B43" i="34"/>
  <c r="A43" i="34"/>
  <c r="B42" i="34"/>
  <c r="A42" i="34"/>
  <c r="B41" i="34"/>
  <c r="A41" i="34"/>
  <c r="B40" i="34"/>
  <c r="A40" i="34"/>
  <c r="B39" i="34"/>
  <c r="A39" i="34"/>
  <c r="B38" i="34"/>
  <c r="A38" i="34"/>
  <c r="B37" i="34"/>
  <c r="A37" i="34"/>
  <c r="B36" i="34"/>
  <c r="A36" i="34"/>
  <c r="B35" i="34"/>
  <c r="A35" i="34"/>
  <c r="B34" i="34"/>
  <c r="A34" i="34"/>
  <c r="B33" i="34"/>
  <c r="A33" i="34"/>
  <c r="B32" i="34"/>
  <c r="A32" i="34"/>
  <c r="B31" i="34"/>
  <c r="A31" i="34"/>
  <c r="B30" i="34"/>
  <c r="A30" i="34"/>
  <c r="B29" i="34"/>
  <c r="A29" i="34"/>
  <c r="B28" i="34"/>
  <c r="A28" i="34"/>
  <c r="B27" i="34"/>
  <c r="A27" i="34"/>
  <c r="B26" i="34"/>
  <c r="A26" i="34"/>
  <c r="B25" i="34"/>
  <c r="A25" i="34"/>
  <c r="B24" i="34"/>
  <c r="A24" i="34"/>
  <c r="B23" i="34"/>
  <c r="A23" i="34"/>
  <c r="B22" i="34"/>
  <c r="A22" i="34"/>
  <c r="B21" i="34"/>
  <c r="A21" i="34"/>
  <c r="B20" i="34"/>
  <c r="A20" i="34"/>
  <c r="B19" i="34"/>
  <c r="A19" i="34"/>
  <c r="B18" i="34"/>
  <c r="A18" i="34"/>
  <c r="B17" i="34"/>
  <c r="A17" i="34"/>
  <c r="B16" i="34"/>
  <c r="A16" i="34"/>
  <c r="B15" i="34"/>
  <c r="A15" i="34"/>
  <c r="B14" i="34"/>
  <c r="A14" i="34"/>
  <c r="B13" i="34"/>
  <c r="A13" i="34"/>
  <c r="B12" i="34"/>
  <c r="A12" i="34"/>
  <c r="B11" i="34"/>
  <c r="A11" i="34"/>
  <c r="B10" i="34"/>
  <c r="A10" i="34"/>
  <c r="B9" i="34"/>
  <c r="A9" i="34"/>
  <c r="B8" i="34"/>
  <c r="A8" i="34"/>
  <c r="B7" i="34"/>
  <c r="A7" i="34"/>
  <c r="B6" i="34"/>
  <c r="A6" i="34"/>
  <c r="B5" i="34"/>
  <c r="A5" i="34"/>
  <c r="B4" i="34"/>
  <c r="A4" i="34"/>
  <c r="B328" i="33"/>
  <c r="B327" i="33"/>
  <c r="A327" i="33"/>
  <c r="B326" i="33"/>
  <c r="A326" i="33"/>
  <c r="B325" i="33"/>
  <c r="A325" i="33"/>
  <c r="B324" i="33"/>
  <c r="A324" i="33"/>
  <c r="B323" i="33"/>
  <c r="A323" i="33"/>
  <c r="B322" i="33"/>
  <c r="A322" i="33"/>
  <c r="B321" i="33"/>
  <c r="A321" i="33"/>
  <c r="B320" i="33"/>
  <c r="A320" i="33"/>
  <c r="B319" i="33"/>
  <c r="A319" i="33"/>
  <c r="B318" i="33"/>
  <c r="A318" i="33"/>
  <c r="B317" i="33"/>
  <c r="A317" i="33"/>
  <c r="B316" i="33"/>
  <c r="A316" i="33"/>
  <c r="B315" i="33"/>
  <c r="A315" i="33"/>
  <c r="B314" i="33"/>
  <c r="A314" i="33"/>
  <c r="B313" i="33"/>
  <c r="A313" i="33"/>
  <c r="B312" i="33"/>
  <c r="A312" i="33"/>
  <c r="B311" i="33"/>
  <c r="A311" i="33"/>
  <c r="B310" i="33"/>
  <c r="A310" i="33"/>
  <c r="B309" i="33"/>
  <c r="A309" i="33"/>
  <c r="B308" i="33"/>
  <c r="A308" i="33"/>
  <c r="B307" i="33"/>
  <c r="A307" i="33"/>
  <c r="B306" i="33"/>
  <c r="A306" i="33"/>
  <c r="B305" i="33"/>
  <c r="A305" i="33"/>
  <c r="B304" i="33"/>
  <c r="A304" i="33"/>
  <c r="B303" i="33"/>
  <c r="A303" i="33"/>
  <c r="B302" i="33"/>
  <c r="A302" i="33"/>
  <c r="B301" i="33"/>
  <c r="A301" i="33"/>
  <c r="B300" i="33"/>
  <c r="A300" i="33"/>
  <c r="B299" i="33"/>
  <c r="A299" i="33"/>
  <c r="B298" i="33"/>
  <c r="A298" i="33"/>
  <c r="B297" i="33"/>
  <c r="A297" i="33"/>
  <c r="B296" i="33"/>
  <c r="A296" i="33"/>
  <c r="B295" i="33"/>
  <c r="A295" i="33"/>
  <c r="B294" i="33"/>
  <c r="A294" i="33"/>
  <c r="B293" i="33"/>
  <c r="A293" i="33"/>
  <c r="B292" i="33"/>
  <c r="A292" i="33"/>
  <c r="B291" i="33"/>
  <c r="A291" i="33"/>
  <c r="B290" i="33"/>
  <c r="A290" i="33"/>
  <c r="B289" i="33"/>
  <c r="A289" i="33"/>
  <c r="B288" i="33"/>
  <c r="A288" i="33"/>
  <c r="B287" i="33"/>
  <c r="A287" i="33"/>
  <c r="B286" i="33"/>
  <c r="A286" i="33"/>
  <c r="B285" i="33"/>
  <c r="A285" i="33"/>
  <c r="B284" i="33"/>
  <c r="A284" i="33"/>
  <c r="B283" i="33"/>
  <c r="A283" i="33"/>
  <c r="B282" i="33"/>
  <c r="A282" i="33"/>
  <c r="B281" i="33"/>
  <c r="A281" i="33"/>
  <c r="B280" i="33"/>
  <c r="A280" i="33"/>
  <c r="B279" i="33"/>
  <c r="A279" i="33"/>
  <c r="B278" i="33"/>
  <c r="A278" i="33"/>
  <c r="B277" i="33"/>
  <c r="A277" i="33"/>
  <c r="B276" i="33"/>
  <c r="A276" i="33"/>
  <c r="B275" i="33"/>
  <c r="A275" i="33"/>
  <c r="B274" i="33"/>
  <c r="A274" i="33"/>
  <c r="B273" i="33"/>
  <c r="A273" i="33"/>
  <c r="B272" i="33"/>
  <c r="A272" i="33"/>
  <c r="B271" i="33"/>
  <c r="A271" i="33"/>
  <c r="B270" i="33"/>
  <c r="A270" i="33"/>
  <c r="B269" i="33"/>
  <c r="A269" i="33"/>
  <c r="B268" i="33"/>
  <c r="A268" i="33"/>
  <c r="B267" i="33"/>
  <c r="A267" i="33"/>
  <c r="B266" i="33"/>
  <c r="A266" i="33"/>
  <c r="B265" i="33"/>
  <c r="A265" i="33"/>
  <c r="B264" i="33"/>
  <c r="A264" i="33"/>
  <c r="B263" i="33"/>
  <c r="A263" i="33"/>
  <c r="B262" i="33"/>
  <c r="A262" i="33"/>
  <c r="B261" i="33"/>
  <c r="A261" i="33"/>
  <c r="B260" i="33"/>
  <c r="A260" i="33"/>
  <c r="B259" i="33"/>
  <c r="A259" i="33"/>
  <c r="B258" i="33"/>
  <c r="A258" i="33"/>
  <c r="B257" i="33"/>
  <c r="A257" i="33"/>
  <c r="B256" i="33"/>
  <c r="A256" i="33"/>
  <c r="B255" i="33"/>
  <c r="A255" i="33"/>
  <c r="B254" i="33"/>
  <c r="A254" i="33"/>
  <c r="B253" i="33"/>
  <c r="A253" i="33"/>
  <c r="B252" i="33"/>
  <c r="A252" i="33"/>
  <c r="B251" i="33"/>
  <c r="A251" i="33"/>
  <c r="B250" i="33"/>
  <c r="A250" i="33"/>
  <c r="B249" i="33"/>
  <c r="A249" i="33"/>
  <c r="B248" i="33"/>
  <c r="A248" i="33"/>
  <c r="B247" i="33"/>
  <c r="A247" i="33"/>
  <c r="B246" i="33"/>
  <c r="A246" i="33"/>
  <c r="B245" i="33"/>
  <c r="A245" i="33"/>
  <c r="B244" i="33"/>
  <c r="A244" i="33"/>
  <c r="B243" i="33"/>
  <c r="A243" i="33"/>
  <c r="B242" i="33"/>
  <c r="A242" i="33"/>
  <c r="B241" i="33"/>
  <c r="A241" i="33"/>
  <c r="B240" i="33"/>
  <c r="A240" i="33"/>
  <c r="B239" i="33"/>
  <c r="A239" i="33"/>
  <c r="B238" i="33"/>
  <c r="A238" i="33"/>
  <c r="B237" i="33"/>
  <c r="A237" i="33"/>
  <c r="B236" i="33"/>
  <c r="A236" i="33"/>
  <c r="B235" i="33"/>
  <c r="A235" i="33"/>
  <c r="B234" i="33"/>
  <c r="A234" i="33"/>
  <c r="B233" i="33"/>
  <c r="A233" i="33"/>
  <c r="B232" i="33"/>
  <c r="A232" i="33"/>
  <c r="B231" i="33"/>
  <c r="A231" i="33"/>
  <c r="B230" i="33"/>
  <c r="A230" i="33"/>
  <c r="B229" i="33"/>
  <c r="A229" i="33"/>
  <c r="B228" i="33"/>
  <c r="A228" i="33"/>
  <c r="B227" i="33"/>
  <c r="A227" i="33"/>
  <c r="B226" i="33"/>
  <c r="A226" i="33"/>
  <c r="B225" i="33"/>
  <c r="A225" i="33"/>
  <c r="B224" i="33"/>
  <c r="A224" i="33"/>
  <c r="B223" i="33"/>
  <c r="A223" i="33"/>
  <c r="B222" i="33"/>
  <c r="A222" i="33"/>
  <c r="B221" i="33"/>
  <c r="A221" i="33"/>
  <c r="B220" i="33"/>
  <c r="A220" i="33"/>
  <c r="B219" i="33"/>
  <c r="A219" i="33"/>
  <c r="B218" i="33"/>
  <c r="A218" i="33"/>
  <c r="B217" i="33"/>
  <c r="A217" i="33"/>
  <c r="B216" i="33"/>
  <c r="A216" i="33"/>
  <c r="B215" i="33"/>
  <c r="A215" i="33"/>
  <c r="B214" i="33"/>
  <c r="A214" i="33"/>
  <c r="B213" i="33"/>
  <c r="A213" i="33"/>
  <c r="B212" i="33"/>
  <c r="A212" i="33"/>
  <c r="B211" i="33"/>
  <c r="A211" i="33"/>
  <c r="B210" i="33"/>
  <c r="A210" i="33"/>
  <c r="B209" i="33"/>
  <c r="A209" i="33"/>
  <c r="B208" i="33"/>
  <c r="A208" i="33"/>
  <c r="B207" i="33"/>
  <c r="A207" i="33"/>
  <c r="B206" i="33"/>
  <c r="A206" i="33"/>
  <c r="B205" i="33"/>
  <c r="A205" i="33"/>
  <c r="B204" i="33"/>
  <c r="A204" i="33"/>
  <c r="B203" i="33"/>
  <c r="A203" i="33"/>
  <c r="B202" i="33"/>
  <c r="A202" i="33"/>
  <c r="B201" i="33"/>
  <c r="A201" i="33"/>
  <c r="B200" i="33"/>
  <c r="A200" i="33"/>
  <c r="B199" i="33"/>
  <c r="A199" i="33"/>
  <c r="B198" i="33"/>
  <c r="A198" i="33"/>
  <c r="B197" i="33"/>
  <c r="A197" i="33"/>
  <c r="B196" i="33"/>
  <c r="A196" i="33"/>
  <c r="B195" i="33"/>
  <c r="A195" i="33"/>
  <c r="B194" i="33"/>
  <c r="A194" i="33"/>
  <c r="B193" i="33"/>
  <c r="A193" i="33"/>
  <c r="B192" i="33"/>
  <c r="A192" i="33"/>
  <c r="B191" i="33"/>
  <c r="A191" i="33"/>
  <c r="B190" i="33"/>
  <c r="A190" i="33"/>
  <c r="B189" i="33"/>
  <c r="A189" i="33"/>
  <c r="B188" i="33"/>
  <c r="A188" i="33"/>
  <c r="B187" i="33"/>
  <c r="A187" i="33"/>
  <c r="B186" i="33"/>
  <c r="A186" i="33"/>
  <c r="B185" i="33"/>
  <c r="A185" i="33"/>
  <c r="B184" i="33"/>
  <c r="A184" i="33"/>
  <c r="B183" i="33"/>
  <c r="A183" i="33"/>
  <c r="B182" i="33"/>
  <c r="A182" i="33"/>
  <c r="B181" i="33"/>
  <c r="A181" i="33"/>
  <c r="B180" i="33"/>
  <c r="A180" i="33"/>
  <c r="B179" i="33"/>
  <c r="A179" i="33"/>
  <c r="B178" i="33"/>
  <c r="A178" i="33"/>
  <c r="B177" i="33"/>
  <c r="A177" i="33"/>
  <c r="B176" i="33"/>
  <c r="A176" i="33"/>
  <c r="B175" i="33"/>
  <c r="A175" i="33"/>
  <c r="B174" i="33"/>
  <c r="A174" i="33"/>
  <c r="B173" i="33"/>
  <c r="A173" i="33"/>
  <c r="B172" i="33"/>
  <c r="A172" i="33"/>
  <c r="B171" i="33"/>
  <c r="A171" i="33"/>
  <c r="B170" i="33"/>
  <c r="A170" i="33"/>
  <c r="B169" i="33"/>
  <c r="A169" i="33"/>
  <c r="B168" i="33"/>
  <c r="A168" i="33"/>
  <c r="B167" i="33"/>
  <c r="A167" i="33"/>
  <c r="B166" i="33"/>
  <c r="A166" i="33"/>
  <c r="B165" i="33"/>
  <c r="A165" i="33"/>
  <c r="B164" i="33"/>
  <c r="A164" i="33"/>
  <c r="B163" i="33"/>
  <c r="A163" i="33"/>
  <c r="B162" i="33"/>
  <c r="A162" i="33"/>
  <c r="B161" i="33"/>
  <c r="A161" i="33"/>
  <c r="B160" i="33"/>
  <c r="A160" i="33"/>
  <c r="B159" i="33"/>
  <c r="A159" i="33"/>
  <c r="B158" i="33"/>
  <c r="A158" i="33"/>
  <c r="B157" i="33"/>
  <c r="A157" i="33"/>
  <c r="B156" i="33"/>
  <c r="A156" i="33"/>
  <c r="B155" i="33"/>
  <c r="A155" i="33"/>
  <c r="B154" i="33"/>
  <c r="A154" i="33"/>
  <c r="B153" i="33"/>
  <c r="A153" i="33"/>
  <c r="B152" i="33"/>
  <c r="A152" i="33"/>
  <c r="B151" i="33"/>
  <c r="A151" i="33"/>
  <c r="B150" i="33"/>
  <c r="A150" i="33"/>
  <c r="B149" i="33"/>
  <c r="A149" i="33"/>
  <c r="B148" i="33"/>
  <c r="A148" i="33"/>
  <c r="B147" i="33"/>
  <c r="A147" i="33"/>
  <c r="B146" i="33"/>
  <c r="A146" i="33"/>
  <c r="B145" i="33"/>
  <c r="A145" i="33"/>
  <c r="B144" i="33"/>
  <c r="A144" i="33"/>
  <c r="B143" i="33"/>
  <c r="A143" i="33"/>
  <c r="B142" i="33"/>
  <c r="A142" i="33"/>
  <c r="B141" i="33"/>
  <c r="A141" i="33"/>
  <c r="B140" i="33"/>
  <c r="A140" i="33"/>
  <c r="B139" i="33"/>
  <c r="A139" i="33"/>
  <c r="B138" i="33"/>
  <c r="A138" i="33"/>
  <c r="B137" i="33"/>
  <c r="A137" i="33"/>
  <c r="B136" i="33"/>
  <c r="A136" i="33"/>
  <c r="B135" i="33"/>
  <c r="A135" i="33"/>
  <c r="B134" i="33"/>
  <c r="A134" i="33"/>
  <c r="B133" i="33"/>
  <c r="A133" i="33"/>
  <c r="B132" i="33"/>
  <c r="A132" i="33"/>
  <c r="B131" i="33"/>
  <c r="A131" i="33"/>
  <c r="B130" i="33"/>
  <c r="A130" i="33"/>
  <c r="B129" i="33"/>
  <c r="A129" i="33"/>
  <c r="B128" i="33"/>
  <c r="A128" i="33"/>
  <c r="B127" i="33"/>
  <c r="A127" i="33"/>
  <c r="B126" i="33"/>
  <c r="A126" i="33"/>
  <c r="B125" i="33"/>
  <c r="A125" i="33"/>
  <c r="B124" i="33"/>
  <c r="A124" i="33"/>
  <c r="B123" i="33"/>
  <c r="A123" i="33"/>
  <c r="B122" i="33"/>
  <c r="A122" i="33"/>
  <c r="B121" i="33"/>
  <c r="A121" i="33"/>
  <c r="B120" i="33"/>
  <c r="A120" i="33"/>
  <c r="B119" i="33"/>
  <c r="A119" i="33"/>
  <c r="B118" i="33"/>
  <c r="A118" i="33"/>
  <c r="B117" i="33"/>
  <c r="A117" i="33"/>
  <c r="B116" i="33"/>
  <c r="A116" i="33"/>
  <c r="B115" i="33"/>
  <c r="A115" i="33"/>
  <c r="B114" i="33"/>
  <c r="A114" i="33"/>
  <c r="B113" i="33"/>
  <c r="A113" i="33"/>
  <c r="B112" i="33"/>
  <c r="A112" i="33"/>
  <c r="B111" i="33"/>
  <c r="A111" i="33"/>
  <c r="B110" i="33"/>
  <c r="A110" i="33"/>
  <c r="B109" i="33"/>
  <c r="A109" i="33"/>
  <c r="B108" i="33"/>
  <c r="A108" i="33"/>
  <c r="B107" i="33"/>
  <c r="A107" i="33"/>
  <c r="B106" i="33"/>
  <c r="A106" i="33"/>
  <c r="B105" i="33"/>
  <c r="A105" i="33"/>
  <c r="B104" i="33"/>
  <c r="A104" i="33"/>
  <c r="B103" i="33"/>
  <c r="A103" i="33"/>
  <c r="B102" i="33"/>
  <c r="A102" i="33"/>
  <c r="B101" i="33"/>
  <c r="A101" i="33"/>
  <c r="B100" i="33"/>
  <c r="A100" i="33"/>
  <c r="B99" i="33"/>
  <c r="A99" i="33"/>
  <c r="B98" i="33"/>
  <c r="A98" i="33"/>
  <c r="B97" i="33"/>
  <c r="A97" i="33"/>
  <c r="B96" i="33"/>
  <c r="A96" i="33"/>
  <c r="B95" i="33"/>
  <c r="A95" i="33"/>
  <c r="B94" i="33"/>
  <c r="A94" i="33"/>
  <c r="B93" i="33"/>
  <c r="A93" i="33"/>
  <c r="B92" i="33"/>
  <c r="A92" i="33"/>
  <c r="B91" i="33"/>
  <c r="A91" i="33"/>
  <c r="B90" i="33"/>
  <c r="A90" i="33"/>
  <c r="B89" i="33"/>
  <c r="A89" i="33"/>
  <c r="B88" i="33"/>
  <c r="A88" i="33"/>
  <c r="B87" i="33"/>
  <c r="A87" i="33"/>
  <c r="B86" i="33"/>
  <c r="A86" i="33"/>
  <c r="B85" i="33"/>
  <c r="A85" i="33"/>
  <c r="B84" i="33"/>
  <c r="A84" i="33"/>
  <c r="B83" i="33"/>
  <c r="A83" i="33"/>
  <c r="B82" i="33"/>
  <c r="A82" i="33"/>
  <c r="B81" i="33"/>
  <c r="A81" i="33"/>
  <c r="B80" i="33"/>
  <c r="A80" i="33"/>
  <c r="B79" i="33"/>
  <c r="A79" i="33"/>
  <c r="B78" i="33"/>
  <c r="A78" i="33"/>
  <c r="B77" i="33"/>
  <c r="A77" i="33"/>
  <c r="B76" i="33"/>
  <c r="A76" i="33"/>
  <c r="B75" i="33"/>
  <c r="A75" i="33"/>
  <c r="B74" i="33"/>
  <c r="A74" i="33"/>
  <c r="B73" i="33"/>
  <c r="A73" i="33"/>
  <c r="B72" i="33"/>
  <c r="A72" i="33"/>
  <c r="B71" i="33"/>
  <c r="A71" i="33"/>
  <c r="B70" i="33"/>
  <c r="A70" i="33"/>
  <c r="B69" i="33"/>
  <c r="A69" i="33"/>
  <c r="B68" i="33"/>
  <c r="A68" i="33"/>
  <c r="B67" i="33"/>
  <c r="A67" i="33"/>
  <c r="B66" i="33"/>
  <c r="A66" i="33"/>
  <c r="B65" i="33"/>
  <c r="A65" i="33"/>
  <c r="B64" i="33"/>
  <c r="A64" i="33"/>
  <c r="B63" i="33"/>
  <c r="A63" i="33"/>
  <c r="B62" i="33"/>
  <c r="A62" i="33"/>
  <c r="B61" i="33"/>
  <c r="A61" i="33"/>
  <c r="B60" i="33"/>
  <c r="A60" i="33"/>
  <c r="B59" i="33"/>
  <c r="A59" i="33"/>
  <c r="B58" i="33"/>
  <c r="A58" i="33"/>
  <c r="B57" i="33"/>
  <c r="A57" i="33"/>
  <c r="B56" i="33"/>
  <c r="A56" i="33"/>
  <c r="B55" i="33"/>
  <c r="A55" i="33"/>
  <c r="B54" i="33"/>
  <c r="A54" i="33"/>
  <c r="B53" i="33"/>
  <c r="A53" i="33"/>
  <c r="B52" i="33"/>
  <c r="A52" i="33"/>
  <c r="B51" i="33"/>
  <c r="A51" i="33"/>
  <c r="B50" i="33"/>
  <c r="A50" i="33"/>
  <c r="B49" i="33"/>
  <c r="A49" i="33"/>
  <c r="B48" i="33"/>
  <c r="A48" i="33"/>
  <c r="B47" i="33"/>
  <c r="A47" i="33"/>
  <c r="B46" i="33"/>
  <c r="A46" i="33"/>
  <c r="B45" i="33"/>
  <c r="A45" i="33"/>
  <c r="B44" i="33"/>
  <c r="A44" i="33"/>
  <c r="B43" i="33"/>
  <c r="A43" i="33"/>
  <c r="B42" i="33"/>
  <c r="A42" i="33"/>
  <c r="B41" i="33"/>
  <c r="A41" i="33"/>
  <c r="B40" i="33"/>
  <c r="A40" i="33"/>
  <c r="B39" i="33"/>
  <c r="A39" i="33"/>
  <c r="B38" i="33"/>
  <c r="A38" i="33"/>
  <c r="B37" i="33"/>
  <c r="A37" i="33"/>
  <c r="B36" i="33"/>
  <c r="A36" i="33"/>
  <c r="B35" i="33"/>
  <c r="A35" i="33"/>
  <c r="B34" i="33"/>
  <c r="A34" i="33"/>
  <c r="B33" i="33"/>
  <c r="A33" i="33"/>
  <c r="B32" i="33"/>
  <c r="A32" i="33"/>
  <c r="B31" i="33"/>
  <c r="A31" i="33"/>
  <c r="B30" i="33"/>
  <c r="A30" i="33"/>
  <c r="B29" i="33"/>
  <c r="A29" i="33"/>
  <c r="B28" i="33"/>
  <c r="A28" i="33"/>
  <c r="B27" i="33"/>
  <c r="A27" i="33"/>
  <c r="B26" i="33"/>
  <c r="A26" i="33"/>
  <c r="B25" i="33"/>
  <c r="A25" i="33"/>
  <c r="B24" i="33"/>
  <c r="A24" i="33"/>
  <c r="B23" i="33"/>
  <c r="A23" i="33"/>
  <c r="B22" i="33"/>
  <c r="A22" i="33"/>
  <c r="B21" i="33"/>
  <c r="A21" i="33"/>
  <c r="B20" i="33"/>
  <c r="A20" i="33"/>
  <c r="B19" i="33"/>
  <c r="A19" i="33"/>
  <c r="B18" i="33"/>
  <c r="A18" i="33"/>
  <c r="B17" i="33"/>
  <c r="A17" i="33"/>
  <c r="B16" i="33"/>
  <c r="A16" i="33"/>
  <c r="B15" i="33"/>
  <c r="A15" i="33"/>
  <c r="B14" i="33"/>
  <c r="A14" i="33"/>
  <c r="B13" i="33"/>
  <c r="A13" i="33"/>
  <c r="B12" i="33"/>
  <c r="A12" i="33"/>
  <c r="B11" i="33"/>
  <c r="A11" i="33"/>
  <c r="B10" i="33"/>
  <c r="A10" i="33"/>
  <c r="B9" i="33"/>
  <c r="A9" i="33"/>
  <c r="B8" i="33"/>
  <c r="A8" i="33"/>
  <c r="B7" i="33"/>
  <c r="A7" i="33"/>
  <c r="B6" i="33"/>
  <c r="A6" i="33"/>
  <c r="B5" i="33"/>
  <c r="A5" i="33"/>
  <c r="B4" i="33"/>
  <c r="A4" i="33"/>
  <c r="D334" i="33" s="1"/>
  <c r="B327" i="32"/>
  <c r="A327" i="32"/>
  <c r="B326" i="32"/>
  <c r="A326" i="32"/>
  <c r="B325" i="32"/>
  <c r="A325" i="32"/>
  <c r="B324" i="32"/>
  <c r="A324" i="32"/>
  <c r="B323" i="32"/>
  <c r="A323" i="32"/>
  <c r="B322" i="32"/>
  <c r="A322" i="32"/>
  <c r="B321" i="32"/>
  <c r="A321" i="32"/>
  <c r="B320" i="32"/>
  <c r="A320" i="32"/>
  <c r="B319" i="32"/>
  <c r="A319" i="32"/>
  <c r="B318" i="32"/>
  <c r="A318" i="32"/>
  <c r="B317" i="32"/>
  <c r="A317" i="32"/>
  <c r="B316" i="32"/>
  <c r="A316" i="32"/>
  <c r="B315" i="32"/>
  <c r="A315" i="32"/>
  <c r="B314" i="32"/>
  <c r="A314" i="32"/>
  <c r="B313" i="32"/>
  <c r="A313" i="32"/>
  <c r="B312" i="32"/>
  <c r="A312" i="32"/>
  <c r="B311" i="32"/>
  <c r="A311" i="32"/>
  <c r="B310" i="32"/>
  <c r="A310" i="32"/>
  <c r="B309" i="32"/>
  <c r="A309" i="32"/>
  <c r="B308" i="32"/>
  <c r="A308" i="32"/>
  <c r="B307" i="32"/>
  <c r="A307" i="32"/>
  <c r="B306" i="32"/>
  <c r="A306" i="32"/>
  <c r="B305" i="32"/>
  <c r="A305" i="32"/>
  <c r="B304" i="32"/>
  <c r="A304" i="32"/>
  <c r="B303" i="32"/>
  <c r="A303" i="32"/>
  <c r="B302" i="32"/>
  <c r="A302" i="32"/>
  <c r="B301" i="32"/>
  <c r="A301" i="32"/>
  <c r="B300" i="32"/>
  <c r="A300" i="32"/>
  <c r="B299" i="32"/>
  <c r="A299" i="32"/>
  <c r="B298" i="32"/>
  <c r="A298" i="32"/>
  <c r="B297" i="32"/>
  <c r="A297" i="32"/>
  <c r="B296" i="32"/>
  <c r="A296" i="32"/>
  <c r="B295" i="32"/>
  <c r="A295" i="32"/>
  <c r="B294" i="32"/>
  <c r="A294" i="32"/>
  <c r="B293" i="32"/>
  <c r="A293" i="32"/>
  <c r="B292" i="32"/>
  <c r="A292" i="32"/>
  <c r="B291" i="32"/>
  <c r="A291" i="32"/>
  <c r="B290" i="32"/>
  <c r="A290" i="32"/>
  <c r="B289" i="32"/>
  <c r="A289" i="32"/>
  <c r="B288" i="32"/>
  <c r="A288" i="32"/>
  <c r="B287" i="32"/>
  <c r="A287" i="32"/>
  <c r="B286" i="32"/>
  <c r="A286" i="32"/>
  <c r="B285" i="32"/>
  <c r="A285" i="32"/>
  <c r="B284" i="32"/>
  <c r="A284" i="32"/>
  <c r="B283" i="32"/>
  <c r="A283" i="32"/>
  <c r="B282" i="32"/>
  <c r="A282" i="32"/>
  <c r="B281" i="32"/>
  <c r="A281" i="32"/>
  <c r="B280" i="32"/>
  <c r="A280" i="32"/>
  <c r="B279" i="32"/>
  <c r="A279" i="32"/>
  <c r="B278" i="32"/>
  <c r="A278" i="32"/>
  <c r="B277" i="32"/>
  <c r="A277" i="32"/>
  <c r="B276" i="32"/>
  <c r="A276" i="32"/>
  <c r="B275" i="32"/>
  <c r="A275" i="32"/>
  <c r="B274" i="32"/>
  <c r="A274" i="32"/>
  <c r="B273" i="32"/>
  <c r="A273" i="32"/>
  <c r="B272" i="32"/>
  <c r="A272" i="32"/>
  <c r="B271" i="32"/>
  <c r="A271" i="32"/>
  <c r="B270" i="32"/>
  <c r="A270" i="32"/>
  <c r="B269" i="32"/>
  <c r="A269" i="32"/>
  <c r="B268" i="32"/>
  <c r="A268" i="32"/>
  <c r="B267" i="32"/>
  <c r="A267" i="32"/>
  <c r="B266" i="32"/>
  <c r="A266" i="32"/>
  <c r="B265" i="32"/>
  <c r="A265" i="32"/>
  <c r="B264" i="32"/>
  <c r="A264" i="32"/>
  <c r="B263" i="32"/>
  <c r="A263" i="32"/>
  <c r="B262" i="32"/>
  <c r="A262" i="32"/>
  <c r="B261" i="32"/>
  <c r="A261" i="32"/>
  <c r="B260" i="32"/>
  <c r="A260" i="32"/>
  <c r="B259" i="32"/>
  <c r="A259" i="32"/>
  <c r="B258" i="32"/>
  <c r="A258" i="32"/>
  <c r="B257" i="32"/>
  <c r="A257" i="32"/>
  <c r="B256" i="32"/>
  <c r="A256" i="32"/>
  <c r="B255" i="32"/>
  <c r="A255" i="32"/>
  <c r="B254" i="32"/>
  <c r="A254" i="32"/>
  <c r="B253" i="32"/>
  <c r="A253" i="32"/>
  <c r="B252" i="32"/>
  <c r="A252" i="32"/>
  <c r="B251" i="32"/>
  <c r="A251" i="32"/>
  <c r="B250" i="32"/>
  <c r="A250" i="32"/>
  <c r="B249" i="32"/>
  <c r="A249" i="32"/>
  <c r="B248" i="32"/>
  <c r="A248" i="32"/>
  <c r="B247" i="32"/>
  <c r="A247" i="32"/>
  <c r="B246" i="32"/>
  <c r="A246" i="32"/>
  <c r="B245" i="32"/>
  <c r="A245" i="32"/>
  <c r="B244" i="32"/>
  <c r="A244" i="32"/>
  <c r="B243" i="32"/>
  <c r="A243" i="32"/>
  <c r="B242" i="32"/>
  <c r="A242" i="32"/>
  <c r="B241" i="32"/>
  <c r="A241" i="32"/>
  <c r="B240" i="32"/>
  <c r="A240" i="32"/>
  <c r="B239" i="32"/>
  <c r="A239" i="32"/>
  <c r="B238" i="32"/>
  <c r="A238" i="32"/>
  <c r="B237" i="32"/>
  <c r="A237" i="32"/>
  <c r="B236" i="32"/>
  <c r="A236" i="32"/>
  <c r="B235" i="32"/>
  <c r="A235" i="32"/>
  <c r="B234" i="32"/>
  <c r="A234" i="32"/>
  <c r="B233" i="32"/>
  <c r="A233" i="32"/>
  <c r="B232" i="32"/>
  <c r="A232" i="32"/>
  <c r="B231" i="32"/>
  <c r="A231" i="32"/>
  <c r="B230" i="32"/>
  <c r="A230" i="32"/>
  <c r="B229" i="32"/>
  <c r="A229" i="32"/>
  <c r="B228" i="32"/>
  <c r="A228" i="32"/>
  <c r="B227" i="32"/>
  <c r="A227" i="32"/>
  <c r="B226" i="32"/>
  <c r="A226" i="32"/>
  <c r="B225" i="32"/>
  <c r="A225" i="32"/>
  <c r="B224" i="32"/>
  <c r="A224" i="32"/>
  <c r="B223" i="32"/>
  <c r="A223" i="32"/>
  <c r="B222" i="32"/>
  <c r="A222" i="32"/>
  <c r="B221" i="32"/>
  <c r="A221" i="32"/>
  <c r="B220" i="32"/>
  <c r="A220" i="32"/>
  <c r="B219" i="32"/>
  <c r="A219" i="32"/>
  <c r="B218" i="32"/>
  <c r="A218" i="32"/>
  <c r="B217" i="32"/>
  <c r="A217" i="32"/>
  <c r="B216" i="32"/>
  <c r="A216" i="32"/>
  <c r="B215" i="32"/>
  <c r="A215" i="32"/>
  <c r="B214" i="32"/>
  <c r="A214" i="32"/>
  <c r="B213" i="32"/>
  <c r="A213" i="32"/>
  <c r="B212" i="32"/>
  <c r="A212" i="32"/>
  <c r="B211" i="32"/>
  <c r="A211" i="32"/>
  <c r="B210" i="32"/>
  <c r="A210" i="32"/>
  <c r="B209" i="32"/>
  <c r="A209" i="32"/>
  <c r="B208" i="32"/>
  <c r="A208" i="32"/>
  <c r="B207" i="32"/>
  <c r="A207" i="32"/>
  <c r="B206" i="32"/>
  <c r="A206" i="32"/>
  <c r="B205" i="32"/>
  <c r="A205" i="32"/>
  <c r="B204" i="32"/>
  <c r="A204" i="32"/>
  <c r="B203" i="32"/>
  <c r="A203" i="32"/>
  <c r="B202" i="32"/>
  <c r="A202" i="32"/>
  <c r="B201" i="32"/>
  <c r="A201" i="32"/>
  <c r="B200" i="32"/>
  <c r="A200" i="32"/>
  <c r="B199" i="32"/>
  <c r="A199" i="32"/>
  <c r="B198" i="32"/>
  <c r="A198" i="32"/>
  <c r="B197" i="32"/>
  <c r="A197" i="32"/>
  <c r="B196" i="32"/>
  <c r="A196" i="32"/>
  <c r="B195" i="32"/>
  <c r="A195" i="32"/>
  <c r="B194" i="32"/>
  <c r="A194" i="32"/>
  <c r="B193" i="32"/>
  <c r="A193" i="32"/>
  <c r="B192" i="32"/>
  <c r="A192" i="32"/>
  <c r="B191" i="32"/>
  <c r="A191" i="32"/>
  <c r="B190" i="32"/>
  <c r="A190" i="32"/>
  <c r="B189" i="32"/>
  <c r="A189" i="32"/>
  <c r="B188" i="32"/>
  <c r="A188" i="32"/>
  <c r="B187" i="32"/>
  <c r="A187" i="32"/>
  <c r="B186" i="32"/>
  <c r="A186" i="32"/>
  <c r="B185" i="32"/>
  <c r="A185" i="32"/>
  <c r="B184" i="32"/>
  <c r="A184" i="32"/>
  <c r="B183" i="32"/>
  <c r="A183" i="32"/>
  <c r="B182" i="32"/>
  <c r="A182" i="32"/>
  <c r="B181" i="32"/>
  <c r="A181" i="32"/>
  <c r="B180" i="32"/>
  <c r="A180" i="32"/>
  <c r="B179" i="32"/>
  <c r="A179" i="32"/>
  <c r="B178" i="32"/>
  <c r="A178" i="32"/>
  <c r="B177" i="32"/>
  <c r="A177" i="32"/>
  <c r="B176" i="32"/>
  <c r="A176" i="32"/>
  <c r="B175" i="32"/>
  <c r="A175" i="32"/>
  <c r="B174" i="32"/>
  <c r="A174" i="32"/>
  <c r="B173" i="32"/>
  <c r="A173" i="32"/>
  <c r="B172" i="32"/>
  <c r="A172" i="32"/>
  <c r="B171" i="32"/>
  <c r="A171" i="32"/>
  <c r="B170" i="32"/>
  <c r="A170" i="32"/>
  <c r="B169" i="32"/>
  <c r="A169" i="32"/>
  <c r="B168" i="32"/>
  <c r="A168" i="32"/>
  <c r="B167" i="32"/>
  <c r="A167" i="32"/>
  <c r="B166" i="32"/>
  <c r="A166" i="32"/>
  <c r="B165" i="32"/>
  <c r="A165" i="32"/>
  <c r="B164" i="32"/>
  <c r="A164" i="32"/>
  <c r="B163" i="32"/>
  <c r="A163" i="32"/>
  <c r="B162" i="32"/>
  <c r="A162" i="32"/>
  <c r="B161" i="32"/>
  <c r="A161" i="32"/>
  <c r="B160" i="32"/>
  <c r="A160" i="32"/>
  <c r="B159" i="32"/>
  <c r="A159" i="32"/>
  <c r="B158" i="32"/>
  <c r="A158" i="32"/>
  <c r="B157" i="32"/>
  <c r="A157" i="32"/>
  <c r="B156" i="32"/>
  <c r="A156" i="32"/>
  <c r="B155" i="32"/>
  <c r="A155" i="32"/>
  <c r="B154" i="32"/>
  <c r="A154" i="32"/>
  <c r="B153" i="32"/>
  <c r="A153" i="32"/>
  <c r="B152" i="32"/>
  <c r="A152" i="32"/>
  <c r="B151" i="32"/>
  <c r="A151" i="32"/>
  <c r="B150" i="32"/>
  <c r="A150" i="32"/>
  <c r="B149" i="32"/>
  <c r="A149" i="32"/>
  <c r="B148" i="32"/>
  <c r="A148" i="32"/>
  <c r="B147" i="32"/>
  <c r="A147" i="32"/>
  <c r="B146" i="32"/>
  <c r="A146" i="32"/>
  <c r="B145" i="32"/>
  <c r="A145" i="32"/>
  <c r="B144" i="32"/>
  <c r="A144" i="32"/>
  <c r="B143" i="32"/>
  <c r="A143" i="32"/>
  <c r="B142" i="32"/>
  <c r="A142" i="32"/>
  <c r="B141" i="32"/>
  <c r="A141" i="32"/>
  <c r="B140" i="32"/>
  <c r="A140" i="32"/>
  <c r="B139" i="32"/>
  <c r="A139" i="32"/>
  <c r="B138" i="32"/>
  <c r="A138" i="32"/>
  <c r="B137" i="32"/>
  <c r="A137" i="32"/>
  <c r="B136" i="32"/>
  <c r="A136" i="32"/>
  <c r="B135" i="32"/>
  <c r="A135" i="32"/>
  <c r="B134" i="32"/>
  <c r="A134" i="32"/>
  <c r="B133" i="32"/>
  <c r="A133" i="32"/>
  <c r="B132" i="32"/>
  <c r="A132" i="32"/>
  <c r="B131" i="32"/>
  <c r="A131" i="32"/>
  <c r="B130" i="32"/>
  <c r="A130" i="32"/>
  <c r="B129" i="32"/>
  <c r="A129" i="32"/>
  <c r="B128" i="32"/>
  <c r="A128" i="32"/>
  <c r="B127" i="32"/>
  <c r="A127" i="32"/>
  <c r="B126" i="32"/>
  <c r="A126" i="32"/>
  <c r="B125" i="32"/>
  <c r="A125" i="32"/>
  <c r="B124" i="32"/>
  <c r="A124" i="32"/>
  <c r="B123" i="32"/>
  <c r="A123" i="32"/>
  <c r="B122" i="32"/>
  <c r="A122" i="32"/>
  <c r="B121" i="32"/>
  <c r="A121" i="32"/>
  <c r="B120" i="32"/>
  <c r="A120" i="32"/>
  <c r="B119" i="32"/>
  <c r="A119" i="32"/>
  <c r="B118" i="32"/>
  <c r="A118" i="32"/>
  <c r="B117" i="32"/>
  <c r="A117" i="32"/>
  <c r="B116" i="32"/>
  <c r="A116" i="32"/>
  <c r="B115" i="32"/>
  <c r="A115" i="32"/>
  <c r="B114" i="32"/>
  <c r="A114" i="32"/>
  <c r="B113" i="32"/>
  <c r="A113" i="32"/>
  <c r="B112" i="32"/>
  <c r="A112" i="32"/>
  <c r="B111" i="32"/>
  <c r="A111" i="32"/>
  <c r="B110" i="32"/>
  <c r="A110" i="32"/>
  <c r="B109" i="32"/>
  <c r="A109" i="32"/>
  <c r="B108" i="32"/>
  <c r="A108" i="32"/>
  <c r="B107" i="32"/>
  <c r="A107" i="32"/>
  <c r="B106" i="32"/>
  <c r="A106" i="32"/>
  <c r="B105" i="32"/>
  <c r="A105" i="32"/>
  <c r="B104" i="32"/>
  <c r="A104" i="32"/>
  <c r="B103" i="32"/>
  <c r="A103" i="32"/>
  <c r="B102" i="32"/>
  <c r="A102" i="32"/>
  <c r="B101" i="32"/>
  <c r="A101" i="32"/>
  <c r="B100" i="32"/>
  <c r="A100" i="32"/>
  <c r="B99" i="32"/>
  <c r="A99" i="32"/>
  <c r="B98" i="32"/>
  <c r="A98" i="32"/>
  <c r="B97" i="32"/>
  <c r="A97" i="32"/>
  <c r="B96" i="32"/>
  <c r="A96" i="32"/>
  <c r="B95" i="32"/>
  <c r="A95" i="32"/>
  <c r="B94" i="32"/>
  <c r="A94" i="32"/>
  <c r="B93" i="32"/>
  <c r="A93" i="32"/>
  <c r="B92" i="32"/>
  <c r="A92" i="32"/>
  <c r="B91" i="32"/>
  <c r="A91" i="32"/>
  <c r="B90" i="32"/>
  <c r="A90" i="32"/>
  <c r="B89" i="32"/>
  <c r="A89" i="32"/>
  <c r="B88" i="32"/>
  <c r="A88" i="32"/>
  <c r="B87" i="32"/>
  <c r="A87" i="32"/>
  <c r="B86" i="32"/>
  <c r="A86" i="32"/>
  <c r="B85" i="32"/>
  <c r="A85" i="32"/>
  <c r="B84" i="32"/>
  <c r="A84" i="32"/>
  <c r="B83" i="32"/>
  <c r="A83" i="32"/>
  <c r="B82" i="32"/>
  <c r="A82" i="32"/>
  <c r="B81" i="32"/>
  <c r="A81" i="32"/>
  <c r="B80" i="32"/>
  <c r="A80" i="32"/>
  <c r="B79" i="32"/>
  <c r="A79" i="32"/>
  <c r="B78" i="32"/>
  <c r="A78" i="32"/>
  <c r="B77" i="32"/>
  <c r="A77" i="32"/>
  <c r="B76" i="32"/>
  <c r="A76" i="32"/>
  <c r="B75" i="32"/>
  <c r="A75" i="32"/>
  <c r="B74" i="32"/>
  <c r="A74" i="32"/>
  <c r="B73" i="32"/>
  <c r="A73" i="32"/>
  <c r="B72" i="32"/>
  <c r="A72" i="32"/>
  <c r="B71" i="32"/>
  <c r="A71" i="32"/>
  <c r="B70" i="32"/>
  <c r="A70" i="32"/>
  <c r="B69" i="32"/>
  <c r="A69" i="32"/>
  <c r="B68" i="32"/>
  <c r="A68" i="32"/>
  <c r="B67" i="32"/>
  <c r="A67" i="32"/>
  <c r="B66" i="32"/>
  <c r="A66" i="32"/>
  <c r="B65" i="32"/>
  <c r="A65" i="32"/>
  <c r="B64" i="32"/>
  <c r="A64" i="32"/>
  <c r="B63" i="32"/>
  <c r="A63" i="32"/>
  <c r="B62" i="32"/>
  <c r="A62" i="32"/>
  <c r="B61" i="32"/>
  <c r="A61" i="32"/>
  <c r="B60" i="32"/>
  <c r="A60" i="32"/>
  <c r="B59" i="32"/>
  <c r="A59" i="32"/>
  <c r="B58" i="32"/>
  <c r="A58" i="32"/>
  <c r="B57" i="32"/>
  <c r="A57" i="32"/>
  <c r="B56" i="32"/>
  <c r="A56" i="32"/>
  <c r="B55" i="32"/>
  <c r="A55" i="32"/>
  <c r="B54" i="32"/>
  <c r="A54" i="32"/>
  <c r="B53" i="32"/>
  <c r="A53" i="32"/>
  <c r="B52" i="32"/>
  <c r="A52" i="32"/>
  <c r="B51" i="32"/>
  <c r="A51" i="32"/>
  <c r="B50" i="32"/>
  <c r="A50" i="32"/>
  <c r="B49" i="32"/>
  <c r="A49" i="32"/>
  <c r="B48" i="32"/>
  <c r="A48" i="32"/>
  <c r="B47" i="32"/>
  <c r="A47" i="32"/>
  <c r="B46" i="32"/>
  <c r="A46" i="32"/>
  <c r="B45" i="32"/>
  <c r="A45" i="32"/>
  <c r="B44" i="32"/>
  <c r="A44" i="32"/>
  <c r="B43" i="32"/>
  <c r="A43" i="32"/>
  <c r="B42" i="32"/>
  <c r="A42" i="32"/>
  <c r="B41" i="32"/>
  <c r="A41" i="32"/>
  <c r="B40" i="32"/>
  <c r="A40" i="32"/>
  <c r="B39" i="32"/>
  <c r="A39" i="32"/>
  <c r="B38" i="32"/>
  <c r="A38" i="32"/>
  <c r="B37" i="32"/>
  <c r="A37" i="32"/>
  <c r="B36" i="32"/>
  <c r="A36" i="32"/>
  <c r="B35" i="32"/>
  <c r="A35" i="32"/>
  <c r="B34" i="32"/>
  <c r="A34" i="32"/>
  <c r="B33" i="32"/>
  <c r="A33" i="32"/>
  <c r="B32" i="32"/>
  <c r="A32" i="32"/>
  <c r="B31" i="32"/>
  <c r="A31" i="32"/>
  <c r="B30" i="32"/>
  <c r="A30" i="32"/>
  <c r="B29" i="32"/>
  <c r="A29" i="32"/>
  <c r="B28" i="32"/>
  <c r="A28" i="32"/>
  <c r="B27" i="32"/>
  <c r="A27" i="32"/>
  <c r="B26" i="32"/>
  <c r="A26" i="32"/>
  <c r="B25" i="32"/>
  <c r="A25" i="32"/>
  <c r="B24" i="32"/>
  <c r="A24" i="32"/>
  <c r="B23" i="32"/>
  <c r="A23" i="32"/>
  <c r="B22" i="32"/>
  <c r="A22" i="32"/>
  <c r="B21" i="32"/>
  <c r="A21" i="32"/>
  <c r="B20" i="32"/>
  <c r="A20" i="32"/>
  <c r="B19" i="32"/>
  <c r="A19" i="32"/>
  <c r="B18" i="32"/>
  <c r="A18" i="32"/>
  <c r="B17" i="32"/>
  <c r="A17" i="32"/>
  <c r="B16" i="32"/>
  <c r="A16" i="32"/>
  <c r="B15" i="32"/>
  <c r="A15" i="32"/>
  <c r="B14" i="32"/>
  <c r="A14" i="32"/>
  <c r="B13" i="32"/>
  <c r="A13" i="32"/>
  <c r="B12" i="32"/>
  <c r="A12" i="32"/>
  <c r="B11" i="32"/>
  <c r="A11" i="32"/>
  <c r="B10" i="32"/>
  <c r="A10" i="32"/>
  <c r="B9" i="32"/>
  <c r="A9" i="32"/>
  <c r="B8" i="32"/>
  <c r="A8" i="32"/>
  <c r="B7" i="32"/>
  <c r="A7" i="32"/>
  <c r="B6" i="32"/>
  <c r="A6" i="32"/>
  <c r="B5" i="32"/>
  <c r="A5" i="32"/>
  <c r="B4" i="32"/>
  <c r="A4" i="32"/>
  <c r="B327" i="31"/>
  <c r="A327" i="31"/>
  <c r="B326" i="31"/>
  <c r="A326" i="31"/>
  <c r="B325" i="31"/>
  <c r="A325" i="31"/>
  <c r="B324" i="31"/>
  <c r="A324" i="31"/>
  <c r="B323" i="31"/>
  <c r="A323" i="31"/>
  <c r="B322" i="31"/>
  <c r="A322" i="31"/>
  <c r="B321" i="31"/>
  <c r="A321" i="31"/>
  <c r="B320" i="31"/>
  <c r="A320" i="31"/>
  <c r="B319" i="31"/>
  <c r="A319" i="31"/>
  <c r="B318" i="31"/>
  <c r="A318" i="31"/>
  <c r="B317" i="31"/>
  <c r="A317" i="31"/>
  <c r="B316" i="31"/>
  <c r="A316" i="31"/>
  <c r="B315" i="31"/>
  <c r="A315" i="31"/>
  <c r="B314" i="31"/>
  <c r="A314" i="31"/>
  <c r="B313" i="31"/>
  <c r="A313" i="31"/>
  <c r="B312" i="31"/>
  <c r="A312" i="31"/>
  <c r="B311" i="31"/>
  <c r="A311" i="31"/>
  <c r="B310" i="31"/>
  <c r="A310" i="31"/>
  <c r="B309" i="31"/>
  <c r="A309" i="31"/>
  <c r="B308" i="31"/>
  <c r="A308" i="31"/>
  <c r="B307" i="31"/>
  <c r="A307" i="31"/>
  <c r="B306" i="31"/>
  <c r="A306" i="31"/>
  <c r="B305" i="31"/>
  <c r="A305" i="31"/>
  <c r="B304" i="31"/>
  <c r="A304" i="31"/>
  <c r="B303" i="31"/>
  <c r="A303" i="31"/>
  <c r="B302" i="31"/>
  <c r="A302" i="31"/>
  <c r="B301" i="31"/>
  <c r="A301" i="31"/>
  <c r="B300" i="31"/>
  <c r="A300" i="31"/>
  <c r="B299" i="31"/>
  <c r="A299" i="31"/>
  <c r="B298" i="31"/>
  <c r="A298" i="31"/>
  <c r="B297" i="31"/>
  <c r="A297" i="31"/>
  <c r="B296" i="31"/>
  <c r="A296" i="31"/>
  <c r="B295" i="31"/>
  <c r="A295" i="31"/>
  <c r="B294" i="31"/>
  <c r="A294" i="31"/>
  <c r="B293" i="31"/>
  <c r="A293" i="31"/>
  <c r="B292" i="31"/>
  <c r="A292" i="31"/>
  <c r="B291" i="31"/>
  <c r="A291" i="31"/>
  <c r="B290" i="31"/>
  <c r="A290" i="31"/>
  <c r="B289" i="31"/>
  <c r="A289" i="31"/>
  <c r="B288" i="31"/>
  <c r="A288" i="31"/>
  <c r="B287" i="31"/>
  <c r="A287" i="31"/>
  <c r="B286" i="31"/>
  <c r="A286" i="31"/>
  <c r="B285" i="31"/>
  <c r="A285" i="31"/>
  <c r="B284" i="31"/>
  <c r="A284" i="31"/>
  <c r="B283" i="31"/>
  <c r="A283" i="31"/>
  <c r="B282" i="31"/>
  <c r="A282" i="31"/>
  <c r="B281" i="31"/>
  <c r="A281" i="31"/>
  <c r="B280" i="31"/>
  <c r="A280" i="31"/>
  <c r="B279" i="31"/>
  <c r="A279" i="31"/>
  <c r="B278" i="31"/>
  <c r="A278" i="31"/>
  <c r="B277" i="31"/>
  <c r="A277" i="31"/>
  <c r="B276" i="31"/>
  <c r="A276" i="31"/>
  <c r="B275" i="31"/>
  <c r="A275" i="31"/>
  <c r="B274" i="31"/>
  <c r="A274" i="31"/>
  <c r="B273" i="31"/>
  <c r="A273" i="31"/>
  <c r="B272" i="31"/>
  <c r="A272" i="31"/>
  <c r="B271" i="31"/>
  <c r="A271" i="31"/>
  <c r="B270" i="31"/>
  <c r="A270" i="31"/>
  <c r="B269" i="31"/>
  <c r="A269" i="31"/>
  <c r="B268" i="31"/>
  <c r="A268" i="31"/>
  <c r="B267" i="31"/>
  <c r="A267" i="31"/>
  <c r="B266" i="31"/>
  <c r="A266" i="31"/>
  <c r="B265" i="31"/>
  <c r="A265" i="31"/>
  <c r="B264" i="31"/>
  <c r="A264" i="31"/>
  <c r="B263" i="31"/>
  <c r="A263" i="31"/>
  <c r="B262" i="31"/>
  <c r="A262" i="31"/>
  <c r="B261" i="31"/>
  <c r="A261" i="31"/>
  <c r="B260" i="31"/>
  <c r="A260" i="31"/>
  <c r="B259" i="31"/>
  <c r="A259" i="31"/>
  <c r="B258" i="31"/>
  <c r="A258" i="31"/>
  <c r="B257" i="31"/>
  <c r="A257" i="31"/>
  <c r="B256" i="31"/>
  <c r="A256" i="31"/>
  <c r="B255" i="31"/>
  <c r="A255" i="31"/>
  <c r="B254" i="31"/>
  <c r="A254" i="31"/>
  <c r="B253" i="31"/>
  <c r="A253" i="31"/>
  <c r="B252" i="31"/>
  <c r="A252" i="31"/>
  <c r="B251" i="31"/>
  <c r="A251" i="31"/>
  <c r="B250" i="31"/>
  <c r="A250" i="31"/>
  <c r="B249" i="31"/>
  <c r="A249" i="31"/>
  <c r="B248" i="31"/>
  <c r="A248" i="31"/>
  <c r="B247" i="31"/>
  <c r="A247" i="31"/>
  <c r="B246" i="31"/>
  <c r="A246" i="31"/>
  <c r="B245" i="31"/>
  <c r="A245" i="31"/>
  <c r="B244" i="31"/>
  <c r="A244" i="31"/>
  <c r="B243" i="31"/>
  <c r="A243" i="31"/>
  <c r="B242" i="31"/>
  <c r="A242" i="31"/>
  <c r="B241" i="31"/>
  <c r="A241" i="31"/>
  <c r="B240" i="31"/>
  <c r="A240" i="31"/>
  <c r="B239" i="31"/>
  <c r="A239" i="31"/>
  <c r="B238" i="31"/>
  <c r="A238" i="31"/>
  <c r="B237" i="31"/>
  <c r="A237" i="31"/>
  <c r="B236" i="31"/>
  <c r="A236" i="31"/>
  <c r="B235" i="31"/>
  <c r="A235" i="31"/>
  <c r="B234" i="31"/>
  <c r="A234" i="31"/>
  <c r="B233" i="31"/>
  <c r="A233" i="31"/>
  <c r="B232" i="31"/>
  <c r="A232" i="31"/>
  <c r="B231" i="31"/>
  <c r="A231" i="31"/>
  <c r="B230" i="31"/>
  <c r="A230" i="31"/>
  <c r="B229" i="31"/>
  <c r="A229" i="31"/>
  <c r="B228" i="31"/>
  <c r="A228" i="31"/>
  <c r="B227" i="31"/>
  <c r="A227" i="31"/>
  <c r="B226" i="31"/>
  <c r="A226" i="31"/>
  <c r="B225" i="31"/>
  <c r="A225" i="31"/>
  <c r="B224" i="31"/>
  <c r="A224" i="31"/>
  <c r="B223" i="31"/>
  <c r="A223" i="31"/>
  <c r="B222" i="31"/>
  <c r="A222" i="31"/>
  <c r="B221" i="31"/>
  <c r="A221" i="31"/>
  <c r="B220" i="31"/>
  <c r="A220" i="31"/>
  <c r="B219" i="31"/>
  <c r="A219" i="31"/>
  <c r="B218" i="31"/>
  <c r="A218" i="31"/>
  <c r="B217" i="31"/>
  <c r="A217" i="31"/>
  <c r="B216" i="31"/>
  <c r="A216" i="31"/>
  <c r="B215" i="31"/>
  <c r="A215" i="31"/>
  <c r="B214" i="31"/>
  <c r="A214" i="31"/>
  <c r="B213" i="31"/>
  <c r="A213" i="31"/>
  <c r="B212" i="31"/>
  <c r="A212" i="31"/>
  <c r="B211" i="31"/>
  <c r="A211" i="31"/>
  <c r="B210" i="31"/>
  <c r="A210" i="31"/>
  <c r="B209" i="31"/>
  <c r="A209" i="31"/>
  <c r="B208" i="31"/>
  <c r="A208" i="31"/>
  <c r="B207" i="31"/>
  <c r="A207" i="31"/>
  <c r="B206" i="31"/>
  <c r="A206" i="31"/>
  <c r="B205" i="31"/>
  <c r="A205" i="31"/>
  <c r="B204" i="31"/>
  <c r="A204" i="31"/>
  <c r="B203" i="31"/>
  <c r="A203" i="31"/>
  <c r="B202" i="31"/>
  <c r="A202" i="31"/>
  <c r="B201" i="31"/>
  <c r="A201" i="31"/>
  <c r="B200" i="31"/>
  <c r="A200" i="31"/>
  <c r="B199" i="31"/>
  <c r="A199" i="31"/>
  <c r="B198" i="31"/>
  <c r="A198" i="31"/>
  <c r="B197" i="31"/>
  <c r="A197" i="31"/>
  <c r="B196" i="31"/>
  <c r="A196" i="31"/>
  <c r="B195" i="31"/>
  <c r="A195" i="31"/>
  <c r="B194" i="31"/>
  <c r="A194" i="31"/>
  <c r="B193" i="31"/>
  <c r="A193" i="31"/>
  <c r="B192" i="31"/>
  <c r="A192" i="31"/>
  <c r="B191" i="31"/>
  <c r="A191" i="31"/>
  <c r="B190" i="31"/>
  <c r="A190" i="31"/>
  <c r="B189" i="31"/>
  <c r="A189" i="31"/>
  <c r="B188" i="31"/>
  <c r="A188" i="31"/>
  <c r="B187" i="31"/>
  <c r="A187" i="31"/>
  <c r="B186" i="31"/>
  <c r="A186" i="31"/>
  <c r="B185" i="31"/>
  <c r="A185" i="31"/>
  <c r="B184" i="31"/>
  <c r="A184" i="31"/>
  <c r="B183" i="31"/>
  <c r="A183" i="31"/>
  <c r="B182" i="31"/>
  <c r="A182" i="31"/>
  <c r="B181" i="31"/>
  <c r="A181" i="31"/>
  <c r="B180" i="31"/>
  <c r="A180" i="31"/>
  <c r="B179" i="31"/>
  <c r="A179" i="31"/>
  <c r="B178" i="31"/>
  <c r="A178" i="31"/>
  <c r="B177" i="31"/>
  <c r="A177" i="31"/>
  <c r="B176" i="31"/>
  <c r="A176" i="31"/>
  <c r="B175" i="31"/>
  <c r="A175" i="31"/>
  <c r="B174" i="31"/>
  <c r="A174" i="31"/>
  <c r="B173" i="31"/>
  <c r="A173" i="31"/>
  <c r="B172" i="31"/>
  <c r="A172" i="31"/>
  <c r="B171" i="31"/>
  <c r="A171" i="31"/>
  <c r="B170" i="31"/>
  <c r="A170" i="31"/>
  <c r="B169" i="31"/>
  <c r="A169" i="31"/>
  <c r="B168" i="31"/>
  <c r="A168" i="31"/>
  <c r="B167" i="31"/>
  <c r="A167" i="31"/>
  <c r="B166" i="31"/>
  <c r="A166" i="31"/>
  <c r="B165" i="31"/>
  <c r="A165" i="31"/>
  <c r="B164" i="31"/>
  <c r="A164" i="31"/>
  <c r="B163" i="31"/>
  <c r="A163" i="31"/>
  <c r="B162" i="31"/>
  <c r="A162" i="31"/>
  <c r="B161" i="31"/>
  <c r="A161" i="31"/>
  <c r="B160" i="31"/>
  <c r="A160" i="31"/>
  <c r="B159" i="31"/>
  <c r="A159" i="31"/>
  <c r="B158" i="31"/>
  <c r="A158" i="31"/>
  <c r="B157" i="31"/>
  <c r="A157" i="31"/>
  <c r="B156" i="31"/>
  <c r="A156" i="31"/>
  <c r="B155" i="31"/>
  <c r="A155" i="31"/>
  <c r="B154" i="31"/>
  <c r="A154" i="31"/>
  <c r="B153" i="31"/>
  <c r="A153" i="31"/>
  <c r="B152" i="31"/>
  <c r="A152" i="31"/>
  <c r="B151" i="31"/>
  <c r="A151" i="31"/>
  <c r="B150" i="31"/>
  <c r="A150" i="31"/>
  <c r="B149" i="31"/>
  <c r="A149" i="31"/>
  <c r="B148" i="31"/>
  <c r="A148" i="31"/>
  <c r="B147" i="31"/>
  <c r="A147" i="31"/>
  <c r="B146" i="31"/>
  <c r="A146" i="31"/>
  <c r="B145" i="31"/>
  <c r="A145" i="31"/>
  <c r="B144" i="31"/>
  <c r="A144" i="31"/>
  <c r="B143" i="31"/>
  <c r="A143" i="31"/>
  <c r="B142" i="31"/>
  <c r="A142" i="31"/>
  <c r="B141" i="31"/>
  <c r="A141" i="31"/>
  <c r="B140" i="31"/>
  <c r="A140" i="31"/>
  <c r="B139" i="31"/>
  <c r="A139" i="31"/>
  <c r="B138" i="31"/>
  <c r="A138" i="31"/>
  <c r="B137" i="31"/>
  <c r="A137" i="31"/>
  <c r="B136" i="31"/>
  <c r="A136" i="31"/>
  <c r="B135" i="31"/>
  <c r="A135" i="31"/>
  <c r="B134" i="31"/>
  <c r="A134" i="31"/>
  <c r="B133" i="31"/>
  <c r="A133" i="31"/>
  <c r="B132" i="31"/>
  <c r="A132" i="31"/>
  <c r="B131" i="31"/>
  <c r="A131" i="31"/>
  <c r="B130" i="31"/>
  <c r="A130" i="31"/>
  <c r="B129" i="31"/>
  <c r="A129" i="31"/>
  <c r="B128" i="31"/>
  <c r="A128" i="31"/>
  <c r="B127" i="31"/>
  <c r="A127" i="31"/>
  <c r="B126" i="31"/>
  <c r="A126" i="31"/>
  <c r="B125" i="31"/>
  <c r="A125" i="31"/>
  <c r="B124" i="31"/>
  <c r="A124" i="31"/>
  <c r="B123" i="31"/>
  <c r="A123" i="31"/>
  <c r="B122" i="31"/>
  <c r="A122" i="31"/>
  <c r="B121" i="31"/>
  <c r="A121" i="31"/>
  <c r="B120" i="31"/>
  <c r="A120" i="31"/>
  <c r="B119" i="31"/>
  <c r="A119" i="31"/>
  <c r="B118" i="31"/>
  <c r="A118" i="31"/>
  <c r="B117" i="31"/>
  <c r="A117" i="31"/>
  <c r="B116" i="31"/>
  <c r="A116" i="31"/>
  <c r="B115" i="31"/>
  <c r="A115" i="31"/>
  <c r="B114" i="31"/>
  <c r="A114" i="31"/>
  <c r="B113" i="31"/>
  <c r="A113" i="31"/>
  <c r="B112" i="31"/>
  <c r="A112" i="31"/>
  <c r="B111" i="31"/>
  <c r="A111" i="31"/>
  <c r="B110" i="31"/>
  <c r="A110" i="31"/>
  <c r="B109" i="31"/>
  <c r="A109" i="31"/>
  <c r="B108" i="31"/>
  <c r="A108" i="31"/>
  <c r="B107" i="31"/>
  <c r="A107" i="31"/>
  <c r="B106" i="31"/>
  <c r="A106" i="31"/>
  <c r="B105" i="31"/>
  <c r="A105" i="31"/>
  <c r="B104" i="31"/>
  <c r="A104" i="31"/>
  <c r="B103" i="31"/>
  <c r="A103" i="31"/>
  <c r="B102" i="31"/>
  <c r="A102" i="31"/>
  <c r="B101" i="31"/>
  <c r="A101" i="31"/>
  <c r="B100" i="31"/>
  <c r="A100" i="31"/>
  <c r="B99" i="31"/>
  <c r="A99" i="31"/>
  <c r="B98" i="31"/>
  <c r="A98" i="31"/>
  <c r="B97" i="31"/>
  <c r="A97" i="31"/>
  <c r="B96" i="31"/>
  <c r="A96" i="31"/>
  <c r="B95" i="31"/>
  <c r="A95" i="31"/>
  <c r="B94" i="31"/>
  <c r="A94" i="31"/>
  <c r="B93" i="31"/>
  <c r="A93" i="31"/>
  <c r="B92" i="31"/>
  <c r="A92" i="31"/>
  <c r="B91" i="31"/>
  <c r="A91" i="31"/>
  <c r="B90" i="31"/>
  <c r="A90" i="31"/>
  <c r="B89" i="31"/>
  <c r="A89" i="31"/>
  <c r="B88" i="31"/>
  <c r="A88" i="31"/>
  <c r="B87" i="31"/>
  <c r="A87" i="31"/>
  <c r="B86" i="31"/>
  <c r="A86" i="31"/>
  <c r="B85" i="31"/>
  <c r="A85" i="31"/>
  <c r="B84" i="31"/>
  <c r="A84" i="31"/>
  <c r="B83" i="31"/>
  <c r="A83" i="31"/>
  <c r="B82" i="31"/>
  <c r="A82" i="31"/>
  <c r="B81" i="31"/>
  <c r="A81" i="31"/>
  <c r="B80" i="31"/>
  <c r="A80" i="31"/>
  <c r="B79" i="31"/>
  <c r="A79" i="31"/>
  <c r="B78" i="31"/>
  <c r="A78" i="31"/>
  <c r="B77" i="31"/>
  <c r="A77" i="31"/>
  <c r="B76" i="31"/>
  <c r="A76" i="31"/>
  <c r="B75" i="31"/>
  <c r="A75" i="31"/>
  <c r="B74" i="31"/>
  <c r="A74" i="31"/>
  <c r="B73" i="31"/>
  <c r="A73" i="31"/>
  <c r="B72" i="31"/>
  <c r="A72" i="31"/>
  <c r="B71" i="31"/>
  <c r="A71" i="31"/>
  <c r="B70" i="31"/>
  <c r="A70" i="31"/>
  <c r="B69" i="31"/>
  <c r="A69" i="31"/>
  <c r="B68" i="31"/>
  <c r="A68" i="31"/>
  <c r="B67" i="31"/>
  <c r="A67" i="31"/>
  <c r="B66" i="31"/>
  <c r="A66" i="31"/>
  <c r="B65" i="31"/>
  <c r="A65" i="31"/>
  <c r="B64" i="31"/>
  <c r="A64" i="31"/>
  <c r="B63" i="31"/>
  <c r="A63" i="31"/>
  <c r="B62" i="31"/>
  <c r="A62" i="31"/>
  <c r="B61" i="31"/>
  <c r="A61" i="31"/>
  <c r="B60" i="31"/>
  <c r="A60" i="31"/>
  <c r="B59" i="31"/>
  <c r="A59" i="31"/>
  <c r="B58" i="31"/>
  <c r="A58" i="31"/>
  <c r="B57" i="31"/>
  <c r="A57" i="31"/>
  <c r="B56" i="31"/>
  <c r="A56" i="31"/>
  <c r="B55" i="31"/>
  <c r="A55" i="31"/>
  <c r="B54" i="31"/>
  <c r="A54" i="31"/>
  <c r="B53" i="31"/>
  <c r="A53" i="31"/>
  <c r="B52" i="31"/>
  <c r="A52" i="31"/>
  <c r="B51" i="31"/>
  <c r="A51" i="31"/>
  <c r="B50" i="31"/>
  <c r="A50" i="31"/>
  <c r="B49" i="31"/>
  <c r="A49" i="31"/>
  <c r="B48" i="31"/>
  <c r="A48" i="31"/>
  <c r="B47" i="31"/>
  <c r="A47" i="31"/>
  <c r="B46" i="31"/>
  <c r="A46" i="31"/>
  <c r="B45" i="31"/>
  <c r="A45" i="31"/>
  <c r="B44" i="31"/>
  <c r="A44" i="31"/>
  <c r="B43" i="31"/>
  <c r="A43" i="31"/>
  <c r="B42" i="31"/>
  <c r="A42" i="31"/>
  <c r="B41" i="31"/>
  <c r="A41" i="31"/>
  <c r="B40" i="31"/>
  <c r="A40" i="31"/>
  <c r="B39" i="31"/>
  <c r="A39" i="31"/>
  <c r="B38" i="31"/>
  <c r="A38" i="31"/>
  <c r="B37" i="31"/>
  <c r="A37" i="31"/>
  <c r="B36" i="31"/>
  <c r="A36" i="31"/>
  <c r="B35" i="31"/>
  <c r="A35" i="31"/>
  <c r="B34" i="31"/>
  <c r="A34" i="31"/>
  <c r="B33" i="31"/>
  <c r="A33" i="31"/>
  <c r="B32" i="31"/>
  <c r="A32" i="31"/>
  <c r="B31" i="31"/>
  <c r="A31" i="31"/>
  <c r="B30" i="31"/>
  <c r="A30" i="31"/>
  <c r="B29" i="31"/>
  <c r="A29" i="31"/>
  <c r="B28" i="31"/>
  <c r="A28" i="31"/>
  <c r="B27" i="31"/>
  <c r="A27" i="31"/>
  <c r="B26" i="31"/>
  <c r="A26" i="31"/>
  <c r="B25" i="31"/>
  <c r="A25" i="31"/>
  <c r="B24" i="31"/>
  <c r="A24" i="31"/>
  <c r="B23" i="31"/>
  <c r="A23" i="31"/>
  <c r="B22" i="31"/>
  <c r="A22" i="31"/>
  <c r="B21" i="31"/>
  <c r="A21" i="31"/>
  <c r="B20" i="31"/>
  <c r="A20" i="31"/>
  <c r="B19" i="31"/>
  <c r="A19" i="31"/>
  <c r="B18" i="31"/>
  <c r="A18" i="31"/>
  <c r="B17" i="31"/>
  <c r="A17" i="31"/>
  <c r="B16" i="31"/>
  <c r="A16" i="31"/>
  <c r="B15" i="31"/>
  <c r="A15" i="31"/>
  <c r="B14" i="31"/>
  <c r="A14" i="31"/>
  <c r="B13" i="31"/>
  <c r="A13" i="31"/>
  <c r="B12" i="31"/>
  <c r="A12" i="31"/>
  <c r="B11" i="31"/>
  <c r="A11" i="31"/>
  <c r="B10" i="31"/>
  <c r="A10" i="31"/>
  <c r="B9" i="31"/>
  <c r="A9" i="31"/>
  <c r="B8" i="31"/>
  <c r="A8" i="31"/>
  <c r="B7" i="31"/>
  <c r="A7" i="31"/>
  <c r="B6" i="31"/>
  <c r="A6" i="31"/>
  <c r="B5" i="31"/>
  <c r="A5" i="31"/>
  <c r="B4" i="31"/>
  <c r="B328" i="31" s="1"/>
  <c r="A4" i="31"/>
  <c r="B327" i="30"/>
  <c r="A327" i="30"/>
  <c r="B326" i="30"/>
  <c r="A326" i="30"/>
  <c r="B325" i="30"/>
  <c r="A325" i="30"/>
  <c r="B324" i="30"/>
  <c r="A324" i="30"/>
  <c r="B323" i="30"/>
  <c r="A323" i="30"/>
  <c r="B322" i="30"/>
  <c r="A322" i="30"/>
  <c r="B321" i="30"/>
  <c r="A321" i="30"/>
  <c r="B320" i="30"/>
  <c r="A320" i="30"/>
  <c r="B319" i="30"/>
  <c r="A319" i="30"/>
  <c r="B318" i="30"/>
  <c r="A318" i="30"/>
  <c r="B317" i="30"/>
  <c r="A317" i="30"/>
  <c r="B316" i="30"/>
  <c r="A316" i="30"/>
  <c r="B315" i="30"/>
  <c r="A315" i="30"/>
  <c r="B314" i="30"/>
  <c r="A314" i="30"/>
  <c r="B313" i="30"/>
  <c r="A313" i="30"/>
  <c r="B312" i="30"/>
  <c r="A312" i="30"/>
  <c r="B311" i="30"/>
  <c r="A311" i="30"/>
  <c r="B310" i="30"/>
  <c r="A310" i="30"/>
  <c r="B309" i="30"/>
  <c r="A309" i="30"/>
  <c r="B308" i="30"/>
  <c r="A308" i="30"/>
  <c r="B307" i="30"/>
  <c r="A307" i="30"/>
  <c r="B306" i="30"/>
  <c r="A306" i="30"/>
  <c r="B305" i="30"/>
  <c r="A305" i="30"/>
  <c r="B304" i="30"/>
  <c r="A304" i="30"/>
  <c r="B303" i="30"/>
  <c r="A303" i="30"/>
  <c r="B302" i="30"/>
  <c r="A302" i="30"/>
  <c r="B301" i="30"/>
  <c r="A301" i="30"/>
  <c r="B300" i="30"/>
  <c r="A300" i="30"/>
  <c r="B299" i="30"/>
  <c r="A299" i="30"/>
  <c r="B298" i="30"/>
  <c r="A298" i="30"/>
  <c r="B297" i="30"/>
  <c r="A297" i="30"/>
  <c r="B296" i="30"/>
  <c r="A296" i="30"/>
  <c r="B295" i="30"/>
  <c r="A295" i="30"/>
  <c r="B294" i="30"/>
  <c r="A294" i="30"/>
  <c r="B293" i="30"/>
  <c r="A293" i="30"/>
  <c r="B292" i="30"/>
  <c r="A292" i="30"/>
  <c r="B291" i="30"/>
  <c r="A291" i="30"/>
  <c r="B290" i="30"/>
  <c r="A290" i="30"/>
  <c r="B289" i="30"/>
  <c r="A289" i="30"/>
  <c r="B288" i="30"/>
  <c r="A288" i="30"/>
  <c r="B287" i="30"/>
  <c r="A287" i="30"/>
  <c r="B286" i="30"/>
  <c r="A286" i="30"/>
  <c r="B285" i="30"/>
  <c r="A285" i="30"/>
  <c r="B284" i="30"/>
  <c r="A284" i="30"/>
  <c r="B283" i="30"/>
  <c r="A283" i="30"/>
  <c r="B282" i="30"/>
  <c r="A282" i="30"/>
  <c r="B281" i="30"/>
  <c r="A281" i="30"/>
  <c r="B280" i="30"/>
  <c r="A280" i="30"/>
  <c r="B279" i="30"/>
  <c r="A279" i="30"/>
  <c r="B278" i="30"/>
  <c r="A278" i="30"/>
  <c r="B277" i="30"/>
  <c r="A277" i="30"/>
  <c r="B276" i="30"/>
  <c r="A276" i="30"/>
  <c r="B275" i="30"/>
  <c r="A275" i="30"/>
  <c r="B274" i="30"/>
  <c r="A274" i="30"/>
  <c r="B273" i="30"/>
  <c r="A273" i="30"/>
  <c r="B272" i="30"/>
  <c r="A272" i="30"/>
  <c r="B271" i="30"/>
  <c r="A271" i="30"/>
  <c r="B270" i="30"/>
  <c r="A270" i="30"/>
  <c r="B269" i="30"/>
  <c r="A269" i="30"/>
  <c r="B268" i="30"/>
  <c r="A268" i="30"/>
  <c r="B267" i="30"/>
  <c r="A267" i="30"/>
  <c r="B266" i="30"/>
  <c r="A266" i="30"/>
  <c r="B265" i="30"/>
  <c r="A265" i="30"/>
  <c r="B264" i="30"/>
  <c r="A264" i="30"/>
  <c r="B263" i="30"/>
  <c r="A263" i="30"/>
  <c r="B262" i="30"/>
  <c r="A262" i="30"/>
  <c r="B261" i="30"/>
  <c r="A261" i="30"/>
  <c r="B260" i="30"/>
  <c r="A260" i="30"/>
  <c r="B259" i="30"/>
  <c r="A259" i="30"/>
  <c r="B258" i="30"/>
  <c r="A258" i="30"/>
  <c r="B257" i="30"/>
  <c r="A257" i="30"/>
  <c r="B256" i="30"/>
  <c r="A256" i="30"/>
  <c r="B255" i="30"/>
  <c r="A255" i="30"/>
  <c r="B254" i="30"/>
  <c r="A254" i="30"/>
  <c r="B253" i="30"/>
  <c r="A253" i="30"/>
  <c r="B252" i="30"/>
  <c r="A252" i="30"/>
  <c r="B251" i="30"/>
  <c r="A251" i="30"/>
  <c r="B250" i="30"/>
  <c r="A250" i="30"/>
  <c r="B249" i="30"/>
  <c r="A249" i="30"/>
  <c r="B248" i="30"/>
  <c r="A248" i="30"/>
  <c r="B247" i="30"/>
  <c r="A247" i="30"/>
  <c r="B246" i="30"/>
  <c r="A246" i="30"/>
  <c r="B245" i="30"/>
  <c r="A245" i="30"/>
  <c r="B244" i="30"/>
  <c r="A244" i="30"/>
  <c r="B243" i="30"/>
  <c r="A243" i="30"/>
  <c r="B242" i="30"/>
  <c r="A242" i="30"/>
  <c r="B241" i="30"/>
  <c r="A241" i="30"/>
  <c r="B240" i="30"/>
  <c r="A240" i="30"/>
  <c r="B239" i="30"/>
  <c r="A239" i="30"/>
  <c r="B238" i="30"/>
  <c r="A238" i="30"/>
  <c r="B237" i="30"/>
  <c r="A237" i="30"/>
  <c r="B236" i="30"/>
  <c r="A236" i="30"/>
  <c r="B235" i="30"/>
  <c r="A235" i="30"/>
  <c r="B234" i="30"/>
  <c r="A234" i="30"/>
  <c r="B233" i="30"/>
  <c r="A233" i="30"/>
  <c r="B232" i="30"/>
  <c r="A232" i="30"/>
  <c r="B231" i="30"/>
  <c r="A231" i="30"/>
  <c r="B230" i="30"/>
  <c r="A230" i="30"/>
  <c r="B229" i="30"/>
  <c r="A229" i="30"/>
  <c r="B228" i="30"/>
  <c r="A228" i="30"/>
  <c r="B227" i="30"/>
  <c r="A227" i="30"/>
  <c r="B226" i="30"/>
  <c r="A226" i="30"/>
  <c r="B225" i="30"/>
  <c r="A225" i="30"/>
  <c r="B224" i="30"/>
  <c r="A224" i="30"/>
  <c r="B223" i="30"/>
  <c r="A223" i="30"/>
  <c r="B222" i="30"/>
  <c r="A222" i="30"/>
  <c r="B221" i="30"/>
  <c r="A221" i="30"/>
  <c r="B220" i="30"/>
  <c r="A220" i="30"/>
  <c r="B219" i="30"/>
  <c r="A219" i="30"/>
  <c r="B218" i="30"/>
  <c r="A218" i="30"/>
  <c r="B217" i="30"/>
  <c r="A217" i="30"/>
  <c r="B216" i="30"/>
  <c r="A216" i="30"/>
  <c r="B215" i="30"/>
  <c r="A215" i="30"/>
  <c r="B214" i="30"/>
  <c r="A214" i="30"/>
  <c r="B213" i="30"/>
  <c r="A213" i="30"/>
  <c r="B212" i="30"/>
  <c r="A212" i="30"/>
  <c r="B211" i="30"/>
  <c r="A211" i="30"/>
  <c r="B210" i="30"/>
  <c r="A210" i="30"/>
  <c r="B209" i="30"/>
  <c r="A209" i="30"/>
  <c r="B208" i="30"/>
  <c r="A208" i="30"/>
  <c r="B207" i="30"/>
  <c r="A207" i="30"/>
  <c r="B206" i="30"/>
  <c r="A206" i="30"/>
  <c r="B205" i="30"/>
  <c r="A205" i="30"/>
  <c r="B204" i="30"/>
  <c r="A204" i="30"/>
  <c r="B203" i="30"/>
  <c r="A203" i="30"/>
  <c r="B202" i="30"/>
  <c r="A202" i="30"/>
  <c r="B201" i="30"/>
  <c r="A201" i="30"/>
  <c r="B200" i="30"/>
  <c r="A200" i="30"/>
  <c r="B199" i="30"/>
  <c r="A199" i="30"/>
  <c r="B198" i="30"/>
  <c r="A198" i="30"/>
  <c r="B197" i="30"/>
  <c r="A197" i="30"/>
  <c r="B196" i="30"/>
  <c r="A196" i="30"/>
  <c r="B195" i="30"/>
  <c r="A195" i="30"/>
  <c r="B194" i="30"/>
  <c r="A194" i="30"/>
  <c r="B193" i="30"/>
  <c r="A193" i="30"/>
  <c r="B192" i="30"/>
  <c r="A192" i="30"/>
  <c r="B191" i="30"/>
  <c r="A191" i="30"/>
  <c r="B190" i="30"/>
  <c r="A190" i="30"/>
  <c r="B189" i="30"/>
  <c r="A189" i="30"/>
  <c r="B188" i="30"/>
  <c r="A188" i="30"/>
  <c r="B187" i="30"/>
  <c r="A187" i="30"/>
  <c r="B186" i="30"/>
  <c r="A186" i="30"/>
  <c r="B185" i="30"/>
  <c r="A185" i="30"/>
  <c r="B184" i="30"/>
  <c r="A184" i="30"/>
  <c r="B183" i="30"/>
  <c r="A183" i="30"/>
  <c r="B182" i="30"/>
  <c r="A182" i="30"/>
  <c r="B181" i="30"/>
  <c r="A181" i="30"/>
  <c r="B180" i="30"/>
  <c r="A180" i="30"/>
  <c r="B179" i="30"/>
  <c r="A179" i="30"/>
  <c r="B178" i="30"/>
  <c r="A178" i="30"/>
  <c r="B177" i="30"/>
  <c r="A177" i="30"/>
  <c r="B176" i="30"/>
  <c r="A176" i="30"/>
  <c r="B175" i="30"/>
  <c r="A175" i="30"/>
  <c r="B174" i="30"/>
  <c r="A174" i="30"/>
  <c r="B173" i="30"/>
  <c r="A173" i="30"/>
  <c r="B172" i="30"/>
  <c r="A172" i="30"/>
  <c r="B171" i="30"/>
  <c r="A171" i="30"/>
  <c r="B170" i="30"/>
  <c r="A170" i="30"/>
  <c r="B169" i="30"/>
  <c r="A169" i="30"/>
  <c r="B168" i="30"/>
  <c r="A168" i="30"/>
  <c r="B167" i="30"/>
  <c r="A167" i="30"/>
  <c r="B166" i="30"/>
  <c r="A166" i="30"/>
  <c r="B165" i="30"/>
  <c r="A165" i="30"/>
  <c r="B164" i="30"/>
  <c r="A164" i="30"/>
  <c r="B163" i="30"/>
  <c r="A163" i="30"/>
  <c r="B162" i="30"/>
  <c r="A162" i="30"/>
  <c r="B161" i="30"/>
  <c r="A161" i="30"/>
  <c r="B160" i="30"/>
  <c r="A160" i="30"/>
  <c r="B159" i="30"/>
  <c r="A159" i="30"/>
  <c r="B158" i="30"/>
  <c r="A158" i="30"/>
  <c r="B157" i="30"/>
  <c r="A157" i="30"/>
  <c r="B156" i="30"/>
  <c r="A156" i="30"/>
  <c r="B155" i="30"/>
  <c r="A155" i="30"/>
  <c r="B154" i="30"/>
  <c r="A154" i="30"/>
  <c r="B153" i="30"/>
  <c r="A153" i="30"/>
  <c r="B152" i="30"/>
  <c r="A152" i="30"/>
  <c r="B151" i="30"/>
  <c r="A151" i="30"/>
  <c r="B150" i="30"/>
  <c r="A150" i="30"/>
  <c r="B149" i="30"/>
  <c r="A149" i="30"/>
  <c r="B148" i="30"/>
  <c r="A148" i="30"/>
  <c r="B147" i="30"/>
  <c r="A147" i="30"/>
  <c r="B146" i="30"/>
  <c r="A146" i="30"/>
  <c r="B145" i="30"/>
  <c r="A145" i="30"/>
  <c r="B144" i="30"/>
  <c r="A144" i="30"/>
  <c r="B143" i="30"/>
  <c r="A143" i="30"/>
  <c r="B142" i="30"/>
  <c r="A142" i="30"/>
  <c r="B141" i="30"/>
  <c r="A141" i="30"/>
  <c r="B140" i="30"/>
  <c r="A140" i="30"/>
  <c r="B139" i="30"/>
  <c r="A139" i="30"/>
  <c r="B138" i="30"/>
  <c r="A138" i="30"/>
  <c r="B137" i="30"/>
  <c r="A137" i="30"/>
  <c r="B136" i="30"/>
  <c r="A136" i="30"/>
  <c r="B135" i="30"/>
  <c r="A135" i="30"/>
  <c r="B134" i="30"/>
  <c r="A134" i="30"/>
  <c r="B133" i="30"/>
  <c r="A133" i="30"/>
  <c r="B132" i="30"/>
  <c r="A132" i="30"/>
  <c r="B131" i="30"/>
  <c r="A131" i="30"/>
  <c r="B130" i="30"/>
  <c r="A130" i="30"/>
  <c r="B129" i="30"/>
  <c r="A129" i="30"/>
  <c r="B128" i="30"/>
  <c r="A128" i="30"/>
  <c r="B127" i="30"/>
  <c r="A127" i="30"/>
  <c r="B126" i="30"/>
  <c r="A126" i="30"/>
  <c r="B125" i="30"/>
  <c r="A125" i="30"/>
  <c r="B124" i="30"/>
  <c r="A124" i="30"/>
  <c r="B123" i="30"/>
  <c r="A123" i="30"/>
  <c r="B122" i="30"/>
  <c r="A122" i="30"/>
  <c r="B121" i="30"/>
  <c r="A121" i="30"/>
  <c r="B120" i="30"/>
  <c r="A120" i="30"/>
  <c r="B119" i="30"/>
  <c r="A119" i="30"/>
  <c r="B118" i="30"/>
  <c r="A118" i="30"/>
  <c r="B117" i="30"/>
  <c r="A117" i="30"/>
  <c r="B116" i="30"/>
  <c r="A116" i="30"/>
  <c r="B115" i="30"/>
  <c r="A115" i="30"/>
  <c r="B114" i="30"/>
  <c r="A114" i="30"/>
  <c r="B113" i="30"/>
  <c r="A113" i="30"/>
  <c r="B112" i="30"/>
  <c r="A112" i="30"/>
  <c r="B111" i="30"/>
  <c r="A111" i="30"/>
  <c r="B110" i="30"/>
  <c r="A110" i="30"/>
  <c r="B109" i="30"/>
  <c r="A109" i="30"/>
  <c r="B108" i="30"/>
  <c r="A108" i="30"/>
  <c r="B107" i="30"/>
  <c r="A107" i="30"/>
  <c r="B106" i="30"/>
  <c r="A106" i="30"/>
  <c r="B105" i="30"/>
  <c r="A105" i="30"/>
  <c r="B104" i="30"/>
  <c r="A104" i="30"/>
  <c r="B103" i="30"/>
  <c r="A103" i="30"/>
  <c r="B102" i="30"/>
  <c r="A102" i="30"/>
  <c r="B101" i="30"/>
  <c r="A101" i="30"/>
  <c r="B100" i="30"/>
  <c r="A100" i="30"/>
  <c r="B99" i="30"/>
  <c r="A99" i="30"/>
  <c r="B98" i="30"/>
  <c r="A98" i="30"/>
  <c r="B97" i="30"/>
  <c r="A97" i="30"/>
  <c r="B96" i="30"/>
  <c r="A96" i="30"/>
  <c r="B95" i="30"/>
  <c r="A95" i="30"/>
  <c r="B94" i="30"/>
  <c r="A94" i="30"/>
  <c r="B93" i="30"/>
  <c r="A93" i="30"/>
  <c r="B92" i="30"/>
  <c r="A92" i="30"/>
  <c r="B91" i="30"/>
  <c r="A91" i="30"/>
  <c r="B90" i="30"/>
  <c r="A90" i="30"/>
  <c r="B89" i="30"/>
  <c r="A89" i="30"/>
  <c r="B88" i="30"/>
  <c r="A88" i="30"/>
  <c r="B87" i="30"/>
  <c r="A87" i="30"/>
  <c r="B86" i="30"/>
  <c r="A86" i="30"/>
  <c r="B85" i="30"/>
  <c r="A85" i="30"/>
  <c r="B84" i="30"/>
  <c r="A84" i="30"/>
  <c r="B83" i="30"/>
  <c r="A83" i="30"/>
  <c r="B82" i="30"/>
  <c r="A82" i="30"/>
  <c r="B81" i="30"/>
  <c r="A81" i="30"/>
  <c r="B80" i="30"/>
  <c r="A80" i="30"/>
  <c r="B79" i="30"/>
  <c r="A79" i="30"/>
  <c r="B78" i="30"/>
  <c r="A78" i="30"/>
  <c r="B77" i="30"/>
  <c r="A77" i="30"/>
  <c r="B76" i="30"/>
  <c r="A76" i="30"/>
  <c r="B75" i="30"/>
  <c r="A75" i="30"/>
  <c r="B74" i="30"/>
  <c r="A74" i="30"/>
  <c r="B73" i="30"/>
  <c r="A73" i="30"/>
  <c r="B72" i="30"/>
  <c r="A72" i="30"/>
  <c r="B71" i="30"/>
  <c r="A71" i="30"/>
  <c r="B70" i="30"/>
  <c r="A70" i="30"/>
  <c r="B69" i="30"/>
  <c r="A69" i="30"/>
  <c r="B68" i="30"/>
  <c r="A68" i="30"/>
  <c r="B67" i="30"/>
  <c r="A67" i="30"/>
  <c r="B66" i="30"/>
  <c r="A66" i="30"/>
  <c r="B65" i="30"/>
  <c r="A65" i="30"/>
  <c r="B64" i="30"/>
  <c r="A64" i="30"/>
  <c r="B63" i="30"/>
  <c r="A63" i="30"/>
  <c r="B62" i="30"/>
  <c r="A62" i="30"/>
  <c r="B61" i="30"/>
  <c r="A61" i="30"/>
  <c r="B60" i="30"/>
  <c r="A60" i="30"/>
  <c r="B59" i="30"/>
  <c r="A59" i="30"/>
  <c r="B58" i="30"/>
  <c r="A58" i="30"/>
  <c r="B57" i="30"/>
  <c r="A57" i="30"/>
  <c r="B56" i="30"/>
  <c r="A56" i="30"/>
  <c r="B55" i="30"/>
  <c r="A55" i="30"/>
  <c r="B54" i="30"/>
  <c r="A54" i="30"/>
  <c r="B53" i="30"/>
  <c r="A53" i="30"/>
  <c r="B52" i="30"/>
  <c r="A52" i="30"/>
  <c r="B51" i="30"/>
  <c r="A51" i="30"/>
  <c r="B50" i="30"/>
  <c r="A50" i="30"/>
  <c r="B49" i="30"/>
  <c r="A49" i="30"/>
  <c r="B48" i="30"/>
  <c r="A48" i="30"/>
  <c r="B47" i="30"/>
  <c r="A47" i="30"/>
  <c r="B46" i="30"/>
  <c r="A46" i="30"/>
  <c r="B45" i="30"/>
  <c r="A45" i="30"/>
  <c r="B44" i="30"/>
  <c r="A44" i="30"/>
  <c r="B43" i="30"/>
  <c r="A43" i="30"/>
  <c r="B42" i="30"/>
  <c r="A42" i="30"/>
  <c r="B41" i="30"/>
  <c r="A41" i="30"/>
  <c r="B40" i="30"/>
  <c r="A40" i="30"/>
  <c r="B39" i="30"/>
  <c r="A39" i="30"/>
  <c r="B38" i="30"/>
  <c r="A38" i="30"/>
  <c r="B37" i="30"/>
  <c r="A37" i="30"/>
  <c r="B36" i="30"/>
  <c r="A36" i="30"/>
  <c r="B35" i="30"/>
  <c r="A35" i="30"/>
  <c r="B34" i="30"/>
  <c r="A34" i="30"/>
  <c r="B33" i="30"/>
  <c r="A33" i="30"/>
  <c r="B32" i="30"/>
  <c r="A32" i="30"/>
  <c r="B31" i="30"/>
  <c r="A31" i="30"/>
  <c r="B30" i="30"/>
  <c r="A30" i="30"/>
  <c r="B29" i="30"/>
  <c r="A29" i="30"/>
  <c r="B28" i="30"/>
  <c r="A28" i="30"/>
  <c r="B27" i="30"/>
  <c r="A27" i="30"/>
  <c r="B26" i="30"/>
  <c r="A26" i="30"/>
  <c r="B25" i="30"/>
  <c r="A25" i="30"/>
  <c r="B24" i="30"/>
  <c r="A24" i="30"/>
  <c r="B23" i="30"/>
  <c r="A23" i="30"/>
  <c r="B22" i="30"/>
  <c r="A22" i="30"/>
  <c r="B21" i="30"/>
  <c r="A21" i="30"/>
  <c r="B20" i="30"/>
  <c r="A20" i="30"/>
  <c r="B19" i="30"/>
  <c r="A19" i="30"/>
  <c r="B18" i="30"/>
  <c r="A18" i="30"/>
  <c r="B17" i="30"/>
  <c r="A17" i="30"/>
  <c r="B16" i="30"/>
  <c r="A16" i="30"/>
  <c r="B15" i="30"/>
  <c r="A15" i="30"/>
  <c r="B14" i="30"/>
  <c r="A14" i="30"/>
  <c r="B13" i="30"/>
  <c r="A13" i="30"/>
  <c r="B12" i="30"/>
  <c r="A12" i="30"/>
  <c r="B11" i="30"/>
  <c r="A11" i="30"/>
  <c r="B10" i="30"/>
  <c r="A10" i="30"/>
  <c r="B9" i="30"/>
  <c r="A9" i="30"/>
  <c r="B8" i="30"/>
  <c r="A8" i="30"/>
  <c r="B7" i="30"/>
  <c r="A7" i="30"/>
  <c r="B6" i="30"/>
  <c r="A6" i="30"/>
  <c r="B5" i="30"/>
  <c r="A5" i="30"/>
  <c r="B4" i="30"/>
  <c r="A4" i="30"/>
  <c r="B327" i="29"/>
  <c r="A327" i="29"/>
  <c r="B326" i="29"/>
  <c r="A326" i="29"/>
  <c r="B325" i="29"/>
  <c r="A325" i="29"/>
  <c r="B324" i="29"/>
  <c r="A324" i="29"/>
  <c r="B323" i="29"/>
  <c r="A323" i="29"/>
  <c r="B322" i="29"/>
  <c r="A322" i="29"/>
  <c r="B321" i="29"/>
  <c r="A321" i="29"/>
  <c r="B320" i="29"/>
  <c r="A320" i="29"/>
  <c r="B319" i="29"/>
  <c r="A319" i="29"/>
  <c r="B318" i="29"/>
  <c r="A318" i="29"/>
  <c r="B317" i="29"/>
  <c r="A317" i="29"/>
  <c r="B316" i="29"/>
  <c r="A316" i="29"/>
  <c r="B315" i="29"/>
  <c r="A315" i="29"/>
  <c r="B314" i="29"/>
  <c r="A314" i="29"/>
  <c r="B313" i="29"/>
  <c r="A313" i="29"/>
  <c r="B312" i="29"/>
  <c r="A312" i="29"/>
  <c r="B311" i="29"/>
  <c r="A311" i="29"/>
  <c r="B310" i="29"/>
  <c r="A310" i="29"/>
  <c r="B309" i="29"/>
  <c r="A309" i="29"/>
  <c r="B308" i="29"/>
  <c r="A308" i="29"/>
  <c r="B307" i="29"/>
  <c r="A307" i="29"/>
  <c r="B306" i="29"/>
  <c r="A306" i="29"/>
  <c r="B305" i="29"/>
  <c r="A305" i="29"/>
  <c r="B304" i="29"/>
  <c r="A304" i="29"/>
  <c r="B303" i="29"/>
  <c r="A303" i="29"/>
  <c r="B302" i="29"/>
  <c r="A302" i="29"/>
  <c r="B301" i="29"/>
  <c r="A301" i="29"/>
  <c r="B300" i="29"/>
  <c r="A300" i="29"/>
  <c r="B299" i="29"/>
  <c r="A299" i="29"/>
  <c r="B298" i="29"/>
  <c r="A298" i="29"/>
  <c r="B297" i="29"/>
  <c r="A297" i="29"/>
  <c r="B296" i="29"/>
  <c r="A296" i="29"/>
  <c r="B295" i="29"/>
  <c r="A295" i="29"/>
  <c r="B294" i="29"/>
  <c r="A294" i="29"/>
  <c r="B293" i="29"/>
  <c r="A293" i="29"/>
  <c r="B292" i="29"/>
  <c r="A292" i="29"/>
  <c r="B291" i="29"/>
  <c r="A291" i="29"/>
  <c r="B290" i="29"/>
  <c r="A290" i="29"/>
  <c r="B289" i="29"/>
  <c r="A289" i="29"/>
  <c r="B288" i="29"/>
  <c r="A288" i="29"/>
  <c r="B287" i="29"/>
  <c r="A287" i="29"/>
  <c r="B286" i="29"/>
  <c r="A286" i="29"/>
  <c r="B285" i="29"/>
  <c r="A285" i="29"/>
  <c r="B284" i="29"/>
  <c r="A284" i="29"/>
  <c r="B283" i="29"/>
  <c r="A283" i="29"/>
  <c r="B282" i="29"/>
  <c r="A282" i="29"/>
  <c r="B281" i="29"/>
  <c r="A281" i="29"/>
  <c r="B280" i="29"/>
  <c r="A280" i="29"/>
  <c r="B279" i="29"/>
  <c r="A279" i="29"/>
  <c r="B278" i="29"/>
  <c r="A278" i="29"/>
  <c r="B277" i="29"/>
  <c r="A277" i="29"/>
  <c r="B276" i="29"/>
  <c r="A276" i="29"/>
  <c r="B275" i="29"/>
  <c r="A275" i="29"/>
  <c r="B274" i="29"/>
  <c r="A274" i="29"/>
  <c r="B273" i="29"/>
  <c r="A273" i="29"/>
  <c r="B272" i="29"/>
  <c r="A272" i="29"/>
  <c r="B271" i="29"/>
  <c r="A271" i="29"/>
  <c r="B270" i="29"/>
  <c r="A270" i="29"/>
  <c r="B269" i="29"/>
  <c r="A269" i="29"/>
  <c r="B268" i="29"/>
  <c r="A268" i="29"/>
  <c r="B267" i="29"/>
  <c r="A267" i="29"/>
  <c r="B266" i="29"/>
  <c r="A266" i="29"/>
  <c r="B265" i="29"/>
  <c r="A265" i="29"/>
  <c r="B264" i="29"/>
  <c r="A264" i="29"/>
  <c r="B263" i="29"/>
  <c r="A263" i="29"/>
  <c r="B262" i="29"/>
  <c r="A262" i="29"/>
  <c r="B261" i="29"/>
  <c r="A261" i="29"/>
  <c r="B260" i="29"/>
  <c r="A260" i="29"/>
  <c r="B259" i="29"/>
  <c r="A259" i="29"/>
  <c r="B258" i="29"/>
  <c r="A258" i="29"/>
  <c r="B257" i="29"/>
  <c r="A257" i="29"/>
  <c r="B256" i="29"/>
  <c r="A256" i="29"/>
  <c r="B255" i="29"/>
  <c r="A255" i="29"/>
  <c r="B254" i="29"/>
  <c r="A254" i="29"/>
  <c r="B253" i="29"/>
  <c r="A253" i="29"/>
  <c r="B252" i="29"/>
  <c r="A252" i="29"/>
  <c r="B251" i="29"/>
  <c r="A251" i="29"/>
  <c r="B250" i="29"/>
  <c r="A250" i="29"/>
  <c r="B249" i="29"/>
  <c r="A249" i="29"/>
  <c r="B248" i="29"/>
  <c r="A248" i="29"/>
  <c r="B247" i="29"/>
  <c r="A247" i="29"/>
  <c r="B246" i="29"/>
  <c r="A246" i="29"/>
  <c r="B245" i="29"/>
  <c r="A245" i="29"/>
  <c r="B244" i="29"/>
  <c r="A244" i="29"/>
  <c r="B243" i="29"/>
  <c r="A243" i="29"/>
  <c r="B242" i="29"/>
  <c r="A242" i="29"/>
  <c r="B241" i="29"/>
  <c r="A241" i="29"/>
  <c r="B240" i="29"/>
  <c r="A240" i="29"/>
  <c r="B239" i="29"/>
  <c r="A239" i="29"/>
  <c r="B238" i="29"/>
  <c r="A238" i="29"/>
  <c r="B237" i="29"/>
  <c r="A237" i="29"/>
  <c r="B236" i="29"/>
  <c r="A236" i="29"/>
  <c r="B235" i="29"/>
  <c r="A235" i="29"/>
  <c r="B234" i="29"/>
  <c r="A234" i="29"/>
  <c r="B233" i="29"/>
  <c r="A233" i="29"/>
  <c r="B232" i="29"/>
  <c r="A232" i="29"/>
  <c r="B231" i="29"/>
  <c r="A231" i="29"/>
  <c r="B230" i="29"/>
  <c r="A230" i="29"/>
  <c r="B229" i="29"/>
  <c r="A229" i="29"/>
  <c r="B228" i="29"/>
  <c r="A228" i="29"/>
  <c r="B227" i="29"/>
  <c r="A227" i="29"/>
  <c r="B226" i="29"/>
  <c r="A226" i="29"/>
  <c r="B225" i="29"/>
  <c r="A225" i="29"/>
  <c r="B224" i="29"/>
  <c r="A224" i="29"/>
  <c r="B223" i="29"/>
  <c r="A223" i="29"/>
  <c r="B222" i="29"/>
  <c r="A222" i="29"/>
  <c r="B221" i="29"/>
  <c r="A221" i="29"/>
  <c r="B220" i="29"/>
  <c r="A220" i="29"/>
  <c r="B219" i="29"/>
  <c r="A219" i="29"/>
  <c r="B218" i="29"/>
  <c r="A218" i="29"/>
  <c r="B217" i="29"/>
  <c r="A217" i="29"/>
  <c r="B216" i="29"/>
  <c r="A216" i="29"/>
  <c r="B215" i="29"/>
  <c r="A215" i="29"/>
  <c r="B214" i="29"/>
  <c r="A214" i="29"/>
  <c r="B213" i="29"/>
  <c r="A213" i="29"/>
  <c r="B212" i="29"/>
  <c r="A212" i="29"/>
  <c r="B211" i="29"/>
  <c r="A211" i="29"/>
  <c r="B210" i="29"/>
  <c r="A210" i="29"/>
  <c r="B209" i="29"/>
  <c r="A209" i="29"/>
  <c r="B208" i="29"/>
  <c r="A208" i="29"/>
  <c r="B207" i="29"/>
  <c r="A207" i="29"/>
  <c r="B206" i="29"/>
  <c r="A206" i="29"/>
  <c r="B205" i="29"/>
  <c r="A205" i="29"/>
  <c r="B204" i="29"/>
  <c r="A204" i="29"/>
  <c r="B203" i="29"/>
  <c r="A203" i="29"/>
  <c r="B202" i="29"/>
  <c r="A202" i="29"/>
  <c r="B201" i="29"/>
  <c r="A201" i="29"/>
  <c r="B200" i="29"/>
  <c r="A200" i="29"/>
  <c r="B199" i="29"/>
  <c r="A199" i="29"/>
  <c r="B198" i="29"/>
  <c r="A198" i="29"/>
  <c r="B197" i="29"/>
  <c r="A197" i="29"/>
  <c r="B196" i="29"/>
  <c r="A196" i="29"/>
  <c r="B195" i="29"/>
  <c r="A195" i="29"/>
  <c r="B194" i="29"/>
  <c r="A194" i="29"/>
  <c r="B193" i="29"/>
  <c r="A193" i="29"/>
  <c r="B192" i="29"/>
  <c r="A192" i="29"/>
  <c r="B191" i="29"/>
  <c r="A191" i="29"/>
  <c r="B190" i="29"/>
  <c r="A190" i="29"/>
  <c r="B189" i="29"/>
  <c r="A189" i="29"/>
  <c r="B188" i="29"/>
  <c r="A188" i="29"/>
  <c r="B187" i="29"/>
  <c r="A187" i="29"/>
  <c r="B186" i="29"/>
  <c r="A186" i="29"/>
  <c r="B185" i="29"/>
  <c r="A185" i="29"/>
  <c r="B184" i="29"/>
  <c r="A184" i="29"/>
  <c r="B183" i="29"/>
  <c r="A183" i="29"/>
  <c r="B182" i="29"/>
  <c r="A182" i="29"/>
  <c r="B181" i="29"/>
  <c r="A181" i="29"/>
  <c r="B180" i="29"/>
  <c r="A180" i="29"/>
  <c r="B179" i="29"/>
  <c r="A179" i="29"/>
  <c r="B178" i="29"/>
  <c r="A178" i="29"/>
  <c r="B177" i="29"/>
  <c r="A177" i="29"/>
  <c r="B176" i="29"/>
  <c r="A176" i="29"/>
  <c r="B175" i="29"/>
  <c r="A175" i="29"/>
  <c r="B174" i="29"/>
  <c r="A174" i="29"/>
  <c r="B173" i="29"/>
  <c r="A173" i="29"/>
  <c r="B172" i="29"/>
  <c r="A172" i="29"/>
  <c r="B171" i="29"/>
  <c r="A171" i="29"/>
  <c r="B170" i="29"/>
  <c r="A170" i="29"/>
  <c r="B169" i="29"/>
  <c r="A169" i="29"/>
  <c r="B168" i="29"/>
  <c r="A168" i="29"/>
  <c r="B167" i="29"/>
  <c r="A167" i="29"/>
  <c r="B166" i="29"/>
  <c r="A166" i="29"/>
  <c r="B165" i="29"/>
  <c r="A165" i="29"/>
  <c r="B164" i="29"/>
  <c r="A164" i="29"/>
  <c r="B163" i="29"/>
  <c r="A163" i="29"/>
  <c r="B162" i="29"/>
  <c r="A162" i="29"/>
  <c r="B161" i="29"/>
  <c r="A161" i="29"/>
  <c r="B160" i="29"/>
  <c r="A160" i="29"/>
  <c r="B159" i="29"/>
  <c r="A159" i="29"/>
  <c r="B158" i="29"/>
  <c r="A158" i="29"/>
  <c r="B157" i="29"/>
  <c r="A157" i="29"/>
  <c r="B156" i="29"/>
  <c r="A156" i="29"/>
  <c r="B155" i="29"/>
  <c r="A155" i="29"/>
  <c r="B154" i="29"/>
  <c r="A154" i="29"/>
  <c r="B153" i="29"/>
  <c r="A153" i="29"/>
  <c r="B152" i="29"/>
  <c r="A152" i="29"/>
  <c r="B151" i="29"/>
  <c r="A151" i="29"/>
  <c r="B150" i="29"/>
  <c r="A150" i="29"/>
  <c r="B149" i="29"/>
  <c r="A149" i="29"/>
  <c r="B148" i="29"/>
  <c r="A148" i="29"/>
  <c r="B147" i="29"/>
  <c r="A147" i="29"/>
  <c r="B146" i="29"/>
  <c r="A146" i="29"/>
  <c r="B145" i="29"/>
  <c r="A145" i="29"/>
  <c r="B144" i="29"/>
  <c r="A144" i="29"/>
  <c r="B143" i="29"/>
  <c r="A143" i="29"/>
  <c r="B142" i="29"/>
  <c r="A142" i="29"/>
  <c r="B141" i="29"/>
  <c r="A141" i="29"/>
  <c r="B140" i="29"/>
  <c r="A140" i="29"/>
  <c r="B139" i="29"/>
  <c r="A139" i="29"/>
  <c r="B138" i="29"/>
  <c r="A138" i="29"/>
  <c r="B137" i="29"/>
  <c r="A137" i="29"/>
  <c r="B136" i="29"/>
  <c r="A136" i="29"/>
  <c r="B135" i="29"/>
  <c r="A135" i="29"/>
  <c r="B134" i="29"/>
  <c r="A134" i="29"/>
  <c r="B133" i="29"/>
  <c r="A133" i="29"/>
  <c r="B132" i="29"/>
  <c r="A132" i="29"/>
  <c r="B131" i="29"/>
  <c r="A131" i="29"/>
  <c r="B130" i="29"/>
  <c r="A130" i="29"/>
  <c r="B129" i="29"/>
  <c r="A129" i="29"/>
  <c r="B128" i="29"/>
  <c r="A128" i="29"/>
  <c r="B127" i="29"/>
  <c r="A127" i="29"/>
  <c r="B126" i="29"/>
  <c r="A126" i="29"/>
  <c r="B125" i="29"/>
  <c r="A125" i="29"/>
  <c r="B124" i="29"/>
  <c r="A124" i="29"/>
  <c r="B123" i="29"/>
  <c r="A123" i="29"/>
  <c r="B122" i="29"/>
  <c r="A122" i="29"/>
  <c r="B121" i="29"/>
  <c r="A121" i="29"/>
  <c r="B120" i="29"/>
  <c r="A120" i="29"/>
  <c r="B119" i="29"/>
  <c r="A119" i="29"/>
  <c r="B118" i="29"/>
  <c r="A118" i="29"/>
  <c r="B117" i="29"/>
  <c r="A117" i="29"/>
  <c r="B116" i="29"/>
  <c r="A116" i="29"/>
  <c r="B115" i="29"/>
  <c r="A115" i="29"/>
  <c r="B114" i="29"/>
  <c r="A114" i="29"/>
  <c r="B113" i="29"/>
  <c r="A113" i="29"/>
  <c r="B112" i="29"/>
  <c r="A112" i="29"/>
  <c r="B111" i="29"/>
  <c r="A111" i="29"/>
  <c r="B110" i="29"/>
  <c r="A110" i="29"/>
  <c r="B109" i="29"/>
  <c r="A109" i="29"/>
  <c r="B108" i="29"/>
  <c r="A108" i="29"/>
  <c r="B107" i="29"/>
  <c r="A107" i="29"/>
  <c r="B106" i="29"/>
  <c r="A106" i="29"/>
  <c r="B105" i="29"/>
  <c r="A105" i="29"/>
  <c r="B104" i="29"/>
  <c r="A104" i="29"/>
  <c r="B103" i="29"/>
  <c r="A103" i="29"/>
  <c r="B102" i="29"/>
  <c r="A102" i="29"/>
  <c r="B101" i="29"/>
  <c r="A101" i="29"/>
  <c r="B100" i="29"/>
  <c r="A100" i="29"/>
  <c r="B99" i="29"/>
  <c r="A99" i="29"/>
  <c r="B98" i="29"/>
  <c r="A98" i="29"/>
  <c r="B97" i="29"/>
  <c r="A97" i="29"/>
  <c r="B96" i="29"/>
  <c r="A96" i="29"/>
  <c r="B95" i="29"/>
  <c r="A95" i="29"/>
  <c r="B94" i="29"/>
  <c r="A94" i="29"/>
  <c r="B93" i="29"/>
  <c r="A93" i="29"/>
  <c r="B92" i="29"/>
  <c r="A92" i="29"/>
  <c r="B91" i="29"/>
  <c r="A91" i="29"/>
  <c r="B90" i="29"/>
  <c r="A90" i="29"/>
  <c r="B89" i="29"/>
  <c r="A89" i="29"/>
  <c r="B88" i="29"/>
  <c r="A88" i="29"/>
  <c r="B87" i="29"/>
  <c r="A87" i="29"/>
  <c r="B86" i="29"/>
  <c r="A86" i="29"/>
  <c r="B85" i="29"/>
  <c r="A85" i="29"/>
  <c r="B84" i="29"/>
  <c r="A84" i="29"/>
  <c r="B83" i="29"/>
  <c r="A83" i="29"/>
  <c r="B82" i="29"/>
  <c r="A82" i="29"/>
  <c r="B81" i="29"/>
  <c r="A81" i="29"/>
  <c r="B80" i="29"/>
  <c r="A80" i="29"/>
  <c r="B79" i="29"/>
  <c r="A79" i="29"/>
  <c r="B78" i="29"/>
  <c r="A78" i="29"/>
  <c r="B77" i="29"/>
  <c r="A77" i="29"/>
  <c r="B76" i="29"/>
  <c r="A76" i="29"/>
  <c r="B75" i="29"/>
  <c r="A75" i="29"/>
  <c r="B74" i="29"/>
  <c r="A74" i="29"/>
  <c r="B73" i="29"/>
  <c r="A73" i="29"/>
  <c r="B72" i="29"/>
  <c r="A72" i="29"/>
  <c r="B71" i="29"/>
  <c r="A71" i="29"/>
  <c r="B70" i="29"/>
  <c r="A70" i="29"/>
  <c r="B69" i="29"/>
  <c r="A69" i="29"/>
  <c r="B68" i="29"/>
  <c r="A68" i="29"/>
  <c r="B67" i="29"/>
  <c r="A67" i="29"/>
  <c r="B66" i="29"/>
  <c r="A66" i="29"/>
  <c r="B65" i="29"/>
  <c r="A65" i="29"/>
  <c r="B64" i="29"/>
  <c r="A64" i="29"/>
  <c r="B63" i="29"/>
  <c r="A63" i="29"/>
  <c r="B62" i="29"/>
  <c r="A62" i="29"/>
  <c r="B61" i="29"/>
  <c r="A61" i="29"/>
  <c r="B60" i="29"/>
  <c r="A60" i="29"/>
  <c r="B59" i="29"/>
  <c r="A59" i="29"/>
  <c r="B58" i="29"/>
  <c r="A58" i="29"/>
  <c r="B57" i="29"/>
  <c r="A57" i="29"/>
  <c r="B56" i="29"/>
  <c r="A56" i="29"/>
  <c r="B55" i="29"/>
  <c r="A55" i="29"/>
  <c r="B54" i="29"/>
  <c r="A54" i="29"/>
  <c r="B53" i="29"/>
  <c r="A53" i="29"/>
  <c r="B52" i="29"/>
  <c r="A52" i="29"/>
  <c r="B51" i="29"/>
  <c r="A51" i="29"/>
  <c r="B50" i="29"/>
  <c r="A50" i="29"/>
  <c r="B49" i="29"/>
  <c r="A49" i="29"/>
  <c r="B48" i="29"/>
  <c r="A48" i="29"/>
  <c r="B47" i="29"/>
  <c r="A47" i="29"/>
  <c r="B46" i="29"/>
  <c r="A46" i="29"/>
  <c r="B45" i="29"/>
  <c r="A45" i="29"/>
  <c r="B44" i="29"/>
  <c r="A44" i="29"/>
  <c r="B43" i="29"/>
  <c r="A43" i="29"/>
  <c r="B42" i="29"/>
  <c r="A42" i="29"/>
  <c r="B41" i="29"/>
  <c r="A41" i="29"/>
  <c r="B40" i="29"/>
  <c r="A40" i="29"/>
  <c r="B39" i="29"/>
  <c r="A39" i="29"/>
  <c r="B38" i="29"/>
  <c r="A38" i="29"/>
  <c r="B37" i="29"/>
  <c r="A37" i="29"/>
  <c r="B36" i="29"/>
  <c r="A36" i="29"/>
  <c r="B35" i="29"/>
  <c r="A35" i="29"/>
  <c r="B34" i="29"/>
  <c r="A34" i="29"/>
  <c r="B33" i="29"/>
  <c r="A33" i="29"/>
  <c r="B32" i="29"/>
  <c r="A32" i="29"/>
  <c r="B31" i="29"/>
  <c r="A31" i="29"/>
  <c r="B30" i="29"/>
  <c r="A30" i="29"/>
  <c r="B29" i="29"/>
  <c r="A29" i="29"/>
  <c r="B28" i="29"/>
  <c r="A28" i="29"/>
  <c r="B27" i="29"/>
  <c r="A27" i="29"/>
  <c r="B26" i="29"/>
  <c r="A26" i="29"/>
  <c r="B25" i="29"/>
  <c r="A25" i="29"/>
  <c r="B24" i="29"/>
  <c r="A24" i="29"/>
  <c r="B23" i="29"/>
  <c r="A23" i="29"/>
  <c r="B22" i="29"/>
  <c r="A22" i="29"/>
  <c r="B21" i="29"/>
  <c r="A21" i="29"/>
  <c r="B20" i="29"/>
  <c r="A20" i="29"/>
  <c r="B19" i="29"/>
  <c r="A19" i="29"/>
  <c r="B18" i="29"/>
  <c r="A18" i="29"/>
  <c r="B17" i="29"/>
  <c r="A17" i="29"/>
  <c r="B16" i="29"/>
  <c r="A16" i="29"/>
  <c r="B15" i="29"/>
  <c r="A15" i="29"/>
  <c r="B14" i="29"/>
  <c r="A14" i="29"/>
  <c r="B13" i="29"/>
  <c r="A13" i="29"/>
  <c r="B12" i="29"/>
  <c r="A12" i="29"/>
  <c r="B11" i="29"/>
  <c r="A11" i="29"/>
  <c r="B10" i="29"/>
  <c r="A10" i="29"/>
  <c r="B9" i="29"/>
  <c r="A9" i="29"/>
  <c r="B8" i="29"/>
  <c r="A8" i="29"/>
  <c r="B7" i="29"/>
  <c r="A7" i="29"/>
  <c r="B6" i="29"/>
  <c r="A6" i="29"/>
  <c r="B5" i="29"/>
  <c r="A5" i="29"/>
  <c r="B4" i="29"/>
  <c r="A4" i="29"/>
  <c r="B327" i="28"/>
  <c r="A327" i="28"/>
  <c r="B326" i="28"/>
  <c r="A326" i="28"/>
  <c r="B325" i="28"/>
  <c r="A325" i="28"/>
  <c r="B324" i="28"/>
  <c r="A324" i="28"/>
  <c r="B323" i="28"/>
  <c r="A323" i="28"/>
  <c r="B322" i="28"/>
  <c r="A322" i="28"/>
  <c r="B321" i="28"/>
  <c r="A321" i="28"/>
  <c r="B320" i="28"/>
  <c r="A320" i="28"/>
  <c r="B319" i="28"/>
  <c r="A319" i="28"/>
  <c r="B318" i="28"/>
  <c r="A318" i="28"/>
  <c r="B317" i="28"/>
  <c r="A317" i="28"/>
  <c r="B316" i="28"/>
  <c r="A316" i="28"/>
  <c r="B315" i="28"/>
  <c r="A315" i="28"/>
  <c r="B314" i="28"/>
  <c r="A314" i="28"/>
  <c r="B313" i="28"/>
  <c r="A313" i="28"/>
  <c r="B312" i="28"/>
  <c r="A312" i="28"/>
  <c r="B311" i="28"/>
  <c r="A311" i="28"/>
  <c r="B310" i="28"/>
  <c r="A310" i="28"/>
  <c r="B309" i="28"/>
  <c r="A309" i="28"/>
  <c r="B308" i="28"/>
  <c r="A308" i="28"/>
  <c r="B307" i="28"/>
  <c r="A307" i="28"/>
  <c r="B306" i="28"/>
  <c r="A306" i="28"/>
  <c r="B305" i="28"/>
  <c r="A305" i="28"/>
  <c r="B304" i="28"/>
  <c r="A304" i="28"/>
  <c r="B303" i="28"/>
  <c r="A303" i="28"/>
  <c r="B302" i="28"/>
  <c r="A302" i="28"/>
  <c r="B301" i="28"/>
  <c r="A301" i="28"/>
  <c r="B300" i="28"/>
  <c r="A300" i="28"/>
  <c r="B299" i="28"/>
  <c r="A299" i="28"/>
  <c r="B298" i="28"/>
  <c r="A298" i="28"/>
  <c r="B297" i="28"/>
  <c r="A297" i="28"/>
  <c r="B296" i="28"/>
  <c r="A296" i="28"/>
  <c r="B295" i="28"/>
  <c r="A295" i="28"/>
  <c r="B294" i="28"/>
  <c r="A294" i="28"/>
  <c r="B293" i="28"/>
  <c r="A293" i="28"/>
  <c r="B292" i="28"/>
  <c r="A292" i="28"/>
  <c r="B291" i="28"/>
  <c r="A291" i="28"/>
  <c r="B290" i="28"/>
  <c r="A290" i="28"/>
  <c r="B289" i="28"/>
  <c r="A289" i="28"/>
  <c r="B288" i="28"/>
  <c r="A288" i="28"/>
  <c r="B287" i="28"/>
  <c r="A287" i="28"/>
  <c r="B286" i="28"/>
  <c r="A286" i="28"/>
  <c r="B285" i="28"/>
  <c r="A285" i="28"/>
  <c r="B284" i="28"/>
  <c r="A284" i="28"/>
  <c r="B283" i="28"/>
  <c r="A283" i="28"/>
  <c r="B282" i="28"/>
  <c r="A282" i="28"/>
  <c r="B281" i="28"/>
  <c r="A281" i="28"/>
  <c r="B280" i="28"/>
  <c r="A280" i="28"/>
  <c r="B279" i="28"/>
  <c r="A279" i="28"/>
  <c r="B278" i="28"/>
  <c r="A278" i="28"/>
  <c r="B277" i="28"/>
  <c r="A277" i="28"/>
  <c r="B276" i="28"/>
  <c r="A276" i="28"/>
  <c r="B275" i="28"/>
  <c r="A275" i="28"/>
  <c r="B274" i="28"/>
  <c r="A274" i="28"/>
  <c r="B273" i="28"/>
  <c r="A273" i="28"/>
  <c r="B272" i="28"/>
  <c r="A272" i="28"/>
  <c r="B271" i="28"/>
  <c r="A271" i="28"/>
  <c r="B270" i="28"/>
  <c r="A270" i="28"/>
  <c r="B269" i="28"/>
  <c r="A269" i="28"/>
  <c r="B268" i="28"/>
  <c r="A268" i="28"/>
  <c r="B267" i="28"/>
  <c r="A267" i="28"/>
  <c r="B266" i="28"/>
  <c r="A266" i="28"/>
  <c r="B265" i="28"/>
  <c r="A265" i="28"/>
  <c r="B264" i="28"/>
  <c r="A264" i="28"/>
  <c r="B263" i="28"/>
  <c r="A263" i="28"/>
  <c r="B262" i="28"/>
  <c r="A262" i="28"/>
  <c r="B261" i="28"/>
  <c r="A261" i="28"/>
  <c r="B260" i="28"/>
  <c r="A260" i="28"/>
  <c r="B259" i="28"/>
  <c r="A259" i="28"/>
  <c r="B258" i="28"/>
  <c r="A258" i="28"/>
  <c r="B257" i="28"/>
  <c r="A257" i="28"/>
  <c r="B256" i="28"/>
  <c r="A256" i="28"/>
  <c r="B255" i="28"/>
  <c r="A255" i="28"/>
  <c r="B254" i="28"/>
  <c r="A254" i="28"/>
  <c r="B253" i="28"/>
  <c r="A253" i="28"/>
  <c r="B252" i="28"/>
  <c r="A252" i="28"/>
  <c r="B251" i="28"/>
  <c r="A251" i="28"/>
  <c r="B250" i="28"/>
  <c r="A250" i="28"/>
  <c r="B249" i="28"/>
  <c r="A249" i="28"/>
  <c r="B248" i="28"/>
  <c r="A248" i="28"/>
  <c r="B247" i="28"/>
  <c r="A247" i="28"/>
  <c r="B246" i="28"/>
  <c r="A246" i="28"/>
  <c r="B245" i="28"/>
  <c r="A245" i="28"/>
  <c r="B244" i="28"/>
  <c r="A244" i="28"/>
  <c r="B243" i="28"/>
  <c r="A243" i="28"/>
  <c r="B242" i="28"/>
  <c r="A242" i="28"/>
  <c r="B241" i="28"/>
  <c r="A241" i="28"/>
  <c r="B240" i="28"/>
  <c r="A240" i="28"/>
  <c r="B239" i="28"/>
  <c r="A239" i="28"/>
  <c r="B238" i="28"/>
  <c r="A238" i="28"/>
  <c r="B237" i="28"/>
  <c r="A237" i="28"/>
  <c r="B236" i="28"/>
  <c r="A236" i="28"/>
  <c r="B235" i="28"/>
  <c r="A235" i="28"/>
  <c r="B234" i="28"/>
  <c r="A234" i="28"/>
  <c r="B233" i="28"/>
  <c r="A233" i="28"/>
  <c r="B232" i="28"/>
  <c r="A232" i="28"/>
  <c r="B231" i="28"/>
  <c r="A231" i="28"/>
  <c r="B230" i="28"/>
  <c r="A230" i="28"/>
  <c r="B229" i="28"/>
  <c r="A229" i="28"/>
  <c r="B228" i="28"/>
  <c r="A228" i="28"/>
  <c r="B227" i="28"/>
  <c r="A227" i="28"/>
  <c r="B226" i="28"/>
  <c r="A226" i="28"/>
  <c r="B225" i="28"/>
  <c r="A225" i="28"/>
  <c r="B224" i="28"/>
  <c r="A224" i="28"/>
  <c r="B223" i="28"/>
  <c r="A223" i="28"/>
  <c r="B222" i="28"/>
  <c r="A222" i="28"/>
  <c r="B221" i="28"/>
  <c r="A221" i="28"/>
  <c r="B220" i="28"/>
  <c r="A220" i="28"/>
  <c r="B219" i="28"/>
  <c r="A219" i="28"/>
  <c r="B218" i="28"/>
  <c r="A218" i="28"/>
  <c r="B217" i="28"/>
  <c r="A217" i="28"/>
  <c r="B216" i="28"/>
  <c r="A216" i="28"/>
  <c r="B215" i="28"/>
  <c r="A215" i="28"/>
  <c r="B214" i="28"/>
  <c r="A214" i="28"/>
  <c r="B213" i="28"/>
  <c r="A213" i="28"/>
  <c r="B212" i="28"/>
  <c r="A212" i="28"/>
  <c r="B211" i="28"/>
  <c r="A211" i="28"/>
  <c r="B210" i="28"/>
  <c r="A210" i="28"/>
  <c r="B209" i="28"/>
  <c r="A209" i="28"/>
  <c r="B208" i="28"/>
  <c r="A208" i="28"/>
  <c r="B207" i="28"/>
  <c r="A207" i="28"/>
  <c r="B206" i="28"/>
  <c r="A206" i="28"/>
  <c r="B205" i="28"/>
  <c r="A205" i="28"/>
  <c r="B204" i="28"/>
  <c r="A204" i="28"/>
  <c r="B203" i="28"/>
  <c r="A203" i="28"/>
  <c r="B202" i="28"/>
  <c r="A202" i="28"/>
  <c r="B201" i="28"/>
  <c r="A201" i="28"/>
  <c r="B200" i="28"/>
  <c r="A200" i="28"/>
  <c r="B199" i="28"/>
  <c r="A199" i="28"/>
  <c r="B198" i="28"/>
  <c r="A198" i="28"/>
  <c r="B197" i="28"/>
  <c r="A197" i="28"/>
  <c r="B196" i="28"/>
  <c r="A196" i="28"/>
  <c r="B195" i="28"/>
  <c r="A195" i="28"/>
  <c r="B194" i="28"/>
  <c r="A194" i="28"/>
  <c r="B193" i="28"/>
  <c r="A193" i="28"/>
  <c r="B192" i="28"/>
  <c r="A192" i="28"/>
  <c r="B191" i="28"/>
  <c r="A191" i="28"/>
  <c r="B190" i="28"/>
  <c r="A190" i="28"/>
  <c r="B189" i="28"/>
  <c r="A189" i="28"/>
  <c r="B188" i="28"/>
  <c r="A188" i="28"/>
  <c r="B187" i="28"/>
  <c r="A187" i="28"/>
  <c r="B186" i="28"/>
  <c r="A186" i="28"/>
  <c r="B185" i="28"/>
  <c r="A185" i="28"/>
  <c r="B184" i="28"/>
  <c r="A184" i="28"/>
  <c r="B183" i="28"/>
  <c r="A183" i="28"/>
  <c r="B182" i="28"/>
  <c r="A182" i="28"/>
  <c r="B181" i="28"/>
  <c r="A181" i="28"/>
  <c r="B180" i="28"/>
  <c r="A180" i="28"/>
  <c r="B179" i="28"/>
  <c r="A179" i="28"/>
  <c r="B178" i="28"/>
  <c r="A178" i="28"/>
  <c r="B177" i="28"/>
  <c r="A177" i="28"/>
  <c r="B176" i="28"/>
  <c r="A176" i="28"/>
  <c r="B175" i="28"/>
  <c r="A175" i="28"/>
  <c r="B174" i="28"/>
  <c r="A174" i="28"/>
  <c r="B173" i="28"/>
  <c r="A173" i="28"/>
  <c r="B172" i="28"/>
  <c r="A172" i="28"/>
  <c r="B171" i="28"/>
  <c r="A171" i="28"/>
  <c r="B170" i="28"/>
  <c r="A170" i="28"/>
  <c r="B169" i="28"/>
  <c r="A169" i="28"/>
  <c r="B168" i="28"/>
  <c r="A168" i="28"/>
  <c r="B167" i="28"/>
  <c r="A167" i="28"/>
  <c r="B166" i="28"/>
  <c r="A166" i="28"/>
  <c r="B165" i="28"/>
  <c r="A165" i="28"/>
  <c r="B164" i="28"/>
  <c r="A164" i="28"/>
  <c r="B163" i="28"/>
  <c r="A163" i="28"/>
  <c r="B162" i="28"/>
  <c r="A162" i="28"/>
  <c r="B161" i="28"/>
  <c r="A161" i="28"/>
  <c r="B160" i="28"/>
  <c r="A160" i="28"/>
  <c r="B159" i="28"/>
  <c r="A159" i="28"/>
  <c r="B158" i="28"/>
  <c r="A158" i="28"/>
  <c r="B157" i="28"/>
  <c r="A157" i="28"/>
  <c r="B156" i="28"/>
  <c r="A156" i="28"/>
  <c r="B155" i="28"/>
  <c r="A155" i="28"/>
  <c r="B154" i="28"/>
  <c r="A154" i="28"/>
  <c r="B153" i="28"/>
  <c r="A153" i="28"/>
  <c r="B152" i="28"/>
  <c r="A152" i="28"/>
  <c r="B151" i="28"/>
  <c r="A151" i="28"/>
  <c r="B150" i="28"/>
  <c r="A150" i="28"/>
  <c r="B149" i="28"/>
  <c r="A149" i="28"/>
  <c r="B148" i="28"/>
  <c r="A148" i="28"/>
  <c r="B147" i="28"/>
  <c r="A147" i="28"/>
  <c r="B146" i="28"/>
  <c r="A146" i="28"/>
  <c r="B145" i="28"/>
  <c r="A145" i="28"/>
  <c r="B144" i="28"/>
  <c r="A144" i="28"/>
  <c r="B143" i="28"/>
  <c r="A143" i="28"/>
  <c r="B142" i="28"/>
  <c r="A142" i="28"/>
  <c r="B141" i="28"/>
  <c r="A141" i="28"/>
  <c r="B140" i="28"/>
  <c r="A140" i="28"/>
  <c r="B139" i="28"/>
  <c r="A139" i="28"/>
  <c r="B138" i="28"/>
  <c r="A138" i="28"/>
  <c r="B137" i="28"/>
  <c r="A137" i="28"/>
  <c r="B136" i="28"/>
  <c r="A136" i="28"/>
  <c r="B135" i="28"/>
  <c r="A135" i="28"/>
  <c r="B134" i="28"/>
  <c r="A134" i="28"/>
  <c r="B133" i="28"/>
  <c r="A133" i="28"/>
  <c r="B132" i="28"/>
  <c r="A132" i="28"/>
  <c r="B131" i="28"/>
  <c r="A131" i="28"/>
  <c r="B130" i="28"/>
  <c r="A130" i="28"/>
  <c r="B129" i="28"/>
  <c r="A129" i="28"/>
  <c r="B128" i="28"/>
  <c r="A128" i="28"/>
  <c r="B127" i="28"/>
  <c r="A127" i="28"/>
  <c r="B126" i="28"/>
  <c r="A126" i="28"/>
  <c r="B125" i="28"/>
  <c r="A125" i="28"/>
  <c r="B124" i="28"/>
  <c r="A124" i="28"/>
  <c r="B123" i="28"/>
  <c r="A123" i="28"/>
  <c r="B122" i="28"/>
  <c r="A122" i="28"/>
  <c r="B121" i="28"/>
  <c r="A121" i="28"/>
  <c r="B120" i="28"/>
  <c r="A120" i="28"/>
  <c r="B119" i="28"/>
  <c r="A119" i="28"/>
  <c r="B118" i="28"/>
  <c r="A118" i="28"/>
  <c r="B117" i="28"/>
  <c r="A117" i="28"/>
  <c r="B116" i="28"/>
  <c r="A116" i="28"/>
  <c r="B115" i="28"/>
  <c r="A115" i="28"/>
  <c r="B114" i="28"/>
  <c r="A114" i="28"/>
  <c r="B113" i="28"/>
  <c r="A113" i="28"/>
  <c r="B112" i="28"/>
  <c r="A112" i="28"/>
  <c r="B111" i="28"/>
  <c r="A111" i="28"/>
  <c r="B110" i="28"/>
  <c r="A110" i="28"/>
  <c r="B109" i="28"/>
  <c r="A109" i="28"/>
  <c r="B108" i="28"/>
  <c r="A108" i="28"/>
  <c r="B107" i="28"/>
  <c r="A107" i="28"/>
  <c r="B106" i="28"/>
  <c r="A106" i="28"/>
  <c r="B105" i="28"/>
  <c r="A105" i="28"/>
  <c r="B104" i="28"/>
  <c r="A104" i="28"/>
  <c r="B103" i="28"/>
  <c r="A103" i="28"/>
  <c r="B102" i="28"/>
  <c r="A102" i="28"/>
  <c r="B101" i="28"/>
  <c r="A101" i="28"/>
  <c r="B100" i="28"/>
  <c r="A100" i="28"/>
  <c r="B99" i="28"/>
  <c r="A99" i="28"/>
  <c r="B98" i="28"/>
  <c r="A98" i="28"/>
  <c r="B97" i="28"/>
  <c r="A97" i="28"/>
  <c r="B96" i="28"/>
  <c r="A96" i="28"/>
  <c r="B95" i="28"/>
  <c r="A95" i="28"/>
  <c r="B94" i="28"/>
  <c r="A94" i="28"/>
  <c r="B93" i="28"/>
  <c r="A93" i="28"/>
  <c r="B92" i="28"/>
  <c r="A92" i="28"/>
  <c r="B91" i="28"/>
  <c r="A91" i="28"/>
  <c r="B90" i="28"/>
  <c r="A90" i="28"/>
  <c r="B89" i="28"/>
  <c r="A89" i="28"/>
  <c r="B88" i="28"/>
  <c r="A88" i="28"/>
  <c r="B87" i="28"/>
  <c r="A87" i="28"/>
  <c r="B86" i="28"/>
  <c r="A86" i="28"/>
  <c r="B85" i="28"/>
  <c r="A85" i="28"/>
  <c r="B84" i="28"/>
  <c r="A84" i="28"/>
  <c r="B83" i="28"/>
  <c r="A83" i="28"/>
  <c r="B82" i="28"/>
  <c r="A82" i="28"/>
  <c r="B81" i="28"/>
  <c r="A81" i="28"/>
  <c r="B80" i="28"/>
  <c r="A80" i="28"/>
  <c r="B79" i="28"/>
  <c r="A79" i="28"/>
  <c r="B78" i="28"/>
  <c r="A78" i="28"/>
  <c r="B77" i="28"/>
  <c r="A77" i="28"/>
  <c r="B76" i="28"/>
  <c r="A76" i="28"/>
  <c r="B75" i="28"/>
  <c r="A75" i="28"/>
  <c r="B74" i="28"/>
  <c r="A74" i="28"/>
  <c r="B73" i="28"/>
  <c r="A73" i="28"/>
  <c r="B72" i="28"/>
  <c r="A72" i="28"/>
  <c r="B71" i="28"/>
  <c r="A71" i="28"/>
  <c r="B70" i="28"/>
  <c r="A70" i="28"/>
  <c r="B69" i="28"/>
  <c r="A69" i="28"/>
  <c r="B68" i="28"/>
  <c r="A68" i="28"/>
  <c r="B67" i="28"/>
  <c r="A67" i="28"/>
  <c r="B66" i="28"/>
  <c r="A66" i="28"/>
  <c r="B65" i="28"/>
  <c r="A65" i="28"/>
  <c r="B64" i="28"/>
  <c r="A64" i="28"/>
  <c r="B63" i="28"/>
  <c r="A63" i="28"/>
  <c r="B62" i="28"/>
  <c r="A62" i="28"/>
  <c r="B61" i="28"/>
  <c r="A61" i="28"/>
  <c r="B60" i="28"/>
  <c r="A60" i="28"/>
  <c r="B59" i="28"/>
  <c r="A59" i="28"/>
  <c r="B58" i="28"/>
  <c r="A58" i="28"/>
  <c r="B57" i="28"/>
  <c r="A57" i="28"/>
  <c r="B56" i="28"/>
  <c r="A56" i="28"/>
  <c r="B55" i="28"/>
  <c r="A55" i="28"/>
  <c r="B54" i="28"/>
  <c r="A54" i="28"/>
  <c r="B53" i="28"/>
  <c r="A53" i="28"/>
  <c r="B52" i="28"/>
  <c r="A52" i="28"/>
  <c r="B51" i="28"/>
  <c r="A51" i="28"/>
  <c r="B50" i="28"/>
  <c r="A50" i="28"/>
  <c r="B49" i="28"/>
  <c r="A49" i="28"/>
  <c r="B48" i="28"/>
  <c r="A48" i="28"/>
  <c r="B47" i="28"/>
  <c r="A47" i="28"/>
  <c r="B46" i="28"/>
  <c r="A46" i="28"/>
  <c r="B45" i="28"/>
  <c r="A45" i="28"/>
  <c r="B44" i="28"/>
  <c r="A44" i="28"/>
  <c r="B43" i="28"/>
  <c r="A43" i="28"/>
  <c r="B42" i="28"/>
  <c r="A42" i="28"/>
  <c r="B41" i="28"/>
  <c r="A41" i="28"/>
  <c r="B40" i="28"/>
  <c r="A40" i="28"/>
  <c r="B39" i="28"/>
  <c r="A39" i="28"/>
  <c r="B38" i="28"/>
  <c r="A38" i="28"/>
  <c r="B37" i="28"/>
  <c r="A37" i="28"/>
  <c r="B36" i="28"/>
  <c r="A36" i="28"/>
  <c r="B35" i="28"/>
  <c r="A35" i="28"/>
  <c r="B34" i="28"/>
  <c r="A34" i="28"/>
  <c r="B33" i="28"/>
  <c r="A33" i="28"/>
  <c r="B32" i="28"/>
  <c r="A32" i="28"/>
  <c r="B31" i="28"/>
  <c r="A31" i="28"/>
  <c r="B30" i="28"/>
  <c r="A30" i="28"/>
  <c r="B29" i="28"/>
  <c r="A29" i="28"/>
  <c r="B28" i="28"/>
  <c r="A28" i="28"/>
  <c r="B27" i="28"/>
  <c r="A27" i="28"/>
  <c r="B26" i="28"/>
  <c r="A26" i="28"/>
  <c r="B25" i="28"/>
  <c r="A25" i="28"/>
  <c r="B24" i="28"/>
  <c r="A24" i="28"/>
  <c r="B23" i="28"/>
  <c r="A23" i="28"/>
  <c r="B22" i="28"/>
  <c r="A22" i="28"/>
  <c r="B21" i="28"/>
  <c r="A21" i="28"/>
  <c r="B20" i="28"/>
  <c r="A20" i="28"/>
  <c r="B19" i="28"/>
  <c r="A19" i="28"/>
  <c r="B18" i="28"/>
  <c r="A18" i="28"/>
  <c r="B17" i="28"/>
  <c r="A17" i="28"/>
  <c r="B16" i="28"/>
  <c r="A16" i="28"/>
  <c r="B15" i="28"/>
  <c r="A15" i="28"/>
  <c r="B14" i="28"/>
  <c r="A14" i="28"/>
  <c r="B13" i="28"/>
  <c r="A13" i="28"/>
  <c r="B12" i="28"/>
  <c r="A12" i="28"/>
  <c r="B11" i="28"/>
  <c r="A11" i="28"/>
  <c r="B10" i="28"/>
  <c r="A10" i="28"/>
  <c r="B9" i="28"/>
  <c r="A9" i="28"/>
  <c r="B8" i="28"/>
  <c r="A8" i="28"/>
  <c r="B7" i="28"/>
  <c r="A7" i="28"/>
  <c r="B6" i="28"/>
  <c r="A6" i="28"/>
  <c r="B5" i="28"/>
  <c r="A5" i="28"/>
  <c r="B4" i="28"/>
  <c r="A4" i="28"/>
  <c r="B327" i="27"/>
  <c r="A327" i="27"/>
  <c r="B326" i="27"/>
  <c r="A326" i="27"/>
  <c r="B325" i="27"/>
  <c r="A325" i="27"/>
  <c r="B324" i="27"/>
  <c r="A324" i="27"/>
  <c r="B323" i="27"/>
  <c r="A323" i="27"/>
  <c r="B322" i="27"/>
  <c r="A322" i="27"/>
  <c r="B321" i="27"/>
  <c r="A321" i="27"/>
  <c r="B320" i="27"/>
  <c r="A320" i="27"/>
  <c r="B319" i="27"/>
  <c r="A319" i="27"/>
  <c r="B318" i="27"/>
  <c r="A318" i="27"/>
  <c r="B317" i="27"/>
  <c r="A317" i="27"/>
  <c r="B316" i="27"/>
  <c r="A316" i="27"/>
  <c r="B315" i="27"/>
  <c r="A315" i="27"/>
  <c r="B314" i="27"/>
  <c r="A314" i="27"/>
  <c r="B313" i="27"/>
  <c r="A313" i="27"/>
  <c r="B312" i="27"/>
  <c r="A312" i="27"/>
  <c r="B311" i="27"/>
  <c r="A311" i="27"/>
  <c r="B310" i="27"/>
  <c r="A310" i="27"/>
  <c r="B309" i="27"/>
  <c r="A309" i="27"/>
  <c r="B308" i="27"/>
  <c r="A308" i="27"/>
  <c r="B307" i="27"/>
  <c r="A307" i="27"/>
  <c r="B306" i="27"/>
  <c r="A306" i="27"/>
  <c r="B305" i="27"/>
  <c r="A305" i="27"/>
  <c r="B304" i="27"/>
  <c r="A304" i="27"/>
  <c r="B303" i="27"/>
  <c r="A303" i="27"/>
  <c r="B302" i="27"/>
  <c r="A302" i="27"/>
  <c r="B301" i="27"/>
  <c r="A301" i="27"/>
  <c r="B300" i="27"/>
  <c r="A300" i="27"/>
  <c r="B299" i="27"/>
  <c r="A299" i="27"/>
  <c r="B298" i="27"/>
  <c r="A298" i="27"/>
  <c r="B297" i="27"/>
  <c r="A297" i="27"/>
  <c r="B296" i="27"/>
  <c r="A296" i="27"/>
  <c r="B295" i="27"/>
  <c r="A295" i="27"/>
  <c r="B294" i="27"/>
  <c r="A294" i="27"/>
  <c r="B293" i="27"/>
  <c r="A293" i="27"/>
  <c r="B292" i="27"/>
  <c r="A292" i="27"/>
  <c r="B291" i="27"/>
  <c r="A291" i="27"/>
  <c r="B290" i="27"/>
  <c r="A290" i="27"/>
  <c r="B289" i="27"/>
  <c r="A289" i="27"/>
  <c r="B288" i="27"/>
  <c r="A288" i="27"/>
  <c r="B287" i="27"/>
  <c r="A287" i="27"/>
  <c r="B286" i="27"/>
  <c r="A286" i="27"/>
  <c r="B285" i="27"/>
  <c r="A285" i="27"/>
  <c r="B284" i="27"/>
  <c r="A284" i="27"/>
  <c r="B283" i="27"/>
  <c r="A283" i="27"/>
  <c r="B282" i="27"/>
  <c r="A282" i="27"/>
  <c r="B281" i="27"/>
  <c r="A281" i="27"/>
  <c r="B280" i="27"/>
  <c r="A280" i="27"/>
  <c r="B279" i="27"/>
  <c r="A279" i="27"/>
  <c r="B278" i="27"/>
  <c r="A278" i="27"/>
  <c r="B277" i="27"/>
  <c r="A277" i="27"/>
  <c r="B276" i="27"/>
  <c r="A276" i="27"/>
  <c r="B275" i="27"/>
  <c r="A275" i="27"/>
  <c r="B274" i="27"/>
  <c r="A274" i="27"/>
  <c r="B273" i="27"/>
  <c r="A273" i="27"/>
  <c r="B272" i="27"/>
  <c r="A272" i="27"/>
  <c r="B271" i="27"/>
  <c r="A271" i="27"/>
  <c r="B270" i="27"/>
  <c r="A270" i="27"/>
  <c r="B269" i="27"/>
  <c r="A269" i="27"/>
  <c r="B268" i="27"/>
  <c r="A268" i="27"/>
  <c r="B267" i="27"/>
  <c r="A267" i="27"/>
  <c r="B266" i="27"/>
  <c r="A266" i="27"/>
  <c r="B265" i="27"/>
  <c r="A265" i="27"/>
  <c r="B264" i="27"/>
  <c r="A264" i="27"/>
  <c r="B263" i="27"/>
  <c r="A263" i="27"/>
  <c r="B262" i="27"/>
  <c r="A262" i="27"/>
  <c r="B261" i="27"/>
  <c r="A261" i="27"/>
  <c r="B260" i="27"/>
  <c r="A260" i="27"/>
  <c r="B259" i="27"/>
  <c r="A259" i="27"/>
  <c r="B258" i="27"/>
  <c r="A258" i="27"/>
  <c r="B257" i="27"/>
  <c r="A257" i="27"/>
  <c r="B256" i="27"/>
  <c r="A256" i="27"/>
  <c r="B255" i="27"/>
  <c r="A255" i="27"/>
  <c r="B254" i="27"/>
  <c r="A254" i="27"/>
  <c r="B253" i="27"/>
  <c r="A253" i="27"/>
  <c r="B252" i="27"/>
  <c r="A252" i="27"/>
  <c r="B251" i="27"/>
  <c r="A251" i="27"/>
  <c r="B250" i="27"/>
  <c r="A250" i="27"/>
  <c r="B249" i="27"/>
  <c r="A249" i="27"/>
  <c r="B248" i="27"/>
  <c r="A248" i="27"/>
  <c r="B247" i="27"/>
  <c r="A247" i="27"/>
  <c r="B246" i="27"/>
  <c r="A246" i="27"/>
  <c r="B245" i="27"/>
  <c r="A245" i="27"/>
  <c r="B244" i="27"/>
  <c r="A244" i="27"/>
  <c r="B243" i="27"/>
  <c r="A243" i="27"/>
  <c r="B242" i="27"/>
  <c r="A242" i="27"/>
  <c r="B241" i="27"/>
  <c r="A241" i="27"/>
  <c r="B240" i="27"/>
  <c r="A240" i="27"/>
  <c r="B239" i="27"/>
  <c r="A239" i="27"/>
  <c r="B238" i="27"/>
  <c r="A238" i="27"/>
  <c r="B237" i="27"/>
  <c r="A237" i="27"/>
  <c r="B236" i="27"/>
  <c r="A236" i="27"/>
  <c r="B235" i="27"/>
  <c r="A235" i="27"/>
  <c r="B234" i="27"/>
  <c r="A234" i="27"/>
  <c r="B233" i="27"/>
  <c r="A233" i="27"/>
  <c r="B232" i="27"/>
  <c r="A232" i="27"/>
  <c r="B231" i="27"/>
  <c r="A231" i="27"/>
  <c r="B230" i="27"/>
  <c r="A230" i="27"/>
  <c r="B229" i="27"/>
  <c r="A229" i="27"/>
  <c r="B228" i="27"/>
  <c r="A228" i="27"/>
  <c r="B227" i="27"/>
  <c r="A227" i="27"/>
  <c r="B226" i="27"/>
  <c r="A226" i="27"/>
  <c r="B225" i="27"/>
  <c r="A225" i="27"/>
  <c r="B224" i="27"/>
  <c r="A224" i="27"/>
  <c r="B223" i="27"/>
  <c r="A223" i="27"/>
  <c r="B222" i="27"/>
  <c r="A222" i="27"/>
  <c r="B221" i="27"/>
  <c r="A221" i="27"/>
  <c r="B220" i="27"/>
  <c r="A220" i="27"/>
  <c r="B219" i="27"/>
  <c r="A219" i="27"/>
  <c r="B218" i="27"/>
  <c r="A218" i="27"/>
  <c r="B217" i="27"/>
  <c r="A217" i="27"/>
  <c r="B216" i="27"/>
  <c r="A216" i="27"/>
  <c r="B215" i="27"/>
  <c r="A215" i="27"/>
  <c r="B214" i="27"/>
  <c r="A214" i="27"/>
  <c r="B213" i="27"/>
  <c r="A213" i="27"/>
  <c r="B212" i="27"/>
  <c r="A212" i="27"/>
  <c r="B211" i="27"/>
  <c r="A211" i="27"/>
  <c r="B210" i="27"/>
  <c r="A210" i="27"/>
  <c r="B209" i="27"/>
  <c r="A209" i="27"/>
  <c r="B208" i="27"/>
  <c r="A208" i="27"/>
  <c r="B207" i="27"/>
  <c r="A207" i="27"/>
  <c r="B206" i="27"/>
  <c r="A206" i="27"/>
  <c r="B205" i="27"/>
  <c r="A205" i="27"/>
  <c r="B204" i="27"/>
  <c r="A204" i="27"/>
  <c r="B203" i="27"/>
  <c r="A203" i="27"/>
  <c r="B202" i="27"/>
  <c r="A202" i="27"/>
  <c r="B201" i="27"/>
  <c r="A201" i="27"/>
  <c r="B200" i="27"/>
  <c r="A200" i="27"/>
  <c r="B199" i="27"/>
  <c r="A199" i="27"/>
  <c r="B198" i="27"/>
  <c r="A198" i="27"/>
  <c r="B197" i="27"/>
  <c r="A197" i="27"/>
  <c r="B196" i="27"/>
  <c r="A196" i="27"/>
  <c r="B195" i="27"/>
  <c r="A195" i="27"/>
  <c r="B194" i="27"/>
  <c r="A194" i="27"/>
  <c r="B193" i="27"/>
  <c r="A193" i="27"/>
  <c r="B192" i="27"/>
  <c r="A192" i="27"/>
  <c r="B191" i="27"/>
  <c r="A191" i="27"/>
  <c r="B190" i="27"/>
  <c r="A190" i="27"/>
  <c r="B189" i="27"/>
  <c r="A189" i="27"/>
  <c r="B188" i="27"/>
  <c r="A188" i="27"/>
  <c r="B187" i="27"/>
  <c r="A187" i="27"/>
  <c r="B186" i="27"/>
  <c r="A186" i="27"/>
  <c r="B185" i="27"/>
  <c r="A185" i="27"/>
  <c r="B184" i="27"/>
  <c r="A184" i="27"/>
  <c r="B183" i="27"/>
  <c r="A183" i="27"/>
  <c r="B182" i="27"/>
  <c r="A182" i="27"/>
  <c r="B181" i="27"/>
  <c r="A181" i="27"/>
  <c r="B180" i="27"/>
  <c r="A180" i="27"/>
  <c r="B179" i="27"/>
  <c r="A179" i="27"/>
  <c r="B178" i="27"/>
  <c r="A178" i="27"/>
  <c r="B177" i="27"/>
  <c r="A177" i="27"/>
  <c r="B176" i="27"/>
  <c r="A176" i="27"/>
  <c r="B175" i="27"/>
  <c r="A175" i="27"/>
  <c r="B174" i="27"/>
  <c r="A174" i="27"/>
  <c r="B173" i="27"/>
  <c r="A173" i="27"/>
  <c r="B172" i="27"/>
  <c r="A172" i="27"/>
  <c r="B171" i="27"/>
  <c r="A171" i="27"/>
  <c r="B170" i="27"/>
  <c r="A170" i="27"/>
  <c r="B169" i="27"/>
  <c r="A169" i="27"/>
  <c r="B168" i="27"/>
  <c r="A168" i="27"/>
  <c r="B167" i="27"/>
  <c r="A167" i="27"/>
  <c r="B166" i="27"/>
  <c r="A166" i="27"/>
  <c r="B165" i="27"/>
  <c r="A165" i="27"/>
  <c r="B164" i="27"/>
  <c r="A164" i="27"/>
  <c r="B163" i="27"/>
  <c r="A163" i="27"/>
  <c r="B162" i="27"/>
  <c r="A162" i="27"/>
  <c r="B161" i="27"/>
  <c r="A161" i="27"/>
  <c r="B160" i="27"/>
  <c r="A160" i="27"/>
  <c r="B159" i="27"/>
  <c r="A159" i="27"/>
  <c r="B158" i="27"/>
  <c r="A158" i="27"/>
  <c r="B157" i="27"/>
  <c r="A157" i="27"/>
  <c r="B156" i="27"/>
  <c r="A156" i="27"/>
  <c r="B155" i="27"/>
  <c r="A155" i="27"/>
  <c r="B154" i="27"/>
  <c r="A154" i="27"/>
  <c r="B153" i="27"/>
  <c r="A153" i="27"/>
  <c r="B152" i="27"/>
  <c r="A152" i="27"/>
  <c r="B151" i="27"/>
  <c r="A151" i="27"/>
  <c r="B150" i="27"/>
  <c r="A150" i="27"/>
  <c r="B149" i="27"/>
  <c r="A149" i="27"/>
  <c r="B148" i="27"/>
  <c r="A148" i="27"/>
  <c r="B147" i="27"/>
  <c r="A147" i="27"/>
  <c r="B146" i="27"/>
  <c r="A146" i="27"/>
  <c r="B145" i="27"/>
  <c r="A145" i="27"/>
  <c r="B144" i="27"/>
  <c r="A144" i="27"/>
  <c r="B143" i="27"/>
  <c r="A143" i="27"/>
  <c r="B142" i="27"/>
  <c r="A142" i="27"/>
  <c r="B141" i="27"/>
  <c r="A141" i="27"/>
  <c r="B140" i="27"/>
  <c r="A140" i="27"/>
  <c r="B139" i="27"/>
  <c r="A139" i="27"/>
  <c r="B138" i="27"/>
  <c r="A138" i="27"/>
  <c r="B137" i="27"/>
  <c r="A137" i="27"/>
  <c r="B136" i="27"/>
  <c r="A136" i="27"/>
  <c r="B135" i="27"/>
  <c r="A135" i="27"/>
  <c r="B134" i="27"/>
  <c r="A134" i="27"/>
  <c r="B133" i="27"/>
  <c r="A133" i="27"/>
  <c r="B132" i="27"/>
  <c r="A132" i="27"/>
  <c r="B131" i="27"/>
  <c r="A131" i="27"/>
  <c r="B130" i="27"/>
  <c r="A130" i="27"/>
  <c r="B129" i="27"/>
  <c r="A129" i="27"/>
  <c r="B128" i="27"/>
  <c r="A128" i="27"/>
  <c r="B127" i="27"/>
  <c r="A127" i="27"/>
  <c r="B126" i="27"/>
  <c r="A126" i="27"/>
  <c r="B125" i="27"/>
  <c r="A125" i="27"/>
  <c r="B124" i="27"/>
  <c r="A124" i="27"/>
  <c r="B123" i="27"/>
  <c r="A123" i="27"/>
  <c r="B122" i="27"/>
  <c r="A122" i="27"/>
  <c r="B121" i="27"/>
  <c r="A121" i="27"/>
  <c r="B120" i="27"/>
  <c r="A120" i="27"/>
  <c r="B119" i="27"/>
  <c r="A119" i="27"/>
  <c r="B118" i="27"/>
  <c r="A118" i="27"/>
  <c r="B117" i="27"/>
  <c r="A117" i="27"/>
  <c r="B116" i="27"/>
  <c r="A116" i="27"/>
  <c r="B115" i="27"/>
  <c r="A115" i="27"/>
  <c r="B114" i="27"/>
  <c r="A114" i="27"/>
  <c r="B113" i="27"/>
  <c r="A113" i="27"/>
  <c r="B112" i="27"/>
  <c r="A112" i="27"/>
  <c r="B111" i="27"/>
  <c r="A111" i="27"/>
  <c r="B110" i="27"/>
  <c r="A110" i="27"/>
  <c r="B109" i="27"/>
  <c r="A109" i="27"/>
  <c r="B108" i="27"/>
  <c r="A108" i="27"/>
  <c r="B107" i="27"/>
  <c r="A107" i="27"/>
  <c r="B106" i="27"/>
  <c r="A106" i="27"/>
  <c r="B105" i="27"/>
  <c r="A105" i="27"/>
  <c r="B104" i="27"/>
  <c r="A104" i="27"/>
  <c r="B103" i="27"/>
  <c r="A103" i="27"/>
  <c r="B102" i="27"/>
  <c r="A102" i="27"/>
  <c r="B101" i="27"/>
  <c r="A101" i="27"/>
  <c r="B100" i="27"/>
  <c r="A100" i="27"/>
  <c r="B99" i="27"/>
  <c r="A99" i="27"/>
  <c r="B98" i="27"/>
  <c r="A98" i="27"/>
  <c r="B97" i="27"/>
  <c r="A97" i="27"/>
  <c r="B96" i="27"/>
  <c r="A96" i="27"/>
  <c r="B95" i="27"/>
  <c r="A95" i="27"/>
  <c r="B94" i="27"/>
  <c r="A94" i="27"/>
  <c r="B93" i="27"/>
  <c r="A93" i="27"/>
  <c r="B92" i="27"/>
  <c r="A92" i="27"/>
  <c r="B91" i="27"/>
  <c r="A91" i="27"/>
  <c r="B90" i="27"/>
  <c r="A90" i="27"/>
  <c r="B89" i="27"/>
  <c r="A89" i="27"/>
  <c r="B88" i="27"/>
  <c r="A88" i="27"/>
  <c r="B87" i="27"/>
  <c r="A87" i="27"/>
  <c r="B86" i="27"/>
  <c r="A86" i="27"/>
  <c r="B85" i="27"/>
  <c r="A85" i="27"/>
  <c r="B84" i="27"/>
  <c r="A84" i="27"/>
  <c r="B83" i="27"/>
  <c r="A83" i="27"/>
  <c r="B82" i="27"/>
  <c r="A82" i="27"/>
  <c r="B81" i="27"/>
  <c r="A81" i="27"/>
  <c r="B80" i="27"/>
  <c r="A80" i="27"/>
  <c r="B79" i="27"/>
  <c r="A79" i="27"/>
  <c r="B78" i="27"/>
  <c r="A78" i="27"/>
  <c r="B77" i="27"/>
  <c r="A77" i="27"/>
  <c r="B76" i="27"/>
  <c r="A76" i="27"/>
  <c r="B75" i="27"/>
  <c r="A75" i="27"/>
  <c r="B74" i="27"/>
  <c r="A74" i="27"/>
  <c r="B73" i="27"/>
  <c r="A73" i="27"/>
  <c r="B72" i="27"/>
  <c r="A72" i="27"/>
  <c r="B71" i="27"/>
  <c r="A71" i="27"/>
  <c r="B70" i="27"/>
  <c r="A70" i="27"/>
  <c r="B69" i="27"/>
  <c r="A69" i="27"/>
  <c r="B68" i="27"/>
  <c r="A68" i="27"/>
  <c r="B67" i="27"/>
  <c r="A67" i="27"/>
  <c r="B66" i="27"/>
  <c r="A66" i="27"/>
  <c r="B65" i="27"/>
  <c r="A65" i="27"/>
  <c r="B64" i="27"/>
  <c r="A64" i="27"/>
  <c r="B63" i="27"/>
  <c r="A63" i="27"/>
  <c r="B62" i="27"/>
  <c r="A62" i="27"/>
  <c r="B61" i="27"/>
  <c r="A61" i="27"/>
  <c r="B60" i="27"/>
  <c r="A60" i="27"/>
  <c r="B59" i="27"/>
  <c r="A59" i="27"/>
  <c r="B58" i="27"/>
  <c r="A58" i="27"/>
  <c r="B57" i="27"/>
  <c r="A57" i="27"/>
  <c r="B56" i="27"/>
  <c r="A56" i="27"/>
  <c r="B55" i="27"/>
  <c r="A55" i="27"/>
  <c r="B54" i="27"/>
  <c r="A54" i="27"/>
  <c r="B53" i="27"/>
  <c r="A53" i="27"/>
  <c r="B52" i="27"/>
  <c r="A52" i="27"/>
  <c r="B51" i="27"/>
  <c r="A51" i="27"/>
  <c r="B50" i="27"/>
  <c r="A50" i="27"/>
  <c r="B49" i="27"/>
  <c r="A49" i="27"/>
  <c r="B48" i="27"/>
  <c r="A48" i="27"/>
  <c r="B47" i="27"/>
  <c r="A47" i="27"/>
  <c r="B46" i="27"/>
  <c r="A46" i="27"/>
  <c r="B45" i="27"/>
  <c r="A45" i="27"/>
  <c r="B44" i="27"/>
  <c r="A44" i="27"/>
  <c r="B43" i="27"/>
  <c r="A43" i="27"/>
  <c r="B42" i="27"/>
  <c r="A42" i="27"/>
  <c r="B41" i="27"/>
  <c r="A41" i="27"/>
  <c r="B40" i="27"/>
  <c r="A40" i="27"/>
  <c r="B39" i="27"/>
  <c r="A39" i="27"/>
  <c r="B38" i="27"/>
  <c r="A38" i="27"/>
  <c r="B37" i="27"/>
  <c r="A37" i="27"/>
  <c r="B36" i="27"/>
  <c r="A36" i="27"/>
  <c r="B35" i="27"/>
  <c r="A35" i="27"/>
  <c r="B34" i="27"/>
  <c r="A34" i="27"/>
  <c r="B33" i="27"/>
  <c r="A33" i="27"/>
  <c r="B32" i="27"/>
  <c r="A32" i="27"/>
  <c r="B31" i="27"/>
  <c r="A31" i="27"/>
  <c r="B30" i="27"/>
  <c r="A30" i="27"/>
  <c r="B29" i="27"/>
  <c r="A29" i="27"/>
  <c r="B28" i="27"/>
  <c r="A28" i="27"/>
  <c r="B27" i="27"/>
  <c r="A27" i="27"/>
  <c r="B26" i="27"/>
  <c r="A26" i="27"/>
  <c r="B25" i="27"/>
  <c r="A25" i="27"/>
  <c r="B24" i="27"/>
  <c r="A24" i="27"/>
  <c r="B23" i="27"/>
  <c r="A23" i="27"/>
  <c r="B22" i="27"/>
  <c r="A22" i="27"/>
  <c r="B21" i="27"/>
  <c r="A21" i="27"/>
  <c r="B20" i="27"/>
  <c r="A20" i="27"/>
  <c r="B19" i="27"/>
  <c r="A19" i="27"/>
  <c r="B18" i="27"/>
  <c r="A18" i="27"/>
  <c r="B17" i="27"/>
  <c r="A17" i="27"/>
  <c r="B16" i="27"/>
  <c r="A16" i="27"/>
  <c r="B15" i="27"/>
  <c r="A15" i="27"/>
  <c r="B14" i="27"/>
  <c r="A14" i="27"/>
  <c r="B13" i="27"/>
  <c r="A13" i="27"/>
  <c r="B12" i="27"/>
  <c r="A12" i="27"/>
  <c r="B11" i="27"/>
  <c r="A11" i="27"/>
  <c r="B10" i="27"/>
  <c r="A10" i="27"/>
  <c r="B9" i="27"/>
  <c r="A9" i="27"/>
  <c r="B8" i="27"/>
  <c r="A8" i="27"/>
  <c r="B7" i="27"/>
  <c r="A7" i="27"/>
  <c r="B6" i="27"/>
  <c r="A6" i="27"/>
  <c r="B5" i="27"/>
  <c r="A5" i="27"/>
  <c r="B4" i="27"/>
  <c r="A4" i="27"/>
  <c r="B327" i="26"/>
  <c r="A327" i="26"/>
  <c r="B326" i="26"/>
  <c r="A326" i="26"/>
  <c r="B325" i="26"/>
  <c r="A325" i="26"/>
  <c r="B324" i="26"/>
  <c r="A324" i="26"/>
  <c r="B323" i="26"/>
  <c r="A323" i="26"/>
  <c r="B322" i="26"/>
  <c r="A322" i="26"/>
  <c r="B321" i="26"/>
  <c r="A321" i="26"/>
  <c r="B320" i="26"/>
  <c r="A320" i="26"/>
  <c r="B319" i="26"/>
  <c r="A319" i="26"/>
  <c r="B318" i="26"/>
  <c r="A318" i="26"/>
  <c r="B317" i="26"/>
  <c r="A317" i="26"/>
  <c r="B316" i="26"/>
  <c r="A316" i="26"/>
  <c r="B315" i="26"/>
  <c r="A315" i="26"/>
  <c r="B314" i="26"/>
  <c r="A314" i="26"/>
  <c r="B313" i="26"/>
  <c r="A313" i="26"/>
  <c r="B312" i="26"/>
  <c r="A312" i="26"/>
  <c r="B311" i="26"/>
  <c r="A311" i="26"/>
  <c r="B310" i="26"/>
  <c r="A310" i="26"/>
  <c r="B309" i="26"/>
  <c r="A309" i="26"/>
  <c r="B308" i="26"/>
  <c r="A308" i="26"/>
  <c r="B307" i="26"/>
  <c r="A307" i="26"/>
  <c r="B306" i="26"/>
  <c r="A306" i="26"/>
  <c r="B305" i="26"/>
  <c r="A305" i="26"/>
  <c r="B304" i="26"/>
  <c r="A304" i="26"/>
  <c r="B303" i="26"/>
  <c r="A303" i="26"/>
  <c r="B302" i="26"/>
  <c r="A302" i="26"/>
  <c r="B301" i="26"/>
  <c r="A301" i="26"/>
  <c r="B300" i="26"/>
  <c r="A300" i="26"/>
  <c r="B299" i="26"/>
  <c r="A299" i="26"/>
  <c r="B298" i="26"/>
  <c r="A298" i="26"/>
  <c r="B297" i="26"/>
  <c r="A297" i="26"/>
  <c r="B296" i="26"/>
  <c r="A296" i="26"/>
  <c r="B295" i="26"/>
  <c r="A295" i="26"/>
  <c r="B294" i="26"/>
  <c r="A294" i="26"/>
  <c r="B293" i="26"/>
  <c r="A293" i="26"/>
  <c r="B292" i="26"/>
  <c r="A292" i="26"/>
  <c r="B291" i="26"/>
  <c r="A291" i="26"/>
  <c r="B290" i="26"/>
  <c r="A290" i="26"/>
  <c r="B289" i="26"/>
  <c r="A289" i="26"/>
  <c r="B288" i="26"/>
  <c r="A288" i="26"/>
  <c r="B287" i="26"/>
  <c r="A287" i="26"/>
  <c r="B286" i="26"/>
  <c r="A286" i="26"/>
  <c r="B285" i="26"/>
  <c r="A285" i="26"/>
  <c r="B284" i="26"/>
  <c r="A284" i="26"/>
  <c r="B283" i="26"/>
  <c r="A283" i="26"/>
  <c r="B282" i="26"/>
  <c r="A282" i="26"/>
  <c r="B281" i="26"/>
  <c r="A281" i="26"/>
  <c r="B280" i="26"/>
  <c r="A280" i="26"/>
  <c r="B279" i="26"/>
  <c r="A279" i="26"/>
  <c r="B278" i="26"/>
  <c r="A278" i="26"/>
  <c r="B277" i="26"/>
  <c r="A277" i="26"/>
  <c r="B276" i="26"/>
  <c r="A276" i="26"/>
  <c r="B275" i="26"/>
  <c r="A275" i="26"/>
  <c r="B274" i="26"/>
  <c r="A274" i="26"/>
  <c r="B273" i="26"/>
  <c r="A273" i="26"/>
  <c r="B272" i="26"/>
  <c r="A272" i="26"/>
  <c r="B271" i="26"/>
  <c r="A271" i="26"/>
  <c r="B270" i="26"/>
  <c r="A270" i="26"/>
  <c r="B269" i="26"/>
  <c r="A269" i="26"/>
  <c r="B268" i="26"/>
  <c r="A268" i="26"/>
  <c r="B267" i="26"/>
  <c r="A267" i="26"/>
  <c r="B266" i="26"/>
  <c r="A266" i="26"/>
  <c r="B265" i="26"/>
  <c r="A265" i="26"/>
  <c r="B264" i="26"/>
  <c r="A264" i="26"/>
  <c r="B263" i="26"/>
  <c r="A263" i="26"/>
  <c r="B262" i="26"/>
  <c r="A262" i="26"/>
  <c r="B261" i="26"/>
  <c r="A261" i="26"/>
  <c r="B260" i="26"/>
  <c r="A260" i="26"/>
  <c r="B259" i="26"/>
  <c r="A259" i="26"/>
  <c r="B258" i="26"/>
  <c r="A258" i="26"/>
  <c r="B257" i="26"/>
  <c r="A257" i="26"/>
  <c r="B256" i="26"/>
  <c r="A256" i="26"/>
  <c r="B255" i="26"/>
  <c r="A255" i="26"/>
  <c r="B254" i="26"/>
  <c r="A254" i="26"/>
  <c r="B253" i="26"/>
  <c r="A253" i="26"/>
  <c r="B252" i="26"/>
  <c r="A252" i="26"/>
  <c r="B251" i="26"/>
  <c r="A251" i="26"/>
  <c r="B250" i="26"/>
  <c r="A250" i="26"/>
  <c r="B249" i="26"/>
  <c r="A249" i="26"/>
  <c r="B248" i="26"/>
  <c r="A248" i="26"/>
  <c r="B247" i="26"/>
  <c r="A247" i="26"/>
  <c r="B246" i="26"/>
  <c r="A246" i="26"/>
  <c r="B245" i="26"/>
  <c r="A245" i="26"/>
  <c r="B244" i="26"/>
  <c r="A244" i="26"/>
  <c r="B243" i="26"/>
  <c r="A243" i="26"/>
  <c r="B242" i="26"/>
  <c r="A242" i="26"/>
  <c r="B241" i="26"/>
  <c r="A241" i="26"/>
  <c r="B240" i="26"/>
  <c r="A240" i="26"/>
  <c r="B239" i="26"/>
  <c r="A239" i="26"/>
  <c r="B238" i="26"/>
  <c r="A238" i="26"/>
  <c r="B237" i="26"/>
  <c r="A237" i="26"/>
  <c r="B236" i="26"/>
  <c r="A236" i="26"/>
  <c r="B235" i="26"/>
  <c r="A235" i="26"/>
  <c r="B234" i="26"/>
  <c r="A234" i="26"/>
  <c r="B233" i="26"/>
  <c r="A233" i="26"/>
  <c r="B232" i="26"/>
  <c r="A232" i="26"/>
  <c r="B231" i="26"/>
  <c r="A231" i="26"/>
  <c r="B230" i="26"/>
  <c r="A230" i="26"/>
  <c r="B229" i="26"/>
  <c r="A229" i="26"/>
  <c r="B228" i="26"/>
  <c r="A228" i="26"/>
  <c r="B227" i="26"/>
  <c r="A227" i="26"/>
  <c r="B226" i="26"/>
  <c r="A226" i="26"/>
  <c r="B225" i="26"/>
  <c r="A225" i="26"/>
  <c r="B224" i="26"/>
  <c r="A224" i="26"/>
  <c r="B223" i="26"/>
  <c r="A223" i="26"/>
  <c r="B222" i="26"/>
  <c r="A222" i="26"/>
  <c r="B221" i="26"/>
  <c r="A221" i="26"/>
  <c r="B220" i="26"/>
  <c r="A220" i="26"/>
  <c r="B219" i="26"/>
  <c r="A219" i="26"/>
  <c r="B218" i="26"/>
  <c r="A218" i="26"/>
  <c r="B217" i="26"/>
  <c r="A217" i="26"/>
  <c r="B216" i="26"/>
  <c r="A216" i="26"/>
  <c r="B215" i="26"/>
  <c r="A215" i="26"/>
  <c r="B214" i="26"/>
  <c r="A214" i="26"/>
  <c r="B213" i="26"/>
  <c r="A213" i="26"/>
  <c r="B212" i="26"/>
  <c r="A212" i="26"/>
  <c r="B211" i="26"/>
  <c r="A211" i="26"/>
  <c r="B210" i="26"/>
  <c r="A210" i="26"/>
  <c r="B209" i="26"/>
  <c r="A209" i="26"/>
  <c r="B208" i="26"/>
  <c r="A208" i="26"/>
  <c r="B207" i="26"/>
  <c r="A207" i="26"/>
  <c r="B206" i="26"/>
  <c r="A206" i="26"/>
  <c r="B205" i="26"/>
  <c r="A205" i="26"/>
  <c r="B204" i="26"/>
  <c r="A204" i="26"/>
  <c r="B203" i="26"/>
  <c r="A203" i="26"/>
  <c r="B202" i="26"/>
  <c r="A202" i="26"/>
  <c r="B201" i="26"/>
  <c r="A201" i="26"/>
  <c r="B200" i="26"/>
  <c r="A200" i="26"/>
  <c r="B199" i="26"/>
  <c r="A199" i="26"/>
  <c r="B198" i="26"/>
  <c r="A198" i="26"/>
  <c r="B197" i="26"/>
  <c r="A197" i="26"/>
  <c r="B196" i="26"/>
  <c r="A196" i="26"/>
  <c r="B195" i="26"/>
  <c r="A195" i="26"/>
  <c r="B194" i="26"/>
  <c r="A194" i="26"/>
  <c r="B193" i="26"/>
  <c r="A193" i="26"/>
  <c r="B192" i="26"/>
  <c r="A192" i="26"/>
  <c r="B191" i="26"/>
  <c r="A191" i="26"/>
  <c r="B190" i="26"/>
  <c r="A190" i="26"/>
  <c r="B189" i="26"/>
  <c r="A189" i="26"/>
  <c r="B188" i="26"/>
  <c r="A188" i="26"/>
  <c r="B187" i="26"/>
  <c r="A187" i="26"/>
  <c r="B186" i="26"/>
  <c r="A186" i="26"/>
  <c r="B185" i="26"/>
  <c r="A185" i="26"/>
  <c r="B184" i="26"/>
  <c r="A184" i="26"/>
  <c r="B183" i="26"/>
  <c r="A183" i="26"/>
  <c r="B182" i="26"/>
  <c r="A182" i="26"/>
  <c r="B181" i="26"/>
  <c r="A181" i="26"/>
  <c r="B180" i="26"/>
  <c r="A180" i="26"/>
  <c r="B179" i="26"/>
  <c r="A179" i="26"/>
  <c r="B178" i="26"/>
  <c r="A178" i="26"/>
  <c r="B177" i="26"/>
  <c r="A177" i="26"/>
  <c r="B176" i="26"/>
  <c r="A176" i="26"/>
  <c r="B175" i="26"/>
  <c r="A175" i="26"/>
  <c r="B174" i="26"/>
  <c r="A174" i="26"/>
  <c r="B173" i="26"/>
  <c r="A173" i="26"/>
  <c r="B172" i="26"/>
  <c r="A172" i="26"/>
  <c r="B171" i="26"/>
  <c r="A171" i="26"/>
  <c r="B170" i="26"/>
  <c r="A170" i="26"/>
  <c r="B169" i="26"/>
  <c r="A169" i="26"/>
  <c r="B168" i="26"/>
  <c r="A168" i="26"/>
  <c r="B167" i="26"/>
  <c r="A167" i="26"/>
  <c r="B166" i="26"/>
  <c r="A166" i="26"/>
  <c r="B165" i="26"/>
  <c r="A165" i="26"/>
  <c r="B164" i="26"/>
  <c r="A164" i="26"/>
  <c r="B163" i="26"/>
  <c r="A163" i="26"/>
  <c r="B162" i="26"/>
  <c r="A162" i="26"/>
  <c r="B161" i="26"/>
  <c r="A161" i="26"/>
  <c r="B160" i="26"/>
  <c r="A160" i="26"/>
  <c r="B159" i="26"/>
  <c r="A159" i="26"/>
  <c r="B158" i="26"/>
  <c r="A158" i="26"/>
  <c r="B157" i="26"/>
  <c r="A157" i="26"/>
  <c r="B156" i="26"/>
  <c r="A156" i="26"/>
  <c r="B155" i="26"/>
  <c r="A155" i="26"/>
  <c r="B154" i="26"/>
  <c r="A154" i="26"/>
  <c r="B153" i="26"/>
  <c r="A153" i="26"/>
  <c r="B152" i="26"/>
  <c r="A152" i="26"/>
  <c r="B151" i="26"/>
  <c r="A151" i="26"/>
  <c r="B150" i="26"/>
  <c r="A150" i="26"/>
  <c r="B149" i="26"/>
  <c r="A149" i="26"/>
  <c r="B148" i="26"/>
  <c r="A148" i="26"/>
  <c r="B147" i="26"/>
  <c r="A147" i="26"/>
  <c r="B146" i="26"/>
  <c r="A146" i="26"/>
  <c r="B145" i="26"/>
  <c r="A145" i="26"/>
  <c r="B144" i="26"/>
  <c r="A144" i="26"/>
  <c r="B143" i="26"/>
  <c r="A143" i="26"/>
  <c r="B142" i="26"/>
  <c r="A142" i="26"/>
  <c r="B141" i="26"/>
  <c r="A141" i="26"/>
  <c r="B140" i="26"/>
  <c r="A140" i="26"/>
  <c r="B139" i="26"/>
  <c r="A139" i="26"/>
  <c r="B138" i="26"/>
  <c r="A138" i="26"/>
  <c r="B137" i="26"/>
  <c r="A137" i="26"/>
  <c r="B136" i="26"/>
  <c r="A136" i="26"/>
  <c r="B135" i="26"/>
  <c r="A135" i="26"/>
  <c r="B134" i="26"/>
  <c r="A134" i="26"/>
  <c r="B133" i="26"/>
  <c r="A133" i="26"/>
  <c r="B132" i="26"/>
  <c r="A132" i="26"/>
  <c r="B131" i="26"/>
  <c r="A131" i="26"/>
  <c r="B130" i="26"/>
  <c r="A130" i="26"/>
  <c r="B129" i="26"/>
  <c r="A129" i="26"/>
  <c r="B128" i="26"/>
  <c r="A128" i="26"/>
  <c r="B127" i="26"/>
  <c r="A127" i="26"/>
  <c r="B126" i="26"/>
  <c r="A126" i="26"/>
  <c r="B125" i="26"/>
  <c r="A125" i="26"/>
  <c r="B124" i="26"/>
  <c r="A124" i="26"/>
  <c r="B123" i="26"/>
  <c r="A123" i="26"/>
  <c r="B122" i="26"/>
  <c r="A122" i="26"/>
  <c r="B121" i="26"/>
  <c r="A121" i="26"/>
  <c r="B120" i="26"/>
  <c r="A120" i="26"/>
  <c r="B119" i="26"/>
  <c r="A119" i="26"/>
  <c r="B118" i="26"/>
  <c r="A118" i="26"/>
  <c r="B117" i="26"/>
  <c r="A117" i="26"/>
  <c r="B116" i="26"/>
  <c r="A116" i="26"/>
  <c r="B115" i="26"/>
  <c r="A115" i="26"/>
  <c r="B114" i="26"/>
  <c r="A114" i="26"/>
  <c r="B113" i="26"/>
  <c r="A113" i="26"/>
  <c r="B112" i="26"/>
  <c r="A112" i="26"/>
  <c r="B111" i="26"/>
  <c r="A111" i="26"/>
  <c r="B110" i="26"/>
  <c r="A110" i="26"/>
  <c r="B109" i="26"/>
  <c r="A109" i="26"/>
  <c r="B108" i="26"/>
  <c r="A108" i="26"/>
  <c r="B107" i="26"/>
  <c r="A107" i="26"/>
  <c r="B106" i="26"/>
  <c r="A106" i="26"/>
  <c r="B105" i="26"/>
  <c r="A105" i="26"/>
  <c r="B104" i="26"/>
  <c r="A104" i="26"/>
  <c r="B103" i="26"/>
  <c r="A103" i="26"/>
  <c r="B102" i="26"/>
  <c r="A102" i="26"/>
  <c r="B101" i="26"/>
  <c r="A101" i="26"/>
  <c r="B100" i="26"/>
  <c r="A100" i="26"/>
  <c r="B99" i="26"/>
  <c r="A99" i="26"/>
  <c r="B98" i="26"/>
  <c r="A98" i="26"/>
  <c r="B97" i="26"/>
  <c r="A97" i="26"/>
  <c r="B96" i="26"/>
  <c r="A96" i="26"/>
  <c r="B95" i="26"/>
  <c r="A95" i="26"/>
  <c r="B94" i="26"/>
  <c r="A94" i="26"/>
  <c r="B93" i="26"/>
  <c r="A93" i="26"/>
  <c r="B92" i="26"/>
  <c r="A92" i="26"/>
  <c r="B91" i="26"/>
  <c r="A91" i="26"/>
  <c r="B90" i="26"/>
  <c r="A90" i="26"/>
  <c r="B89" i="26"/>
  <c r="A89" i="26"/>
  <c r="B88" i="26"/>
  <c r="A88" i="26"/>
  <c r="B87" i="26"/>
  <c r="A87" i="26"/>
  <c r="B86" i="26"/>
  <c r="A86" i="26"/>
  <c r="B85" i="26"/>
  <c r="A85" i="26"/>
  <c r="B84" i="26"/>
  <c r="A84" i="26"/>
  <c r="B83" i="26"/>
  <c r="A83" i="26"/>
  <c r="B82" i="26"/>
  <c r="A82" i="26"/>
  <c r="B81" i="26"/>
  <c r="A81" i="26"/>
  <c r="B80" i="26"/>
  <c r="A80" i="26"/>
  <c r="B79" i="26"/>
  <c r="A79" i="26"/>
  <c r="B78" i="26"/>
  <c r="A78" i="26"/>
  <c r="B77" i="26"/>
  <c r="A77" i="26"/>
  <c r="B76" i="26"/>
  <c r="A76" i="26"/>
  <c r="B75" i="26"/>
  <c r="A75" i="26"/>
  <c r="B74" i="26"/>
  <c r="A74" i="26"/>
  <c r="B73" i="26"/>
  <c r="A73" i="26"/>
  <c r="B72" i="26"/>
  <c r="A72" i="26"/>
  <c r="B71" i="26"/>
  <c r="A71" i="26"/>
  <c r="B70" i="26"/>
  <c r="A70" i="26"/>
  <c r="B69" i="26"/>
  <c r="A69" i="26"/>
  <c r="B68" i="26"/>
  <c r="A68" i="26"/>
  <c r="B67" i="26"/>
  <c r="A67" i="26"/>
  <c r="B66" i="26"/>
  <c r="A66" i="26"/>
  <c r="B65" i="26"/>
  <c r="A65" i="26"/>
  <c r="B64" i="26"/>
  <c r="A64" i="26"/>
  <c r="B63" i="26"/>
  <c r="A63" i="26"/>
  <c r="B62" i="26"/>
  <c r="A62" i="26"/>
  <c r="B61" i="26"/>
  <c r="A61" i="26"/>
  <c r="B60" i="26"/>
  <c r="A60" i="26"/>
  <c r="B59" i="26"/>
  <c r="A59" i="26"/>
  <c r="B58" i="26"/>
  <c r="A58" i="26"/>
  <c r="B57" i="26"/>
  <c r="A57" i="26"/>
  <c r="B56" i="26"/>
  <c r="A56" i="26"/>
  <c r="B55" i="26"/>
  <c r="A55" i="26"/>
  <c r="B54" i="26"/>
  <c r="A54" i="26"/>
  <c r="B53" i="26"/>
  <c r="A53" i="26"/>
  <c r="B52" i="26"/>
  <c r="A52" i="26"/>
  <c r="B51" i="26"/>
  <c r="A51" i="26"/>
  <c r="B50" i="26"/>
  <c r="A50" i="26"/>
  <c r="B49" i="26"/>
  <c r="A49" i="26"/>
  <c r="B48" i="26"/>
  <c r="A48" i="26"/>
  <c r="B47" i="26"/>
  <c r="A47" i="26"/>
  <c r="B46" i="26"/>
  <c r="A46" i="26"/>
  <c r="B45" i="26"/>
  <c r="A45" i="26"/>
  <c r="B44" i="26"/>
  <c r="A44" i="26"/>
  <c r="B43" i="26"/>
  <c r="A43" i="26"/>
  <c r="B42" i="26"/>
  <c r="A42" i="26"/>
  <c r="B41" i="26"/>
  <c r="A41" i="26"/>
  <c r="B40" i="26"/>
  <c r="A40" i="26"/>
  <c r="B39" i="26"/>
  <c r="A39" i="26"/>
  <c r="B38" i="26"/>
  <c r="A38" i="26"/>
  <c r="B37" i="26"/>
  <c r="A37" i="26"/>
  <c r="B36" i="26"/>
  <c r="A36" i="26"/>
  <c r="B35" i="26"/>
  <c r="A35" i="26"/>
  <c r="B34" i="26"/>
  <c r="A34" i="26"/>
  <c r="B33" i="26"/>
  <c r="A33" i="26"/>
  <c r="B32" i="26"/>
  <c r="A32" i="26"/>
  <c r="B31" i="26"/>
  <c r="A31" i="26"/>
  <c r="B30" i="26"/>
  <c r="A30" i="26"/>
  <c r="B29" i="26"/>
  <c r="A29" i="26"/>
  <c r="B28" i="26"/>
  <c r="A28" i="26"/>
  <c r="B27" i="26"/>
  <c r="A27" i="26"/>
  <c r="B26" i="26"/>
  <c r="A26" i="26"/>
  <c r="B25" i="26"/>
  <c r="A25" i="26"/>
  <c r="B24" i="26"/>
  <c r="A24" i="26"/>
  <c r="B23" i="26"/>
  <c r="A23" i="26"/>
  <c r="B22" i="26"/>
  <c r="A22" i="26"/>
  <c r="B21" i="26"/>
  <c r="A21" i="26"/>
  <c r="B20" i="26"/>
  <c r="A20" i="26"/>
  <c r="B19" i="26"/>
  <c r="A19" i="26"/>
  <c r="B18" i="26"/>
  <c r="A18" i="26"/>
  <c r="B17" i="26"/>
  <c r="A17" i="26"/>
  <c r="B16" i="26"/>
  <c r="A16" i="26"/>
  <c r="B15" i="26"/>
  <c r="A15" i="26"/>
  <c r="B14" i="26"/>
  <c r="A14" i="26"/>
  <c r="B13" i="26"/>
  <c r="A13" i="26"/>
  <c r="B12" i="26"/>
  <c r="A12" i="26"/>
  <c r="B11" i="26"/>
  <c r="A11" i="26"/>
  <c r="B10" i="26"/>
  <c r="A10" i="26"/>
  <c r="B9" i="26"/>
  <c r="A9" i="26"/>
  <c r="B8" i="26"/>
  <c r="A8" i="26"/>
  <c r="B7" i="26"/>
  <c r="A7" i="26"/>
  <c r="B6" i="26"/>
  <c r="A6" i="26"/>
  <c r="B5" i="26"/>
  <c r="A5" i="26"/>
  <c r="B4" i="26"/>
  <c r="A4" i="26"/>
  <c r="B327" i="25"/>
  <c r="A327" i="25"/>
  <c r="B326" i="25"/>
  <c r="A326" i="25"/>
  <c r="B325" i="25"/>
  <c r="A325" i="25"/>
  <c r="B324" i="25"/>
  <c r="A324" i="25"/>
  <c r="B323" i="25"/>
  <c r="A323" i="25"/>
  <c r="B322" i="25"/>
  <c r="A322" i="25"/>
  <c r="B321" i="25"/>
  <c r="A321" i="25"/>
  <c r="B320" i="25"/>
  <c r="A320" i="25"/>
  <c r="B319" i="25"/>
  <c r="A319" i="25"/>
  <c r="B318" i="25"/>
  <c r="A318" i="25"/>
  <c r="B317" i="25"/>
  <c r="A317" i="25"/>
  <c r="B316" i="25"/>
  <c r="A316" i="25"/>
  <c r="B315" i="25"/>
  <c r="A315" i="25"/>
  <c r="B314" i="25"/>
  <c r="A314" i="25"/>
  <c r="B313" i="25"/>
  <c r="A313" i="25"/>
  <c r="B312" i="25"/>
  <c r="A312" i="25"/>
  <c r="B311" i="25"/>
  <c r="A311" i="25"/>
  <c r="B310" i="25"/>
  <c r="A310" i="25"/>
  <c r="B309" i="25"/>
  <c r="A309" i="25"/>
  <c r="B308" i="25"/>
  <c r="A308" i="25"/>
  <c r="B307" i="25"/>
  <c r="A307" i="25"/>
  <c r="B306" i="25"/>
  <c r="A306" i="25"/>
  <c r="B305" i="25"/>
  <c r="A305" i="25"/>
  <c r="B304" i="25"/>
  <c r="A304" i="25"/>
  <c r="B303" i="25"/>
  <c r="A303" i="25"/>
  <c r="B302" i="25"/>
  <c r="A302" i="25"/>
  <c r="B301" i="25"/>
  <c r="A301" i="25"/>
  <c r="B300" i="25"/>
  <c r="A300" i="25"/>
  <c r="B299" i="25"/>
  <c r="A299" i="25"/>
  <c r="B298" i="25"/>
  <c r="A298" i="25"/>
  <c r="B297" i="25"/>
  <c r="A297" i="25"/>
  <c r="B296" i="25"/>
  <c r="A296" i="25"/>
  <c r="B295" i="25"/>
  <c r="A295" i="25"/>
  <c r="B294" i="25"/>
  <c r="A294" i="25"/>
  <c r="B293" i="25"/>
  <c r="A293" i="25"/>
  <c r="B292" i="25"/>
  <c r="A292" i="25"/>
  <c r="B291" i="25"/>
  <c r="A291" i="25"/>
  <c r="B290" i="25"/>
  <c r="A290" i="25"/>
  <c r="B289" i="25"/>
  <c r="A289" i="25"/>
  <c r="B288" i="25"/>
  <c r="A288" i="25"/>
  <c r="B287" i="25"/>
  <c r="A287" i="25"/>
  <c r="B286" i="25"/>
  <c r="A286" i="25"/>
  <c r="B285" i="25"/>
  <c r="A285" i="25"/>
  <c r="B284" i="25"/>
  <c r="A284" i="25"/>
  <c r="B283" i="25"/>
  <c r="A283" i="25"/>
  <c r="B282" i="25"/>
  <c r="A282" i="25"/>
  <c r="B281" i="25"/>
  <c r="A281" i="25"/>
  <c r="B280" i="25"/>
  <c r="A280" i="25"/>
  <c r="B279" i="25"/>
  <c r="A279" i="25"/>
  <c r="B278" i="25"/>
  <c r="A278" i="25"/>
  <c r="B277" i="25"/>
  <c r="A277" i="25"/>
  <c r="B276" i="25"/>
  <c r="A276" i="25"/>
  <c r="B275" i="25"/>
  <c r="A275" i="25"/>
  <c r="B274" i="25"/>
  <c r="A274" i="25"/>
  <c r="B273" i="25"/>
  <c r="A273" i="25"/>
  <c r="B272" i="25"/>
  <c r="A272" i="25"/>
  <c r="B271" i="25"/>
  <c r="A271" i="25"/>
  <c r="B270" i="25"/>
  <c r="A270" i="25"/>
  <c r="B269" i="25"/>
  <c r="A269" i="25"/>
  <c r="B268" i="25"/>
  <c r="A268" i="25"/>
  <c r="B267" i="25"/>
  <c r="A267" i="25"/>
  <c r="B266" i="25"/>
  <c r="A266" i="25"/>
  <c r="B265" i="25"/>
  <c r="A265" i="25"/>
  <c r="B264" i="25"/>
  <c r="A264" i="25"/>
  <c r="B263" i="25"/>
  <c r="A263" i="25"/>
  <c r="B262" i="25"/>
  <c r="A262" i="25"/>
  <c r="B261" i="25"/>
  <c r="A261" i="25"/>
  <c r="B260" i="25"/>
  <c r="A260" i="25"/>
  <c r="B259" i="25"/>
  <c r="A259" i="25"/>
  <c r="B258" i="25"/>
  <c r="A258" i="25"/>
  <c r="B257" i="25"/>
  <c r="A257" i="25"/>
  <c r="B256" i="25"/>
  <c r="A256" i="25"/>
  <c r="B255" i="25"/>
  <c r="A255" i="25"/>
  <c r="B254" i="25"/>
  <c r="A254" i="25"/>
  <c r="B253" i="25"/>
  <c r="A253" i="25"/>
  <c r="B252" i="25"/>
  <c r="A252" i="25"/>
  <c r="B251" i="25"/>
  <c r="A251" i="25"/>
  <c r="B250" i="25"/>
  <c r="A250" i="25"/>
  <c r="B249" i="25"/>
  <c r="A249" i="25"/>
  <c r="B248" i="25"/>
  <c r="A248" i="25"/>
  <c r="B247" i="25"/>
  <c r="A247" i="25"/>
  <c r="B246" i="25"/>
  <c r="A246" i="25"/>
  <c r="B245" i="25"/>
  <c r="A245" i="25"/>
  <c r="B244" i="25"/>
  <c r="A244" i="25"/>
  <c r="B243" i="25"/>
  <c r="A243" i="25"/>
  <c r="B242" i="25"/>
  <c r="A242" i="25"/>
  <c r="B241" i="25"/>
  <c r="A241" i="25"/>
  <c r="B240" i="25"/>
  <c r="A240" i="25"/>
  <c r="B239" i="25"/>
  <c r="A239" i="25"/>
  <c r="B238" i="25"/>
  <c r="A238" i="25"/>
  <c r="B237" i="25"/>
  <c r="A237" i="25"/>
  <c r="B236" i="25"/>
  <c r="A236" i="25"/>
  <c r="B235" i="25"/>
  <c r="A235" i="25"/>
  <c r="B234" i="25"/>
  <c r="A234" i="25"/>
  <c r="B233" i="25"/>
  <c r="A233" i="25"/>
  <c r="B232" i="25"/>
  <c r="A232" i="25"/>
  <c r="B231" i="25"/>
  <c r="A231" i="25"/>
  <c r="B230" i="25"/>
  <c r="A230" i="25"/>
  <c r="B229" i="25"/>
  <c r="A229" i="25"/>
  <c r="B228" i="25"/>
  <c r="A228" i="25"/>
  <c r="B227" i="25"/>
  <c r="A227" i="25"/>
  <c r="B226" i="25"/>
  <c r="A226" i="25"/>
  <c r="B225" i="25"/>
  <c r="A225" i="25"/>
  <c r="B224" i="25"/>
  <c r="A224" i="25"/>
  <c r="B223" i="25"/>
  <c r="A223" i="25"/>
  <c r="B222" i="25"/>
  <c r="A222" i="25"/>
  <c r="B221" i="25"/>
  <c r="A221" i="25"/>
  <c r="B220" i="25"/>
  <c r="A220" i="25"/>
  <c r="B219" i="25"/>
  <c r="A219" i="25"/>
  <c r="B218" i="25"/>
  <c r="A218" i="25"/>
  <c r="B217" i="25"/>
  <c r="A217" i="25"/>
  <c r="B216" i="25"/>
  <c r="A216" i="25"/>
  <c r="B215" i="25"/>
  <c r="A215" i="25"/>
  <c r="B214" i="25"/>
  <c r="A214" i="25"/>
  <c r="B213" i="25"/>
  <c r="A213" i="25"/>
  <c r="B212" i="25"/>
  <c r="A212" i="25"/>
  <c r="B211" i="25"/>
  <c r="A211" i="25"/>
  <c r="B210" i="25"/>
  <c r="A210" i="25"/>
  <c r="B209" i="25"/>
  <c r="A209" i="25"/>
  <c r="B208" i="25"/>
  <c r="A208" i="25"/>
  <c r="B207" i="25"/>
  <c r="A207" i="25"/>
  <c r="B206" i="25"/>
  <c r="A206" i="25"/>
  <c r="B205" i="25"/>
  <c r="A205" i="25"/>
  <c r="B204" i="25"/>
  <c r="A204" i="25"/>
  <c r="B203" i="25"/>
  <c r="A203" i="25"/>
  <c r="B202" i="25"/>
  <c r="A202" i="25"/>
  <c r="B201" i="25"/>
  <c r="A201" i="25"/>
  <c r="B200" i="25"/>
  <c r="A200" i="25"/>
  <c r="B199" i="25"/>
  <c r="A199" i="25"/>
  <c r="B198" i="25"/>
  <c r="A198" i="25"/>
  <c r="B197" i="25"/>
  <c r="A197" i="25"/>
  <c r="B196" i="25"/>
  <c r="A196" i="25"/>
  <c r="B195" i="25"/>
  <c r="A195" i="25"/>
  <c r="B194" i="25"/>
  <c r="A194" i="25"/>
  <c r="B193" i="25"/>
  <c r="A193" i="25"/>
  <c r="B192" i="25"/>
  <c r="A192" i="25"/>
  <c r="B191" i="25"/>
  <c r="A191" i="25"/>
  <c r="B190" i="25"/>
  <c r="A190" i="25"/>
  <c r="B189" i="25"/>
  <c r="A189" i="25"/>
  <c r="B188" i="25"/>
  <c r="A188" i="25"/>
  <c r="B187" i="25"/>
  <c r="A187" i="25"/>
  <c r="B186" i="25"/>
  <c r="A186" i="25"/>
  <c r="B185" i="25"/>
  <c r="A185" i="25"/>
  <c r="B184" i="25"/>
  <c r="A184" i="25"/>
  <c r="B183" i="25"/>
  <c r="A183" i="25"/>
  <c r="B182" i="25"/>
  <c r="A182" i="25"/>
  <c r="B181" i="25"/>
  <c r="A181" i="25"/>
  <c r="B180" i="25"/>
  <c r="A180" i="25"/>
  <c r="B179" i="25"/>
  <c r="A179" i="25"/>
  <c r="B178" i="25"/>
  <c r="A178" i="25"/>
  <c r="B177" i="25"/>
  <c r="A177" i="25"/>
  <c r="B176" i="25"/>
  <c r="A176" i="25"/>
  <c r="B175" i="25"/>
  <c r="A175" i="25"/>
  <c r="B174" i="25"/>
  <c r="A174" i="25"/>
  <c r="B173" i="25"/>
  <c r="A173" i="25"/>
  <c r="B172" i="25"/>
  <c r="A172" i="25"/>
  <c r="B171" i="25"/>
  <c r="A171" i="25"/>
  <c r="B170" i="25"/>
  <c r="A170" i="25"/>
  <c r="B169" i="25"/>
  <c r="A169" i="25"/>
  <c r="B168" i="25"/>
  <c r="A168" i="25"/>
  <c r="B167" i="25"/>
  <c r="A167" i="25"/>
  <c r="B166" i="25"/>
  <c r="A166" i="25"/>
  <c r="B165" i="25"/>
  <c r="A165" i="25"/>
  <c r="B164" i="25"/>
  <c r="A164" i="25"/>
  <c r="B163" i="25"/>
  <c r="A163" i="25"/>
  <c r="B162" i="25"/>
  <c r="A162" i="25"/>
  <c r="B161" i="25"/>
  <c r="A161" i="25"/>
  <c r="B160" i="25"/>
  <c r="A160" i="25"/>
  <c r="B159" i="25"/>
  <c r="A159" i="25"/>
  <c r="B158" i="25"/>
  <c r="A158" i="25"/>
  <c r="B157" i="25"/>
  <c r="A157" i="25"/>
  <c r="B156" i="25"/>
  <c r="A156" i="25"/>
  <c r="B155" i="25"/>
  <c r="A155" i="25"/>
  <c r="B154" i="25"/>
  <c r="A154" i="25"/>
  <c r="B153" i="25"/>
  <c r="A153" i="25"/>
  <c r="B152" i="25"/>
  <c r="A152" i="25"/>
  <c r="B151" i="25"/>
  <c r="A151" i="25"/>
  <c r="B150" i="25"/>
  <c r="A150" i="25"/>
  <c r="B149" i="25"/>
  <c r="A149" i="25"/>
  <c r="B148" i="25"/>
  <c r="A148" i="25"/>
  <c r="B147" i="25"/>
  <c r="A147" i="25"/>
  <c r="B146" i="25"/>
  <c r="A146" i="25"/>
  <c r="B145" i="25"/>
  <c r="A145" i="25"/>
  <c r="B144" i="25"/>
  <c r="A144" i="25"/>
  <c r="B143" i="25"/>
  <c r="A143" i="25"/>
  <c r="B142" i="25"/>
  <c r="A142" i="25"/>
  <c r="B141" i="25"/>
  <c r="A141" i="25"/>
  <c r="B140" i="25"/>
  <c r="A140" i="25"/>
  <c r="B139" i="25"/>
  <c r="A139" i="25"/>
  <c r="B138" i="25"/>
  <c r="A138" i="25"/>
  <c r="B137" i="25"/>
  <c r="A137" i="25"/>
  <c r="B136" i="25"/>
  <c r="A136" i="25"/>
  <c r="B135" i="25"/>
  <c r="A135" i="25"/>
  <c r="B134" i="25"/>
  <c r="A134" i="25"/>
  <c r="B133" i="25"/>
  <c r="A133" i="25"/>
  <c r="B132" i="25"/>
  <c r="A132" i="25"/>
  <c r="B131" i="25"/>
  <c r="A131" i="25"/>
  <c r="B130" i="25"/>
  <c r="A130" i="25"/>
  <c r="B129" i="25"/>
  <c r="A129" i="25"/>
  <c r="B128" i="25"/>
  <c r="A128" i="25"/>
  <c r="B127" i="25"/>
  <c r="A127" i="25"/>
  <c r="B126" i="25"/>
  <c r="A126" i="25"/>
  <c r="B125" i="25"/>
  <c r="A125" i="25"/>
  <c r="B124" i="25"/>
  <c r="A124" i="25"/>
  <c r="B123" i="25"/>
  <c r="A123" i="25"/>
  <c r="B122" i="25"/>
  <c r="A122" i="25"/>
  <c r="B121" i="25"/>
  <c r="A121" i="25"/>
  <c r="B120" i="25"/>
  <c r="A120" i="25"/>
  <c r="B119" i="25"/>
  <c r="A119" i="25"/>
  <c r="B118" i="25"/>
  <c r="A118" i="25"/>
  <c r="B117" i="25"/>
  <c r="A117" i="25"/>
  <c r="B116" i="25"/>
  <c r="A116" i="25"/>
  <c r="B115" i="25"/>
  <c r="A115" i="25"/>
  <c r="B114" i="25"/>
  <c r="A114" i="25"/>
  <c r="B113" i="25"/>
  <c r="A113" i="25"/>
  <c r="B112" i="25"/>
  <c r="A112" i="25"/>
  <c r="B111" i="25"/>
  <c r="A111" i="25"/>
  <c r="B110" i="25"/>
  <c r="A110" i="25"/>
  <c r="B109" i="25"/>
  <c r="A109" i="25"/>
  <c r="B108" i="25"/>
  <c r="A108" i="25"/>
  <c r="B107" i="25"/>
  <c r="A107" i="25"/>
  <c r="B106" i="25"/>
  <c r="A106" i="25"/>
  <c r="B105" i="25"/>
  <c r="A105" i="25"/>
  <c r="B104" i="25"/>
  <c r="A104" i="25"/>
  <c r="B103" i="25"/>
  <c r="A103" i="25"/>
  <c r="B102" i="25"/>
  <c r="A102" i="25"/>
  <c r="B101" i="25"/>
  <c r="A101" i="25"/>
  <c r="B100" i="25"/>
  <c r="A100" i="25"/>
  <c r="B99" i="25"/>
  <c r="A99" i="25"/>
  <c r="B98" i="25"/>
  <c r="A98" i="25"/>
  <c r="B97" i="25"/>
  <c r="A97" i="25"/>
  <c r="B96" i="25"/>
  <c r="A96" i="25"/>
  <c r="B95" i="25"/>
  <c r="A95" i="25"/>
  <c r="B94" i="25"/>
  <c r="A94" i="25"/>
  <c r="B93" i="25"/>
  <c r="A93" i="25"/>
  <c r="B92" i="25"/>
  <c r="A92" i="25"/>
  <c r="B91" i="25"/>
  <c r="A91" i="25"/>
  <c r="B90" i="25"/>
  <c r="A90" i="25"/>
  <c r="B89" i="25"/>
  <c r="A89" i="25"/>
  <c r="B88" i="25"/>
  <c r="A88" i="25"/>
  <c r="B87" i="25"/>
  <c r="A87" i="25"/>
  <c r="B86" i="25"/>
  <c r="A86" i="25"/>
  <c r="B85" i="25"/>
  <c r="A85" i="25"/>
  <c r="B84" i="25"/>
  <c r="A84" i="25"/>
  <c r="B83" i="25"/>
  <c r="A83" i="25"/>
  <c r="B82" i="25"/>
  <c r="A82" i="25"/>
  <c r="B81" i="25"/>
  <c r="A81" i="25"/>
  <c r="B80" i="25"/>
  <c r="A80" i="25"/>
  <c r="B79" i="25"/>
  <c r="A79" i="25"/>
  <c r="B78" i="25"/>
  <c r="A78" i="25"/>
  <c r="B77" i="25"/>
  <c r="A77" i="25"/>
  <c r="B76" i="25"/>
  <c r="A76" i="25"/>
  <c r="B75" i="25"/>
  <c r="A75" i="25"/>
  <c r="B74" i="25"/>
  <c r="A74" i="25"/>
  <c r="B73" i="25"/>
  <c r="A73" i="25"/>
  <c r="B72" i="25"/>
  <c r="A72" i="25"/>
  <c r="B71" i="25"/>
  <c r="A71" i="25"/>
  <c r="B70" i="25"/>
  <c r="A70" i="25"/>
  <c r="B69" i="25"/>
  <c r="A69" i="25"/>
  <c r="B68" i="25"/>
  <c r="A68" i="25"/>
  <c r="B67" i="25"/>
  <c r="A67" i="25"/>
  <c r="B66" i="25"/>
  <c r="A66" i="25"/>
  <c r="B65" i="25"/>
  <c r="A65" i="25"/>
  <c r="B64" i="25"/>
  <c r="A64" i="25"/>
  <c r="B63" i="25"/>
  <c r="A63" i="25"/>
  <c r="B62" i="25"/>
  <c r="A62" i="25"/>
  <c r="B61" i="25"/>
  <c r="A61" i="25"/>
  <c r="B60" i="25"/>
  <c r="A60" i="25"/>
  <c r="B59" i="25"/>
  <c r="A59" i="25"/>
  <c r="B58" i="25"/>
  <c r="A58" i="25"/>
  <c r="B57" i="25"/>
  <c r="A57" i="25"/>
  <c r="B56" i="25"/>
  <c r="A56" i="25"/>
  <c r="B55" i="25"/>
  <c r="A55" i="25"/>
  <c r="B54" i="25"/>
  <c r="A54" i="25"/>
  <c r="B53" i="25"/>
  <c r="A53" i="25"/>
  <c r="B52" i="25"/>
  <c r="A52" i="25"/>
  <c r="B51" i="25"/>
  <c r="A51" i="25"/>
  <c r="B50" i="25"/>
  <c r="A50" i="25"/>
  <c r="B49" i="25"/>
  <c r="A49" i="25"/>
  <c r="B48" i="25"/>
  <c r="A48" i="25"/>
  <c r="B47" i="25"/>
  <c r="A47" i="25"/>
  <c r="B46" i="25"/>
  <c r="A46" i="25"/>
  <c r="B45" i="25"/>
  <c r="A45" i="25"/>
  <c r="B44" i="25"/>
  <c r="A44" i="25"/>
  <c r="B43" i="25"/>
  <c r="A43" i="25"/>
  <c r="B42" i="25"/>
  <c r="A42" i="25"/>
  <c r="B41" i="25"/>
  <c r="A41" i="25"/>
  <c r="B40" i="25"/>
  <c r="A40" i="25"/>
  <c r="B39" i="25"/>
  <c r="A39" i="25"/>
  <c r="B38" i="25"/>
  <c r="A38" i="25"/>
  <c r="B37" i="25"/>
  <c r="A37" i="25"/>
  <c r="B36" i="25"/>
  <c r="A36" i="25"/>
  <c r="B35" i="25"/>
  <c r="A35" i="25"/>
  <c r="B34" i="25"/>
  <c r="A34" i="25"/>
  <c r="B33" i="25"/>
  <c r="A33" i="25"/>
  <c r="B32" i="25"/>
  <c r="A32" i="25"/>
  <c r="B31" i="25"/>
  <c r="A31" i="25"/>
  <c r="B30" i="25"/>
  <c r="A30" i="25"/>
  <c r="B29" i="25"/>
  <c r="A29" i="25"/>
  <c r="B28" i="25"/>
  <c r="A28" i="25"/>
  <c r="B27" i="25"/>
  <c r="A27" i="25"/>
  <c r="B26" i="25"/>
  <c r="A26" i="25"/>
  <c r="B25" i="25"/>
  <c r="A25" i="25"/>
  <c r="B24" i="25"/>
  <c r="A24" i="25"/>
  <c r="B23" i="25"/>
  <c r="A23" i="25"/>
  <c r="B22" i="25"/>
  <c r="A22" i="25"/>
  <c r="B21" i="25"/>
  <c r="A21" i="25"/>
  <c r="B20" i="25"/>
  <c r="A20" i="25"/>
  <c r="B19" i="25"/>
  <c r="A19" i="25"/>
  <c r="B18" i="25"/>
  <c r="A18" i="25"/>
  <c r="B17" i="25"/>
  <c r="A17" i="25"/>
  <c r="B16" i="25"/>
  <c r="A16" i="25"/>
  <c r="B15" i="25"/>
  <c r="A15" i="25"/>
  <c r="B14" i="25"/>
  <c r="A14" i="25"/>
  <c r="B13" i="25"/>
  <c r="A13" i="25"/>
  <c r="B12" i="25"/>
  <c r="A12" i="25"/>
  <c r="B11" i="25"/>
  <c r="A11" i="25"/>
  <c r="B10" i="25"/>
  <c r="A10" i="25"/>
  <c r="B9" i="25"/>
  <c r="A9" i="25"/>
  <c r="B8" i="25"/>
  <c r="A8" i="25"/>
  <c r="B7" i="25"/>
  <c r="A7" i="25"/>
  <c r="B6" i="25"/>
  <c r="A6" i="25"/>
  <c r="B5" i="25"/>
  <c r="A5" i="25"/>
  <c r="B4" i="25"/>
  <c r="A4" i="25"/>
  <c r="B327" i="24"/>
  <c r="A327" i="24"/>
  <c r="B326" i="24"/>
  <c r="A326" i="24"/>
  <c r="B325" i="24"/>
  <c r="A325" i="24"/>
  <c r="B324" i="24"/>
  <c r="A324" i="24"/>
  <c r="B323" i="24"/>
  <c r="A323" i="24"/>
  <c r="B322" i="24"/>
  <c r="A322" i="24"/>
  <c r="B321" i="24"/>
  <c r="A321" i="24"/>
  <c r="B320" i="24"/>
  <c r="A320" i="24"/>
  <c r="B319" i="24"/>
  <c r="A319" i="24"/>
  <c r="B318" i="24"/>
  <c r="A318" i="24"/>
  <c r="B317" i="24"/>
  <c r="A317" i="24"/>
  <c r="B316" i="24"/>
  <c r="A316" i="24"/>
  <c r="B315" i="24"/>
  <c r="A315" i="24"/>
  <c r="B314" i="24"/>
  <c r="A314" i="24"/>
  <c r="B313" i="24"/>
  <c r="A313" i="24"/>
  <c r="B312" i="24"/>
  <c r="A312" i="24"/>
  <c r="B311" i="24"/>
  <c r="A311" i="24"/>
  <c r="B310" i="24"/>
  <c r="A310" i="24"/>
  <c r="B309" i="24"/>
  <c r="A309" i="24"/>
  <c r="B308" i="24"/>
  <c r="A308" i="24"/>
  <c r="B307" i="24"/>
  <c r="A307" i="24"/>
  <c r="B306" i="24"/>
  <c r="A306" i="24"/>
  <c r="B305" i="24"/>
  <c r="A305" i="24"/>
  <c r="B304" i="24"/>
  <c r="A304" i="24"/>
  <c r="B303" i="24"/>
  <c r="A303" i="24"/>
  <c r="B302" i="24"/>
  <c r="A302" i="24"/>
  <c r="B301" i="24"/>
  <c r="A301" i="24"/>
  <c r="B300" i="24"/>
  <c r="A300" i="24"/>
  <c r="B299" i="24"/>
  <c r="A299" i="24"/>
  <c r="B298" i="24"/>
  <c r="A298" i="24"/>
  <c r="B297" i="24"/>
  <c r="A297" i="24"/>
  <c r="B296" i="24"/>
  <c r="A296" i="24"/>
  <c r="B295" i="24"/>
  <c r="A295" i="24"/>
  <c r="B294" i="24"/>
  <c r="A294" i="24"/>
  <c r="B293" i="24"/>
  <c r="A293" i="24"/>
  <c r="B292" i="24"/>
  <c r="A292" i="24"/>
  <c r="B291" i="24"/>
  <c r="A291" i="24"/>
  <c r="B290" i="24"/>
  <c r="A290" i="24"/>
  <c r="B289" i="24"/>
  <c r="A289" i="24"/>
  <c r="B288" i="24"/>
  <c r="A288" i="24"/>
  <c r="B287" i="24"/>
  <c r="A287" i="24"/>
  <c r="B286" i="24"/>
  <c r="A286" i="24"/>
  <c r="B285" i="24"/>
  <c r="A285" i="24"/>
  <c r="B284" i="24"/>
  <c r="A284" i="24"/>
  <c r="B283" i="24"/>
  <c r="A283" i="24"/>
  <c r="B282" i="24"/>
  <c r="A282" i="24"/>
  <c r="B281" i="24"/>
  <c r="A281" i="24"/>
  <c r="B280" i="24"/>
  <c r="A280" i="24"/>
  <c r="B279" i="24"/>
  <c r="A279" i="24"/>
  <c r="B278" i="24"/>
  <c r="A278" i="24"/>
  <c r="B277" i="24"/>
  <c r="A277" i="24"/>
  <c r="B276" i="24"/>
  <c r="A276" i="24"/>
  <c r="B275" i="24"/>
  <c r="A275" i="24"/>
  <c r="B274" i="24"/>
  <c r="A274" i="24"/>
  <c r="B273" i="24"/>
  <c r="A273" i="24"/>
  <c r="B272" i="24"/>
  <c r="A272" i="24"/>
  <c r="B271" i="24"/>
  <c r="A271" i="24"/>
  <c r="B270" i="24"/>
  <c r="A270" i="24"/>
  <c r="B269" i="24"/>
  <c r="A269" i="24"/>
  <c r="B268" i="24"/>
  <c r="A268" i="24"/>
  <c r="B267" i="24"/>
  <c r="A267" i="24"/>
  <c r="B266" i="24"/>
  <c r="A266" i="24"/>
  <c r="B265" i="24"/>
  <c r="A265" i="24"/>
  <c r="B264" i="24"/>
  <c r="A264" i="24"/>
  <c r="B263" i="24"/>
  <c r="A263" i="24"/>
  <c r="B262" i="24"/>
  <c r="A262" i="24"/>
  <c r="B261" i="24"/>
  <c r="A261" i="24"/>
  <c r="B260" i="24"/>
  <c r="A260" i="24"/>
  <c r="B259" i="24"/>
  <c r="A259" i="24"/>
  <c r="B258" i="24"/>
  <c r="A258" i="24"/>
  <c r="B257" i="24"/>
  <c r="A257" i="24"/>
  <c r="B256" i="24"/>
  <c r="A256" i="24"/>
  <c r="B255" i="24"/>
  <c r="A255" i="24"/>
  <c r="B254" i="24"/>
  <c r="A254" i="24"/>
  <c r="B253" i="24"/>
  <c r="A253" i="24"/>
  <c r="B252" i="24"/>
  <c r="A252" i="24"/>
  <c r="B251" i="24"/>
  <c r="A251" i="24"/>
  <c r="B250" i="24"/>
  <c r="A250" i="24"/>
  <c r="B249" i="24"/>
  <c r="A249" i="24"/>
  <c r="B248" i="24"/>
  <c r="A248" i="24"/>
  <c r="B247" i="24"/>
  <c r="A247" i="24"/>
  <c r="B246" i="24"/>
  <c r="A246" i="24"/>
  <c r="B245" i="24"/>
  <c r="A245" i="24"/>
  <c r="B244" i="24"/>
  <c r="A244" i="24"/>
  <c r="B243" i="24"/>
  <c r="A243" i="24"/>
  <c r="B242" i="24"/>
  <c r="A242" i="24"/>
  <c r="B241" i="24"/>
  <c r="A241" i="24"/>
  <c r="B240" i="24"/>
  <c r="A240" i="24"/>
  <c r="B239" i="24"/>
  <c r="A239" i="24"/>
  <c r="B238" i="24"/>
  <c r="A238" i="24"/>
  <c r="B237" i="24"/>
  <c r="A237" i="24"/>
  <c r="B236" i="24"/>
  <c r="A236" i="24"/>
  <c r="B235" i="24"/>
  <c r="A235" i="24"/>
  <c r="B234" i="24"/>
  <c r="A234" i="24"/>
  <c r="B233" i="24"/>
  <c r="A233" i="24"/>
  <c r="B232" i="24"/>
  <c r="A232" i="24"/>
  <c r="B231" i="24"/>
  <c r="A231" i="24"/>
  <c r="B230" i="24"/>
  <c r="A230" i="24"/>
  <c r="B229" i="24"/>
  <c r="A229" i="24"/>
  <c r="B228" i="24"/>
  <c r="A228" i="24"/>
  <c r="B227" i="24"/>
  <c r="A227" i="24"/>
  <c r="B226" i="24"/>
  <c r="A226" i="24"/>
  <c r="B225" i="24"/>
  <c r="A225" i="24"/>
  <c r="B224" i="24"/>
  <c r="A224" i="24"/>
  <c r="B223" i="24"/>
  <c r="A223" i="24"/>
  <c r="B222" i="24"/>
  <c r="A222" i="24"/>
  <c r="B221" i="24"/>
  <c r="A221" i="24"/>
  <c r="B220" i="24"/>
  <c r="A220" i="24"/>
  <c r="B219" i="24"/>
  <c r="A219" i="24"/>
  <c r="B218" i="24"/>
  <c r="A218" i="24"/>
  <c r="B217" i="24"/>
  <c r="A217" i="24"/>
  <c r="B216" i="24"/>
  <c r="A216" i="24"/>
  <c r="B215" i="24"/>
  <c r="A215" i="24"/>
  <c r="B214" i="24"/>
  <c r="A214" i="24"/>
  <c r="B213" i="24"/>
  <c r="A213" i="24"/>
  <c r="B212" i="24"/>
  <c r="A212" i="24"/>
  <c r="B211" i="24"/>
  <c r="A211" i="24"/>
  <c r="B210" i="24"/>
  <c r="A210" i="24"/>
  <c r="B209" i="24"/>
  <c r="A209" i="24"/>
  <c r="B208" i="24"/>
  <c r="A208" i="24"/>
  <c r="B207" i="24"/>
  <c r="A207" i="24"/>
  <c r="B206" i="24"/>
  <c r="A206" i="24"/>
  <c r="B205" i="24"/>
  <c r="A205" i="24"/>
  <c r="B204" i="24"/>
  <c r="A204" i="24"/>
  <c r="B203" i="24"/>
  <c r="A203" i="24"/>
  <c r="B202" i="24"/>
  <c r="A202" i="24"/>
  <c r="B201" i="24"/>
  <c r="A201" i="24"/>
  <c r="B200" i="24"/>
  <c r="A200" i="24"/>
  <c r="B199" i="24"/>
  <c r="A199" i="24"/>
  <c r="B198" i="24"/>
  <c r="A198" i="24"/>
  <c r="B197" i="24"/>
  <c r="A197" i="24"/>
  <c r="B196" i="24"/>
  <c r="A196" i="24"/>
  <c r="B195" i="24"/>
  <c r="A195" i="24"/>
  <c r="B194" i="24"/>
  <c r="A194" i="24"/>
  <c r="B193" i="24"/>
  <c r="A193" i="24"/>
  <c r="B192" i="24"/>
  <c r="A192" i="24"/>
  <c r="B191" i="24"/>
  <c r="A191" i="24"/>
  <c r="B190" i="24"/>
  <c r="A190" i="24"/>
  <c r="B189" i="24"/>
  <c r="A189" i="24"/>
  <c r="B188" i="24"/>
  <c r="A188" i="24"/>
  <c r="B187" i="24"/>
  <c r="A187" i="24"/>
  <c r="B186" i="24"/>
  <c r="A186" i="24"/>
  <c r="B185" i="24"/>
  <c r="A185" i="24"/>
  <c r="B184" i="24"/>
  <c r="A184" i="24"/>
  <c r="B183" i="24"/>
  <c r="A183" i="24"/>
  <c r="B182" i="24"/>
  <c r="A182" i="24"/>
  <c r="B181" i="24"/>
  <c r="A181" i="24"/>
  <c r="B180" i="24"/>
  <c r="A180" i="24"/>
  <c r="B179" i="24"/>
  <c r="A179" i="24"/>
  <c r="B178" i="24"/>
  <c r="A178" i="24"/>
  <c r="B177" i="24"/>
  <c r="A177" i="24"/>
  <c r="B176" i="24"/>
  <c r="A176" i="24"/>
  <c r="B175" i="24"/>
  <c r="A175" i="24"/>
  <c r="B174" i="24"/>
  <c r="A174" i="24"/>
  <c r="B173" i="24"/>
  <c r="A173" i="24"/>
  <c r="B172" i="24"/>
  <c r="A172" i="24"/>
  <c r="B171" i="24"/>
  <c r="A171" i="24"/>
  <c r="B170" i="24"/>
  <c r="A170" i="24"/>
  <c r="B169" i="24"/>
  <c r="A169" i="24"/>
  <c r="B168" i="24"/>
  <c r="A168" i="24"/>
  <c r="B167" i="24"/>
  <c r="A167" i="24"/>
  <c r="B166" i="24"/>
  <c r="A166" i="24"/>
  <c r="B165" i="24"/>
  <c r="A165" i="24"/>
  <c r="B164" i="24"/>
  <c r="A164" i="24"/>
  <c r="B163" i="24"/>
  <c r="A163" i="24"/>
  <c r="B162" i="24"/>
  <c r="A162" i="24"/>
  <c r="B161" i="24"/>
  <c r="A161" i="24"/>
  <c r="B160" i="24"/>
  <c r="A160" i="24"/>
  <c r="B159" i="24"/>
  <c r="A159" i="24"/>
  <c r="B158" i="24"/>
  <c r="A158" i="24"/>
  <c r="B157" i="24"/>
  <c r="A157" i="24"/>
  <c r="B156" i="24"/>
  <c r="A156" i="24"/>
  <c r="B155" i="24"/>
  <c r="A155" i="24"/>
  <c r="B154" i="24"/>
  <c r="A154" i="24"/>
  <c r="B153" i="24"/>
  <c r="A153" i="24"/>
  <c r="B152" i="24"/>
  <c r="A152" i="24"/>
  <c r="B151" i="24"/>
  <c r="A151" i="24"/>
  <c r="B150" i="24"/>
  <c r="A150" i="24"/>
  <c r="B149" i="24"/>
  <c r="A149" i="24"/>
  <c r="B148" i="24"/>
  <c r="A148" i="24"/>
  <c r="B147" i="24"/>
  <c r="A147" i="24"/>
  <c r="B146" i="24"/>
  <c r="A146" i="24"/>
  <c r="B145" i="24"/>
  <c r="A145" i="24"/>
  <c r="B144" i="24"/>
  <c r="A144" i="24"/>
  <c r="B143" i="24"/>
  <c r="A143" i="24"/>
  <c r="B142" i="24"/>
  <c r="A142" i="24"/>
  <c r="B141" i="24"/>
  <c r="A141" i="24"/>
  <c r="B140" i="24"/>
  <c r="A140" i="24"/>
  <c r="B139" i="24"/>
  <c r="A139" i="24"/>
  <c r="B138" i="24"/>
  <c r="A138" i="24"/>
  <c r="B137" i="24"/>
  <c r="A137" i="24"/>
  <c r="B136" i="24"/>
  <c r="A136" i="24"/>
  <c r="B135" i="24"/>
  <c r="A135" i="24"/>
  <c r="B134" i="24"/>
  <c r="A134" i="24"/>
  <c r="B133" i="24"/>
  <c r="A133" i="24"/>
  <c r="B132" i="24"/>
  <c r="A132" i="24"/>
  <c r="B131" i="24"/>
  <c r="A131" i="24"/>
  <c r="B130" i="24"/>
  <c r="A130" i="24"/>
  <c r="B129" i="24"/>
  <c r="A129" i="24"/>
  <c r="B128" i="24"/>
  <c r="A128" i="24"/>
  <c r="B127" i="24"/>
  <c r="A127" i="24"/>
  <c r="B126" i="24"/>
  <c r="A126" i="24"/>
  <c r="B125" i="24"/>
  <c r="A125" i="24"/>
  <c r="B124" i="24"/>
  <c r="A124" i="24"/>
  <c r="B123" i="24"/>
  <c r="A123" i="24"/>
  <c r="B122" i="24"/>
  <c r="A122" i="24"/>
  <c r="B121" i="24"/>
  <c r="A121" i="24"/>
  <c r="B120" i="24"/>
  <c r="A120" i="24"/>
  <c r="B119" i="24"/>
  <c r="A119" i="24"/>
  <c r="B118" i="24"/>
  <c r="A118" i="24"/>
  <c r="B117" i="24"/>
  <c r="A117" i="24"/>
  <c r="B116" i="24"/>
  <c r="A116" i="24"/>
  <c r="B115" i="24"/>
  <c r="A115" i="24"/>
  <c r="B114" i="24"/>
  <c r="A114" i="24"/>
  <c r="B113" i="24"/>
  <c r="A113" i="24"/>
  <c r="B112" i="24"/>
  <c r="A112" i="24"/>
  <c r="B111" i="24"/>
  <c r="A111" i="24"/>
  <c r="B110" i="24"/>
  <c r="A110" i="24"/>
  <c r="B109" i="24"/>
  <c r="A109" i="24"/>
  <c r="B108" i="24"/>
  <c r="A108" i="24"/>
  <c r="B107" i="24"/>
  <c r="A107" i="24"/>
  <c r="B106" i="24"/>
  <c r="A106" i="24"/>
  <c r="B105" i="24"/>
  <c r="A105" i="24"/>
  <c r="B104" i="24"/>
  <c r="A104" i="24"/>
  <c r="B103" i="24"/>
  <c r="A103" i="24"/>
  <c r="B102" i="24"/>
  <c r="A102" i="24"/>
  <c r="B101" i="24"/>
  <c r="A101" i="24"/>
  <c r="B100" i="24"/>
  <c r="A100" i="24"/>
  <c r="B99" i="24"/>
  <c r="A99" i="24"/>
  <c r="B98" i="24"/>
  <c r="A98" i="24"/>
  <c r="B97" i="24"/>
  <c r="A97" i="24"/>
  <c r="B96" i="24"/>
  <c r="A96" i="24"/>
  <c r="B95" i="24"/>
  <c r="A95" i="24"/>
  <c r="B94" i="24"/>
  <c r="A94" i="24"/>
  <c r="B93" i="24"/>
  <c r="A93" i="24"/>
  <c r="B92" i="24"/>
  <c r="A92" i="24"/>
  <c r="B91" i="24"/>
  <c r="A91" i="24"/>
  <c r="B90" i="24"/>
  <c r="A90" i="24"/>
  <c r="B89" i="24"/>
  <c r="A89" i="24"/>
  <c r="B88" i="24"/>
  <c r="A88" i="24"/>
  <c r="B87" i="24"/>
  <c r="A87" i="24"/>
  <c r="B86" i="24"/>
  <c r="A86" i="24"/>
  <c r="B85" i="24"/>
  <c r="A85" i="24"/>
  <c r="B84" i="24"/>
  <c r="A84" i="24"/>
  <c r="B83" i="24"/>
  <c r="A83" i="24"/>
  <c r="B82" i="24"/>
  <c r="A82" i="24"/>
  <c r="B81" i="24"/>
  <c r="A81" i="24"/>
  <c r="B80" i="24"/>
  <c r="A80" i="24"/>
  <c r="B79" i="24"/>
  <c r="A79" i="24"/>
  <c r="B78" i="24"/>
  <c r="A78" i="24"/>
  <c r="B77" i="24"/>
  <c r="A77" i="24"/>
  <c r="B76" i="24"/>
  <c r="A76" i="24"/>
  <c r="B75" i="24"/>
  <c r="A75" i="24"/>
  <c r="B74" i="24"/>
  <c r="A74" i="24"/>
  <c r="B73" i="24"/>
  <c r="A73" i="24"/>
  <c r="B72" i="24"/>
  <c r="A72" i="24"/>
  <c r="B71" i="24"/>
  <c r="A71" i="24"/>
  <c r="B70" i="24"/>
  <c r="A70" i="24"/>
  <c r="B69" i="24"/>
  <c r="A69" i="24"/>
  <c r="B68" i="24"/>
  <c r="A68" i="24"/>
  <c r="B67" i="24"/>
  <c r="A67" i="24"/>
  <c r="B66" i="24"/>
  <c r="A66" i="24"/>
  <c r="B65" i="24"/>
  <c r="A65" i="24"/>
  <c r="B64" i="24"/>
  <c r="A64" i="24"/>
  <c r="B63" i="24"/>
  <c r="A63" i="24"/>
  <c r="B62" i="24"/>
  <c r="A62" i="24"/>
  <c r="B61" i="24"/>
  <c r="A61" i="24"/>
  <c r="B60" i="24"/>
  <c r="A60" i="24"/>
  <c r="B59" i="24"/>
  <c r="A59" i="24"/>
  <c r="B58" i="24"/>
  <c r="A58" i="24"/>
  <c r="B57" i="24"/>
  <c r="A57" i="24"/>
  <c r="B56" i="24"/>
  <c r="A56" i="24"/>
  <c r="B55" i="24"/>
  <c r="A55" i="24"/>
  <c r="B54" i="24"/>
  <c r="A54" i="24"/>
  <c r="B53" i="24"/>
  <c r="A53" i="24"/>
  <c r="B52" i="24"/>
  <c r="A52" i="24"/>
  <c r="B51" i="24"/>
  <c r="A51" i="24"/>
  <c r="B50" i="24"/>
  <c r="A50" i="24"/>
  <c r="B49" i="24"/>
  <c r="A49" i="24"/>
  <c r="B48" i="24"/>
  <c r="A48" i="24"/>
  <c r="B47" i="24"/>
  <c r="A47" i="24"/>
  <c r="B46" i="24"/>
  <c r="A46" i="24"/>
  <c r="B45" i="24"/>
  <c r="A45" i="24"/>
  <c r="B44" i="24"/>
  <c r="A44" i="24"/>
  <c r="B43" i="24"/>
  <c r="A43" i="24"/>
  <c r="B42" i="24"/>
  <c r="A42" i="24"/>
  <c r="B41" i="24"/>
  <c r="A41" i="24"/>
  <c r="B40" i="24"/>
  <c r="A40" i="24"/>
  <c r="B39" i="24"/>
  <c r="A39" i="24"/>
  <c r="B38" i="24"/>
  <c r="A38" i="24"/>
  <c r="B37" i="24"/>
  <c r="A37" i="24"/>
  <c r="B36" i="24"/>
  <c r="A36" i="24"/>
  <c r="B35" i="24"/>
  <c r="A35" i="24"/>
  <c r="B34" i="24"/>
  <c r="A34" i="24"/>
  <c r="B33" i="24"/>
  <c r="A33" i="24"/>
  <c r="B32" i="24"/>
  <c r="A32" i="24"/>
  <c r="B31" i="24"/>
  <c r="A31" i="24"/>
  <c r="B30" i="24"/>
  <c r="A30" i="24"/>
  <c r="B29" i="24"/>
  <c r="A29" i="24"/>
  <c r="B28" i="24"/>
  <c r="A28" i="24"/>
  <c r="B27" i="24"/>
  <c r="A27" i="24"/>
  <c r="B26" i="24"/>
  <c r="A26" i="24"/>
  <c r="B25" i="24"/>
  <c r="A25" i="24"/>
  <c r="B24" i="24"/>
  <c r="A24" i="24"/>
  <c r="B23" i="24"/>
  <c r="A23" i="24"/>
  <c r="B22" i="24"/>
  <c r="A22" i="24"/>
  <c r="B21" i="24"/>
  <c r="A21" i="24"/>
  <c r="B20" i="24"/>
  <c r="A20" i="24"/>
  <c r="B19" i="24"/>
  <c r="A19" i="24"/>
  <c r="B18" i="24"/>
  <c r="A18" i="24"/>
  <c r="B17" i="24"/>
  <c r="A17" i="24"/>
  <c r="B16" i="24"/>
  <c r="A16" i="24"/>
  <c r="B15" i="24"/>
  <c r="A15" i="24"/>
  <c r="B14" i="24"/>
  <c r="A14" i="24"/>
  <c r="B13" i="24"/>
  <c r="A13" i="24"/>
  <c r="B12" i="24"/>
  <c r="A12" i="24"/>
  <c r="B11" i="24"/>
  <c r="A11" i="24"/>
  <c r="B10" i="24"/>
  <c r="A10" i="24"/>
  <c r="B9" i="24"/>
  <c r="A9" i="24"/>
  <c r="B8" i="24"/>
  <c r="A8" i="24"/>
  <c r="B7" i="24"/>
  <c r="A7" i="24"/>
  <c r="B6" i="24"/>
  <c r="A6" i="24"/>
  <c r="B5" i="24"/>
  <c r="A5" i="24"/>
  <c r="B4" i="24"/>
  <c r="A4" i="24"/>
  <c r="B327" i="23"/>
  <c r="A327" i="23"/>
  <c r="B326" i="23"/>
  <c r="A326" i="23"/>
  <c r="B325" i="23"/>
  <c r="A325" i="23"/>
  <c r="B324" i="23"/>
  <c r="A324" i="23"/>
  <c r="B323" i="23"/>
  <c r="A323" i="23"/>
  <c r="B322" i="23"/>
  <c r="A322" i="23"/>
  <c r="B321" i="23"/>
  <c r="A321" i="23"/>
  <c r="B320" i="23"/>
  <c r="A320" i="23"/>
  <c r="B319" i="23"/>
  <c r="A319" i="23"/>
  <c r="B318" i="23"/>
  <c r="A318" i="23"/>
  <c r="B317" i="23"/>
  <c r="A317" i="23"/>
  <c r="B316" i="23"/>
  <c r="A316" i="23"/>
  <c r="B315" i="23"/>
  <c r="A315" i="23"/>
  <c r="B314" i="23"/>
  <c r="A314" i="23"/>
  <c r="B313" i="23"/>
  <c r="A313" i="23"/>
  <c r="B312" i="23"/>
  <c r="A312" i="23"/>
  <c r="B311" i="23"/>
  <c r="A311" i="23"/>
  <c r="B310" i="23"/>
  <c r="A310" i="23"/>
  <c r="B309" i="23"/>
  <c r="A309" i="23"/>
  <c r="B308" i="23"/>
  <c r="A308" i="23"/>
  <c r="B307" i="23"/>
  <c r="A307" i="23"/>
  <c r="B306" i="23"/>
  <c r="A306" i="23"/>
  <c r="B305" i="23"/>
  <c r="A305" i="23"/>
  <c r="B304" i="23"/>
  <c r="A304" i="23"/>
  <c r="B303" i="23"/>
  <c r="A303" i="23"/>
  <c r="B302" i="23"/>
  <c r="A302" i="23"/>
  <c r="B301" i="23"/>
  <c r="A301" i="23"/>
  <c r="B300" i="23"/>
  <c r="A300" i="23"/>
  <c r="B299" i="23"/>
  <c r="A299" i="23"/>
  <c r="B298" i="23"/>
  <c r="A298" i="23"/>
  <c r="B297" i="23"/>
  <c r="A297" i="23"/>
  <c r="B296" i="23"/>
  <c r="A296" i="23"/>
  <c r="B295" i="23"/>
  <c r="A295" i="23"/>
  <c r="B294" i="23"/>
  <c r="A294" i="23"/>
  <c r="B293" i="23"/>
  <c r="A293" i="23"/>
  <c r="B292" i="23"/>
  <c r="A292" i="23"/>
  <c r="B291" i="23"/>
  <c r="A291" i="23"/>
  <c r="B290" i="23"/>
  <c r="A290" i="23"/>
  <c r="B289" i="23"/>
  <c r="A289" i="23"/>
  <c r="B288" i="23"/>
  <c r="A288" i="23"/>
  <c r="B287" i="23"/>
  <c r="A287" i="23"/>
  <c r="B286" i="23"/>
  <c r="A286" i="23"/>
  <c r="B285" i="23"/>
  <c r="A285" i="23"/>
  <c r="B284" i="23"/>
  <c r="A284" i="23"/>
  <c r="B283" i="23"/>
  <c r="A283" i="23"/>
  <c r="B282" i="23"/>
  <c r="A282" i="23"/>
  <c r="B281" i="23"/>
  <c r="A281" i="23"/>
  <c r="B280" i="23"/>
  <c r="A280" i="23"/>
  <c r="B279" i="23"/>
  <c r="A279" i="23"/>
  <c r="B278" i="23"/>
  <c r="A278" i="23"/>
  <c r="B277" i="23"/>
  <c r="A277" i="23"/>
  <c r="B276" i="23"/>
  <c r="A276" i="23"/>
  <c r="B275" i="23"/>
  <c r="A275" i="23"/>
  <c r="B274" i="23"/>
  <c r="A274" i="23"/>
  <c r="B273" i="23"/>
  <c r="A273" i="23"/>
  <c r="B272" i="23"/>
  <c r="A272" i="23"/>
  <c r="B271" i="23"/>
  <c r="A271" i="23"/>
  <c r="B270" i="23"/>
  <c r="A270" i="23"/>
  <c r="B269" i="23"/>
  <c r="A269" i="23"/>
  <c r="B268" i="23"/>
  <c r="A268" i="23"/>
  <c r="B267" i="23"/>
  <c r="A267" i="23"/>
  <c r="B266" i="23"/>
  <c r="A266" i="23"/>
  <c r="B265" i="23"/>
  <c r="A265" i="23"/>
  <c r="B264" i="23"/>
  <c r="A264" i="23"/>
  <c r="B263" i="23"/>
  <c r="A263" i="23"/>
  <c r="B262" i="23"/>
  <c r="A262" i="23"/>
  <c r="B261" i="23"/>
  <c r="A261" i="23"/>
  <c r="B260" i="23"/>
  <c r="A260" i="23"/>
  <c r="B259" i="23"/>
  <c r="A259" i="23"/>
  <c r="B258" i="23"/>
  <c r="A258" i="23"/>
  <c r="B257" i="23"/>
  <c r="A257" i="23"/>
  <c r="B256" i="23"/>
  <c r="A256" i="23"/>
  <c r="B255" i="23"/>
  <c r="A255" i="23"/>
  <c r="B254" i="23"/>
  <c r="A254" i="23"/>
  <c r="B253" i="23"/>
  <c r="A253" i="23"/>
  <c r="B252" i="23"/>
  <c r="A252" i="23"/>
  <c r="B251" i="23"/>
  <c r="A251" i="23"/>
  <c r="B250" i="23"/>
  <c r="A250" i="23"/>
  <c r="B249" i="23"/>
  <c r="A249" i="23"/>
  <c r="B248" i="23"/>
  <c r="A248" i="23"/>
  <c r="B247" i="23"/>
  <c r="A247" i="23"/>
  <c r="B246" i="23"/>
  <c r="A246" i="23"/>
  <c r="B245" i="23"/>
  <c r="A245" i="23"/>
  <c r="B244" i="23"/>
  <c r="A244" i="23"/>
  <c r="B243" i="23"/>
  <c r="A243" i="23"/>
  <c r="B242" i="23"/>
  <c r="A242" i="23"/>
  <c r="B241" i="23"/>
  <c r="A241" i="23"/>
  <c r="B240" i="23"/>
  <c r="A240" i="23"/>
  <c r="B239" i="23"/>
  <c r="A239" i="23"/>
  <c r="B238" i="23"/>
  <c r="A238" i="23"/>
  <c r="B237" i="23"/>
  <c r="A237" i="23"/>
  <c r="B236" i="23"/>
  <c r="A236" i="23"/>
  <c r="B235" i="23"/>
  <c r="A235" i="23"/>
  <c r="B234" i="23"/>
  <c r="A234" i="23"/>
  <c r="B233" i="23"/>
  <c r="A233" i="23"/>
  <c r="B232" i="23"/>
  <c r="A232" i="23"/>
  <c r="B231" i="23"/>
  <c r="A231" i="23"/>
  <c r="B230" i="23"/>
  <c r="A230" i="23"/>
  <c r="B229" i="23"/>
  <c r="A229" i="23"/>
  <c r="B228" i="23"/>
  <c r="A228" i="23"/>
  <c r="B227" i="23"/>
  <c r="A227" i="23"/>
  <c r="B226" i="23"/>
  <c r="A226" i="23"/>
  <c r="B225" i="23"/>
  <c r="A225" i="23"/>
  <c r="B224" i="23"/>
  <c r="A224" i="23"/>
  <c r="B223" i="23"/>
  <c r="A223" i="23"/>
  <c r="B222" i="23"/>
  <c r="A222" i="23"/>
  <c r="B221" i="23"/>
  <c r="A221" i="23"/>
  <c r="B220" i="23"/>
  <c r="A220" i="23"/>
  <c r="B219" i="23"/>
  <c r="A219" i="23"/>
  <c r="B218" i="23"/>
  <c r="A218" i="23"/>
  <c r="B217" i="23"/>
  <c r="A217" i="23"/>
  <c r="B216" i="23"/>
  <c r="A216" i="23"/>
  <c r="B215" i="23"/>
  <c r="A215" i="23"/>
  <c r="B214" i="23"/>
  <c r="A214" i="23"/>
  <c r="B213" i="23"/>
  <c r="A213" i="23"/>
  <c r="B212" i="23"/>
  <c r="A212" i="23"/>
  <c r="B211" i="23"/>
  <c r="A211" i="23"/>
  <c r="B210" i="23"/>
  <c r="A210" i="23"/>
  <c r="B209" i="23"/>
  <c r="A209" i="23"/>
  <c r="B208" i="23"/>
  <c r="A208" i="23"/>
  <c r="B207" i="23"/>
  <c r="A207" i="23"/>
  <c r="B206" i="23"/>
  <c r="A206" i="23"/>
  <c r="B205" i="23"/>
  <c r="A205" i="23"/>
  <c r="B204" i="23"/>
  <c r="A204" i="23"/>
  <c r="B203" i="23"/>
  <c r="A203" i="23"/>
  <c r="B202" i="23"/>
  <c r="A202" i="23"/>
  <c r="B201" i="23"/>
  <c r="A201" i="23"/>
  <c r="B200" i="23"/>
  <c r="A200" i="23"/>
  <c r="B199" i="23"/>
  <c r="A199" i="23"/>
  <c r="B198" i="23"/>
  <c r="A198" i="23"/>
  <c r="B197" i="23"/>
  <c r="A197" i="23"/>
  <c r="B196" i="23"/>
  <c r="A196" i="23"/>
  <c r="B195" i="23"/>
  <c r="A195" i="23"/>
  <c r="B194" i="23"/>
  <c r="A194" i="23"/>
  <c r="B193" i="23"/>
  <c r="A193" i="23"/>
  <c r="B192" i="23"/>
  <c r="A192" i="23"/>
  <c r="B191" i="23"/>
  <c r="A191" i="23"/>
  <c r="B190" i="23"/>
  <c r="A190" i="23"/>
  <c r="B189" i="23"/>
  <c r="A189" i="23"/>
  <c r="B188" i="23"/>
  <c r="A188" i="23"/>
  <c r="B187" i="23"/>
  <c r="A187" i="23"/>
  <c r="B186" i="23"/>
  <c r="A186" i="23"/>
  <c r="B185" i="23"/>
  <c r="A185" i="23"/>
  <c r="B184" i="23"/>
  <c r="A184" i="23"/>
  <c r="B183" i="23"/>
  <c r="A183" i="23"/>
  <c r="B182" i="23"/>
  <c r="A182" i="23"/>
  <c r="B181" i="23"/>
  <c r="A181" i="23"/>
  <c r="B180" i="23"/>
  <c r="A180" i="23"/>
  <c r="B179" i="23"/>
  <c r="A179" i="23"/>
  <c r="B178" i="23"/>
  <c r="A178" i="23"/>
  <c r="B177" i="23"/>
  <c r="A177" i="23"/>
  <c r="B176" i="23"/>
  <c r="A176" i="23"/>
  <c r="B175" i="23"/>
  <c r="A175" i="23"/>
  <c r="B174" i="23"/>
  <c r="A174" i="23"/>
  <c r="B173" i="23"/>
  <c r="A173" i="23"/>
  <c r="B172" i="23"/>
  <c r="A172" i="23"/>
  <c r="B171" i="23"/>
  <c r="A171" i="23"/>
  <c r="B170" i="23"/>
  <c r="A170" i="23"/>
  <c r="B169" i="23"/>
  <c r="A169" i="23"/>
  <c r="B168" i="23"/>
  <c r="A168" i="23"/>
  <c r="B167" i="23"/>
  <c r="A167" i="23"/>
  <c r="B166" i="23"/>
  <c r="A166" i="23"/>
  <c r="B165" i="23"/>
  <c r="A165" i="23"/>
  <c r="B164" i="23"/>
  <c r="A164" i="23"/>
  <c r="B163" i="23"/>
  <c r="A163" i="23"/>
  <c r="B162" i="23"/>
  <c r="A162" i="23"/>
  <c r="B161" i="23"/>
  <c r="A161" i="23"/>
  <c r="B160" i="23"/>
  <c r="A160" i="23"/>
  <c r="B159" i="23"/>
  <c r="A159" i="23"/>
  <c r="B158" i="23"/>
  <c r="A158" i="23"/>
  <c r="B157" i="23"/>
  <c r="A157" i="23"/>
  <c r="B156" i="23"/>
  <c r="A156" i="23"/>
  <c r="B155" i="23"/>
  <c r="A155" i="23"/>
  <c r="B154" i="23"/>
  <c r="A154" i="23"/>
  <c r="B153" i="23"/>
  <c r="A153" i="23"/>
  <c r="B152" i="23"/>
  <c r="A152" i="23"/>
  <c r="B151" i="23"/>
  <c r="A151" i="23"/>
  <c r="B150" i="23"/>
  <c r="A150" i="23"/>
  <c r="B149" i="23"/>
  <c r="A149" i="23"/>
  <c r="B148" i="23"/>
  <c r="A148" i="23"/>
  <c r="B147" i="23"/>
  <c r="A147" i="23"/>
  <c r="B146" i="23"/>
  <c r="A146" i="23"/>
  <c r="B145" i="23"/>
  <c r="A145" i="23"/>
  <c r="B144" i="23"/>
  <c r="A144" i="23"/>
  <c r="B143" i="23"/>
  <c r="A143" i="23"/>
  <c r="B142" i="23"/>
  <c r="A142" i="23"/>
  <c r="B141" i="23"/>
  <c r="A141" i="23"/>
  <c r="B140" i="23"/>
  <c r="A140" i="23"/>
  <c r="B139" i="23"/>
  <c r="A139" i="23"/>
  <c r="B138" i="23"/>
  <c r="A138" i="23"/>
  <c r="B137" i="23"/>
  <c r="A137" i="23"/>
  <c r="B136" i="23"/>
  <c r="A136" i="23"/>
  <c r="B135" i="23"/>
  <c r="A135" i="23"/>
  <c r="B134" i="23"/>
  <c r="A134" i="23"/>
  <c r="B133" i="23"/>
  <c r="A133" i="23"/>
  <c r="B132" i="23"/>
  <c r="A132" i="23"/>
  <c r="B131" i="23"/>
  <c r="A131" i="23"/>
  <c r="B130" i="23"/>
  <c r="A130" i="23"/>
  <c r="B129" i="23"/>
  <c r="A129" i="23"/>
  <c r="B128" i="23"/>
  <c r="A128" i="23"/>
  <c r="B127" i="23"/>
  <c r="A127" i="23"/>
  <c r="B126" i="23"/>
  <c r="A126" i="23"/>
  <c r="B125" i="23"/>
  <c r="A125" i="23"/>
  <c r="B124" i="23"/>
  <c r="A124" i="23"/>
  <c r="B123" i="23"/>
  <c r="A123" i="23"/>
  <c r="B122" i="23"/>
  <c r="A122" i="23"/>
  <c r="B121" i="23"/>
  <c r="A121" i="23"/>
  <c r="B120" i="23"/>
  <c r="A120" i="23"/>
  <c r="B119" i="23"/>
  <c r="A119" i="23"/>
  <c r="B118" i="23"/>
  <c r="A118" i="23"/>
  <c r="B117" i="23"/>
  <c r="A117" i="23"/>
  <c r="B116" i="23"/>
  <c r="A116" i="23"/>
  <c r="B115" i="23"/>
  <c r="A115" i="23"/>
  <c r="B114" i="23"/>
  <c r="A114" i="23"/>
  <c r="B113" i="23"/>
  <c r="A113" i="23"/>
  <c r="B112" i="23"/>
  <c r="A112" i="23"/>
  <c r="B111" i="23"/>
  <c r="A111" i="23"/>
  <c r="B110" i="23"/>
  <c r="A110" i="23"/>
  <c r="B109" i="23"/>
  <c r="A109" i="23"/>
  <c r="B108" i="23"/>
  <c r="A108" i="23"/>
  <c r="B107" i="23"/>
  <c r="A107" i="23"/>
  <c r="B106" i="23"/>
  <c r="A106" i="23"/>
  <c r="B105" i="23"/>
  <c r="A105" i="23"/>
  <c r="B104" i="23"/>
  <c r="A104" i="23"/>
  <c r="B103" i="23"/>
  <c r="A103" i="23"/>
  <c r="B102" i="23"/>
  <c r="A102" i="23"/>
  <c r="B101" i="23"/>
  <c r="A101" i="23"/>
  <c r="B100" i="23"/>
  <c r="A100" i="23"/>
  <c r="B99" i="23"/>
  <c r="A99" i="23"/>
  <c r="B98" i="23"/>
  <c r="A98" i="23"/>
  <c r="B97" i="23"/>
  <c r="A97" i="23"/>
  <c r="B96" i="23"/>
  <c r="A96" i="23"/>
  <c r="B95" i="23"/>
  <c r="A95" i="23"/>
  <c r="B94" i="23"/>
  <c r="A94" i="23"/>
  <c r="B93" i="23"/>
  <c r="A93" i="23"/>
  <c r="B92" i="23"/>
  <c r="A92" i="23"/>
  <c r="B91" i="23"/>
  <c r="A91" i="23"/>
  <c r="B90" i="23"/>
  <c r="A90" i="23"/>
  <c r="B89" i="23"/>
  <c r="A89" i="23"/>
  <c r="B88" i="23"/>
  <c r="A88" i="23"/>
  <c r="B87" i="23"/>
  <c r="A87" i="23"/>
  <c r="B86" i="23"/>
  <c r="A86" i="23"/>
  <c r="B85" i="23"/>
  <c r="A85" i="23"/>
  <c r="B84" i="23"/>
  <c r="A84" i="23"/>
  <c r="B83" i="23"/>
  <c r="A83" i="23"/>
  <c r="B82" i="23"/>
  <c r="A82" i="23"/>
  <c r="B81" i="23"/>
  <c r="A81" i="23"/>
  <c r="B80" i="23"/>
  <c r="A80" i="23"/>
  <c r="B79" i="23"/>
  <c r="A79" i="23"/>
  <c r="B78" i="23"/>
  <c r="A78" i="23"/>
  <c r="B77" i="23"/>
  <c r="A77" i="23"/>
  <c r="B76" i="23"/>
  <c r="A76" i="23"/>
  <c r="B75" i="23"/>
  <c r="A75" i="23"/>
  <c r="B74" i="23"/>
  <c r="A74" i="23"/>
  <c r="B73" i="23"/>
  <c r="A73" i="23"/>
  <c r="B72" i="23"/>
  <c r="A72" i="23"/>
  <c r="B71" i="23"/>
  <c r="A71" i="23"/>
  <c r="B70" i="23"/>
  <c r="A70" i="23"/>
  <c r="B69" i="23"/>
  <c r="A69" i="23"/>
  <c r="B68" i="23"/>
  <c r="A68" i="23"/>
  <c r="B67" i="23"/>
  <c r="A67" i="23"/>
  <c r="B66" i="23"/>
  <c r="A66" i="23"/>
  <c r="B65" i="23"/>
  <c r="A65" i="23"/>
  <c r="B64" i="23"/>
  <c r="A64" i="23"/>
  <c r="B63" i="23"/>
  <c r="A63" i="23"/>
  <c r="B62" i="23"/>
  <c r="A62" i="23"/>
  <c r="B61" i="23"/>
  <c r="A61" i="23"/>
  <c r="B60" i="23"/>
  <c r="A60" i="23"/>
  <c r="B59" i="23"/>
  <c r="A59" i="23"/>
  <c r="B58" i="23"/>
  <c r="A58" i="23"/>
  <c r="B57" i="23"/>
  <c r="A57" i="23"/>
  <c r="B56" i="23"/>
  <c r="A56" i="23"/>
  <c r="B55" i="23"/>
  <c r="A55" i="23"/>
  <c r="B54" i="23"/>
  <c r="A54" i="23"/>
  <c r="B53" i="23"/>
  <c r="A53" i="23"/>
  <c r="B52" i="23"/>
  <c r="A52" i="23"/>
  <c r="B51" i="23"/>
  <c r="A51" i="23"/>
  <c r="B50" i="23"/>
  <c r="A50" i="23"/>
  <c r="B49" i="23"/>
  <c r="A49" i="23"/>
  <c r="B48" i="23"/>
  <c r="A48" i="23"/>
  <c r="B47" i="23"/>
  <c r="A47" i="23"/>
  <c r="B46" i="23"/>
  <c r="A46" i="23"/>
  <c r="B45" i="23"/>
  <c r="A45" i="23"/>
  <c r="B44" i="23"/>
  <c r="A44" i="23"/>
  <c r="B43" i="23"/>
  <c r="A43" i="23"/>
  <c r="B42" i="23"/>
  <c r="A42" i="23"/>
  <c r="B41" i="23"/>
  <c r="A41" i="23"/>
  <c r="B40" i="23"/>
  <c r="A40" i="23"/>
  <c r="B39" i="23"/>
  <c r="A39" i="23"/>
  <c r="B38" i="23"/>
  <c r="A38" i="23"/>
  <c r="B37" i="23"/>
  <c r="A37" i="23"/>
  <c r="B36" i="23"/>
  <c r="A36" i="23"/>
  <c r="B35" i="23"/>
  <c r="A35" i="23"/>
  <c r="B34" i="23"/>
  <c r="A34" i="23"/>
  <c r="B33" i="23"/>
  <c r="A33" i="23"/>
  <c r="B32" i="23"/>
  <c r="A32" i="23"/>
  <c r="B31" i="23"/>
  <c r="A31" i="23"/>
  <c r="B30" i="23"/>
  <c r="A30" i="23"/>
  <c r="B29" i="23"/>
  <c r="A29" i="23"/>
  <c r="B28" i="23"/>
  <c r="A28" i="23"/>
  <c r="B27" i="23"/>
  <c r="A27" i="23"/>
  <c r="B26" i="23"/>
  <c r="A26" i="23"/>
  <c r="B25" i="23"/>
  <c r="A25" i="23"/>
  <c r="B24" i="23"/>
  <c r="A24" i="23"/>
  <c r="B23" i="23"/>
  <c r="A23" i="23"/>
  <c r="B22" i="23"/>
  <c r="A22" i="23"/>
  <c r="B21" i="23"/>
  <c r="A21" i="23"/>
  <c r="B20" i="23"/>
  <c r="A20" i="23"/>
  <c r="B19" i="23"/>
  <c r="A19" i="23"/>
  <c r="B18" i="23"/>
  <c r="A18" i="23"/>
  <c r="B17" i="23"/>
  <c r="A17" i="23"/>
  <c r="B16" i="23"/>
  <c r="A16" i="23"/>
  <c r="B15" i="23"/>
  <c r="A15" i="23"/>
  <c r="B14" i="23"/>
  <c r="A14" i="23"/>
  <c r="B13" i="23"/>
  <c r="A13" i="23"/>
  <c r="B12" i="23"/>
  <c r="A12" i="23"/>
  <c r="B11" i="23"/>
  <c r="A11" i="23"/>
  <c r="B10" i="23"/>
  <c r="A10" i="23"/>
  <c r="B9" i="23"/>
  <c r="A9" i="23"/>
  <c r="B8" i="23"/>
  <c r="A8" i="23"/>
  <c r="B7" i="23"/>
  <c r="A7" i="23"/>
  <c r="B6" i="23"/>
  <c r="A6" i="23"/>
  <c r="B5" i="23"/>
  <c r="A5" i="23"/>
  <c r="B4" i="23"/>
  <c r="A4" i="23"/>
  <c r="B327" i="22"/>
  <c r="A327" i="22"/>
  <c r="B326" i="22"/>
  <c r="A326" i="22"/>
  <c r="B325" i="22"/>
  <c r="A325" i="22"/>
  <c r="B324" i="22"/>
  <c r="A324" i="22"/>
  <c r="B323" i="22"/>
  <c r="A323" i="22"/>
  <c r="B322" i="22"/>
  <c r="A322" i="22"/>
  <c r="B321" i="22"/>
  <c r="A321" i="22"/>
  <c r="B320" i="22"/>
  <c r="A320" i="22"/>
  <c r="B319" i="22"/>
  <c r="A319" i="22"/>
  <c r="B318" i="22"/>
  <c r="A318" i="22"/>
  <c r="B317" i="22"/>
  <c r="A317" i="22"/>
  <c r="B316" i="22"/>
  <c r="A316" i="22"/>
  <c r="B315" i="22"/>
  <c r="A315" i="22"/>
  <c r="B314" i="22"/>
  <c r="A314" i="22"/>
  <c r="B313" i="22"/>
  <c r="A313" i="22"/>
  <c r="B312" i="22"/>
  <c r="A312" i="22"/>
  <c r="B311" i="22"/>
  <c r="A311" i="22"/>
  <c r="B310" i="22"/>
  <c r="A310" i="22"/>
  <c r="B309" i="22"/>
  <c r="A309" i="22"/>
  <c r="B308" i="22"/>
  <c r="A308" i="22"/>
  <c r="B307" i="22"/>
  <c r="A307" i="22"/>
  <c r="B306" i="22"/>
  <c r="A306" i="22"/>
  <c r="B305" i="22"/>
  <c r="A305" i="22"/>
  <c r="B304" i="22"/>
  <c r="A304" i="22"/>
  <c r="B303" i="22"/>
  <c r="A303" i="22"/>
  <c r="B302" i="22"/>
  <c r="A302" i="22"/>
  <c r="B301" i="22"/>
  <c r="A301" i="22"/>
  <c r="B300" i="22"/>
  <c r="A300" i="22"/>
  <c r="B299" i="22"/>
  <c r="A299" i="22"/>
  <c r="B298" i="22"/>
  <c r="A298" i="22"/>
  <c r="B297" i="22"/>
  <c r="A297" i="22"/>
  <c r="B296" i="22"/>
  <c r="A296" i="22"/>
  <c r="B295" i="22"/>
  <c r="A295" i="22"/>
  <c r="B294" i="22"/>
  <c r="A294" i="22"/>
  <c r="B293" i="22"/>
  <c r="A293" i="22"/>
  <c r="B292" i="22"/>
  <c r="A292" i="22"/>
  <c r="B291" i="22"/>
  <c r="A291" i="22"/>
  <c r="B290" i="22"/>
  <c r="A290" i="22"/>
  <c r="B289" i="22"/>
  <c r="A289" i="22"/>
  <c r="B288" i="22"/>
  <c r="A288" i="22"/>
  <c r="B287" i="22"/>
  <c r="A287" i="22"/>
  <c r="B286" i="22"/>
  <c r="A286" i="22"/>
  <c r="B285" i="22"/>
  <c r="A285" i="22"/>
  <c r="B284" i="22"/>
  <c r="A284" i="22"/>
  <c r="B283" i="22"/>
  <c r="A283" i="22"/>
  <c r="B282" i="22"/>
  <c r="A282" i="22"/>
  <c r="B281" i="22"/>
  <c r="A281" i="22"/>
  <c r="B280" i="22"/>
  <c r="A280" i="22"/>
  <c r="B279" i="22"/>
  <c r="A279" i="22"/>
  <c r="B278" i="22"/>
  <c r="A278" i="22"/>
  <c r="B277" i="22"/>
  <c r="A277" i="22"/>
  <c r="B276" i="22"/>
  <c r="A276" i="22"/>
  <c r="B275" i="22"/>
  <c r="A275" i="22"/>
  <c r="B274" i="22"/>
  <c r="A274" i="22"/>
  <c r="B273" i="22"/>
  <c r="A273" i="22"/>
  <c r="B272" i="22"/>
  <c r="A272" i="22"/>
  <c r="B271" i="22"/>
  <c r="A271" i="22"/>
  <c r="B270" i="22"/>
  <c r="A270" i="22"/>
  <c r="B269" i="22"/>
  <c r="A269" i="22"/>
  <c r="B268" i="22"/>
  <c r="A268" i="22"/>
  <c r="B267" i="22"/>
  <c r="A267" i="22"/>
  <c r="B266" i="22"/>
  <c r="A266" i="22"/>
  <c r="B265" i="22"/>
  <c r="A265" i="22"/>
  <c r="B264" i="22"/>
  <c r="A264" i="22"/>
  <c r="B263" i="22"/>
  <c r="A263" i="22"/>
  <c r="B262" i="22"/>
  <c r="A262" i="22"/>
  <c r="B261" i="22"/>
  <c r="A261" i="22"/>
  <c r="B260" i="22"/>
  <c r="A260" i="22"/>
  <c r="B259" i="22"/>
  <c r="A259" i="22"/>
  <c r="B258" i="22"/>
  <c r="A258" i="22"/>
  <c r="B257" i="22"/>
  <c r="A257" i="22"/>
  <c r="B256" i="22"/>
  <c r="A256" i="22"/>
  <c r="B255" i="22"/>
  <c r="A255" i="22"/>
  <c r="B254" i="22"/>
  <c r="A254" i="22"/>
  <c r="B253" i="22"/>
  <c r="A253" i="22"/>
  <c r="B252" i="22"/>
  <c r="A252" i="22"/>
  <c r="B251" i="22"/>
  <c r="A251" i="22"/>
  <c r="B250" i="22"/>
  <c r="A250" i="22"/>
  <c r="B249" i="22"/>
  <c r="A249" i="22"/>
  <c r="B248" i="22"/>
  <c r="A248" i="22"/>
  <c r="B247" i="22"/>
  <c r="A247" i="22"/>
  <c r="B246" i="22"/>
  <c r="A246" i="22"/>
  <c r="B245" i="22"/>
  <c r="A245" i="22"/>
  <c r="B244" i="22"/>
  <c r="A244" i="22"/>
  <c r="B243" i="22"/>
  <c r="A243" i="22"/>
  <c r="B242" i="22"/>
  <c r="A242" i="22"/>
  <c r="B241" i="22"/>
  <c r="A241" i="22"/>
  <c r="B240" i="22"/>
  <c r="A240" i="22"/>
  <c r="B239" i="22"/>
  <c r="A239" i="22"/>
  <c r="B238" i="22"/>
  <c r="A238" i="22"/>
  <c r="B237" i="22"/>
  <c r="A237" i="22"/>
  <c r="B236" i="22"/>
  <c r="A236" i="22"/>
  <c r="B235" i="22"/>
  <c r="A235" i="22"/>
  <c r="B234" i="22"/>
  <c r="A234" i="22"/>
  <c r="B233" i="22"/>
  <c r="A233" i="22"/>
  <c r="B232" i="22"/>
  <c r="A232" i="22"/>
  <c r="B231" i="22"/>
  <c r="A231" i="22"/>
  <c r="B230" i="22"/>
  <c r="A230" i="22"/>
  <c r="B229" i="22"/>
  <c r="A229" i="22"/>
  <c r="B228" i="22"/>
  <c r="A228" i="22"/>
  <c r="B227" i="22"/>
  <c r="A227" i="22"/>
  <c r="B226" i="22"/>
  <c r="A226" i="22"/>
  <c r="B225" i="22"/>
  <c r="A225" i="22"/>
  <c r="B224" i="22"/>
  <c r="A224" i="22"/>
  <c r="B223" i="22"/>
  <c r="A223" i="22"/>
  <c r="B222" i="22"/>
  <c r="A222" i="22"/>
  <c r="B221" i="22"/>
  <c r="A221" i="22"/>
  <c r="B220" i="22"/>
  <c r="A220" i="22"/>
  <c r="B219" i="22"/>
  <c r="A219" i="22"/>
  <c r="B218" i="22"/>
  <c r="A218" i="22"/>
  <c r="B217" i="22"/>
  <c r="A217" i="22"/>
  <c r="B216" i="22"/>
  <c r="A216" i="22"/>
  <c r="B215" i="22"/>
  <c r="A215" i="22"/>
  <c r="B214" i="22"/>
  <c r="A214" i="22"/>
  <c r="B213" i="22"/>
  <c r="A213" i="22"/>
  <c r="B212" i="22"/>
  <c r="A212" i="22"/>
  <c r="B211" i="22"/>
  <c r="A211" i="22"/>
  <c r="B210" i="22"/>
  <c r="A210" i="22"/>
  <c r="B209" i="22"/>
  <c r="A209" i="22"/>
  <c r="B208" i="22"/>
  <c r="A208" i="22"/>
  <c r="B207" i="22"/>
  <c r="A207" i="22"/>
  <c r="B206" i="22"/>
  <c r="A206" i="22"/>
  <c r="B205" i="22"/>
  <c r="A205" i="22"/>
  <c r="B204" i="22"/>
  <c r="A204" i="22"/>
  <c r="B203" i="22"/>
  <c r="A203" i="22"/>
  <c r="B202" i="22"/>
  <c r="A202" i="22"/>
  <c r="B201" i="22"/>
  <c r="A201" i="22"/>
  <c r="B200" i="22"/>
  <c r="A200" i="22"/>
  <c r="B199" i="22"/>
  <c r="A199" i="22"/>
  <c r="B198" i="22"/>
  <c r="A198" i="22"/>
  <c r="B197" i="22"/>
  <c r="A197" i="22"/>
  <c r="B196" i="22"/>
  <c r="A196" i="22"/>
  <c r="B195" i="22"/>
  <c r="A195" i="22"/>
  <c r="B194" i="22"/>
  <c r="A194" i="22"/>
  <c r="B193" i="22"/>
  <c r="A193" i="22"/>
  <c r="B192" i="22"/>
  <c r="A192" i="22"/>
  <c r="B191" i="22"/>
  <c r="A191" i="22"/>
  <c r="B190" i="22"/>
  <c r="A190" i="22"/>
  <c r="B189" i="22"/>
  <c r="A189" i="22"/>
  <c r="B188" i="22"/>
  <c r="A188" i="22"/>
  <c r="B187" i="22"/>
  <c r="A187" i="22"/>
  <c r="B186" i="22"/>
  <c r="A186" i="22"/>
  <c r="B185" i="22"/>
  <c r="A185" i="22"/>
  <c r="B184" i="22"/>
  <c r="A184" i="22"/>
  <c r="B183" i="22"/>
  <c r="A183" i="22"/>
  <c r="B182" i="22"/>
  <c r="A182" i="22"/>
  <c r="B181" i="22"/>
  <c r="A181" i="22"/>
  <c r="B180" i="22"/>
  <c r="A180" i="22"/>
  <c r="B179" i="22"/>
  <c r="A179" i="22"/>
  <c r="B178" i="22"/>
  <c r="A178" i="22"/>
  <c r="B177" i="22"/>
  <c r="A177" i="22"/>
  <c r="B176" i="22"/>
  <c r="A176" i="22"/>
  <c r="B175" i="22"/>
  <c r="A175" i="22"/>
  <c r="B174" i="22"/>
  <c r="A174" i="22"/>
  <c r="B173" i="22"/>
  <c r="A173" i="22"/>
  <c r="B172" i="22"/>
  <c r="A172" i="22"/>
  <c r="B171" i="22"/>
  <c r="A171" i="22"/>
  <c r="B170" i="22"/>
  <c r="A170" i="22"/>
  <c r="B169" i="22"/>
  <c r="A169" i="22"/>
  <c r="B168" i="22"/>
  <c r="A168" i="22"/>
  <c r="B167" i="22"/>
  <c r="A167" i="22"/>
  <c r="B166" i="22"/>
  <c r="A166" i="22"/>
  <c r="B165" i="22"/>
  <c r="A165" i="22"/>
  <c r="B164" i="22"/>
  <c r="A164" i="22"/>
  <c r="B163" i="22"/>
  <c r="A163" i="22"/>
  <c r="B162" i="22"/>
  <c r="A162" i="22"/>
  <c r="B161" i="22"/>
  <c r="A161" i="22"/>
  <c r="B160" i="22"/>
  <c r="A160" i="22"/>
  <c r="B159" i="22"/>
  <c r="A159" i="22"/>
  <c r="B158" i="22"/>
  <c r="A158" i="22"/>
  <c r="B157" i="22"/>
  <c r="A157" i="22"/>
  <c r="B156" i="22"/>
  <c r="A156" i="22"/>
  <c r="B155" i="22"/>
  <c r="A155" i="22"/>
  <c r="B154" i="22"/>
  <c r="A154" i="22"/>
  <c r="B153" i="22"/>
  <c r="A153" i="22"/>
  <c r="B152" i="22"/>
  <c r="A152" i="22"/>
  <c r="B151" i="22"/>
  <c r="A151" i="22"/>
  <c r="B150" i="22"/>
  <c r="A150" i="22"/>
  <c r="B149" i="22"/>
  <c r="A149" i="22"/>
  <c r="B148" i="22"/>
  <c r="A148" i="22"/>
  <c r="B147" i="22"/>
  <c r="A147" i="22"/>
  <c r="B146" i="22"/>
  <c r="A146" i="22"/>
  <c r="B145" i="22"/>
  <c r="A145" i="22"/>
  <c r="B144" i="22"/>
  <c r="A144" i="22"/>
  <c r="B143" i="22"/>
  <c r="A143" i="22"/>
  <c r="B142" i="22"/>
  <c r="A142" i="22"/>
  <c r="B141" i="22"/>
  <c r="A141" i="22"/>
  <c r="B140" i="22"/>
  <c r="A140" i="22"/>
  <c r="B139" i="22"/>
  <c r="A139" i="22"/>
  <c r="B138" i="22"/>
  <c r="A138" i="22"/>
  <c r="B137" i="22"/>
  <c r="A137" i="22"/>
  <c r="B136" i="22"/>
  <c r="A136" i="22"/>
  <c r="B135" i="22"/>
  <c r="A135" i="22"/>
  <c r="B134" i="22"/>
  <c r="A134" i="22"/>
  <c r="B133" i="22"/>
  <c r="A133" i="22"/>
  <c r="B132" i="22"/>
  <c r="A132" i="22"/>
  <c r="B131" i="22"/>
  <c r="A131" i="22"/>
  <c r="B130" i="22"/>
  <c r="A130" i="22"/>
  <c r="B129" i="22"/>
  <c r="A129" i="22"/>
  <c r="B128" i="22"/>
  <c r="A128" i="22"/>
  <c r="B127" i="22"/>
  <c r="A127" i="22"/>
  <c r="B126" i="22"/>
  <c r="A126" i="22"/>
  <c r="B125" i="22"/>
  <c r="A125" i="22"/>
  <c r="B124" i="22"/>
  <c r="A124" i="22"/>
  <c r="B123" i="22"/>
  <c r="A123" i="22"/>
  <c r="B122" i="22"/>
  <c r="A122" i="22"/>
  <c r="B121" i="22"/>
  <c r="A121" i="22"/>
  <c r="B120" i="22"/>
  <c r="A120" i="22"/>
  <c r="B119" i="22"/>
  <c r="A119" i="22"/>
  <c r="B118" i="22"/>
  <c r="A118" i="22"/>
  <c r="B117" i="22"/>
  <c r="A117" i="22"/>
  <c r="B116" i="22"/>
  <c r="A116" i="22"/>
  <c r="B115" i="22"/>
  <c r="A115" i="22"/>
  <c r="B114" i="22"/>
  <c r="A114" i="22"/>
  <c r="B113" i="22"/>
  <c r="A113" i="22"/>
  <c r="B112" i="22"/>
  <c r="A112" i="22"/>
  <c r="B111" i="22"/>
  <c r="A111" i="22"/>
  <c r="B110" i="22"/>
  <c r="A110" i="22"/>
  <c r="B109" i="22"/>
  <c r="A109" i="22"/>
  <c r="B108" i="22"/>
  <c r="A108" i="22"/>
  <c r="B107" i="22"/>
  <c r="A107" i="22"/>
  <c r="B106" i="22"/>
  <c r="A106" i="22"/>
  <c r="B105" i="22"/>
  <c r="A105" i="22"/>
  <c r="B104" i="22"/>
  <c r="A104" i="22"/>
  <c r="B103" i="22"/>
  <c r="A103" i="22"/>
  <c r="B102" i="22"/>
  <c r="A102" i="22"/>
  <c r="B101" i="22"/>
  <c r="A101" i="22"/>
  <c r="B100" i="22"/>
  <c r="A100" i="22"/>
  <c r="B99" i="22"/>
  <c r="A99" i="22"/>
  <c r="B98" i="22"/>
  <c r="A98" i="22"/>
  <c r="B97" i="22"/>
  <c r="A97" i="22"/>
  <c r="B96" i="22"/>
  <c r="A96" i="22"/>
  <c r="B95" i="22"/>
  <c r="A95" i="22"/>
  <c r="B94" i="22"/>
  <c r="A94" i="22"/>
  <c r="B93" i="22"/>
  <c r="A93" i="22"/>
  <c r="B92" i="22"/>
  <c r="A92" i="22"/>
  <c r="B91" i="22"/>
  <c r="A91" i="22"/>
  <c r="B90" i="22"/>
  <c r="A90" i="22"/>
  <c r="B89" i="22"/>
  <c r="A89" i="22"/>
  <c r="B88" i="22"/>
  <c r="A88" i="22"/>
  <c r="B87" i="22"/>
  <c r="A87" i="22"/>
  <c r="B86" i="22"/>
  <c r="A86" i="22"/>
  <c r="B85" i="22"/>
  <c r="A85" i="22"/>
  <c r="B84" i="22"/>
  <c r="A84" i="22"/>
  <c r="B83" i="22"/>
  <c r="A83" i="22"/>
  <c r="B82" i="22"/>
  <c r="A82" i="22"/>
  <c r="B81" i="22"/>
  <c r="A81" i="22"/>
  <c r="B80" i="22"/>
  <c r="A80" i="22"/>
  <c r="B79" i="22"/>
  <c r="A79" i="22"/>
  <c r="B78" i="22"/>
  <c r="A78" i="22"/>
  <c r="B77" i="22"/>
  <c r="A77" i="22"/>
  <c r="B76" i="22"/>
  <c r="A76" i="22"/>
  <c r="B75" i="22"/>
  <c r="A75" i="22"/>
  <c r="B74" i="22"/>
  <c r="A74" i="22"/>
  <c r="B73" i="22"/>
  <c r="A73" i="22"/>
  <c r="B72" i="22"/>
  <c r="A72" i="22"/>
  <c r="B71" i="22"/>
  <c r="A71" i="22"/>
  <c r="B70" i="22"/>
  <c r="A70" i="22"/>
  <c r="B69" i="22"/>
  <c r="A69" i="22"/>
  <c r="B68" i="22"/>
  <c r="A68" i="22"/>
  <c r="B67" i="22"/>
  <c r="A67" i="22"/>
  <c r="B66" i="22"/>
  <c r="A66" i="22"/>
  <c r="B65" i="22"/>
  <c r="A65" i="22"/>
  <c r="B64" i="22"/>
  <c r="A64" i="22"/>
  <c r="B63" i="22"/>
  <c r="A63" i="22"/>
  <c r="B62" i="22"/>
  <c r="A62" i="22"/>
  <c r="B61" i="22"/>
  <c r="A61" i="22"/>
  <c r="B60" i="22"/>
  <c r="A60" i="22"/>
  <c r="B59" i="22"/>
  <c r="A59" i="22"/>
  <c r="B58" i="22"/>
  <c r="A58" i="22"/>
  <c r="B57" i="22"/>
  <c r="A57" i="22"/>
  <c r="B56" i="22"/>
  <c r="A56" i="22"/>
  <c r="B55" i="22"/>
  <c r="A55" i="22"/>
  <c r="B54" i="22"/>
  <c r="A54" i="22"/>
  <c r="B53" i="22"/>
  <c r="A53" i="22"/>
  <c r="B52" i="22"/>
  <c r="A52" i="22"/>
  <c r="B51" i="22"/>
  <c r="A51" i="22"/>
  <c r="B50" i="22"/>
  <c r="A50" i="22"/>
  <c r="B49" i="22"/>
  <c r="A49" i="22"/>
  <c r="B48" i="22"/>
  <c r="A48" i="22"/>
  <c r="B47" i="22"/>
  <c r="A47" i="22"/>
  <c r="B46" i="22"/>
  <c r="A46" i="22"/>
  <c r="B45" i="22"/>
  <c r="A45" i="22"/>
  <c r="B44" i="22"/>
  <c r="A44" i="22"/>
  <c r="B43" i="22"/>
  <c r="A43" i="22"/>
  <c r="B42" i="22"/>
  <c r="A42" i="22"/>
  <c r="B41" i="22"/>
  <c r="A41" i="22"/>
  <c r="B40" i="22"/>
  <c r="A40" i="22"/>
  <c r="B39" i="22"/>
  <c r="A39" i="22"/>
  <c r="B38" i="22"/>
  <c r="A38" i="22"/>
  <c r="B37" i="22"/>
  <c r="A37" i="22"/>
  <c r="B36" i="22"/>
  <c r="A36" i="22"/>
  <c r="B35" i="22"/>
  <c r="A35" i="22"/>
  <c r="B34" i="22"/>
  <c r="A34" i="22"/>
  <c r="B33" i="22"/>
  <c r="A33" i="22"/>
  <c r="B32" i="22"/>
  <c r="A32" i="22"/>
  <c r="B31" i="22"/>
  <c r="A31" i="22"/>
  <c r="B30" i="22"/>
  <c r="A30" i="22"/>
  <c r="B29" i="22"/>
  <c r="A29" i="22"/>
  <c r="B28" i="22"/>
  <c r="A28" i="22"/>
  <c r="B27" i="22"/>
  <c r="A27" i="22"/>
  <c r="B26" i="22"/>
  <c r="A26" i="22"/>
  <c r="B25" i="22"/>
  <c r="A25" i="22"/>
  <c r="B24" i="22"/>
  <c r="A24" i="22"/>
  <c r="B23" i="22"/>
  <c r="A23" i="22"/>
  <c r="B22" i="22"/>
  <c r="A22" i="22"/>
  <c r="B21" i="22"/>
  <c r="A21" i="22"/>
  <c r="B20" i="22"/>
  <c r="A20" i="22"/>
  <c r="B19" i="22"/>
  <c r="A19" i="22"/>
  <c r="B18" i="22"/>
  <c r="A18" i="22"/>
  <c r="B17" i="22"/>
  <c r="A17" i="22"/>
  <c r="B16" i="22"/>
  <c r="A16" i="22"/>
  <c r="B15" i="22"/>
  <c r="A15" i="22"/>
  <c r="B14" i="22"/>
  <c r="A14" i="22"/>
  <c r="B13" i="22"/>
  <c r="A13" i="22"/>
  <c r="B12" i="22"/>
  <c r="A12" i="22"/>
  <c r="B11" i="22"/>
  <c r="A11" i="22"/>
  <c r="B10" i="22"/>
  <c r="A10" i="22"/>
  <c r="B9" i="22"/>
  <c r="A9" i="22"/>
  <c r="B8" i="22"/>
  <c r="A8" i="22"/>
  <c r="B7" i="22"/>
  <c r="A7" i="22"/>
  <c r="B6" i="22"/>
  <c r="A6" i="22"/>
  <c r="B5" i="22"/>
  <c r="A5" i="22"/>
  <c r="B4" i="22"/>
  <c r="A4" i="22"/>
  <c r="B327" i="21"/>
  <c r="A327" i="21"/>
  <c r="B326" i="21"/>
  <c r="A326" i="21"/>
  <c r="B325" i="21"/>
  <c r="A325" i="21"/>
  <c r="B324" i="21"/>
  <c r="A324" i="21"/>
  <c r="B323" i="21"/>
  <c r="A323" i="21"/>
  <c r="B322" i="21"/>
  <c r="A322" i="21"/>
  <c r="B321" i="21"/>
  <c r="A321" i="21"/>
  <c r="B320" i="21"/>
  <c r="A320" i="21"/>
  <c r="B319" i="21"/>
  <c r="A319" i="21"/>
  <c r="B318" i="21"/>
  <c r="A318" i="21"/>
  <c r="B317" i="21"/>
  <c r="A317" i="21"/>
  <c r="B316" i="21"/>
  <c r="A316" i="21"/>
  <c r="B315" i="21"/>
  <c r="A315" i="21"/>
  <c r="B314" i="21"/>
  <c r="A314" i="21"/>
  <c r="B313" i="21"/>
  <c r="A313" i="21"/>
  <c r="B312" i="21"/>
  <c r="A312" i="21"/>
  <c r="B311" i="21"/>
  <c r="A311" i="21"/>
  <c r="B310" i="21"/>
  <c r="A310" i="21"/>
  <c r="B309" i="21"/>
  <c r="A309" i="21"/>
  <c r="B308" i="21"/>
  <c r="A308" i="21"/>
  <c r="B307" i="21"/>
  <c r="A307" i="21"/>
  <c r="B306" i="21"/>
  <c r="A306" i="21"/>
  <c r="B305" i="21"/>
  <c r="A305" i="21"/>
  <c r="B304" i="21"/>
  <c r="A304" i="21"/>
  <c r="B303" i="21"/>
  <c r="A303" i="21"/>
  <c r="B302" i="21"/>
  <c r="A302" i="21"/>
  <c r="B301" i="21"/>
  <c r="A301" i="21"/>
  <c r="B300" i="21"/>
  <c r="A300" i="21"/>
  <c r="B299" i="21"/>
  <c r="A299" i="21"/>
  <c r="B298" i="21"/>
  <c r="A298" i="21"/>
  <c r="B297" i="21"/>
  <c r="A297" i="21"/>
  <c r="B296" i="21"/>
  <c r="A296" i="21"/>
  <c r="B295" i="21"/>
  <c r="A295" i="21"/>
  <c r="B294" i="21"/>
  <c r="A294" i="21"/>
  <c r="B293" i="21"/>
  <c r="A293" i="21"/>
  <c r="B292" i="21"/>
  <c r="A292" i="21"/>
  <c r="B291" i="21"/>
  <c r="A291" i="21"/>
  <c r="B290" i="21"/>
  <c r="A290" i="21"/>
  <c r="B289" i="21"/>
  <c r="A289" i="21"/>
  <c r="B288" i="21"/>
  <c r="A288" i="21"/>
  <c r="B287" i="21"/>
  <c r="A287" i="21"/>
  <c r="B286" i="21"/>
  <c r="A286" i="21"/>
  <c r="B285" i="21"/>
  <c r="A285" i="21"/>
  <c r="B284" i="21"/>
  <c r="A284" i="21"/>
  <c r="B283" i="21"/>
  <c r="A283" i="21"/>
  <c r="B282" i="21"/>
  <c r="A282" i="21"/>
  <c r="B281" i="21"/>
  <c r="A281" i="21"/>
  <c r="B280" i="21"/>
  <c r="A280" i="21"/>
  <c r="B279" i="21"/>
  <c r="A279" i="21"/>
  <c r="B278" i="21"/>
  <c r="A278" i="21"/>
  <c r="B277" i="21"/>
  <c r="A277" i="21"/>
  <c r="B276" i="21"/>
  <c r="A276" i="21"/>
  <c r="B275" i="21"/>
  <c r="A275" i="21"/>
  <c r="B274" i="21"/>
  <c r="A274" i="21"/>
  <c r="B273" i="21"/>
  <c r="A273" i="21"/>
  <c r="B272" i="21"/>
  <c r="A272" i="21"/>
  <c r="B271" i="21"/>
  <c r="A271" i="21"/>
  <c r="B270" i="21"/>
  <c r="A270" i="21"/>
  <c r="B269" i="21"/>
  <c r="A269" i="21"/>
  <c r="B268" i="21"/>
  <c r="A268" i="21"/>
  <c r="B267" i="21"/>
  <c r="A267" i="21"/>
  <c r="B266" i="21"/>
  <c r="A266" i="21"/>
  <c r="B265" i="21"/>
  <c r="A265" i="21"/>
  <c r="B264" i="21"/>
  <c r="A264" i="21"/>
  <c r="B263" i="21"/>
  <c r="A263" i="21"/>
  <c r="B262" i="21"/>
  <c r="A262" i="21"/>
  <c r="B261" i="21"/>
  <c r="A261" i="21"/>
  <c r="B260" i="21"/>
  <c r="A260" i="21"/>
  <c r="B259" i="21"/>
  <c r="A259" i="21"/>
  <c r="B258" i="21"/>
  <c r="A258" i="21"/>
  <c r="B257" i="21"/>
  <c r="A257" i="21"/>
  <c r="B256" i="21"/>
  <c r="A256" i="21"/>
  <c r="B255" i="21"/>
  <c r="A255" i="21"/>
  <c r="B254" i="21"/>
  <c r="A254" i="21"/>
  <c r="B253" i="21"/>
  <c r="A253" i="21"/>
  <c r="B252" i="21"/>
  <c r="A252" i="21"/>
  <c r="B251" i="21"/>
  <c r="A251" i="21"/>
  <c r="B250" i="21"/>
  <c r="A250" i="21"/>
  <c r="B249" i="21"/>
  <c r="A249" i="21"/>
  <c r="B248" i="21"/>
  <c r="A248" i="21"/>
  <c r="B247" i="21"/>
  <c r="A247" i="21"/>
  <c r="B246" i="21"/>
  <c r="A246" i="21"/>
  <c r="B245" i="21"/>
  <c r="A245" i="21"/>
  <c r="B244" i="21"/>
  <c r="A244" i="21"/>
  <c r="B243" i="21"/>
  <c r="A243" i="21"/>
  <c r="B242" i="21"/>
  <c r="A242" i="21"/>
  <c r="B241" i="21"/>
  <c r="A241" i="21"/>
  <c r="B240" i="21"/>
  <c r="A240" i="21"/>
  <c r="B239" i="21"/>
  <c r="A239" i="21"/>
  <c r="B238" i="21"/>
  <c r="A238" i="21"/>
  <c r="B237" i="21"/>
  <c r="A237" i="21"/>
  <c r="B236" i="21"/>
  <c r="A236" i="21"/>
  <c r="B235" i="21"/>
  <c r="A235" i="21"/>
  <c r="B234" i="21"/>
  <c r="A234" i="21"/>
  <c r="B233" i="21"/>
  <c r="A233" i="21"/>
  <c r="B232" i="21"/>
  <c r="A232" i="21"/>
  <c r="B231" i="21"/>
  <c r="A231" i="21"/>
  <c r="B230" i="21"/>
  <c r="A230" i="21"/>
  <c r="B229" i="21"/>
  <c r="A229" i="21"/>
  <c r="B228" i="21"/>
  <c r="A228" i="21"/>
  <c r="B227" i="21"/>
  <c r="A227" i="21"/>
  <c r="B226" i="21"/>
  <c r="A226" i="21"/>
  <c r="B225" i="21"/>
  <c r="A225" i="21"/>
  <c r="B224" i="21"/>
  <c r="A224" i="21"/>
  <c r="B223" i="21"/>
  <c r="A223" i="21"/>
  <c r="B222" i="21"/>
  <c r="A222" i="21"/>
  <c r="B221" i="21"/>
  <c r="A221" i="21"/>
  <c r="B220" i="21"/>
  <c r="A220" i="21"/>
  <c r="B219" i="21"/>
  <c r="A219" i="21"/>
  <c r="B218" i="21"/>
  <c r="A218" i="21"/>
  <c r="B217" i="21"/>
  <c r="A217" i="21"/>
  <c r="B216" i="21"/>
  <c r="A216" i="21"/>
  <c r="B215" i="21"/>
  <c r="A215" i="21"/>
  <c r="B214" i="21"/>
  <c r="A214" i="21"/>
  <c r="B213" i="21"/>
  <c r="A213" i="21"/>
  <c r="B212" i="21"/>
  <c r="A212" i="21"/>
  <c r="B211" i="21"/>
  <c r="A211" i="21"/>
  <c r="B210" i="21"/>
  <c r="A210" i="21"/>
  <c r="B209" i="21"/>
  <c r="A209" i="21"/>
  <c r="B208" i="21"/>
  <c r="A208" i="21"/>
  <c r="B207" i="21"/>
  <c r="A207" i="21"/>
  <c r="B206" i="21"/>
  <c r="A206" i="21"/>
  <c r="B205" i="21"/>
  <c r="A205" i="21"/>
  <c r="B204" i="21"/>
  <c r="A204" i="21"/>
  <c r="B203" i="21"/>
  <c r="A203" i="21"/>
  <c r="B202" i="21"/>
  <c r="A202" i="21"/>
  <c r="B201" i="21"/>
  <c r="A201" i="21"/>
  <c r="B200" i="21"/>
  <c r="A200" i="21"/>
  <c r="B199" i="21"/>
  <c r="A199" i="21"/>
  <c r="B198" i="21"/>
  <c r="A198" i="21"/>
  <c r="B197" i="21"/>
  <c r="A197" i="21"/>
  <c r="B196" i="21"/>
  <c r="A196" i="21"/>
  <c r="B195" i="21"/>
  <c r="A195" i="21"/>
  <c r="B194" i="21"/>
  <c r="A194" i="21"/>
  <c r="B193" i="21"/>
  <c r="A193" i="21"/>
  <c r="B192" i="21"/>
  <c r="A192" i="21"/>
  <c r="B191" i="21"/>
  <c r="A191" i="21"/>
  <c r="B190" i="21"/>
  <c r="A190" i="21"/>
  <c r="B189" i="21"/>
  <c r="A189" i="21"/>
  <c r="B188" i="21"/>
  <c r="A188" i="21"/>
  <c r="B187" i="21"/>
  <c r="A187" i="21"/>
  <c r="B186" i="21"/>
  <c r="A186" i="21"/>
  <c r="B185" i="21"/>
  <c r="A185" i="21"/>
  <c r="B184" i="21"/>
  <c r="A184" i="21"/>
  <c r="B183" i="21"/>
  <c r="A183" i="21"/>
  <c r="B182" i="21"/>
  <c r="A182" i="21"/>
  <c r="B181" i="21"/>
  <c r="A181" i="21"/>
  <c r="B180" i="21"/>
  <c r="A180" i="21"/>
  <c r="B179" i="21"/>
  <c r="A179" i="21"/>
  <c r="B178" i="21"/>
  <c r="A178" i="21"/>
  <c r="B177" i="21"/>
  <c r="A177" i="21"/>
  <c r="B176" i="21"/>
  <c r="A176" i="21"/>
  <c r="B175" i="21"/>
  <c r="A175" i="21"/>
  <c r="B174" i="21"/>
  <c r="A174" i="21"/>
  <c r="B173" i="21"/>
  <c r="A173" i="21"/>
  <c r="B172" i="21"/>
  <c r="A172" i="21"/>
  <c r="B171" i="21"/>
  <c r="A171" i="21"/>
  <c r="B170" i="21"/>
  <c r="A170" i="21"/>
  <c r="B169" i="21"/>
  <c r="A169" i="21"/>
  <c r="B168" i="21"/>
  <c r="A168" i="21"/>
  <c r="B167" i="21"/>
  <c r="A167" i="21"/>
  <c r="B166" i="21"/>
  <c r="A166" i="21"/>
  <c r="B165" i="21"/>
  <c r="A165" i="21"/>
  <c r="B164" i="21"/>
  <c r="A164" i="21"/>
  <c r="B163" i="21"/>
  <c r="A163" i="21"/>
  <c r="B162" i="21"/>
  <c r="A162" i="21"/>
  <c r="B161" i="21"/>
  <c r="A161" i="21"/>
  <c r="B160" i="21"/>
  <c r="A160" i="21"/>
  <c r="B159" i="21"/>
  <c r="A159" i="21"/>
  <c r="B158" i="21"/>
  <c r="A158" i="21"/>
  <c r="B157" i="21"/>
  <c r="A157" i="21"/>
  <c r="B156" i="21"/>
  <c r="A156" i="21"/>
  <c r="B155" i="21"/>
  <c r="A155" i="21"/>
  <c r="B154" i="21"/>
  <c r="A154" i="21"/>
  <c r="B153" i="21"/>
  <c r="A153" i="21"/>
  <c r="B152" i="21"/>
  <c r="A152" i="21"/>
  <c r="B151" i="21"/>
  <c r="A151" i="21"/>
  <c r="B150" i="21"/>
  <c r="A150" i="21"/>
  <c r="B149" i="21"/>
  <c r="A149" i="21"/>
  <c r="B148" i="21"/>
  <c r="A148" i="21"/>
  <c r="B147" i="21"/>
  <c r="A147" i="21"/>
  <c r="B146" i="21"/>
  <c r="A146" i="21"/>
  <c r="B145" i="21"/>
  <c r="A145" i="21"/>
  <c r="B144" i="21"/>
  <c r="A144" i="21"/>
  <c r="B143" i="21"/>
  <c r="A143" i="21"/>
  <c r="B142" i="21"/>
  <c r="A142" i="21"/>
  <c r="B141" i="21"/>
  <c r="A141" i="21"/>
  <c r="B140" i="21"/>
  <c r="A140" i="21"/>
  <c r="B139" i="21"/>
  <c r="A139" i="21"/>
  <c r="B138" i="21"/>
  <c r="A138" i="21"/>
  <c r="B137" i="21"/>
  <c r="A137" i="21"/>
  <c r="B136" i="21"/>
  <c r="A136" i="21"/>
  <c r="B135" i="21"/>
  <c r="A135" i="21"/>
  <c r="B134" i="21"/>
  <c r="A134" i="21"/>
  <c r="B133" i="21"/>
  <c r="A133" i="21"/>
  <c r="B132" i="21"/>
  <c r="A132" i="21"/>
  <c r="B131" i="21"/>
  <c r="A131" i="21"/>
  <c r="B130" i="21"/>
  <c r="A130" i="21"/>
  <c r="B129" i="21"/>
  <c r="A129" i="21"/>
  <c r="B128" i="21"/>
  <c r="A128" i="21"/>
  <c r="B127" i="21"/>
  <c r="A127" i="21"/>
  <c r="B126" i="21"/>
  <c r="A126" i="21"/>
  <c r="B125" i="21"/>
  <c r="A125" i="21"/>
  <c r="B124" i="21"/>
  <c r="A124" i="21"/>
  <c r="B123" i="21"/>
  <c r="A123" i="21"/>
  <c r="B122" i="21"/>
  <c r="A122" i="21"/>
  <c r="B121" i="21"/>
  <c r="A121" i="21"/>
  <c r="B120" i="21"/>
  <c r="A120" i="21"/>
  <c r="B119" i="21"/>
  <c r="A119" i="21"/>
  <c r="B118" i="21"/>
  <c r="A118" i="21"/>
  <c r="B117" i="21"/>
  <c r="A117" i="21"/>
  <c r="B116" i="21"/>
  <c r="A116" i="21"/>
  <c r="B115" i="21"/>
  <c r="A115" i="21"/>
  <c r="B114" i="21"/>
  <c r="A114" i="21"/>
  <c r="B113" i="21"/>
  <c r="A113" i="21"/>
  <c r="B112" i="21"/>
  <c r="A112" i="21"/>
  <c r="B111" i="21"/>
  <c r="A111" i="21"/>
  <c r="B110" i="21"/>
  <c r="A110" i="21"/>
  <c r="B109" i="21"/>
  <c r="A109" i="21"/>
  <c r="B108" i="21"/>
  <c r="A108" i="21"/>
  <c r="B107" i="21"/>
  <c r="A107" i="21"/>
  <c r="B106" i="21"/>
  <c r="A106" i="21"/>
  <c r="B105" i="21"/>
  <c r="A105" i="21"/>
  <c r="B104" i="21"/>
  <c r="A104" i="21"/>
  <c r="B103" i="21"/>
  <c r="A103" i="21"/>
  <c r="B102" i="21"/>
  <c r="A102" i="21"/>
  <c r="B101" i="21"/>
  <c r="A101" i="21"/>
  <c r="B100" i="21"/>
  <c r="A100" i="21"/>
  <c r="B99" i="21"/>
  <c r="A99" i="21"/>
  <c r="B98" i="21"/>
  <c r="A98" i="21"/>
  <c r="B97" i="21"/>
  <c r="A97" i="21"/>
  <c r="B96" i="21"/>
  <c r="A96" i="21"/>
  <c r="B95" i="21"/>
  <c r="A95" i="21"/>
  <c r="B94" i="21"/>
  <c r="A94" i="21"/>
  <c r="B93" i="21"/>
  <c r="A93" i="21"/>
  <c r="B92" i="21"/>
  <c r="A92" i="21"/>
  <c r="B91" i="21"/>
  <c r="A91" i="21"/>
  <c r="B90" i="21"/>
  <c r="A90" i="21"/>
  <c r="B89" i="21"/>
  <c r="A89" i="21"/>
  <c r="B88" i="21"/>
  <c r="A88" i="21"/>
  <c r="B87" i="21"/>
  <c r="A87" i="21"/>
  <c r="B86" i="21"/>
  <c r="A86" i="21"/>
  <c r="B85" i="21"/>
  <c r="A85" i="21"/>
  <c r="B84" i="21"/>
  <c r="A84" i="21"/>
  <c r="B83" i="21"/>
  <c r="A83" i="21"/>
  <c r="B82" i="21"/>
  <c r="A82" i="21"/>
  <c r="B81" i="21"/>
  <c r="A81" i="21"/>
  <c r="B80" i="21"/>
  <c r="A80" i="21"/>
  <c r="B79" i="21"/>
  <c r="A79" i="21"/>
  <c r="B78" i="21"/>
  <c r="A78" i="21"/>
  <c r="B77" i="21"/>
  <c r="A77" i="21"/>
  <c r="B76" i="21"/>
  <c r="A76" i="21"/>
  <c r="B75" i="21"/>
  <c r="A75" i="21"/>
  <c r="B74" i="21"/>
  <c r="A74" i="21"/>
  <c r="B73" i="21"/>
  <c r="A73" i="21"/>
  <c r="B72" i="21"/>
  <c r="A72" i="21"/>
  <c r="B71" i="21"/>
  <c r="A71" i="21"/>
  <c r="B70" i="21"/>
  <c r="A70" i="21"/>
  <c r="B69" i="21"/>
  <c r="A69" i="21"/>
  <c r="B68" i="21"/>
  <c r="A68" i="21"/>
  <c r="B67" i="21"/>
  <c r="A67" i="21"/>
  <c r="B66" i="21"/>
  <c r="A66" i="21"/>
  <c r="B65" i="21"/>
  <c r="A65" i="21"/>
  <c r="B64" i="21"/>
  <c r="A64" i="21"/>
  <c r="B63" i="21"/>
  <c r="A63" i="21"/>
  <c r="B62" i="21"/>
  <c r="A62" i="21"/>
  <c r="B61" i="21"/>
  <c r="A61" i="21"/>
  <c r="B60" i="21"/>
  <c r="A60" i="21"/>
  <c r="B59" i="21"/>
  <c r="A59" i="21"/>
  <c r="B58" i="21"/>
  <c r="A58" i="21"/>
  <c r="B57" i="21"/>
  <c r="A57" i="21"/>
  <c r="B56" i="21"/>
  <c r="A56" i="21"/>
  <c r="B55" i="21"/>
  <c r="A55" i="21"/>
  <c r="B54" i="21"/>
  <c r="A54" i="21"/>
  <c r="B53" i="21"/>
  <c r="A53" i="21"/>
  <c r="B52" i="21"/>
  <c r="A52" i="21"/>
  <c r="B51" i="21"/>
  <c r="A51" i="21"/>
  <c r="B50" i="21"/>
  <c r="A50" i="21"/>
  <c r="B49" i="21"/>
  <c r="A49" i="21"/>
  <c r="B48" i="21"/>
  <c r="A48" i="21"/>
  <c r="B47" i="21"/>
  <c r="A47" i="21"/>
  <c r="B46" i="21"/>
  <c r="A46" i="21"/>
  <c r="B45" i="21"/>
  <c r="A45" i="21"/>
  <c r="B44" i="21"/>
  <c r="A44" i="21"/>
  <c r="B43" i="21"/>
  <c r="A43" i="21"/>
  <c r="B42" i="21"/>
  <c r="A42" i="21"/>
  <c r="B41" i="21"/>
  <c r="A41" i="21"/>
  <c r="B40" i="21"/>
  <c r="A40" i="21"/>
  <c r="B39" i="21"/>
  <c r="A39" i="21"/>
  <c r="B38" i="21"/>
  <c r="A38" i="21"/>
  <c r="B37" i="21"/>
  <c r="A37" i="21"/>
  <c r="B36" i="21"/>
  <c r="A36" i="21"/>
  <c r="B35" i="21"/>
  <c r="A35" i="21"/>
  <c r="B34" i="21"/>
  <c r="A34" i="21"/>
  <c r="B33" i="21"/>
  <c r="A33" i="21"/>
  <c r="B32" i="21"/>
  <c r="A32" i="21"/>
  <c r="B31" i="21"/>
  <c r="A31" i="21"/>
  <c r="B30" i="21"/>
  <c r="A30" i="21"/>
  <c r="B29" i="21"/>
  <c r="A29" i="21"/>
  <c r="B28" i="21"/>
  <c r="A28" i="21"/>
  <c r="B27" i="21"/>
  <c r="A27" i="21"/>
  <c r="B26" i="21"/>
  <c r="A26" i="21"/>
  <c r="B25" i="21"/>
  <c r="A25" i="21"/>
  <c r="B24" i="21"/>
  <c r="A24" i="21"/>
  <c r="B23" i="21"/>
  <c r="A23" i="21"/>
  <c r="B22" i="21"/>
  <c r="A22" i="21"/>
  <c r="B21" i="21"/>
  <c r="A21" i="21"/>
  <c r="B20" i="21"/>
  <c r="A20" i="21"/>
  <c r="B19" i="21"/>
  <c r="A19" i="21"/>
  <c r="B18" i="21"/>
  <c r="A18" i="21"/>
  <c r="B17" i="21"/>
  <c r="A17" i="21"/>
  <c r="B16" i="21"/>
  <c r="A16" i="21"/>
  <c r="B15" i="21"/>
  <c r="A15" i="21"/>
  <c r="B14" i="21"/>
  <c r="A14" i="21"/>
  <c r="B13" i="21"/>
  <c r="A13" i="21"/>
  <c r="B12" i="21"/>
  <c r="A12" i="21"/>
  <c r="B11" i="21"/>
  <c r="A11" i="21"/>
  <c r="B10" i="21"/>
  <c r="A10" i="21"/>
  <c r="B9" i="21"/>
  <c r="A9" i="21"/>
  <c r="B8" i="21"/>
  <c r="A8" i="21"/>
  <c r="B7" i="21"/>
  <c r="A7" i="21"/>
  <c r="B6" i="21"/>
  <c r="A6" i="21"/>
  <c r="B5" i="21"/>
  <c r="A5" i="21"/>
  <c r="B4" i="21"/>
  <c r="A4" i="21"/>
  <c r="B327" i="20"/>
  <c r="A327" i="20"/>
  <c r="B326" i="20"/>
  <c r="A326" i="20"/>
  <c r="B325" i="20"/>
  <c r="A325" i="20"/>
  <c r="B324" i="20"/>
  <c r="A324" i="20"/>
  <c r="B323" i="20"/>
  <c r="A323" i="20"/>
  <c r="B322" i="20"/>
  <c r="A322" i="20"/>
  <c r="B321" i="20"/>
  <c r="A321" i="20"/>
  <c r="B320" i="20"/>
  <c r="A320" i="20"/>
  <c r="B319" i="20"/>
  <c r="A319" i="20"/>
  <c r="B318" i="20"/>
  <c r="A318" i="20"/>
  <c r="B317" i="20"/>
  <c r="A317" i="20"/>
  <c r="B316" i="20"/>
  <c r="A316" i="20"/>
  <c r="B315" i="20"/>
  <c r="A315" i="20"/>
  <c r="B314" i="20"/>
  <c r="A314" i="20"/>
  <c r="B313" i="20"/>
  <c r="A313" i="20"/>
  <c r="B312" i="20"/>
  <c r="A312" i="20"/>
  <c r="B311" i="20"/>
  <c r="A311" i="20"/>
  <c r="B310" i="20"/>
  <c r="A310" i="20"/>
  <c r="B309" i="20"/>
  <c r="A309" i="20"/>
  <c r="B308" i="20"/>
  <c r="A308" i="20"/>
  <c r="B307" i="20"/>
  <c r="A307" i="20"/>
  <c r="B306" i="20"/>
  <c r="A306" i="20"/>
  <c r="B305" i="20"/>
  <c r="A305" i="20"/>
  <c r="B304" i="20"/>
  <c r="A304" i="20"/>
  <c r="B303" i="20"/>
  <c r="A303" i="20"/>
  <c r="B302" i="20"/>
  <c r="A302" i="20"/>
  <c r="B301" i="20"/>
  <c r="A301" i="20"/>
  <c r="B300" i="20"/>
  <c r="A300" i="20"/>
  <c r="B299" i="20"/>
  <c r="A299" i="20"/>
  <c r="B298" i="20"/>
  <c r="A298" i="20"/>
  <c r="B297" i="20"/>
  <c r="A297" i="20"/>
  <c r="B296" i="20"/>
  <c r="A296" i="20"/>
  <c r="B295" i="20"/>
  <c r="A295" i="20"/>
  <c r="B294" i="20"/>
  <c r="A294" i="20"/>
  <c r="B293" i="20"/>
  <c r="A293" i="20"/>
  <c r="B292" i="20"/>
  <c r="A292" i="20"/>
  <c r="B291" i="20"/>
  <c r="A291" i="20"/>
  <c r="B290" i="20"/>
  <c r="A290" i="20"/>
  <c r="B289" i="20"/>
  <c r="A289" i="20"/>
  <c r="B288" i="20"/>
  <c r="A288" i="20"/>
  <c r="B287" i="20"/>
  <c r="A287" i="20"/>
  <c r="B286" i="20"/>
  <c r="A286" i="20"/>
  <c r="B285" i="20"/>
  <c r="A285" i="20"/>
  <c r="B284" i="20"/>
  <c r="A284" i="20"/>
  <c r="B283" i="20"/>
  <c r="A283" i="20"/>
  <c r="B282" i="20"/>
  <c r="A282" i="20"/>
  <c r="B281" i="20"/>
  <c r="A281" i="20"/>
  <c r="B280" i="20"/>
  <c r="A280" i="20"/>
  <c r="B279" i="20"/>
  <c r="A279" i="20"/>
  <c r="B278" i="20"/>
  <c r="A278" i="20"/>
  <c r="B277" i="20"/>
  <c r="A277" i="20"/>
  <c r="B276" i="20"/>
  <c r="A276" i="20"/>
  <c r="B275" i="20"/>
  <c r="A275" i="20"/>
  <c r="B274" i="20"/>
  <c r="A274" i="20"/>
  <c r="B273" i="20"/>
  <c r="A273" i="20"/>
  <c r="B272" i="20"/>
  <c r="A272" i="20"/>
  <c r="B271" i="20"/>
  <c r="A271" i="20"/>
  <c r="B270" i="20"/>
  <c r="A270" i="20"/>
  <c r="B269" i="20"/>
  <c r="A269" i="20"/>
  <c r="B268" i="20"/>
  <c r="A268" i="20"/>
  <c r="B267" i="20"/>
  <c r="A267" i="20"/>
  <c r="B266" i="20"/>
  <c r="A266" i="20"/>
  <c r="B265" i="20"/>
  <c r="A265" i="20"/>
  <c r="B264" i="20"/>
  <c r="A264" i="20"/>
  <c r="B263" i="20"/>
  <c r="A263" i="20"/>
  <c r="B262" i="20"/>
  <c r="A262" i="20"/>
  <c r="B261" i="20"/>
  <c r="A261" i="20"/>
  <c r="B260" i="20"/>
  <c r="A260" i="20"/>
  <c r="B259" i="20"/>
  <c r="A259" i="20"/>
  <c r="B258" i="20"/>
  <c r="A258" i="20"/>
  <c r="B257" i="20"/>
  <c r="A257" i="20"/>
  <c r="B256" i="20"/>
  <c r="A256" i="20"/>
  <c r="B255" i="20"/>
  <c r="A255" i="20"/>
  <c r="B254" i="20"/>
  <c r="A254" i="20"/>
  <c r="B253" i="20"/>
  <c r="A253" i="20"/>
  <c r="B252" i="20"/>
  <c r="A252" i="20"/>
  <c r="B251" i="20"/>
  <c r="A251" i="20"/>
  <c r="B250" i="20"/>
  <c r="A250" i="20"/>
  <c r="B249" i="20"/>
  <c r="A249" i="20"/>
  <c r="B248" i="20"/>
  <c r="A248" i="20"/>
  <c r="B247" i="20"/>
  <c r="A247" i="20"/>
  <c r="B246" i="20"/>
  <c r="A246" i="20"/>
  <c r="B245" i="20"/>
  <c r="A245" i="20"/>
  <c r="B244" i="20"/>
  <c r="A244" i="20"/>
  <c r="B243" i="20"/>
  <c r="A243" i="20"/>
  <c r="B242" i="20"/>
  <c r="A242" i="20"/>
  <c r="B241" i="20"/>
  <c r="A241" i="20"/>
  <c r="B240" i="20"/>
  <c r="A240" i="20"/>
  <c r="B239" i="20"/>
  <c r="A239" i="20"/>
  <c r="B238" i="20"/>
  <c r="A238" i="20"/>
  <c r="B237" i="20"/>
  <c r="A237" i="20"/>
  <c r="B236" i="20"/>
  <c r="A236" i="20"/>
  <c r="B235" i="20"/>
  <c r="A235" i="20"/>
  <c r="B234" i="20"/>
  <c r="A234" i="20"/>
  <c r="B233" i="20"/>
  <c r="A233" i="20"/>
  <c r="B232" i="20"/>
  <c r="A232" i="20"/>
  <c r="B231" i="20"/>
  <c r="A231" i="20"/>
  <c r="B230" i="20"/>
  <c r="A230" i="20"/>
  <c r="B229" i="20"/>
  <c r="A229" i="20"/>
  <c r="B228" i="20"/>
  <c r="A228" i="20"/>
  <c r="B227" i="20"/>
  <c r="A227" i="20"/>
  <c r="B226" i="20"/>
  <c r="A226" i="20"/>
  <c r="B225" i="20"/>
  <c r="A225" i="20"/>
  <c r="B224" i="20"/>
  <c r="A224" i="20"/>
  <c r="B223" i="20"/>
  <c r="A223" i="20"/>
  <c r="B222" i="20"/>
  <c r="A222" i="20"/>
  <c r="B221" i="20"/>
  <c r="A221" i="20"/>
  <c r="B220" i="20"/>
  <c r="A220" i="20"/>
  <c r="B219" i="20"/>
  <c r="A219" i="20"/>
  <c r="B218" i="20"/>
  <c r="A218" i="20"/>
  <c r="B217" i="20"/>
  <c r="A217" i="20"/>
  <c r="B216" i="20"/>
  <c r="A216" i="20"/>
  <c r="B215" i="20"/>
  <c r="A215" i="20"/>
  <c r="B214" i="20"/>
  <c r="A214" i="20"/>
  <c r="B213" i="20"/>
  <c r="A213" i="20"/>
  <c r="B212" i="20"/>
  <c r="A212" i="20"/>
  <c r="B211" i="20"/>
  <c r="A211" i="20"/>
  <c r="B210" i="20"/>
  <c r="A210" i="20"/>
  <c r="B209" i="20"/>
  <c r="A209" i="20"/>
  <c r="B208" i="20"/>
  <c r="A208" i="20"/>
  <c r="B207" i="20"/>
  <c r="A207" i="20"/>
  <c r="B206" i="20"/>
  <c r="A206" i="20"/>
  <c r="B205" i="20"/>
  <c r="A205" i="20"/>
  <c r="B204" i="20"/>
  <c r="A204" i="20"/>
  <c r="B203" i="20"/>
  <c r="A203" i="20"/>
  <c r="B202" i="20"/>
  <c r="A202" i="20"/>
  <c r="B201" i="20"/>
  <c r="A201" i="20"/>
  <c r="B200" i="20"/>
  <c r="A200" i="20"/>
  <c r="B199" i="20"/>
  <c r="A199" i="20"/>
  <c r="B198" i="20"/>
  <c r="A198" i="20"/>
  <c r="B197" i="20"/>
  <c r="A197" i="20"/>
  <c r="B196" i="20"/>
  <c r="A196" i="20"/>
  <c r="B195" i="20"/>
  <c r="A195" i="20"/>
  <c r="B194" i="20"/>
  <c r="A194" i="20"/>
  <c r="B193" i="20"/>
  <c r="A193" i="20"/>
  <c r="B192" i="20"/>
  <c r="A192" i="20"/>
  <c r="B191" i="20"/>
  <c r="A191" i="20"/>
  <c r="B190" i="20"/>
  <c r="A190" i="20"/>
  <c r="B189" i="20"/>
  <c r="A189" i="20"/>
  <c r="B188" i="20"/>
  <c r="A188" i="20"/>
  <c r="B187" i="20"/>
  <c r="A187" i="20"/>
  <c r="B186" i="20"/>
  <c r="A186" i="20"/>
  <c r="B185" i="20"/>
  <c r="A185" i="20"/>
  <c r="B184" i="20"/>
  <c r="A184" i="20"/>
  <c r="B183" i="20"/>
  <c r="A183" i="20"/>
  <c r="B182" i="20"/>
  <c r="A182" i="20"/>
  <c r="B181" i="20"/>
  <c r="A181" i="20"/>
  <c r="B180" i="20"/>
  <c r="A180" i="20"/>
  <c r="B179" i="20"/>
  <c r="A179" i="20"/>
  <c r="B178" i="20"/>
  <c r="A178" i="20"/>
  <c r="B177" i="20"/>
  <c r="A177" i="20"/>
  <c r="B176" i="20"/>
  <c r="A176" i="20"/>
  <c r="B175" i="20"/>
  <c r="A175" i="20"/>
  <c r="B174" i="20"/>
  <c r="A174" i="20"/>
  <c r="B173" i="20"/>
  <c r="A173" i="20"/>
  <c r="B172" i="20"/>
  <c r="A172" i="20"/>
  <c r="B171" i="20"/>
  <c r="A171" i="20"/>
  <c r="B170" i="20"/>
  <c r="A170" i="20"/>
  <c r="B169" i="20"/>
  <c r="A169" i="20"/>
  <c r="B168" i="20"/>
  <c r="A168" i="20"/>
  <c r="B167" i="20"/>
  <c r="A167" i="20"/>
  <c r="B166" i="20"/>
  <c r="A166" i="20"/>
  <c r="B165" i="20"/>
  <c r="A165" i="20"/>
  <c r="B164" i="20"/>
  <c r="A164" i="20"/>
  <c r="B163" i="20"/>
  <c r="A163" i="20"/>
  <c r="B162" i="20"/>
  <c r="A162" i="20"/>
  <c r="B161" i="20"/>
  <c r="A161" i="20"/>
  <c r="B160" i="20"/>
  <c r="A160" i="20"/>
  <c r="B159" i="20"/>
  <c r="A159" i="20"/>
  <c r="B158" i="20"/>
  <c r="A158" i="20"/>
  <c r="B157" i="20"/>
  <c r="A157" i="20"/>
  <c r="B156" i="20"/>
  <c r="A156" i="20"/>
  <c r="B155" i="20"/>
  <c r="A155" i="20"/>
  <c r="B154" i="20"/>
  <c r="A154" i="20"/>
  <c r="B153" i="20"/>
  <c r="A153" i="20"/>
  <c r="B152" i="20"/>
  <c r="A152" i="20"/>
  <c r="B151" i="20"/>
  <c r="A151" i="20"/>
  <c r="B150" i="20"/>
  <c r="A150" i="20"/>
  <c r="B149" i="20"/>
  <c r="A149" i="20"/>
  <c r="B148" i="20"/>
  <c r="A148" i="20"/>
  <c r="B147" i="20"/>
  <c r="A147" i="20"/>
  <c r="B146" i="20"/>
  <c r="A146" i="20"/>
  <c r="B145" i="20"/>
  <c r="A145" i="20"/>
  <c r="B144" i="20"/>
  <c r="A144" i="20"/>
  <c r="B143" i="20"/>
  <c r="A143" i="20"/>
  <c r="B142" i="20"/>
  <c r="A142" i="20"/>
  <c r="B141" i="20"/>
  <c r="A141" i="20"/>
  <c r="B140" i="20"/>
  <c r="A140" i="20"/>
  <c r="B139" i="20"/>
  <c r="A139" i="20"/>
  <c r="B138" i="20"/>
  <c r="A138" i="20"/>
  <c r="B137" i="20"/>
  <c r="A137" i="20"/>
  <c r="B136" i="20"/>
  <c r="A136" i="20"/>
  <c r="B135" i="20"/>
  <c r="A135" i="20"/>
  <c r="B134" i="20"/>
  <c r="A134" i="20"/>
  <c r="B133" i="20"/>
  <c r="A133" i="20"/>
  <c r="B132" i="20"/>
  <c r="A132" i="20"/>
  <c r="B131" i="20"/>
  <c r="A131" i="20"/>
  <c r="B130" i="20"/>
  <c r="A130" i="20"/>
  <c r="B129" i="20"/>
  <c r="A129" i="20"/>
  <c r="B128" i="20"/>
  <c r="A128" i="20"/>
  <c r="B127" i="20"/>
  <c r="A127" i="20"/>
  <c r="B126" i="20"/>
  <c r="A126" i="20"/>
  <c r="B125" i="20"/>
  <c r="A125" i="20"/>
  <c r="B124" i="20"/>
  <c r="A124" i="20"/>
  <c r="B123" i="20"/>
  <c r="A123" i="20"/>
  <c r="B122" i="20"/>
  <c r="A122" i="20"/>
  <c r="B121" i="20"/>
  <c r="A121" i="20"/>
  <c r="B120" i="20"/>
  <c r="A120" i="20"/>
  <c r="B119" i="20"/>
  <c r="A119" i="20"/>
  <c r="B118" i="20"/>
  <c r="A118" i="20"/>
  <c r="B117" i="20"/>
  <c r="A117" i="20"/>
  <c r="B116" i="20"/>
  <c r="A116" i="20"/>
  <c r="B115" i="20"/>
  <c r="A115" i="20"/>
  <c r="B114" i="20"/>
  <c r="A114" i="20"/>
  <c r="B113" i="20"/>
  <c r="A113" i="20"/>
  <c r="B112" i="20"/>
  <c r="A112" i="20"/>
  <c r="B111" i="20"/>
  <c r="A111" i="20"/>
  <c r="B110" i="20"/>
  <c r="A110" i="20"/>
  <c r="B109" i="20"/>
  <c r="A109" i="20"/>
  <c r="B108" i="20"/>
  <c r="A108" i="20"/>
  <c r="B107" i="20"/>
  <c r="A107" i="20"/>
  <c r="B106" i="20"/>
  <c r="A106" i="20"/>
  <c r="B105" i="20"/>
  <c r="A105" i="20"/>
  <c r="B104" i="20"/>
  <c r="A104" i="20"/>
  <c r="B103" i="20"/>
  <c r="A103" i="20"/>
  <c r="B102" i="20"/>
  <c r="A102" i="20"/>
  <c r="B101" i="20"/>
  <c r="A101" i="20"/>
  <c r="B100" i="20"/>
  <c r="A100" i="20"/>
  <c r="B99" i="20"/>
  <c r="A99" i="20"/>
  <c r="B98" i="20"/>
  <c r="A98" i="20"/>
  <c r="B97" i="20"/>
  <c r="A97" i="20"/>
  <c r="B96" i="20"/>
  <c r="A96" i="20"/>
  <c r="B95" i="20"/>
  <c r="A95" i="20"/>
  <c r="B94" i="20"/>
  <c r="A94" i="20"/>
  <c r="B93" i="20"/>
  <c r="A93" i="20"/>
  <c r="B92" i="20"/>
  <c r="A92" i="20"/>
  <c r="B91" i="20"/>
  <c r="A91" i="20"/>
  <c r="B90" i="20"/>
  <c r="A90" i="20"/>
  <c r="B89" i="20"/>
  <c r="A89" i="20"/>
  <c r="B88" i="20"/>
  <c r="A88" i="20"/>
  <c r="B87" i="20"/>
  <c r="A87" i="20"/>
  <c r="B86" i="20"/>
  <c r="A86" i="20"/>
  <c r="B85" i="20"/>
  <c r="A85" i="20"/>
  <c r="B84" i="20"/>
  <c r="A84" i="20"/>
  <c r="B83" i="20"/>
  <c r="A83" i="20"/>
  <c r="B82" i="20"/>
  <c r="A82" i="20"/>
  <c r="B81" i="20"/>
  <c r="A81" i="20"/>
  <c r="B80" i="20"/>
  <c r="A80" i="20"/>
  <c r="B79" i="20"/>
  <c r="A79" i="20"/>
  <c r="B78" i="20"/>
  <c r="A78" i="20"/>
  <c r="B77" i="20"/>
  <c r="A77" i="20"/>
  <c r="B76" i="20"/>
  <c r="A76" i="20"/>
  <c r="B75" i="20"/>
  <c r="A75" i="20"/>
  <c r="B74" i="20"/>
  <c r="A74" i="20"/>
  <c r="B73" i="20"/>
  <c r="A73" i="20"/>
  <c r="B72" i="20"/>
  <c r="A72" i="20"/>
  <c r="B71" i="20"/>
  <c r="A71" i="20"/>
  <c r="B70" i="20"/>
  <c r="A70" i="20"/>
  <c r="B69" i="20"/>
  <c r="A69" i="20"/>
  <c r="B68" i="20"/>
  <c r="A68" i="20"/>
  <c r="B67" i="20"/>
  <c r="A67" i="20"/>
  <c r="B66" i="20"/>
  <c r="A66" i="20"/>
  <c r="B65" i="20"/>
  <c r="A65" i="20"/>
  <c r="B64" i="20"/>
  <c r="A64" i="20"/>
  <c r="B63" i="20"/>
  <c r="A63" i="20"/>
  <c r="B62" i="20"/>
  <c r="A62" i="20"/>
  <c r="B61" i="20"/>
  <c r="A61" i="20"/>
  <c r="B60" i="20"/>
  <c r="A60" i="20"/>
  <c r="B59" i="20"/>
  <c r="A59" i="20"/>
  <c r="B58" i="20"/>
  <c r="A58" i="20"/>
  <c r="B57" i="20"/>
  <c r="A57" i="20"/>
  <c r="B56" i="20"/>
  <c r="A56" i="20"/>
  <c r="B55" i="20"/>
  <c r="A55" i="20"/>
  <c r="B54" i="20"/>
  <c r="A54" i="20"/>
  <c r="B53" i="20"/>
  <c r="A53" i="20"/>
  <c r="B52" i="20"/>
  <c r="A52" i="20"/>
  <c r="B51" i="20"/>
  <c r="A51" i="20"/>
  <c r="B50" i="20"/>
  <c r="A50" i="20"/>
  <c r="B49" i="20"/>
  <c r="A49" i="20"/>
  <c r="B48" i="20"/>
  <c r="A48" i="20"/>
  <c r="B47" i="20"/>
  <c r="A47" i="20"/>
  <c r="B46" i="20"/>
  <c r="A46" i="20"/>
  <c r="B45" i="20"/>
  <c r="A45" i="20"/>
  <c r="B44" i="20"/>
  <c r="A44" i="20"/>
  <c r="B43" i="20"/>
  <c r="A43" i="20"/>
  <c r="B42" i="20"/>
  <c r="A42" i="20"/>
  <c r="B41" i="20"/>
  <c r="A41" i="20"/>
  <c r="B40" i="20"/>
  <c r="A40" i="20"/>
  <c r="B39" i="20"/>
  <c r="A39" i="20"/>
  <c r="B38" i="20"/>
  <c r="A38" i="20"/>
  <c r="B37" i="20"/>
  <c r="A37" i="20"/>
  <c r="B36" i="20"/>
  <c r="A36" i="20"/>
  <c r="B35" i="20"/>
  <c r="A35" i="20"/>
  <c r="B34" i="20"/>
  <c r="A34" i="20"/>
  <c r="B33" i="20"/>
  <c r="A33" i="20"/>
  <c r="B32" i="20"/>
  <c r="A32" i="20"/>
  <c r="B31" i="20"/>
  <c r="A31" i="20"/>
  <c r="B30" i="20"/>
  <c r="A30" i="20"/>
  <c r="B29" i="20"/>
  <c r="A29" i="20"/>
  <c r="B28" i="20"/>
  <c r="A28" i="20"/>
  <c r="B27" i="20"/>
  <c r="A27" i="20"/>
  <c r="B26" i="20"/>
  <c r="A26" i="20"/>
  <c r="B25" i="20"/>
  <c r="A25" i="20"/>
  <c r="B24" i="20"/>
  <c r="A24" i="20"/>
  <c r="B23" i="20"/>
  <c r="A23" i="20"/>
  <c r="B22" i="20"/>
  <c r="A22" i="20"/>
  <c r="B21" i="20"/>
  <c r="A21" i="20"/>
  <c r="B20" i="20"/>
  <c r="A20" i="20"/>
  <c r="B19" i="20"/>
  <c r="A19" i="20"/>
  <c r="B18" i="20"/>
  <c r="A18" i="20"/>
  <c r="B17" i="20"/>
  <c r="A17" i="20"/>
  <c r="B16" i="20"/>
  <c r="A16" i="20"/>
  <c r="B15" i="20"/>
  <c r="A15" i="20"/>
  <c r="B14" i="20"/>
  <c r="A14" i="20"/>
  <c r="B13" i="20"/>
  <c r="A13" i="20"/>
  <c r="B12" i="20"/>
  <c r="A12" i="20"/>
  <c r="B11" i="20"/>
  <c r="A11" i="20"/>
  <c r="B10" i="20"/>
  <c r="A10" i="20"/>
  <c r="B9" i="20"/>
  <c r="A9" i="20"/>
  <c r="B8" i="20"/>
  <c r="A8" i="20"/>
  <c r="B7" i="20"/>
  <c r="A7" i="20"/>
  <c r="B6" i="20"/>
  <c r="A6" i="20"/>
  <c r="B5" i="20"/>
  <c r="A5" i="20"/>
  <c r="B4" i="20"/>
  <c r="A4" i="20"/>
  <c r="B327" i="19"/>
  <c r="A327" i="19"/>
  <c r="B326" i="19"/>
  <c r="A326" i="19"/>
  <c r="B325" i="19"/>
  <c r="A325" i="19"/>
  <c r="B324" i="19"/>
  <c r="A324" i="19"/>
  <c r="B323" i="19"/>
  <c r="A323" i="19"/>
  <c r="B322" i="19"/>
  <c r="A322" i="19"/>
  <c r="B321" i="19"/>
  <c r="A321" i="19"/>
  <c r="B320" i="19"/>
  <c r="A320" i="19"/>
  <c r="B319" i="19"/>
  <c r="A319" i="19"/>
  <c r="B318" i="19"/>
  <c r="A318" i="19"/>
  <c r="B317" i="19"/>
  <c r="A317" i="19"/>
  <c r="B316" i="19"/>
  <c r="A316" i="19"/>
  <c r="B315" i="19"/>
  <c r="A315" i="19"/>
  <c r="B314" i="19"/>
  <c r="A314" i="19"/>
  <c r="B313" i="19"/>
  <c r="A313" i="19"/>
  <c r="B312" i="19"/>
  <c r="A312" i="19"/>
  <c r="B311" i="19"/>
  <c r="A311" i="19"/>
  <c r="B310" i="19"/>
  <c r="A310" i="19"/>
  <c r="B309" i="19"/>
  <c r="A309" i="19"/>
  <c r="B308" i="19"/>
  <c r="A308" i="19"/>
  <c r="B307" i="19"/>
  <c r="A307" i="19"/>
  <c r="B306" i="19"/>
  <c r="A306" i="19"/>
  <c r="B305" i="19"/>
  <c r="A305" i="19"/>
  <c r="B304" i="19"/>
  <c r="A304" i="19"/>
  <c r="B303" i="19"/>
  <c r="A303" i="19"/>
  <c r="B302" i="19"/>
  <c r="A302" i="19"/>
  <c r="B301" i="19"/>
  <c r="A301" i="19"/>
  <c r="B300" i="19"/>
  <c r="A300" i="19"/>
  <c r="B299" i="19"/>
  <c r="A299" i="19"/>
  <c r="B298" i="19"/>
  <c r="A298" i="19"/>
  <c r="B297" i="19"/>
  <c r="A297" i="19"/>
  <c r="B296" i="19"/>
  <c r="A296" i="19"/>
  <c r="B295" i="19"/>
  <c r="A295" i="19"/>
  <c r="B294" i="19"/>
  <c r="A294" i="19"/>
  <c r="B293" i="19"/>
  <c r="A293" i="19"/>
  <c r="B292" i="19"/>
  <c r="A292" i="19"/>
  <c r="B291" i="19"/>
  <c r="A291" i="19"/>
  <c r="B290" i="19"/>
  <c r="A290" i="19"/>
  <c r="B289" i="19"/>
  <c r="A289" i="19"/>
  <c r="B288" i="19"/>
  <c r="A288" i="19"/>
  <c r="B287" i="19"/>
  <c r="A287" i="19"/>
  <c r="B286" i="19"/>
  <c r="A286" i="19"/>
  <c r="B285" i="19"/>
  <c r="A285" i="19"/>
  <c r="B284" i="19"/>
  <c r="A284" i="19"/>
  <c r="B283" i="19"/>
  <c r="A283" i="19"/>
  <c r="B282" i="19"/>
  <c r="A282" i="19"/>
  <c r="B281" i="19"/>
  <c r="A281" i="19"/>
  <c r="B280" i="19"/>
  <c r="A280" i="19"/>
  <c r="B279" i="19"/>
  <c r="A279" i="19"/>
  <c r="B278" i="19"/>
  <c r="A278" i="19"/>
  <c r="B277" i="19"/>
  <c r="A277" i="19"/>
  <c r="B276" i="19"/>
  <c r="A276" i="19"/>
  <c r="B275" i="19"/>
  <c r="A275" i="19"/>
  <c r="B274" i="19"/>
  <c r="A274" i="19"/>
  <c r="B273" i="19"/>
  <c r="A273" i="19"/>
  <c r="B272" i="19"/>
  <c r="A272" i="19"/>
  <c r="B271" i="19"/>
  <c r="A271" i="19"/>
  <c r="B270" i="19"/>
  <c r="A270" i="19"/>
  <c r="B269" i="19"/>
  <c r="A269" i="19"/>
  <c r="B268" i="19"/>
  <c r="A268" i="19"/>
  <c r="B267" i="19"/>
  <c r="A267" i="19"/>
  <c r="B266" i="19"/>
  <c r="A266" i="19"/>
  <c r="B265" i="19"/>
  <c r="A265" i="19"/>
  <c r="B264" i="19"/>
  <c r="A264" i="19"/>
  <c r="B263" i="19"/>
  <c r="A263" i="19"/>
  <c r="B262" i="19"/>
  <c r="A262" i="19"/>
  <c r="B261" i="19"/>
  <c r="A261" i="19"/>
  <c r="B260" i="19"/>
  <c r="A260" i="19"/>
  <c r="B259" i="19"/>
  <c r="A259" i="19"/>
  <c r="B258" i="19"/>
  <c r="A258" i="19"/>
  <c r="B257" i="19"/>
  <c r="A257" i="19"/>
  <c r="B256" i="19"/>
  <c r="A256" i="19"/>
  <c r="B255" i="19"/>
  <c r="A255" i="19"/>
  <c r="B254" i="19"/>
  <c r="A254" i="19"/>
  <c r="B253" i="19"/>
  <c r="A253" i="19"/>
  <c r="B252" i="19"/>
  <c r="A252" i="19"/>
  <c r="B251" i="19"/>
  <c r="A251" i="19"/>
  <c r="B250" i="19"/>
  <c r="A250" i="19"/>
  <c r="B249" i="19"/>
  <c r="A249" i="19"/>
  <c r="B248" i="19"/>
  <c r="A248" i="19"/>
  <c r="B247" i="19"/>
  <c r="A247" i="19"/>
  <c r="B246" i="19"/>
  <c r="A246" i="19"/>
  <c r="B245" i="19"/>
  <c r="A245" i="19"/>
  <c r="B244" i="19"/>
  <c r="A244" i="19"/>
  <c r="B243" i="19"/>
  <c r="A243" i="19"/>
  <c r="B242" i="19"/>
  <c r="A242" i="19"/>
  <c r="B241" i="19"/>
  <c r="A241" i="19"/>
  <c r="B240" i="19"/>
  <c r="A240" i="19"/>
  <c r="B239" i="19"/>
  <c r="A239" i="19"/>
  <c r="B238" i="19"/>
  <c r="A238" i="19"/>
  <c r="B237" i="19"/>
  <c r="A237" i="19"/>
  <c r="B236" i="19"/>
  <c r="A236" i="19"/>
  <c r="B235" i="19"/>
  <c r="A235" i="19"/>
  <c r="B234" i="19"/>
  <c r="A234" i="19"/>
  <c r="B233" i="19"/>
  <c r="A233" i="19"/>
  <c r="B232" i="19"/>
  <c r="A232" i="19"/>
  <c r="B231" i="19"/>
  <c r="A231" i="19"/>
  <c r="B230" i="19"/>
  <c r="A230" i="19"/>
  <c r="B229" i="19"/>
  <c r="A229" i="19"/>
  <c r="B228" i="19"/>
  <c r="A228" i="19"/>
  <c r="B227" i="19"/>
  <c r="A227" i="19"/>
  <c r="B226" i="19"/>
  <c r="A226" i="19"/>
  <c r="B225" i="19"/>
  <c r="A225" i="19"/>
  <c r="B224" i="19"/>
  <c r="A224" i="19"/>
  <c r="B223" i="19"/>
  <c r="A223" i="19"/>
  <c r="B222" i="19"/>
  <c r="A222" i="19"/>
  <c r="B221" i="19"/>
  <c r="A221" i="19"/>
  <c r="B220" i="19"/>
  <c r="A220" i="19"/>
  <c r="B219" i="19"/>
  <c r="A219" i="19"/>
  <c r="B218" i="19"/>
  <c r="A218" i="19"/>
  <c r="B217" i="19"/>
  <c r="A217" i="19"/>
  <c r="B216" i="19"/>
  <c r="A216" i="19"/>
  <c r="B215" i="19"/>
  <c r="A215" i="19"/>
  <c r="B214" i="19"/>
  <c r="A214" i="19"/>
  <c r="B213" i="19"/>
  <c r="A213" i="19"/>
  <c r="B212" i="19"/>
  <c r="A212" i="19"/>
  <c r="B211" i="19"/>
  <c r="A211" i="19"/>
  <c r="B210" i="19"/>
  <c r="A210" i="19"/>
  <c r="B209" i="19"/>
  <c r="A209" i="19"/>
  <c r="B208" i="19"/>
  <c r="A208" i="19"/>
  <c r="B207" i="19"/>
  <c r="A207" i="19"/>
  <c r="B206" i="19"/>
  <c r="A206" i="19"/>
  <c r="B205" i="19"/>
  <c r="A205" i="19"/>
  <c r="B204" i="19"/>
  <c r="A204" i="19"/>
  <c r="B203" i="19"/>
  <c r="A203" i="19"/>
  <c r="B202" i="19"/>
  <c r="A202" i="19"/>
  <c r="B201" i="19"/>
  <c r="A201" i="19"/>
  <c r="B200" i="19"/>
  <c r="A200" i="19"/>
  <c r="B199" i="19"/>
  <c r="A199" i="19"/>
  <c r="B198" i="19"/>
  <c r="A198" i="19"/>
  <c r="B197" i="19"/>
  <c r="A197" i="19"/>
  <c r="B196" i="19"/>
  <c r="A196" i="19"/>
  <c r="B195" i="19"/>
  <c r="A195" i="19"/>
  <c r="B194" i="19"/>
  <c r="A194" i="19"/>
  <c r="B193" i="19"/>
  <c r="A193" i="19"/>
  <c r="B192" i="19"/>
  <c r="A192" i="19"/>
  <c r="B191" i="19"/>
  <c r="A191" i="19"/>
  <c r="B190" i="19"/>
  <c r="A190" i="19"/>
  <c r="B189" i="19"/>
  <c r="A189" i="19"/>
  <c r="B188" i="19"/>
  <c r="A188" i="19"/>
  <c r="B187" i="19"/>
  <c r="A187" i="19"/>
  <c r="B186" i="19"/>
  <c r="A186" i="19"/>
  <c r="B185" i="19"/>
  <c r="A185" i="19"/>
  <c r="B184" i="19"/>
  <c r="A184" i="19"/>
  <c r="B183" i="19"/>
  <c r="A183" i="19"/>
  <c r="B182" i="19"/>
  <c r="A182" i="19"/>
  <c r="B181" i="19"/>
  <c r="A181" i="19"/>
  <c r="B180" i="19"/>
  <c r="A180" i="19"/>
  <c r="B179" i="19"/>
  <c r="A179" i="19"/>
  <c r="B178" i="19"/>
  <c r="A178" i="19"/>
  <c r="B177" i="19"/>
  <c r="A177" i="19"/>
  <c r="B176" i="19"/>
  <c r="A176" i="19"/>
  <c r="B175" i="19"/>
  <c r="A175" i="19"/>
  <c r="B174" i="19"/>
  <c r="A174" i="19"/>
  <c r="B173" i="19"/>
  <c r="A173" i="19"/>
  <c r="B172" i="19"/>
  <c r="A172" i="19"/>
  <c r="B171" i="19"/>
  <c r="A171" i="19"/>
  <c r="B170" i="19"/>
  <c r="A170" i="19"/>
  <c r="B169" i="19"/>
  <c r="A169" i="19"/>
  <c r="B168" i="19"/>
  <c r="A168" i="19"/>
  <c r="B167" i="19"/>
  <c r="A167" i="19"/>
  <c r="B166" i="19"/>
  <c r="A166" i="19"/>
  <c r="B165" i="19"/>
  <c r="A165" i="19"/>
  <c r="B164" i="19"/>
  <c r="A164" i="19"/>
  <c r="B163" i="19"/>
  <c r="A163" i="19"/>
  <c r="B162" i="19"/>
  <c r="A162" i="19"/>
  <c r="B161" i="19"/>
  <c r="A161" i="19"/>
  <c r="B160" i="19"/>
  <c r="A160" i="19"/>
  <c r="B159" i="19"/>
  <c r="A159" i="19"/>
  <c r="B158" i="19"/>
  <c r="A158" i="19"/>
  <c r="B157" i="19"/>
  <c r="A157" i="19"/>
  <c r="B156" i="19"/>
  <c r="A156" i="19"/>
  <c r="B155" i="19"/>
  <c r="A155" i="19"/>
  <c r="B154" i="19"/>
  <c r="A154" i="19"/>
  <c r="B153" i="19"/>
  <c r="A153" i="19"/>
  <c r="B152" i="19"/>
  <c r="A152" i="19"/>
  <c r="B151" i="19"/>
  <c r="A151" i="19"/>
  <c r="B150" i="19"/>
  <c r="A150" i="19"/>
  <c r="B149" i="19"/>
  <c r="A149" i="19"/>
  <c r="B148" i="19"/>
  <c r="A148" i="19"/>
  <c r="B147" i="19"/>
  <c r="A147" i="19"/>
  <c r="B146" i="19"/>
  <c r="A146" i="19"/>
  <c r="B145" i="19"/>
  <c r="A145" i="19"/>
  <c r="B144" i="19"/>
  <c r="A144" i="19"/>
  <c r="B143" i="19"/>
  <c r="A143" i="19"/>
  <c r="B142" i="19"/>
  <c r="A142" i="19"/>
  <c r="B141" i="19"/>
  <c r="A141" i="19"/>
  <c r="B140" i="19"/>
  <c r="A140" i="19"/>
  <c r="B139" i="19"/>
  <c r="A139" i="19"/>
  <c r="B138" i="19"/>
  <c r="A138" i="19"/>
  <c r="B137" i="19"/>
  <c r="A137" i="19"/>
  <c r="B136" i="19"/>
  <c r="A136" i="19"/>
  <c r="B135" i="19"/>
  <c r="A135" i="19"/>
  <c r="B134" i="19"/>
  <c r="A134" i="19"/>
  <c r="B133" i="19"/>
  <c r="A133" i="19"/>
  <c r="B132" i="19"/>
  <c r="A132" i="19"/>
  <c r="B131" i="19"/>
  <c r="A131" i="19"/>
  <c r="B130" i="19"/>
  <c r="A130" i="19"/>
  <c r="B129" i="19"/>
  <c r="A129" i="19"/>
  <c r="B128" i="19"/>
  <c r="A128" i="19"/>
  <c r="B127" i="19"/>
  <c r="A127" i="19"/>
  <c r="B126" i="19"/>
  <c r="A126" i="19"/>
  <c r="B125" i="19"/>
  <c r="A125" i="19"/>
  <c r="B124" i="19"/>
  <c r="A124" i="19"/>
  <c r="B123" i="19"/>
  <c r="A123" i="19"/>
  <c r="B122" i="19"/>
  <c r="A122" i="19"/>
  <c r="B121" i="19"/>
  <c r="A121" i="19"/>
  <c r="B120" i="19"/>
  <c r="A120" i="19"/>
  <c r="B119" i="19"/>
  <c r="A119" i="19"/>
  <c r="B118" i="19"/>
  <c r="A118" i="19"/>
  <c r="B117" i="19"/>
  <c r="A117" i="19"/>
  <c r="B116" i="19"/>
  <c r="A116" i="19"/>
  <c r="B115" i="19"/>
  <c r="A115" i="19"/>
  <c r="B114" i="19"/>
  <c r="A114" i="19"/>
  <c r="B113" i="19"/>
  <c r="A113" i="19"/>
  <c r="B112" i="19"/>
  <c r="A112" i="19"/>
  <c r="B111" i="19"/>
  <c r="A111" i="19"/>
  <c r="B110" i="19"/>
  <c r="A110" i="19"/>
  <c r="B109" i="19"/>
  <c r="A109" i="19"/>
  <c r="B108" i="19"/>
  <c r="A108" i="19"/>
  <c r="B107" i="19"/>
  <c r="A107" i="19"/>
  <c r="B106" i="19"/>
  <c r="A106" i="19"/>
  <c r="B105" i="19"/>
  <c r="A105" i="19"/>
  <c r="B104" i="19"/>
  <c r="A104" i="19"/>
  <c r="B103" i="19"/>
  <c r="A103" i="19"/>
  <c r="B102" i="19"/>
  <c r="A102" i="19"/>
  <c r="B101" i="19"/>
  <c r="A101" i="19"/>
  <c r="B100" i="19"/>
  <c r="A100" i="19"/>
  <c r="B99" i="19"/>
  <c r="A99" i="19"/>
  <c r="B98" i="19"/>
  <c r="A98" i="19"/>
  <c r="B97" i="19"/>
  <c r="A97" i="19"/>
  <c r="B96" i="19"/>
  <c r="A96" i="19"/>
  <c r="B95" i="19"/>
  <c r="A95" i="19"/>
  <c r="B94" i="19"/>
  <c r="A94" i="19"/>
  <c r="B93" i="19"/>
  <c r="A93" i="19"/>
  <c r="B92" i="19"/>
  <c r="A92" i="19"/>
  <c r="B91" i="19"/>
  <c r="A91" i="19"/>
  <c r="B90" i="19"/>
  <c r="A90" i="19"/>
  <c r="B89" i="19"/>
  <c r="A89" i="19"/>
  <c r="B88" i="19"/>
  <c r="A88" i="19"/>
  <c r="B87" i="19"/>
  <c r="A87" i="19"/>
  <c r="B86" i="19"/>
  <c r="A86" i="19"/>
  <c r="B85" i="19"/>
  <c r="A85" i="19"/>
  <c r="B84" i="19"/>
  <c r="A84" i="19"/>
  <c r="B83" i="19"/>
  <c r="A83" i="19"/>
  <c r="B82" i="19"/>
  <c r="A82" i="19"/>
  <c r="B81" i="19"/>
  <c r="A81" i="19"/>
  <c r="B80" i="19"/>
  <c r="A80" i="19"/>
  <c r="B79" i="19"/>
  <c r="A79" i="19"/>
  <c r="B78" i="19"/>
  <c r="A78" i="19"/>
  <c r="B77" i="19"/>
  <c r="A77" i="19"/>
  <c r="B76" i="19"/>
  <c r="A76" i="19"/>
  <c r="B75" i="19"/>
  <c r="A75" i="19"/>
  <c r="B74" i="19"/>
  <c r="A74" i="19"/>
  <c r="B73" i="19"/>
  <c r="A73" i="19"/>
  <c r="B72" i="19"/>
  <c r="A72" i="19"/>
  <c r="B71" i="19"/>
  <c r="A71" i="19"/>
  <c r="B70" i="19"/>
  <c r="A70" i="19"/>
  <c r="B69" i="19"/>
  <c r="A69" i="19"/>
  <c r="B68" i="19"/>
  <c r="A68" i="19"/>
  <c r="B67" i="19"/>
  <c r="A67" i="19"/>
  <c r="B66" i="19"/>
  <c r="A66" i="19"/>
  <c r="B65" i="19"/>
  <c r="A65" i="19"/>
  <c r="B64" i="19"/>
  <c r="A64" i="19"/>
  <c r="B63" i="19"/>
  <c r="A63" i="19"/>
  <c r="B62" i="19"/>
  <c r="A62" i="19"/>
  <c r="B61" i="19"/>
  <c r="A61" i="19"/>
  <c r="B60" i="19"/>
  <c r="A60" i="19"/>
  <c r="B59" i="19"/>
  <c r="A59" i="19"/>
  <c r="B58" i="19"/>
  <c r="A58" i="19"/>
  <c r="B57" i="19"/>
  <c r="A57" i="19"/>
  <c r="B56" i="19"/>
  <c r="A56" i="19"/>
  <c r="B55" i="19"/>
  <c r="A55" i="19"/>
  <c r="B54" i="19"/>
  <c r="A54" i="19"/>
  <c r="B53" i="19"/>
  <c r="A53" i="19"/>
  <c r="B52" i="19"/>
  <c r="A52" i="19"/>
  <c r="B51" i="19"/>
  <c r="A51" i="19"/>
  <c r="B50" i="19"/>
  <c r="A50" i="19"/>
  <c r="B49" i="19"/>
  <c r="A49" i="19"/>
  <c r="B48" i="19"/>
  <c r="A48" i="19"/>
  <c r="B47" i="19"/>
  <c r="A47" i="19"/>
  <c r="B46" i="19"/>
  <c r="A46" i="19"/>
  <c r="B45" i="19"/>
  <c r="A45" i="19"/>
  <c r="B44" i="19"/>
  <c r="A44" i="19"/>
  <c r="B43" i="19"/>
  <c r="A43" i="19"/>
  <c r="B42" i="19"/>
  <c r="A42" i="19"/>
  <c r="B41" i="19"/>
  <c r="A41" i="19"/>
  <c r="B40" i="19"/>
  <c r="A40" i="19"/>
  <c r="B39" i="19"/>
  <c r="A39" i="19"/>
  <c r="B38" i="19"/>
  <c r="A38" i="19"/>
  <c r="B37" i="19"/>
  <c r="A37" i="19"/>
  <c r="B36" i="19"/>
  <c r="A36" i="19"/>
  <c r="B35" i="19"/>
  <c r="A35" i="19"/>
  <c r="B34" i="19"/>
  <c r="A34" i="19"/>
  <c r="B33" i="19"/>
  <c r="A33" i="19"/>
  <c r="B32" i="19"/>
  <c r="A32" i="19"/>
  <c r="B31" i="19"/>
  <c r="A31" i="19"/>
  <c r="B30" i="19"/>
  <c r="A30" i="19"/>
  <c r="B29" i="19"/>
  <c r="A29" i="19"/>
  <c r="B28" i="19"/>
  <c r="A28" i="19"/>
  <c r="B27" i="19"/>
  <c r="A27" i="19"/>
  <c r="B26" i="19"/>
  <c r="A26" i="19"/>
  <c r="B25" i="19"/>
  <c r="A25" i="19"/>
  <c r="B24" i="19"/>
  <c r="A24" i="19"/>
  <c r="B23" i="19"/>
  <c r="A23" i="19"/>
  <c r="B22" i="19"/>
  <c r="A22" i="19"/>
  <c r="B21" i="19"/>
  <c r="A21" i="19"/>
  <c r="B20" i="19"/>
  <c r="A20" i="19"/>
  <c r="B19" i="19"/>
  <c r="A19" i="19"/>
  <c r="B18" i="19"/>
  <c r="A18" i="19"/>
  <c r="B17" i="19"/>
  <c r="A17" i="19"/>
  <c r="B16" i="19"/>
  <c r="A16" i="19"/>
  <c r="B15" i="19"/>
  <c r="A15" i="19"/>
  <c r="B14" i="19"/>
  <c r="A14" i="19"/>
  <c r="B13" i="19"/>
  <c r="A13" i="19"/>
  <c r="B12" i="19"/>
  <c r="A12" i="19"/>
  <c r="B11" i="19"/>
  <c r="A11" i="19"/>
  <c r="B10" i="19"/>
  <c r="A10" i="19"/>
  <c r="B9" i="19"/>
  <c r="A9" i="19"/>
  <c r="B8" i="19"/>
  <c r="A8" i="19"/>
  <c r="B7" i="19"/>
  <c r="A7" i="19"/>
  <c r="B6" i="19"/>
  <c r="A6" i="19"/>
  <c r="B5" i="19"/>
  <c r="A5" i="19"/>
  <c r="B4" i="19"/>
  <c r="A4" i="19"/>
  <c r="B327" i="18"/>
  <c r="A327" i="18"/>
  <c r="B326" i="18"/>
  <c r="A326" i="18"/>
  <c r="B325" i="18"/>
  <c r="A325" i="18"/>
  <c r="B324" i="18"/>
  <c r="A324" i="18"/>
  <c r="B323" i="18"/>
  <c r="A323" i="18"/>
  <c r="B322" i="18"/>
  <c r="A322" i="18"/>
  <c r="B321" i="18"/>
  <c r="A321" i="18"/>
  <c r="B320" i="18"/>
  <c r="A320" i="18"/>
  <c r="B319" i="18"/>
  <c r="A319" i="18"/>
  <c r="B318" i="18"/>
  <c r="A318" i="18"/>
  <c r="B317" i="18"/>
  <c r="A317" i="18"/>
  <c r="B316" i="18"/>
  <c r="A316" i="18"/>
  <c r="B315" i="18"/>
  <c r="A315" i="18"/>
  <c r="B314" i="18"/>
  <c r="A314" i="18"/>
  <c r="B313" i="18"/>
  <c r="A313" i="18"/>
  <c r="B312" i="18"/>
  <c r="A312" i="18"/>
  <c r="B311" i="18"/>
  <c r="A311" i="18"/>
  <c r="B310" i="18"/>
  <c r="A310" i="18"/>
  <c r="B309" i="18"/>
  <c r="A309" i="18"/>
  <c r="B308" i="18"/>
  <c r="A308" i="18"/>
  <c r="B307" i="18"/>
  <c r="A307" i="18"/>
  <c r="B306" i="18"/>
  <c r="A306" i="18"/>
  <c r="B305" i="18"/>
  <c r="A305" i="18"/>
  <c r="B304" i="18"/>
  <c r="A304" i="18"/>
  <c r="B303" i="18"/>
  <c r="A303" i="18"/>
  <c r="B302" i="18"/>
  <c r="A302" i="18"/>
  <c r="B301" i="18"/>
  <c r="A301" i="18"/>
  <c r="B300" i="18"/>
  <c r="A300" i="18"/>
  <c r="B299" i="18"/>
  <c r="A299" i="18"/>
  <c r="B298" i="18"/>
  <c r="A298" i="18"/>
  <c r="B297" i="18"/>
  <c r="A297" i="18"/>
  <c r="B296" i="18"/>
  <c r="A296" i="18"/>
  <c r="B295" i="18"/>
  <c r="A295" i="18"/>
  <c r="B294" i="18"/>
  <c r="A294" i="18"/>
  <c r="B293" i="18"/>
  <c r="A293" i="18"/>
  <c r="B292" i="18"/>
  <c r="A292" i="18"/>
  <c r="B291" i="18"/>
  <c r="A291" i="18"/>
  <c r="B290" i="18"/>
  <c r="A290" i="18"/>
  <c r="B289" i="18"/>
  <c r="A289" i="18"/>
  <c r="B288" i="18"/>
  <c r="A288" i="18"/>
  <c r="B287" i="18"/>
  <c r="A287" i="18"/>
  <c r="B286" i="18"/>
  <c r="A286" i="18"/>
  <c r="B285" i="18"/>
  <c r="A285" i="18"/>
  <c r="B284" i="18"/>
  <c r="A284" i="18"/>
  <c r="B283" i="18"/>
  <c r="A283" i="18"/>
  <c r="B282" i="18"/>
  <c r="A282" i="18"/>
  <c r="B281" i="18"/>
  <c r="A281" i="18"/>
  <c r="B280" i="18"/>
  <c r="A280" i="18"/>
  <c r="B279" i="18"/>
  <c r="A279" i="18"/>
  <c r="B278" i="18"/>
  <c r="A278" i="18"/>
  <c r="B277" i="18"/>
  <c r="A277" i="18"/>
  <c r="B276" i="18"/>
  <c r="A276" i="18"/>
  <c r="B275" i="18"/>
  <c r="A275" i="18"/>
  <c r="B274" i="18"/>
  <c r="A274" i="18"/>
  <c r="B273" i="18"/>
  <c r="A273" i="18"/>
  <c r="B272" i="18"/>
  <c r="A272" i="18"/>
  <c r="B271" i="18"/>
  <c r="A271" i="18"/>
  <c r="B270" i="18"/>
  <c r="A270" i="18"/>
  <c r="B269" i="18"/>
  <c r="A269" i="18"/>
  <c r="B268" i="18"/>
  <c r="A268" i="18"/>
  <c r="B267" i="18"/>
  <c r="A267" i="18"/>
  <c r="B266" i="18"/>
  <c r="A266" i="18"/>
  <c r="B265" i="18"/>
  <c r="A265" i="18"/>
  <c r="B264" i="18"/>
  <c r="A264" i="18"/>
  <c r="B263" i="18"/>
  <c r="A263" i="18"/>
  <c r="B262" i="18"/>
  <c r="A262" i="18"/>
  <c r="B261" i="18"/>
  <c r="A261" i="18"/>
  <c r="B260" i="18"/>
  <c r="A260" i="18"/>
  <c r="B259" i="18"/>
  <c r="A259" i="18"/>
  <c r="B258" i="18"/>
  <c r="A258" i="18"/>
  <c r="B257" i="18"/>
  <c r="A257" i="18"/>
  <c r="B256" i="18"/>
  <c r="A256" i="18"/>
  <c r="B255" i="18"/>
  <c r="A255" i="18"/>
  <c r="B254" i="18"/>
  <c r="A254" i="18"/>
  <c r="B253" i="18"/>
  <c r="A253" i="18"/>
  <c r="B252" i="18"/>
  <c r="A252" i="18"/>
  <c r="B251" i="18"/>
  <c r="A251" i="18"/>
  <c r="B250" i="18"/>
  <c r="A250" i="18"/>
  <c r="B249" i="18"/>
  <c r="A249" i="18"/>
  <c r="B248" i="18"/>
  <c r="A248" i="18"/>
  <c r="B247" i="18"/>
  <c r="A247" i="18"/>
  <c r="B246" i="18"/>
  <c r="A246" i="18"/>
  <c r="B245" i="18"/>
  <c r="A245" i="18"/>
  <c r="B244" i="18"/>
  <c r="A244" i="18"/>
  <c r="B243" i="18"/>
  <c r="A243" i="18"/>
  <c r="B242" i="18"/>
  <c r="A242" i="18"/>
  <c r="B241" i="18"/>
  <c r="A241" i="18"/>
  <c r="B240" i="18"/>
  <c r="A240" i="18"/>
  <c r="B239" i="18"/>
  <c r="A239" i="18"/>
  <c r="B238" i="18"/>
  <c r="A238" i="18"/>
  <c r="B237" i="18"/>
  <c r="A237" i="18"/>
  <c r="B236" i="18"/>
  <c r="A236" i="18"/>
  <c r="B235" i="18"/>
  <c r="A235" i="18"/>
  <c r="B234" i="18"/>
  <c r="A234" i="18"/>
  <c r="B233" i="18"/>
  <c r="A233" i="18"/>
  <c r="B232" i="18"/>
  <c r="A232" i="18"/>
  <c r="B231" i="18"/>
  <c r="A231" i="18"/>
  <c r="B230" i="18"/>
  <c r="A230" i="18"/>
  <c r="B229" i="18"/>
  <c r="A229" i="18"/>
  <c r="B228" i="18"/>
  <c r="A228" i="18"/>
  <c r="B227" i="18"/>
  <c r="A227" i="18"/>
  <c r="B226" i="18"/>
  <c r="A226" i="18"/>
  <c r="B225" i="18"/>
  <c r="A225" i="18"/>
  <c r="B224" i="18"/>
  <c r="A224" i="18"/>
  <c r="B223" i="18"/>
  <c r="A223" i="18"/>
  <c r="B222" i="18"/>
  <c r="A222" i="18"/>
  <c r="B221" i="18"/>
  <c r="A221" i="18"/>
  <c r="B220" i="18"/>
  <c r="A220" i="18"/>
  <c r="B219" i="18"/>
  <c r="A219" i="18"/>
  <c r="B218" i="18"/>
  <c r="A218" i="18"/>
  <c r="B217" i="18"/>
  <c r="A217" i="18"/>
  <c r="B216" i="18"/>
  <c r="A216" i="18"/>
  <c r="B215" i="18"/>
  <c r="A215" i="18"/>
  <c r="B214" i="18"/>
  <c r="A214" i="18"/>
  <c r="B213" i="18"/>
  <c r="A213" i="18"/>
  <c r="B212" i="18"/>
  <c r="A212" i="18"/>
  <c r="B211" i="18"/>
  <c r="A211" i="18"/>
  <c r="B210" i="18"/>
  <c r="A210" i="18"/>
  <c r="B209" i="18"/>
  <c r="A209" i="18"/>
  <c r="B208" i="18"/>
  <c r="A208" i="18"/>
  <c r="B207" i="18"/>
  <c r="A207" i="18"/>
  <c r="B206" i="18"/>
  <c r="A206" i="18"/>
  <c r="B205" i="18"/>
  <c r="A205" i="18"/>
  <c r="B204" i="18"/>
  <c r="A204" i="18"/>
  <c r="B203" i="18"/>
  <c r="A203" i="18"/>
  <c r="B202" i="18"/>
  <c r="A202" i="18"/>
  <c r="B201" i="18"/>
  <c r="A201" i="18"/>
  <c r="B200" i="18"/>
  <c r="A200" i="18"/>
  <c r="B199" i="18"/>
  <c r="A199" i="18"/>
  <c r="B198" i="18"/>
  <c r="A198" i="18"/>
  <c r="B197" i="18"/>
  <c r="A197" i="18"/>
  <c r="B196" i="18"/>
  <c r="A196" i="18"/>
  <c r="B195" i="18"/>
  <c r="A195" i="18"/>
  <c r="B194" i="18"/>
  <c r="A194" i="18"/>
  <c r="B193" i="18"/>
  <c r="A193" i="18"/>
  <c r="B192" i="18"/>
  <c r="A192" i="18"/>
  <c r="B191" i="18"/>
  <c r="A191" i="18"/>
  <c r="B190" i="18"/>
  <c r="A190" i="18"/>
  <c r="B189" i="18"/>
  <c r="A189" i="18"/>
  <c r="B188" i="18"/>
  <c r="A188" i="18"/>
  <c r="B187" i="18"/>
  <c r="A187" i="18"/>
  <c r="B186" i="18"/>
  <c r="A186" i="18"/>
  <c r="B185" i="18"/>
  <c r="A185" i="18"/>
  <c r="B184" i="18"/>
  <c r="A184" i="18"/>
  <c r="B183" i="18"/>
  <c r="A183" i="18"/>
  <c r="B182" i="18"/>
  <c r="A182" i="18"/>
  <c r="B181" i="18"/>
  <c r="A181" i="18"/>
  <c r="B180" i="18"/>
  <c r="A180" i="18"/>
  <c r="B179" i="18"/>
  <c r="A179" i="18"/>
  <c r="B178" i="18"/>
  <c r="A178" i="18"/>
  <c r="B177" i="18"/>
  <c r="A177" i="18"/>
  <c r="B176" i="18"/>
  <c r="A176" i="18"/>
  <c r="B175" i="18"/>
  <c r="A175" i="18"/>
  <c r="B174" i="18"/>
  <c r="A174" i="18"/>
  <c r="B173" i="18"/>
  <c r="A173" i="18"/>
  <c r="B172" i="18"/>
  <c r="A172" i="18"/>
  <c r="B171" i="18"/>
  <c r="A171" i="18"/>
  <c r="B170" i="18"/>
  <c r="A170" i="18"/>
  <c r="B169" i="18"/>
  <c r="A169" i="18"/>
  <c r="B168" i="18"/>
  <c r="A168" i="18"/>
  <c r="B167" i="18"/>
  <c r="A167" i="18"/>
  <c r="B166" i="18"/>
  <c r="A166" i="18"/>
  <c r="B165" i="18"/>
  <c r="A165" i="18"/>
  <c r="B164" i="18"/>
  <c r="A164" i="18"/>
  <c r="B163" i="18"/>
  <c r="A163" i="18"/>
  <c r="B162" i="18"/>
  <c r="A162" i="18"/>
  <c r="B161" i="18"/>
  <c r="A161" i="18"/>
  <c r="B160" i="18"/>
  <c r="A160" i="18"/>
  <c r="B159" i="18"/>
  <c r="A159" i="18"/>
  <c r="B158" i="18"/>
  <c r="A158" i="18"/>
  <c r="B157" i="18"/>
  <c r="A157" i="18"/>
  <c r="B156" i="18"/>
  <c r="A156" i="18"/>
  <c r="B155" i="18"/>
  <c r="A155" i="18"/>
  <c r="B154" i="18"/>
  <c r="A154" i="18"/>
  <c r="B153" i="18"/>
  <c r="A153" i="18"/>
  <c r="B152" i="18"/>
  <c r="A152" i="18"/>
  <c r="B151" i="18"/>
  <c r="A151" i="18"/>
  <c r="B150" i="18"/>
  <c r="A150" i="18"/>
  <c r="B149" i="18"/>
  <c r="A149" i="18"/>
  <c r="B148" i="18"/>
  <c r="A148" i="18"/>
  <c r="B147" i="18"/>
  <c r="A147" i="18"/>
  <c r="B146" i="18"/>
  <c r="A146" i="18"/>
  <c r="B145" i="18"/>
  <c r="A145" i="18"/>
  <c r="B144" i="18"/>
  <c r="A144" i="18"/>
  <c r="B143" i="18"/>
  <c r="A143" i="18"/>
  <c r="B142" i="18"/>
  <c r="A142" i="18"/>
  <c r="B141" i="18"/>
  <c r="A141" i="18"/>
  <c r="B140" i="18"/>
  <c r="A140" i="18"/>
  <c r="B139" i="18"/>
  <c r="A139" i="18"/>
  <c r="B138" i="18"/>
  <c r="A138" i="18"/>
  <c r="B137" i="18"/>
  <c r="A137" i="18"/>
  <c r="B136" i="18"/>
  <c r="A136" i="18"/>
  <c r="B135" i="18"/>
  <c r="A135" i="18"/>
  <c r="B134" i="18"/>
  <c r="A134" i="18"/>
  <c r="B133" i="18"/>
  <c r="A133" i="18"/>
  <c r="B132" i="18"/>
  <c r="A132" i="18"/>
  <c r="B131" i="18"/>
  <c r="A131" i="18"/>
  <c r="B130" i="18"/>
  <c r="A130" i="18"/>
  <c r="B129" i="18"/>
  <c r="A129" i="18"/>
  <c r="B128" i="18"/>
  <c r="A128" i="18"/>
  <c r="B127" i="18"/>
  <c r="A127" i="18"/>
  <c r="B126" i="18"/>
  <c r="A126" i="18"/>
  <c r="B125" i="18"/>
  <c r="A125" i="18"/>
  <c r="B124" i="18"/>
  <c r="A124" i="18"/>
  <c r="B123" i="18"/>
  <c r="A123" i="18"/>
  <c r="B122" i="18"/>
  <c r="A122" i="18"/>
  <c r="B121" i="18"/>
  <c r="A121" i="18"/>
  <c r="B120" i="18"/>
  <c r="A120" i="18"/>
  <c r="B119" i="18"/>
  <c r="A119" i="18"/>
  <c r="B118" i="18"/>
  <c r="A118" i="18"/>
  <c r="B117" i="18"/>
  <c r="A117" i="18"/>
  <c r="B116" i="18"/>
  <c r="A116" i="18"/>
  <c r="B115" i="18"/>
  <c r="A115" i="18"/>
  <c r="B114" i="18"/>
  <c r="A114" i="18"/>
  <c r="B113" i="18"/>
  <c r="A113" i="18"/>
  <c r="B112" i="18"/>
  <c r="A112" i="18"/>
  <c r="B111" i="18"/>
  <c r="A111" i="18"/>
  <c r="B110" i="18"/>
  <c r="A110" i="18"/>
  <c r="B109" i="18"/>
  <c r="A109" i="18"/>
  <c r="B108" i="18"/>
  <c r="A108" i="18"/>
  <c r="B107" i="18"/>
  <c r="A107" i="18"/>
  <c r="B106" i="18"/>
  <c r="A106" i="18"/>
  <c r="B105" i="18"/>
  <c r="A105" i="18"/>
  <c r="B104" i="18"/>
  <c r="A104" i="18"/>
  <c r="B103" i="18"/>
  <c r="A103" i="18"/>
  <c r="B102" i="18"/>
  <c r="A102" i="18"/>
  <c r="B101" i="18"/>
  <c r="A101" i="18"/>
  <c r="B100" i="18"/>
  <c r="A100" i="18"/>
  <c r="B99" i="18"/>
  <c r="A99" i="18"/>
  <c r="B98" i="18"/>
  <c r="A98" i="18"/>
  <c r="B97" i="18"/>
  <c r="A97" i="18"/>
  <c r="B96" i="18"/>
  <c r="A96" i="18"/>
  <c r="B95" i="18"/>
  <c r="A95" i="18"/>
  <c r="B94" i="18"/>
  <c r="A94" i="18"/>
  <c r="B93" i="18"/>
  <c r="A93" i="18"/>
  <c r="B92" i="18"/>
  <c r="A92" i="18"/>
  <c r="B91" i="18"/>
  <c r="A91" i="18"/>
  <c r="B90" i="18"/>
  <c r="A90" i="18"/>
  <c r="B89" i="18"/>
  <c r="A89" i="18"/>
  <c r="B88" i="18"/>
  <c r="A88" i="18"/>
  <c r="B87" i="18"/>
  <c r="A87" i="18"/>
  <c r="B86" i="18"/>
  <c r="A86" i="18"/>
  <c r="B85" i="18"/>
  <c r="A85" i="18"/>
  <c r="B84" i="18"/>
  <c r="A84" i="18"/>
  <c r="B83" i="18"/>
  <c r="A83" i="18"/>
  <c r="B82" i="18"/>
  <c r="A82" i="18"/>
  <c r="B81" i="18"/>
  <c r="A81" i="18"/>
  <c r="B80" i="18"/>
  <c r="A80" i="18"/>
  <c r="B79" i="18"/>
  <c r="A79" i="18"/>
  <c r="B78" i="18"/>
  <c r="A78" i="18"/>
  <c r="B77" i="18"/>
  <c r="A77" i="18"/>
  <c r="B76" i="18"/>
  <c r="A76" i="18"/>
  <c r="B75" i="18"/>
  <c r="A75" i="18"/>
  <c r="B74" i="18"/>
  <c r="A74" i="18"/>
  <c r="B73" i="18"/>
  <c r="A73" i="18"/>
  <c r="B72" i="18"/>
  <c r="A72" i="18"/>
  <c r="B71" i="18"/>
  <c r="A71" i="18"/>
  <c r="B70" i="18"/>
  <c r="A70" i="18"/>
  <c r="B69" i="18"/>
  <c r="A69" i="18"/>
  <c r="B68" i="18"/>
  <c r="A68" i="18"/>
  <c r="B67" i="18"/>
  <c r="A67" i="18"/>
  <c r="B66" i="18"/>
  <c r="A66" i="18"/>
  <c r="B65" i="18"/>
  <c r="A65" i="18"/>
  <c r="B64" i="18"/>
  <c r="A64" i="18"/>
  <c r="B63" i="18"/>
  <c r="A63" i="18"/>
  <c r="B62" i="18"/>
  <c r="A62" i="18"/>
  <c r="B61" i="18"/>
  <c r="A61" i="18"/>
  <c r="B60" i="18"/>
  <c r="A60" i="18"/>
  <c r="B59" i="18"/>
  <c r="A59" i="18"/>
  <c r="B58" i="18"/>
  <c r="A58" i="18"/>
  <c r="B57" i="18"/>
  <c r="A57" i="18"/>
  <c r="B56" i="18"/>
  <c r="A56" i="18"/>
  <c r="B55" i="18"/>
  <c r="A55" i="18"/>
  <c r="B54" i="18"/>
  <c r="A54" i="18"/>
  <c r="B53" i="18"/>
  <c r="A53" i="18"/>
  <c r="B52" i="18"/>
  <c r="A52" i="18"/>
  <c r="B51" i="18"/>
  <c r="A51" i="18"/>
  <c r="B50" i="18"/>
  <c r="A50" i="18"/>
  <c r="B49" i="18"/>
  <c r="A49" i="18"/>
  <c r="B48" i="18"/>
  <c r="A48" i="18"/>
  <c r="B47" i="18"/>
  <c r="A47" i="18"/>
  <c r="B46" i="18"/>
  <c r="A46" i="18"/>
  <c r="B45" i="18"/>
  <c r="A45" i="18"/>
  <c r="B44" i="18"/>
  <c r="A44" i="18"/>
  <c r="B43" i="18"/>
  <c r="A43" i="18"/>
  <c r="B42" i="18"/>
  <c r="A42" i="18"/>
  <c r="B41" i="18"/>
  <c r="A41" i="18"/>
  <c r="B40" i="18"/>
  <c r="A40" i="18"/>
  <c r="B39" i="18"/>
  <c r="A39" i="18"/>
  <c r="B38" i="18"/>
  <c r="A38" i="18"/>
  <c r="B37" i="18"/>
  <c r="A37" i="18"/>
  <c r="B36" i="18"/>
  <c r="A36" i="18"/>
  <c r="B35" i="18"/>
  <c r="A35" i="18"/>
  <c r="B34" i="18"/>
  <c r="A34" i="18"/>
  <c r="B33" i="18"/>
  <c r="A33" i="18"/>
  <c r="B32" i="18"/>
  <c r="A32" i="18"/>
  <c r="B31" i="18"/>
  <c r="A31" i="18"/>
  <c r="B30" i="18"/>
  <c r="A30" i="18"/>
  <c r="B29" i="18"/>
  <c r="A29" i="18"/>
  <c r="B28" i="18"/>
  <c r="A28" i="18"/>
  <c r="B27" i="18"/>
  <c r="A27" i="18"/>
  <c r="B26" i="18"/>
  <c r="A26" i="18"/>
  <c r="B25" i="18"/>
  <c r="A25" i="18"/>
  <c r="B24" i="18"/>
  <c r="A24" i="18"/>
  <c r="B23" i="18"/>
  <c r="A23" i="18"/>
  <c r="B22" i="18"/>
  <c r="A22" i="18"/>
  <c r="B21" i="18"/>
  <c r="A21" i="18"/>
  <c r="B20" i="18"/>
  <c r="A20" i="18"/>
  <c r="B19" i="18"/>
  <c r="A19" i="18"/>
  <c r="B18" i="18"/>
  <c r="A18" i="18"/>
  <c r="B17" i="18"/>
  <c r="A17" i="18"/>
  <c r="B16" i="18"/>
  <c r="A16" i="18"/>
  <c r="B15" i="18"/>
  <c r="A15" i="18"/>
  <c r="B14" i="18"/>
  <c r="A14" i="18"/>
  <c r="B13" i="18"/>
  <c r="A13" i="18"/>
  <c r="B12" i="18"/>
  <c r="A12" i="18"/>
  <c r="B11" i="18"/>
  <c r="A11" i="18"/>
  <c r="B10" i="18"/>
  <c r="A10" i="18"/>
  <c r="B9" i="18"/>
  <c r="A9" i="18"/>
  <c r="B8" i="18"/>
  <c r="A8" i="18"/>
  <c r="B7" i="18"/>
  <c r="A7" i="18"/>
  <c r="B6" i="18"/>
  <c r="A6" i="18"/>
  <c r="B5" i="18"/>
  <c r="A5" i="18"/>
  <c r="B4" i="18"/>
  <c r="A4" i="18"/>
  <c r="B327" i="17"/>
  <c r="A327" i="17"/>
  <c r="B326" i="17"/>
  <c r="A326" i="17"/>
  <c r="B325" i="17"/>
  <c r="A325" i="17"/>
  <c r="B324" i="17"/>
  <c r="A324" i="17"/>
  <c r="B323" i="17"/>
  <c r="A323" i="17"/>
  <c r="B322" i="17"/>
  <c r="A322" i="17"/>
  <c r="B321" i="17"/>
  <c r="A321" i="17"/>
  <c r="B320" i="17"/>
  <c r="A320" i="17"/>
  <c r="B319" i="17"/>
  <c r="A319" i="17"/>
  <c r="B318" i="17"/>
  <c r="A318" i="17"/>
  <c r="B317" i="17"/>
  <c r="A317" i="17"/>
  <c r="B316" i="17"/>
  <c r="A316" i="17"/>
  <c r="B315" i="17"/>
  <c r="A315" i="17"/>
  <c r="B314" i="17"/>
  <c r="A314" i="17"/>
  <c r="B313" i="17"/>
  <c r="A313" i="17"/>
  <c r="B312" i="17"/>
  <c r="A312" i="17"/>
  <c r="B311" i="17"/>
  <c r="A311" i="17"/>
  <c r="B310" i="17"/>
  <c r="A310" i="17"/>
  <c r="B309" i="17"/>
  <c r="A309" i="17"/>
  <c r="B308" i="17"/>
  <c r="A308" i="17"/>
  <c r="B307" i="17"/>
  <c r="A307" i="17"/>
  <c r="B306" i="17"/>
  <c r="A306" i="17"/>
  <c r="B305" i="17"/>
  <c r="A305" i="17"/>
  <c r="B304" i="17"/>
  <c r="A304" i="17"/>
  <c r="B303" i="17"/>
  <c r="A303" i="17"/>
  <c r="B302" i="17"/>
  <c r="A302" i="17"/>
  <c r="B301" i="17"/>
  <c r="A301" i="17"/>
  <c r="B300" i="17"/>
  <c r="A300" i="17"/>
  <c r="B299" i="17"/>
  <c r="A299" i="17"/>
  <c r="B298" i="17"/>
  <c r="A298" i="17"/>
  <c r="B297" i="17"/>
  <c r="A297" i="17"/>
  <c r="B296" i="17"/>
  <c r="A296" i="17"/>
  <c r="B295" i="17"/>
  <c r="A295" i="17"/>
  <c r="B294" i="17"/>
  <c r="A294" i="17"/>
  <c r="B293" i="17"/>
  <c r="A293" i="17"/>
  <c r="B292" i="17"/>
  <c r="A292" i="17"/>
  <c r="B291" i="17"/>
  <c r="A291" i="17"/>
  <c r="B290" i="17"/>
  <c r="A290" i="17"/>
  <c r="B289" i="17"/>
  <c r="A289" i="17"/>
  <c r="B288" i="17"/>
  <c r="A288" i="17"/>
  <c r="B287" i="17"/>
  <c r="A287" i="17"/>
  <c r="B286" i="17"/>
  <c r="A286" i="17"/>
  <c r="B285" i="17"/>
  <c r="A285" i="17"/>
  <c r="B284" i="17"/>
  <c r="A284" i="17"/>
  <c r="B283" i="17"/>
  <c r="A283" i="17"/>
  <c r="B282" i="17"/>
  <c r="A282" i="17"/>
  <c r="B281" i="17"/>
  <c r="A281" i="17"/>
  <c r="B280" i="17"/>
  <c r="A280" i="17"/>
  <c r="B279" i="17"/>
  <c r="A279" i="17"/>
  <c r="B278" i="17"/>
  <c r="A278" i="17"/>
  <c r="B277" i="17"/>
  <c r="A277" i="17"/>
  <c r="B276" i="17"/>
  <c r="A276" i="17"/>
  <c r="B275" i="17"/>
  <c r="A275" i="17"/>
  <c r="B274" i="17"/>
  <c r="A274" i="17"/>
  <c r="B273" i="17"/>
  <c r="A273" i="17"/>
  <c r="B272" i="17"/>
  <c r="A272" i="17"/>
  <c r="B271" i="17"/>
  <c r="A271" i="17"/>
  <c r="B270" i="17"/>
  <c r="A270" i="17"/>
  <c r="B269" i="17"/>
  <c r="A269" i="17"/>
  <c r="B268" i="17"/>
  <c r="A268" i="17"/>
  <c r="B267" i="17"/>
  <c r="A267" i="17"/>
  <c r="B266" i="17"/>
  <c r="A266" i="17"/>
  <c r="B265" i="17"/>
  <c r="A265" i="17"/>
  <c r="B264" i="17"/>
  <c r="A264" i="17"/>
  <c r="B263" i="17"/>
  <c r="A263" i="17"/>
  <c r="B262" i="17"/>
  <c r="A262" i="17"/>
  <c r="B261" i="17"/>
  <c r="A261" i="17"/>
  <c r="B260" i="17"/>
  <c r="A260" i="17"/>
  <c r="B259" i="17"/>
  <c r="A259" i="17"/>
  <c r="B258" i="17"/>
  <c r="A258" i="17"/>
  <c r="B257" i="17"/>
  <c r="A257" i="17"/>
  <c r="B256" i="17"/>
  <c r="A256" i="17"/>
  <c r="B255" i="17"/>
  <c r="A255" i="17"/>
  <c r="B254" i="17"/>
  <c r="A254" i="17"/>
  <c r="B253" i="17"/>
  <c r="A253" i="17"/>
  <c r="B252" i="17"/>
  <c r="A252" i="17"/>
  <c r="B251" i="17"/>
  <c r="A251" i="17"/>
  <c r="B250" i="17"/>
  <c r="A250" i="17"/>
  <c r="B249" i="17"/>
  <c r="A249" i="17"/>
  <c r="B248" i="17"/>
  <c r="A248" i="17"/>
  <c r="B247" i="17"/>
  <c r="A247" i="17"/>
  <c r="B246" i="17"/>
  <c r="A246" i="17"/>
  <c r="B245" i="17"/>
  <c r="A245" i="17"/>
  <c r="B244" i="17"/>
  <c r="A244" i="17"/>
  <c r="B243" i="17"/>
  <c r="A243" i="17"/>
  <c r="B242" i="17"/>
  <c r="A242" i="17"/>
  <c r="B241" i="17"/>
  <c r="A241" i="17"/>
  <c r="B240" i="17"/>
  <c r="A240" i="17"/>
  <c r="B239" i="17"/>
  <c r="A239" i="17"/>
  <c r="B238" i="17"/>
  <c r="A238" i="17"/>
  <c r="B237" i="17"/>
  <c r="A237" i="17"/>
  <c r="B236" i="17"/>
  <c r="A236" i="17"/>
  <c r="B235" i="17"/>
  <c r="A235" i="17"/>
  <c r="B234" i="17"/>
  <c r="A234" i="17"/>
  <c r="B233" i="17"/>
  <c r="A233" i="17"/>
  <c r="B232" i="17"/>
  <c r="A232" i="17"/>
  <c r="B231" i="17"/>
  <c r="A231" i="17"/>
  <c r="B230" i="17"/>
  <c r="A230" i="17"/>
  <c r="B229" i="17"/>
  <c r="A229" i="17"/>
  <c r="B228" i="17"/>
  <c r="A228" i="17"/>
  <c r="B227" i="17"/>
  <c r="A227" i="17"/>
  <c r="B226" i="17"/>
  <c r="A226" i="17"/>
  <c r="B225" i="17"/>
  <c r="A225" i="17"/>
  <c r="B224" i="17"/>
  <c r="A224" i="17"/>
  <c r="B223" i="17"/>
  <c r="A223" i="17"/>
  <c r="B222" i="17"/>
  <c r="A222" i="17"/>
  <c r="B221" i="17"/>
  <c r="A221" i="17"/>
  <c r="B220" i="17"/>
  <c r="A220" i="17"/>
  <c r="B219" i="17"/>
  <c r="A219" i="17"/>
  <c r="B218" i="17"/>
  <c r="A218" i="17"/>
  <c r="B217" i="17"/>
  <c r="A217" i="17"/>
  <c r="B216" i="17"/>
  <c r="A216" i="17"/>
  <c r="B215" i="17"/>
  <c r="A215" i="17"/>
  <c r="B214" i="17"/>
  <c r="A214" i="17"/>
  <c r="B213" i="17"/>
  <c r="A213" i="17"/>
  <c r="B212" i="17"/>
  <c r="A212" i="17"/>
  <c r="B211" i="17"/>
  <c r="A211" i="17"/>
  <c r="B210" i="17"/>
  <c r="A210" i="17"/>
  <c r="B209" i="17"/>
  <c r="A209" i="17"/>
  <c r="B208" i="17"/>
  <c r="A208" i="17"/>
  <c r="B207" i="17"/>
  <c r="A207" i="17"/>
  <c r="B206" i="17"/>
  <c r="A206" i="17"/>
  <c r="B205" i="17"/>
  <c r="A205" i="17"/>
  <c r="B204" i="17"/>
  <c r="A204" i="17"/>
  <c r="B203" i="17"/>
  <c r="A203" i="17"/>
  <c r="B202" i="17"/>
  <c r="A202" i="17"/>
  <c r="B201" i="17"/>
  <c r="A201" i="17"/>
  <c r="B200" i="17"/>
  <c r="A200" i="17"/>
  <c r="B199" i="17"/>
  <c r="A199" i="17"/>
  <c r="B198" i="17"/>
  <c r="A198" i="17"/>
  <c r="B197" i="17"/>
  <c r="A197" i="17"/>
  <c r="B196" i="17"/>
  <c r="A196" i="17"/>
  <c r="B195" i="17"/>
  <c r="A195" i="17"/>
  <c r="B194" i="17"/>
  <c r="A194" i="17"/>
  <c r="B193" i="17"/>
  <c r="A193" i="17"/>
  <c r="B192" i="17"/>
  <c r="A192" i="17"/>
  <c r="B191" i="17"/>
  <c r="A191" i="17"/>
  <c r="B190" i="17"/>
  <c r="A190" i="17"/>
  <c r="B189" i="17"/>
  <c r="A189" i="17"/>
  <c r="B188" i="17"/>
  <c r="A188" i="17"/>
  <c r="B187" i="17"/>
  <c r="A187" i="17"/>
  <c r="B186" i="17"/>
  <c r="A186" i="17"/>
  <c r="B185" i="17"/>
  <c r="A185" i="17"/>
  <c r="B184" i="17"/>
  <c r="A184" i="17"/>
  <c r="B183" i="17"/>
  <c r="A183" i="17"/>
  <c r="B182" i="17"/>
  <c r="A182" i="17"/>
  <c r="B181" i="17"/>
  <c r="A181" i="17"/>
  <c r="B180" i="17"/>
  <c r="A180" i="17"/>
  <c r="B179" i="17"/>
  <c r="A179" i="17"/>
  <c r="B178" i="17"/>
  <c r="A178" i="17"/>
  <c r="B177" i="17"/>
  <c r="A177" i="17"/>
  <c r="B176" i="17"/>
  <c r="A176" i="17"/>
  <c r="B175" i="17"/>
  <c r="A175" i="17"/>
  <c r="B174" i="17"/>
  <c r="A174" i="17"/>
  <c r="B173" i="17"/>
  <c r="A173" i="17"/>
  <c r="B172" i="17"/>
  <c r="A172" i="17"/>
  <c r="B171" i="17"/>
  <c r="A171" i="17"/>
  <c r="B170" i="17"/>
  <c r="A170" i="17"/>
  <c r="B169" i="17"/>
  <c r="A169" i="17"/>
  <c r="B168" i="17"/>
  <c r="A168" i="17"/>
  <c r="B167" i="17"/>
  <c r="A167" i="17"/>
  <c r="B166" i="17"/>
  <c r="A166" i="17"/>
  <c r="B165" i="17"/>
  <c r="A165" i="17"/>
  <c r="B164" i="17"/>
  <c r="A164" i="17"/>
  <c r="B163" i="17"/>
  <c r="A163" i="17"/>
  <c r="B162" i="17"/>
  <c r="A162" i="17"/>
  <c r="B161" i="17"/>
  <c r="A161" i="17"/>
  <c r="B160" i="17"/>
  <c r="A160" i="17"/>
  <c r="B159" i="17"/>
  <c r="A159" i="17"/>
  <c r="B158" i="17"/>
  <c r="A158" i="17"/>
  <c r="B157" i="17"/>
  <c r="A157" i="17"/>
  <c r="B156" i="17"/>
  <c r="A156" i="17"/>
  <c r="B155" i="17"/>
  <c r="A155" i="17"/>
  <c r="B154" i="17"/>
  <c r="A154" i="17"/>
  <c r="B153" i="17"/>
  <c r="A153" i="17"/>
  <c r="B152" i="17"/>
  <c r="A152" i="17"/>
  <c r="B151" i="17"/>
  <c r="A151" i="17"/>
  <c r="B150" i="17"/>
  <c r="A150" i="17"/>
  <c r="B149" i="17"/>
  <c r="A149" i="17"/>
  <c r="B148" i="17"/>
  <c r="A148" i="17"/>
  <c r="B147" i="17"/>
  <c r="A147" i="17"/>
  <c r="B146" i="17"/>
  <c r="A146" i="17"/>
  <c r="B145" i="17"/>
  <c r="A145" i="17"/>
  <c r="B144" i="17"/>
  <c r="A144" i="17"/>
  <c r="B143" i="17"/>
  <c r="A143" i="17"/>
  <c r="B142" i="17"/>
  <c r="A142" i="17"/>
  <c r="B141" i="17"/>
  <c r="A141" i="17"/>
  <c r="B140" i="17"/>
  <c r="A140" i="17"/>
  <c r="B139" i="17"/>
  <c r="A139" i="17"/>
  <c r="B138" i="17"/>
  <c r="A138" i="17"/>
  <c r="B137" i="17"/>
  <c r="A137" i="17"/>
  <c r="B136" i="17"/>
  <c r="A136" i="17"/>
  <c r="B135" i="17"/>
  <c r="A135" i="17"/>
  <c r="B134" i="17"/>
  <c r="A134" i="17"/>
  <c r="B133" i="17"/>
  <c r="A133" i="17"/>
  <c r="B132" i="17"/>
  <c r="A132" i="17"/>
  <c r="B131" i="17"/>
  <c r="A131" i="17"/>
  <c r="B130" i="17"/>
  <c r="A130" i="17"/>
  <c r="B129" i="17"/>
  <c r="A129" i="17"/>
  <c r="B128" i="17"/>
  <c r="A128" i="17"/>
  <c r="B127" i="17"/>
  <c r="A127" i="17"/>
  <c r="B126" i="17"/>
  <c r="A126" i="17"/>
  <c r="B125" i="17"/>
  <c r="A125" i="17"/>
  <c r="B124" i="17"/>
  <c r="A124" i="17"/>
  <c r="B123" i="17"/>
  <c r="A123" i="17"/>
  <c r="B122" i="17"/>
  <c r="A122" i="17"/>
  <c r="B121" i="17"/>
  <c r="A121" i="17"/>
  <c r="B120" i="17"/>
  <c r="A120" i="17"/>
  <c r="B119" i="17"/>
  <c r="A119" i="17"/>
  <c r="B118" i="17"/>
  <c r="A118" i="17"/>
  <c r="B117" i="17"/>
  <c r="A117" i="17"/>
  <c r="B116" i="17"/>
  <c r="A116" i="17"/>
  <c r="B115" i="17"/>
  <c r="A115" i="17"/>
  <c r="B114" i="17"/>
  <c r="A114" i="17"/>
  <c r="B113" i="17"/>
  <c r="A113" i="17"/>
  <c r="B112" i="17"/>
  <c r="A112" i="17"/>
  <c r="B111" i="17"/>
  <c r="A111" i="17"/>
  <c r="B110" i="17"/>
  <c r="A110" i="17"/>
  <c r="B109" i="17"/>
  <c r="A109" i="17"/>
  <c r="B108" i="17"/>
  <c r="A108" i="17"/>
  <c r="B107" i="17"/>
  <c r="A107" i="17"/>
  <c r="B106" i="17"/>
  <c r="A106" i="17"/>
  <c r="B105" i="17"/>
  <c r="A105" i="17"/>
  <c r="B104" i="17"/>
  <c r="A104" i="17"/>
  <c r="B103" i="17"/>
  <c r="A103" i="17"/>
  <c r="B102" i="17"/>
  <c r="A102" i="17"/>
  <c r="B101" i="17"/>
  <c r="A101" i="17"/>
  <c r="B100" i="17"/>
  <c r="A100" i="17"/>
  <c r="B99" i="17"/>
  <c r="A99" i="17"/>
  <c r="B98" i="17"/>
  <c r="A98" i="17"/>
  <c r="B97" i="17"/>
  <c r="A97" i="17"/>
  <c r="B96" i="17"/>
  <c r="A96" i="17"/>
  <c r="B95" i="17"/>
  <c r="A95" i="17"/>
  <c r="B94" i="17"/>
  <c r="A94" i="17"/>
  <c r="B93" i="17"/>
  <c r="A93" i="17"/>
  <c r="B92" i="17"/>
  <c r="A92" i="17"/>
  <c r="B91" i="17"/>
  <c r="A91" i="17"/>
  <c r="B90" i="17"/>
  <c r="A90" i="17"/>
  <c r="B89" i="17"/>
  <c r="A89" i="17"/>
  <c r="B88" i="17"/>
  <c r="A88" i="17"/>
  <c r="B87" i="17"/>
  <c r="A87" i="17"/>
  <c r="B86" i="17"/>
  <c r="A86" i="17"/>
  <c r="B85" i="17"/>
  <c r="A85" i="17"/>
  <c r="B84" i="17"/>
  <c r="A84" i="17"/>
  <c r="B83" i="17"/>
  <c r="A83" i="17"/>
  <c r="B82" i="17"/>
  <c r="A82" i="17"/>
  <c r="B81" i="17"/>
  <c r="A81" i="17"/>
  <c r="B80" i="17"/>
  <c r="A80" i="17"/>
  <c r="B79" i="17"/>
  <c r="A79" i="17"/>
  <c r="B78" i="17"/>
  <c r="A78" i="17"/>
  <c r="B77" i="17"/>
  <c r="A77" i="17"/>
  <c r="B76" i="17"/>
  <c r="A76" i="17"/>
  <c r="B75" i="17"/>
  <c r="A75" i="17"/>
  <c r="B74" i="17"/>
  <c r="A74" i="17"/>
  <c r="B73" i="17"/>
  <c r="A73" i="17"/>
  <c r="B72" i="17"/>
  <c r="A72" i="17"/>
  <c r="B71" i="17"/>
  <c r="A71" i="17"/>
  <c r="B70" i="17"/>
  <c r="A70" i="17"/>
  <c r="B69" i="17"/>
  <c r="A69" i="17"/>
  <c r="B68" i="17"/>
  <c r="A68" i="17"/>
  <c r="B67" i="17"/>
  <c r="A67" i="17"/>
  <c r="B66" i="17"/>
  <c r="A66" i="17"/>
  <c r="B65" i="17"/>
  <c r="A65" i="17"/>
  <c r="B64" i="17"/>
  <c r="A64" i="17"/>
  <c r="B63" i="17"/>
  <c r="A63" i="17"/>
  <c r="B62" i="17"/>
  <c r="A62" i="17"/>
  <c r="B61" i="17"/>
  <c r="A61" i="17"/>
  <c r="B60" i="17"/>
  <c r="A60" i="17"/>
  <c r="B59" i="17"/>
  <c r="A59" i="17"/>
  <c r="B58" i="17"/>
  <c r="A58" i="17"/>
  <c r="B57" i="17"/>
  <c r="A57" i="17"/>
  <c r="B56" i="17"/>
  <c r="A56" i="17"/>
  <c r="B55" i="17"/>
  <c r="A55" i="17"/>
  <c r="B54" i="17"/>
  <c r="A54" i="17"/>
  <c r="B53" i="17"/>
  <c r="A53" i="17"/>
  <c r="B52" i="17"/>
  <c r="A52" i="17"/>
  <c r="B51" i="17"/>
  <c r="A51" i="17"/>
  <c r="B50" i="17"/>
  <c r="A50" i="17"/>
  <c r="B49" i="17"/>
  <c r="A49" i="17"/>
  <c r="B48" i="17"/>
  <c r="A48" i="17"/>
  <c r="B47" i="17"/>
  <c r="A47" i="17"/>
  <c r="B46" i="17"/>
  <c r="A46" i="17"/>
  <c r="B45" i="17"/>
  <c r="A45" i="17"/>
  <c r="B44" i="17"/>
  <c r="A44" i="17"/>
  <c r="B43" i="17"/>
  <c r="A43" i="17"/>
  <c r="B42" i="17"/>
  <c r="A42" i="17"/>
  <c r="B41" i="17"/>
  <c r="A41" i="17"/>
  <c r="B40" i="17"/>
  <c r="A40" i="17"/>
  <c r="B39" i="17"/>
  <c r="A39" i="17"/>
  <c r="B38" i="17"/>
  <c r="A38" i="17"/>
  <c r="B37" i="17"/>
  <c r="A37" i="17"/>
  <c r="B36" i="17"/>
  <c r="A36" i="17"/>
  <c r="B35" i="17"/>
  <c r="A35" i="17"/>
  <c r="B34" i="17"/>
  <c r="A34" i="17"/>
  <c r="B33" i="17"/>
  <c r="A33" i="17"/>
  <c r="B32" i="17"/>
  <c r="A32" i="17"/>
  <c r="B31" i="17"/>
  <c r="A31" i="17"/>
  <c r="B30" i="17"/>
  <c r="A30" i="17"/>
  <c r="B29" i="17"/>
  <c r="A29" i="17"/>
  <c r="B28" i="17"/>
  <c r="A28" i="17"/>
  <c r="B27" i="17"/>
  <c r="A27" i="17"/>
  <c r="B26" i="17"/>
  <c r="A26" i="17"/>
  <c r="B25" i="17"/>
  <c r="A25" i="17"/>
  <c r="B24" i="17"/>
  <c r="A24" i="17"/>
  <c r="B23" i="17"/>
  <c r="A23" i="17"/>
  <c r="B22" i="17"/>
  <c r="A22" i="17"/>
  <c r="B21" i="17"/>
  <c r="A21" i="17"/>
  <c r="B20" i="17"/>
  <c r="A20" i="17"/>
  <c r="B19" i="17"/>
  <c r="A19" i="17"/>
  <c r="B18" i="17"/>
  <c r="A18" i="17"/>
  <c r="B17" i="17"/>
  <c r="A17" i="17"/>
  <c r="B16" i="17"/>
  <c r="A16" i="17"/>
  <c r="B15" i="17"/>
  <c r="A15" i="17"/>
  <c r="B14" i="17"/>
  <c r="A14" i="17"/>
  <c r="B13" i="17"/>
  <c r="A13" i="17"/>
  <c r="B12" i="17"/>
  <c r="A12" i="17"/>
  <c r="B11" i="17"/>
  <c r="A11" i="17"/>
  <c r="B10" i="17"/>
  <c r="A10" i="17"/>
  <c r="B9" i="17"/>
  <c r="A9" i="17"/>
  <c r="B8" i="17"/>
  <c r="A8" i="17"/>
  <c r="B7" i="17"/>
  <c r="A7" i="17"/>
  <c r="B6" i="17"/>
  <c r="A6" i="17"/>
  <c r="B5" i="17"/>
  <c r="A5" i="17"/>
  <c r="B4" i="17"/>
  <c r="A4" i="17"/>
  <c r="B327" i="16"/>
  <c r="A327" i="16"/>
  <c r="B326" i="16"/>
  <c r="A326" i="16"/>
  <c r="B325" i="16"/>
  <c r="A325" i="16"/>
  <c r="B324" i="16"/>
  <c r="A324" i="16"/>
  <c r="B323" i="16"/>
  <c r="A323" i="16"/>
  <c r="B322" i="16"/>
  <c r="A322" i="16"/>
  <c r="B321" i="16"/>
  <c r="A321" i="16"/>
  <c r="B320" i="16"/>
  <c r="A320" i="16"/>
  <c r="B319" i="16"/>
  <c r="A319" i="16"/>
  <c r="B318" i="16"/>
  <c r="A318" i="16"/>
  <c r="B317" i="16"/>
  <c r="A317" i="16"/>
  <c r="B316" i="16"/>
  <c r="A316" i="16"/>
  <c r="B315" i="16"/>
  <c r="A315" i="16"/>
  <c r="B314" i="16"/>
  <c r="A314" i="16"/>
  <c r="B313" i="16"/>
  <c r="A313" i="16"/>
  <c r="B312" i="16"/>
  <c r="A312" i="16"/>
  <c r="B311" i="16"/>
  <c r="A311" i="16"/>
  <c r="B310" i="16"/>
  <c r="A310" i="16"/>
  <c r="B309" i="16"/>
  <c r="A309" i="16"/>
  <c r="B308" i="16"/>
  <c r="A308" i="16"/>
  <c r="B307" i="16"/>
  <c r="A307" i="16"/>
  <c r="B306" i="16"/>
  <c r="A306" i="16"/>
  <c r="B305" i="16"/>
  <c r="A305" i="16"/>
  <c r="B304" i="16"/>
  <c r="A304" i="16"/>
  <c r="B303" i="16"/>
  <c r="A303" i="16"/>
  <c r="B302" i="16"/>
  <c r="A302" i="16"/>
  <c r="B301" i="16"/>
  <c r="A301" i="16"/>
  <c r="B300" i="16"/>
  <c r="A300" i="16"/>
  <c r="B299" i="16"/>
  <c r="A299" i="16"/>
  <c r="B298" i="16"/>
  <c r="A298" i="16"/>
  <c r="B297" i="16"/>
  <c r="A297" i="16"/>
  <c r="B296" i="16"/>
  <c r="A296" i="16"/>
  <c r="B295" i="16"/>
  <c r="A295" i="16"/>
  <c r="B294" i="16"/>
  <c r="A294" i="16"/>
  <c r="B293" i="16"/>
  <c r="A293" i="16"/>
  <c r="B292" i="16"/>
  <c r="A292" i="16"/>
  <c r="B291" i="16"/>
  <c r="A291" i="16"/>
  <c r="B290" i="16"/>
  <c r="A290" i="16"/>
  <c r="B289" i="16"/>
  <c r="A289" i="16"/>
  <c r="B288" i="16"/>
  <c r="A288" i="16"/>
  <c r="B287" i="16"/>
  <c r="A287" i="16"/>
  <c r="B286" i="16"/>
  <c r="A286" i="16"/>
  <c r="B285" i="16"/>
  <c r="A285" i="16"/>
  <c r="B284" i="16"/>
  <c r="A284" i="16"/>
  <c r="B283" i="16"/>
  <c r="A283" i="16"/>
  <c r="B282" i="16"/>
  <c r="A282" i="16"/>
  <c r="B281" i="16"/>
  <c r="A281" i="16"/>
  <c r="B280" i="16"/>
  <c r="A280" i="16"/>
  <c r="B279" i="16"/>
  <c r="A279" i="16"/>
  <c r="B278" i="16"/>
  <c r="A278" i="16"/>
  <c r="B277" i="16"/>
  <c r="A277" i="16"/>
  <c r="B276" i="16"/>
  <c r="A276" i="16"/>
  <c r="B275" i="16"/>
  <c r="A275" i="16"/>
  <c r="B274" i="16"/>
  <c r="A274" i="16"/>
  <c r="B273" i="16"/>
  <c r="A273" i="16"/>
  <c r="B272" i="16"/>
  <c r="A272" i="16"/>
  <c r="B271" i="16"/>
  <c r="A271" i="16"/>
  <c r="B270" i="16"/>
  <c r="A270" i="16"/>
  <c r="B269" i="16"/>
  <c r="A269" i="16"/>
  <c r="B268" i="16"/>
  <c r="A268" i="16"/>
  <c r="B267" i="16"/>
  <c r="A267" i="16"/>
  <c r="B266" i="16"/>
  <c r="A266" i="16"/>
  <c r="B265" i="16"/>
  <c r="A265" i="16"/>
  <c r="B264" i="16"/>
  <c r="A264" i="16"/>
  <c r="B263" i="16"/>
  <c r="A263" i="16"/>
  <c r="B262" i="16"/>
  <c r="A262" i="16"/>
  <c r="B261" i="16"/>
  <c r="A261" i="16"/>
  <c r="B260" i="16"/>
  <c r="A260" i="16"/>
  <c r="B259" i="16"/>
  <c r="A259" i="16"/>
  <c r="B258" i="16"/>
  <c r="A258" i="16"/>
  <c r="B257" i="16"/>
  <c r="A257" i="16"/>
  <c r="B256" i="16"/>
  <c r="A256" i="16"/>
  <c r="B255" i="16"/>
  <c r="A255" i="16"/>
  <c r="B254" i="16"/>
  <c r="A254" i="16"/>
  <c r="B253" i="16"/>
  <c r="A253" i="16"/>
  <c r="B252" i="16"/>
  <c r="A252" i="16"/>
  <c r="B251" i="16"/>
  <c r="A251" i="16"/>
  <c r="B250" i="16"/>
  <c r="A250" i="16"/>
  <c r="B249" i="16"/>
  <c r="A249" i="16"/>
  <c r="B248" i="16"/>
  <c r="A248" i="16"/>
  <c r="B247" i="16"/>
  <c r="A247" i="16"/>
  <c r="B246" i="16"/>
  <c r="A246" i="16"/>
  <c r="B245" i="16"/>
  <c r="A245" i="16"/>
  <c r="B244" i="16"/>
  <c r="A244" i="16"/>
  <c r="B243" i="16"/>
  <c r="A243" i="16"/>
  <c r="B242" i="16"/>
  <c r="A242" i="16"/>
  <c r="B241" i="16"/>
  <c r="A241" i="16"/>
  <c r="B240" i="16"/>
  <c r="A240" i="16"/>
  <c r="B239" i="16"/>
  <c r="A239" i="16"/>
  <c r="B238" i="16"/>
  <c r="A238" i="16"/>
  <c r="B237" i="16"/>
  <c r="A237" i="16"/>
  <c r="B236" i="16"/>
  <c r="A236" i="16"/>
  <c r="B235" i="16"/>
  <c r="A235" i="16"/>
  <c r="B234" i="16"/>
  <c r="A234" i="16"/>
  <c r="B233" i="16"/>
  <c r="A233" i="16"/>
  <c r="B232" i="16"/>
  <c r="A232" i="16"/>
  <c r="B231" i="16"/>
  <c r="A231" i="16"/>
  <c r="B230" i="16"/>
  <c r="A230" i="16"/>
  <c r="B229" i="16"/>
  <c r="A229" i="16"/>
  <c r="B228" i="16"/>
  <c r="A228" i="16"/>
  <c r="B227" i="16"/>
  <c r="A227" i="16"/>
  <c r="B226" i="16"/>
  <c r="A226" i="16"/>
  <c r="B225" i="16"/>
  <c r="A225" i="16"/>
  <c r="B224" i="16"/>
  <c r="A224" i="16"/>
  <c r="B223" i="16"/>
  <c r="A223" i="16"/>
  <c r="B222" i="16"/>
  <c r="A222" i="16"/>
  <c r="B221" i="16"/>
  <c r="A221" i="16"/>
  <c r="B220" i="16"/>
  <c r="A220" i="16"/>
  <c r="B219" i="16"/>
  <c r="A219" i="16"/>
  <c r="B218" i="16"/>
  <c r="A218" i="16"/>
  <c r="B217" i="16"/>
  <c r="A217" i="16"/>
  <c r="B216" i="16"/>
  <c r="A216" i="16"/>
  <c r="B215" i="16"/>
  <c r="A215" i="16"/>
  <c r="B214" i="16"/>
  <c r="A214" i="16"/>
  <c r="B213" i="16"/>
  <c r="A213" i="16"/>
  <c r="B212" i="16"/>
  <c r="A212" i="16"/>
  <c r="B211" i="16"/>
  <c r="A211" i="16"/>
  <c r="B210" i="16"/>
  <c r="A210" i="16"/>
  <c r="B209" i="16"/>
  <c r="A209" i="16"/>
  <c r="B208" i="16"/>
  <c r="A208" i="16"/>
  <c r="B207" i="16"/>
  <c r="A207" i="16"/>
  <c r="B206" i="16"/>
  <c r="A206" i="16"/>
  <c r="B205" i="16"/>
  <c r="A205" i="16"/>
  <c r="B204" i="16"/>
  <c r="A204" i="16"/>
  <c r="B203" i="16"/>
  <c r="A203" i="16"/>
  <c r="B202" i="16"/>
  <c r="A202" i="16"/>
  <c r="B201" i="16"/>
  <c r="A201" i="16"/>
  <c r="B200" i="16"/>
  <c r="A200" i="16"/>
  <c r="B199" i="16"/>
  <c r="A199" i="16"/>
  <c r="B198" i="16"/>
  <c r="A198" i="16"/>
  <c r="B197" i="16"/>
  <c r="A197" i="16"/>
  <c r="B196" i="16"/>
  <c r="A196" i="16"/>
  <c r="B195" i="16"/>
  <c r="A195" i="16"/>
  <c r="B194" i="16"/>
  <c r="A194" i="16"/>
  <c r="B193" i="16"/>
  <c r="A193" i="16"/>
  <c r="B192" i="16"/>
  <c r="A192" i="16"/>
  <c r="B191" i="16"/>
  <c r="A191" i="16"/>
  <c r="B190" i="16"/>
  <c r="A190" i="16"/>
  <c r="B189" i="16"/>
  <c r="A189" i="16"/>
  <c r="B188" i="16"/>
  <c r="A188" i="16"/>
  <c r="B187" i="16"/>
  <c r="A187" i="16"/>
  <c r="B186" i="16"/>
  <c r="A186" i="16"/>
  <c r="B185" i="16"/>
  <c r="A185" i="16"/>
  <c r="B184" i="16"/>
  <c r="A184" i="16"/>
  <c r="B183" i="16"/>
  <c r="A183" i="16"/>
  <c r="B182" i="16"/>
  <c r="A182" i="16"/>
  <c r="B181" i="16"/>
  <c r="A181" i="16"/>
  <c r="B180" i="16"/>
  <c r="A180" i="16"/>
  <c r="B179" i="16"/>
  <c r="A179" i="16"/>
  <c r="B178" i="16"/>
  <c r="A178" i="16"/>
  <c r="B177" i="16"/>
  <c r="A177" i="16"/>
  <c r="B176" i="16"/>
  <c r="A176" i="16"/>
  <c r="B175" i="16"/>
  <c r="A175" i="16"/>
  <c r="B174" i="16"/>
  <c r="A174" i="16"/>
  <c r="B173" i="16"/>
  <c r="A173" i="16"/>
  <c r="B172" i="16"/>
  <c r="A172" i="16"/>
  <c r="B171" i="16"/>
  <c r="A171" i="16"/>
  <c r="B170" i="16"/>
  <c r="A170" i="16"/>
  <c r="B169" i="16"/>
  <c r="A169" i="16"/>
  <c r="B168" i="16"/>
  <c r="A168" i="16"/>
  <c r="B167" i="16"/>
  <c r="A167" i="16"/>
  <c r="B166" i="16"/>
  <c r="A166" i="16"/>
  <c r="B165" i="16"/>
  <c r="A165" i="16"/>
  <c r="B164" i="16"/>
  <c r="A164" i="16"/>
  <c r="B163" i="16"/>
  <c r="A163" i="16"/>
  <c r="B162" i="16"/>
  <c r="A162" i="16"/>
  <c r="B161" i="16"/>
  <c r="A161" i="16"/>
  <c r="B160" i="16"/>
  <c r="A160" i="16"/>
  <c r="B159" i="16"/>
  <c r="A159" i="16"/>
  <c r="B158" i="16"/>
  <c r="A158" i="16"/>
  <c r="B157" i="16"/>
  <c r="A157" i="16"/>
  <c r="B156" i="16"/>
  <c r="A156" i="16"/>
  <c r="B155" i="16"/>
  <c r="A155" i="16"/>
  <c r="B154" i="16"/>
  <c r="A154" i="16"/>
  <c r="B153" i="16"/>
  <c r="A153" i="16"/>
  <c r="B152" i="16"/>
  <c r="A152" i="16"/>
  <c r="B151" i="16"/>
  <c r="A151" i="16"/>
  <c r="B150" i="16"/>
  <c r="A150" i="16"/>
  <c r="B149" i="16"/>
  <c r="A149" i="16"/>
  <c r="B148" i="16"/>
  <c r="A148" i="16"/>
  <c r="B147" i="16"/>
  <c r="A147" i="16"/>
  <c r="B146" i="16"/>
  <c r="A146" i="16"/>
  <c r="B145" i="16"/>
  <c r="A145" i="16"/>
  <c r="B144" i="16"/>
  <c r="A144" i="16"/>
  <c r="B143" i="16"/>
  <c r="A143" i="16"/>
  <c r="B142" i="16"/>
  <c r="A142" i="16"/>
  <c r="B141" i="16"/>
  <c r="A141" i="16"/>
  <c r="B140" i="16"/>
  <c r="A140" i="16"/>
  <c r="B139" i="16"/>
  <c r="A139" i="16"/>
  <c r="B138" i="16"/>
  <c r="A138" i="16"/>
  <c r="B137" i="16"/>
  <c r="A137" i="16"/>
  <c r="B136" i="16"/>
  <c r="A136" i="16"/>
  <c r="B135" i="16"/>
  <c r="A135" i="16"/>
  <c r="B134" i="16"/>
  <c r="A134" i="16"/>
  <c r="B133" i="16"/>
  <c r="A133" i="16"/>
  <c r="B132" i="16"/>
  <c r="A132" i="16"/>
  <c r="B131" i="16"/>
  <c r="A131" i="16"/>
  <c r="B130" i="16"/>
  <c r="A130" i="16"/>
  <c r="B129" i="16"/>
  <c r="A129" i="16"/>
  <c r="B128" i="16"/>
  <c r="A128" i="16"/>
  <c r="B127" i="16"/>
  <c r="A127" i="16"/>
  <c r="B126" i="16"/>
  <c r="A126" i="16"/>
  <c r="B125" i="16"/>
  <c r="A125" i="16"/>
  <c r="B124" i="16"/>
  <c r="A124" i="16"/>
  <c r="B123" i="16"/>
  <c r="A123" i="16"/>
  <c r="B122" i="16"/>
  <c r="A122" i="16"/>
  <c r="B121" i="16"/>
  <c r="A121" i="16"/>
  <c r="B120" i="16"/>
  <c r="A120" i="16"/>
  <c r="B119" i="16"/>
  <c r="A119" i="16"/>
  <c r="B118" i="16"/>
  <c r="A118" i="16"/>
  <c r="B117" i="16"/>
  <c r="A117" i="16"/>
  <c r="B116" i="16"/>
  <c r="A116" i="16"/>
  <c r="B115" i="16"/>
  <c r="A115" i="16"/>
  <c r="B114" i="16"/>
  <c r="A114" i="16"/>
  <c r="B113" i="16"/>
  <c r="A113" i="16"/>
  <c r="B112" i="16"/>
  <c r="A112" i="16"/>
  <c r="B111" i="16"/>
  <c r="A111" i="16"/>
  <c r="B110" i="16"/>
  <c r="A110" i="16"/>
  <c r="B109" i="16"/>
  <c r="A109" i="16"/>
  <c r="B108" i="16"/>
  <c r="A108" i="16"/>
  <c r="B107" i="16"/>
  <c r="A107" i="16"/>
  <c r="B106" i="16"/>
  <c r="A106" i="16"/>
  <c r="B105" i="16"/>
  <c r="A105" i="16"/>
  <c r="B104" i="16"/>
  <c r="A104" i="16"/>
  <c r="B103" i="16"/>
  <c r="A103" i="16"/>
  <c r="B102" i="16"/>
  <c r="A102" i="16"/>
  <c r="B101" i="16"/>
  <c r="A101" i="16"/>
  <c r="B100" i="16"/>
  <c r="A100" i="16"/>
  <c r="B99" i="16"/>
  <c r="A99" i="16"/>
  <c r="B98" i="16"/>
  <c r="A98" i="16"/>
  <c r="B97" i="16"/>
  <c r="A97" i="16"/>
  <c r="B96" i="16"/>
  <c r="A96" i="16"/>
  <c r="B95" i="16"/>
  <c r="A95" i="16"/>
  <c r="B94" i="16"/>
  <c r="A94" i="16"/>
  <c r="B93" i="16"/>
  <c r="A93" i="16"/>
  <c r="B92" i="16"/>
  <c r="A92" i="16"/>
  <c r="B91" i="16"/>
  <c r="A91" i="16"/>
  <c r="B90" i="16"/>
  <c r="A90" i="16"/>
  <c r="B89" i="16"/>
  <c r="A89" i="16"/>
  <c r="B88" i="16"/>
  <c r="A88" i="16"/>
  <c r="B87" i="16"/>
  <c r="A87" i="16"/>
  <c r="B86" i="16"/>
  <c r="A86" i="16"/>
  <c r="B85" i="16"/>
  <c r="A85" i="16"/>
  <c r="B84" i="16"/>
  <c r="A84" i="16"/>
  <c r="B83" i="16"/>
  <c r="A83" i="16"/>
  <c r="B82" i="16"/>
  <c r="A82" i="16"/>
  <c r="B81" i="16"/>
  <c r="A81" i="16"/>
  <c r="B80" i="16"/>
  <c r="A80" i="16"/>
  <c r="B79" i="16"/>
  <c r="A79" i="16"/>
  <c r="B78" i="16"/>
  <c r="A78" i="16"/>
  <c r="B77" i="16"/>
  <c r="A77" i="16"/>
  <c r="B76" i="16"/>
  <c r="A76" i="16"/>
  <c r="B75" i="16"/>
  <c r="A75" i="16"/>
  <c r="B74" i="16"/>
  <c r="A74" i="16"/>
  <c r="B73" i="16"/>
  <c r="A73" i="16"/>
  <c r="B72" i="16"/>
  <c r="A72" i="16"/>
  <c r="B71" i="16"/>
  <c r="A71" i="16"/>
  <c r="B70" i="16"/>
  <c r="A70" i="16"/>
  <c r="B69" i="16"/>
  <c r="A69" i="16"/>
  <c r="B68" i="16"/>
  <c r="A68" i="16"/>
  <c r="B67" i="16"/>
  <c r="A67" i="16"/>
  <c r="B66" i="16"/>
  <c r="A66" i="16"/>
  <c r="B65" i="16"/>
  <c r="A65" i="16"/>
  <c r="B64" i="16"/>
  <c r="A64" i="16"/>
  <c r="B63" i="16"/>
  <c r="A63" i="16"/>
  <c r="B62" i="16"/>
  <c r="A62" i="16"/>
  <c r="B61" i="16"/>
  <c r="A61" i="16"/>
  <c r="B60" i="16"/>
  <c r="A60" i="16"/>
  <c r="B59" i="16"/>
  <c r="A59" i="16"/>
  <c r="B58" i="16"/>
  <c r="A58" i="16"/>
  <c r="B57" i="16"/>
  <c r="A57" i="16"/>
  <c r="B56" i="16"/>
  <c r="A56" i="16"/>
  <c r="B55" i="16"/>
  <c r="A55" i="16"/>
  <c r="B54" i="16"/>
  <c r="A54" i="16"/>
  <c r="B53" i="16"/>
  <c r="A53" i="16"/>
  <c r="B52" i="16"/>
  <c r="A52" i="16"/>
  <c r="B51" i="16"/>
  <c r="A51" i="16"/>
  <c r="B50" i="16"/>
  <c r="A50" i="16"/>
  <c r="B49" i="16"/>
  <c r="A49" i="16"/>
  <c r="B48" i="16"/>
  <c r="A48" i="16"/>
  <c r="B47" i="16"/>
  <c r="A47" i="16"/>
  <c r="B46" i="16"/>
  <c r="A46" i="16"/>
  <c r="B45" i="16"/>
  <c r="A45" i="16"/>
  <c r="B44" i="16"/>
  <c r="A44" i="16"/>
  <c r="B43" i="16"/>
  <c r="A43" i="16"/>
  <c r="B42" i="16"/>
  <c r="A42" i="16"/>
  <c r="B41" i="16"/>
  <c r="A41" i="16"/>
  <c r="B40" i="16"/>
  <c r="A40" i="16"/>
  <c r="B39" i="16"/>
  <c r="A39" i="16"/>
  <c r="B38" i="16"/>
  <c r="A38" i="16"/>
  <c r="B37" i="16"/>
  <c r="A37" i="16"/>
  <c r="B36" i="16"/>
  <c r="A36" i="16"/>
  <c r="B35" i="16"/>
  <c r="A35" i="16"/>
  <c r="B34" i="16"/>
  <c r="A34" i="16"/>
  <c r="B33" i="16"/>
  <c r="A33" i="16"/>
  <c r="B32" i="16"/>
  <c r="A32" i="16"/>
  <c r="B31" i="16"/>
  <c r="A31" i="16"/>
  <c r="B30" i="16"/>
  <c r="A30" i="16"/>
  <c r="B29" i="16"/>
  <c r="A29" i="16"/>
  <c r="B28" i="16"/>
  <c r="A28" i="16"/>
  <c r="B27" i="16"/>
  <c r="A27" i="16"/>
  <c r="B26" i="16"/>
  <c r="A26" i="16"/>
  <c r="B25" i="16"/>
  <c r="A25" i="16"/>
  <c r="B24" i="16"/>
  <c r="A24" i="16"/>
  <c r="B23" i="16"/>
  <c r="A23" i="16"/>
  <c r="B22" i="16"/>
  <c r="A22" i="16"/>
  <c r="B21" i="16"/>
  <c r="A21" i="16"/>
  <c r="B20" i="16"/>
  <c r="A20" i="16"/>
  <c r="B19" i="16"/>
  <c r="A19" i="16"/>
  <c r="B18" i="16"/>
  <c r="A18" i="16"/>
  <c r="B17" i="16"/>
  <c r="A17" i="16"/>
  <c r="B16" i="16"/>
  <c r="A16" i="16"/>
  <c r="B15" i="16"/>
  <c r="A15" i="16"/>
  <c r="B14" i="16"/>
  <c r="A14" i="16"/>
  <c r="B13" i="16"/>
  <c r="A13" i="16"/>
  <c r="B12" i="16"/>
  <c r="A12" i="16"/>
  <c r="B11" i="16"/>
  <c r="A11" i="16"/>
  <c r="B10" i="16"/>
  <c r="A10" i="16"/>
  <c r="B9" i="16"/>
  <c r="A9" i="16"/>
  <c r="B8" i="16"/>
  <c r="A8" i="16"/>
  <c r="B7" i="16"/>
  <c r="A7" i="16"/>
  <c r="B6" i="16"/>
  <c r="A6" i="16"/>
  <c r="B5" i="16"/>
  <c r="A5" i="16"/>
  <c r="B4" i="16"/>
  <c r="A4" i="16"/>
  <c r="B327" i="15"/>
  <c r="A327" i="15"/>
  <c r="B326" i="15"/>
  <c r="A326" i="15"/>
  <c r="B325" i="15"/>
  <c r="A325" i="15"/>
  <c r="B324" i="15"/>
  <c r="A324" i="15"/>
  <c r="B323" i="15"/>
  <c r="A323" i="15"/>
  <c r="B322" i="15"/>
  <c r="A322" i="15"/>
  <c r="B321" i="15"/>
  <c r="A321" i="15"/>
  <c r="B320" i="15"/>
  <c r="A320" i="15"/>
  <c r="B319" i="15"/>
  <c r="A319" i="15"/>
  <c r="B318" i="15"/>
  <c r="A318" i="15"/>
  <c r="B317" i="15"/>
  <c r="A317" i="15"/>
  <c r="B316" i="15"/>
  <c r="A316" i="15"/>
  <c r="B315" i="15"/>
  <c r="A315" i="15"/>
  <c r="B314" i="15"/>
  <c r="A314" i="15"/>
  <c r="B313" i="15"/>
  <c r="A313" i="15"/>
  <c r="B312" i="15"/>
  <c r="A312" i="15"/>
  <c r="B311" i="15"/>
  <c r="A311" i="15"/>
  <c r="B310" i="15"/>
  <c r="A310" i="15"/>
  <c r="B309" i="15"/>
  <c r="A309" i="15"/>
  <c r="B308" i="15"/>
  <c r="A308" i="15"/>
  <c r="B307" i="15"/>
  <c r="A307" i="15"/>
  <c r="B306" i="15"/>
  <c r="A306" i="15"/>
  <c r="B305" i="15"/>
  <c r="A305" i="15"/>
  <c r="B304" i="15"/>
  <c r="A304" i="15"/>
  <c r="B303" i="15"/>
  <c r="A303" i="15"/>
  <c r="B302" i="15"/>
  <c r="A302" i="15"/>
  <c r="B301" i="15"/>
  <c r="A301" i="15"/>
  <c r="B300" i="15"/>
  <c r="A300" i="15"/>
  <c r="B299" i="15"/>
  <c r="A299" i="15"/>
  <c r="B298" i="15"/>
  <c r="A298" i="15"/>
  <c r="B297" i="15"/>
  <c r="A297" i="15"/>
  <c r="B296" i="15"/>
  <c r="A296" i="15"/>
  <c r="B295" i="15"/>
  <c r="A295" i="15"/>
  <c r="B294" i="15"/>
  <c r="A294" i="15"/>
  <c r="B293" i="15"/>
  <c r="A293" i="15"/>
  <c r="B292" i="15"/>
  <c r="A292" i="15"/>
  <c r="B291" i="15"/>
  <c r="A291" i="15"/>
  <c r="B290" i="15"/>
  <c r="A290" i="15"/>
  <c r="B289" i="15"/>
  <c r="A289" i="15"/>
  <c r="B288" i="15"/>
  <c r="A288" i="15"/>
  <c r="B287" i="15"/>
  <c r="A287" i="15"/>
  <c r="B286" i="15"/>
  <c r="A286" i="15"/>
  <c r="B285" i="15"/>
  <c r="A285" i="15"/>
  <c r="B284" i="15"/>
  <c r="A284" i="15"/>
  <c r="B283" i="15"/>
  <c r="A283" i="15"/>
  <c r="B282" i="15"/>
  <c r="A282" i="15"/>
  <c r="B281" i="15"/>
  <c r="A281" i="15"/>
  <c r="B280" i="15"/>
  <c r="A280" i="15"/>
  <c r="B279" i="15"/>
  <c r="A279" i="15"/>
  <c r="B278" i="15"/>
  <c r="A278" i="15"/>
  <c r="B277" i="15"/>
  <c r="A277" i="15"/>
  <c r="B276" i="15"/>
  <c r="A276" i="15"/>
  <c r="B275" i="15"/>
  <c r="A275" i="15"/>
  <c r="B274" i="15"/>
  <c r="A274" i="15"/>
  <c r="B273" i="15"/>
  <c r="A273" i="15"/>
  <c r="B272" i="15"/>
  <c r="A272" i="15"/>
  <c r="B271" i="15"/>
  <c r="A271" i="15"/>
  <c r="B270" i="15"/>
  <c r="A270" i="15"/>
  <c r="B269" i="15"/>
  <c r="A269" i="15"/>
  <c r="B268" i="15"/>
  <c r="A268" i="15"/>
  <c r="B267" i="15"/>
  <c r="A267" i="15"/>
  <c r="B266" i="15"/>
  <c r="A266" i="15"/>
  <c r="B265" i="15"/>
  <c r="A265" i="15"/>
  <c r="B264" i="15"/>
  <c r="A264" i="15"/>
  <c r="B263" i="15"/>
  <c r="A263" i="15"/>
  <c r="B262" i="15"/>
  <c r="A262" i="15"/>
  <c r="B261" i="15"/>
  <c r="A261" i="15"/>
  <c r="B260" i="15"/>
  <c r="A260" i="15"/>
  <c r="B259" i="15"/>
  <c r="A259" i="15"/>
  <c r="B258" i="15"/>
  <c r="A258" i="15"/>
  <c r="B257" i="15"/>
  <c r="A257" i="15"/>
  <c r="B256" i="15"/>
  <c r="A256" i="15"/>
  <c r="B255" i="15"/>
  <c r="A255" i="15"/>
  <c r="B254" i="15"/>
  <c r="A254" i="15"/>
  <c r="B253" i="15"/>
  <c r="A253" i="15"/>
  <c r="B252" i="15"/>
  <c r="A252" i="15"/>
  <c r="B251" i="15"/>
  <c r="A251" i="15"/>
  <c r="B250" i="15"/>
  <c r="A250" i="15"/>
  <c r="B249" i="15"/>
  <c r="A249" i="15"/>
  <c r="B248" i="15"/>
  <c r="A248" i="15"/>
  <c r="B247" i="15"/>
  <c r="A247" i="15"/>
  <c r="B246" i="15"/>
  <c r="A246" i="15"/>
  <c r="B245" i="15"/>
  <c r="A245" i="15"/>
  <c r="B244" i="15"/>
  <c r="A244" i="15"/>
  <c r="B243" i="15"/>
  <c r="A243" i="15"/>
  <c r="B242" i="15"/>
  <c r="A242" i="15"/>
  <c r="B241" i="15"/>
  <c r="A241" i="15"/>
  <c r="B240" i="15"/>
  <c r="A240" i="15"/>
  <c r="B239" i="15"/>
  <c r="A239" i="15"/>
  <c r="B238" i="15"/>
  <c r="A238" i="15"/>
  <c r="B237" i="15"/>
  <c r="A237" i="15"/>
  <c r="B236" i="15"/>
  <c r="A236" i="15"/>
  <c r="B235" i="15"/>
  <c r="A235" i="15"/>
  <c r="B234" i="15"/>
  <c r="A234" i="15"/>
  <c r="B233" i="15"/>
  <c r="A233" i="15"/>
  <c r="B232" i="15"/>
  <c r="A232" i="15"/>
  <c r="B231" i="15"/>
  <c r="A231" i="15"/>
  <c r="B230" i="15"/>
  <c r="A230" i="15"/>
  <c r="B229" i="15"/>
  <c r="A229" i="15"/>
  <c r="B228" i="15"/>
  <c r="A228" i="15"/>
  <c r="B227" i="15"/>
  <c r="A227" i="15"/>
  <c r="B226" i="15"/>
  <c r="A226" i="15"/>
  <c r="B225" i="15"/>
  <c r="A225" i="15"/>
  <c r="B224" i="15"/>
  <c r="A224" i="15"/>
  <c r="B223" i="15"/>
  <c r="A223" i="15"/>
  <c r="B222" i="15"/>
  <c r="A222" i="15"/>
  <c r="B221" i="15"/>
  <c r="A221" i="15"/>
  <c r="B220" i="15"/>
  <c r="A220" i="15"/>
  <c r="B219" i="15"/>
  <c r="A219" i="15"/>
  <c r="B218" i="15"/>
  <c r="A218" i="15"/>
  <c r="B217" i="15"/>
  <c r="A217" i="15"/>
  <c r="B216" i="15"/>
  <c r="A216" i="15"/>
  <c r="B215" i="15"/>
  <c r="A215" i="15"/>
  <c r="B214" i="15"/>
  <c r="A214" i="15"/>
  <c r="B213" i="15"/>
  <c r="A213" i="15"/>
  <c r="B212" i="15"/>
  <c r="A212" i="15"/>
  <c r="B211" i="15"/>
  <c r="A211" i="15"/>
  <c r="B210" i="15"/>
  <c r="A210" i="15"/>
  <c r="B209" i="15"/>
  <c r="A209" i="15"/>
  <c r="B208" i="15"/>
  <c r="A208" i="15"/>
  <c r="B207" i="15"/>
  <c r="A207" i="15"/>
  <c r="B206" i="15"/>
  <c r="A206" i="15"/>
  <c r="B205" i="15"/>
  <c r="A205" i="15"/>
  <c r="B204" i="15"/>
  <c r="A204" i="15"/>
  <c r="B203" i="15"/>
  <c r="A203" i="15"/>
  <c r="B202" i="15"/>
  <c r="A202" i="15"/>
  <c r="B201" i="15"/>
  <c r="A201" i="15"/>
  <c r="B200" i="15"/>
  <c r="A200" i="15"/>
  <c r="B199" i="15"/>
  <c r="A199" i="15"/>
  <c r="B198" i="15"/>
  <c r="A198" i="15"/>
  <c r="B197" i="15"/>
  <c r="A197" i="15"/>
  <c r="B196" i="15"/>
  <c r="A196" i="15"/>
  <c r="B195" i="15"/>
  <c r="A195" i="15"/>
  <c r="B194" i="15"/>
  <c r="A194" i="15"/>
  <c r="B193" i="15"/>
  <c r="A193" i="15"/>
  <c r="B192" i="15"/>
  <c r="A192" i="15"/>
  <c r="B191" i="15"/>
  <c r="A191" i="15"/>
  <c r="B190" i="15"/>
  <c r="A190" i="15"/>
  <c r="B189" i="15"/>
  <c r="A189" i="15"/>
  <c r="B188" i="15"/>
  <c r="A188" i="15"/>
  <c r="B187" i="15"/>
  <c r="A187" i="15"/>
  <c r="B186" i="15"/>
  <c r="A186" i="15"/>
  <c r="B185" i="15"/>
  <c r="A185" i="15"/>
  <c r="B184" i="15"/>
  <c r="A184" i="15"/>
  <c r="B183" i="15"/>
  <c r="A183" i="15"/>
  <c r="B182" i="15"/>
  <c r="A182" i="15"/>
  <c r="B181" i="15"/>
  <c r="A181" i="15"/>
  <c r="B180" i="15"/>
  <c r="A180" i="15"/>
  <c r="B179" i="15"/>
  <c r="A179" i="15"/>
  <c r="B178" i="15"/>
  <c r="A178" i="15"/>
  <c r="B177" i="15"/>
  <c r="A177" i="15"/>
  <c r="B176" i="15"/>
  <c r="A176" i="15"/>
  <c r="B175" i="15"/>
  <c r="A175" i="15"/>
  <c r="B174" i="15"/>
  <c r="A174" i="15"/>
  <c r="B173" i="15"/>
  <c r="A173" i="15"/>
  <c r="B172" i="15"/>
  <c r="A172" i="15"/>
  <c r="B171" i="15"/>
  <c r="A171" i="15"/>
  <c r="B170" i="15"/>
  <c r="A170" i="15"/>
  <c r="B169" i="15"/>
  <c r="A169" i="15"/>
  <c r="B168" i="15"/>
  <c r="A168" i="15"/>
  <c r="B167" i="15"/>
  <c r="A167" i="15"/>
  <c r="B166" i="15"/>
  <c r="A166" i="15"/>
  <c r="B165" i="15"/>
  <c r="A165" i="15"/>
  <c r="B164" i="15"/>
  <c r="A164" i="15"/>
  <c r="B163" i="15"/>
  <c r="A163" i="15"/>
  <c r="B162" i="15"/>
  <c r="A162" i="15"/>
  <c r="B161" i="15"/>
  <c r="A161" i="15"/>
  <c r="B160" i="15"/>
  <c r="A160" i="15"/>
  <c r="B159" i="15"/>
  <c r="A159" i="15"/>
  <c r="B158" i="15"/>
  <c r="A158" i="15"/>
  <c r="B157" i="15"/>
  <c r="A157" i="15"/>
  <c r="B156" i="15"/>
  <c r="A156" i="15"/>
  <c r="B155" i="15"/>
  <c r="A155" i="15"/>
  <c r="B154" i="15"/>
  <c r="A154" i="15"/>
  <c r="B153" i="15"/>
  <c r="A153" i="15"/>
  <c r="B152" i="15"/>
  <c r="A152" i="15"/>
  <c r="B151" i="15"/>
  <c r="A151" i="15"/>
  <c r="B150" i="15"/>
  <c r="A150" i="15"/>
  <c r="B149" i="15"/>
  <c r="A149" i="15"/>
  <c r="B148" i="15"/>
  <c r="A148" i="15"/>
  <c r="B147" i="15"/>
  <c r="A147" i="15"/>
  <c r="B146" i="15"/>
  <c r="A146" i="15"/>
  <c r="B145" i="15"/>
  <c r="A145" i="15"/>
  <c r="B144" i="15"/>
  <c r="A144" i="15"/>
  <c r="B143" i="15"/>
  <c r="A143" i="15"/>
  <c r="B142" i="15"/>
  <c r="A142" i="15"/>
  <c r="B141" i="15"/>
  <c r="A141" i="15"/>
  <c r="B140" i="15"/>
  <c r="A140" i="15"/>
  <c r="B139" i="15"/>
  <c r="A139" i="15"/>
  <c r="B138" i="15"/>
  <c r="A138" i="15"/>
  <c r="B137" i="15"/>
  <c r="A137" i="15"/>
  <c r="B136" i="15"/>
  <c r="A136" i="15"/>
  <c r="B135" i="15"/>
  <c r="A135" i="15"/>
  <c r="B134" i="15"/>
  <c r="A134" i="15"/>
  <c r="B133" i="15"/>
  <c r="A133" i="15"/>
  <c r="B132" i="15"/>
  <c r="A132" i="15"/>
  <c r="B131" i="15"/>
  <c r="A131" i="15"/>
  <c r="B130" i="15"/>
  <c r="A130" i="15"/>
  <c r="B129" i="15"/>
  <c r="A129" i="15"/>
  <c r="B128" i="15"/>
  <c r="A128" i="15"/>
  <c r="B127" i="15"/>
  <c r="A127" i="15"/>
  <c r="B126" i="15"/>
  <c r="A126" i="15"/>
  <c r="B125" i="15"/>
  <c r="A125" i="15"/>
  <c r="B124" i="15"/>
  <c r="A124" i="15"/>
  <c r="B123" i="15"/>
  <c r="A123" i="15"/>
  <c r="B122" i="15"/>
  <c r="A122" i="15"/>
  <c r="B121" i="15"/>
  <c r="A121" i="15"/>
  <c r="B120" i="15"/>
  <c r="A120" i="15"/>
  <c r="B119" i="15"/>
  <c r="A119" i="15"/>
  <c r="B118" i="15"/>
  <c r="A118" i="15"/>
  <c r="B117" i="15"/>
  <c r="A117" i="15"/>
  <c r="B116" i="15"/>
  <c r="A116" i="15"/>
  <c r="B115" i="15"/>
  <c r="A115" i="15"/>
  <c r="B114" i="15"/>
  <c r="A114" i="15"/>
  <c r="B113" i="15"/>
  <c r="A113" i="15"/>
  <c r="B112" i="15"/>
  <c r="A112" i="15"/>
  <c r="B111" i="15"/>
  <c r="A111" i="15"/>
  <c r="B110" i="15"/>
  <c r="A110" i="15"/>
  <c r="B109" i="15"/>
  <c r="A109" i="15"/>
  <c r="B108" i="15"/>
  <c r="A108" i="15"/>
  <c r="B107" i="15"/>
  <c r="A107" i="15"/>
  <c r="B106" i="15"/>
  <c r="A106" i="15"/>
  <c r="B105" i="15"/>
  <c r="A105" i="15"/>
  <c r="B104" i="15"/>
  <c r="A104" i="15"/>
  <c r="B103" i="15"/>
  <c r="A103" i="15"/>
  <c r="B102" i="15"/>
  <c r="A102" i="15"/>
  <c r="B101" i="15"/>
  <c r="A101" i="15"/>
  <c r="B100" i="15"/>
  <c r="A100" i="15"/>
  <c r="B99" i="15"/>
  <c r="A99" i="15"/>
  <c r="B98" i="15"/>
  <c r="A98" i="15"/>
  <c r="B97" i="15"/>
  <c r="A97" i="15"/>
  <c r="B96" i="15"/>
  <c r="A96" i="15"/>
  <c r="B95" i="15"/>
  <c r="A95" i="15"/>
  <c r="B94" i="15"/>
  <c r="A94" i="15"/>
  <c r="B93" i="15"/>
  <c r="A93" i="15"/>
  <c r="B92" i="15"/>
  <c r="A92" i="15"/>
  <c r="B91" i="15"/>
  <c r="A91" i="15"/>
  <c r="B90" i="15"/>
  <c r="A90" i="15"/>
  <c r="B89" i="15"/>
  <c r="A89" i="15"/>
  <c r="B88" i="15"/>
  <c r="A88" i="15"/>
  <c r="B87" i="15"/>
  <c r="A87" i="15"/>
  <c r="B86" i="15"/>
  <c r="A86" i="15"/>
  <c r="B85" i="15"/>
  <c r="A85" i="15"/>
  <c r="B84" i="15"/>
  <c r="A84" i="15"/>
  <c r="B83" i="15"/>
  <c r="A83" i="15"/>
  <c r="B82" i="15"/>
  <c r="A82" i="15"/>
  <c r="B81" i="15"/>
  <c r="A81" i="15"/>
  <c r="B80" i="15"/>
  <c r="A80" i="15"/>
  <c r="B79" i="15"/>
  <c r="A79" i="15"/>
  <c r="B78" i="15"/>
  <c r="A78" i="15"/>
  <c r="B77" i="15"/>
  <c r="A77" i="15"/>
  <c r="B76" i="15"/>
  <c r="A76" i="15"/>
  <c r="B75" i="15"/>
  <c r="A75" i="15"/>
  <c r="B74" i="15"/>
  <c r="A74" i="15"/>
  <c r="B73" i="15"/>
  <c r="A73" i="15"/>
  <c r="B72" i="15"/>
  <c r="A72" i="15"/>
  <c r="B71" i="15"/>
  <c r="A71" i="15"/>
  <c r="B70" i="15"/>
  <c r="A70" i="15"/>
  <c r="B69" i="15"/>
  <c r="A69" i="15"/>
  <c r="B68" i="15"/>
  <c r="A68" i="15"/>
  <c r="B67" i="15"/>
  <c r="A67" i="15"/>
  <c r="B66" i="15"/>
  <c r="A66" i="15"/>
  <c r="B65" i="15"/>
  <c r="A65" i="15"/>
  <c r="B64" i="15"/>
  <c r="A64" i="15"/>
  <c r="B63" i="15"/>
  <c r="A63" i="15"/>
  <c r="B62" i="15"/>
  <c r="A62" i="15"/>
  <c r="B61" i="15"/>
  <c r="A61" i="15"/>
  <c r="B60" i="15"/>
  <c r="A60" i="15"/>
  <c r="B59" i="15"/>
  <c r="A59" i="15"/>
  <c r="B58" i="15"/>
  <c r="A58" i="15"/>
  <c r="B57" i="15"/>
  <c r="A57" i="15"/>
  <c r="B56" i="15"/>
  <c r="A56" i="15"/>
  <c r="B55" i="15"/>
  <c r="A55" i="15"/>
  <c r="B54" i="15"/>
  <c r="A54" i="15"/>
  <c r="B53" i="15"/>
  <c r="A53" i="15"/>
  <c r="B52" i="15"/>
  <c r="A52" i="15"/>
  <c r="B51" i="15"/>
  <c r="A51" i="15"/>
  <c r="B50" i="15"/>
  <c r="A50" i="15"/>
  <c r="B49" i="15"/>
  <c r="A49" i="15"/>
  <c r="B48" i="15"/>
  <c r="A48" i="15"/>
  <c r="B47" i="15"/>
  <c r="A47" i="15"/>
  <c r="B46" i="15"/>
  <c r="A46" i="15"/>
  <c r="B45" i="15"/>
  <c r="A45" i="15"/>
  <c r="B44" i="15"/>
  <c r="A44" i="15"/>
  <c r="B43" i="15"/>
  <c r="A43" i="15"/>
  <c r="B42" i="15"/>
  <c r="A42" i="15"/>
  <c r="B41" i="15"/>
  <c r="A41" i="15"/>
  <c r="B40" i="15"/>
  <c r="A40" i="15"/>
  <c r="B39" i="15"/>
  <c r="A39" i="15"/>
  <c r="B38" i="15"/>
  <c r="A38" i="15"/>
  <c r="B37" i="15"/>
  <c r="A37" i="15"/>
  <c r="B36" i="15"/>
  <c r="A36" i="15"/>
  <c r="B35" i="15"/>
  <c r="A35" i="15"/>
  <c r="B34" i="15"/>
  <c r="A34" i="15"/>
  <c r="B33" i="15"/>
  <c r="A33" i="15"/>
  <c r="B32" i="15"/>
  <c r="A32" i="15"/>
  <c r="B31" i="15"/>
  <c r="A31" i="15"/>
  <c r="B30" i="15"/>
  <c r="A30" i="15"/>
  <c r="B29" i="15"/>
  <c r="A29" i="15"/>
  <c r="B28" i="15"/>
  <c r="A28" i="15"/>
  <c r="B27" i="15"/>
  <c r="A27" i="15"/>
  <c r="B26" i="15"/>
  <c r="A26" i="15"/>
  <c r="B25" i="15"/>
  <c r="A25" i="15"/>
  <c r="B24" i="15"/>
  <c r="A24" i="15"/>
  <c r="B23" i="15"/>
  <c r="A23" i="15"/>
  <c r="B22" i="15"/>
  <c r="A22" i="15"/>
  <c r="B21" i="15"/>
  <c r="A21" i="15"/>
  <c r="B20" i="15"/>
  <c r="A20" i="15"/>
  <c r="B19" i="15"/>
  <c r="A19" i="15"/>
  <c r="B18" i="15"/>
  <c r="A18" i="15"/>
  <c r="B17" i="15"/>
  <c r="A17" i="15"/>
  <c r="B16" i="15"/>
  <c r="A16" i="15"/>
  <c r="B15" i="15"/>
  <c r="A15" i="15"/>
  <c r="B14" i="15"/>
  <c r="A14" i="15"/>
  <c r="B13" i="15"/>
  <c r="A13" i="15"/>
  <c r="B12" i="15"/>
  <c r="A12" i="15"/>
  <c r="B11" i="15"/>
  <c r="A11" i="15"/>
  <c r="B10" i="15"/>
  <c r="A10" i="15"/>
  <c r="B9" i="15"/>
  <c r="A9" i="15"/>
  <c r="B8" i="15"/>
  <c r="A8" i="15"/>
  <c r="B7" i="15"/>
  <c r="A7" i="15"/>
  <c r="B6" i="15"/>
  <c r="A6" i="15"/>
  <c r="B5" i="15"/>
  <c r="A5" i="15"/>
  <c r="B4" i="15"/>
  <c r="A4" i="15"/>
  <c r="B327" i="14"/>
  <c r="A327" i="14"/>
  <c r="B326" i="14"/>
  <c r="A326" i="14"/>
  <c r="B325" i="14"/>
  <c r="A325" i="14"/>
  <c r="B324" i="14"/>
  <c r="A324" i="14"/>
  <c r="B323" i="14"/>
  <c r="A323" i="14"/>
  <c r="B322" i="14"/>
  <c r="A322" i="14"/>
  <c r="B321" i="14"/>
  <c r="A321" i="14"/>
  <c r="B320" i="14"/>
  <c r="A320" i="14"/>
  <c r="B319" i="14"/>
  <c r="A319" i="14"/>
  <c r="B318" i="14"/>
  <c r="A318" i="14"/>
  <c r="B317" i="14"/>
  <c r="A317" i="14"/>
  <c r="B316" i="14"/>
  <c r="A316" i="14"/>
  <c r="B315" i="14"/>
  <c r="A315" i="14"/>
  <c r="B314" i="14"/>
  <c r="A314" i="14"/>
  <c r="B313" i="14"/>
  <c r="A313" i="14"/>
  <c r="B312" i="14"/>
  <c r="A312" i="14"/>
  <c r="B311" i="14"/>
  <c r="A311" i="14"/>
  <c r="B310" i="14"/>
  <c r="A310" i="14"/>
  <c r="B309" i="14"/>
  <c r="A309" i="14"/>
  <c r="B308" i="14"/>
  <c r="A308" i="14"/>
  <c r="B307" i="14"/>
  <c r="A307" i="14"/>
  <c r="B306" i="14"/>
  <c r="A306" i="14"/>
  <c r="B305" i="14"/>
  <c r="A305" i="14"/>
  <c r="B304" i="14"/>
  <c r="A304" i="14"/>
  <c r="B303" i="14"/>
  <c r="A303" i="14"/>
  <c r="B302" i="14"/>
  <c r="A302" i="14"/>
  <c r="B301" i="14"/>
  <c r="A301" i="14"/>
  <c r="B300" i="14"/>
  <c r="A300" i="14"/>
  <c r="B299" i="14"/>
  <c r="A299" i="14"/>
  <c r="B298" i="14"/>
  <c r="A298" i="14"/>
  <c r="B297" i="14"/>
  <c r="A297" i="14"/>
  <c r="B296" i="14"/>
  <c r="A296" i="14"/>
  <c r="B295" i="14"/>
  <c r="A295" i="14"/>
  <c r="B294" i="14"/>
  <c r="A294" i="14"/>
  <c r="B293" i="14"/>
  <c r="A293" i="14"/>
  <c r="B292" i="14"/>
  <c r="A292" i="14"/>
  <c r="B291" i="14"/>
  <c r="A291" i="14"/>
  <c r="B290" i="14"/>
  <c r="A290" i="14"/>
  <c r="B289" i="14"/>
  <c r="A289" i="14"/>
  <c r="B288" i="14"/>
  <c r="A288" i="14"/>
  <c r="B287" i="14"/>
  <c r="A287" i="14"/>
  <c r="B286" i="14"/>
  <c r="A286" i="14"/>
  <c r="B285" i="14"/>
  <c r="A285" i="14"/>
  <c r="B284" i="14"/>
  <c r="A284" i="14"/>
  <c r="B283" i="14"/>
  <c r="A283" i="14"/>
  <c r="B282" i="14"/>
  <c r="A282" i="14"/>
  <c r="B281" i="14"/>
  <c r="A281" i="14"/>
  <c r="B280" i="14"/>
  <c r="A280" i="14"/>
  <c r="B279" i="14"/>
  <c r="A279" i="14"/>
  <c r="B278" i="14"/>
  <c r="A278" i="14"/>
  <c r="B277" i="14"/>
  <c r="A277" i="14"/>
  <c r="B276" i="14"/>
  <c r="A276" i="14"/>
  <c r="B275" i="14"/>
  <c r="A275" i="14"/>
  <c r="B274" i="14"/>
  <c r="A274" i="14"/>
  <c r="B273" i="14"/>
  <c r="A273" i="14"/>
  <c r="B272" i="14"/>
  <c r="A272" i="14"/>
  <c r="B271" i="14"/>
  <c r="A271" i="14"/>
  <c r="B270" i="14"/>
  <c r="A270" i="14"/>
  <c r="B269" i="14"/>
  <c r="A269" i="14"/>
  <c r="B268" i="14"/>
  <c r="A268" i="14"/>
  <c r="B267" i="14"/>
  <c r="A267" i="14"/>
  <c r="B266" i="14"/>
  <c r="A266" i="14"/>
  <c r="B265" i="14"/>
  <c r="A265" i="14"/>
  <c r="B264" i="14"/>
  <c r="A264" i="14"/>
  <c r="B263" i="14"/>
  <c r="A263" i="14"/>
  <c r="B262" i="14"/>
  <c r="A262" i="14"/>
  <c r="B261" i="14"/>
  <c r="A261" i="14"/>
  <c r="B260" i="14"/>
  <c r="A260" i="14"/>
  <c r="B259" i="14"/>
  <c r="A259" i="14"/>
  <c r="B258" i="14"/>
  <c r="A258" i="14"/>
  <c r="B257" i="14"/>
  <c r="A257" i="14"/>
  <c r="B256" i="14"/>
  <c r="A256" i="14"/>
  <c r="B255" i="14"/>
  <c r="A255" i="14"/>
  <c r="B254" i="14"/>
  <c r="A254" i="14"/>
  <c r="B253" i="14"/>
  <c r="A253" i="14"/>
  <c r="B252" i="14"/>
  <c r="A252" i="14"/>
  <c r="B251" i="14"/>
  <c r="A251" i="14"/>
  <c r="B250" i="14"/>
  <c r="A250" i="14"/>
  <c r="B249" i="14"/>
  <c r="A249" i="14"/>
  <c r="B248" i="14"/>
  <c r="A248" i="14"/>
  <c r="B247" i="14"/>
  <c r="A247" i="14"/>
  <c r="B246" i="14"/>
  <c r="A246" i="14"/>
  <c r="B245" i="14"/>
  <c r="A245" i="14"/>
  <c r="B244" i="14"/>
  <c r="A244" i="14"/>
  <c r="B243" i="14"/>
  <c r="A243" i="14"/>
  <c r="B242" i="14"/>
  <c r="A242" i="14"/>
  <c r="B241" i="14"/>
  <c r="A241" i="14"/>
  <c r="B240" i="14"/>
  <c r="A240" i="14"/>
  <c r="B239" i="14"/>
  <c r="A239" i="14"/>
  <c r="B238" i="14"/>
  <c r="A238" i="14"/>
  <c r="B237" i="14"/>
  <c r="A237" i="14"/>
  <c r="B236" i="14"/>
  <c r="A236" i="14"/>
  <c r="B235" i="14"/>
  <c r="A235" i="14"/>
  <c r="B234" i="14"/>
  <c r="A234" i="14"/>
  <c r="B233" i="14"/>
  <c r="A233" i="14"/>
  <c r="B232" i="14"/>
  <c r="A232" i="14"/>
  <c r="B231" i="14"/>
  <c r="A231" i="14"/>
  <c r="B230" i="14"/>
  <c r="A230" i="14"/>
  <c r="B229" i="14"/>
  <c r="A229" i="14"/>
  <c r="B228" i="14"/>
  <c r="A228" i="14"/>
  <c r="B227" i="14"/>
  <c r="A227" i="14"/>
  <c r="B226" i="14"/>
  <c r="A226" i="14"/>
  <c r="B225" i="14"/>
  <c r="A225" i="14"/>
  <c r="B224" i="14"/>
  <c r="A224" i="14"/>
  <c r="B223" i="14"/>
  <c r="A223" i="14"/>
  <c r="B222" i="14"/>
  <c r="A222" i="14"/>
  <c r="B221" i="14"/>
  <c r="A221" i="14"/>
  <c r="B220" i="14"/>
  <c r="A220" i="14"/>
  <c r="B219" i="14"/>
  <c r="A219" i="14"/>
  <c r="B218" i="14"/>
  <c r="A218" i="14"/>
  <c r="B217" i="14"/>
  <c r="A217" i="14"/>
  <c r="B216" i="14"/>
  <c r="A216" i="14"/>
  <c r="B215" i="14"/>
  <c r="A215" i="14"/>
  <c r="B214" i="14"/>
  <c r="A214" i="14"/>
  <c r="B213" i="14"/>
  <c r="A213" i="14"/>
  <c r="B212" i="14"/>
  <c r="A212" i="14"/>
  <c r="B211" i="14"/>
  <c r="A211" i="14"/>
  <c r="B210" i="14"/>
  <c r="A210" i="14"/>
  <c r="B209" i="14"/>
  <c r="A209" i="14"/>
  <c r="B208" i="14"/>
  <c r="A208" i="14"/>
  <c r="B207" i="14"/>
  <c r="A207" i="14"/>
  <c r="B206" i="14"/>
  <c r="A206" i="14"/>
  <c r="B205" i="14"/>
  <c r="A205" i="14"/>
  <c r="B204" i="14"/>
  <c r="A204" i="14"/>
  <c r="B203" i="14"/>
  <c r="A203" i="14"/>
  <c r="B202" i="14"/>
  <c r="A202" i="14"/>
  <c r="B201" i="14"/>
  <c r="A201" i="14"/>
  <c r="B200" i="14"/>
  <c r="A200" i="14"/>
  <c r="B199" i="14"/>
  <c r="A199" i="14"/>
  <c r="B198" i="14"/>
  <c r="A198" i="14"/>
  <c r="B197" i="14"/>
  <c r="A197" i="14"/>
  <c r="B196" i="14"/>
  <c r="A196" i="14"/>
  <c r="B195" i="14"/>
  <c r="A195" i="14"/>
  <c r="B194" i="14"/>
  <c r="A194" i="14"/>
  <c r="B193" i="14"/>
  <c r="A193" i="14"/>
  <c r="B192" i="14"/>
  <c r="A192" i="14"/>
  <c r="B191" i="14"/>
  <c r="A191" i="14"/>
  <c r="B190" i="14"/>
  <c r="A190" i="14"/>
  <c r="B189" i="14"/>
  <c r="A189" i="14"/>
  <c r="B188" i="14"/>
  <c r="A188" i="14"/>
  <c r="B187" i="14"/>
  <c r="A187" i="14"/>
  <c r="B186" i="14"/>
  <c r="A186" i="14"/>
  <c r="B185" i="14"/>
  <c r="A185" i="14"/>
  <c r="B184" i="14"/>
  <c r="A184" i="14"/>
  <c r="B183" i="14"/>
  <c r="A183" i="14"/>
  <c r="B182" i="14"/>
  <c r="A182" i="14"/>
  <c r="B181" i="14"/>
  <c r="A181" i="14"/>
  <c r="B180" i="14"/>
  <c r="A180" i="14"/>
  <c r="B179" i="14"/>
  <c r="A179" i="14"/>
  <c r="B178" i="14"/>
  <c r="A178" i="14"/>
  <c r="B177" i="14"/>
  <c r="A177" i="14"/>
  <c r="B176" i="14"/>
  <c r="A176" i="14"/>
  <c r="B175" i="14"/>
  <c r="A175" i="14"/>
  <c r="B174" i="14"/>
  <c r="A174" i="14"/>
  <c r="B173" i="14"/>
  <c r="A173" i="14"/>
  <c r="B172" i="14"/>
  <c r="A172" i="14"/>
  <c r="B171" i="14"/>
  <c r="A171" i="14"/>
  <c r="B170" i="14"/>
  <c r="A170" i="14"/>
  <c r="B169" i="14"/>
  <c r="A169" i="14"/>
  <c r="B168" i="14"/>
  <c r="A168" i="14"/>
  <c r="B167" i="14"/>
  <c r="A167" i="14"/>
  <c r="B166" i="14"/>
  <c r="A166" i="14"/>
  <c r="B165" i="14"/>
  <c r="A165" i="14"/>
  <c r="B164" i="14"/>
  <c r="A164" i="14"/>
  <c r="B163" i="14"/>
  <c r="A163" i="14"/>
  <c r="B162" i="14"/>
  <c r="A162" i="14"/>
  <c r="B161" i="14"/>
  <c r="A161" i="14"/>
  <c r="B160" i="14"/>
  <c r="A160" i="14"/>
  <c r="B159" i="14"/>
  <c r="A159" i="14"/>
  <c r="B158" i="14"/>
  <c r="A158" i="14"/>
  <c r="B157" i="14"/>
  <c r="A157" i="14"/>
  <c r="B156" i="14"/>
  <c r="A156" i="14"/>
  <c r="B155" i="14"/>
  <c r="A155" i="14"/>
  <c r="B154" i="14"/>
  <c r="A154" i="14"/>
  <c r="B153" i="14"/>
  <c r="A153" i="14"/>
  <c r="B152" i="14"/>
  <c r="A152" i="14"/>
  <c r="B151" i="14"/>
  <c r="A151" i="14"/>
  <c r="B150" i="14"/>
  <c r="A150" i="14"/>
  <c r="B149" i="14"/>
  <c r="A149" i="14"/>
  <c r="B148" i="14"/>
  <c r="A148" i="14"/>
  <c r="B147" i="14"/>
  <c r="A147" i="14"/>
  <c r="B146" i="14"/>
  <c r="A146" i="14"/>
  <c r="B145" i="14"/>
  <c r="A145" i="14"/>
  <c r="B144" i="14"/>
  <c r="A144" i="14"/>
  <c r="B143" i="14"/>
  <c r="A143" i="14"/>
  <c r="B142" i="14"/>
  <c r="A142" i="14"/>
  <c r="B141" i="14"/>
  <c r="A141" i="14"/>
  <c r="B140" i="14"/>
  <c r="A140" i="14"/>
  <c r="B139" i="14"/>
  <c r="A139" i="14"/>
  <c r="B138" i="14"/>
  <c r="A138" i="14"/>
  <c r="B137" i="14"/>
  <c r="A137" i="14"/>
  <c r="B136" i="14"/>
  <c r="A136" i="14"/>
  <c r="B135" i="14"/>
  <c r="A135" i="14"/>
  <c r="B134" i="14"/>
  <c r="A134" i="14"/>
  <c r="B133" i="14"/>
  <c r="A133" i="14"/>
  <c r="B132" i="14"/>
  <c r="A132" i="14"/>
  <c r="B131" i="14"/>
  <c r="A131" i="14"/>
  <c r="B130" i="14"/>
  <c r="A130" i="14"/>
  <c r="B129" i="14"/>
  <c r="A129" i="14"/>
  <c r="B128" i="14"/>
  <c r="A128" i="14"/>
  <c r="B127" i="14"/>
  <c r="A127" i="14"/>
  <c r="B126" i="14"/>
  <c r="A126" i="14"/>
  <c r="B125" i="14"/>
  <c r="A125" i="14"/>
  <c r="B124" i="14"/>
  <c r="A124" i="14"/>
  <c r="B123" i="14"/>
  <c r="A123" i="14"/>
  <c r="B122" i="14"/>
  <c r="A122" i="14"/>
  <c r="B121" i="14"/>
  <c r="A121" i="14"/>
  <c r="B120" i="14"/>
  <c r="A120" i="14"/>
  <c r="B119" i="14"/>
  <c r="A119" i="14"/>
  <c r="B118" i="14"/>
  <c r="A118" i="14"/>
  <c r="B117" i="14"/>
  <c r="A117" i="14"/>
  <c r="B116" i="14"/>
  <c r="A116" i="14"/>
  <c r="B115" i="14"/>
  <c r="A115" i="14"/>
  <c r="B114" i="14"/>
  <c r="A114" i="14"/>
  <c r="B113" i="14"/>
  <c r="A113" i="14"/>
  <c r="B112" i="14"/>
  <c r="A112" i="14"/>
  <c r="B111" i="14"/>
  <c r="A111" i="14"/>
  <c r="B110" i="14"/>
  <c r="A110" i="14"/>
  <c r="B109" i="14"/>
  <c r="A109" i="14"/>
  <c r="B108" i="14"/>
  <c r="A108" i="14"/>
  <c r="B107" i="14"/>
  <c r="A107" i="14"/>
  <c r="B106" i="14"/>
  <c r="A106" i="14"/>
  <c r="B105" i="14"/>
  <c r="A105" i="14"/>
  <c r="B104" i="14"/>
  <c r="A104" i="14"/>
  <c r="B103" i="14"/>
  <c r="A103" i="14"/>
  <c r="B102" i="14"/>
  <c r="A102" i="14"/>
  <c r="B101" i="14"/>
  <c r="A101" i="14"/>
  <c r="B100" i="14"/>
  <c r="A100" i="14"/>
  <c r="B99" i="14"/>
  <c r="A99" i="14"/>
  <c r="B98" i="14"/>
  <c r="A98" i="14"/>
  <c r="B97" i="14"/>
  <c r="A97" i="14"/>
  <c r="B96" i="14"/>
  <c r="A96" i="14"/>
  <c r="B95" i="14"/>
  <c r="A95" i="14"/>
  <c r="B94" i="14"/>
  <c r="A94" i="14"/>
  <c r="B93" i="14"/>
  <c r="A93" i="14"/>
  <c r="B92" i="14"/>
  <c r="A92" i="14"/>
  <c r="B91" i="14"/>
  <c r="A91" i="14"/>
  <c r="B90" i="14"/>
  <c r="A90" i="14"/>
  <c r="B89" i="14"/>
  <c r="A89" i="14"/>
  <c r="B88" i="14"/>
  <c r="A88" i="14"/>
  <c r="B87" i="14"/>
  <c r="A87" i="14"/>
  <c r="B86" i="14"/>
  <c r="A86" i="14"/>
  <c r="B85" i="14"/>
  <c r="A85" i="14"/>
  <c r="B84" i="14"/>
  <c r="A84" i="14"/>
  <c r="B83" i="14"/>
  <c r="A83" i="14"/>
  <c r="B82" i="14"/>
  <c r="A82" i="14"/>
  <c r="B81" i="14"/>
  <c r="A81" i="14"/>
  <c r="B80" i="14"/>
  <c r="A80" i="14"/>
  <c r="B79" i="14"/>
  <c r="A79" i="14"/>
  <c r="B78" i="14"/>
  <c r="A78" i="14"/>
  <c r="B77" i="14"/>
  <c r="A77" i="14"/>
  <c r="B76" i="14"/>
  <c r="A76" i="14"/>
  <c r="B75" i="14"/>
  <c r="A75" i="14"/>
  <c r="B74" i="14"/>
  <c r="A74" i="14"/>
  <c r="B73" i="14"/>
  <c r="A73" i="14"/>
  <c r="B72" i="14"/>
  <c r="A72" i="14"/>
  <c r="B71" i="14"/>
  <c r="A71" i="14"/>
  <c r="B70" i="14"/>
  <c r="A70" i="14"/>
  <c r="B69" i="14"/>
  <c r="A69" i="14"/>
  <c r="B68" i="14"/>
  <c r="A68" i="14"/>
  <c r="B67" i="14"/>
  <c r="A67" i="14"/>
  <c r="B66" i="14"/>
  <c r="A66" i="14"/>
  <c r="B65" i="14"/>
  <c r="A65" i="14"/>
  <c r="B64" i="14"/>
  <c r="A64" i="14"/>
  <c r="B63" i="14"/>
  <c r="A63" i="14"/>
  <c r="B62" i="14"/>
  <c r="A62" i="14"/>
  <c r="B61" i="14"/>
  <c r="A61" i="14"/>
  <c r="B60" i="14"/>
  <c r="A60" i="14"/>
  <c r="B59" i="14"/>
  <c r="A59" i="14"/>
  <c r="B58" i="14"/>
  <c r="A58" i="14"/>
  <c r="B57" i="14"/>
  <c r="A57" i="14"/>
  <c r="B56" i="14"/>
  <c r="A56" i="14"/>
  <c r="B55" i="14"/>
  <c r="A55" i="14"/>
  <c r="B54" i="14"/>
  <c r="A54" i="14"/>
  <c r="B53" i="14"/>
  <c r="A53" i="14"/>
  <c r="B52" i="14"/>
  <c r="A52" i="14"/>
  <c r="B51" i="14"/>
  <c r="A51" i="14"/>
  <c r="B50" i="14"/>
  <c r="A50" i="14"/>
  <c r="B49" i="14"/>
  <c r="A49" i="14"/>
  <c r="B48" i="14"/>
  <c r="A48" i="14"/>
  <c r="B47" i="14"/>
  <c r="A47" i="14"/>
  <c r="B46" i="14"/>
  <c r="A46" i="14"/>
  <c r="B45" i="14"/>
  <c r="A45" i="14"/>
  <c r="B44" i="14"/>
  <c r="A44" i="14"/>
  <c r="B43" i="14"/>
  <c r="A43" i="14"/>
  <c r="B42" i="14"/>
  <c r="A42" i="14"/>
  <c r="B41" i="14"/>
  <c r="A41" i="14"/>
  <c r="B40" i="14"/>
  <c r="A40" i="14"/>
  <c r="B39" i="14"/>
  <c r="A39" i="14"/>
  <c r="B38" i="14"/>
  <c r="A38" i="14"/>
  <c r="B37" i="14"/>
  <c r="A37" i="14"/>
  <c r="B36" i="14"/>
  <c r="A36" i="14"/>
  <c r="B35" i="14"/>
  <c r="A35" i="14"/>
  <c r="B34" i="14"/>
  <c r="A34" i="14"/>
  <c r="B33" i="14"/>
  <c r="A33" i="14"/>
  <c r="B32" i="14"/>
  <c r="A32" i="14"/>
  <c r="B31" i="14"/>
  <c r="A31" i="14"/>
  <c r="B30" i="14"/>
  <c r="A30" i="14"/>
  <c r="B29" i="14"/>
  <c r="A29" i="14"/>
  <c r="B28" i="14"/>
  <c r="A28" i="14"/>
  <c r="B27" i="14"/>
  <c r="A27" i="14"/>
  <c r="B26" i="14"/>
  <c r="A26" i="14"/>
  <c r="B25" i="14"/>
  <c r="A25" i="14"/>
  <c r="B24" i="14"/>
  <c r="A24" i="14"/>
  <c r="B23" i="14"/>
  <c r="A23" i="14"/>
  <c r="B22" i="14"/>
  <c r="A22" i="14"/>
  <c r="B21" i="14"/>
  <c r="A21" i="14"/>
  <c r="B20" i="14"/>
  <c r="A20" i="14"/>
  <c r="B19" i="14"/>
  <c r="A19" i="14"/>
  <c r="B18" i="14"/>
  <c r="A18" i="14"/>
  <c r="B17" i="14"/>
  <c r="A17" i="14"/>
  <c r="B16" i="14"/>
  <c r="A16" i="14"/>
  <c r="B15" i="14"/>
  <c r="A15" i="14"/>
  <c r="B14" i="14"/>
  <c r="A14" i="14"/>
  <c r="B13" i="14"/>
  <c r="A13" i="14"/>
  <c r="B12" i="14"/>
  <c r="A12" i="14"/>
  <c r="B11" i="14"/>
  <c r="A11" i="14"/>
  <c r="B10" i="14"/>
  <c r="A10" i="14"/>
  <c r="B9" i="14"/>
  <c r="A9" i="14"/>
  <c r="B8" i="14"/>
  <c r="A8" i="14"/>
  <c r="B7" i="14"/>
  <c r="A7" i="14"/>
  <c r="B6" i="14"/>
  <c r="A6" i="14"/>
  <c r="B5" i="14"/>
  <c r="A5" i="14"/>
  <c r="B4" i="14"/>
  <c r="A4" i="14"/>
  <c r="C335" i="14" s="1"/>
  <c r="B327" i="13"/>
  <c r="A327" i="13"/>
  <c r="B326" i="13"/>
  <c r="A326" i="13"/>
  <c r="B325" i="13"/>
  <c r="A325" i="13"/>
  <c r="B324" i="13"/>
  <c r="A324" i="13"/>
  <c r="B323" i="13"/>
  <c r="A323" i="13"/>
  <c r="B322" i="13"/>
  <c r="A322" i="13"/>
  <c r="B321" i="13"/>
  <c r="A321" i="13"/>
  <c r="B320" i="13"/>
  <c r="A320" i="13"/>
  <c r="B319" i="13"/>
  <c r="A319" i="13"/>
  <c r="B318" i="13"/>
  <c r="A318" i="13"/>
  <c r="B317" i="13"/>
  <c r="A317" i="13"/>
  <c r="B316" i="13"/>
  <c r="A316" i="13"/>
  <c r="B315" i="13"/>
  <c r="A315" i="13"/>
  <c r="B314" i="13"/>
  <c r="A314" i="13"/>
  <c r="B313" i="13"/>
  <c r="A313" i="13"/>
  <c r="B312" i="13"/>
  <c r="A312" i="13"/>
  <c r="B311" i="13"/>
  <c r="A311" i="13"/>
  <c r="B310" i="13"/>
  <c r="A310" i="13"/>
  <c r="B309" i="13"/>
  <c r="A309" i="13"/>
  <c r="B308" i="13"/>
  <c r="A308" i="13"/>
  <c r="B307" i="13"/>
  <c r="A307" i="13"/>
  <c r="B306" i="13"/>
  <c r="A306" i="13"/>
  <c r="B305" i="13"/>
  <c r="A305" i="13"/>
  <c r="B304" i="13"/>
  <c r="A304" i="13"/>
  <c r="B303" i="13"/>
  <c r="A303" i="13"/>
  <c r="B302" i="13"/>
  <c r="A302" i="13"/>
  <c r="B301" i="13"/>
  <c r="A301" i="13"/>
  <c r="B300" i="13"/>
  <c r="A300" i="13"/>
  <c r="B299" i="13"/>
  <c r="A299" i="13"/>
  <c r="B298" i="13"/>
  <c r="A298" i="13"/>
  <c r="B297" i="13"/>
  <c r="A297" i="13"/>
  <c r="B296" i="13"/>
  <c r="A296" i="13"/>
  <c r="B295" i="13"/>
  <c r="A295" i="13"/>
  <c r="B294" i="13"/>
  <c r="A294" i="13"/>
  <c r="B293" i="13"/>
  <c r="A293" i="13"/>
  <c r="B292" i="13"/>
  <c r="A292" i="13"/>
  <c r="B291" i="13"/>
  <c r="A291" i="13"/>
  <c r="B290" i="13"/>
  <c r="A290" i="13"/>
  <c r="B289" i="13"/>
  <c r="A289" i="13"/>
  <c r="B288" i="13"/>
  <c r="A288" i="13"/>
  <c r="B287" i="13"/>
  <c r="A287" i="13"/>
  <c r="B286" i="13"/>
  <c r="A286" i="13"/>
  <c r="B285" i="13"/>
  <c r="A285" i="13"/>
  <c r="B284" i="13"/>
  <c r="A284" i="13"/>
  <c r="B283" i="13"/>
  <c r="A283" i="13"/>
  <c r="B282" i="13"/>
  <c r="A282" i="13"/>
  <c r="B281" i="13"/>
  <c r="A281" i="13"/>
  <c r="B280" i="13"/>
  <c r="A280" i="13"/>
  <c r="B279" i="13"/>
  <c r="A279" i="13"/>
  <c r="B278" i="13"/>
  <c r="A278" i="13"/>
  <c r="B277" i="13"/>
  <c r="A277" i="13"/>
  <c r="B276" i="13"/>
  <c r="A276" i="13"/>
  <c r="B275" i="13"/>
  <c r="A275" i="13"/>
  <c r="B274" i="13"/>
  <c r="A274" i="13"/>
  <c r="B273" i="13"/>
  <c r="A273" i="13"/>
  <c r="B272" i="13"/>
  <c r="A272" i="13"/>
  <c r="B271" i="13"/>
  <c r="A271" i="13"/>
  <c r="B270" i="13"/>
  <c r="A270" i="13"/>
  <c r="B269" i="13"/>
  <c r="A269" i="13"/>
  <c r="B268" i="13"/>
  <c r="A268" i="13"/>
  <c r="B267" i="13"/>
  <c r="A267" i="13"/>
  <c r="B266" i="13"/>
  <c r="A266" i="13"/>
  <c r="B265" i="13"/>
  <c r="A265" i="13"/>
  <c r="B264" i="13"/>
  <c r="A264" i="13"/>
  <c r="B263" i="13"/>
  <c r="A263" i="13"/>
  <c r="B262" i="13"/>
  <c r="A262" i="13"/>
  <c r="B261" i="13"/>
  <c r="A261" i="13"/>
  <c r="B260" i="13"/>
  <c r="A260" i="13"/>
  <c r="B259" i="13"/>
  <c r="A259" i="13"/>
  <c r="B258" i="13"/>
  <c r="A258" i="13"/>
  <c r="B257" i="13"/>
  <c r="A257" i="13"/>
  <c r="B256" i="13"/>
  <c r="A256" i="13"/>
  <c r="B255" i="13"/>
  <c r="A255" i="13"/>
  <c r="B254" i="13"/>
  <c r="A254" i="13"/>
  <c r="B253" i="13"/>
  <c r="A253" i="13"/>
  <c r="B252" i="13"/>
  <c r="A252" i="13"/>
  <c r="B251" i="13"/>
  <c r="A251" i="13"/>
  <c r="B250" i="13"/>
  <c r="A250" i="13"/>
  <c r="B249" i="13"/>
  <c r="A249" i="13"/>
  <c r="B248" i="13"/>
  <c r="A248" i="13"/>
  <c r="B247" i="13"/>
  <c r="A247" i="13"/>
  <c r="B246" i="13"/>
  <c r="A246" i="13"/>
  <c r="B245" i="13"/>
  <c r="A245" i="13"/>
  <c r="B244" i="13"/>
  <c r="A244" i="13"/>
  <c r="B243" i="13"/>
  <c r="A243" i="13"/>
  <c r="B242" i="13"/>
  <c r="A242" i="13"/>
  <c r="B241" i="13"/>
  <c r="A241" i="13"/>
  <c r="B240" i="13"/>
  <c r="A240" i="13"/>
  <c r="B239" i="13"/>
  <c r="A239" i="13"/>
  <c r="B238" i="13"/>
  <c r="A238" i="13"/>
  <c r="B237" i="13"/>
  <c r="A237" i="13"/>
  <c r="B236" i="13"/>
  <c r="A236" i="13"/>
  <c r="B235" i="13"/>
  <c r="A235" i="13"/>
  <c r="B234" i="13"/>
  <c r="A234" i="13"/>
  <c r="B233" i="13"/>
  <c r="A233" i="13"/>
  <c r="B232" i="13"/>
  <c r="A232" i="13"/>
  <c r="B231" i="13"/>
  <c r="A231" i="13"/>
  <c r="B230" i="13"/>
  <c r="A230" i="13"/>
  <c r="B229" i="13"/>
  <c r="A229" i="13"/>
  <c r="B228" i="13"/>
  <c r="A228" i="13"/>
  <c r="B227" i="13"/>
  <c r="A227" i="13"/>
  <c r="B226" i="13"/>
  <c r="A226" i="13"/>
  <c r="B225" i="13"/>
  <c r="A225" i="13"/>
  <c r="B224" i="13"/>
  <c r="A224" i="13"/>
  <c r="B223" i="13"/>
  <c r="A223" i="13"/>
  <c r="B222" i="13"/>
  <c r="A222" i="13"/>
  <c r="B221" i="13"/>
  <c r="A221" i="13"/>
  <c r="B220" i="13"/>
  <c r="A220" i="13"/>
  <c r="B219" i="13"/>
  <c r="A219" i="13"/>
  <c r="B218" i="13"/>
  <c r="A218" i="13"/>
  <c r="B217" i="13"/>
  <c r="A217" i="13"/>
  <c r="B216" i="13"/>
  <c r="A216" i="13"/>
  <c r="B215" i="13"/>
  <c r="A215" i="13"/>
  <c r="B214" i="13"/>
  <c r="A214" i="13"/>
  <c r="B213" i="13"/>
  <c r="A213" i="13"/>
  <c r="B212" i="13"/>
  <c r="A212" i="13"/>
  <c r="B211" i="13"/>
  <c r="A211" i="13"/>
  <c r="B210" i="13"/>
  <c r="A210" i="13"/>
  <c r="B209" i="13"/>
  <c r="A209" i="13"/>
  <c r="B208" i="13"/>
  <c r="A208" i="13"/>
  <c r="B207" i="13"/>
  <c r="A207" i="13"/>
  <c r="B206" i="13"/>
  <c r="A206" i="13"/>
  <c r="B205" i="13"/>
  <c r="A205" i="13"/>
  <c r="B204" i="13"/>
  <c r="A204" i="13"/>
  <c r="B203" i="13"/>
  <c r="A203" i="13"/>
  <c r="B202" i="13"/>
  <c r="A202" i="13"/>
  <c r="B201" i="13"/>
  <c r="A201" i="13"/>
  <c r="B200" i="13"/>
  <c r="A200" i="13"/>
  <c r="B199" i="13"/>
  <c r="A199" i="13"/>
  <c r="B198" i="13"/>
  <c r="A198" i="13"/>
  <c r="B197" i="13"/>
  <c r="A197" i="13"/>
  <c r="B196" i="13"/>
  <c r="A196" i="13"/>
  <c r="B195" i="13"/>
  <c r="A195" i="13"/>
  <c r="B194" i="13"/>
  <c r="A194" i="13"/>
  <c r="B193" i="13"/>
  <c r="A193" i="13"/>
  <c r="B192" i="13"/>
  <c r="A192" i="13"/>
  <c r="B191" i="13"/>
  <c r="A191" i="13"/>
  <c r="B190" i="13"/>
  <c r="A190" i="13"/>
  <c r="B189" i="13"/>
  <c r="A189" i="13"/>
  <c r="B188" i="13"/>
  <c r="A188" i="13"/>
  <c r="B187" i="13"/>
  <c r="A187" i="13"/>
  <c r="B186" i="13"/>
  <c r="A186" i="13"/>
  <c r="B185" i="13"/>
  <c r="A185" i="13"/>
  <c r="B184" i="13"/>
  <c r="A184" i="13"/>
  <c r="B183" i="13"/>
  <c r="A183" i="13"/>
  <c r="B182" i="13"/>
  <c r="A182" i="13"/>
  <c r="B181" i="13"/>
  <c r="A181" i="13"/>
  <c r="B180" i="13"/>
  <c r="A180" i="13"/>
  <c r="B179" i="13"/>
  <c r="A179" i="13"/>
  <c r="B178" i="13"/>
  <c r="A178" i="13"/>
  <c r="B177" i="13"/>
  <c r="A177" i="13"/>
  <c r="B176" i="13"/>
  <c r="A176" i="13"/>
  <c r="B175" i="13"/>
  <c r="A175" i="13"/>
  <c r="B174" i="13"/>
  <c r="A174" i="13"/>
  <c r="B173" i="13"/>
  <c r="A173" i="13"/>
  <c r="B172" i="13"/>
  <c r="A172" i="13"/>
  <c r="B171" i="13"/>
  <c r="A171" i="13"/>
  <c r="B170" i="13"/>
  <c r="A170" i="13"/>
  <c r="B169" i="13"/>
  <c r="A169" i="13"/>
  <c r="B168" i="13"/>
  <c r="A168" i="13"/>
  <c r="B167" i="13"/>
  <c r="A167" i="13"/>
  <c r="B166" i="13"/>
  <c r="A166" i="13"/>
  <c r="B165" i="13"/>
  <c r="A165" i="13"/>
  <c r="B164" i="13"/>
  <c r="A164" i="13"/>
  <c r="B163" i="13"/>
  <c r="A163" i="13"/>
  <c r="B162" i="13"/>
  <c r="A162" i="13"/>
  <c r="B161" i="13"/>
  <c r="A161" i="13"/>
  <c r="B160" i="13"/>
  <c r="A160" i="13"/>
  <c r="B159" i="13"/>
  <c r="A159" i="13"/>
  <c r="B158" i="13"/>
  <c r="A158" i="13"/>
  <c r="B157" i="13"/>
  <c r="A157" i="13"/>
  <c r="B156" i="13"/>
  <c r="A156" i="13"/>
  <c r="B155" i="13"/>
  <c r="A155" i="13"/>
  <c r="B154" i="13"/>
  <c r="A154" i="13"/>
  <c r="B153" i="13"/>
  <c r="A153" i="13"/>
  <c r="B152" i="13"/>
  <c r="A152" i="13"/>
  <c r="B151" i="13"/>
  <c r="A151" i="13"/>
  <c r="B150" i="13"/>
  <c r="A150" i="13"/>
  <c r="B149" i="13"/>
  <c r="A149" i="13"/>
  <c r="B148" i="13"/>
  <c r="A148" i="13"/>
  <c r="B147" i="13"/>
  <c r="A147" i="13"/>
  <c r="B146" i="13"/>
  <c r="A146" i="13"/>
  <c r="B145" i="13"/>
  <c r="A145" i="13"/>
  <c r="B144" i="13"/>
  <c r="A144" i="13"/>
  <c r="B143" i="13"/>
  <c r="A143" i="13"/>
  <c r="B142" i="13"/>
  <c r="A142" i="13"/>
  <c r="B141" i="13"/>
  <c r="A141" i="13"/>
  <c r="B140" i="13"/>
  <c r="A140" i="13"/>
  <c r="B139" i="13"/>
  <c r="A139" i="13"/>
  <c r="B138" i="13"/>
  <c r="A138" i="13"/>
  <c r="B137" i="13"/>
  <c r="A137" i="13"/>
  <c r="B136" i="13"/>
  <c r="A136" i="13"/>
  <c r="B135" i="13"/>
  <c r="A135" i="13"/>
  <c r="B134" i="13"/>
  <c r="A134" i="13"/>
  <c r="B133" i="13"/>
  <c r="A133" i="13"/>
  <c r="B132" i="13"/>
  <c r="A132" i="13"/>
  <c r="B131" i="13"/>
  <c r="A131" i="13"/>
  <c r="B130" i="13"/>
  <c r="A130" i="13"/>
  <c r="B129" i="13"/>
  <c r="A129" i="13"/>
  <c r="B128" i="13"/>
  <c r="A128" i="13"/>
  <c r="B127" i="13"/>
  <c r="A127" i="13"/>
  <c r="B126" i="13"/>
  <c r="A126" i="13"/>
  <c r="B125" i="13"/>
  <c r="A125" i="13"/>
  <c r="B124" i="13"/>
  <c r="A124" i="13"/>
  <c r="B123" i="13"/>
  <c r="A123" i="13"/>
  <c r="B122" i="13"/>
  <c r="A122" i="13"/>
  <c r="B121" i="13"/>
  <c r="A121" i="13"/>
  <c r="B120" i="13"/>
  <c r="A120" i="13"/>
  <c r="B119" i="13"/>
  <c r="A119" i="13"/>
  <c r="B118" i="13"/>
  <c r="A118" i="13"/>
  <c r="B117" i="13"/>
  <c r="A117" i="13"/>
  <c r="B116" i="13"/>
  <c r="A116" i="13"/>
  <c r="B115" i="13"/>
  <c r="A115" i="13"/>
  <c r="B114" i="13"/>
  <c r="A114" i="13"/>
  <c r="B113" i="13"/>
  <c r="A113" i="13"/>
  <c r="B112" i="13"/>
  <c r="A112" i="13"/>
  <c r="B111" i="13"/>
  <c r="A111" i="13"/>
  <c r="B110" i="13"/>
  <c r="A110" i="13"/>
  <c r="B109" i="13"/>
  <c r="A109" i="13"/>
  <c r="B108" i="13"/>
  <c r="A108" i="13"/>
  <c r="B107" i="13"/>
  <c r="A107" i="13"/>
  <c r="B106" i="13"/>
  <c r="A106" i="13"/>
  <c r="B105" i="13"/>
  <c r="A105" i="13"/>
  <c r="B104" i="13"/>
  <c r="A104" i="13"/>
  <c r="B103" i="13"/>
  <c r="A103" i="13"/>
  <c r="B102" i="13"/>
  <c r="A102" i="13"/>
  <c r="B101" i="13"/>
  <c r="A101" i="13"/>
  <c r="B100" i="13"/>
  <c r="A100" i="13"/>
  <c r="B99" i="13"/>
  <c r="A99" i="13"/>
  <c r="B98" i="13"/>
  <c r="A98" i="13"/>
  <c r="B97" i="13"/>
  <c r="A97" i="13"/>
  <c r="B96" i="13"/>
  <c r="A96" i="13"/>
  <c r="B95" i="13"/>
  <c r="A95" i="13"/>
  <c r="B94" i="13"/>
  <c r="A94" i="13"/>
  <c r="B93" i="13"/>
  <c r="A93" i="13"/>
  <c r="B92" i="13"/>
  <c r="A92" i="13"/>
  <c r="B91" i="13"/>
  <c r="A91" i="13"/>
  <c r="B90" i="13"/>
  <c r="A90" i="13"/>
  <c r="B89" i="13"/>
  <c r="A89" i="13"/>
  <c r="B88" i="13"/>
  <c r="A88" i="13"/>
  <c r="B87" i="13"/>
  <c r="A87" i="13"/>
  <c r="B86" i="13"/>
  <c r="A86" i="13"/>
  <c r="B85" i="13"/>
  <c r="A85" i="13"/>
  <c r="B84" i="13"/>
  <c r="A84" i="13"/>
  <c r="B83" i="13"/>
  <c r="A83" i="13"/>
  <c r="B82" i="13"/>
  <c r="A82" i="13"/>
  <c r="B81" i="13"/>
  <c r="A81" i="13"/>
  <c r="B80" i="13"/>
  <c r="A80" i="13"/>
  <c r="B79" i="13"/>
  <c r="A79" i="13"/>
  <c r="B78" i="13"/>
  <c r="A78" i="13"/>
  <c r="B77" i="13"/>
  <c r="A77" i="13"/>
  <c r="B76" i="13"/>
  <c r="A76" i="13"/>
  <c r="B75" i="13"/>
  <c r="A75" i="13"/>
  <c r="B74" i="13"/>
  <c r="A74" i="13"/>
  <c r="B73" i="13"/>
  <c r="A73" i="13"/>
  <c r="B72" i="13"/>
  <c r="A72" i="13"/>
  <c r="B71" i="13"/>
  <c r="A71" i="13"/>
  <c r="B70" i="13"/>
  <c r="A70" i="13"/>
  <c r="B69" i="13"/>
  <c r="A69" i="13"/>
  <c r="B68" i="13"/>
  <c r="A68" i="13"/>
  <c r="B67" i="13"/>
  <c r="A67" i="13"/>
  <c r="B66" i="13"/>
  <c r="A66" i="13"/>
  <c r="B65" i="13"/>
  <c r="A65" i="13"/>
  <c r="B64" i="13"/>
  <c r="A64" i="13"/>
  <c r="B63" i="13"/>
  <c r="A63" i="13"/>
  <c r="B62" i="13"/>
  <c r="A62" i="13"/>
  <c r="B61" i="13"/>
  <c r="A61" i="13"/>
  <c r="B60" i="13"/>
  <c r="A60" i="13"/>
  <c r="B59" i="13"/>
  <c r="A59" i="13"/>
  <c r="B58" i="13"/>
  <c r="A58" i="13"/>
  <c r="B57" i="13"/>
  <c r="A57" i="13"/>
  <c r="B56" i="13"/>
  <c r="A56" i="13"/>
  <c r="B55" i="13"/>
  <c r="A55" i="13"/>
  <c r="B54" i="13"/>
  <c r="A54" i="13"/>
  <c r="B53" i="13"/>
  <c r="A53" i="13"/>
  <c r="B52" i="13"/>
  <c r="A52" i="13"/>
  <c r="B51" i="13"/>
  <c r="A51" i="13"/>
  <c r="B50" i="13"/>
  <c r="A50" i="13"/>
  <c r="B49" i="13"/>
  <c r="A49" i="13"/>
  <c r="B48" i="13"/>
  <c r="A48" i="13"/>
  <c r="B47" i="13"/>
  <c r="A47" i="13"/>
  <c r="B46" i="13"/>
  <c r="A46" i="13"/>
  <c r="B45" i="13"/>
  <c r="A45" i="13"/>
  <c r="B44" i="13"/>
  <c r="A44" i="13"/>
  <c r="B43" i="13"/>
  <c r="A43" i="13"/>
  <c r="B42" i="13"/>
  <c r="A42" i="13"/>
  <c r="B41" i="13"/>
  <c r="A41" i="13"/>
  <c r="B40" i="13"/>
  <c r="A40" i="13"/>
  <c r="B39" i="13"/>
  <c r="A39" i="13"/>
  <c r="B38" i="13"/>
  <c r="A38" i="13"/>
  <c r="B37" i="13"/>
  <c r="A37" i="13"/>
  <c r="B36" i="13"/>
  <c r="A36" i="13"/>
  <c r="B35" i="13"/>
  <c r="A35" i="13"/>
  <c r="B34" i="13"/>
  <c r="A34" i="13"/>
  <c r="B33" i="13"/>
  <c r="A33" i="13"/>
  <c r="B32" i="13"/>
  <c r="A32" i="13"/>
  <c r="B31" i="13"/>
  <c r="A31" i="13"/>
  <c r="B30" i="13"/>
  <c r="A30" i="13"/>
  <c r="B29" i="13"/>
  <c r="A29" i="13"/>
  <c r="B28" i="13"/>
  <c r="A28" i="13"/>
  <c r="B27" i="13"/>
  <c r="A27" i="13"/>
  <c r="B26" i="13"/>
  <c r="A26" i="13"/>
  <c r="B25" i="13"/>
  <c r="A25" i="13"/>
  <c r="B24" i="13"/>
  <c r="A24" i="13"/>
  <c r="B23" i="13"/>
  <c r="A23" i="13"/>
  <c r="B22" i="13"/>
  <c r="A22" i="13"/>
  <c r="B21" i="13"/>
  <c r="A21" i="13"/>
  <c r="B20" i="13"/>
  <c r="A20" i="13"/>
  <c r="B19" i="13"/>
  <c r="A19" i="13"/>
  <c r="B18" i="13"/>
  <c r="A18" i="13"/>
  <c r="B17" i="13"/>
  <c r="A17" i="13"/>
  <c r="B16" i="13"/>
  <c r="A16" i="13"/>
  <c r="B15" i="13"/>
  <c r="A15" i="13"/>
  <c r="B14" i="13"/>
  <c r="A14" i="13"/>
  <c r="B13" i="13"/>
  <c r="A13" i="13"/>
  <c r="B12" i="13"/>
  <c r="A12" i="13"/>
  <c r="B11" i="13"/>
  <c r="A11" i="13"/>
  <c r="B10" i="13"/>
  <c r="A10" i="13"/>
  <c r="B9" i="13"/>
  <c r="A9" i="13"/>
  <c r="B8" i="13"/>
  <c r="A8" i="13"/>
  <c r="B7" i="13"/>
  <c r="A7" i="13"/>
  <c r="B6" i="13"/>
  <c r="A6" i="13"/>
  <c r="B5" i="13"/>
  <c r="A5" i="13"/>
  <c r="B4" i="13"/>
  <c r="A4" i="13"/>
  <c r="B327" i="12"/>
  <c r="A327" i="12"/>
  <c r="B326" i="12"/>
  <c r="A326" i="12"/>
  <c r="B325" i="12"/>
  <c r="A325" i="12"/>
  <c r="B324" i="12"/>
  <c r="A324" i="12"/>
  <c r="B323" i="12"/>
  <c r="A323" i="12"/>
  <c r="B322" i="12"/>
  <c r="A322" i="12"/>
  <c r="B321" i="12"/>
  <c r="A321" i="12"/>
  <c r="B320" i="12"/>
  <c r="A320" i="12"/>
  <c r="B319" i="12"/>
  <c r="A319" i="12"/>
  <c r="B318" i="12"/>
  <c r="A318" i="12"/>
  <c r="B317" i="12"/>
  <c r="A317" i="12"/>
  <c r="B316" i="12"/>
  <c r="A316" i="12"/>
  <c r="B315" i="12"/>
  <c r="A315" i="12"/>
  <c r="B314" i="12"/>
  <c r="A314" i="12"/>
  <c r="B313" i="12"/>
  <c r="A313" i="12"/>
  <c r="B312" i="12"/>
  <c r="A312" i="12"/>
  <c r="B311" i="12"/>
  <c r="A311" i="12"/>
  <c r="B310" i="12"/>
  <c r="A310" i="12"/>
  <c r="B309" i="12"/>
  <c r="A309" i="12"/>
  <c r="B308" i="12"/>
  <c r="A308" i="12"/>
  <c r="B307" i="12"/>
  <c r="A307" i="12"/>
  <c r="B306" i="12"/>
  <c r="A306" i="12"/>
  <c r="B305" i="12"/>
  <c r="A305" i="12"/>
  <c r="B304" i="12"/>
  <c r="A304" i="12"/>
  <c r="B303" i="12"/>
  <c r="A303" i="12"/>
  <c r="B302" i="12"/>
  <c r="A302" i="12"/>
  <c r="B301" i="12"/>
  <c r="A301" i="12"/>
  <c r="B300" i="12"/>
  <c r="A300" i="12"/>
  <c r="B299" i="12"/>
  <c r="A299" i="12"/>
  <c r="B298" i="12"/>
  <c r="A298" i="12"/>
  <c r="B297" i="12"/>
  <c r="A297" i="12"/>
  <c r="B296" i="12"/>
  <c r="A296" i="12"/>
  <c r="B295" i="12"/>
  <c r="A295" i="12"/>
  <c r="B294" i="12"/>
  <c r="A294" i="12"/>
  <c r="B293" i="12"/>
  <c r="A293" i="12"/>
  <c r="B292" i="12"/>
  <c r="A292" i="12"/>
  <c r="B291" i="12"/>
  <c r="A291" i="12"/>
  <c r="B290" i="12"/>
  <c r="A290" i="12"/>
  <c r="B289" i="12"/>
  <c r="A289" i="12"/>
  <c r="B288" i="12"/>
  <c r="A288" i="12"/>
  <c r="B287" i="12"/>
  <c r="A287" i="12"/>
  <c r="B286" i="12"/>
  <c r="A286" i="12"/>
  <c r="B285" i="12"/>
  <c r="A285" i="12"/>
  <c r="B284" i="12"/>
  <c r="A284" i="12"/>
  <c r="B283" i="12"/>
  <c r="A283" i="12"/>
  <c r="B282" i="12"/>
  <c r="A282" i="12"/>
  <c r="B281" i="12"/>
  <c r="A281" i="12"/>
  <c r="B280" i="12"/>
  <c r="A280" i="12"/>
  <c r="B279" i="12"/>
  <c r="A279" i="12"/>
  <c r="B278" i="12"/>
  <c r="A278" i="12"/>
  <c r="B277" i="12"/>
  <c r="A277" i="12"/>
  <c r="B276" i="12"/>
  <c r="A276" i="12"/>
  <c r="B275" i="12"/>
  <c r="A275" i="12"/>
  <c r="B274" i="12"/>
  <c r="A274" i="12"/>
  <c r="B273" i="12"/>
  <c r="A273" i="12"/>
  <c r="B272" i="12"/>
  <c r="A272" i="12"/>
  <c r="B271" i="12"/>
  <c r="A271" i="12"/>
  <c r="B270" i="12"/>
  <c r="A270" i="12"/>
  <c r="B269" i="12"/>
  <c r="A269" i="12"/>
  <c r="B268" i="12"/>
  <c r="A268" i="12"/>
  <c r="B267" i="12"/>
  <c r="A267" i="12"/>
  <c r="B266" i="12"/>
  <c r="A266" i="12"/>
  <c r="B265" i="12"/>
  <c r="A265" i="12"/>
  <c r="B264" i="12"/>
  <c r="A264" i="12"/>
  <c r="B263" i="12"/>
  <c r="A263" i="12"/>
  <c r="B262" i="12"/>
  <c r="A262" i="12"/>
  <c r="B261" i="12"/>
  <c r="A261" i="12"/>
  <c r="B260" i="12"/>
  <c r="A260" i="12"/>
  <c r="B259" i="12"/>
  <c r="A259" i="12"/>
  <c r="B258" i="12"/>
  <c r="A258" i="12"/>
  <c r="B257" i="12"/>
  <c r="A257" i="12"/>
  <c r="B256" i="12"/>
  <c r="A256" i="12"/>
  <c r="B255" i="12"/>
  <c r="A255" i="12"/>
  <c r="B254" i="12"/>
  <c r="A254" i="12"/>
  <c r="B253" i="12"/>
  <c r="A253" i="12"/>
  <c r="B252" i="12"/>
  <c r="A252" i="12"/>
  <c r="B251" i="12"/>
  <c r="A251" i="12"/>
  <c r="B250" i="12"/>
  <c r="A250" i="12"/>
  <c r="B249" i="12"/>
  <c r="A249" i="12"/>
  <c r="B248" i="12"/>
  <c r="A248" i="12"/>
  <c r="B247" i="12"/>
  <c r="A247" i="12"/>
  <c r="B246" i="12"/>
  <c r="A246" i="12"/>
  <c r="B245" i="12"/>
  <c r="A245" i="12"/>
  <c r="B244" i="12"/>
  <c r="A244" i="12"/>
  <c r="B243" i="12"/>
  <c r="A243" i="12"/>
  <c r="B242" i="12"/>
  <c r="A242" i="12"/>
  <c r="B241" i="12"/>
  <c r="A241" i="12"/>
  <c r="B240" i="12"/>
  <c r="A240" i="12"/>
  <c r="B239" i="12"/>
  <c r="A239" i="12"/>
  <c r="B238" i="12"/>
  <c r="A238" i="12"/>
  <c r="B237" i="12"/>
  <c r="A237" i="12"/>
  <c r="B236" i="12"/>
  <c r="A236" i="12"/>
  <c r="B235" i="12"/>
  <c r="A235" i="12"/>
  <c r="B234" i="12"/>
  <c r="A234" i="12"/>
  <c r="B233" i="12"/>
  <c r="A233" i="12"/>
  <c r="B232" i="12"/>
  <c r="A232" i="12"/>
  <c r="B231" i="12"/>
  <c r="A231" i="12"/>
  <c r="B230" i="12"/>
  <c r="A230" i="12"/>
  <c r="B229" i="12"/>
  <c r="A229" i="12"/>
  <c r="B228" i="12"/>
  <c r="A228" i="12"/>
  <c r="B227" i="12"/>
  <c r="A227" i="12"/>
  <c r="B226" i="12"/>
  <c r="A226" i="12"/>
  <c r="B225" i="12"/>
  <c r="A225" i="12"/>
  <c r="B224" i="12"/>
  <c r="A224" i="12"/>
  <c r="B223" i="12"/>
  <c r="A223" i="12"/>
  <c r="B222" i="12"/>
  <c r="A222" i="12"/>
  <c r="B221" i="12"/>
  <c r="A221" i="12"/>
  <c r="B220" i="12"/>
  <c r="A220" i="12"/>
  <c r="B219" i="12"/>
  <c r="A219" i="12"/>
  <c r="B218" i="12"/>
  <c r="A218" i="12"/>
  <c r="B217" i="12"/>
  <c r="A217" i="12"/>
  <c r="B216" i="12"/>
  <c r="A216" i="12"/>
  <c r="B215" i="12"/>
  <c r="A215" i="12"/>
  <c r="B214" i="12"/>
  <c r="A214" i="12"/>
  <c r="B213" i="12"/>
  <c r="A213" i="12"/>
  <c r="B212" i="12"/>
  <c r="A212" i="12"/>
  <c r="B211" i="12"/>
  <c r="A211" i="12"/>
  <c r="B210" i="12"/>
  <c r="A210" i="12"/>
  <c r="B209" i="12"/>
  <c r="A209" i="12"/>
  <c r="B208" i="12"/>
  <c r="A208" i="12"/>
  <c r="B207" i="12"/>
  <c r="A207" i="12"/>
  <c r="B206" i="12"/>
  <c r="A206" i="12"/>
  <c r="B205" i="12"/>
  <c r="A205" i="12"/>
  <c r="B204" i="12"/>
  <c r="A204" i="12"/>
  <c r="B203" i="12"/>
  <c r="A203" i="12"/>
  <c r="B202" i="12"/>
  <c r="A202" i="12"/>
  <c r="B201" i="12"/>
  <c r="A201" i="12"/>
  <c r="B200" i="12"/>
  <c r="A200" i="12"/>
  <c r="B199" i="12"/>
  <c r="A199" i="12"/>
  <c r="B198" i="12"/>
  <c r="A198" i="12"/>
  <c r="B197" i="12"/>
  <c r="A197" i="12"/>
  <c r="B196" i="12"/>
  <c r="A196" i="12"/>
  <c r="B195" i="12"/>
  <c r="A195" i="12"/>
  <c r="B194" i="12"/>
  <c r="A194" i="12"/>
  <c r="B193" i="12"/>
  <c r="A193" i="12"/>
  <c r="B192" i="12"/>
  <c r="A192" i="12"/>
  <c r="B191" i="12"/>
  <c r="A191" i="12"/>
  <c r="B190" i="12"/>
  <c r="A190" i="12"/>
  <c r="B189" i="12"/>
  <c r="A189" i="12"/>
  <c r="B188" i="12"/>
  <c r="A188" i="12"/>
  <c r="B187" i="12"/>
  <c r="A187" i="12"/>
  <c r="B186" i="12"/>
  <c r="A186" i="12"/>
  <c r="B185" i="12"/>
  <c r="A185" i="12"/>
  <c r="B184" i="12"/>
  <c r="A184" i="12"/>
  <c r="B183" i="12"/>
  <c r="A183" i="12"/>
  <c r="B182" i="12"/>
  <c r="A182" i="12"/>
  <c r="B181" i="12"/>
  <c r="A181" i="12"/>
  <c r="B180" i="12"/>
  <c r="A180" i="12"/>
  <c r="B179" i="12"/>
  <c r="A179" i="12"/>
  <c r="B178" i="12"/>
  <c r="A178" i="12"/>
  <c r="B177" i="12"/>
  <c r="A177" i="12"/>
  <c r="B176" i="12"/>
  <c r="A176" i="12"/>
  <c r="B175" i="12"/>
  <c r="A175" i="12"/>
  <c r="B174" i="12"/>
  <c r="A174" i="12"/>
  <c r="B173" i="12"/>
  <c r="A173" i="12"/>
  <c r="B172" i="12"/>
  <c r="A172" i="12"/>
  <c r="B171" i="12"/>
  <c r="A171" i="12"/>
  <c r="B170" i="12"/>
  <c r="A170" i="12"/>
  <c r="B169" i="12"/>
  <c r="A169" i="12"/>
  <c r="B168" i="12"/>
  <c r="A168" i="12"/>
  <c r="B167" i="12"/>
  <c r="A167" i="12"/>
  <c r="B166" i="12"/>
  <c r="A166" i="12"/>
  <c r="B165" i="12"/>
  <c r="A165" i="12"/>
  <c r="B164" i="12"/>
  <c r="A164" i="12"/>
  <c r="B163" i="12"/>
  <c r="A163" i="12"/>
  <c r="B162" i="12"/>
  <c r="A162" i="12"/>
  <c r="B161" i="12"/>
  <c r="A161" i="12"/>
  <c r="B160" i="12"/>
  <c r="A160" i="12"/>
  <c r="B159" i="12"/>
  <c r="A159" i="12"/>
  <c r="B158" i="12"/>
  <c r="A158" i="12"/>
  <c r="B157" i="12"/>
  <c r="A157" i="12"/>
  <c r="B156" i="12"/>
  <c r="A156" i="12"/>
  <c r="B155" i="12"/>
  <c r="A155" i="12"/>
  <c r="B154" i="12"/>
  <c r="A154" i="12"/>
  <c r="B153" i="12"/>
  <c r="A153" i="12"/>
  <c r="B152" i="12"/>
  <c r="A152" i="12"/>
  <c r="B151" i="12"/>
  <c r="A151" i="12"/>
  <c r="B150" i="12"/>
  <c r="A150" i="12"/>
  <c r="B149" i="12"/>
  <c r="A149" i="12"/>
  <c r="B148" i="12"/>
  <c r="A148" i="12"/>
  <c r="B147" i="12"/>
  <c r="A147" i="12"/>
  <c r="B146" i="12"/>
  <c r="A146" i="12"/>
  <c r="B145" i="12"/>
  <c r="A145" i="12"/>
  <c r="B144" i="12"/>
  <c r="A144" i="12"/>
  <c r="B143" i="12"/>
  <c r="A143" i="12"/>
  <c r="B142" i="12"/>
  <c r="A142" i="12"/>
  <c r="B141" i="12"/>
  <c r="A141" i="12"/>
  <c r="B140" i="12"/>
  <c r="A140" i="12"/>
  <c r="B139" i="12"/>
  <c r="A139" i="12"/>
  <c r="B138" i="12"/>
  <c r="A138" i="12"/>
  <c r="B137" i="12"/>
  <c r="A137" i="12"/>
  <c r="B136" i="12"/>
  <c r="A136" i="12"/>
  <c r="B135" i="12"/>
  <c r="A135" i="12"/>
  <c r="B134" i="12"/>
  <c r="A134" i="12"/>
  <c r="B133" i="12"/>
  <c r="A133" i="12"/>
  <c r="B132" i="12"/>
  <c r="A132" i="12"/>
  <c r="B131" i="12"/>
  <c r="A131" i="12"/>
  <c r="B130" i="12"/>
  <c r="A130" i="12"/>
  <c r="B129" i="12"/>
  <c r="A129" i="12"/>
  <c r="B128" i="12"/>
  <c r="A128" i="12"/>
  <c r="B127" i="12"/>
  <c r="A127" i="12"/>
  <c r="B126" i="12"/>
  <c r="A126" i="12"/>
  <c r="B125" i="12"/>
  <c r="A125" i="12"/>
  <c r="B124" i="12"/>
  <c r="A124" i="12"/>
  <c r="B123" i="12"/>
  <c r="A123" i="12"/>
  <c r="B122" i="12"/>
  <c r="A122" i="12"/>
  <c r="B121" i="12"/>
  <c r="A121" i="12"/>
  <c r="B120" i="12"/>
  <c r="A120" i="12"/>
  <c r="B119" i="12"/>
  <c r="A119" i="12"/>
  <c r="B118" i="12"/>
  <c r="A118" i="12"/>
  <c r="B117" i="12"/>
  <c r="A117" i="12"/>
  <c r="B116" i="12"/>
  <c r="A116" i="12"/>
  <c r="B115" i="12"/>
  <c r="A115" i="12"/>
  <c r="B114" i="12"/>
  <c r="A114" i="12"/>
  <c r="B113" i="12"/>
  <c r="A113" i="12"/>
  <c r="B112" i="12"/>
  <c r="A112" i="12"/>
  <c r="B111" i="12"/>
  <c r="A111" i="12"/>
  <c r="B110" i="12"/>
  <c r="A110" i="12"/>
  <c r="B109" i="12"/>
  <c r="A109" i="12"/>
  <c r="B108" i="12"/>
  <c r="A108" i="12"/>
  <c r="B107" i="12"/>
  <c r="A107" i="12"/>
  <c r="B106" i="12"/>
  <c r="A106" i="12"/>
  <c r="B105" i="12"/>
  <c r="A105" i="12"/>
  <c r="B104" i="12"/>
  <c r="A104" i="12"/>
  <c r="B103" i="12"/>
  <c r="A103" i="12"/>
  <c r="B102" i="12"/>
  <c r="A102" i="12"/>
  <c r="B101" i="12"/>
  <c r="A101" i="12"/>
  <c r="B100" i="12"/>
  <c r="A100" i="12"/>
  <c r="B99" i="12"/>
  <c r="A99" i="12"/>
  <c r="B98" i="12"/>
  <c r="A98" i="12"/>
  <c r="B97" i="12"/>
  <c r="A97" i="12"/>
  <c r="B96" i="12"/>
  <c r="A96" i="12"/>
  <c r="B95" i="12"/>
  <c r="A95" i="12"/>
  <c r="B94" i="12"/>
  <c r="A94" i="12"/>
  <c r="B93" i="12"/>
  <c r="A93" i="12"/>
  <c r="B92" i="12"/>
  <c r="A92" i="12"/>
  <c r="B91" i="12"/>
  <c r="A91" i="12"/>
  <c r="B90" i="12"/>
  <c r="A90" i="12"/>
  <c r="B89" i="12"/>
  <c r="A89" i="12"/>
  <c r="B88" i="12"/>
  <c r="A88" i="12"/>
  <c r="B87" i="12"/>
  <c r="A87" i="12"/>
  <c r="B86" i="12"/>
  <c r="A86" i="12"/>
  <c r="B85" i="12"/>
  <c r="A85" i="12"/>
  <c r="B84" i="12"/>
  <c r="A84" i="12"/>
  <c r="B83" i="12"/>
  <c r="A83" i="12"/>
  <c r="B82" i="12"/>
  <c r="A82" i="12"/>
  <c r="B81" i="12"/>
  <c r="A81" i="12"/>
  <c r="B80" i="12"/>
  <c r="A80" i="12"/>
  <c r="B79" i="12"/>
  <c r="A79" i="12"/>
  <c r="B78" i="12"/>
  <c r="A78" i="12"/>
  <c r="B77" i="12"/>
  <c r="A77" i="12"/>
  <c r="B76" i="12"/>
  <c r="A76" i="12"/>
  <c r="B75" i="12"/>
  <c r="A75" i="12"/>
  <c r="B74" i="12"/>
  <c r="A74" i="12"/>
  <c r="B73" i="12"/>
  <c r="A73" i="12"/>
  <c r="B72" i="12"/>
  <c r="A72" i="12"/>
  <c r="B71" i="12"/>
  <c r="A71" i="12"/>
  <c r="B70" i="12"/>
  <c r="A70" i="12"/>
  <c r="B69" i="12"/>
  <c r="A69" i="12"/>
  <c r="B68" i="12"/>
  <c r="A68" i="12"/>
  <c r="B67" i="12"/>
  <c r="A67" i="12"/>
  <c r="B66" i="12"/>
  <c r="A66" i="12"/>
  <c r="B65" i="12"/>
  <c r="A65" i="12"/>
  <c r="B64" i="12"/>
  <c r="A64" i="12"/>
  <c r="B63" i="12"/>
  <c r="A63" i="12"/>
  <c r="B62" i="12"/>
  <c r="A62" i="12"/>
  <c r="B61" i="12"/>
  <c r="A61" i="12"/>
  <c r="B60" i="12"/>
  <c r="A60" i="12"/>
  <c r="B59" i="12"/>
  <c r="A59" i="12"/>
  <c r="B58" i="12"/>
  <c r="A58" i="12"/>
  <c r="B57" i="12"/>
  <c r="A57" i="12"/>
  <c r="B56" i="12"/>
  <c r="A56" i="12"/>
  <c r="B55" i="12"/>
  <c r="A55" i="12"/>
  <c r="B54" i="12"/>
  <c r="A54" i="12"/>
  <c r="B53" i="12"/>
  <c r="A53" i="12"/>
  <c r="B52" i="12"/>
  <c r="A52" i="12"/>
  <c r="B51" i="12"/>
  <c r="A51" i="12"/>
  <c r="B50" i="12"/>
  <c r="A50" i="12"/>
  <c r="B49" i="12"/>
  <c r="A49" i="12"/>
  <c r="B48" i="12"/>
  <c r="A48" i="12"/>
  <c r="B47" i="12"/>
  <c r="A47" i="12"/>
  <c r="B46" i="12"/>
  <c r="A46" i="12"/>
  <c r="B45" i="12"/>
  <c r="A45" i="12"/>
  <c r="B44" i="12"/>
  <c r="A44" i="12"/>
  <c r="B43" i="12"/>
  <c r="A43" i="12"/>
  <c r="B42" i="12"/>
  <c r="A42" i="12"/>
  <c r="B41" i="12"/>
  <c r="A41" i="12"/>
  <c r="B40" i="12"/>
  <c r="A40" i="12"/>
  <c r="B39" i="12"/>
  <c r="A39" i="12"/>
  <c r="B38" i="12"/>
  <c r="A38" i="12"/>
  <c r="B37" i="12"/>
  <c r="A37" i="12"/>
  <c r="B36" i="12"/>
  <c r="A36" i="12"/>
  <c r="B35" i="12"/>
  <c r="A35" i="12"/>
  <c r="B34" i="12"/>
  <c r="A34" i="12"/>
  <c r="B33" i="12"/>
  <c r="A33" i="12"/>
  <c r="B32" i="12"/>
  <c r="A32" i="12"/>
  <c r="B31" i="12"/>
  <c r="A31" i="12"/>
  <c r="B30" i="12"/>
  <c r="A30" i="12"/>
  <c r="B29" i="12"/>
  <c r="A29" i="12"/>
  <c r="B28" i="12"/>
  <c r="A28" i="12"/>
  <c r="B27" i="12"/>
  <c r="A27" i="12"/>
  <c r="B26" i="12"/>
  <c r="A26" i="12"/>
  <c r="B25" i="12"/>
  <c r="A25" i="12"/>
  <c r="B24" i="12"/>
  <c r="A24" i="12"/>
  <c r="B23" i="12"/>
  <c r="A23" i="12"/>
  <c r="B22" i="12"/>
  <c r="A22" i="12"/>
  <c r="B21" i="12"/>
  <c r="A21" i="12"/>
  <c r="B20" i="12"/>
  <c r="A20" i="12"/>
  <c r="B19" i="12"/>
  <c r="A19" i="12"/>
  <c r="B18" i="12"/>
  <c r="A18" i="12"/>
  <c r="B17" i="12"/>
  <c r="A17" i="12"/>
  <c r="B16" i="12"/>
  <c r="A16" i="12"/>
  <c r="B15" i="12"/>
  <c r="A15" i="12"/>
  <c r="B14" i="12"/>
  <c r="A14" i="12"/>
  <c r="B13" i="12"/>
  <c r="A13" i="12"/>
  <c r="B12" i="12"/>
  <c r="A12" i="12"/>
  <c r="B11" i="12"/>
  <c r="A11" i="12"/>
  <c r="B10" i="12"/>
  <c r="A10" i="12"/>
  <c r="B9" i="12"/>
  <c r="A9" i="12"/>
  <c r="B8" i="12"/>
  <c r="A8" i="12"/>
  <c r="B7" i="12"/>
  <c r="A7" i="12"/>
  <c r="B6" i="12"/>
  <c r="A6" i="12"/>
  <c r="B5" i="12"/>
  <c r="A5" i="12"/>
  <c r="B4" i="12"/>
  <c r="A4" i="12"/>
  <c r="B327" i="11"/>
  <c r="A327" i="11"/>
  <c r="B326" i="11"/>
  <c r="A326" i="11"/>
  <c r="B325" i="11"/>
  <c r="A325" i="11"/>
  <c r="B324" i="11"/>
  <c r="A324" i="11"/>
  <c r="B323" i="11"/>
  <c r="A323" i="11"/>
  <c r="B322" i="11"/>
  <c r="A322" i="11"/>
  <c r="B321" i="11"/>
  <c r="A321" i="11"/>
  <c r="B320" i="11"/>
  <c r="A320" i="11"/>
  <c r="B319" i="11"/>
  <c r="A319" i="11"/>
  <c r="B318" i="11"/>
  <c r="A318" i="11"/>
  <c r="B317" i="11"/>
  <c r="A317" i="11"/>
  <c r="B316" i="11"/>
  <c r="A316" i="11"/>
  <c r="B315" i="11"/>
  <c r="A315" i="11"/>
  <c r="B314" i="11"/>
  <c r="A314" i="11"/>
  <c r="B313" i="11"/>
  <c r="A313" i="11"/>
  <c r="B312" i="11"/>
  <c r="A312" i="11"/>
  <c r="B311" i="11"/>
  <c r="A311" i="11"/>
  <c r="B310" i="11"/>
  <c r="A310" i="11"/>
  <c r="B309" i="11"/>
  <c r="A309" i="11"/>
  <c r="B308" i="11"/>
  <c r="A308" i="11"/>
  <c r="B307" i="11"/>
  <c r="A307" i="11"/>
  <c r="B306" i="11"/>
  <c r="A306" i="11"/>
  <c r="B305" i="11"/>
  <c r="A305" i="11"/>
  <c r="B304" i="11"/>
  <c r="A304" i="11"/>
  <c r="B303" i="11"/>
  <c r="A303" i="11"/>
  <c r="B302" i="11"/>
  <c r="A302" i="11"/>
  <c r="B301" i="11"/>
  <c r="A301" i="11"/>
  <c r="B300" i="11"/>
  <c r="A300" i="11"/>
  <c r="B299" i="11"/>
  <c r="A299" i="11"/>
  <c r="B298" i="11"/>
  <c r="A298" i="11"/>
  <c r="B297" i="11"/>
  <c r="A297" i="11"/>
  <c r="B296" i="11"/>
  <c r="A296" i="11"/>
  <c r="B295" i="11"/>
  <c r="A295" i="11"/>
  <c r="B294" i="11"/>
  <c r="A294" i="11"/>
  <c r="B293" i="11"/>
  <c r="A293" i="11"/>
  <c r="B292" i="11"/>
  <c r="A292" i="11"/>
  <c r="B291" i="11"/>
  <c r="A291" i="11"/>
  <c r="B290" i="11"/>
  <c r="A290" i="11"/>
  <c r="B289" i="11"/>
  <c r="A289" i="11"/>
  <c r="B288" i="11"/>
  <c r="A288" i="11"/>
  <c r="B287" i="11"/>
  <c r="A287" i="11"/>
  <c r="B286" i="11"/>
  <c r="A286" i="11"/>
  <c r="B285" i="11"/>
  <c r="A285" i="11"/>
  <c r="B284" i="11"/>
  <c r="A284" i="11"/>
  <c r="B283" i="11"/>
  <c r="A283" i="11"/>
  <c r="B282" i="11"/>
  <c r="A282" i="11"/>
  <c r="B281" i="11"/>
  <c r="A281" i="11"/>
  <c r="B280" i="11"/>
  <c r="A280" i="11"/>
  <c r="B279" i="11"/>
  <c r="A279" i="11"/>
  <c r="B278" i="11"/>
  <c r="A278" i="11"/>
  <c r="B277" i="11"/>
  <c r="A277" i="11"/>
  <c r="B276" i="11"/>
  <c r="A276" i="11"/>
  <c r="B275" i="11"/>
  <c r="A275" i="11"/>
  <c r="B274" i="11"/>
  <c r="A274" i="11"/>
  <c r="B273" i="11"/>
  <c r="A273" i="11"/>
  <c r="B272" i="11"/>
  <c r="A272" i="11"/>
  <c r="B271" i="11"/>
  <c r="A271" i="11"/>
  <c r="B270" i="11"/>
  <c r="A270" i="11"/>
  <c r="B269" i="11"/>
  <c r="A269" i="11"/>
  <c r="B268" i="11"/>
  <c r="A268" i="11"/>
  <c r="B267" i="11"/>
  <c r="A267" i="11"/>
  <c r="B266" i="11"/>
  <c r="A266" i="11"/>
  <c r="B265" i="11"/>
  <c r="A265" i="11"/>
  <c r="B264" i="11"/>
  <c r="A264" i="11"/>
  <c r="B263" i="11"/>
  <c r="A263" i="11"/>
  <c r="B262" i="11"/>
  <c r="A262" i="11"/>
  <c r="B261" i="11"/>
  <c r="A261" i="11"/>
  <c r="B260" i="11"/>
  <c r="A260" i="11"/>
  <c r="B259" i="11"/>
  <c r="A259" i="11"/>
  <c r="B258" i="11"/>
  <c r="A258" i="11"/>
  <c r="B257" i="11"/>
  <c r="A257" i="11"/>
  <c r="B256" i="11"/>
  <c r="A256" i="11"/>
  <c r="B255" i="11"/>
  <c r="A255" i="11"/>
  <c r="B254" i="11"/>
  <c r="A254" i="11"/>
  <c r="B253" i="11"/>
  <c r="A253" i="11"/>
  <c r="B252" i="11"/>
  <c r="A252" i="11"/>
  <c r="B251" i="11"/>
  <c r="A251" i="11"/>
  <c r="B250" i="11"/>
  <c r="A250" i="11"/>
  <c r="B249" i="11"/>
  <c r="A249" i="11"/>
  <c r="B248" i="11"/>
  <c r="A248" i="11"/>
  <c r="B247" i="11"/>
  <c r="A247" i="11"/>
  <c r="B246" i="11"/>
  <c r="A246" i="11"/>
  <c r="B245" i="11"/>
  <c r="A245" i="11"/>
  <c r="B244" i="11"/>
  <c r="A244" i="11"/>
  <c r="B243" i="11"/>
  <c r="A243" i="11"/>
  <c r="B242" i="11"/>
  <c r="A242" i="11"/>
  <c r="B241" i="11"/>
  <c r="A241" i="11"/>
  <c r="B240" i="11"/>
  <c r="A240" i="11"/>
  <c r="B239" i="11"/>
  <c r="A239" i="11"/>
  <c r="B238" i="11"/>
  <c r="A238" i="11"/>
  <c r="B237" i="11"/>
  <c r="A237" i="11"/>
  <c r="B236" i="11"/>
  <c r="A236" i="11"/>
  <c r="B235" i="11"/>
  <c r="A235" i="11"/>
  <c r="B234" i="11"/>
  <c r="A234" i="11"/>
  <c r="B233" i="11"/>
  <c r="A233" i="11"/>
  <c r="B232" i="11"/>
  <c r="A232" i="11"/>
  <c r="B231" i="11"/>
  <c r="A231" i="11"/>
  <c r="B230" i="11"/>
  <c r="A230" i="11"/>
  <c r="B229" i="11"/>
  <c r="A229" i="11"/>
  <c r="B228" i="11"/>
  <c r="A228" i="11"/>
  <c r="B227" i="11"/>
  <c r="A227" i="11"/>
  <c r="B226" i="11"/>
  <c r="A226" i="11"/>
  <c r="B225" i="11"/>
  <c r="A225" i="11"/>
  <c r="B224" i="11"/>
  <c r="A224" i="11"/>
  <c r="B223" i="11"/>
  <c r="A223" i="11"/>
  <c r="B222" i="11"/>
  <c r="A222" i="11"/>
  <c r="B221" i="11"/>
  <c r="A221" i="11"/>
  <c r="B220" i="11"/>
  <c r="A220" i="11"/>
  <c r="B219" i="11"/>
  <c r="A219" i="11"/>
  <c r="B218" i="11"/>
  <c r="A218" i="11"/>
  <c r="B217" i="11"/>
  <c r="A217" i="11"/>
  <c r="B216" i="11"/>
  <c r="A216" i="11"/>
  <c r="B215" i="11"/>
  <c r="A215" i="11"/>
  <c r="B214" i="11"/>
  <c r="A214" i="11"/>
  <c r="B213" i="11"/>
  <c r="A213" i="11"/>
  <c r="B212" i="11"/>
  <c r="A212" i="11"/>
  <c r="B211" i="11"/>
  <c r="A211" i="11"/>
  <c r="B210" i="11"/>
  <c r="A210" i="11"/>
  <c r="B209" i="11"/>
  <c r="A209" i="11"/>
  <c r="B208" i="11"/>
  <c r="A208" i="11"/>
  <c r="B207" i="11"/>
  <c r="A207" i="11"/>
  <c r="B206" i="11"/>
  <c r="A206" i="11"/>
  <c r="B205" i="11"/>
  <c r="A205" i="11"/>
  <c r="B204" i="11"/>
  <c r="A204" i="11"/>
  <c r="B203" i="11"/>
  <c r="A203" i="11"/>
  <c r="B202" i="11"/>
  <c r="A202" i="11"/>
  <c r="B201" i="11"/>
  <c r="A201" i="11"/>
  <c r="B200" i="11"/>
  <c r="A200" i="11"/>
  <c r="B199" i="11"/>
  <c r="A199" i="11"/>
  <c r="B198" i="11"/>
  <c r="A198" i="11"/>
  <c r="B197" i="11"/>
  <c r="A197" i="11"/>
  <c r="B196" i="11"/>
  <c r="A196" i="11"/>
  <c r="B195" i="11"/>
  <c r="A195" i="11"/>
  <c r="B194" i="11"/>
  <c r="A194" i="11"/>
  <c r="B193" i="11"/>
  <c r="A193" i="11"/>
  <c r="B192" i="11"/>
  <c r="A192" i="11"/>
  <c r="B191" i="11"/>
  <c r="A191" i="11"/>
  <c r="B190" i="11"/>
  <c r="A190" i="11"/>
  <c r="B189" i="11"/>
  <c r="A189" i="11"/>
  <c r="B188" i="11"/>
  <c r="A188" i="11"/>
  <c r="B187" i="11"/>
  <c r="A187" i="11"/>
  <c r="B186" i="11"/>
  <c r="A186" i="11"/>
  <c r="B185" i="11"/>
  <c r="A185" i="11"/>
  <c r="B184" i="11"/>
  <c r="A184" i="11"/>
  <c r="B183" i="11"/>
  <c r="A183" i="11"/>
  <c r="B182" i="11"/>
  <c r="A182" i="11"/>
  <c r="B181" i="11"/>
  <c r="A181" i="11"/>
  <c r="B180" i="11"/>
  <c r="A180" i="11"/>
  <c r="B179" i="11"/>
  <c r="A179" i="11"/>
  <c r="B178" i="11"/>
  <c r="A178" i="11"/>
  <c r="B177" i="11"/>
  <c r="A177" i="11"/>
  <c r="B176" i="11"/>
  <c r="A176" i="11"/>
  <c r="B175" i="11"/>
  <c r="A175" i="11"/>
  <c r="B174" i="11"/>
  <c r="A174" i="11"/>
  <c r="B173" i="11"/>
  <c r="A173" i="11"/>
  <c r="B172" i="11"/>
  <c r="A172" i="11"/>
  <c r="B171" i="11"/>
  <c r="A171" i="11"/>
  <c r="B170" i="11"/>
  <c r="A170" i="11"/>
  <c r="B169" i="11"/>
  <c r="A169" i="11"/>
  <c r="B168" i="11"/>
  <c r="A168" i="11"/>
  <c r="B167" i="11"/>
  <c r="A167" i="11"/>
  <c r="B166" i="11"/>
  <c r="A166" i="11"/>
  <c r="B165" i="11"/>
  <c r="A165" i="11"/>
  <c r="B164" i="11"/>
  <c r="A164" i="11"/>
  <c r="B163" i="11"/>
  <c r="A163" i="11"/>
  <c r="B162" i="11"/>
  <c r="A162" i="11"/>
  <c r="B161" i="11"/>
  <c r="A161" i="11"/>
  <c r="B160" i="11"/>
  <c r="A160" i="11"/>
  <c r="B159" i="11"/>
  <c r="A159" i="11"/>
  <c r="B158" i="11"/>
  <c r="A158" i="11"/>
  <c r="B157" i="11"/>
  <c r="A157" i="11"/>
  <c r="B156" i="11"/>
  <c r="A156" i="11"/>
  <c r="B155" i="11"/>
  <c r="A155" i="11"/>
  <c r="B154" i="11"/>
  <c r="A154" i="11"/>
  <c r="B153" i="11"/>
  <c r="A153" i="11"/>
  <c r="B152" i="11"/>
  <c r="A152" i="11"/>
  <c r="B151" i="11"/>
  <c r="A151" i="11"/>
  <c r="B150" i="11"/>
  <c r="A150" i="11"/>
  <c r="B149" i="11"/>
  <c r="A149" i="11"/>
  <c r="B148" i="11"/>
  <c r="A148" i="11"/>
  <c r="B147" i="11"/>
  <c r="A147" i="11"/>
  <c r="B146" i="11"/>
  <c r="A146" i="11"/>
  <c r="B145" i="11"/>
  <c r="A145" i="11"/>
  <c r="B144" i="11"/>
  <c r="A144" i="11"/>
  <c r="B143" i="11"/>
  <c r="A143" i="11"/>
  <c r="B142" i="11"/>
  <c r="A142" i="11"/>
  <c r="B141" i="11"/>
  <c r="A141" i="11"/>
  <c r="B140" i="11"/>
  <c r="A140" i="11"/>
  <c r="B139" i="11"/>
  <c r="A139" i="11"/>
  <c r="B138" i="11"/>
  <c r="A138" i="11"/>
  <c r="B137" i="11"/>
  <c r="A137" i="11"/>
  <c r="B136" i="11"/>
  <c r="A136" i="11"/>
  <c r="B135" i="11"/>
  <c r="A135" i="11"/>
  <c r="B134" i="11"/>
  <c r="A134" i="11"/>
  <c r="B133" i="11"/>
  <c r="A133" i="11"/>
  <c r="B132" i="11"/>
  <c r="A132" i="11"/>
  <c r="B131" i="11"/>
  <c r="A131" i="11"/>
  <c r="B130" i="11"/>
  <c r="A130" i="11"/>
  <c r="B129" i="11"/>
  <c r="A129" i="11"/>
  <c r="B128" i="11"/>
  <c r="A128" i="11"/>
  <c r="B127" i="11"/>
  <c r="A127" i="11"/>
  <c r="B126" i="11"/>
  <c r="A126" i="11"/>
  <c r="B125" i="11"/>
  <c r="A125" i="11"/>
  <c r="B124" i="11"/>
  <c r="A124" i="11"/>
  <c r="B123" i="11"/>
  <c r="A123" i="11"/>
  <c r="B122" i="11"/>
  <c r="A122" i="11"/>
  <c r="B121" i="11"/>
  <c r="A121" i="11"/>
  <c r="B120" i="11"/>
  <c r="A120" i="11"/>
  <c r="B119" i="11"/>
  <c r="A119" i="11"/>
  <c r="B118" i="11"/>
  <c r="A118" i="11"/>
  <c r="B117" i="11"/>
  <c r="A117" i="11"/>
  <c r="B116" i="11"/>
  <c r="A116" i="11"/>
  <c r="B115" i="11"/>
  <c r="A115" i="11"/>
  <c r="B114" i="11"/>
  <c r="A114" i="11"/>
  <c r="B113" i="11"/>
  <c r="A113" i="11"/>
  <c r="B112" i="11"/>
  <c r="A112" i="11"/>
  <c r="B111" i="11"/>
  <c r="A111" i="11"/>
  <c r="B110" i="11"/>
  <c r="A110" i="11"/>
  <c r="B109" i="11"/>
  <c r="A109" i="11"/>
  <c r="B108" i="11"/>
  <c r="A108" i="11"/>
  <c r="B107" i="11"/>
  <c r="A107" i="11"/>
  <c r="B106" i="11"/>
  <c r="A106" i="11"/>
  <c r="B105" i="11"/>
  <c r="A105" i="11"/>
  <c r="B104" i="11"/>
  <c r="A104" i="11"/>
  <c r="B103" i="11"/>
  <c r="A103" i="11"/>
  <c r="B102" i="11"/>
  <c r="A102" i="11"/>
  <c r="B101" i="11"/>
  <c r="A101" i="11"/>
  <c r="B100" i="11"/>
  <c r="A100" i="11"/>
  <c r="B99" i="11"/>
  <c r="A99" i="11"/>
  <c r="B98" i="11"/>
  <c r="A98" i="11"/>
  <c r="B97" i="11"/>
  <c r="A97" i="11"/>
  <c r="B96" i="11"/>
  <c r="A96" i="11"/>
  <c r="B95" i="11"/>
  <c r="A95" i="11"/>
  <c r="B94" i="11"/>
  <c r="A94" i="11"/>
  <c r="B93" i="11"/>
  <c r="A93" i="11"/>
  <c r="B92" i="11"/>
  <c r="A92" i="11"/>
  <c r="B91" i="11"/>
  <c r="A91" i="11"/>
  <c r="B90" i="11"/>
  <c r="A90" i="11"/>
  <c r="B89" i="11"/>
  <c r="A89" i="11"/>
  <c r="B88" i="11"/>
  <c r="A88" i="11"/>
  <c r="B87" i="11"/>
  <c r="A87" i="11"/>
  <c r="B86" i="11"/>
  <c r="A86" i="11"/>
  <c r="B85" i="11"/>
  <c r="A85" i="11"/>
  <c r="B84" i="11"/>
  <c r="A84" i="11"/>
  <c r="B83" i="11"/>
  <c r="A83" i="11"/>
  <c r="B82" i="11"/>
  <c r="A82" i="11"/>
  <c r="B81" i="11"/>
  <c r="A81" i="11"/>
  <c r="B80" i="11"/>
  <c r="A80" i="11"/>
  <c r="B79" i="11"/>
  <c r="A79" i="11"/>
  <c r="B78" i="11"/>
  <c r="A78" i="11"/>
  <c r="B77" i="11"/>
  <c r="A77" i="11"/>
  <c r="B76" i="11"/>
  <c r="A76" i="11"/>
  <c r="B75" i="11"/>
  <c r="A75" i="11"/>
  <c r="B74" i="11"/>
  <c r="A74" i="11"/>
  <c r="B73" i="11"/>
  <c r="A73" i="11"/>
  <c r="B72" i="11"/>
  <c r="A72" i="11"/>
  <c r="B71" i="11"/>
  <c r="A71" i="11"/>
  <c r="B70" i="11"/>
  <c r="A70" i="11"/>
  <c r="B69" i="11"/>
  <c r="A69" i="11"/>
  <c r="B68" i="11"/>
  <c r="A68" i="11"/>
  <c r="B67" i="11"/>
  <c r="A67" i="11"/>
  <c r="B66" i="11"/>
  <c r="A66" i="11"/>
  <c r="B65" i="11"/>
  <c r="A65" i="11"/>
  <c r="B64" i="11"/>
  <c r="A64" i="11"/>
  <c r="B63" i="11"/>
  <c r="A63" i="11"/>
  <c r="B62" i="11"/>
  <c r="A62" i="11"/>
  <c r="B61" i="11"/>
  <c r="A61" i="11"/>
  <c r="B60" i="11"/>
  <c r="A60" i="11"/>
  <c r="B59" i="11"/>
  <c r="A59" i="11"/>
  <c r="B58" i="11"/>
  <c r="A58" i="11"/>
  <c r="B57" i="11"/>
  <c r="A57" i="11"/>
  <c r="B56" i="11"/>
  <c r="A56" i="11"/>
  <c r="B55" i="11"/>
  <c r="A55" i="11"/>
  <c r="B54" i="11"/>
  <c r="A54" i="11"/>
  <c r="B53" i="11"/>
  <c r="A53" i="11"/>
  <c r="B52" i="11"/>
  <c r="A52" i="11"/>
  <c r="B51" i="11"/>
  <c r="A51" i="11"/>
  <c r="B50" i="11"/>
  <c r="A50" i="11"/>
  <c r="B49" i="11"/>
  <c r="A49" i="11"/>
  <c r="B48" i="11"/>
  <c r="A48" i="11"/>
  <c r="B47" i="11"/>
  <c r="A47" i="11"/>
  <c r="B46" i="11"/>
  <c r="A46" i="11"/>
  <c r="B45" i="11"/>
  <c r="A45" i="11"/>
  <c r="B44" i="11"/>
  <c r="A44" i="11"/>
  <c r="B43" i="11"/>
  <c r="A43" i="11"/>
  <c r="B42" i="11"/>
  <c r="A42" i="11"/>
  <c r="B41" i="11"/>
  <c r="A41" i="11"/>
  <c r="B40" i="11"/>
  <c r="A40" i="11"/>
  <c r="B39" i="11"/>
  <c r="A39" i="11"/>
  <c r="B38" i="11"/>
  <c r="A38" i="11"/>
  <c r="B37" i="11"/>
  <c r="A37" i="11"/>
  <c r="B36" i="11"/>
  <c r="A36" i="11"/>
  <c r="B35" i="11"/>
  <c r="A35" i="11"/>
  <c r="B34" i="11"/>
  <c r="A34" i="11"/>
  <c r="B33" i="11"/>
  <c r="A33" i="11"/>
  <c r="B32" i="11"/>
  <c r="A32" i="11"/>
  <c r="B31" i="11"/>
  <c r="A31" i="11"/>
  <c r="B30" i="11"/>
  <c r="A30" i="11"/>
  <c r="B29" i="11"/>
  <c r="A29" i="11"/>
  <c r="B28" i="11"/>
  <c r="A28" i="11"/>
  <c r="B27" i="11"/>
  <c r="A27" i="11"/>
  <c r="B26" i="11"/>
  <c r="A26" i="11"/>
  <c r="B25" i="11"/>
  <c r="A25" i="11"/>
  <c r="B24" i="11"/>
  <c r="A24" i="11"/>
  <c r="B23" i="11"/>
  <c r="A23" i="11"/>
  <c r="B22" i="11"/>
  <c r="A22" i="11"/>
  <c r="B21" i="11"/>
  <c r="A21" i="11"/>
  <c r="B20" i="11"/>
  <c r="A20" i="11"/>
  <c r="B19" i="11"/>
  <c r="A19" i="11"/>
  <c r="B18" i="11"/>
  <c r="A18" i="11"/>
  <c r="B17" i="11"/>
  <c r="A17" i="11"/>
  <c r="B16" i="11"/>
  <c r="A16" i="11"/>
  <c r="B15" i="11"/>
  <c r="A15" i="11"/>
  <c r="B14" i="11"/>
  <c r="A14" i="11"/>
  <c r="B13" i="11"/>
  <c r="A13" i="11"/>
  <c r="B12" i="11"/>
  <c r="A12" i="11"/>
  <c r="B11" i="11"/>
  <c r="A11" i="11"/>
  <c r="B10" i="11"/>
  <c r="A10" i="11"/>
  <c r="B9" i="11"/>
  <c r="A9" i="11"/>
  <c r="B8" i="11"/>
  <c r="A8" i="11"/>
  <c r="B7" i="11"/>
  <c r="A7" i="11"/>
  <c r="B6" i="11"/>
  <c r="A6" i="11"/>
  <c r="B5" i="11"/>
  <c r="A5" i="11"/>
  <c r="B4" i="11"/>
  <c r="A4" i="11"/>
  <c r="B327" i="10"/>
  <c r="A327" i="10"/>
  <c r="B326" i="10"/>
  <c r="A326" i="10"/>
  <c r="B325" i="10"/>
  <c r="A325" i="10"/>
  <c r="B324" i="10"/>
  <c r="A324" i="10"/>
  <c r="B323" i="10"/>
  <c r="A323" i="10"/>
  <c r="B322" i="10"/>
  <c r="A322" i="10"/>
  <c r="B321" i="10"/>
  <c r="A321" i="10"/>
  <c r="B320" i="10"/>
  <c r="A320" i="10"/>
  <c r="B319" i="10"/>
  <c r="A319" i="10"/>
  <c r="B318" i="10"/>
  <c r="A318" i="10"/>
  <c r="B317" i="10"/>
  <c r="A317" i="10"/>
  <c r="B316" i="10"/>
  <c r="A316" i="10"/>
  <c r="B315" i="10"/>
  <c r="A315" i="10"/>
  <c r="B314" i="10"/>
  <c r="A314" i="10"/>
  <c r="B313" i="10"/>
  <c r="A313" i="10"/>
  <c r="B312" i="10"/>
  <c r="A312" i="10"/>
  <c r="B311" i="10"/>
  <c r="A311" i="10"/>
  <c r="B310" i="10"/>
  <c r="A310" i="10"/>
  <c r="B309" i="10"/>
  <c r="A309" i="10"/>
  <c r="B308" i="10"/>
  <c r="A308" i="10"/>
  <c r="B307" i="10"/>
  <c r="A307" i="10"/>
  <c r="B306" i="10"/>
  <c r="A306" i="10"/>
  <c r="B305" i="10"/>
  <c r="A305" i="10"/>
  <c r="B304" i="10"/>
  <c r="A304" i="10"/>
  <c r="B303" i="10"/>
  <c r="A303" i="10"/>
  <c r="B302" i="10"/>
  <c r="A302" i="10"/>
  <c r="B301" i="10"/>
  <c r="A301" i="10"/>
  <c r="B300" i="10"/>
  <c r="A300" i="10"/>
  <c r="B299" i="10"/>
  <c r="A299" i="10"/>
  <c r="B298" i="10"/>
  <c r="A298" i="10"/>
  <c r="B297" i="10"/>
  <c r="A297" i="10"/>
  <c r="B296" i="10"/>
  <c r="A296" i="10"/>
  <c r="B295" i="10"/>
  <c r="A295" i="10"/>
  <c r="B294" i="10"/>
  <c r="A294" i="10"/>
  <c r="B293" i="10"/>
  <c r="A293" i="10"/>
  <c r="B292" i="10"/>
  <c r="A292" i="10"/>
  <c r="B291" i="10"/>
  <c r="A291" i="10"/>
  <c r="B290" i="10"/>
  <c r="A290" i="10"/>
  <c r="B289" i="10"/>
  <c r="A289" i="10"/>
  <c r="B288" i="10"/>
  <c r="A288" i="10"/>
  <c r="B287" i="10"/>
  <c r="A287" i="10"/>
  <c r="B286" i="10"/>
  <c r="A286" i="10"/>
  <c r="B285" i="10"/>
  <c r="A285" i="10"/>
  <c r="B284" i="10"/>
  <c r="A284" i="10"/>
  <c r="B283" i="10"/>
  <c r="A283" i="10"/>
  <c r="B282" i="10"/>
  <c r="A282" i="10"/>
  <c r="B281" i="10"/>
  <c r="A281" i="10"/>
  <c r="B280" i="10"/>
  <c r="A280" i="10"/>
  <c r="B279" i="10"/>
  <c r="A279" i="10"/>
  <c r="B278" i="10"/>
  <c r="A278" i="10"/>
  <c r="B277" i="10"/>
  <c r="A277" i="10"/>
  <c r="B276" i="10"/>
  <c r="A276" i="10"/>
  <c r="B275" i="10"/>
  <c r="A275" i="10"/>
  <c r="B274" i="10"/>
  <c r="A274" i="10"/>
  <c r="B273" i="10"/>
  <c r="A273" i="10"/>
  <c r="B272" i="10"/>
  <c r="A272" i="10"/>
  <c r="B271" i="10"/>
  <c r="A271" i="10"/>
  <c r="B270" i="10"/>
  <c r="A270" i="10"/>
  <c r="B269" i="10"/>
  <c r="A269" i="10"/>
  <c r="B268" i="10"/>
  <c r="A268" i="10"/>
  <c r="B267" i="10"/>
  <c r="A267" i="10"/>
  <c r="B266" i="10"/>
  <c r="A266" i="10"/>
  <c r="B265" i="10"/>
  <c r="A265" i="10"/>
  <c r="B264" i="10"/>
  <c r="A264" i="10"/>
  <c r="B263" i="10"/>
  <c r="A263" i="10"/>
  <c r="B262" i="10"/>
  <c r="A262" i="10"/>
  <c r="B261" i="10"/>
  <c r="A261" i="10"/>
  <c r="B260" i="10"/>
  <c r="A260" i="10"/>
  <c r="B259" i="10"/>
  <c r="A259" i="10"/>
  <c r="B258" i="10"/>
  <c r="A258" i="10"/>
  <c r="B257" i="10"/>
  <c r="A257" i="10"/>
  <c r="B256" i="10"/>
  <c r="A256" i="10"/>
  <c r="B255" i="10"/>
  <c r="A255" i="10"/>
  <c r="B254" i="10"/>
  <c r="A254" i="10"/>
  <c r="B253" i="10"/>
  <c r="A253" i="10"/>
  <c r="B252" i="10"/>
  <c r="A252" i="10"/>
  <c r="B251" i="10"/>
  <c r="A251" i="10"/>
  <c r="B250" i="10"/>
  <c r="A250" i="10"/>
  <c r="B249" i="10"/>
  <c r="A249" i="10"/>
  <c r="B248" i="10"/>
  <c r="A248" i="10"/>
  <c r="B247" i="10"/>
  <c r="A247" i="10"/>
  <c r="B246" i="10"/>
  <c r="A246" i="10"/>
  <c r="B245" i="10"/>
  <c r="A245" i="10"/>
  <c r="B244" i="10"/>
  <c r="A244" i="10"/>
  <c r="B243" i="10"/>
  <c r="A243" i="10"/>
  <c r="B242" i="10"/>
  <c r="A242" i="10"/>
  <c r="B241" i="10"/>
  <c r="A241" i="10"/>
  <c r="B240" i="10"/>
  <c r="A240" i="10"/>
  <c r="B239" i="10"/>
  <c r="A239" i="10"/>
  <c r="B238" i="10"/>
  <c r="A238" i="10"/>
  <c r="B237" i="10"/>
  <c r="A237" i="10"/>
  <c r="B236" i="10"/>
  <c r="A236" i="10"/>
  <c r="B235" i="10"/>
  <c r="A235" i="10"/>
  <c r="B234" i="10"/>
  <c r="A234" i="10"/>
  <c r="B233" i="10"/>
  <c r="A233" i="10"/>
  <c r="B232" i="10"/>
  <c r="A232" i="10"/>
  <c r="B231" i="10"/>
  <c r="A231" i="10"/>
  <c r="B230" i="10"/>
  <c r="A230" i="10"/>
  <c r="B229" i="10"/>
  <c r="A229" i="10"/>
  <c r="B228" i="10"/>
  <c r="A228" i="10"/>
  <c r="B227" i="10"/>
  <c r="A227" i="10"/>
  <c r="B226" i="10"/>
  <c r="A226" i="10"/>
  <c r="B225" i="10"/>
  <c r="A225" i="10"/>
  <c r="B224" i="10"/>
  <c r="A224" i="10"/>
  <c r="B223" i="10"/>
  <c r="A223" i="10"/>
  <c r="B222" i="10"/>
  <c r="A222" i="10"/>
  <c r="B221" i="10"/>
  <c r="A221" i="10"/>
  <c r="B220" i="10"/>
  <c r="A220" i="10"/>
  <c r="B219" i="10"/>
  <c r="A219" i="10"/>
  <c r="B218" i="10"/>
  <c r="A218" i="10"/>
  <c r="B217" i="10"/>
  <c r="A217" i="10"/>
  <c r="B216" i="10"/>
  <c r="A216" i="10"/>
  <c r="B215" i="10"/>
  <c r="A215" i="10"/>
  <c r="B214" i="10"/>
  <c r="A214" i="10"/>
  <c r="B213" i="10"/>
  <c r="A213" i="10"/>
  <c r="B212" i="10"/>
  <c r="A212" i="10"/>
  <c r="B211" i="10"/>
  <c r="A211" i="10"/>
  <c r="B210" i="10"/>
  <c r="A210" i="10"/>
  <c r="B209" i="10"/>
  <c r="A209" i="10"/>
  <c r="B208" i="10"/>
  <c r="A208" i="10"/>
  <c r="B207" i="10"/>
  <c r="A207" i="10"/>
  <c r="B206" i="10"/>
  <c r="A206" i="10"/>
  <c r="B205" i="10"/>
  <c r="A205" i="10"/>
  <c r="B204" i="10"/>
  <c r="A204" i="10"/>
  <c r="B203" i="10"/>
  <c r="A203" i="10"/>
  <c r="B202" i="10"/>
  <c r="A202" i="10"/>
  <c r="B201" i="10"/>
  <c r="A201" i="10"/>
  <c r="B200" i="10"/>
  <c r="A200" i="10"/>
  <c r="B199" i="10"/>
  <c r="A199" i="10"/>
  <c r="B198" i="10"/>
  <c r="A198" i="10"/>
  <c r="B197" i="10"/>
  <c r="A197" i="10"/>
  <c r="B196" i="10"/>
  <c r="A196" i="10"/>
  <c r="B195" i="10"/>
  <c r="A195" i="10"/>
  <c r="B194" i="10"/>
  <c r="A194" i="10"/>
  <c r="B193" i="10"/>
  <c r="A193" i="10"/>
  <c r="B192" i="10"/>
  <c r="A192" i="10"/>
  <c r="B191" i="10"/>
  <c r="A191" i="10"/>
  <c r="B190" i="10"/>
  <c r="A190" i="10"/>
  <c r="B189" i="10"/>
  <c r="A189" i="10"/>
  <c r="B188" i="10"/>
  <c r="A188" i="10"/>
  <c r="B187" i="10"/>
  <c r="A187" i="10"/>
  <c r="B186" i="10"/>
  <c r="A186" i="10"/>
  <c r="B185" i="10"/>
  <c r="A185" i="10"/>
  <c r="B184" i="10"/>
  <c r="A184" i="10"/>
  <c r="B183" i="10"/>
  <c r="A183" i="10"/>
  <c r="B182" i="10"/>
  <c r="A182" i="10"/>
  <c r="B181" i="10"/>
  <c r="A181" i="10"/>
  <c r="B180" i="10"/>
  <c r="A180" i="10"/>
  <c r="B179" i="10"/>
  <c r="A179" i="10"/>
  <c r="B178" i="10"/>
  <c r="A178" i="10"/>
  <c r="B177" i="10"/>
  <c r="A177" i="10"/>
  <c r="B176" i="10"/>
  <c r="A176" i="10"/>
  <c r="B175" i="10"/>
  <c r="A175" i="10"/>
  <c r="B174" i="10"/>
  <c r="A174" i="10"/>
  <c r="B173" i="10"/>
  <c r="A173" i="10"/>
  <c r="B172" i="10"/>
  <c r="A172" i="10"/>
  <c r="B171" i="10"/>
  <c r="A171" i="10"/>
  <c r="B170" i="10"/>
  <c r="A170" i="10"/>
  <c r="B169" i="10"/>
  <c r="A169" i="10"/>
  <c r="B168" i="10"/>
  <c r="A168" i="10"/>
  <c r="B167" i="10"/>
  <c r="A167" i="10"/>
  <c r="B166" i="10"/>
  <c r="A166" i="10"/>
  <c r="B165" i="10"/>
  <c r="A165" i="10"/>
  <c r="B164" i="10"/>
  <c r="A164" i="10"/>
  <c r="B163" i="10"/>
  <c r="A163" i="10"/>
  <c r="B162" i="10"/>
  <c r="A162" i="10"/>
  <c r="B161" i="10"/>
  <c r="A161" i="10"/>
  <c r="B160" i="10"/>
  <c r="A160" i="10"/>
  <c r="B159" i="10"/>
  <c r="A159" i="10"/>
  <c r="B158" i="10"/>
  <c r="A158" i="10"/>
  <c r="B157" i="10"/>
  <c r="A157" i="10"/>
  <c r="B156" i="10"/>
  <c r="A156" i="10"/>
  <c r="B155" i="10"/>
  <c r="A155" i="10"/>
  <c r="B154" i="10"/>
  <c r="A154" i="10"/>
  <c r="B153" i="10"/>
  <c r="A153" i="10"/>
  <c r="B152" i="10"/>
  <c r="A152" i="10"/>
  <c r="B151" i="10"/>
  <c r="A151" i="10"/>
  <c r="B150" i="10"/>
  <c r="A150" i="10"/>
  <c r="B149" i="10"/>
  <c r="A149" i="10"/>
  <c r="B148" i="10"/>
  <c r="A148" i="10"/>
  <c r="B147" i="10"/>
  <c r="A147" i="10"/>
  <c r="B146" i="10"/>
  <c r="A146" i="10"/>
  <c r="B145" i="10"/>
  <c r="A145" i="10"/>
  <c r="B144" i="10"/>
  <c r="A144" i="10"/>
  <c r="B143" i="10"/>
  <c r="A143" i="10"/>
  <c r="B142" i="10"/>
  <c r="A142" i="10"/>
  <c r="B141" i="10"/>
  <c r="A141" i="10"/>
  <c r="B140" i="10"/>
  <c r="A140" i="10"/>
  <c r="B139" i="10"/>
  <c r="A139" i="10"/>
  <c r="B138" i="10"/>
  <c r="A138" i="10"/>
  <c r="B137" i="10"/>
  <c r="A137" i="10"/>
  <c r="B136" i="10"/>
  <c r="A136" i="10"/>
  <c r="B135" i="10"/>
  <c r="A135" i="10"/>
  <c r="B134" i="10"/>
  <c r="A134" i="10"/>
  <c r="B133" i="10"/>
  <c r="A133" i="10"/>
  <c r="B132" i="10"/>
  <c r="A132" i="10"/>
  <c r="B131" i="10"/>
  <c r="A131" i="10"/>
  <c r="B130" i="10"/>
  <c r="A130" i="10"/>
  <c r="B129" i="10"/>
  <c r="A129" i="10"/>
  <c r="B128" i="10"/>
  <c r="A128" i="10"/>
  <c r="B127" i="10"/>
  <c r="A127" i="10"/>
  <c r="B126" i="10"/>
  <c r="A126" i="10"/>
  <c r="B125" i="10"/>
  <c r="A125" i="10"/>
  <c r="B124" i="10"/>
  <c r="A124" i="10"/>
  <c r="B123" i="10"/>
  <c r="A123" i="10"/>
  <c r="B122" i="10"/>
  <c r="A122" i="10"/>
  <c r="B121" i="10"/>
  <c r="A121" i="10"/>
  <c r="B120" i="10"/>
  <c r="A120" i="10"/>
  <c r="B119" i="10"/>
  <c r="A119" i="10"/>
  <c r="B118" i="10"/>
  <c r="A118" i="10"/>
  <c r="B117" i="10"/>
  <c r="A117" i="10"/>
  <c r="B116" i="10"/>
  <c r="A116" i="10"/>
  <c r="B115" i="10"/>
  <c r="A115" i="10"/>
  <c r="B114" i="10"/>
  <c r="A114" i="10"/>
  <c r="B113" i="10"/>
  <c r="A113" i="10"/>
  <c r="B112" i="10"/>
  <c r="A112" i="10"/>
  <c r="B111" i="10"/>
  <c r="A111" i="10"/>
  <c r="B110" i="10"/>
  <c r="A110" i="10"/>
  <c r="B109" i="10"/>
  <c r="A109" i="10"/>
  <c r="B108" i="10"/>
  <c r="A108" i="10"/>
  <c r="B107" i="10"/>
  <c r="A107" i="10"/>
  <c r="B106" i="10"/>
  <c r="A106" i="10"/>
  <c r="B105" i="10"/>
  <c r="A105" i="10"/>
  <c r="B104" i="10"/>
  <c r="A104" i="10"/>
  <c r="B103" i="10"/>
  <c r="A103" i="10"/>
  <c r="B102" i="10"/>
  <c r="A102" i="10"/>
  <c r="B101" i="10"/>
  <c r="A101" i="10"/>
  <c r="B100" i="10"/>
  <c r="A100" i="10"/>
  <c r="B99" i="10"/>
  <c r="A99" i="10"/>
  <c r="B98" i="10"/>
  <c r="A98" i="10"/>
  <c r="B97" i="10"/>
  <c r="A97" i="10"/>
  <c r="B96" i="10"/>
  <c r="A96" i="10"/>
  <c r="B95" i="10"/>
  <c r="A95" i="10"/>
  <c r="B94" i="10"/>
  <c r="A94" i="10"/>
  <c r="B93" i="10"/>
  <c r="A93" i="10"/>
  <c r="B92" i="10"/>
  <c r="A92" i="10"/>
  <c r="B91" i="10"/>
  <c r="A91" i="10"/>
  <c r="B90" i="10"/>
  <c r="A90" i="10"/>
  <c r="B89" i="10"/>
  <c r="A89" i="10"/>
  <c r="B88" i="10"/>
  <c r="A88" i="10"/>
  <c r="B87" i="10"/>
  <c r="A87" i="10"/>
  <c r="B86" i="10"/>
  <c r="A86" i="10"/>
  <c r="B85" i="10"/>
  <c r="A85" i="10"/>
  <c r="B84" i="10"/>
  <c r="A84" i="10"/>
  <c r="B83" i="10"/>
  <c r="A83" i="10"/>
  <c r="B82" i="10"/>
  <c r="A82" i="10"/>
  <c r="B81" i="10"/>
  <c r="A81" i="10"/>
  <c r="B80" i="10"/>
  <c r="A80" i="10"/>
  <c r="B79" i="10"/>
  <c r="A79" i="10"/>
  <c r="B78" i="10"/>
  <c r="A78" i="10"/>
  <c r="B77" i="10"/>
  <c r="A77" i="10"/>
  <c r="B76" i="10"/>
  <c r="A76" i="10"/>
  <c r="B75" i="10"/>
  <c r="A75" i="10"/>
  <c r="B74" i="10"/>
  <c r="A74" i="10"/>
  <c r="B73" i="10"/>
  <c r="A73" i="10"/>
  <c r="B72" i="10"/>
  <c r="A72" i="10"/>
  <c r="B71" i="10"/>
  <c r="A71" i="10"/>
  <c r="B70" i="10"/>
  <c r="A70" i="10"/>
  <c r="B69" i="10"/>
  <c r="A69" i="10"/>
  <c r="B68" i="10"/>
  <c r="A68" i="10"/>
  <c r="B67" i="10"/>
  <c r="A67" i="10"/>
  <c r="B66" i="10"/>
  <c r="A66" i="10"/>
  <c r="B65" i="10"/>
  <c r="A65" i="10"/>
  <c r="B64" i="10"/>
  <c r="A64" i="10"/>
  <c r="B63" i="10"/>
  <c r="A63" i="10"/>
  <c r="B62" i="10"/>
  <c r="A62" i="10"/>
  <c r="B61" i="10"/>
  <c r="A61" i="10"/>
  <c r="B60" i="10"/>
  <c r="A60" i="10"/>
  <c r="B59" i="10"/>
  <c r="A59" i="10"/>
  <c r="B58" i="10"/>
  <c r="A58" i="10"/>
  <c r="B57" i="10"/>
  <c r="A57" i="10"/>
  <c r="B56" i="10"/>
  <c r="A56" i="10"/>
  <c r="B55" i="10"/>
  <c r="A55" i="10"/>
  <c r="B54" i="10"/>
  <c r="A54" i="10"/>
  <c r="B53" i="10"/>
  <c r="A53" i="10"/>
  <c r="B52" i="10"/>
  <c r="A52" i="10"/>
  <c r="B51" i="10"/>
  <c r="A51" i="10"/>
  <c r="B50" i="10"/>
  <c r="A50" i="10"/>
  <c r="B49" i="10"/>
  <c r="A49" i="10"/>
  <c r="B48" i="10"/>
  <c r="A48" i="10"/>
  <c r="B47" i="10"/>
  <c r="A47" i="10"/>
  <c r="B46" i="10"/>
  <c r="A46" i="10"/>
  <c r="B45" i="10"/>
  <c r="A45" i="10"/>
  <c r="B44" i="10"/>
  <c r="A44" i="10"/>
  <c r="B43" i="10"/>
  <c r="A43" i="10"/>
  <c r="B42" i="10"/>
  <c r="A42" i="10"/>
  <c r="B41" i="10"/>
  <c r="A41" i="10"/>
  <c r="B40" i="10"/>
  <c r="A40" i="10"/>
  <c r="B39" i="10"/>
  <c r="A39" i="10"/>
  <c r="B38" i="10"/>
  <c r="A38" i="10"/>
  <c r="B37" i="10"/>
  <c r="A37" i="10"/>
  <c r="B36" i="10"/>
  <c r="A36" i="10"/>
  <c r="B35" i="10"/>
  <c r="A35" i="10"/>
  <c r="B34" i="10"/>
  <c r="A34" i="10"/>
  <c r="B33" i="10"/>
  <c r="A33" i="10"/>
  <c r="B32" i="10"/>
  <c r="A32" i="10"/>
  <c r="B31" i="10"/>
  <c r="A31" i="10"/>
  <c r="B30" i="10"/>
  <c r="A30" i="10"/>
  <c r="B29" i="10"/>
  <c r="A29" i="10"/>
  <c r="B28" i="10"/>
  <c r="A28" i="10"/>
  <c r="B27" i="10"/>
  <c r="A27" i="10"/>
  <c r="B26" i="10"/>
  <c r="A26" i="10"/>
  <c r="B25" i="10"/>
  <c r="A25" i="10"/>
  <c r="B24" i="10"/>
  <c r="A24" i="10"/>
  <c r="B23" i="10"/>
  <c r="A23" i="10"/>
  <c r="B22" i="10"/>
  <c r="A22" i="10"/>
  <c r="B21" i="10"/>
  <c r="A21" i="10"/>
  <c r="B20" i="10"/>
  <c r="A20" i="10"/>
  <c r="B19" i="10"/>
  <c r="A19" i="10"/>
  <c r="B18" i="10"/>
  <c r="A18" i="10"/>
  <c r="B17" i="10"/>
  <c r="A17" i="10"/>
  <c r="B16" i="10"/>
  <c r="A16" i="10"/>
  <c r="B15" i="10"/>
  <c r="A15" i="10"/>
  <c r="B14" i="10"/>
  <c r="A14" i="10"/>
  <c r="B13" i="10"/>
  <c r="A13" i="10"/>
  <c r="B12" i="10"/>
  <c r="A12" i="10"/>
  <c r="B11" i="10"/>
  <c r="A11" i="10"/>
  <c r="B10" i="10"/>
  <c r="A10" i="10"/>
  <c r="B9" i="10"/>
  <c r="A9" i="10"/>
  <c r="B8" i="10"/>
  <c r="A8" i="10"/>
  <c r="B7" i="10"/>
  <c r="A7" i="10"/>
  <c r="B6" i="10"/>
  <c r="A6" i="10"/>
  <c r="B5" i="10"/>
  <c r="A5" i="10"/>
  <c r="B4" i="10"/>
  <c r="A4" i="10"/>
  <c r="B327" i="9"/>
  <c r="A327" i="9"/>
  <c r="B326" i="9"/>
  <c r="A326" i="9"/>
  <c r="B325" i="9"/>
  <c r="A325" i="9"/>
  <c r="B324" i="9"/>
  <c r="A324" i="9"/>
  <c r="B323" i="9"/>
  <c r="A323" i="9"/>
  <c r="B322" i="9"/>
  <c r="A322" i="9"/>
  <c r="B321" i="9"/>
  <c r="A321" i="9"/>
  <c r="B320" i="9"/>
  <c r="A320" i="9"/>
  <c r="B319" i="9"/>
  <c r="A319" i="9"/>
  <c r="B318" i="9"/>
  <c r="A318" i="9"/>
  <c r="B317" i="9"/>
  <c r="A317" i="9"/>
  <c r="B316" i="9"/>
  <c r="A316" i="9"/>
  <c r="B315" i="9"/>
  <c r="A315" i="9"/>
  <c r="B314" i="9"/>
  <c r="A314" i="9"/>
  <c r="B313" i="9"/>
  <c r="A313" i="9"/>
  <c r="B312" i="9"/>
  <c r="A312" i="9"/>
  <c r="B311" i="9"/>
  <c r="A311" i="9"/>
  <c r="B310" i="9"/>
  <c r="A310" i="9"/>
  <c r="B309" i="9"/>
  <c r="A309" i="9"/>
  <c r="B308" i="9"/>
  <c r="A308" i="9"/>
  <c r="B307" i="9"/>
  <c r="A307" i="9"/>
  <c r="B306" i="9"/>
  <c r="A306" i="9"/>
  <c r="B305" i="9"/>
  <c r="A305" i="9"/>
  <c r="B304" i="9"/>
  <c r="A304" i="9"/>
  <c r="B303" i="9"/>
  <c r="A303" i="9"/>
  <c r="B302" i="9"/>
  <c r="A302" i="9"/>
  <c r="B301" i="9"/>
  <c r="A301" i="9"/>
  <c r="B300" i="9"/>
  <c r="A300" i="9"/>
  <c r="B299" i="9"/>
  <c r="A299" i="9"/>
  <c r="B298" i="9"/>
  <c r="A298" i="9"/>
  <c r="B297" i="9"/>
  <c r="A297" i="9"/>
  <c r="B296" i="9"/>
  <c r="A296" i="9"/>
  <c r="B295" i="9"/>
  <c r="A295" i="9"/>
  <c r="B294" i="9"/>
  <c r="A294" i="9"/>
  <c r="B293" i="9"/>
  <c r="A293" i="9"/>
  <c r="B292" i="9"/>
  <c r="A292" i="9"/>
  <c r="B291" i="9"/>
  <c r="A291" i="9"/>
  <c r="B290" i="9"/>
  <c r="A290" i="9"/>
  <c r="B289" i="9"/>
  <c r="A289" i="9"/>
  <c r="B288" i="9"/>
  <c r="A288" i="9"/>
  <c r="B287" i="9"/>
  <c r="A287" i="9"/>
  <c r="B286" i="9"/>
  <c r="A286" i="9"/>
  <c r="B285" i="9"/>
  <c r="A285" i="9"/>
  <c r="B284" i="9"/>
  <c r="A284" i="9"/>
  <c r="B283" i="9"/>
  <c r="A283" i="9"/>
  <c r="B282" i="9"/>
  <c r="A282" i="9"/>
  <c r="B281" i="9"/>
  <c r="A281" i="9"/>
  <c r="B280" i="9"/>
  <c r="A280" i="9"/>
  <c r="B279" i="9"/>
  <c r="A279" i="9"/>
  <c r="B278" i="9"/>
  <c r="A278" i="9"/>
  <c r="B277" i="9"/>
  <c r="A277" i="9"/>
  <c r="B276" i="9"/>
  <c r="A276" i="9"/>
  <c r="B275" i="9"/>
  <c r="A275" i="9"/>
  <c r="B274" i="9"/>
  <c r="A274" i="9"/>
  <c r="B273" i="9"/>
  <c r="A273" i="9"/>
  <c r="B272" i="9"/>
  <c r="A272" i="9"/>
  <c r="B271" i="9"/>
  <c r="A271" i="9"/>
  <c r="B270" i="9"/>
  <c r="A270" i="9"/>
  <c r="B269" i="9"/>
  <c r="A269" i="9"/>
  <c r="B268" i="9"/>
  <c r="A268" i="9"/>
  <c r="B267" i="9"/>
  <c r="A267" i="9"/>
  <c r="B266" i="9"/>
  <c r="A266" i="9"/>
  <c r="B265" i="9"/>
  <c r="A265" i="9"/>
  <c r="B264" i="9"/>
  <c r="A264" i="9"/>
  <c r="B263" i="9"/>
  <c r="A263" i="9"/>
  <c r="B262" i="9"/>
  <c r="A262" i="9"/>
  <c r="B261" i="9"/>
  <c r="A261" i="9"/>
  <c r="B260" i="9"/>
  <c r="A260" i="9"/>
  <c r="B259" i="9"/>
  <c r="A259" i="9"/>
  <c r="B258" i="9"/>
  <c r="A258" i="9"/>
  <c r="B257" i="9"/>
  <c r="A257" i="9"/>
  <c r="B256" i="9"/>
  <c r="A256" i="9"/>
  <c r="B255" i="9"/>
  <c r="A255" i="9"/>
  <c r="B254" i="9"/>
  <c r="A254" i="9"/>
  <c r="B253" i="9"/>
  <c r="A253" i="9"/>
  <c r="B252" i="9"/>
  <c r="A252" i="9"/>
  <c r="B251" i="9"/>
  <c r="A251" i="9"/>
  <c r="B250" i="9"/>
  <c r="A250" i="9"/>
  <c r="B249" i="9"/>
  <c r="A249" i="9"/>
  <c r="B248" i="9"/>
  <c r="A248" i="9"/>
  <c r="B247" i="9"/>
  <c r="A247" i="9"/>
  <c r="B246" i="9"/>
  <c r="A246" i="9"/>
  <c r="B245" i="9"/>
  <c r="A245" i="9"/>
  <c r="B244" i="9"/>
  <c r="A244" i="9"/>
  <c r="B243" i="9"/>
  <c r="A243" i="9"/>
  <c r="B242" i="9"/>
  <c r="A242" i="9"/>
  <c r="B241" i="9"/>
  <c r="A241" i="9"/>
  <c r="B240" i="9"/>
  <c r="A240" i="9"/>
  <c r="B239" i="9"/>
  <c r="A239" i="9"/>
  <c r="B238" i="9"/>
  <c r="A238" i="9"/>
  <c r="B237" i="9"/>
  <c r="A237" i="9"/>
  <c r="B236" i="9"/>
  <c r="A236" i="9"/>
  <c r="B235" i="9"/>
  <c r="A235" i="9"/>
  <c r="B234" i="9"/>
  <c r="A234" i="9"/>
  <c r="B233" i="9"/>
  <c r="A233" i="9"/>
  <c r="B232" i="9"/>
  <c r="A232" i="9"/>
  <c r="B231" i="9"/>
  <c r="A231" i="9"/>
  <c r="B230" i="9"/>
  <c r="A230" i="9"/>
  <c r="B229" i="9"/>
  <c r="A229" i="9"/>
  <c r="B228" i="9"/>
  <c r="A228" i="9"/>
  <c r="B227" i="9"/>
  <c r="A227" i="9"/>
  <c r="B226" i="9"/>
  <c r="A226" i="9"/>
  <c r="B225" i="9"/>
  <c r="A225" i="9"/>
  <c r="B224" i="9"/>
  <c r="A224" i="9"/>
  <c r="B223" i="9"/>
  <c r="A223" i="9"/>
  <c r="B222" i="9"/>
  <c r="A222" i="9"/>
  <c r="B221" i="9"/>
  <c r="A221" i="9"/>
  <c r="B220" i="9"/>
  <c r="A220" i="9"/>
  <c r="B219" i="9"/>
  <c r="A219" i="9"/>
  <c r="B218" i="9"/>
  <c r="A218" i="9"/>
  <c r="B217" i="9"/>
  <c r="A217" i="9"/>
  <c r="B216" i="9"/>
  <c r="A216" i="9"/>
  <c r="B215" i="9"/>
  <c r="A215" i="9"/>
  <c r="B214" i="9"/>
  <c r="A214" i="9"/>
  <c r="B213" i="9"/>
  <c r="A213" i="9"/>
  <c r="B212" i="9"/>
  <c r="A212" i="9"/>
  <c r="B211" i="9"/>
  <c r="A211" i="9"/>
  <c r="B210" i="9"/>
  <c r="A210" i="9"/>
  <c r="B209" i="9"/>
  <c r="A209" i="9"/>
  <c r="B208" i="9"/>
  <c r="A208" i="9"/>
  <c r="B207" i="9"/>
  <c r="A207" i="9"/>
  <c r="B206" i="9"/>
  <c r="A206" i="9"/>
  <c r="B205" i="9"/>
  <c r="A205" i="9"/>
  <c r="B204" i="9"/>
  <c r="A204" i="9"/>
  <c r="B203" i="9"/>
  <c r="A203" i="9"/>
  <c r="B202" i="9"/>
  <c r="A202" i="9"/>
  <c r="B201" i="9"/>
  <c r="A201" i="9"/>
  <c r="B200" i="9"/>
  <c r="A200" i="9"/>
  <c r="B199" i="9"/>
  <c r="A199" i="9"/>
  <c r="B198" i="9"/>
  <c r="A198" i="9"/>
  <c r="B197" i="9"/>
  <c r="A197" i="9"/>
  <c r="B196" i="9"/>
  <c r="A196" i="9"/>
  <c r="B195" i="9"/>
  <c r="A195" i="9"/>
  <c r="B194" i="9"/>
  <c r="A194" i="9"/>
  <c r="B193" i="9"/>
  <c r="A193" i="9"/>
  <c r="B192" i="9"/>
  <c r="A192" i="9"/>
  <c r="B191" i="9"/>
  <c r="A191" i="9"/>
  <c r="B190" i="9"/>
  <c r="A190" i="9"/>
  <c r="B189" i="9"/>
  <c r="A189" i="9"/>
  <c r="B188" i="9"/>
  <c r="A188" i="9"/>
  <c r="B187" i="9"/>
  <c r="A187" i="9"/>
  <c r="B186" i="9"/>
  <c r="A186" i="9"/>
  <c r="B185" i="9"/>
  <c r="A185" i="9"/>
  <c r="B184" i="9"/>
  <c r="A184" i="9"/>
  <c r="B183" i="9"/>
  <c r="A183" i="9"/>
  <c r="B182" i="9"/>
  <c r="A182" i="9"/>
  <c r="B181" i="9"/>
  <c r="A181" i="9"/>
  <c r="B180" i="9"/>
  <c r="A180" i="9"/>
  <c r="B179" i="9"/>
  <c r="A179" i="9"/>
  <c r="B178" i="9"/>
  <c r="A178" i="9"/>
  <c r="B177" i="9"/>
  <c r="A177" i="9"/>
  <c r="B176" i="9"/>
  <c r="A176" i="9"/>
  <c r="B175" i="9"/>
  <c r="A175" i="9"/>
  <c r="B174" i="9"/>
  <c r="A174" i="9"/>
  <c r="B173" i="9"/>
  <c r="A173" i="9"/>
  <c r="B172" i="9"/>
  <c r="A172" i="9"/>
  <c r="B171" i="9"/>
  <c r="A171" i="9"/>
  <c r="B170" i="9"/>
  <c r="A170" i="9"/>
  <c r="B169" i="9"/>
  <c r="A169" i="9"/>
  <c r="B168" i="9"/>
  <c r="A168" i="9"/>
  <c r="B167" i="9"/>
  <c r="A167" i="9"/>
  <c r="B166" i="9"/>
  <c r="A166" i="9"/>
  <c r="B165" i="9"/>
  <c r="A165" i="9"/>
  <c r="B164" i="9"/>
  <c r="A164" i="9"/>
  <c r="B163" i="9"/>
  <c r="A163" i="9"/>
  <c r="B162" i="9"/>
  <c r="A162" i="9"/>
  <c r="B161" i="9"/>
  <c r="A161" i="9"/>
  <c r="B160" i="9"/>
  <c r="A160" i="9"/>
  <c r="B159" i="9"/>
  <c r="A159" i="9"/>
  <c r="B158" i="9"/>
  <c r="A158" i="9"/>
  <c r="B157" i="9"/>
  <c r="A157" i="9"/>
  <c r="B156" i="9"/>
  <c r="A156" i="9"/>
  <c r="B155" i="9"/>
  <c r="A155" i="9"/>
  <c r="B154" i="9"/>
  <c r="A154" i="9"/>
  <c r="B153" i="9"/>
  <c r="A153" i="9"/>
  <c r="B152" i="9"/>
  <c r="A152" i="9"/>
  <c r="B151" i="9"/>
  <c r="A151" i="9"/>
  <c r="B150" i="9"/>
  <c r="A150" i="9"/>
  <c r="B149" i="9"/>
  <c r="A149" i="9"/>
  <c r="B148" i="9"/>
  <c r="A148" i="9"/>
  <c r="B147" i="9"/>
  <c r="A147" i="9"/>
  <c r="B146" i="9"/>
  <c r="A146" i="9"/>
  <c r="B145" i="9"/>
  <c r="A145" i="9"/>
  <c r="B144" i="9"/>
  <c r="A144" i="9"/>
  <c r="B143" i="9"/>
  <c r="A143" i="9"/>
  <c r="B142" i="9"/>
  <c r="A142" i="9"/>
  <c r="B141" i="9"/>
  <c r="A141" i="9"/>
  <c r="B140" i="9"/>
  <c r="A140" i="9"/>
  <c r="B139" i="9"/>
  <c r="A139" i="9"/>
  <c r="B138" i="9"/>
  <c r="A138" i="9"/>
  <c r="B137" i="9"/>
  <c r="A137" i="9"/>
  <c r="B136" i="9"/>
  <c r="A136" i="9"/>
  <c r="B135" i="9"/>
  <c r="A135" i="9"/>
  <c r="B134" i="9"/>
  <c r="A134" i="9"/>
  <c r="B133" i="9"/>
  <c r="A133" i="9"/>
  <c r="B132" i="9"/>
  <c r="A132" i="9"/>
  <c r="B131" i="9"/>
  <c r="A131" i="9"/>
  <c r="B130" i="9"/>
  <c r="A130" i="9"/>
  <c r="B129" i="9"/>
  <c r="A129" i="9"/>
  <c r="B128" i="9"/>
  <c r="A128" i="9"/>
  <c r="B127" i="9"/>
  <c r="A127" i="9"/>
  <c r="B126" i="9"/>
  <c r="A126" i="9"/>
  <c r="B125" i="9"/>
  <c r="A125" i="9"/>
  <c r="B124" i="9"/>
  <c r="A124" i="9"/>
  <c r="B123" i="9"/>
  <c r="A123" i="9"/>
  <c r="B122" i="9"/>
  <c r="A122" i="9"/>
  <c r="B121" i="9"/>
  <c r="A121" i="9"/>
  <c r="B120" i="9"/>
  <c r="A120" i="9"/>
  <c r="B119" i="9"/>
  <c r="A119" i="9"/>
  <c r="B118" i="9"/>
  <c r="A118" i="9"/>
  <c r="B117" i="9"/>
  <c r="A117" i="9"/>
  <c r="B116" i="9"/>
  <c r="A116" i="9"/>
  <c r="B115" i="9"/>
  <c r="A115" i="9"/>
  <c r="B114" i="9"/>
  <c r="A114" i="9"/>
  <c r="B113" i="9"/>
  <c r="A113" i="9"/>
  <c r="B112" i="9"/>
  <c r="A112" i="9"/>
  <c r="B111" i="9"/>
  <c r="A111" i="9"/>
  <c r="B110" i="9"/>
  <c r="A110" i="9"/>
  <c r="B109" i="9"/>
  <c r="A109" i="9"/>
  <c r="B108" i="9"/>
  <c r="A108" i="9"/>
  <c r="B107" i="9"/>
  <c r="A107" i="9"/>
  <c r="B106" i="9"/>
  <c r="A106" i="9"/>
  <c r="B105" i="9"/>
  <c r="A105" i="9"/>
  <c r="B104" i="9"/>
  <c r="A104" i="9"/>
  <c r="B103" i="9"/>
  <c r="A103" i="9"/>
  <c r="B102" i="9"/>
  <c r="A102" i="9"/>
  <c r="B101" i="9"/>
  <c r="A101" i="9"/>
  <c r="B100" i="9"/>
  <c r="A100" i="9"/>
  <c r="B99" i="9"/>
  <c r="A99" i="9"/>
  <c r="B98" i="9"/>
  <c r="A98" i="9"/>
  <c r="B97" i="9"/>
  <c r="A97" i="9"/>
  <c r="B96" i="9"/>
  <c r="A96" i="9"/>
  <c r="B95" i="9"/>
  <c r="A95" i="9"/>
  <c r="B94" i="9"/>
  <c r="A94" i="9"/>
  <c r="B93" i="9"/>
  <c r="A93" i="9"/>
  <c r="B92" i="9"/>
  <c r="A92" i="9"/>
  <c r="B91" i="9"/>
  <c r="A91" i="9"/>
  <c r="B90" i="9"/>
  <c r="A90" i="9"/>
  <c r="B89" i="9"/>
  <c r="A89" i="9"/>
  <c r="B88" i="9"/>
  <c r="A88" i="9"/>
  <c r="B87" i="9"/>
  <c r="A87" i="9"/>
  <c r="B86" i="9"/>
  <c r="A86" i="9"/>
  <c r="B85" i="9"/>
  <c r="A85" i="9"/>
  <c r="B84" i="9"/>
  <c r="A84" i="9"/>
  <c r="B83" i="9"/>
  <c r="A83" i="9"/>
  <c r="B82" i="9"/>
  <c r="A82" i="9"/>
  <c r="B81" i="9"/>
  <c r="A81" i="9"/>
  <c r="B80" i="9"/>
  <c r="A80" i="9"/>
  <c r="B79" i="9"/>
  <c r="A79" i="9"/>
  <c r="B78" i="9"/>
  <c r="A78" i="9"/>
  <c r="B77" i="9"/>
  <c r="A77" i="9"/>
  <c r="B76" i="9"/>
  <c r="A76" i="9"/>
  <c r="B75" i="9"/>
  <c r="A75" i="9"/>
  <c r="B74" i="9"/>
  <c r="A74" i="9"/>
  <c r="B73" i="9"/>
  <c r="A73" i="9"/>
  <c r="B72" i="9"/>
  <c r="A72" i="9"/>
  <c r="B71" i="9"/>
  <c r="A71" i="9"/>
  <c r="B70" i="9"/>
  <c r="A70" i="9"/>
  <c r="B69" i="9"/>
  <c r="A69" i="9"/>
  <c r="B68" i="9"/>
  <c r="A68" i="9"/>
  <c r="B67" i="9"/>
  <c r="A67" i="9"/>
  <c r="B66" i="9"/>
  <c r="A66" i="9"/>
  <c r="B65" i="9"/>
  <c r="A65" i="9"/>
  <c r="B64" i="9"/>
  <c r="A64" i="9"/>
  <c r="B63" i="9"/>
  <c r="A63" i="9"/>
  <c r="B62" i="9"/>
  <c r="A62" i="9"/>
  <c r="B61" i="9"/>
  <c r="A61" i="9"/>
  <c r="B60" i="9"/>
  <c r="A60" i="9"/>
  <c r="B59" i="9"/>
  <c r="A59" i="9"/>
  <c r="B58" i="9"/>
  <c r="A58" i="9"/>
  <c r="B57" i="9"/>
  <c r="A57" i="9"/>
  <c r="B56" i="9"/>
  <c r="A56" i="9"/>
  <c r="B55" i="9"/>
  <c r="A55" i="9"/>
  <c r="B54" i="9"/>
  <c r="A54" i="9"/>
  <c r="B53" i="9"/>
  <c r="A53" i="9"/>
  <c r="B52" i="9"/>
  <c r="A52" i="9"/>
  <c r="B51" i="9"/>
  <c r="A51" i="9"/>
  <c r="B50" i="9"/>
  <c r="A50" i="9"/>
  <c r="B49" i="9"/>
  <c r="A49" i="9"/>
  <c r="B48" i="9"/>
  <c r="A48" i="9"/>
  <c r="B47" i="9"/>
  <c r="A47" i="9"/>
  <c r="B46" i="9"/>
  <c r="A46" i="9"/>
  <c r="B45" i="9"/>
  <c r="A45" i="9"/>
  <c r="B44" i="9"/>
  <c r="A44" i="9"/>
  <c r="B43" i="9"/>
  <c r="A43" i="9"/>
  <c r="B42" i="9"/>
  <c r="A42" i="9"/>
  <c r="B41" i="9"/>
  <c r="A41" i="9"/>
  <c r="B40" i="9"/>
  <c r="A40" i="9"/>
  <c r="B39" i="9"/>
  <c r="A39" i="9"/>
  <c r="B38" i="9"/>
  <c r="A38" i="9"/>
  <c r="B37" i="9"/>
  <c r="A37" i="9"/>
  <c r="B36" i="9"/>
  <c r="A36" i="9"/>
  <c r="B35" i="9"/>
  <c r="A35" i="9"/>
  <c r="B34" i="9"/>
  <c r="A34" i="9"/>
  <c r="B33" i="9"/>
  <c r="A33" i="9"/>
  <c r="B32" i="9"/>
  <c r="A32" i="9"/>
  <c r="B31" i="9"/>
  <c r="A31" i="9"/>
  <c r="B30" i="9"/>
  <c r="A30" i="9"/>
  <c r="B29" i="9"/>
  <c r="A29" i="9"/>
  <c r="B28" i="9"/>
  <c r="A28" i="9"/>
  <c r="B27" i="9"/>
  <c r="A27" i="9"/>
  <c r="B26" i="9"/>
  <c r="A26" i="9"/>
  <c r="B25" i="9"/>
  <c r="A25" i="9"/>
  <c r="B24" i="9"/>
  <c r="A24" i="9"/>
  <c r="B23" i="9"/>
  <c r="A23" i="9"/>
  <c r="B22" i="9"/>
  <c r="A22" i="9"/>
  <c r="B21" i="9"/>
  <c r="A21" i="9"/>
  <c r="B20" i="9"/>
  <c r="A20" i="9"/>
  <c r="B19" i="9"/>
  <c r="A19" i="9"/>
  <c r="B18" i="9"/>
  <c r="A18" i="9"/>
  <c r="B17" i="9"/>
  <c r="A17" i="9"/>
  <c r="B16" i="9"/>
  <c r="A16" i="9"/>
  <c r="B15" i="9"/>
  <c r="A15" i="9"/>
  <c r="B14" i="9"/>
  <c r="A14" i="9"/>
  <c r="B13" i="9"/>
  <c r="A13" i="9"/>
  <c r="B12" i="9"/>
  <c r="A12" i="9"/>
  <c r="B11" i="9"/>
  <c r="A11" i="9"/>
  <c r="B10" i="9"/>
  <c r="A10" i="9"/>
  <c r="B9" i="9"/>
  <c r="A9" i="9"/>
  <c r="B8" i="9"/>
  <c r="A8" i="9"/>
  <c r="B7" i="9"/>
  <c r="A7" i="9"/>
  <c r="B6" i="9"/>
  <c r="A6" i="9"/>
  <c r="B5" i="9"/>
  <c r="A5" i="9"/>
  <c r="B4" i="9"/>
  <c r="A4" i="9"/>
  <c r="B327" i="8"/>
  <c r="A327" i="8"/>
  <c r="B326" i="8"/>
  <c r="A326" i="8"/>
  <c r="B325" i="8"/>
  <c r="A325" i="8"/>
  <c r="B324" i="8"/>
  <c r="A324" i="8"/>
  <c r="B323" i="8"/>
  <c r="A323" i="8"/>
  <c r="B322" i="8"/>
  <c r="A322" i="8"/>
  <c r="B321" i="8"/>
  <c r="A321" i="8"/>
  <c r="B320" i="8"/>
  <c r="A320" i="8"/>
  <c r="B319" i="8"/>
  <c r="A319" i="8"/>
  <c r="B318" i="8"/>
  <c r="A318" i="8"/>
  <c r="B317" i="8"/>
  <c r="A317" i="8"/>
  <c r="B316" i="8"/>
  <c r="A316" i="8"/>
  <c r="B315" i="8"/>
  <c r="A315" i="8"/>
  <c r="B314" i="8"/>
  <c r="A314" i="8"/>
  <c r="B313" i="8"/>
  <c r="A313" i="8"/>
  <c r="B312" i="8"/>
  <c r="A312" i="8"/>
  <c r="B311" i="8"/>
  <c r="A311" i="8"/>
  <c r="B310" i="8"/>
  <c r="A310" i="8"/>
  <c r="B309" i="8"/>
  <c r="A309" i="8"/>
  <c r="B308" i="8"/>
  <c r="A308" i="8"/>
  <c r="B307" i="8"/>
  <c r="A307" i="8"/>
  <c r="B306" i="8"/>
  <c r="A306" i="8"/>
  <c r="B305" i="8"/>
  <c r="A305" i="8"/>
  <c r="B304" i="8"/>
  <c r="A304" i="8"/>
  <c r="B303" i="8"/>
  <c r="A303" i="8"/>
  <c r="B302" i="8"/>
  <c r="A302" i="8"/>
  <c r="B301" i="8"/>
  <c r="A301" i="8"/>
  <c r="B300" i="8"/>
  <c r="A300" i="8"/>
  <c r="B299" i="8"/>
  <c r="A299" i="8"/>
  <c r="B298" i="8"/>
  <c r="A298" i="8"/>
  <c r="B297" i="8"/>
  <c r="A297" i="8"/>
  <c r="B296" i="8"/>
  <c r="A296" i="8"/>
  <c r="B295" i="8"/>
  <c r="A295" i="8"/>
  <c r="B294" i="8"/>
  <c r="A294" i="8"/>
  <c r="B293" i="8"/>
  <c r="A293" i="8"/>
  <c r="B292" i="8"/>
  <c r="A292" i="8"/>
  <c r="B291" i="8"/>
  <c r="A291" i="8"/>
  <c r="B290" i="8"/>
  <c r="A290" i="8"/>
  <c r="B289" i="8"/>
  <c r="A289" i="8"/>
  <c r="B288" i="8"/>
  <c r="A288" i="8"/>
  <c r="B287" i="8"/>
  <c r="A287" i="8"/>
  <c r="B286" i="8"/>
  <c r="A286" i="8"/>
  <c r="B285" i="8"/>
  <c r="A285" i="8"/>
  <c r="B284" i="8"/>
  <c r="A284" i="8"/>
  <c r="B283" i="8"/>
  <c r="A283" i="8"/>
  <c r="B282" i="8"/>
  <c r="A282" i="8"/>
  <c r="B281" i="8"/>
  <c r="A281" i="8"/>
  <c r="B280" i="8"/>
  <c r="A280" i="8"/>
  <c r="B279" i="8"/>
  <c r="A279" i="8"/>
  <c r="B278" i="8"/>
  <c r="A278" i="8"/>
  <c r="B277" i="8"/>
  <c r="A277" i="8"/>
  <c r="B276" i="8"/>
  <c r="A276" i="8"/>
  <c r="B275" i="8"/>
  <c r="A275" i="8"/>
  <c r="B274" i="8"/>
  <c r="A274" i="8"/>
  <c r="B273" i="8"/>
  <c r="A273" i="8"/>
  <c r="B272" i="8"/>
  <c r="A272" i="8"/>
  <c r="B271" i="8"/>
  <c r="A271" i="8"/>
  <c r="B270" i="8"/>
  <c r="A270" i="8"/>
  <c r="B269" i="8"/>
  <c r="A269" i="8"/>
  <c r="B268" i="8"/>
  <c r="A268" i="8"/>
  <c r="B267" i="8"/>
  <c r="A267" i="8"/>
  <c r="B266" i="8"/>
  <c r="A266" i="8"/>
  <c r="B265" i="8"/>
  <c r="A265" i="8"/>
  <c r="B264" i="8"/>
  <c r="A264" i="8"/>
  <c r="B263" i="8"/>
  <c r="A263" i="8"/>
  <c r="B262" i="8"/>
  <c r="A262" i="8"/>
  <c r="B261" i="8"/>
  <c r="A261" i="8"/>
  <c r="B260" i="8"/>
  <c r="A260" i="8"/>
  <c r="B259" i="8"/>
  <c r="A259" i="8"/>
  <c r="B258" i="8"/>
  <c r="A258" i="8"/>
  <c r="B257" i="8"/>
  <c r="A257" i="8"/>
  <c r="B256" i="8"/>
  <c r="A256" i="8"/>
  <c r="B255" i="8"/>
  <c r="A255" i="8"/>
  <c r="B254" i="8"/>
  <c r="A254" i="8"/>
  <c r="B253" i="8"/>
  <c r="A253" i="8"/>
  <c r="B252" i="8"/>
  <c r="A252" i="8"/>
  <c r="B251" i="8"/>
  <c r="A251" i="8"/>
  <c r="B250" i="8"/>
  <c r="A250" i="8"/>
  <c r="B249" i="8"/>
  <c r="A249" i="8"/>
  <c r="B248" i="8"/>
  <c r="A248" i="8"/>
  <c r="B247" i="8"/>
  <c r="A247" i="8"/>
  <c r="B246" i="8"/>
  <c r="A246" i="8"/>
  <c r="B245" i="8"/>
  <c r="A245" i="8"/>
  <c r="B244" i="8"/>
  <c r="A244" i="8"/>
  <c r="B243" i="8"/>
  <c r="A243" i="8"/>
  <c r="B242" i="8"/>
  <c r="A242" i="8"/>
  <c r="B241" i="8"/>
  <c r="A241" i="8"/>
  <c r="B240" i="8"/>
  <c r="A240" i="8"/>
  <c r="B239" i="8"/>
  <c r="A239" i="8"/>
  <c r="B238" i="8"/>
  <c r="A238" i="8"/>
  <c r="B237" i="8"/>
  <c r="A237" i="8"/>
  <c r="B236" i="8"/>
  <c r="A236" i="8"/>
  <c r="B235" i="8"/>
  <c r="A235" i="8"/>
  <c r="B234" i="8"/>
  <c r="A234" i="8"/>
  <c r="B233" i="8"/>
  <c r="A233" i="8"/>
  <c r="B232" i="8"/>
  <c r="A232" i="8"/>
  <c r="B231" i="8"/>
  <c r="A231" i="8"/>
  <c r="B230" i="8"/>
  <c r="A230" i="8"/>
  <c r="B229" i="8"/>
  <c r="A229" i="8"/>
  <c r="B228" i="8"/>
  <c r="A228" i="8"/>
  <c r="B227" i="8"/>
  <c r="A227" i="8"/>
  <c r="B226" i="8"/>
  <c r="A226" i="8"/>
  <c r="B225" i="8"/>
  <c r="A225" i="8"/>
  <c r="B224" i="8"/>
  <c r="A224" i="8"/>
  <c r="B223" i="8"/>
  <c r="A223" i="8"/>
  <c r="B222" i="8"/>
  <c r="A222" i="8"/>
  <c r="B221" i="8"/>
  <c r="A221" i="8"/>
  <c r="B220" i="8"/>
  <c r="A220" i="8"/>
  <c r="B219" i="8"/>
  <c r="A219" i="8"/>
  <c r="B218" i="8"/>
  <c r="A218" i="8"/>
  <c r="B217" i="8"/>
  <c r="A217" i="8"/>
  <c r="B216" i="8"/>
  <c r="A216" i="8"/>
  <c r="B215" i="8"/>
  <c r="A215" i="8"/>
  <c r="B214" i="8"/>
  <c r="A214" i="8"/>
  <c r="B213" i="8"/>
  <c r="A213" i="8"/>
  <c r="B212" i="8"/>
  <c r="A212" i="8"/>
  <c r="B211" i="8"/>
  <c r="A211" i="8"/>
  <c r="B210" i="8"/>
  <c r="A210" i="8"/>
  <c r="B209" i="8"/>
  <c r="A209" i="8"/>
  <c r="B208" i="8"/>
  <c r="A208" i="8"/>
  <c r="B207" i="8"/>
  <c r="A207" i="8"/>
  <c r="B206" i="8"/>
  <c r="A206" i="8"/>
  <c r="B205" i="8"/>
  <c r="A205" i="8"/>
  <c r="B204" i="8"/>
  <c r="A204" i="8"/>
  <c r="B203" i="8"/>
  <c r="A203" i="8"/>
  <c r="B202" i="8"/>
  <c r="A202" i="8"/>
  <c r="B201" i="8"/>
  <c r="A201" i="8"/>
  <c r="B200" i="8"/>
  <c r="A200" i="8"/>
  <c r="B199" i="8"/>
  <c r="A199" i="8"/>
  <c r="B198" i="8"/>
  <c r="A198" i="8"/>
  <c r="B197" i="8"/>
  <c r="A197" i="8"/>
  <c r="B196" i="8"/>
  <c r="A196" i="8"/>
  <c r="B195" i="8"/>
  <c r="A195" i="8"/>
  <c r="B194" i="8"/>
  <c r="A194" i="8"/>
  <c r="B193" i="8"/>
  <c r="A193" i="8"/>
  <c r="B192" i="8"/>
  <c r="A192" i="8"/>
  <c r="B191" i="8"/>
  <c r="A191" i="8"/>
  <c r="B190" i="8"/>
  <c r="A190" i="8"/>
  <c r="B189" i="8"/>
  <c r="A189" i="8"/>
  <c r="B188" i="8"/>
  <c r="A188" i="8"/>
  <c r="B187" i="8"/>
  <c r="A187" i="8"/>
  <c r="B186" i="8"/>
  <c r="A186" i="8"/>
  <c r="B185" i="8"/>
  <c r="A185" i="8"/>
  <c r="B184" i="8"/>
  <c r="A184" i="8"/>
  <c r="B183" i="8"/>
  <c r="A183" i="8"/>
  <c r="B182" i="8"/>
  <c r="A182" i="8"/>
  <c r="B181" i="8"/>
  <c r="A181" i="8"/>
  <c r="B180" i="8"/>
  <c r="A180" i="8"/>
  <c r="B179" i="8"/>
  <c r="A179" i="8"/>
  <c r="B178" i="8"/>
  <c r="A178" i="8"/>
  <c r="B177" i="8"/>
  <c r="A177" i="8"/>
  <c r="B176" i="8"/>
  <c r="A176" i="8"/>
  <c r="B175" i="8"/>
  <c r="A175" i="8"/>
  <c r="B174" i="8"/>
  <c r="A174" i="8"/>
  <c r="B173" i="8"/>
  <c r="A173" i="8"/>
  <c r="B172" i="8"/>
  <c r="A172" i="8"/>
  <c r="B171" i="8"/>
  <c r="A171" i="8"/>
  <c r="B170" i="8"/>
  <c r="A170" i="8"/>
  <c r="B169" i="8"/>
  <c r="A169" i="8"/>
  <c r="B168" i="8"/>
  <c r="A168" i="8"/>
  <c r="B167" i="8"/>
  <c r="A167" i="8"/>
  <c r="B166" i="8"/>
  <c r="A166" i="8"/>
  <c r="B165" i="8"/>
  <c r="A165" i="8"/>
  <c r="B164" i="8"/>
  <c r="A164" i="8"/>
  <c r="B163" i="8"/>
  <c r="A163" i="8"/>
  <c r="B162" i="8"/>
  <c r="A162" i="8"/>
  <c r="B161" i="8"/>
  <c r="A161" i="8"/>
  <c r="B160" i="8"/>
  <c r="A160" i="8"/>
  <c r="B159" i="8"/>
  <c r="A159" i="8"/>
  <c r="B158" i="8"/>
  <c r="A158" i="8"/>
  <c r="B157" i="8"/>
  <c r="A157" i="8"/>
  <c r="B156" i="8"/>
  <c r="A156" i="8"/>
  <c r="B155" i="8"/>
  <c r="A155" i="8"/>
  <c r="B154" i="8"/>
  <c r="A154" i="8"/>
  <c r="B153" i="8"/>
  <c r="A153" i="8"/>
  <c r="B152" i="8"/>
  <c r="A152" i="8"/>
  <c r="B151" i="8"/>
  <c r="A151" i="8"/>
  <c r="B150" i="8"/>
  <c r="A150" i="8"/>
  <c r="B149" i="8"/>
  <c r="A149" i="8"/>
  <c r="B148" i="8"/>
  <c r="A148" i="8"/>
  <c r="B147" i="8"/>
  <c r="A147" i="8"/>
  <c r="B146" i="8"/>
  <c r="A146" i="8"/>
  <c r="B145" i="8"/>
  <c r="A145" i="8"/>
  <c r="B144" i="8"/>
  <c r="A144" i="8"/>
  <c r="B143" i="8"/>
  <c r="A143" i="8"/>
  <c r="B142" i="8"/>
  <c r="A142" i="8"/>
  <c r="B141" i="8"/>
  <c r="A141" i="8"/>
  <c r="B140" i="8"/>
  <c r="A140" i="8"/>
  <c r="B139" i="8"/>
  <c r="A139" i="8"/>
  <c r="B138" i="8"/>
  <c r="A138" i="8"/>
  <c r="B137" i="8"/>
  <c r="A137" i="8"/>
  <c r="B136" i="8"/>
  <c r="A136" i="8"/>
  <c r="B135" i="8"/>
  <c r="A135" i="8"/>
  <c r="B134" i="8"/>
  <c r="A134" i="8"/>
  <c r="B133" i="8"/>
  <c r="A133" i="8"/>
  <c r="B132" i="8"/>
  <c r="A132" i="8"/>
  <c r="B131" i="8"/>
  <c r="A131" i="8"/>
  <c r="B130" i="8"/>
  <c r="A130" i="8"/>
  <c r="B129" i="8"/>
  <c r="A129" i="8"/>
  <c r="B128" i="8"/>
  <c r="A128" i="8"/>
  <c r="B127" i="8"/>
  <c r="A127" i="8"/>
  <c r="B126" i="8"/>
  <c r="A126" i="8"/>
  <c r="B125" i="8"/>
  <c r="A125" i="8"/>
  <c r="B124" i="8"/>
  <c r="A124" i="8"/>
  <c r="B123" i="8"/>
  <c r="A123" i="8"/>
  <c r="B122" i="8"/>
  <c r="A122" i="8"/>
  <c r="B121" i="8"/>
  <c r="A121" i="8"/>
  <c r="B120" i="8"/>
  <c r="A120" i="8"/>
  <c r="B119" i="8"/>
  <c r="A119" i="8"/>
  <c r="B118" i="8"/>
  <c r="A118" i="8"/>
  <c r="B117" i="8"/>
  <c r="A117" i="8"/>
  <c r="B116" i="8"/>
  <c r="A116" i="8"/>
  <c r="B115" i="8"/>
  <c r="A115" i="8"/>
  <c r="B114" i="8"/>
  <c r="A114" i="8"/>
  <c r="B113" i="8"/>
  <c r="A113" i="8"/>
  <c r="B112" i="8"/>
  <c r="A112" i="8"/>
  <c r="B111" i="8"/>
  <c r="A111" i="8"/>
  <c r="B110" i="8"/>
  <c r="A110" i="8"/>
  <c r="B109" i="8"/>
  <c r="A109" i="8"/>
  <c r="B108" i="8"/>
  <c r="A108" i="8"/>
  <c r="B107" i="8"/>
  <c r="A107" i="8"/>
  <c r="B106" i="8"/>
  <c r="A106" i="8"/>
  <c r="B105" i="8"/>
  <c r="A105" i="8"/>
  <c r="B104" i="8"/>
  <c r="A104" i="8"/>
  <c r="B103" i="8"/>
  <c r="A103" i="8"/>
  <c r="B102" i="8"/>
  <c r="A102" i="8"/>
  <c r="B101" i="8"/>
  <c r="A101" i="8"/>
  <c r="B100" i="8"/>
  <c r="A100" i="8"/>
  <c r="B99" i="8"/>
  <c r="A99" i="8"/>
  <c r="B98" i="8"/>
  <c r="A98" i="8"/>
  <c r="B97" i="8"/>
  <c r="A97" i="8"/>
  <c r="B96" i="8"/>
  <c r="A96" i="8"/>
  <c r="B95" i="8"/>
  <c r="A95" i="8"/>
  <c r="B94" i="8"/>
  <c r="A94" i="8"/>
  <c r="B93" i="8"/>
  <c r="A93" i="8"/>
  <c r="B92" i="8"/>
  <c r="A92" i="8"/>
  <c r="B91" i="8"/>
  <c r="A91" i="8"/>
  <c r="B90" i="8"/>
  <c r="A90" i="8"/>
  <c r="B89" i="8"/>
  <c r="A89" i="8"/>
  <c r="B88" i="8"/>
  <c r="A88" i="8"/>
  <c r="B87" i="8"/>
  <c r="A87" i="8"/>
  <c r="B86" i="8"/>
  <c r="A86" i="8"/>
  <c r="B85" i="8"/>
  <c r="A85" i="8"/>
  <c r="B84" i="8"/>
  <c r="A84" i="8"/>
  <c r="B83" i="8"/>
  <c r="A83" i="8"/>
  <c r="B82" i="8"/>
  <c r="A82" i="8"/>
  <c r="B81" i="8"/>
  <c r="A81" i="8"/>
  <c r="B80" i="8"/>
  <c r="A80" i="8"/>
  <c r="B79" i="8"/>
  <c r="A79" i="8"/>
  <c r="B78" i="8"/>
  <c r="A78" i="8"/>
  <c r="B77" i="8"/>
  <c r="A77" i="8"/>
  <c r="B76" i="8"/>
  <c r="A76" i="8"/>
  <c r="B75" i="8"/>
  <c r="A75" i="8"/>
  <c r="B74" i="8"/>
  <c r="A74" i="8"/>
  <c r="B73" i="8"/>
  <c r="A73" i="8"/>
  <c r="B72" i="8"/>
  <c r="A72" i="8"/>
  <c r="B71" i="8"/>
  <c r="A71" i="8"/>
  <c r="B70" i="8"/>
  <c r="A70" i="8"/>
  <c r="B69" i="8"/>
  <c r="A69" i="8"/>
  <c r="B68" i="8"/>
  <c r="A68" i="8"/>
  <c r="B67" i="8"/>
  <c r="A67" i="8"/>
  <c r="B66" i="8"/>
  <c r="A66" i="8"/>
  <c r="B65" i="8"/>
  <c r="A65" i="8"/>
  <c r="B64" i="8"/>
  <c r="A64" i="8"/>
  <c r="B63" i="8"/>
  <c r="A63" i="8"/>
  <c r="B62" i="8"/>
  <c r="A62" i="8"/>
  <c r="B61" i="8"/>
  <c r="A61" i="8"/>
  <c r="B60" i="8"/>
  <c r="A60" i="8"/>
  <c r="B59" i="8"/>
  <c r="A59" i="8"/>
  <c r="B58" i="8"/>
  <c r="A58" i="8"/>
  <c r="B57" i="8"/>
  <c r="A57" i="8"/>
  <c r="B56" i="8"/>
  <c r="A56" i="8"/>
  <c r="B55" i="8"/>
  <c r="A55" i="8"/>
  <c r="B54" i="8"/>
  <c r="A54" i="8"/>
  <c r="B53" i="8"/>
  <c r="A53" i="8"/>
  <c r="B52" i="8"/>
  <c r="A52" i="8"/>
  <c r="B51" i="8"/>
  <c r="A51" i="8"/>
  <c r="B50" i="8"/>
  <c r="A50" i="8"/>
  <c r="B49" i="8"/>
  <c r="A49" i="8"/>
  <c r="B48" i="8"/>
  <c r="A48" i="8"/>
  <c r="B47" i="8"/>
  <c r="A47" i="8"/>
  <c r="B46" i="8"/>
  <c r="A46" i="8"/>
  <c r="B45" i="8"/>
  <c r="A45" i="8"/>
  <c r="B44" i="8"/>
  <c r="A44" i="8"/>
  <c r="B43" i="8"/>
  <c r="A43" i="8"/>
  <c r="B42" i="8"/>
  <c r="A42" i="8"/>
  <c r="B41" i="8"/>
  <c r="A41" i="8"/>
  <c r="B40" i="8"/>
  <c r="A40" i="8"/>
  <c r="B39" i="8"/>
  <c r="A39" i="8"/>
  <c r="B38" i="8"/>
  <c r="A38" i="8"/>
  <c r="B37" i="8"/>
  <c r="A37" i="8"/>
  <c r="B36" i="8"/>
  <c r="A36" i="8"/>
  <c r="B35" i="8"/>
  <c r="A35" i="8"/>
  <c r="B34" i="8"/>
  <c r="A34" i="8"/>
  <c r="B33" i="8"/>
  <c r="A33" i="8"/>
  <c r="B32" i="8"/>
  <c r="A32" i="8"/>
  <c r="B31" i="8"/>
  <c r="A31" i="8"/>
  <c r="B30" i="8"/>
  <c r="A30" i="8"/>
  <c r="B29" i="8"/>
  <c r="A29" i="8"/>
  <c r="B28" i="8"/>
  <c r="A28" i="8"/>
  <c r="B27" i="8"/>
  <c r="A27" i="8"/>
  <c r="B26" i="8"/>
  <c r="A26" i="8"/>
  <c r="B25" i="8"/>
  <c r="A25" i="8"/>
  <c r="B24" i="8"/>
  <c r="A24" i="8"/>
  <c r="B23" i="8"/>
  <c r="A23" i="8"/>
  <c r="B22" i="8"/>
  <c r="A22" i="8"/>
  <c r="B21" i="8"/>
  <c r="A21" i="8"/>
  <c r="B20" i="8"/>
  <c r="A20" i="8"/>
  <c r="B19" i="8"/>
  <c r="A19" i="8"/>
  <c r="B18" i="8"/>
  <c r="A18" i="8"/>
  <c r="B17" i="8"/>
  <c r="A17" i="8"/>
  <c r="B16" i="8"/>
  <c r="A16" i="8"/>
  <c r="B15" i="8"/>
  <c r="A15" i="8"/>
  <c r="B14" i="8"/>
  <c r="A14" i="8"/>
  <c r="B13" i="8"/>
  <c r="A13" i="8"/>
  <c r="B12" i="8"/>
  <c r="A12" i="8"/>
  <c r="B11" i="8"/>
  <c r="A11" i="8"/>
  <c r="B10" i="8"/>
  <c r="A10" i="8"/>
  <c r="B9" i="8"/>
  <c r="A9" i="8"/>
  <c r="B8" i="8"/>
  <c r="A8" i="8"/>
  <c r="B7" i="8"/>
  <c r="A7" i="8"/>
  <c r="B6" i="8"/>
  <c r="A6" i="8"/>
  <c r="B5" i="8"/>
  <c r="A5" i="8"/>
  <c r="B4" i="8"/>
  <c r="A4" i="8"/>
  <c r="B327" i="7"/>
  <c r="A327" i="7"/>
  <c r="B326" i="7"/>
  <c r="A326" i="7"/>
  <c r="B325" i="7"/>
  <c r="A325" i="7"/>
  <c r="B324" i="7"/>
  <c r="A324" i="7"/>
  <c r="B323" i="7"/>
  <c r="A323" i="7"/>
  <c r="B322" i="7"/>
  <c r="A322" i="7"/>
  <c r="B321" i="7"/>
  <c r="A321" i="7"/>
  <c r="B320" i="7"/>
  <c r="A320" i="7"/>
  <c r="B319" i="7"/>
  <c r="A319" i="7"/>
  <c r="B318" i="7"/>
  <c r="A318" i="7"/>
  <c r="B317" i="7"/>
  <c r="A317" i="7"/>
  <c r="B316" i="7"/>
  <c r="A316" i="7"/>
  <c r="B315" i="7"/>
  <c r="A315" i="7"/>
  <c r="B314" i="7"/>
  <c r="A314" i="7"/>
  <c r="B313" i="7"/>
  <c r="A313" i="7"/>
  <c r="B312" i="7"/>
  <c r="A312" i="7"/>
  <c r="B311" i="7"/>
  <c r="A311" i="7"/>
  <c r="B310" i="7"/>
  <c r="A310" i="7"/>
  <c r="B309" i="7"/>
  <c r="A309" i="7"/>
  <c r="B308" i="7"/>
  <c r="A308" i="7"/>
  <c r="B307" i="7"/>
  <c r="A307" i="7"/>
  <c r="B306" i="7"/>
  <c r="A306" i="7"/>
  <c r="B305" i="7"/>
  <c r="A305" i="7"/>
  <c r="B304" i="7"/>
  <c r="A304" i="7"/>
  <c r="B303" i="7"/>
  <c r="A303" i="7"/>
  <c r="B302" i="7"/>
  <c r="A302" i="7"/>
  <c r="B301" i="7"/>
  <c r="A301" i="7"/>
  <c r="B300" i="7"/>
  <c r="A300" i="7"/>
  <c r="B299" i="7"/>
  <c r="A299" i="7"/>
  <c r="B298" i="7"/>
  <c r="A298" i="7"/>
  <c r="B297" i="7"/>
  <c r="A297" i="7"/>
  <c r="B296" i="7"/>
  <c r="A296" i="7"/>
  <c r="B295" i="7"/>
  <c r="A295" i="7"/>
  <c r="B294" i="7"/>
  <c r="A294" i="7"/>
  <c r="B293" i="7"/>
  <c r="A293" i="7"/>
  <c r="B292" i="7"/>
  <c r="A292" i="7"/>
  <c r="B291" i="7"/>
  <c r="A291" i="7"/>
  <c r="B290" i="7"/>
  <c r="A290" i="7"/>
  <c r="B289" i="7"/>
  <c r="A289" i="7"/>
  <c r="B288" i="7"/>
  <c r="A288" i="7"/>
  <c r="B287" i="7"/>
  <c r="A287" i="7"/>
  <c r="B286" i="7"/>
  <c r="A286" i="7"/>
  <c r="B285" i="7"/>
  <c r="A285" i="7"/>
  <c r="B284" i="7"/>
  <c r="A284" i="7"/>
  <c r="B283" i="7"/>
  <c r="A283" i="7"/>
  <c r="B282" i="7"/>
  <c r="A282" i="7"/>
  <c r="B281" i="7"/>
  <c r="A281" i="7"/>
  <c r="B280" i="7"/>
  <c r="A280" i="7"/>
  <c r="B279" i="7"/>
  <c r="A279" i="7"/>
  <c r="B278" i="7"/>
  <c r="A278" i="7"/>
  <c r="B277" i="7"/>
  <c r="A277" i="7"/>
  <c r="B276" i="7"/>
  <c r="A276" i="7"/>
  <c r="B275" i="7"/>
  <c r="A275" i="7"/>
  <c r="B274" i="7"/>
  <c r="A274" i="7"/>
  <c r="B273" i="7"/>
  <c r="A273" i="7"/>
  <c r="B272" i="7"/>
  <c r="A272" i="7"/>
  <c r="B271" i="7"/>
  <c r="A271" i="7"/>
  <c r="B270" i="7"/>
  <c r="A270" i="7"/>
  <c r="B269" i="7"/>
  <c r="A269" i="7"/>
  <c r="B268" i="7"/>
  <c r="A268" i="7"/>
  <c r="B267" i="7"/>
  <c r="A267" i="7"/>
  <c r="B266" i="7"/>
  <c r="A266" i="7"/>
  <c r="B265" i="7"/>
  <c r="A265" i="7"/>
  <c r="B264" i="7"/>
  <c r="A264" i="7"/>
  <c r="B263" i="7"/>
  <c r="A263" i="7"/>
  <c r="B262" i="7"/>
  <c r="A262" i="7"/>
  <c r="B261" i="7"/>
  <c r="A261" i="7"/>
  <c r="B260" i="7"/>
  <c r="A260" i="7"/>
  <c r="B259" i="7"/>
  <c r="A259" i="7"/>
  <c r="B258" i="7"/>
  <c r="A258" i="7"/>
  <c r="B257" i="7"/>
  <c r="A257" i="7"/>
  <c r="B256" i="7"/>
  <c r="A256" i="7"/>
  <c r="B255" i="7"/>
  <c r="A255" i="7"/>
  <c r="B254" i="7"/>
  <c r="A254" i="7"/>
  <c r="B253" i="7"/>
  <c r="A253" i="7"/>
  <c r="B252" i="7"/>
  <c r="A252" i="7"/>
  <c r="B251" i="7"/>
  <c r="A251" i="7"/>
  <c r="B250" i="7"/>
  <c r="A250" i="7"/>
  <c r="B249" i="7"/>
  <c r="A249" i="7"/>
  <c r="B248" i="7"/>
  <c r="A248" i="7"/>
  <c r="B247" i="7"/>
  <c r="A247" i="7"/>
  <c r="B246" i="7"/>
  <c r="A246" i="7"/>
  <c r="B245" i="7"/>
  <c r="A245" i="7"/>
  <c r="B244" i="7"/>
  <c r="A244" i="7"/>
  <c r="B243" i="7"/>
  <c r="A243" i="7"/>
  <c r="B242" i="7"/>
  <c r="A242" i="7"/>
  <c r="B241" i="7"/>
  <c r="A241" i="7"/>
  <c r="B240" i="7"/>
  <c r="A240" i="7"/>
  <c r="B239" i="7"/>
  <c r="A239" i="7"/>
  <c r="B238" i="7"/>
  <c r="A238" i="7"/>
  <c r="B237" i="7"/>
  <c r="A237" i="7"/>
  <c r="B236" i="7"/>
  <c r="A236" i="7"/>
  <c r="B235" i="7"/>
  <c r="A235" i="7"/>
  <c r="B234" i="7"/>
  <c r="A234" i="7"/>
  <c r="B233" i="7"/>
  <c r="A233" i="7"/>
  <c r="B232" i="7"/>
  <c r="A232" i="7"/>
  <c r="B231" i="7"/>
  <c r="A231" i="7"/>
  <c r="B230" i="7"/>
  <c r="A230" i="7"/>
  <c r="B229" i="7"/>
  <c r="A229" i="7"/>
  <c r="B228" i="7"/>
  <c r="A228" i="7"/>
  <c r="B227" i="7"/>
  <c r="A227" i="7"/>
  <c r="B226" i="7"/>
  <c r="A226" i="7"/>
  <c r="B225" i="7"/>
  <c r="A225" i="7"/>
  <c r="B224" i="7"/>
  <c r="A224" i="7"/>
  <c r="B223" i="7"/>
  <c r="A223" i="7"/>
  <c r="B222" i="7"/>
  <c r="A222" i="7"/>
  <c r="B221" i="7"/>
  <c r="A221" i="7"/>
  <c r="B220" i="7"/>
  <c r="A220" i="7"/>
  <c r="B219" i="7"/>
  <c r="A219" i="7"/>
  <c r="B218" i="7"/>
  <c r="A218" i="7"/>
  <c r="B217" i="7"/>
  <c r="A217" i="7"/>
  <c r="B216" i="7"/>
  <c r="A216" i="7"/>
  <c r="B215" i="7"/>
  <c r="A215" i="7"/>
  <c r="B214" i="7"/>
  <c r="A214" i="7"/>
  <c r="B213" i="7"/>
  <c r="A213" i="7"/>
  <c r="B212" i="7"/>
  <c r="A212" i="7"/>
  <c r="B211" i="7"/>
  <c r="A211" i="7"/>
  <c r="B210" i="7"/>
  <c r="A210" i="7"/>
  <c r="B209" i="7"/>
  <c r="A209" i="7"/>
  <c r="B208" i="7"/>
  <c r="A208" i="7"/>
  <c r="B207" i="7"/>
  <c r="A207" i="7"/>
  <c r="B206" i="7"/>
  <c r="A206" i="7"/>
  <c r="B205" i="7"/>
  <c r="A205" i="7"/>
  <c r="B204" i="7"/>
  <c r="A204" i="7"/>
  <c r="B203" i="7"/>
  <c r="A203" i="7"/>
  <c r="B202" i="7"/>
  <c r="A202" i="7"/>
  <c r="B201" i="7"/>
  <c r="A201" i="7"/>
  <c r="B200" i="7"/>
  <c r="A200" i="7"/>
  <c r="B199" i="7"/>
  <c r="A199" i="7"/>
  <c r="B198" i="7"/>
  <c r="A198" i="7"/>
  <c r="B197" i="7"/>
  <c r="A197" i="7"/>
  <c r="B196" i="7"/>
  <c r="A196" i="7"/>
  <c r="B195" i="7"/>
  <c r="A195" i="7"/>
  <c r="B194" i="7"/>
  <c r="A194" i="7"/>
  <c r="B193" i="7"/>
  <c r="A193" i="7"/>
  <c r="B192" i="7"/>
  <c r="A192" i="7"/>
  <c r="B191" i="7"/>
  <c r="A191" i="7"/>
  <c r="B190" i="7"/>
  <c r="A190" i="7"/>
  <c r="B189" i="7"/>
  <c r="A189" i="7"/>
  <c r="B188" i="7"/>
  <c r="A188" i="7"/>
  <c r="B187" i="7"/>
  <c r="A187" i="7"/>
  <c r="B186" i="7"/>
  <c r="A186" i="7"/>
  <c r="B185" i="7"/>
  <c r="A185" i="7"/>
  <c r="B184" i="7"/>
  <c r="A184" i="7"/>
  <c r="B183" i="7"/>
  <c r="A183" i="7"/>
  <c r="B182" i="7"/>
  <c r="A182" i="7"/>
  <c r="B181" i="7"/>
  <c r="A181" i="7"/>
  <c r="B180" i="7"/>
  <c r="A180" i="7"/>
  <c r="B179" i="7"/>
  <c r="A179" i="7"/>
  <c r="B178" i="7"/>
  <c r="A178" i="7"/>
  <c r="B177" i="7"/>
  <c r="A177" i="7"/>
  <c r="B176" i="7"/>
  <c r="A176" i="7"/>
  <c r="B175" i="7"/>
  <c r="A175" i="7"/>
  <c r="B174" i="7"/>
  <c r="A174" i="7"/>
  <c r="B173" i="7"/>
  <c r="A173" i="7"/>
  <c r="B172" i="7"/>
  <c r="A172" i="7"/>
  <c r="B171" i="7"/>
  <c r="A171" i="7"/>
  <c r="B170" i="7"/>
  <c r="A170" i="7"/>
  <c r="B169" i="7"/>
  <c r="A169" i="7"/>
  <c r="B168" i="7"/>
  <c r="A168" i="7"/>
  <c r="B167" i="7"/>
  <c r="A167" i="7"/>
  <c r="B166" i="7"/>
  <c r="A166" i="7"/>
  <c r="B165" i="7"/>
  <c r="A165" i="7"/>
  <c r="B164" i="7"/>
  <c r="A164" i="7"/>
  <c r="B163" i="7"/>
  <c r="A163" i="7"/>
  <c r="B162" i="7"/>
  <c r="A162" i="7"/>
  <c r="B161" i="7"/>
  <c r="A161" i="7"/>
  <c r="B160" i="7"/>
  <c r="A160" i="7"/>
  <c r="B159" i="7"/>
  <c r="A159" i="7"/>
  <c r="B158" i="7"/>
  <c r="A158" i="7"/>
  <c r="B157" i="7"/>
  <c r="A157" i="7"/>
  <c r="B156" i="7"/>
  <c r="A156" i="7"/>
  <c r="B155" i="7"/>
  <c r="A155" i="7"/>
  <c r="B154" i="7"/>
  <c r="A154" i="7"/>
  <c r="B153" i="7"/>
  <c r="A153" i="7"/>
  <c r="B152" i="7"/>
  <c r="A152" i="7"/>
  <c r="B151" i="7"/>
  <c r="A151" i="7"/>
  <c r="B150" i="7"/>
  <c r="A150" i="7"/>
  <c r="B149" i="7"/>
  <c r="A149" i="7"/>
  <c r="B148" i="7"/>
  <c r="A148" i="7"/>
  <c r="B147" i="7"/>
  <c r="A147" i="7"/>
  <c r="B146" i="7"/>
  <c r="A146" i="7"/>
  <c r="B145" i="7"/>
  <c r="A145" i="7"/>
  <c r="B144" i="7"/>
  <c r="A144" i="7"/>
  <c r="B143" i="7"/>
  <c r="A143" i="7"/>
  <c r="B142" i="7"/>
  <c r="A142" i="7"/>
  <c r="B141" i="7"/>
  <c r="A141" i="7"/>
  <c r="B140" i="7"/>
  <c r="A140" i="7"/>
  <c r="B139" i="7"/>
  <c r="A139" i="7"/>
  <c r="B138" i="7"/>
  <c r="A138" i="7"/>
  <c r="B137" i="7"/>
  <c r="A137" i="7"/>
  <c r="B136" i="7"/>
  <c r="A136" i="7"/>
  <c r="B135" i="7"/>
  <c r="A135" i="7"/>
  <c r="B134" i="7"/>
  <c r="A134" i="7"/>
  <c r="B133" i="7"/>
  <c r="A133" i="7"/>
  <c r="B132" i="7"/>
  <c r="A132" i="7"/>
  <c r="B131" i="7"/>
  <c r="A131" i="7"/>
  <c r="B130" i="7"/>
  <c r="A130" i="7"/>
  <c r="B129" i="7"/>
  <c r="A129" i="7"/>
  <c r="B128" i="7"/>
  <c r="A128" i="7"/>
  <c r="B127" i="7"/>
  <c r="A127" i="7"/>
  <c r="B126" i="7"/>
  <c r="A126" i="7"/>
  <c r="B125" i="7"/>
  <c r="A125" i="7"/>
  <c r="B124" i="7"/>
  <c r="A124" i="7"/>
  <c r="B123" i="7"/>
  <c r="A123" i="7"/>
  <c r="B122" i="7"/>
  <c r="A122" i="7"/>
  <c r="B121" i="7"/>
  <c r="A121" i="7"/>
  <c r="B120" i="7"/>
  <c r="A120" i="7"/>
  <c r="B119" i="7"/>
  <c r="A119" i="7"/>
  <c r="B118" i="7"/>
  <c r="A118" i="7"/>
  <c r="B117" i="7"/>
  <c r="A117" i="7"/>
  <c r="B116" i="7"/>
  <c r="A116" i="7"/>
  <c r="B115" i="7"/>
  <c r="A115" i="7"/>
  <c r="B114" i="7"/>
  <c r="A114" i="7"/>
  <c r="B113" i="7"/>
  <c r="A113" i="7"/>
  <c r="B112" i="7"/>
  <c r="A112" i="7"/>
  <c r="B111" i="7"/>
  <c r="A111" i="7"/>
  <c r="B110" i="7"/>
  <c r="A110" i="7"/>
  <c r="B109" i="7"/>
  <c r="A109" i="7"/>
  <c r="B108" i="7"/>
  <c r="A108" i="7"/>
  <c r="B107" i="7"/>
  <c r="A107" i="7"/>
  <c r="B106" i="7"/>
  <c r="A106" i="7"/>
  <c r="B105" i="7"/>
  <c r="A105" i="7"/>
  <c r="B104" i="7"/>
  <c r="A104" i="7"/>
  <c r="B103" i="7"/>
  <c r="A103" i="7"/>
  <c r="B102" i="7"/>
  <c r="A102" i="7"/>
  <c r="B101" i="7"/>
  <c r="A101" i="7"/>
  <c r="B100" i="7"/>
  <c r="A100" i="7"/>
  <c r="B99" i="7"/>
  <c r="A99" i="7"/>
  <c r="B98" i="7"/>
  <c r="A98" i="7"/>
  <c r="B97" i="7"/>
  <c r="A97" i="7"/>
  <c r="B96" i="7"/>
  <c r="A96" i="7"/>
  <c r="B95" i="7"/>
  <c r="A95" i="7"/>
  <c r="B94" i="7"/>
  <c r="A94" i="7"/>
  <c r="B93" i="7"/>
  <c r="A93" i="7"/>
  <c r="B92" i="7"/>
  <c r="A92" i="7"/>
  <c r="B91" i="7"/>
  <c r="A91" i="7"/>
  <c r="B90" i="7"/>
  <c r="A90" i="7"/>
  <c r="B89" i="7"/>
  <c r="A89" i="7"/>
  <c r="B88" i="7"/>
  <c r="A88" i="7"/>
  <c r="B87" i="7"/>
  <c r="A87" i="7"/>
  <c r="B86" i="7"/>
  <c r="A86" i="7"/>
  <c r="B85" i="7"/>
  <c r="A85" i="7"/>
  <c r="B84" i="7"/>
  <c r="A84" i="7"/>
  <c r="B83" i="7"/>
  <c r="A83" i="7"/>
  <c r="B82" i="7"/>
  <c r="A82" i="7"/>
  <c r="B81" i="7"/>
  <c r="A81" i="7"/>
  <c r="B80" i="7"/>
  <c r="A80" i="7"/>
  <c r="B79" i="7"/>
  <c r="A79" i="7"/>
  <c r="B78" i="7"/>
  <c r="A78" i="7"/>
  <c r="B77" i="7"/>
  <c r="A77" i="7"/>
  <c r="B76" i="7"/>
  <c r="A76" i="7"/>
  <c r="B75" i="7"/>
  <c r="A75" i="7"/>
  <c r="B74" i="7"/>
  <c r="A74" i="7"/>
  <c r="B73" i="7"/>
  <c r="A73" i="7"/>
  <c r="B72" i="7"/>
  <c r="A72" i="7"/>
  <c r="B71" i="7"/>
  <c r="A71" i="7"/>
  <c r="B70" i="7"/>
  <c r="A70" i="7"/>
  <c r="B69" i="7"/>
  <c r="A69" i="7"/>
  <c r="B68" i="7"/>
  <c r="A68" i="7"/>
  <c r="B67" i="7"/>
  <c r="A67" i="7"/>
  <c r="B66" i="7"/>
  <c r="A66" i="7"/>
  <c r="B65" i="7"/>
  <c r="A65" i="7"/>
  <c r="B64" i="7"/>
  <c r="A64" i="7"/>
  <c r="B63" i="7"/>
  <c r="A63" i="7"/>
  <c r="B62" i="7"/>
  <c r="A62" i="7"/>
  <c r="B61" i="7"/>
  <c r="A61" i="7"/>
  <c r="B60" i="7"/>
  <c r="A60" i="7"/>
  <c r="B59" i="7"/>
  <c r="A59" i="7"/>
  <c r="B58" i="7"/>
  <c r="A58" i="7"/>
  <c r="B57" i="7"/>
  <c r="A57" i="7"/>
  <c r="B56" i="7"/>
  <c r="A56" i="7"/>
  <c r="B55" i="7"/>
  <c r="A55" i="7"/>
  <c r="B54" i="7"/>
  <c r="A54" i="7"/>
  <c r="B53" i="7"/>
  <c r="A53" i="7"/>
  <c r="B52" i="7"/>
  <c r="A52" i="7"/>
  <c r="B51" i="7"/>
  <c r="A51" i="7"/>
  <c r="B50" i="7"/>
  <c r="A50" i="7"/>
  <c r="B49" i="7"/>
  <c r="A49" i="7"/>
  <c r="B48" i="7"/>
  <c r="A48" i="7"/>
  <c r="B47" i="7"/>
  <c r="A47" i="7"/>
  <c r="B46" i="7"/>
  <c r="A46" i="7"/>
  <c r="B45" i="7"/>
  <c r="A45" i="7"/>
  <c r="B44" i="7"/>
  <c r="A44" i="7"/>
  <c r="B43" i="7"/>
  <c r="A43" i="7"/>
  <c r="B42" i="7"/>
  <c r="A42" i="7"/>
  <c r="B41" i="7"/>
  <c r="A41" i="7"/>
  <c r="B40" i="7"/>
  <c r="A40" i="7"/>
  <c r="B39" i="7"/>
  <c r="A39" i="7"/>
  <c r="B38" i="7"/>
  <c r="A38" i="7"/>
  <c r="B37" i="7"/>
  <c r="A37" i="7"/>
  <c r="B36" i="7"/>
  <c r="A36" i="7"/>
  <c r="B35" i="7"/>
  <c r="A35" i="7"/>
  <c r="B34" i="7"/>
  <c r="A34" i="7"/>
  <c r="B33" i="7"/>
  <c r="A33" i="7"/>
  <c r="B32" i="7"/>
  <c r="A32" i="7"/>
  <c r="B31" i="7"/>
  <c r="A31" i="7"/>
  <c r="B30" i="7"/>
  <c r="A30" i="7"/>
  <c r="B29" i="7"/>
  <c r="A29" i="7"/>
  <c r="B28" i="7"/>
  <c r="A28" i="7"/>
  <c r="B27" i="7"/>
  <c r="A27" i="7"/>
  <c r="B26" i="7"/>
  <c r="A26" i="7"/>
  <c r="B25" i="7"/>
  <c r="A25" i="7"/>
  <c r="B24" i="7"/>
  <c r="A24" i="7"/>
  <c r="B23" i="7"/>
  <c r="A23" i="7"/>
  <c r="B22" i="7"/>
  <c r="A22" i="7"/>
  <c r="B21" i="7"/>
  <c r="A21" i="7"/>
  <c r="B20" i="7"/>
  <c r="A20" i="7"/>
  <c r="B19" i="7"/>
  <c r="A19" i="7"/>
  <c r="B18" i="7"/>
  <c r="A18" i="7"/>
  <c r="B17" i="7"/>
  <c r="A17" i="7"/>
  <c r="B16" i="7"/>
  <c r="A16" i="7"/>
  <c r="B15" i="7"/>
  <c r="A15" i="7"/>
  <c r="B14" i="7"/>
  <c r="A14" i="7"/>
  <c r="B13" i="7"/>
  <c r="A13" i="7"/>
  <c r="B12" i="7"/>
  <c r="A12" i="7"/>
  <c r="B11" i="7"/>
  <c r="A11" i="7"/>
  <c r="B10" i="7"/>
  <c r="A10" i="7"/>
  <c r="B9" i="7"/>
  <c r="A9" i="7"/>
  <c r="B8" i="7"/>
  <c r="A8" i="7"/>
  <c r="B7" i="7"/>
  <c r="A7" i="7"/>
  <c r="B6" i="7"/>
  <c r="A6" i="7"/>
  <c r="B5" i="7"/>
  <c r="A5" i="7"/>
  <c r="B4" i="7"/>
  <c r="A4" i="7"/>
  <c r="B327" i="6"/>
  <c r="A327" i="6"/>
  <c r="B326" i="6"/>
  <c r="A326" i="6"/>
  <c r="B325" i="6"/>
  <c r="A325" i="6"/>
  <c r="B324" i="6"/>
  <c r="A324" i="6"/>
  <c r="B323" i="6"/>
  <c r="A323" i="6"/>
  <c r="B322" i="6"/>
  <c r="A322" i="6"/>
  <c r="B321" i="6"/>
  <c r="A321" i="6"/>
  <c r="B320" i="6"/>
  <c r="A320" i="6"/>
  <c r="B319" i="6"/>
  <c r="A319" i="6"/>
  <c r="B318" i="6"/>
  <c r="A318" i="6"/>
  <c r="B317" i="6"/>
  <c r="A317" i="6"/>
  <c r="B316" i="6"/>
  <c r="A316" i="6"/>
  <c r="B315" i="6"/>
  <c r="A315" i="6"/>
  <c r="B314" i="6"/>
  <c r="A314" i="6"/>
  <c r="B313" i="6"/>
  <c r="A313" i="6"/>
  <c r="B312" i="6"/>
  <c r="A312" i="6"/>
  <c r="B311" i="6"/>
  <c r="A311" i="6"/>
  <c r="B310" i="6"/>
  <c r="A310" i="6"/>
  <c r="B309" i="6"/>
  <c r="A309" i="6"/>
  <c r="B308" i="6"/>
  <c r="A308" i="6"/>
  <c r="B307" i="6"/>
  <c r="A307" i="6"/>
  <c r="B306" i="6"/>
  <c r="A306" i="6"/>
  <c r="B305" i="6"/>
  <c r="A305" i="6"/>
  <c r="B304" i="6"/>
  <c r="A304" i="6"/>
  <c r="B303" i="6"/>
  <c r="A303" i="6"/>
  <c r="B302" i="6"/>
  <c r="A302" i="6"/>
  <c r="B301" i="6"/>
  <c r="A301" i="6"/>
  <c r="B300" i="6"/>
  <c r="A300" i="6"/>
  <c r="B299" i="6"/>
  <c r="A299" i="6"/>
  <c r="B298" i="6"/>
  <c r="A298" i="6"/>
  <c r="B297" i="6"/>
  <c r="A297" i="6"/>
  <c r="B296" i="6"/>
  <c r="A296" i="6"/>
  <c r="B295" i="6"/>
  <c r="A295" i="6"/>
  <c r="B294" i="6"/>
  <c r="A294" i="6"/>
  <c r="B293" i="6"/>
  <c r="A293" i="6"/>
  <c r="B292" i="6"/>
  <c r="A292" i="6"/>
  <c r="B291" i="6"/>
  <c r="A291" i="6"/>
  <c r="B290" i="6"/>
  <c r="A290" i="6"/>
  <c r="B289" i="6"/>
  <c r="A289" i="6"/>
  <c r="B288" i="6"/>
  <c r="A288" i="6"/>
  <c r="B287" i="6"/>
  <c r="A287" i="6"/>
  <c r="B286" i="6"/>
  <c r="A286" i="6"/>
  <c r="B285" i="6"/>
  <c r="A285" i="6"/>
  <c r="B284" i="6"/>
  <c r="A284" i="6"/>
  <c r="B283" i="6"/>
  <c r="A283" i="6"/>
  <c r="B282" i="6"/>
  <c r="A282" i="6"/>
  <c r="B281" i="6"/>
  <c r="A281" i="6"/>
  <c r="B280" i="6"/>
  <c r="A280" i="6"/>
  <c r="B279" i="6"/>
  <c r="A279" i="6"/>
  <c r="B278" i="6"/>
  <c r="A278" i="6"/>
  <c r="B277" i="6"/>
  <c r="A277" i="6"/>
  <c r="B276" i="6"/>
  <c r="A276" i="6"/>
  <c r="B275" i="6"/>
  <c r="A275" i="6"/>
  <c r="B274" i="6"/>
  <c r="A274" i="6"/>
  <c r="B273" i="6"/>
  <c r="A273" i="6"/>
  <c r="B272" i="6"/>
  <c r="A272" i="6"/>
  <c r="B271" i="6"/>
  <c r="A271" i="6"/>
  <c r="B270" i="6"/>
  <c r="A270" i="6"/>
  <c r="B269" i="6"/>
  <c r="A269" i="6"/>
  <c r="B268" i="6"/>
  <c r="A268" i="6"/>
  <c r="B267" i="6"/>
  <c r="A267" i="6"/>
  <c r="B266" i="6"/>
  <c r="A266" i="6"/>
  <c r="B265" i="6"/>
  <c r="A265" i="6"/>
  <c r="B264" i="6"/>
  <c r="A264" i="6"/>
  <c r="B263" i="6"/>
  <c r="A263" i="6"/>
  <c r="B262" i="6"/>
  <c r="A262" i="6"/>
  <c r="B261" i="6"/>
  <c r="A261" i="6"/>
  <c r="B260" i="6"/>
  <c r="A260" i="6"/>
  <c r="B259" i="6"/>
  <c r="A259" i="6"/>
  <c r="B258" i="6"/>
  <c r="A258" i="6"/>
  <c r="B257" i="6"/>
  <c r="A257" i="6"/>
  <c r="B256" i="6"/>
  <c r="A256" i="6"/>
  <c r="B255" i="6"/>
  <c r="A255" i="6"/>
  <c r="B254" i="6"/>
  <c r="A254" i="6"/>
  <c r="B253" i="6"/>
  <c r="A253" i="6"/>
  <c r="B252" i="6"/>
  <c r="A252" i="6"/>
  <c r="B251" i="6"/>
  <c r="A251" i="6"/>
  <c r="B250" i="6"/>
  <c r="A250" i="6"/>
  <c r="B249" i="6"/>
  <c r="A249" i="6"/>
  <c r="B248" i="6"/>
  <c r="A248" i="6"/>
  <c r="B247" i="6"/>
  <c r="A247" i="6"/>
  <c r="B246" i="6"/>
  <c r="A246" i="6"/>
  <c r="B245" i="6"/>
  <c r="A245" i="6"/>
  <c r="B244" i="6"/>
  <c r="A244" i="6"/>
  <c r="B243" i="6"/>
  <c r="A243" i="6"/>
  <c r="B242" i="6"/>
  <c r="A242" i="6"/>
  <c r="B241" i="6"/>
  <c r="A241" i="6"/>
  <c r="B240" i="6"/>
  <c r="A240" i="6"/>
  <c r="B239" i="6"/>
  <c r="A239" i="6"/>
  <c r="B238" i="6"/>
  <c r="A238" i="6"/>
  <c r="B237" i="6"/>
  <c r="A237" i="6"/>
  <c r="B236" i="6"/>
  <c r="A236" i="6"/>
  <c r="B235" i="6"/>
  <c r="A235" i="6"/>
  <c r="B234" i="6"/>
  <c r="A234" i="6"/>
  <c r="B233" i="6"/>
  <c r="A233" i="6"/>
  <c r="B232" i="6"/>
  <c r="A232" i="6"/>
  <c r="B231" i="6"/>
  <c r="A231" i="6"/>
  <c r="B230" i="6"/>
  <c r="A230" i="6"/>
  <c r="B229" i="6"/>
  <c r="A229" i="6"/>
  <c r="B228" i="6"/>
  <c r="A228" i="6"/>
  <c r="B227" i="6"/>
  <c r="A227" i="6"/>
  <c r="B226" i="6"/>
  <c r="A226" i="6"/>
  <c r="B225" i="6"/>
  <c r="A225" i="6"/>
  <c r="B224" i="6"/>
  <c r="A224" i="6"/>
  <c r="B223" i="6"/>
  <c r="A223" i="6"/>
  <c r="B222" i="6"/>
  <c r="A222" i="6"/>
  <c r="B221" i="6"/>
  <c r="A221" i="6"/>
  <c r="B220" i="6"/>
  <c r="A220" i="6"/>
  <c r="B219" i="6"/>
  <c r="A219" i="6"/>
  <c r="B218" i="6"/>
  <c r="A218" i="6"/>
  <c r="B217" i="6"/>
  <c r="A217" i="6"/>
  <c r="B216" i="6"/>
  <c r="A216" i="6"/>
  <c r="B215" i="6"/>
  <c r="A215" i="6"/>
  <c r="B214" i="6"/>
  <c r="A214" i="6"/>
  <c r="B213" i="6"/>
  <c r="A213" i="6"/>
  <c r="B212" i="6"/>
  <c r="A212" i="6"/>
  <c r="B211" i="6"/>
  <c r="A211" i="6"/>
  <c r="B210" i="6"/>
  <c r="A210" i="6"/>
  <c r="B209" i="6"/>
  <c r="A209" i="6"/>
  <c r="B208" i="6"/>
  <c r="A208" i="6"/>
  <c r="B207" i="6"/>
  <c r="A207" i="6"/>
  <c r="B206" i="6"/>
  <c r="A206" i="6"/>
  <c r="B205" i="6"/>
  <c r="A205" i="6"/>
  <c r="B204" i="6"/>
  <c r="A204" i="6"/>
  <c r="B203" i="6"/>
  <c r="A203" i="6"/>
  <c r="B202" i="6"/>
  <c r="A202" i="6"/>
  <c r="B201" i="6"/>
  <c r="A201" i="6"/>
  <c r="B200" i="6"/>
  <c r="A200" i="6"/>
  <c r="B199" i="6"/>
  <c r="A199" i="6"/>
  <c r="B198" i="6"/>
  <c r="A198" i="6"/>
  <c r="B197" i="6"/>
  <c r="A197" i="6"/>
  <c r="B196" i="6"/>
  <c r="A196" i="6"/>
  <c r="B195" i="6"/>
  <c r="A195" i="6"/>
  <c r="B194" i="6"/>
  <c r="A194" i="6"/>
  <c r="B193" i="6"/>
  <c r="A193" i="6"/>
  <c r="B192" i="6"/>
  <c r="A192" i="6"/>
  <c r="B191" i="6"/>
  <c r="A191" i="6"/>
  <c r="B190" i="6"/>
  <c r="A190" i="6"/>
  <c r="B189" i="6"/>
  <c r="A189" i="6"/>
  <c r="B188" i="6"/>
  <c r="A188" i="6"/>
  <c r="B187" i="6"/>
  <c r="A187" i="6"/>
  <c r="B186" i="6"/>
  <c r="A186" i="6"/>
  <c r="B185" i="6"/>
  <c r="A185" i="6"/>
  <c r="B184" i="6"/>
  <c r="A184" i="6"/>
  <c r="B183" i="6"/>
  <c r="A183" i="6"/>
  <c r="B182" i="6"/>
  <c r="A182" i="6"/>
  <c r="B181" i="6"/>
  <c r="A181" i="6"/>
  <c r="B180" i="6"/>
  <c r="A180" i="6"/>
  <c r="B179" i="6"/>
  <c r="A179" i="6"/>
  <c r="B178" i="6"/>
  <c r="A178" i="6"/>
  <c r="B177" i="6"/>
  <c r="A177" i="6"/>
  <c r="B176" i="6"/>
  <c r="A176" i="6"/>
  <c r="B175" i="6"/>
  <c r="A175" i="6"/>
  <c r="B174" i="6"/>
  <c r="A174" i="6"/>
  <c r="B173" i="6"/>
  <c r="A173" i="6"/>
  <c r="B172" i="6"/>
  <c r="A172" i="6"/>
  <c r="B171" i="6"/>
  <c r="A171" i="6"/>
  <c r="B170" i="6"/>
  <c r="A170" i="6"/>
  <c r="B169" i="6"/>
  <c r="A169" i="6"/>
  <c r="B168" i="6"/>
  <c r="A168" i="6"/>
  <c r="B167" i="6"/>
  <c r="A167" i="6"/>
  <c r="B166" i="6"/>
  <c r="A166" i="6"/>
  <c r="B165" i="6"/>
  <c r="A165" i="6"/>
  <c r="B164" i="6"/>
  <c r="A164" i="6"/>
  <c r="B163" i="6"/>
  <c r="A163" i="6"/>
  <c r="B162" i="6"/>
  <c r="A162" i="6"/>
  <c r="B161" i="6"/>
  <c r="A161" i="6"/>
  <c r="B160" i="6"/>
  <c r="A160" i="6"/>
  <c r="B159" i="6"/>
  <c r="A159" i="6"/>
  <c r="B158" i="6"/>
  <c r="A158" i="6"/>
  <c r="B157" i="6"/>
  <c r="A157" i="6"/>
  <c r="B156" i="6"/>
  <c r="A156" i="6"/>
  <c r="B155" i="6"/>
  <c r="A155" i="6"/>
  <c r="B154" i="6"/>
  <c r="A154" i="6"/>
  <c r="B153" i="6"/>
  <c r="A153" i="6"/>
  <c r="B152" i="6"/>
  <c r="A152" i="6"/>
  <c r="B151" i="6"/>
  <c r="A151" i="6"/>
  <c r="B150" i="6"/>
  <c r="A150" i="6"/>
  <c r="B149" i="6"/>
  <c r="A149" i="6"/>
  <c r="B148" i="6"/>
  <c r="A148" i="6"/>
  <c r="B147" i="6"/>
  <c r="A147" i="6"/>
  <c r="B146" i="6"/>
  <c r="A146" i="6"/>
  <c r="B145" i="6"/>
  <c r="A145" i="6"/>
  <c r="B144" i="6"/>
  <c r="A144" i="6"/>
  <c r="B143" i="6"/>
  <c r="A143" i="6"/>
  <c r="B142" i="6"/>
  <c r="A142" i="6"/>
  <c r="B141" i="6"/>
  <c r="A141" i="6"/>
  <c r="B140" i="6"/>
  <c r="A140" i="6"/>
  <c r="B139" i="6"/>
  <c r="A139" i="6"/>
  <c r="B138" i="6"/>
  <c r="A138" i="6"/>
  <c r="B137" i="6"/>
  <c r="A137" i="6"/>
  <c r="B136" i="6"/>
  <c r="A136" i="6"/>
  <c r="B135" i="6"/>
  <c r="A135" i="6"/>
  <c r="B134" i="6"/>
  <c r="A134" i="6"/>
  <c r="B133" i="6"/>
  <c r="A133" i="6"/>
  <c r="B132" i="6"/>
  <c r="A132" i="6"/>
  <c r="B131" i="6"/>
  <c r="A131" i="6"/>
  <c r="B130" i="6"/>
  <c r="A130" i="6"/>
  <c r="B129" i="6"/>
  <c r="A129" i="6"/>
  <c r="B128" i="6"/>
  <c r="A128" i="6"/>
  <c r="B127" i="6"/>
  <c r="A127" i="6"/>
  <c r="B126" i="6"/>
  <c r="A126" i="6"/>
  <c r="B125" i="6"/>
  <c r="A125" i="6"/>
  <c r="B124" i="6"/>
  <c r="A124" i="6"/>
  <c r="B123" i="6"/>
  <c r="A123" i="6"/>
  <c r="B122" i="6"/>
  <c r="A122" i="6"/>
  <c r="B121" i="6"/>
  <c r="A121" i="6"/>
  <c r="B120" i="6"/>
  <c r="A120" i="6"/>
  <c r="B119" i="6"/>
  <c r="A119" i="6"/>
  <c r="B118" i="6"/>
  <c r="A118" i="6"/>
  <c r="B117" i="6"/>
  <c r="A117" i="6"/>
  <c r="B116" i="6"/>
  <c r="A116" i="6"/>
  <c r="B115" i="6"/>
  <c r="A115" i="6"/>
  <c r="B114" i="6"/>
  <c r="A114" i="6"/>
  <c r="B113" i="6"/>
  <c r="A113" i="6"/>
  <c r="B112" i="6"/>
  <c r="A112" i="6"/>
  <c r="B111" i="6"/>
  <c r="A111" i="6"/>
  <c r="B110" i="6"/>
  <c r="A110" i="6"/>
  <c r="B109" i="6"/>
  <c r="A109" i="6"/>
  <c r="B108" i="6"/>
  <c r="A108" i="6"/>
  <c r="B107" i="6"/>
  <c r="A107" i="6"/>
  <c r="B106" i="6"/>
  <c r="A106" i="6"/>
  <c r="B105" i="6"/>
  <c r="A105" i="6"/>
  <c r="B104" i="6"/>
  <c r="A104" i="6"/>
  <c r="B103" i="6"/>
  <c r="A103" i="6"/>
  <c r="B102" i="6"/>
  <c r="A102" i="6"/>
  <c r="B101" i="6"/>
  <c r="A101" i="6"/>
  <c r="B100" i="6"/>
  <c r="A100" i="6"/>
  <c r="B99" i="6"/>
  <c r="A99" i="6"/>
  <c r="B98" i="6"/>
  <c r="A98" i="6"/>
  <c r="B97" i="6"/>
  <c r="A97" i="6"/>
  <c r="B96" i="6"/>
  <c r="A96" i="6"/>
  <c r="B95" i="6"/>
  <c r="A95" i="6"/>
  <c r="B94" i="6"/>
  <c r="A94" i="6"/>
  <c r="B93" i="6"/>
  <c r="A93" i="6"/>
  <c r="B92" i="6"/>
  <c r="A92" i="6"/>
  <c r="B91" i="6"/>
  <c r="A91" i="6"/>
  <c r="B90" i="6"/>
  <c r="A90" i="6"/>
  <c r="B89" i="6"/>
  <c r="A89" i="6"/>
  <c r="B88" i="6"/>
  <c r="A88" i="6"/>
  <c r="B87" i="6"/>
  <c r="A87" i="6"/>
  <c r="B86" i="6"/>
  <c r="A86" i="6"/>
  <c r="B85" i="6"/>
  <c r="A85" i="6"/>
  <c r="B84" i="6"/>
  <c r="A84" i="6"/>
  <c r="B83" i="6"/>
  <c r="A83" i="6"/>
  <c r="B82" i="6"/>
  <c r="A82" i="6"/>
  <c r="B81" i="6"/>
  <c r="A81" i="6"/>
  <c r="B80" i="6"/>
  <c r="A80" i="6"/>
  <c r="B79" i="6"/>
  <c r="A79" i="6"/>
  <c r="B78" i="6"/>
  <c r="A78" i="6"/>
  <c r="B77" i="6"/>
  <c r="A77" i="6"/>
  <c r="B76" i="6"/>
  <c r="A76" i="6"/>
  <c r="B75" i="6"/>
  <c r="A75" i="6"/>
  <c r="B74" i="6"/>
  <c r="A74" i="6"/>
  <c r="B73" i="6"/>
  <c r="A73" i="6"/>
  <c r="B72" i="6"/>
  <c r="A72" i="6"/>
  <c r="B71" i="6"/>
  <c r="A71" i="6"/>
  <c r="B70" i="6"/>
  <c r="A70" i="6"/>
  <c r="B69" i="6"/>
  <c r="A69" i="6"/>
  <c r="B68" i="6"/>
  <c r="A68" i="6"/>
  <c r="B67" i="6"/>
  <c r="A67" i="6"/>
  <c r="B66" i="6"/>
  <c r="A66" i="6"/>
  <c r="B65" i="6"/>
  <c r="A65" i="6"/>
  <c r="B64" i="6"/>
  <c r="A64" i="6"/>
  <c r="B63" i="6"/>
  <c r="A63" i="6"/>
  <c r="B62" i="6"/>
  <c r="A62" i="6"/>
  <c r="B61" i="6"/>
  <c r="A61" i="6"/>
  <c r="B60" i="6"/>
  <c r="A60" i="6"/>
  <c r="B59" i="6"/>
  <c r="A59" i="6"/>
  <c r="B58" i="6"/>
  <c r="A58" i="6"/>
  <c r="B57" i="6"/>
  <c r="A57" i="6"/>
  <c r="B56" i="6"/>
  <c r="A56" i="6"/>
  <c r="B55" i="6"/>
  <c r="A55" i="6"/>
  <c r="B54" i="6"/>
  <c r="A54" i="6"/>
  <c r="B53" i="6"/>
  <c r="A53" i="6"/>
  <c r="B52" i="6"/>
  <c r="A52" i="6"/>
  <c r="B51" i="6"/>
  <c r="A51" i="6"/>
  <c r="B50" i="6"/>
  <c r="A50" i="6"/>
  <c r="B49" i="6"/>
  <c r="A49" i="6"/>
  <c r="B48" i="6"/>
  <c r="A48" i="6"/>
  <c r="B47" i="6"/>
  <c r="A47" i="6"/>
  <c r="B46" i="6"/>
  <c r="A46" i="6"/>
  <c r="B45" i="6"/>
  <c r="A45" i="6"/>
  <c r="B44" i="6"/>
  <c r="A44" i="6"/>
  <c r="B43" i="6"/>
  <c r="A43" i="6"/>
  <c r="B42" i="6"/>
  <c r="A42" i="6"/>
  <c r="B41" i="6"/>
  <c r="A41" i="6"/>
  <c r="B40" i="6"/>
  <c r="A40" i="6"/>
  <c r="B39" i="6"/>
  <c r="A39" i="6"/>
  <c r="B38" i="6"/>
  <c r="A38" i="6"/>
  <c r="B37" i="6"/>
  <c r="A37" i="6"/>
  <c r="B36" i="6"/>
  <c r="A36" i="6"/>
  <c r="B35" i="6"/>
  <c r="A35" i="6"/>
  <c r="B34" i="6"/>
  <c r="A34" i="6"/>
  <c r="B33" i="6"/>
  <c r="A33" i="6"/>
  <c r="B32" i="6"/>
  <c r="A32" i="6"/>
  <c r="B31" i="6"/>
  <c r="A31" i="6"/>
  <c r="B30" i="6"/>
  <c r="A30" i="6"/>
  <c r="B29" i="6"/>
  <c r="A29" i="6"/>
  <c r="B28" i="6"/>
  <c r="A28" i="6"/>
  <c r="B27" i="6"/>
  <c r="A27" i="6"/>
  <c r="B26" i="6"/>
  <c r="A26" i="6"/>
  <c r="B25" i="6"/>
  <c r="A25" i="6"/>
  <c r="B24" i="6"/>
  <c r="A24" i="6"/>
  <c r="B23" i="6"/>
  <c r="A23" i="6"/>
  <c r="B22" i="6"/>
  <c r="A22" i="6"/>
  <c r="B21" i="6"/>
  <c r="A21" i="6"/>
  <c r="B20" i="6"/>
  <c r="A20" i="6"/>
  <c r="B19" i="6"/>
  <c r="A19" i="6"/>
  <c r="B18" i="6"/>
  <c r="A18" i="6"/>
  <c r="B17" i="6"/>
  <c r="A17" i="6"/>
  <c r="B16" i="6"/>
  <c r="A16" i="6"/>
  <c r="B15" i="6"/>
  <c r="A15" i="6"/>
  <c r="B14" i="6"/>
  <c r="A14" i="6"/>
  <c r="B13" i="6"/>
  <c r="A13" i="6"/>
  <c r="B12" i="6"/>
  <c r="A12" i="6"/>
  <c r="B11" i="6"/>
  <c r="A11" i="6"/>
  <c r="B10" i="6"/>
  <c r="A10" i="6"/>
  <c r="B9" i="6"/>
  <c r="A9" i="6"/>
  <c r="B8" i="6"/>
  <c r="A8" i="6"/>
  <c r="B7" i="6"/>
  <c r="A7" i="6"/>
  <c r="B6" i="6"/>
  <c r="A6" i="6"/>
  <c r="B5" i="6"/>
  <c r="A5" i="6"/>
  <c r="B4" i="6"/>
  <c r="A4" i="6"/>
  <c r="B327" i="5"/>
  <c r="A327" i="5"/>
  <c r="B326" i="5"/>
  <c r="A326" i="5"/>
  <c r="B325" i="5"/>
  <c r="A325" i="5"/>
  <c r="B324" i="5"/>
  <c r="A324" i="5"/>
  <c r="B323" i="5"/>
  <c r="A323" i="5"/>
  <c r="B322" i="5"/>
  <c r="A322" i="5"/>
  <c r="B321" i="5"/>
  <c r="A321" i="5"/>
  <c r="B320" i="5"/>
  <c r="A320" i="5"/>
  <c r="B319" i="5"/>
  <c r="A319" i="5"/>
  <c r="B318" i="5"/>
  <c r="A318" i="5"/>
  <c r="B317" i="5"/>
  <c r="A317" i="5"/>
  <c r="B316" i="5"/>
  <c r="A316" i="5"/>
  <c r="B315" i="5"/>
  <c r="A315" i="5"/>
  <c r="B314" i="5"/>
  <c r="A314" i="5"/>
  <c r="B313" i="5"/>
  <c r="A313" i="5"/>
  <c r="B312" i="5"/>
  <c r="A312" i="5"/>
  <c r="B311" i="5"/>
  <c r="A311" i="5"/>
  <c r="B310" i="5"/>
  <c r="A310" i="5"/>
  <c r="B309" i="5"/>
  <c r="A309" i="5"/>
  <c r="B308" i="5"/>
  <c r="A308" i="5"/>
  <c r="B307" i="5"/>
  <c r="A307" i="5"/>
  <c r="B306" i="5"/>
  <c r="A306" i="5"/>
  <c r="B305" i="5"/>
  <c r="A305" i="5"/>
  <c r="B304" i="5"/>
  <c r="A304" i="5"/>
  <c r="B303" i="5"/>
  <c r="A303" i="5"/>
  <c r="B302" i="5"/>
  <c r="A302" i="5"/>
  <c r="B301" i="5"/>
  <c r="A301" i="5"/>
  <c r="B300" i="5"/>
  <c r="A300" i="5"/>
  <c r="B299" i="5"/>
  <c r="A299" i="5"/>
  <c r="B298" i="5"/>
  <c r="A298" i="5"/>
  <c r="B297" i="5"/>
  <c r="A297" i="5"/>
  <c r="B296" i="5"/>
  <c r="A296" i="5"/>
  <c r="B295" i="5"/>
  <c r="A295" i="5"/>
  <c r="B294" i="5"/>
  <c r="A294" i="5"/>
  <c r="B293" i="5"/>
  <c r="A293" i="5"/>
  <c r="B292" i="5"/>
  <c r="A292" i="5"/>
  <c r="B291" i="5"/>
  <c r="A291" i="5"/>
  <c r="B290" i="5"/>
  <c r="A290" i="5"/>
  <c r="B289" i="5"/>
  <c r="A289" i="5"/>
  <c r="B288" i="5"/>
  <c r="A288" i="5"/>
  <c r="B287" i="5"/>
  <c r="A287" i="5"/>
  <c r="B286" i="5"/>
  <c r="A286" i="5"/>
  <c r="B285" i="5"/>
  <c r="A285" i="5"/>
  <c r="B284" i="5"/>
  <c r="A284" i="5"/>
  <c r="B283" i="5"/>
  <c r="A283" i="5"/>
  <c r="B282" i="5"/>
  <c r="A282" i="5"/>
  <c r="B281" i="5"/>
  <c r="A281" i="5"/>
  <c r="B280" i="5"/>
  <c r="A280" i="5"/>
  <c r="B279" i="5"/>
  <c r="A279" i="5"/>
  <c r="B278" i="5"/>
  <c r="A278" i="5"/>
  <c r="B277" i="5"/>
  <c r="A277" i="5"/>
  <c r="B276" i="5"/>
  <c r="A276" i="5"/>
  <c r="B275" i="5"/>
  <c r="A275" i="5"/>
  <c r="B274" i="5"/>
  <c r="A274" i="5"/>
  <c r="B273" i="5"/>
  <c r="A273" i="5"/>
  <c r="B272" i="5"/>
  <c r="A272" i="5"/>
  <c r="B271" i="5"/>
  <c r="A271" i="5"/>
  <c r="B270" i="5"/>
  <c r="A270" i="5"/>
  <c r="B269" i="5"/>
  <c r="A269" i="5"/>
  <c r="B268" i="5"/>
  <c r="A268" i="5"/>
  <c r="B267" i="5"/>
  <c r="A267" i="5"/>
  <c r="B266" i="5"/>
  <c r="A266" i="5"/>
  <c r="B265" i="5"/>
  <c r="A265" i="5"/>
  <c r="B264" i="5"/>
  <c r="A264" i="5"/>
  <c r="B263" i="5"/>
  <c r="A263" i="5"/>
  <c r="B262" i="5"/>
  <c r="A262" i="5"/>
  <c r="B261" i="5"/>
  <c r="A261" i="5"/>
  <c r="B260" i="5"/>
  <c r="A260" i="5"/>
  <c r="B259" i="5"/>
  <c r="A259" i="5"/>
  <c r="B258" i="5"/>
  <c r="A258" i="5"/>
  <c r="B257" i="5"/>
  <c r="A257" i="5"/>
  <c r="B256" i="5"/>
  <c r="A256" i="5"/>
  <c r="B255" i="5"/>
  <c r="A255" i="5"/>
  <c r="B254" i="5"/>
  <c r="A254" i="5"/>
  <c r="B253" i="5"/>
  <c r="A253" i="5"/>
  <c r="B252" i="5"/>
  <c r="A252" i="5"/>
  <c r="B251" i="5"/>
  <c r="A251" i="5"/>
  <c r="B250" i="5"/>
  <c r="A250" i="5"/>
  <c r="B249" i="5"/>
  <c r="A249" i="5"/>
  <c r="B248" i="5"/>
  <c r="A248" i="5"/>
  <c r="B247" i="5"/>
  <c r="A247" i="5"/>
  <c r="B246" i="5"/>
  <c r="A246" i="5"/>
  <c r="B245" i="5"/>
  <c r="A245" i="5"/>
  <c r="B244" i="5"/>
  <c r="A244" i="5"/>
  <c r="B243" i="5"/>
  <c r="A243" i="5"/>
  <c r="B242" i="5"/>
  <c r="A242" i="5"/>
  <c r="B241" i="5"/>
  <c r="A241" i="5"/>
  <c r="B240" i="5"/>
  <c r="A240" i="5"/>
  <c r="B239" i="5"/>
  <c r="A239" i="5"/>
  <c r="B238" i="5"/>
  <c r="A238" i="5"/>
  <c r="B237" i="5"/>
  <c r="A237" i="5"/>
  <c r="B236" i="5"/>
  <c r="A236" i="5"/>
  <c r="B235" i="5"/>
  <c r="A235" i="5"/>
  <c r="B234" i="5"/>
  <c r="A234" i="5"/>
  <c r="B233" i="5"/>
  <c r="A233" i="5"/>
  <c r="B232" i="5"/>
  <c r="A232" i="5"/>
  <c r="B231" i="5"/>
  <c r="A231" i="5"/>
  <c r="B230" i="5"/>
  <c r="A230" i="5"/>
  <c r="B229" i="5"/>
  <c r="A229" i="5"/>
  <c r="B228" i="5"/>
  <c r="A228" i="5"/>
  <c r="B227" i="5"/>
  <c r="A227" i="5"/>
  <c r="B226" i="5"/>
  <c r="A226" i="5"/>
  <c r="B225" i="5"/>
  <c r="A225" i="5"/>
  <c r="B224" i="5"/>
  <c r="A224" i="5"/>
  <c r="B223" i="5"/>
  <c r="A223" i="5"/>
  <c r="B222" i="5"/>
  <c r="A222" i="5"/>
  <c r="B221" i="5"/>
  <c r="A221" i="5"/>
  <c r="B220" i="5"/>
  <c r="A220" i="5"/>
  <c r="B219" i="5"/>
  <c r="A219" i="5"/>
  <c r="B218" i="5"/>
  <c r="A218" i="5"/>
  <c r="B217" i="5"/>
  <c r="A217" i="5"/>
  <c r="B216" i="5"/>
  <c r="A216" i="5"/>
  <c r="B215" i="5"/>
  <c r="A215" i="5"/>
  <c r="B214" i="5"/>
  <c r="A214" i="5"/>
  <c r="B213" i="5"/>
  <c r="A213" i="5"/>
  <c r="B212" i="5"/>
  <c r="A212" i="5"/>
  <c r="B211" i="5"/>
  <c r="A211" i="5"/>
  <c r="B210" i="5"/>
  <c r="A210" i="5"/>
  <c r="B209" i="5"/>
  <c r="A209" i="5"/>
  <c r="B208" i="5"/>
  <c r="A208" i="5"/>
  <c r="B207" i="5"/>
  <c r="A207" i="5"/>
  <c r="B206" i="5"/>
  <c r="A206" i="5"/>
  <c r="B205" i="5"/>
  <c r="A205" i="5"/>
  <c r="B204" i="5"/>
  <c r="A204" i="5"/>
  <c r="B203" i="5"/>
  <c r="A203" i="5"/>
  <c r="B202" i="5"/>
  <c r="A202" i="5"/>
  <c r="B201" i="5"/>
  <c r="A201" i="5"/>
  <c r="B200" i="5"/>
  <c r="A200" i="5"/>
  <c r="B199" i="5"/>
  <c r="A199" i="5"/>
  <c r="B198" i="5"/>
  <c r="A198" i="5"/>
  <c r="B197" i="5"/>
  <c r="A197" i="5"/>
  <c r="B196" i="5"/>
  <c r="A196" i="5"/>
  <c r="B195" i="5"/>
  <c r="A195" i="5"/>
  <c r="B194" i="5"/>
  <c r="A194" i="5"/>
  <c r="B193" i="5"/>
  <c r="A193" i="5"/>
  <c r="B192" i="5"/>
  <c r="A192" i="5"/>
  <c r="B191" i="5"/>
  <c r="A191" i="5"/>
  <c r="B190" i="5"/>
  <c r="A190" i="5"/>
  <c r="B189" i="5"/>
  <c r="A189" i="5"/>
  <c r="B188" i="5"/>
  <c r="A188" i="5"/>
  <c r="B187" i="5"/>
  <c r="A187" i="5"/>
  <c r="B186" i="5"/>
  <c r="A186" i="5"/>
  <c r="B185" i="5"/>
  <c r="A185" i="5"/>
  <c r="B184" i="5"/>
  <c r="A184" i="5"/>
  <c r="B183" i="5"/>
  <c r="A183" i="5"/>
  <c r="B182" i="5"/>
  <c r="A182" i="5"/>
  <c r="B181" i="5"/>
  <c r="A181" i="5"/>
  <c r="B180" i="5"/>
  <c r="A180" i="5"/>
  <c r="B179" i="5"/>
  <c r="A179" i="5"/>
  <c r="B178" i="5"/>
  <c r="A178" i="5"/>
  <c r="B177" i="5"/>
  <c r="A177" i="5"/>
  <c r="B176" i="5"/>
  <c r="A176" i="5"/>
  <c r="B175" i="5"/>
  <c r="A175" i="5"/>
  <c r="B174" i="5"/>
  <c r="A174" i="5"/>
  <c r="B173" i="5"/>
  <c r="A173" i="5"/>
  <c r="B172" i="5"/>
  <c r="A172" i="5"/>
  <c r="B171" i="5"/>
  <c r="A171" i="5"/>
  <c r="B170" i="5"/>
  <c r="A170" i="5"/>
  <c r="B169" i="5"/>
  <c r="A169" i="5"/>
  <c r="B168" i="5"/>
  <c r="A168" i="5"/>
  <c r="B167" i="5"/>
  <c r="A167" i="5"/>
  <c r="B166" i="5"/>
  <c r="A166" i="5"/>
  <c r="B165" i="5"/>
  <c r="A165" i="5"/>
  <c r="B164" i="5"/>
  <c r="A164" i="5"/>
  <c r="B163" i="5"/>
  <c r="A163" i="5"/>
  <c r="B162" i="5"/>
  <c r="A162" i="5"/>
  <c r="B161" i="5"/>
  <c r="A161" i="5"/>
  <c r="B160" i="5"/>
  <c r="A160" i="5"/>
  <c r="B159" i="5"/>
  <c r="A159" i="5"/>
  <c r="B158" i="5"/>
  <c r="A158" i="5"/>
  <c r="B157" i="5"/>
  <c r="A157" i="5"/>
  <c r="B156" i="5"/>
  <c r="A156" i="5"/>
  <c r="B155" i="5"/>
  <c r="A155" i="5"/>
  <c r="B154" i="5"/>
  <c r="A154" i="5"/>
  <c r="B153" i="5"/>
  <c r="A153" i="5"/>
  <c r="B152" i="5"/>
  <c r="A152" i="5"/>
  <c r="B151" i="5"/>
  <c r="A151" i="5"/>
  <c r="B150" i="5"/>
  <c r="A150" i="5"/>
  <c r="B149" i="5"/>
  <c r="A149" i="5"/>
  <c r="B148" i="5"/>
  <c r="A148" i="5"/>
  <c r="B147" i="5"/>
  <c r="A147" i="5"/>
  <c r="B146" i="5"/>
  <c r="A146" i="5"/>
  <c r="B145" i="5"/>
  <c r="A145" i="5"/>
  <c r="B144" i="5"/>
  <c r="A144" i="5"/>
  <c r="B143" i="5"/>
  <c r="A143" i="5"/>
  <c r="B142" i="5"/>
  <c r="A142" i="5"/>
  <c r="B141" i="5"/>
  <c r="A141" i="5"/>
  <c r="B140" i="5"/>
  <c r="A140" i="5"/>
  <c r="B139" i="5"/>
  <c r="A139" i="5"/>
  <c r="B138" i="5"/>
  <c r="A138" i="5"/>
  <c r="B137" i="5"/>
  <c r="A137" i="5"/>
  <c r="B136" i="5"/>
  <c r="A136" i="5"/>
  <c r="B135" i="5"/>
  <c r="A135" i="5"/>
  <c r="B134" i="5"/>
  <c r="A134" i="5"/>
  <c r="B133" i="5"/>
  <c r="A133" i="5"/>
  <c r="B132" i="5"/>
  <c r="A132" i="5"/>
  <c r="B131" i="5"/>
  <c r="A131" i="5"/>
  <c r="B130" i="5"/>
  <c r="A130" i="5"/>
  <c r="B129" i="5"/>
  <c r="A129" i="5"/>
  <c r="B128" i="5"/>
  <c r="A128" i="5"/>
  <c r="B127" i="5"/>
  <c r="A127" i="5"/>
  <c r="B126" i="5"/>
  <c r="A126" i="5"/>
  <c r="B125" i="5"/>
  <c r="A125" i="5"/>
  <c r="B124" i="5"/>
  <c r="A124" i="5"/>
  <c r="B123" i="5"/>
  <c r="A123" i="5"/>
  <c r="B122" i="5"/>
  <c r="A122" i="5"/>
  <c r="B121" i="5"/>
  <c r="A121" i="5"/>
  <c r="B120" i="5"/>
  <c r="A120" i="5"/>
  <c r="B119" i="5"/>
  <c r="A119" i="5"/>
  <c r="B118" i="5"/>
  <c r="A118" i="5"/>
  <c r="B117" i="5"/>
  <c r="A117" i="5"/>
  <c r="B116" i="5"/>
  <c r="A116" i="5"/>
  <c r="B115" i="5"/>
  <c r="A115" i="5"/>
  <c r="B114" i="5"/>
  <c r="A114" i="5"/>
  <c r="B113" i="5"/>
  <c r="A113" i="5"/>
  <c r="B112" i="5"/>
  <c r="A112" i="5"/>
  <c r="B111" i="5"/>
  <c r="A111" i="5"/>
  <c r="B110" i="5"/>
  <c r="A110" i="5"/>
  <c r="B109" i="5"/>
  <c r="A109" i="5"/>
  <c r="B108" i="5"/>
  <c r="A108" i="5"/>
  <c r="B107" i="5"/>
  <c r="A107" i="5"/>
  <c r="B106" i="5"/>
  <c r="A106" i="5"/>
  <c r="B105" i="5"/>
  <c r="A105" i="5"/>
  <c r="B104" i="5"/>
  <c r="A104" i="5"/>
  <c r="B103" i="5"/>
  <c r="A103" i="5"/>
  <c r="B102" i="5"/>
  <c r="A102" i="5"/>
  <c r="B101" i="5"/>
  <c r="A101" i="5"/>
  <c r="B100" i="5"/>
  <c r="A100" i="5"/>
  <c r="B99" i="5"/>
  <c r="A99" i="5"/>
  <c r="B98" i="5"/>
  <c r="A98" i="5"/>
  <c r="B97" i="5"/>
  <c r="A97" i="5"/>
  <c r="B96" i="5"/>
  <c r="A96" i="5"/>
  <c r="B95" i="5"/>
  <c r="A95" i="5"/>
  <c r="B94" i="5"/>
  <c r="A94" i="5"/>
  <c r="B93" i="5"/>
  <c r="A93" i="5"/>
  <c r="B92" i="5"/>
  <c r="A92" i="5"/>
  <c r="B91" i="5"/>
  <c r="A91" i="5"/>
  <c r="B90" i="5"/>
  <c r="A90" i="5"/>
  <c r="B89" i="5"/>
  <c r="A89" i="5"/>
  <c r="B88" i="5"/>
  <c r="A88" i="5"/>
  <c r="B87" i="5"/>
  <c r="A87" i="5"/>
  <c r="B86" i="5"/>
  <c r="A86" i="5"/>
  <c r="B85" i="5"/>
  <c r="A85" i="5"/>
  <c r="B84" i="5"/>
  <c r="A84" i="5"/>
  <c r="B83" i="5"/>
  <c r="A83" i="5"/>
  <c r="B82" i="5"/>
  <c r="A82" i="5"/>
  <c r="B81" i="5"/>
  <c r="A81" i="5"/>
  <c r="B80" i="5"/>
  <c r="A80" i="5"/>
  <c r="B79" i="5"/>
  <c r="A79" i="5"/>
  <c r="B78" i="5"/>
  <c r="A78" i="5"/>
  <c r="B77" i="5"/>
  <c r="A77" i="5"/>
  <c r="B76" i="5"/>
  <c r="A76" i="5"/>
  <c r="B75" i="5"/>
  <c r="A75" i="5"/>
  <c r="B74" i="5"/>
  <c r="A74" i="5"/>
  <c r="B73" i="5"/>
  <c r="A73" i="5"/>
  <c r="B72" i="5"/>
  <c r="A72" i="5"/>
  <c r="B71" i="5"/>
  <c r="A71" i="5"/>
  <c r="B70" i="5"/>
  <c r="A70" i="5"/>
  <c r="B69" i="5"/>
  <c r="A69" i="5"/>
  <c r="B68" i="5"/>
  <c r="A68" i="5"/>
  <c r="B67" i="5"/>
  <c r="A67" i="5"/>
  <c r="B66" i="5"/>
  <c r="A66" i="5"/>
  <c r="B65" i="5"/>
  <c r="A65" i="5"/>
  <c r="B64" i="5"/>
  <c r="A64" i="5"/>
  <c r="B63" i="5"/>
  <c r="A63" i="5"/>
  <c r="B62" i="5"/>
  <c r="A62" i="5"/>
  <c r="B61" i="5"/>
  <c r="A61" i="5"/>
  <c r="B60" i="5"/>
  <c r="A60" i="5"/>
  <c r="B59" i="5"/>
  <c r="A59" i="5"/>
  <c r="B58" i="5"/>
  <c r="A58" i="5"/>
  <c r="B57" i="5"/>
  <c r="A57" i="5"/>
  <c r="B56" i="5"/>
  <c r="A56" i="5"/>
  <c r="B55" i="5"/>
  <c r="A55" i="5"/>
  <c r="B54" i="5"/>
  <c r="A54" i="5"/>
  <c r="B53" i="5"/>
  <c r="A53" i="5"/>
  <c r="B52" i="5"/>
  <c r="A52" i="5"/>
  <c r="B51" i="5"/>
  <c r="A51" i="5"/>
  <c r="B50" i="5"/>
  <c r="A50" i="5"/>
  <c r="B49" i="5"/>
  <c r="A49" i="5"/>
  <c r="B48" i="5"/>
  <c r="A48" i="5"/>
  <c r="B47" i="5"/>
  <c r="A47" i="5"/>
  <c r="B46" i="5"/>
  <c r="A46" i="5"/>
  <c r="B45" i="5"/>
  <c r="A45" i="5"/>
  <c r="B44" i="5"/>
  <c r="A44" i="5"/>
  <c r="B43" i="5"/>
  <c r="A43" i="5"/>
  <c r="B42" i="5"/>
  <c r="A42" i="5"/>
  <c r="B41" i="5"/>
  <c r="A41" i="5"/>
  <c r="B40" i="5"/>
  <c r="A40" i="5"/>
  <c r="B39" i="5"/>
  <c r="A39" i="5"/>
  <c r="B38" i="5"/>
  <c r="A38" i="5"/>
  <c r="B37" i="5"/>
  <c r="A37" i="5"/>
  <c r="B36" i="5"/>
  <c r="A36" i="5"/>
  <c r="B35" i="5"/>
  <c r="A35" i="5"/>
  <c r="B34" i="5"/>
  <c r="A34" i="5"/>
  <c r="B33" i="5"/>
  <c r="A33" i="5"/>
  <c r="B32" i="5"/>
  <c r="A32" i="5"/>
  <c r="B31" i="5"/>
  <c r="A31" i="5"/>
  <c r="B30" i="5"/>
  <c r="A30" i="5"/>
  <c r="B29" i="5"/>
  <c r="A29" i="5"/>
  <c r="B28" i="5"/>
  <c r="A28" i="5"/>
  <c r="B27" i="5"/>
  <c r="A27" i="5"/>
  <c r="B26" i="5"/>
  <c r="A26" i="5"/>
  <c r="B25" i="5"/>
  <c r="A25" i="5"/>
  <c r="B24" i="5"/>
  <c r="A24" i="5"/>
  <c r="B23" i="5"/>
  <c r="A23" i="5"/>
  <c r="B22" i="5"/>
  <c r="A22" i="5"/>
  <c r="B21" i="5"/>
  <c r="A21" i="5"/>
  <c r="B20" i="5"/>
  <c r="A20" i="5"/>
  <c r="B19" i="5"/>
  <c r="A19" i="5"/>
  <c r="B18" i="5"/>
  <c r="A18" i="5"/>
  <c r="B17" i="5"/>
  <c r="A17" i="5"/>
  <c r="B16" i="5"/>
  <c r="A16" i="5"/>
  <c r="B15" i="5"/>
  <c r="A15" i="5"/>
  <c r="B14" i="5"/>
  <c r="A14" i="5"/>
  <c r="B13" i="5"/>
  <c r="A13" i="5"/>
  <c r="B12" i="5"/>
  <c r="A12" i="5"/>
  <c r="B11" i="5"/>
  <c r="A11" i="5"/>
  <c r="B10" i="5"/>
  <c r="A10" i="5"/>
  <c r="B9" i="5"/>
  <c r="A9" i="5"/>
  <c r="B8" i="5"/>
  <c r="A8" i="5"/>
  <c r="B7" i="5"/>
  <c r="A7" i="5"/>
  <c r="B6" i="5"/>
  <c r="A6" i="5"/>
  <c r="B5" i="5"/>
  <c r="A5" i="5"/>
  <c r="B4" i="5"/>
  <c r="A4" i="5"/>
  <c r="B327" i="4"/>
  <c r="A327" i="4"/>
  <c r="B326" i="4"/>
  <c r="A326" i="4"/>
  <c r="B325" i="4"/>
  <c r="A325" i="4"/>
  <c r="B324" i="4"/>
  <c r="A324" i="4"/>
  <c r="B323" i="4"/>
  <c r="A323" i="4"/>
  <c r="B322" i="4"/>
  <c r="A322" i="4"/>
  <c r="B321" i="4"/>
  <c r="A321" i="4"/>
  <c r="B320" i="4"/>
  <c r="A320" i="4"/>
  <c r="B319" i="4"/>
  <c r="A319" i="4"/>
  <c r="B318" i="4"/>
  <c r="A318" i="4"/>
  <c r="B317" i="4"/>
  <c r="A317" i="4"/>
  <c r="B316" i="4"/>
  <c r="A316" i="4"/>
  <c r="B315" i="4"/>
  <c r="A315" i="4"/>
  <c r="B314" i="4"/>
  <c r="A314" i="4"/>
  <c r="B313" i="4"/>
  <c r="A313" i="4"/>
  <c r="B312" i="4"/>
  <c r="A312" i="4"/>
  <c r="B311" i="4"/>
  <c r="A311" i="4"/>
  <c r="B310" i="4"/>
  <c r="A310" i="4"/>
  <c r="B309" i="4"/>
  <c r="A309" i="4"/>
  <c r="B308" i="4"/>
  <c r="A308" i="4"/>
  <c r="B307" i="4"/>
  <c r="A307" i="4"/>
  <c r="B306" i="4"/>
  <c r="A306" i="4"/>
  <c r="B305" i="4"/>
  <c r="A305" i="4"/>
  <c r="B304" i="4"/>
  <c r="A304" i="4"/>
  <c r="B303" i="4"/>
  <c r="A303" i="4"/>
  <c r="B302" i="4"/>
  <c r="A302" i="4"/>
  <c r="B301" i="4"/>
  <c r="A301" i="4"/>
  <c r="B300" i="4"/>
  <c r="A300" i="4"/>
  <c r="B299" i="4"/>
  <c r="A299" i="4"/>
  <c r="B298" i="4"/>
  <c r="A298" i="4"/>
  <c r="B297" i="4"/>
  <c r="A297" i="4"/>
  <c r="B296" i="4"/>
  <c r="A296" i="4"/>
  <c r="B295" i="4"/>
  <c r="A295" i="4"/>
  <c r="B294" i="4"/>
  <c r="A294" i="4"/>
  <c r="B293" i="4"/>
  <c r="A293" i="4"/>
  <c r="B292" i="4"/>
  <c r="A292" i="4"/>
  <c r="B291" i="4"/>
  <c r="A291" i="4"/>
  <c r="B290" i="4"/>
  <c r="A290" i="4"/>
  <c r="B289" i="4"/>
  <c r="A289" i="4"/>
  <c r="B288" i="4"/>
  <c r="A288" i="4"/>
  <c r="B287" i="4"/>
  <c r="A287" i="4"/>
  <c r="B286" i="4"/>
  <c r="A286" i="4"/>
  <c r="B285" i="4"/>
  <c r="A285" i="4"/>
  <c r="B284" i="4"/>
  <c r="A284" i="4"/>
  <c r="B283" i="4"/>
  <c r="A283" i="4"/>
  <c r="B282" i="4"/>
  <c r="A282" i="4"/>
  <c r="B281" i="4"/>
  <c r="A281" i="4"/>
  <c r="B280" i="4"/>
  <c r="A280" i="4"/>
  <c r="B279" i="4"/>
  <c r="A279" i="4"/>
  <c r="B278" i="4"/>
  <c r="A278" i="4"/>
  <c r="B277" i="4"/>
  <c r="A277" i="4"/>
  <c r="B276" i="4"/>
  <c r="A276" i="4"/>
  <c r="B275" i="4"/>
  <c r="A275" i="4"/>
  <c r="B274" i="4"/>
  <c r="A274" i="4"/>
  <c r="B273" i="4"/>
  <c r="A273" i="4"/>
  <c r="B272" i="4"/>
  <c r="A272" i="4"/>
  <c r="B271" i="4"/>
  <c r="A271" i="4"/>
  <c r="B270" i="4"/>
  <c r="A270" i="4"/>
  <c r="B269" i="4"/>
  <c r="A269" i="4"/>
  <c r="B268" i="4"/>
  <c r="A268" i="4"/>
  <c r="B267" i="4"/>
  <c r="A267" i="4"/>
  <c r="B266" i="4"/>
  <c r="A266" i="4"/>
  <c r="B265" i="4"/>
  <c r="A265" i="4"/>
  <c r="B264" i="4"/>
  <c r="A264" i="4"/>
  <c r="B263" i="4"/>
  <c r="A263" i="4"/>
  <c r="B262" i="4"/>
  <c r="A262" i="4"/>
  <c r="B261" i="4"/>
  <c r="A261" i="4"/>
  <c r="B260" i="4"/>
  <c r="A260" i="4"/>
  <c r="B259" i="4"/>
  <c r="A259" i="4"/>
  <c r="B258" i="4"/>
  <c r="A258" i="4"/>
  <c r="B257" i="4"/>
  <c r="A257" i="4"/>
  <c r="B256" i="4"/>
  <c r="A256" i="4"/>
  <c r="B255" i="4"/>
  <c r="A255" i="4"/>
  <c r="B254" i="4"/>
  <c r="A254" i="4"/>
  <c r="B253" i="4"/>
  <c r="A253" i="4"/>
  <c r="B252" i="4"/>
  <c r="A252" i="4"/>
  <c r="B251" i="4"/>
  <c r="A251" i="4"/>
  <c r="B250" i="4"/>
  <c r="A250" i="4"/>
  <c r="B249" i="4"/>
  <c r="A249" i="4"/>
  <c r="B248" i="4"/>
  <c r="A248" i="4"/>
  <c r="B247" i="4"/>
  <c r="A247" i="4"/>
  <c r="B246" i="4"/>
  <c r="A246" i="4"/>
  <c r="B245" i="4"/>
  <c r="A245" i="4"/>
  <c r="B244" i="4"/>
  <c r="A244" i="4"/>
  <c r="B243" i="4"/>
  <c r="A243" i="4"/>
  <c r="B242" i="4"/>
  <c r="A242" i="4"/>
  <c r="B241" i="4"/>
  <c r="A241" i="4"/>
  <c r="B240" i="4"/>
  <c r="A240" i="4"/>
  <c r="B239" i="4"/>
  <c r="A239" i="4"/>
  <c r="B238" i="4"/>
  <c r="A238" i="4"/>
  <c r="B237" i="4"/>
  <c r="A237" i="4"/>
  <c r="B236" i="4"/>
  <c r="A236" i="4"/>
  <c r="B235" i="4"/>
  <c r="A235" i="4"/>
  <c r="B234" i="4"/>
  <c r="A234" i="4"/>
  <c r="B233" i="4"/>
  <c r="A233" i="4"/>
  <c r="B232" i="4"/>
  <c r="A232" i="4"/>
  <c r="B231" i="4"/>
  <c r="A231" i="4"/>
  <c r="B230" i="4"/>
  <c r="A230" i="4"/>
  <c r="B229" i="4"/>
  <c r="A229" i="4"/>
  <c r="B228" i="4"/>
  <c r="A228" i="4"/>
  <c r="B227" i="4"/>
  <c r="A227" i="4"/>
  <c r="B226" i="4"/>
  <c r="A226" i="4"/>
  <c r="B225" i="4"/>
  <c r="A225" i="4"/>
  <c r="B224" i="4"/>
  <c r="A224" i="4"/>
  <c r="B223" i="4"/>
  <c r="A223" i="4"/>
  <c r="B222" i="4"/>
  <c r="A222" i="4"/>
  <c r="B221" i="4"/>
  <c r="A221" i="4"/>
  <c r="B220" i="4"/>
  <c r="A220" i="4"/>
  <c r="B219" i="4"/>
  <c r="A219" i="4"/>
  <c r="B218" i="4"/>
  <c r="A218" i="4"/>
  <c r="B217" i="4"/>
  <c r="A217" i="4"/>
  <c r="B216" i="4"/>
  <c r="A216" i="4"/>
  <c r="B215" i="4"/>
  <c r="A215" i="4"/>
  <c r="B214" i="4"/>
  <c r="A214" i="4"/>
  <c r="B213" i="4"/>
  <c r="A213" i="4"/>
  <c r="B212" i="4"/>
  <c r="A212" i="4"/>
  <c r="B211" i="4"/>
  <c r="A211" i="4"/>
  <c r="B210" i="4"/>
  <c r="A210" i="4"/>
  <c r="B209" i="4"/>
  <c r="A209" i="4"/>
  <c r="B208" i="4"/>
  <c r="A208" i="4"/>
  <c r="B207" i="4"/>
  <c r="A207" i="4"/>
  <c r="B206" i="4"/>
  <c r="A206" i="4"/>
  <c r="B205" i="4"/>
  <c r="A205" i="4"/>
  <c r="B204" i="4"/>
  <c r="A204" i="4"/>
  <c r="B203" i="4"/>
  <c r="A203" i="4"/>
  <c r="B202" i="4"/>
  <c r="A202" i="4"/>
  <c r="B201" i="4"/>
  <c r="A201" i="4"/>
  <c r="B200" i="4"/>
  <c r="A200" i="4"/>
  <c r="B199" i="4"/>
  <c r="A199" i="4"/>
  <c r="B198" i="4"/>
  <c r="A198" i="4"/>
  <c r="B197" i="4"/>
  <c r="A197" i="4"/>
  <c r="B196" i="4"/>
  <c r="A196" i="4"/>
  <c r="B195" i="4"/>
  <c r="A195" i="4"/>
  <c r="B194" i="4"/>
  <c r="A194" i="4"/>
  <c r="B193" i="4"/>
  <c r="A193" i="4"/>
  <c r="B192" i="4"/>
  <c r="A192" i="4"/>
  <c r="B191" i="4"/>
  <c r="A191" i="4"/>
  <c r="B190" i="4"/>
  <c r="A190" i="4"/>
  <c r="B189" i="4"/>
  <c r="A189" i="4"/>
  <c r="B188" i="4"/>
  <c r="A188" i="4"/>
  <c r="B187" i="4"/>
  <c r="A187" i="4"/>
  <c r="B186" i="4"/>
  <c r="A186" i="4"/>
  <c r="B185" i="4"/>
  <c r="A185" i="4"/>
  <c r="B184" i="4"/>
  <c r="A184" i="4"/>
  <c r="B183" i="4"/>
  <c r="A183" i="4"/>
  <c r="B182" i="4"/>
  <c r="A182" i="4"/>
  <c r="B181" i="4"/>
  <c r="A181" i="4"/>
  <c r="B180" i="4"/>
  <c r="A180" i="4"/>
  <c r="B179" i="4"/>
  <c r="A179" i="4"/>
  <c r="B178" i="4"/>
  <c r="A178" i="4"/>
  <c r="B177" i="4"/>
  <c r="A177" i="4"/>
  <c r="B176" i="4"/>
  <c r="A176" i="4"/>
  <c r="B175" i="4"/>
  <c r="A175" i="4"/>
  <c r="B174" i="4"/>
  <c r="A174" i="4"/>
  <c r="B173" i="4"/>
  <c r="A173" i="4"/>
  <c r="B172" i="4"/>
  <c r="A172" i="4"/>
  <c r="B171" i="4"/>
  <c r="A171" i="4"/>
  <c r="B170" i="4"/>
  <c r="A170" i="4"/>
  <c r="B169" i="4"/>
  <c r="A169" i="4"/>
  <c r="B168" i="4"/>
  <c r="A168" i="4"/>
  <c r="B167" i="4"/>
  <c r="A167" i="4"/>
  <c r="B166" i="4"/>
  <c r="A166" i="4"/>
  <c r="B165" i="4"/>
  <c r="A165" i="4"/>
  <c r="B164" i="4"/>
  <c r="A164" i="4"/>
  <c r="B163" i="4"/>
  <c r="A163" i="4"/>
  <c r="B162" i="4"/>
  <c r="A162" i="4"/>
  <c r="B161" i="4"/>
  <c r="A161" i="4"/>
  <c r="B160" i="4"/>
  <c r="A160" i="4"/>
  <c r="B159" i="4"/>
  <c r="A159" i="4"/>
  <c r="B158" i="4"/>
  <c r="A158" i="4"/>
  <c r="B157" i="4"/>
  <c r="A157" i="4"/>
  <c r="B156" i="4"/>
  <c r="A156" i="4"/>
  <c r="B155" i="4"/>
  <c r="A155" i="4"/>
  <c r="B154" i="4"/>
  <c r="A154" i="4"/>
  <c r="B153" i="4"/>
  <c r="A153" i="4"/>
  <c r="B152" i="4"/>
  <c r="A152" i="4"/>
  <c r="B151" i="4"/>
  <c r="A151" i="4"/>
  <c r="B150" i="4"/>
  <c r="A150" i="4"/>
  <c r="B149" i="4"/>
  <c r="A149" i="4"/>
  <c r="B148" i="4"/>
  <c r="A148" i="4"/>
  <c r="B147" i="4"/>
  <c r="A147" i="4"/>
  <c r="B146" i="4"/>
  <c r="A146" i="4"/>
  <c r="B145" i="4"/>
  <c r="A145" i="4"/>
  <c r="B144" i="4"/>
  <c r="A144" i="4"/>
  <c r="B143" i="4"/>
  <c r="A143" i="4"/>
  <c r="B142" i="4"/>
  <c r="A142" i="4"/>
  <c r="B141" i="4"/>
  <c r="A141" i="4"/>
  <c r="B140" i="4"/>
  <c r="A140" i="4"/>
  <c r="B139" i="4"/>
  <c r="A139" i="4"/>
  <c r="B138" i="4"/>
  <c r="A138" i="4"/>
  <c r="B137" i="4"/>
  <c r="A137" i="4"/>
  <c r="B136" i="4"/>
  <c r="A136" i="4"/>
  <c r="B135" i="4"/>
  <c r="A135" i="4"/>
  <c r="B134" i="4"/>
  <c r="A134" i="4"/>
  <c r="B133" i="4"/>
  <c r="A133" i="4"/>
  <c r="B132" i="4"/>
  <c r="A132" i="4"/>
  <c r="B131" i="4"/>
  <c r="A131" i="4"/>
  <c r="B130" i="4"/>
  <c r="A130" i="4"/>
  <c r="B129" i="4"/>
  <c r="A129" i="4"/>
  <c r="B128" i="4"/>
  <c r="A128" i="4"/>
  <c r="B127" i="4"/>
  <c r="A127" i="4"/>
  <c r="B126" i="4"/>
  <c r="A126" i="4"/>
  <c r="B125" i="4"/>
  <c r="A125" i="4"/>
  <c r="B124" i="4"/>
  <c r="A124" i="4"/>
  <c r="B123" i="4"/>
  <c r="A123" i="4"/>
  <c r="B122" i="4"/>
  <c r="A122" i="4"/>
  <c r="B121" i="4"/>
  <c r="A121" i="4"/>
  <c r="B120" i="4"/>
  <c r="A120" i="4"/>
  <c r="B119" i="4"/>
  <c r="A119" i="4"/>
  <c r="B118" i="4"/>
  <c r="A118" i="4"/>
  <c r="B117" i="4"/>
  <c r="A117" i="4"/>
  <c r="B116" i="4"/>
  <c r="A116" i="4"/>
  <c r="B115" i="4"/>
  <c r="A115" i="4"/>
  <c r="B114" i="4"/>
  <c r="A114" i="4"/>
  <c r="B113" i="4"/>
  <c r="A113" i="4"/>
  <c r="B112" i="4"/>
  <c r="A112" i="4"/>
  <c r="B111" i="4"/>
  <c r="A111" i="4"/>
  <c r="B110" i="4"/>
  <c r="A110" i="4"/>
  <c r="B109" i="4"/>
  <c r="A109" i="4"/>
  <c r="B108" i="4"/>
  <c r="A108" i="4"/>
  <c r="B107" i="4"/>
  <c r="A107" i="4"/>
  <c r="B106" i="4"/>
  <c r="A106" i="4"/>
  <c r="B105" i="4"/>
  <c r="A105" i="4"/>
  <c r="B104" i="4"/>
  <c r="A104" i="4"/>
  <c r="B103" i="4"/>
  <c r="A103" i="4"/>
  <c r="B102" i="4"/>
  <c r="A102" i="4"/>
  <c r="B101" i="4"/>
  <c r="A101" i="4"/>
  <c r="B100" i="4"/>
  <c r="A100" i="4"/>
  <c r="B99" i="4"/>
  <c r="A99" i="4"/>
  <c r="B98" i="4"/>
  <c r="A98" i="4"/>
  <c r="B97" i="4"/>
  <c r="A97" i="4"/>
  <c r="B96" i="4"/>
  <c r="A96" i="4"/>
  <c r="B95" i="4"/>
  <c r="A95" i="4"/>
  <c r="B94" i="4"/>
  <c r="A94" i="4"/>
  <c r="B93" i="4"/>
  <c r="A93" i="4"/>
  <c r="B92" i="4"/>
  <c r="A92" i="4"/>
  <c r="B91" i="4"/>
  <c r="A91" i="4"/>
  <c r="B90" i="4"/>
  <c r="A90" i="4"/>
  <c r="B89" i="4"/>
  <c r="A89" i="4"/>
  <c r="B88" i="4"/>
  <c r="A88" i="4"/>
  <c r="B87" i="4"/>
  <c r="A87" i="4"/>
  <c r="B86" i="4"/>
  <c r="A86" i="4"/>
  <c r="B85" i="4"/>
  <c r="A85" i="4"/>
  <c r="B84" i="4"/>
  <c r="A84" i="4"/>
  <c r="B83" i="4"/>
  <c r="A83" i="4"/>
  <c r="B82" i="4"/>
  <c r="A82" i="4"/>
  <c r="B81" i="4"/>
  <c r="A81" i="4"/>
  <c r="B80" i="4"/>
  <c r="A80" i="4"/>
  <c r="B79" i="4"/>
  <c r="A79" i="4"/>
  <c r="B78" i="4"/>
  <c r="A78" i="4"/>
  <c r="B77" i="4"/>
  <c r="A77" i="4"/>
  <c r="B76" i="4"/>
  <c r="A76" i="4"/>
  <c r="B75" i="4"/>
  <c r="A75" i="4"/>
  <c r="B74" i="4"/>
  <c r="A74" i="4"/>
  <c r="B73" i="4"/>
  <c r="A73" i="4"/>
  <c r="B72" i="4"/>
  <c r="A72" i="4"/>
  <c r="B71" i="4"/>
  <c r="A71" i="4"/>
  <c r="B70" i="4"/>
  <c r="A70" i="4"/>
  <c r="B69" i="4"/>
  <c r="A69" i="4"/>
  <c r="B68" i="4"/>
  <c r="A68" i="4"/>
  <c r="B67" i="4"/>
  <c r="A67" i="4"/>
  <c r="B66" i="4"/>
  <c r="A66" i="4"/>
  <c r="B65" i="4"/>
  <c r="A65" i="4"/>
  <c r="B64" i="4"/>
  <c r="A64" i="4"/>
  <c r="B63" i="4"/>
  <c r="A63" i="4"/>
  <c r="B62" i="4"/>
  <c r="A62" i="4"/>
  <c r="B61" i="4"/>
  <c r="A61" i="4"/>
  <c r="B60" i="4"/>
  <c r="A60" i="4"/>
  <c r="B59" i="4"/>
  <c r="A59" i="4"/>
  <c r="B58" i="4"/>
  <c r="A58" i="4"/>
  <c r="B57" i="4"/>
  <c r="A57" i="4"/>
  <c r="B56" i="4"/>
  <c r="A56" i="4"/>
  <c r="B55" i="4"/>
  <c r="A55" i="4"/>
  <c r="B54" i="4"/>
  <c r="A54" i="4"/>
  <c r="B53" i="4"/>
  <c r="A53" i="4"/>
  <c r="B52" i="4"/>
  <c r="A52" i="4"/>
  <c r="B51" i="4"/>
  <c r="A51" i="4"/>
  <c r="B50" i="4"/>
  <c r="A50" i="4"/>
  <c r="B49" i="4"/>
  <c r="A49" i="4"/>
  <c r="B48" i="4"/>
  <c r="A48" i="4"/>
  <c r="B47" i="4"/>
  <c r="A47" i="4"/>
  <c r="B46" i="4"/>
  <c r="A46" i="4"/>
  <c r="B45" i="4"/>
  <c r="A45" i="4"/>
  <c r="B44" i="4"/>
  <c r="A44" i="4"/>
  <c r="B43" i="4"/>
  <c r="A43" i="4"/>
  <c r="B42" i="4"/>
  <c r="A42" i="4"/>
  <c r="B41" i="4"/>
  <c r="A41" i="4"/>
  <c r="B40" i="4"/>
  <c r="A40" i="4"/>
  <c r="B39" i="4"/>
  <c r="A39" i="4"/>
  <c r="B38" i="4"/>
  <c r="A38" i="4"/>
  <c r="B37" i="4"/>
  <c r="A37" i="4"/>
  <c r="B36" i="4"/>
  <c r="A36" i="4"/>
  <c r="B35" i="4"/>
  <c r="A35" i="4"/>
  <c r="B34" i="4"/>
  <c r="A34" i="4"/>
  <c r="B33" i="4"/>
  <c r="A33" i="4"/>
  <c r="B32" i="4"/>
  <c r="A32" i="4"/>
  <c r="B31" i="4"/>
  <c r="A31" i="4"/>
  <c r="B30" i="4"/>
  <c r="A30" i="4"/>
  <c r="B29" i="4"/>
  <c r="A29" i="4"/>
  <c r="B28" i="4"/>
  <c r="A28" i="4"/>
  <c r="B27" i="4"/>
  <c r="A27" i="4"/>
  <c r="B26" i="4"/>
  <c r="A26" i="4"/>
  <c r="B25" i="4"/>
  <c r="A25" i="4"/>
  <c r="B24" i="4"/>
  <c r="A24" i="4"/>
  <c r="B23" i="4"/>
  <c r="A23" i="4"/>
  <c r="B22" i="4"/>
  <c r="A22" i="4"/>
  <c r="B21" i="4"/>
  <c r="A21" i="4"/>
  <c r="B20" i="4"/>
  <c r="A20" i="4"/>
  <c r="B19" i="4"/>
  <c r="A19" i="4"/>
  <c r="B18" i="4"/>
  <c r="A18" i="4"/>
  <c r="B17" i="4"/>
  <c r="A17" i="4"/>
  <c r="B16" i="4"/>
  <c r="A16" i="4"/>
  <c r="B15" i="4"/>
  <c r="A15" i="4"/>
  <c r="B14" i="4"/>
  <c r="A14" i="4"/>
  <c r="B13" i="4"/>
  <c r="A13" i="4"/>
  <c r="B12" i="4"/>
  <c r="A12" i="4"/>
  <c r="B11" i="4"/>
  <c r="A11" i="4"/>
  <c r="B10" i="4"/>
  <c r="A10" i="4"/>
  <c r="B9" i="4"/>
  <c r="A9" i="4"/>
  <c r="B8" i="4"/>
  <c r="A8" i="4"/>
  <c r="B7" i="4"/>
  <c r="A7" i="4"/>
  <c r="B6" i="4"/>
  <c r="A6" i="4"/>
  <c r="B5" i="4"/>
  <c r="A5" i="4"/>
  <c r="B4" i="4"/>
  <c r="A4" i="4"/>
  <c r="B327" i="3"/>
  <c r="A327" i="3"/>
  <c r="B326" i="3"/>
  <c r="A326" i="3"/>
  <c r="B325" i="3"/>
  <c r="A325" i="3"/>
  <c r="B324" i="3"/>
  <c r="A324" i="3"/>
  <c r="B323" i="3"/>
  <c r="A323" i="3"/>
  <c r="B322" i="3"/>
  <c r="A322" i="3"/>
  <c r="B321" i="3"/>
  <c r="A321" i="3"/>
  <c r="B320" i="3"/>
  <c r="A320" i="3"/>
  <c r="B319" i="3"/>
  <c r="A319" i="3"/>
  <c r="B318" i="3"/>
  <c r="A318" i="3"/>
  <c r="B317" i="3"/>
  <c r="A317" i="3"/>
  <c r="B316" i="3"/>
  <c r="A316" i="3"/>
  <c r="B315" i="3"/>
  <c r="A315" i="3"/>
  <c r="B314" i="3"/>
  <c r="A314" i="3"/>
  <c r="B313" i="3"/>
  <c r="A313" i="3"/>
  <c r="B312" i="3"/>
  <c r="A312" i="3"/>
  <c r="B311" i="3"/>
  <c r="A311" i="3"/>
  <c r="B310" i="3"/>
  <c r="A310" i="3"/>
  <c r="B309" i="3"/>
  <c r="A309" i="3"/>
  <c r="B308" i="3"/>
  <c r="A308" i="3"/>
  <c r="B307" i="3"/>
  <c r="A307" i="3"/>
  <c r="B306" i="3"/>
  <c r="A306" i="3"/>
  <c r="B305" i="3"/>
  <c r="A305" i="3"/>
  <c r="B304" i="3"/>
  <c r="A304" i="3"/>
  <c r="B303" i="3"/>
  <c r="A303" i="3"/>
  <c r="B302" i="3"/>
  <c r="A302" i="3"/>
  <c r="B301" i="3"/>
  <c r="A301" i="3"/>
  <c r="B300" i="3"/>
  <c r="A300" i="3"/>
  <c r="B299" i="3"/>
  <c r="A299" i="3"/>
  <c r="B298" i="3"/>
  <c r="A298" i="3"/>
  <c r="B297" i="3"/>
  <c r="A297" i="3"/>
  <c r="B296" i="3"/>
  <c r="A296" i="3"/>
  <c r="B295" i="3"/>
  <c r="A295" i="3"/>
  <c r="B294" i="3"/>
  <c r="A294" i="3"/>
  <c r="B293" i="3"/>
  <c r="A293" i="3"/>
  <c r="B292" i="3"/>
  <c r="A292" i="3"/>
  <c r="B291" i="3"/>
  <c r="A291" i="3"/>
  <c r="B290" i="3"/>
  <c r="A290" i="3"/>
  <c r="B289" i="3"/>
  <c r="A289" i="3"/>
  <c r="B288" i="3"/>
  <c r="A288" i="3"/>
  <c r="B287" i="3"/>
  <c r="A287" i="3"/>
  <c r="B286" i="3"/>
  <c r="A286" i="3"/>
  <c r="B285" i="3"/>
  <c r="A285" i="3"/>
  <c r="B284" i="3"/>
  <c r="A284" i="3"/>
  <c r="B283" i="3"/>
  <c r="A283" i="3"/>
  <c r="B282" i="3"/>
  <c r="A282" i="3"/>
  <c r="B281" i="3"/>
  <c r="A281" i="3"/>
  <c r="B280" i="3"/>
  <c r="A280" i="3"/>
  <c r="B279" i="3"/>
  <c r="A279" i="3"/>
  <c r="B278" i="3"/>
  <c r="A278" i="3"/>
  <c r="B277" i="3"/>
  <c r="A277" i="3"/>
  <c r="B276" i="3"/>
  <c r="A276" i="3"/>
  <c r="B275" i="3"/>
  <c r="A275" i="3"/>
  <c r="B274" i="3"/>
  <c r="A274" i="3"/>
  <c r="B273" i="3"/>
  <c r="A273" i="3"/>
  <c r="B272" i="3"/>
  <c r="A272" i="3"/>
  <c r="B271" i="3"/>
  <c r="A271" i="3"/>
  <c r="B270" i="3"/>
  <c r="A270" i="3"/>
  <c r="B269" i="3"/>
  <c r="A269" i="3"/>
  <c r="B268" i="3"/>
  <c r="A268" i="3"/>
  <c r="B267" i="3"/>
  <c r="A267" i="3"/>
  <c r="B266" i="3"/>
  <c r="A266" i="3"/>
  <c r="B265" i="3"/>
  <c r="A265" i="3"/>
  <c r="B264" i="3"/>
  <c r="A264" i="3"/>
  <c r="B263" i="3"/>
  <c r="A263" i="3"/>
  <c r="B262" i="3"/>
  <c r="A262" i="3"/>
  <c r="B261" i="3"/>
  <c r="A261" i="3"/>
  <c r="B260" i="3"/>
  <c r="A260" i="3"/>
  <c r="B259" i="3"/>
  <c r="A259" i="3"/>
  <c r="B258" i="3"/>
  <c r="A258" i="3"/>
  <c r="B257" i="3"/>
  <c r="A257" i="3"/>
  <c r="B256" i="3"/>
  <c r="A256" i="3"/>
  <c r="B255" i="3"/>
  <c r="A255" i="3"/>
  <c r="B254" i="3"/>
  <c r="A254" i="3"/>
  <c r="B253" i="3"/>
  <c r="A253" i="3"/>
  <c r="B252" i="3"/>
  <c r="A252" i="3"/>
  <c r="B251" i="3"/>
  <c r="A251" i="3"/>
  <c r="B250" i="3"/>
  <c r="A250" i="3"/>
  <c r="B249" i="3"/>
  <c r="A249" i="3"/>
  <c r="B248" i="3"/>
  <c r="A248" i="3"/>
  <c r="B247" i="3"/>
  <c r="A247" i="3"/>
  <c r="B246" i="3"/>
  <c r="A246" i="3"/>
  <c r="B245" i="3"/>
  <c r="A245" i="3"/>
  <c r="B244" i="3"/>
  <c r="A244" i="3"/>
  <c r="B243" i="3"/>
  <c r="A243" i="3"/>
  <c r="B242" i="3"/>
  <c r="A242" i="3"/>
  <c r="B241" i="3"/>
  <c r="A241" i="3"/>
  <c r="B240" i="3"/>
  <c r="A240" i="3"/>
  <c r="B239" i="3"/>
  <c r="A239" i="3"/>
  <c r="B238" i="3"/>
  <c r="A238" i="3"/>
  <c r="B237" i="3"/>
  <c r="A237" i="3"/>
  <c r="B236" i="3"/>
  <c r="A236" i="3"/>
  <c r="B235" i="3"/>
  <c r="A235" i="3"/>
  <c r="B234" i="3"/>
  <c r="A234" i="3"/>
  <c r="B233" i="3"/>
  <c r="A233" i="3"/>
  <c r="B232" i="3"/>
  <c r="A232" i="3"/>
  <c r="B231" i="3"/>
  <c r="A231" i="3"/>
  <c r="B230" i="3"/>
  <c r="A230" i="3"/>
  <c r="B229" i="3"/>
  <c r="A229" i="3"/>
  <c r="B228" i="3"/>
  <c r="A228" i="3"/>
  <c r="B227" i="3"/>
  <c r="A227" i="3"/>
  <c r="B226" i="3"/>
  <c r="A226" i="3"/>
  <c r="B225" i="3"/>
  <c r="A225" i="3"/>
  <c r="B224" i="3"/>
  <c r="A224" i="3"/>
  <c r="B223" i="3"/>
  <c r="A223" i="3"/>
  <c r="B222" i="3"/>
  <c r="A222" i="3"/>
  <c r="B221" i="3"/>
  <c r="A221" i="3"/>
  <c r="B220" i="3"/>
  <c r="A220" i="3"/>
  <c r="B219" i="3"/>
  <c r="A219" i="3"/>
  <c r="B218" i="3"/>
  <c r="A218" i="3"/>
  <c r="B217" i="3"/>
  <c r="A217" i="3"/>
  <c r="B216" i="3"/>
  <c r="A216" i="3"/>
  <c r="B215" i="3"/>
  <c r="A215" i="3"/>
  <c r="B214" i="3"/>
  <c r="A214" i="3"/>
  <c r="B213" i="3"/>
  <c r="A213" i="3"/>
  <c r="B212" i="3"/>
  <c r="A212" i="3"/>
  <c r="B211" i="3"/>
  <c r="A211" i="3"/>
  <c r="B210" i="3"/>
  <c r="A210" i="3"/>
  <c r="B209" i="3"/>
  <c r="A209" i="3"/>
  <c r="B208" i="3"/>
  <c r="A208" i="3"/>
  <c r="B207" i="3"/>
  <c r="A207" i="3"/>
  <c r="B206" i="3"/>
  <c r="A206" i="3"/>
  <c r="B205" i="3"/>
  <c r="A205" i="3"/>
  <c r="B204" i="3"/>
  <c r="A204" i="3"/>
  <c r="B203" i="3"/>
  <c r="A203" i="3"/>
  <c r="B202" i="3"/>
  <c r="A202" i="3"/>
  <c r="B201" i="3"/>
  <c r="A201" i="3"/>
  <c r="B200" i="3"/>
  <c r="A200" i="3"/>
  <c r="B199" i="3"/>
  <c r="A199" i="3"/>
  <c r="B198" i="3"/>
  <c r="A198" i="3"/>
  <c r="B197" i="3"/>
  <c r="A197" i="3"/>
  <c r="B196" i="3"/>
  <c r="A196" i="3"/>
  <c r="B195" i="3"/>
  <c r="A195" i="3"/>
  <c r="B194" i="3"/>
  <c r="A194" i="3"/>
  <c r="B193" i="3"/>
  <c r="A193" i="3"/>
  <c r="B192" i="3"/>
  <c r="A192" i="3"/>
  <c r="B191" i="3"/>
  <c r="A191" i="3"/>
  <c r="B190" i="3"/>
  <c r="A190" i="3"/>
  <c r="B189" i="3"/>
  <c r="A189" i="3"/>
  <c r="B188" i="3"/>
  <c r="A188" i="3"/>
  <c r="B187" i="3"/>
  <c r="A187" i="3"/>
  <c r="B186" i="3"/>
  <c r="A186" i="3"/>
  <c r="B185" i="3"/>
  <c r="A185" i="3"/>
  <c r="B184" i="3"/>
  <c r="A184" i="3"/>
  <c r="B183" i="3"/>
  <c r="A183" i="3"/>
  <c r="B182" i="3"/>
  <c r="A182" i="3"/>
  <c r="B181" i="3"/>
  <c r="A181" i="3"/>
  <c r="B180" i="3"/>
  <c r="A180" i="3"/>
  <c r="B179" i="3"/>
  <c r="A179" i="3"/>
  <c r="B178" i="3"/>
  <c r="A178" i="3"/>
  <c r="B177" i="3"/>
  <c r="A177" i="3"/>
  <c r="B176" i="3"/>
  <c r="A176" i="3"/>
  <c r="B175" i="3"/>
  <c r="A175" i="3"/>
  <c r="B174" i="3"/>
  <c r="A174" i="3"/>
  <c r="B173" i="3"/>
  <c r="A173" i="3"/>
  <c r="B172" i="3"/>
  <c r="A172" i="3"/>
  <c r="B171" i="3"/>
  <c r="A171" i="3"/>
  <c r="B170" i="3"/>
  <c r="A170" i="3"/>
  <c r="B169" i="3"/>
  <c r="A169" i="3"/>
  <c r="B168" i="3"/>
  <c r="A168" i="3"/>
  <c r="B167" i="3"/>
  <c r="A167" i="3"/>
  <c r="B166" i="3"/>
  <c r="A166" i="3"/>
  <c r="B165" i="3"/>
  <c r="A165" i="3"/>
  <c r="B164" i="3"/>
  <c r="A164" i="3"/>
  <c r="B163" i="3"/>
  <c r="A163" i="3"/>
  <c r="B162" i="3"/>
  <c r="A162" i="3"/>
  <c r="B161" i="3"/>
  <c r="A161" i="3"/>
  <c r="B160" i="3"/>
  <c r="A160" i="3"/>
  <c r="B159" i="3"/>
  <c r="A159" i="3"/>
  <c r="B158" i="3"/>
  <c r="A158" i="3"/>
  <c r="B157" i="3"/>
  <c r="A157" i="3"/>
  <c r="B156" i="3"/>
  <c r="A156" i="3"/>
  <c r="B155" i="3"/>
  <c r="A155" i="3"/>
  <c r="B154" i="3"/>
  <c r="A154" i="3"/>
  <c r="B153" i="3"/>
  <c r="A153" i="3"/>
  <c r="B152" i="3"/>
  <c r="A152" i="3"/>
  <c r="B151" i="3"/>
  <c r="A151" i="3"/>
  <c r="B150" i="3"/>
  <c r="A150" i="3"/>
  <c r="B149" i="3"/>
  <c r="A149" i="3"/>
  <c r="B148" i="3"/>
  <c r="A148" i="3"/>
  <c r="B147" i="3"/>
  <c r="A147" i="3"/>
  <c r="B146" i="3"/>
  <c r="A146" i="3"/>
  <c r="B145" i="3"/>
  <c r="A145" i="3"/>
  <c r="B144" i="3"/>
  <c r="A144" i="3"/>
  <c r="B143" i="3"/>
  <c r="A143" i="3"/>
  <c r="B142" i="3"/>
  <c r="A142" i="3"/>
  <c r="B141" i="3"/>
  <c r="A141" i="3"/>
  <c r="B140" i="3"/>
  <c r="A140" i="3"/>
  <c r="B139" i="3"/>
  <c r="A139" i="3"/>
  <c r="B138" i="3"/>
  <c r="A138" i="3"/>
  <c r="B137" i="3"/>
  <c r="A137" i="3"/>
  <c r="B136" i="3"/>
  <c r="A136" i="3"/>
  <c r="B135" i="3"/>
  <c r="A135" i="3"/>
  <c r="B134" i="3"/>
  <c r="A134" i="3"/>
  <c r="B133" i="3"/>
  <c r="A133" i="3"/>
  <c r="B132" i="3"/>
  <c r="A132" i="3"/>
  <c r="B131" i="3"/>
  <c r="A131" i="3"/>
  <c r="B130" i="3"/>
  <c r="A130" i="3"/>
  <c r="B129" i="3"/>
  <c r="A129" i="3"/>
  <c r="B128" i="3"/>
  <c r="A128" i="3"/>
  <c r="B127" i="3"/>
  <c r="A127" i="3"/>
  <c r="B126" i="3"/>
  <c r="A126" i="3"/>
  <c r="B125" i="3"/>
  <c r="A125" i="3"/>
  <c r="B124" i="3"/>
  <c r="A124" i="3"/>
  <c r="B123" i="3"/>
  <c r="A123" i="3"/>
  <c r="B122" i="3"/>
  <c r="A122" i="3"/>
  <c r="B121" i="3"/>
  <c r="A121" i="3"/>
  <c r="B120" i="3"/>
  <c r="A120" i="3"/>
  <c r="B119" i="3"/>
  <c r="A119" i="3"/>
  <c r="B118" i="3"/>
  <c r="A118" i="3"/>
  <c r="B117" i="3"/>
  <c r="A117" i="3"/>
  <c r="B116" i="3"/>
  <c r="A116" i="3"/>
  <c r="B115" i="3"/>
  <c r="A115" i="3"/>
  <c r="B114" i="3"/>
  <c r="A114" i="3"/>
  <c r="B113" i="3"/>
  <c r="A113" i="3"/>
  <c r="B112" i="3"/>
  <c r="A112" i="3"/>
  <c r="B111" i="3"/>
  <c r="A111" i="3"/>
  <c r="B110" i="3"/>
  <c r="A110" i="3"/>
  <c r="B109" i="3"/>
  <c r="A109" i="3"/>
  <c r="B108" i="3"/>
  <c r="A108" i="3"/>
  <c r="B107" i="3"/>
  <c r="A107" i="3"/>
  <c r="B106" i="3"/>
  <c r="A106" i="3"/>
  <c r="B105" i="3"/>
  <c r="A105" i="3"/>
  <c r="B104" i="3"/>
  <c r="A104" i="3"/>
  <c r="B103" i="3"/>
  <c r="A103" i="3"/>
  <c r="B102" i="3"/>
  <c r="A102" i="3"/>
  <c r="B101" i="3"/>
  <c r="A101" i="3"/>
  <c r="B100" i="3"/>
  <c r="A100" i="3"/>
  <c r="B99" i="3"/>
  <c r="A99" i="3"/>
  <c r="B98" i="3"/>
  <c r="A98" i="3"/>
  <c r="B97" i="3"/>
  <c r="A97" i="3"/>
  <c r="B96" i="3"/>
  <c r="A96" i="3"/>
  <c r="B95" i="3"/>
  <c r="A95" i="3"/>
  <c r="B94" i="3"/>
  <c r="A94" i="3"/>
  <c r="B93" i="3"/>
  <c r="A93" i="3"/>
  <c r="B92" i="3"/>
  <c r="A92" i="3"/>
  <c r="B91" i="3"/>
  <c r="A91" i="3"/>
  <c r="B90" i="3"/>
  <c r="A90" i="3"/>
  <c r="B89" i="3"/>
  <c r="A89" i="3"/>
  <c r="B88" i="3"/>
  <c r="A88" i="3"/>
  <c r="B87" i="3"/>
  <c r="A87" i="3"/>
  <c r="B86" i="3"/>
  <c r="A86" i="3"/>
  <c r="B85" i="3"/>
  <c r="A85" i="3"/>
  <c r="B84" i="3"/>
  <c r="A84" i="3"/>
  <c r="B83" i="3"/>
  <c r="A83" i="3"/>
  <c r="B82" i="3"/>
  <c r="A82" i="3"/>
  <c r="B81" i="3"/>
  <c r="A81" i="3"/>
  <c r="B80" i="3"/>
  <c r="A80" i="3"/>
  <c r="B79" i="3"/>
  <c r="A79" i="3"/>
  <c r="B78" i="3"/>
  <c r="A78" i="3"/>
  <c r="B77" i="3"/>
  <c r="A77" i="3"/>
  <c r="B76" i="3"/>
  <c r="A76" i="3"/>
  <c r="B75" i="3"/>
  <c r="A75" i="3"/>
  <c r="B74" i="3"/>
  <c r="A74" i="3"/>
  <c r="B73" i="3"/>
  <c r="A73" i="3"/>
  <c r="B72" i="3"/>
  <c r="A72" i="3"/>
  <c r="B71" i="3"/>
  <c r="A71" i="3"/>
  <c r="B70" i="3"/>
  <c r="A70" i="3"/>
  <c r="B69" i="3"/>
  <c r="A69" i="3"/>
  <c r="B68" i="3"/>
  <c r="A68" i="3"/>
  <c r="B67" i="3"/>
  <c r="A67" i="3"/>
  <c r="B66" i="3"/>
  <c r="A66" i="3"/>
  <c r="B65" i="3"/>
  <c r="A65" i="3"/>
  <c r="B64" i="3"/>
  <c r="A64" i="3"/>
  <c r="B63" i="3"/>
  <c r="A63" i="3"/>
  <c r="B62" i="3"/>
  <c r="A62" i="3"/>
  <c r="B61" i="3"/>
  <c r="A61" i="3"/>
  <c r="B60" i="3"/>
  <c r="A60" i="3"/>
  <c r="B59" i="3"/>
  <c r="A59" i="3"/>
  <c r="B58" i="3"/>
  <c r="A58" i="3"/>
  <c r="B57" i="3"/>
  <c r="A57" i="3"/>
  <c r="B56" i="3"/>
  <c r="A56" i="3"/>
  <c r="B55" i="3"/>
  <c r="A55" i="3"/>
  <c r="B54" i="3"/>
  <c r="A54" i="3"/>
  <c r="B53" i="3"/>
  <c r="A53" i="3"/>
  <c r="B52" i="3"/>
  <c r="A52" i="3"/>
  <c r="B51" i="3"/>
  <c r="A51" i="3"/>
  <c r="B50" i="3"/>
  <c r="A50" i="3"/>
  <c r="B49" i="3"/>
  <c r="A49" i="3"/>
  <c r="B48" i="3"/>
  <c r="A48" i="3"/>
  <c r="B47" i="3"/>
  <c r="A47" i="3"/>
  <c r="B46" i="3"/>
  <c r="A46" i="3"/>
  <c r="B45" i="3"/>
  <c r="A45" i="3"/>
  <c r="B44" i="3"/>
  <c r="A44" i="3"/>
  <c r="B43" i="3"/>
  <c r="A43" i="3"/>
  <c r="B42" i="3"/>
  <c r="A42" i="3"/>
  <c r="B41" i="3"/>
  <c r="A41" i="3"/>
  <c r="B40" i="3"/>
  <c r="A40" i="3"/>
  <c r="B39" i="3"/>
  <c r="A39" i="3"/>
  <c r="B38" i="3"/>
  <c r="A38" i="3"/>
  <c r="B37" i="3"/>
  <c r="A37" i="3"/>
  <c r="B36" i="3"/>
  <c r="A36" i="3"/>
  <c r="B35" i="3"/>
  <c r="A35" i="3"/>
  <c r="B34" i="3"/>
  <c r="A34" i="3"/>
  <c r="B33" i="3"/>
  <c r="A33" i="3"/>
  <c r="B32" i="3"/>
  <c r="A32" i="3"/>
  <c r="B31" i="3"/>
  <c r="A31" i="3"/>
  <c r="B30" i="3"/>
  <c r="A30" i="3"/>
  <c r="B29" i="3"/>
  <c r="A29" i="3"/>
  <c r="B28" i="3"/>
  <c r="A28" i="3"/>
  <c r="B27" i="3"/>
  <c r="A27" i="3"/>
  <c r="B26" i="3"/>
  <c r="A26" i="3"/>
  <c r="B25" i="3"/>
  <c r="A25" i="3"/>
  <c r="B24" i="3"/>
  <c r="A24" i="3"/>
  <c r="B23" i="3"/>
  <c r="A23" i="3"/>
  <c r="B22" i="3"/>
  <c r="A22" i="3"/>
  <c r="B21" i="3"/>
  <c r="A21" i="3"/>
  <c r="B20" i="3"/>
  <c r="A20" i="3"/>
  <c r="B19" i="3"/>
  <c r="A19" i="3"/>
  <c r="B18" i="3"/>
  <c r="A18" i="3"/>
  <c r="B17" i="3"/>
  <c r="A17" i="3"/>
  <c r="B16" i="3"/>
  <c r="A16" i="3"/>
  <c r="B15" i="3"/>
  <c r="A15" i="3"/>
  <c r="B14" i="3"/>
  <c r="A14" i="3"/>
  <c r="B13" i="3"/>
  <c r="A13" i="3"/>
  <c r="B12" i="3"/>
  <c r="A12" i="3"/>
  <c r="B11" i="3"/>
  <c r="A11" i="3"/>
  <c r="B10" i="3"/>
  <c r="A10" i="3"/>
  <c r="B9" i="3"/>
  <c r="A9" i="3"/>
  <c r="B8" i="3"/>
  <c r="A8" i="3"/>
  <c r="B7" i="3"/>
  <c r="A7" i="3"/>
  <c r="B6" i="3"/>
  <c r="A6" i="3"/>
  <c r="B5" i="3"/>
  <c r="A5" i="3"/>
  <c r="C335" i="3" s="1"/>
  <c r="B4" i="3"/>
  <c r="B328" i="3" s="1"/>
  <c r="A4" i="3"/>
  <c r="BD427" i="2"/>
  <c r="BC427" i="2"/>
  <c r="BB427" i="2"/>
  <c r="BA427" i="2"/>
  <c r="AZ427" i="2"/>
  <c r="AY427" i="2"/>
  <c r="AX427" i="2"/>
  <c r="AW427" i="2"/>
  <c r="AV427" i="2"/>
  <c r="AU427" i="2"/>
  <c r="AT427" i="2"/>
  <c r="AS427" i="2"/>
  <c r="AR427" i="2"/>
  <c r="AQ427" i="2"/>
  <c r="AP427" i="2"/>
  <c r="AO427" i="2"/>
  <c r="AN427" i="2"/>
  <c r="AM427" i="2"/>
  <c r="AL427" i="2"/>
  <c r="AK427" i="2"/>
  <c r="AJ427" i="2"/>
  <c r="AI427" i="2"/>
  <c r="AH427" i="2"/>
  <c r="AG427" i="2"/>
  <c r="AF427" i="2"/>
  <c r="AE427" i="2"/>
  <c r="AD427" i="2"/>
  <c r="AC427" i="2"/>
  <c r="AB427" i="2"/>
  <c r="AA427" i="2"/>
  <c r="Z427" i="2"/>
  <c r="Y427" i="2"/>
  <c r="X427" i="2"/>
  <c r="W427" i="2"/>
  <c r="V427" i="2"/>
  <c r="U427" i="2"/>
  <c r="T427" i="2"/>
  <c r="S427" i="2"/>
  <c r="R427" i="2"/>
  <c r="Q427" i="2"/>
  <c r="P427" i="2"/>
  <c r="O427" i="2"/>
  <c r="N427" i="2"/>
  <c r="M427" i="2"/>
  <c r="L427" i="2"/>
  <c r="K427" i="2"/>
  <c r="J427" i="2"/>
  <c r="I427" i="2"/>
  <c r="H427" i="2"/>
  <c r="G427" i="2"/>
  <c r="F427" i="2"/>
  <c r="E427" i="2"/>
  <c r="D427" i="2"/>
  <c r="C427" i="2"/>
  <c r="B427" i="2"/>
  <c r="A427" i="2"/>
  <c r="BD426" i="2"/>
  <c r="BC426" i="2"/>
  <c r="BB426" i="2"/>
  <c r="BA426" i="2"/>
  <c r="AZ426" i="2"/>
  <c r="AY426" i="2"/>
  <c r="AX426" i="2"/>
  <c r="AW426" i="2"/>
  <c r="AV426" i="2"/>
  <c r="AU426" i="2"/>
  <c r="AT426" i="2"/>
  <c r="AS426" i="2"/>
  <c r="AR426" i="2"/>
  <c r="AQ426" i="2"/>
  <c r="AP426" i="2"/>
  <c r="AO426" i="2"/>
  <c r="AN426" i="2"/>
  <c r="AM426" i="2"/>
  <c r="AL426" i="2"/>
  <c r="AK426" i="2"/>
  <c r="AJ426" i="2"/>
  <c r="AI426" i="2"/>
  <c r="AH426" i="2"/>
  <c r="AG426" i="2"/>
  <c r="AF426" i="2"/>
  <c r="AE426" i="2"/>
  <c r="AD426" i="2"/>
  <c r="AC426" i="2"/>
  <c r="AB426" i="2"/>
  <c r="AA426" i="2"/>
  <c r="Z426" i="2"/>
  <c r="Y426" i="2"/>
  <c r="X426" i="2"/>
  <c r="W426" i="2"/>
  <c r="V426" i="2"/>
  <c r="U426" i="2"/>
  <c r="T426" i="2"/>
  <c r="S426" i="2"/>
  <c r="R426" i="2"/>
  <c r="Q426" i="2"/>
  <c r="P426" i="2"/>
  <c r="O426" i="2"/>
  <c r="N426" i="2"/>
  <c r="M426" i="2"/>
  <c r="L426" i="2"/>
  <c r="K426" i="2"/>
  <c r="J426" i="2"/>
  <c r="I426" i="2"/>
  <c r="H426" i="2"/>
  <c r="G426" i="2"/>
  <c r="F426" i="2"/>
  <c r="E426" i="2"/>
  <c r="D426" i="2"/>
  <c r="C426" i="2"/>
  <c r="B426" i="2"/>
  <c r="A426" i="2"/>
  <c r="BD425" i="2"/>
  <c r="BC425" i="2"/>
  <c r="BB425" i="2"/>
  <c r="BA425" i="2"/>
  <c r="AZ425" i="2"/>
  <c r="AY425" i="2"/>
  <c r="AX425" i="2"/>
  <c r="AW425" i="2"/>
  <c r="AV425" i="2"/>
  <c r="AU425" i="2"/>
  <c r="AT425" i="2"/>
  <c r="AS425" i="2"/>
  <c r="AR425" i="2"/>
  <c r="AQ425" i="2"/>
  <c r="AP425" i="2"/>
  <c r="AO425" i="2"/>
  <c r="AN425" i="2"/>
  <c r="AM425" i="2"/>
  <c r="AL425" i="2"/>
  <c r="AK425" i="2"/>
  <c r="AJ425" i="2"/>
  <c r="AI425" i="2"/>
  <c r="AH425" i="2"/>
  <c r="AG425" i="2"/>
  <c r="AF425" i="2"/>
  <c r="AE425" i="2"/>
  <c r="AD425" i="2"/>
  <c r="AC425" i="2"/>
  <c r="AB425" i="2"/>
  <c r="AA425" i="2"/>
  <c r="Z425" i="2"/>
  <c r="Y425" i="2"/>
  <c r="X425" i="2"/>
  <c r="W425" i="2"/>
  <c r="V425" i="2"/>
  <c r="U425" i="2"/>
  <c r="T425" i="2"/>
  <c r="S425" i="2"/>
  <c r="R425" i="2"/>
  <c r="Q425" i="2"/>
  <c r="P425" i="2"/>
  <c r="O425" i="2"/>
  <c r="N425" i="2"/>
  <c r="M425" i="2"/>
  <c r="L425" i="2"/>
  <c r="K425" i="2"/>
  <c r="J425" i="2"/>
  <c r="I425" i="2"/>
  <c r="H425" i="2"/>
  <c r="G425" i="2"/>
  <c r="F425" i="2"/>
  <c r="E425" i="2"/>
  <c r="D425" i="2"/>
  <c r="C425" i="2"/>
  <c r="B425" i="2"/>
  <c r="A425" i="2"/>
  <c r="BD424" i="2"/>
  <c r="BC424" i="2"/>
  <c r="BB424" i="2"/>
  <c r="BA424" i="2"/>
  <c r="AZ424" i="2"/>
  <c r="AY424" i="2"/>
  <c r="AX424" i="2"/>
  <c r="AW424" i="2"/>
  <c r="AV424" i="2"/>
  <c r="AU424" i="2"/>
  <c r="AT424" i="2"/>
  <c r="AS424" i="2"/>
  <c r="AR424" i="2"/>
  <c r="AQ424" i="2"/>
  <c r="AP424" i="2"/>
  <c r="AO424" i="2"/>
  <c r="AN424" i="2"/>
  <c r="AM424" i="2"/>
  <c r="AL424" i="2"/>
  <c r="AK424" i="2"/>
  <c r="AJ424" i="2"/>
  <c r="AI424" i="2"/>
  <c r="AH424" i="2"/>
  <c r="AG424" i="2"/>
  <c r="AF424" i="2"/>
  <c r="AE424" i="2"/>
  <c r="AD424" i="2"/>
  <c r="AC424" i="2"/>
  <c r="AB424" i="2"/>
  <c r="AA424" i="2"/>
  <c r="Z424" i="2"/>
  <c r="Y424" i="2"/>
  <c r="X424" i="2"/>
  <c r="W424" i="2"/>
  <c r="V424" i="2"/>
  <c r="U424" i="2"/>
  <c r="T424" i="2"/>
  <c r="S424" i="2"/>
  <c r="R424" i="2"/>
  <c r="Q424" i="2"/>
  <c r="P424" i="2"/>
  <c r="O424" i="2"/>
  <c r="N424" i="2"/>
  <c r="M424" i="2"/>
  <c r="L424" i="2"/>
  <c r="K424" i="2"/>
  <c r="J424" i="2"/>
  <c r="I424" i="2"/>
  <c r="H424" i="2"/>
  <c r="G424" i="2"/>
  <c r="F424" i="2"/>
  <c r="E424" i="2"/>
  <c r="D424" i="2"/>
  <c r="C424" i="2"/>
  <c r="B424" i="2"/>
  <c r="A424" i="2"/>
  <c r="BD423" i="2"/>
  <c r="BC423" i="2"/>
  <c r="BB423" i="2"/>
  <c r="BA423" i="2"/>
  <c r="AZ423" i="2"/>
  <c r="AY423" i="2"/>
  <c r="AX423" i="2"/>
  <c r="AW423" i="2"/>
  <c r="AV423" i="2"/>
  <c r="AU423" i="2"/>
  <c r="AT423" i="2"/>
  <c r="AS423" i="2"/>
  <c r="AR423" i="2"/>
  <c r="AQ423" i="2"/>
  <c r="AP423" i="2"/>
  <c r="AO423" i="2"/>
  <c r="AN423" i="2"/>
  <c r="AM423" i="2"/>
  <c r="AL423" i="2"/>
  <c r="AK423" i="2"/>
  <c r="AJ423" i="2"/>
  <c r="AI423" i="2"/>
  <c r="AH423" i="2"/>
  <c r="AG423" i="2"/>
  <c r="AF423" i="2"/>
  <c r="AE423" i="2"/>
  <c r="AD423" i="2"/>
  <c r="AC423" i="2"/>
  <c r="AB423" i="2"/>
  <c r="AA423" i="2"/>
  <c r="Z423" i="2"/>
  <c r="Y423" i="2"/>
  <c r="X423" i="2"/>
  <c r="W423" i="2"/>
  <c r="V423" i="2"/>
  <c r="U423" i="2"/>
  <c r="T423" i="2"/>
  <c r="S423" i="2"/>
  <c r="R423" i="2"/>
  <c r="Q423" i="2"/>
  <c r="P423" i="2"/>
  <c r="O423" i="2"/>
  <c r="N423" i="2"/>
  <c r="M423" i="2"/>
  <c r="L423" i="2"/>
  <c r="K423" i="2"/>
  <c r="J423" i="2"/>
  <c r="I423" i="2"/>
  <c r="H423" i="2"/>
  <c r="G423" i="2"/>
  <c r="F423" i="2"/>
  <c r="E423" i="2"/>
  <c r="D423" i="2"/>
  <c r="C423" i="2"/>
  <c r="B423" i="2"/>
  <c r="A423" i="2"/>
  <c r="BD422" i="2"/>
  <c r="BC422" i="2"/>
  <c r="BB422" i="2"/>
  <c r="BA422" i="2"/>
  <c r="AZ422" i="2"/>
  <c r="AY422" i="2"/>
  <c r="AX422" i="2"/>
  <c r="AW422" i="2"/>
  <c r="AV422" i="2"/>
  <c r="AU422" i="2"/>
  <c r="AT422" i="2"/>
  <c r="AS422" i="2"/>
  <c r="AR422" i="2"/>
  <c r="AQ422" i="2"/>
  <c r="AP422" i="2"/>
  <c r="AO422" i="2"/>
  <c r="AN422" i="2"/>
  <c r="AM422" i="2"/>
  <c r="AL422" i="2"/>
  <c r="AK422" i="2"/>
  <c r="AJ422" i="2"/>
  <c r="AI422" i="2"/>
  <c r="AH422" i="2"/>
  <c r="AG422" i="2"/>
  <c r="AF422" i="2"/>
  <c r="AE422" i="2"/>
  <c r="AD422" i="2"/>
  <c r="AC422" i="2"/>
  <c r="AB422" i="2"/>
  <c r="AA422" i="2"/>
  <c r="Z422" i="2"/>
  <c r="Y422" i="2"/>
  <c r="X422" i="2"/>
  <c r="W422" i="2"/>
  <c r="V422" i="2"/>
  <c r="U422" i="2"/>
  <c r="T422" i="2"/>
  <c r="S422" i="2"/>
  <c r="R422" i="2"/>
  <c r="Q422" i="2"/>
  <c r="P422" i="2"/>
  <c r="O422" i="2"/>
  <c r="N422" i="2"/>
  <c r="M422" i="2"/>
  <c r="L422" i="2"/>
  <c r="K422" i="2"/>
  <c r="J422" i="2"/>
  <c r="I422" i="2"/>
  <c r="H422" i="2"/>
  <c r="G422" i="2"/>
  <c r="F422" i="2"/>
  <c r="E422" i="2"/>
  <c r="D422" i="2"/>
  <c r="C422" i="2"/>
  <c r="B422" i="2"/>
  <c r="A422" i="2"/>
  <c r="BD421" i="2"/>
  <c r="BC421" i="2"/>
  <c r="BB421" i="2"/>
  <c r="BA421" i="2"/>
  <c r="AZ421" i="2"/>
  <c r="AY421" i="2"/>
  <c r="AX421" i="2"/>
  <c r="AW421" i="2"/>
  <c r="AV421" i="2"/>
  <c r="AU421" i="2"/>
  <c r="AT421" i="2"/>
  <c r="AS421" i="2"/>
  <c r="AR421" i="2"/>
  <c r="AQ421" i="2"/>
  <c r="AP421" i="2"/>
  <c r="AO421" i="2"/>
  <c r="AN421" i="2"/>
  <c r="AM421" i="2"/>
  <c r="AL421" i="2"/>
  <c r="AK421" i="2"/>
  <c r="AJ421" i="2"/>
  <c r="AI421" i="2"/>
  <c r="AH421" i="2"/>
  <c r="AG421" i="2"/>
  <c r="AF421" i="2"/>
  <c r="AE421" i="2"/>
  <c r="AD421" i="2"/>
  <c r="AC421" i="2"/>
  <c r="AB421" i="2"/>
  <c r="AA421" i="2"/>
  <c r="Z421" i="2"/>
  <c r="Y421" i="2"/>
  <c r="X421" i="2"/>
  <c r="W421" i="2"/>
  <c r="V421" i="2"/>
  <c r="U421" i="2"/>
  <c r="T421" i="2"/>
  <c r="S421" i="2"/>
  <c r="R421" i="2"/>
  <c r="Q421" i="2"/>
  <c r="P421" i="2"/>
  <c r="O421" i="2"/>
  <c r="N421" i="2"/>
  <c r="M421" i="2"/>
  <c r="L421" i="2"/>
  <c r="K421" i="2"/>
  <c r="J421" i="2"/>
  <c r="I421" i="2"/>
  <c r="H421" i="2"/>
  <c r="G421" i="2"/>
  <c r="F421" i="2"/>
  <c r="E421" i="2"/>
  <c r="D421" i="2"/>
  <c r="C421" i="2"/>
  <c r="B421" i="2"/>
  <c r="A421" i="2"/>
  <c r="BD420" i="2"/>
  <c r="BC420" i="2"/>
  <c r="BB420" i="2"/>
  <c r="BA420" i="2"/>
  <c r="AZ420" i="2"/>
  <c r="AY420" i="2"/>
  <c r="AX420" i="2"/>
  <c r="AW420" i="2"/>
  <c r="AV420" i="2"/>
  <c r="AU420" i="2"/>
  <c r="AT420" i="2"/>
  <c r="AS420" i="2"/>
  <c r="AR420" i="2"/>
  <c r="AQ420" i="2"/>
  <c r="AP420" i="2"/>
  <c r="AO420" i="2"/>
  <c r="AN420" i="2"/>
  <c r="AM420" i="2"/>
  <c r="AL420" i="2"/>
  <c r="AK420" i="2"/>
  <c r="AJ420" i="2"/>
  <c r="AI420" i="2"/>
  <c r="AH420" i="2"/>
  <c r="AG420" i="2"/>
  <c r="AF420" i="2"/>
  <c r="AE420" i="2"/>
  <c r="AD420" i="2"/>
  <c r="AC420" i="2"/>
  <c r="AB420" i="2"/>
  <c r="AA420" i="2"/>
  <c r="Z420" i="2"/>
  <c r="Y420" i="2"/>
  <c r="X420" i="2"/>
  <c r="W420" i="2"/>
  <c r="V420" i="2"/>
  <c r="U420" i="2"/>
  <c r="T420" i="2"/>
  <c r="S420" i="2"/>
  <c r="R420" i="2"/>
  <c r="Q420" i="2"/>
  <c r="P420" i="2"/>
  <c r="O420" i="2"/>
  <c r="N420" i="2"/>
  <c r="M420" i="2"/>
  <c r="L420" i="2"/>
  <c r="K420" i="2"/>
  <c r="J420" i="2"/>
  <c r="I420" i="2"/>
  <c r="H420" i="2"/>
  <c r="G420" i="2"/>
  <c r="F420" i="2"/>
  <c r="E420" i="2"/>
  <c r="D420" i="2"/>
  <c r="C420" i="2"/>
  <c r="B420" i="2"/>
  <c r="A420" i="2"/>
  <c r="BD419" i="2"/>
  <c r="BC419" i="2"/>
  <c r="BB419" i="2"/>
  <c r="BA419" i="2"/>
  <c r="AZ419" i="2"/>
  <c r="AY419" i="2"/>
  <c r="AX419" i="2"/>
  <c r="AW419" i="2"/>
  <c r="AV419" i="2"/>
  <c r="AU419" i="2"/>
  <c r="AT419" i="2"/>
  <c r="AS419" i="2"/>
  <c r="AR419" i="2"/>
  <c r="AQ419" i="2"/>
  <c r="AP419" i="2"/>
  <c r="AO419" i="2"/>
  <c r="AN419" i="2"/>
  <c r="AM419" i="2"/>
  <c r="AL419" i="2"/>
  <c r="AK419" i="2"/>
  <c r="AJ419" i="2"/>
  <c r="AI419" i="2"/>
  <c r="AH419" i="2"/>
  <c r="AG419" i="2"/>
  <c r="AF419" i="2"/>
  <c r="AE419" i="2"/>
  <c r="AD419" i="2"/>
  <c r="AC419" i="2"/>
  <c r="AB419" i="2"/>
  <c r="AA419" i="2"/>
  <c r="Z419" i="2"/>
  <c r="Y419" i="2"/>
  <c r="X419" i="2"/>
  <c r="W419" i="2"/>
  <c r="V419" i="2"/>
  <c r="U419" i="2"/>
  <c r="T419" i="2"/>
  <c r="S419" i="2"/>
  <c r="R419" i="2"/>
  <c r="Q419" i="2"/>
  <c r="P419" i="2"/>
  <c r="O419" i="2"/>
  <c r="N419" i="2"/>
  <c r="M419" i="2"/>
  <c r="L419" i="2"/>
  <c r="K419" i="2"/>
  <c r="J419" i="2"/>
  <c r="I419" i="2"/>
  <c r="H419" i="2"/>
  <c r="G419" i="2"/>
  <c r="F419" i="2"/>
  <c r="E419" i="2"/>
  <c r="D419" i="2"/>
  <c r="C419" i="2"/>
  <c r="B419" i="2"/>
  <c r="A419" i="2"/>
  <c r="BD418" i="2"/>
  <c r="BC418" i="2"/>
  <c r="BB418" i="2"/>
  <c r="BA418" i="2"/>
  <c r="AZ418" i="2"/>
  <c r="AY418" i="2"/>
  <c r="AX418" i="2"/>
  <c r="AW418" i="2"/>
  <c r="AV418" i="2"/>
  <c r="AU418" i="2"/>
  <c r="AT418" i="2"/>
  <c r="AS418" i="2"/>
  <c r="AR418" i="2"/>
  <c r="AQ418" i="2"/>
  <c r="AP418" i="2"/>
  <c r="AO418" i="2"/>
  <c r="AN418" i="2"/>
  <c r="AM418" i="2"/>
  <c r="AL418" i="2"/>
  <c r="AK418" i="2"/>
  <c r="AJ418" i="2"/>
  <c r="AI418" i="2"/>
  <c r="AH418" i="2"/>
  <c r="AG418" i="2"/>
  <c r="AF418" i="2"/>
  <c r="AE418" i="2"/>
  <c r="AD418" i="2"/>
  <c r="AC418" i="2"/>
  <c r="AB418" i="2"/>
  <c r="AA418" i="2"/>
  <c r="Z418" i="2"/>
  <c r="Y418" i="2"/>
  <c r="X418" i="2"/>
  <c r="W418" i="2"/>
  <c r="V418" i="2"/>
  <c r="U418" i="2"/>
  <c r="T418" i="2"/>
  <c r="S418" i="2"/>
  <c r="R418" i="2"/>
  <c r="Q418" i="2"/>
  <c r="P418" i="2"/>
  <c r="O418" i="2"/>
  <c r="N418" i="2"/>
  <c r="M418" i="2"/>
  <c r="L418" i="2"/>
  <c r="K418" i="2"/>
  <c r="J418" i="2"/>
  <c r="I418" i="2"/>
  <c r="H418" i="2"/>
  <c r="G418" i="2"/>
  <c r="F418" i="2"/>
  <c r="E418" i="2"/>
  <c r="D418" i="2"/>
  <c r="C418" i="2"/>
  <c r="B418" i="2"/>
  <c r="A418" i="2"/>
  <c r="BD417" i="2"/>
  <c r="BC417" i="2"/>
  <c r="BB417" i="2"/>
  <c r="BA417" i="2"/>
  <c r="AZ417" i="2"/>
  <c r="AY417" i="2"/>
  <c r="AX417" i="2"/>
  <c r="AW417" i="2"/>
  <c r="AV417" i="2"/>
  <c r="AU417" i="2"/>
  <c r="AT417" i="2"/>
  <c r="AS417" i="2"/>
  <c r="AR417" i="2"/>
  <c r="AQ417" i="2"/>
  <c r="AP417" i="2"/>
  <c r="AO417" i="2"/>
  <c r="AN417" i="2"/>
  <c r="AM417" i="2"/>
  <c r="AL417" i="2"/>
  <c r="AK417" i="2"/>
  <c r="AJ417" i="2"/>
  <c r="AI417" i="2"/>
  <c r="AH417" i="2"/>
  <c r="AG417" i="2"/>
  <c r="AF417" i="2"/>
  <c r="AE417" i="2"/>
  <c r="AD417" i="2"/>
  <c r="AC417" i="2"/>
  <c r="AB417" i="2"/>
  <c r="AA417" i="2"/>
  <c r="Z417" i="2"/>
  <c r="Y417" i="2"/>
  <c r="X417" i="2"/>
  <c r="W417" i="2"/>
  <c r="V417" i="2"/>
  <c r="U417" i="2"/>
  <c r="T417" i="2"/>
  <c r="S417" i="2"/>
  <c r="R417" i="2"/>
  <c r="Q417" i="2"/>
  <c r="P417" i="2"/>
  <c r="O417" i="2"/>
  <c r="N417" i="2"/>
  <c r="M417" i="2"/>
  <c r="L417" i="2"/>
  <c r="K417" i="2"/>
  <c r="J417" i="2"/>
  <c r="I417" i="2"/>
  <c r="H417" i="2"/>
  <c r="G417" i="2"/>
  <c r="F417" i="2"/>
  <c r="E417" i="2"/>
  <c r="D417" i="2"/>
  <c r="C417" i="2"/>
  <c r="B417" i="2"/>
  <c r="A417" i="2"/>
  <c r="BD416" i="2"/>
  <c r="BC416" i="2"/>
  <c r="BB416" i="2"/>
  <c r="BA416" i="2"/>
  <c r="AZ416" i="2"/>
  <c r="AY416" i="2"/>
  <c r="AX416" i="2"/>
  <c r="AW416" i="2"/>
  <c r="AV416" i="2"/>
  <c r="AU416" i="2"/>
  <c r="AT416" i="2"/>
  <c r="AS416" i="2"/>
  <c r="AR416" i="2"/>
  <c r="AQ416" i="2"/>
  <c r="AP416" i="2"/>
  <c r="AO416" i="2"/>
  <c r="AN416" i="2"/>
  <c r="AM416" i="2"/>
  <c r="AL416" i="2"/>
  <c r="AK416" i="2"/>
  <c r="AJ416" i="2"/>
  <c r="AI416" i="2"/>
  <c r="AH416" i="2"/>
  <c r="AG416" i="2"/>
  <c r="AF416" i="2"/>
  <c r="AE416" i="2"/>
  <c r="AD416" i="2"/>
  <c r="AC416" i="2"/>
  <c r="AB416" i="2"/>
  <c r="AA416" i="2"/>
  <c r="Z416" i="2"/>
  <c r="Y416" i="2"/>
  <c r="X416" i="2"/>
  <c r="W416" i="2"/>
  <c r="V416" i="2"/>
  <c r="U416" i="2"/>
  <c r="T416" i="2"/>
  <c r="S416" i="2"/>
  <c r="R416" i="2"/>
  <c r="Q416" i="2"/>
  <c r="P416" i="2"/>
  <c r="O416" i="2"/>
  <c r="N416" i="2"/>
  <c r="M416" i="2"/>
  <c r="L416" i="2"/>
  <c r="K416" i="2"/>
  <c r="J416" i="2"/>
  <c r="I416" i="2"/>
  <c r="H416" i="2"/>
  <c r="G416" i="2"/>
  <c r="F416" i="2"/>
  <c r="E416" i="2"/>
  <c r="D416" i="2"/>
  <c r="C416" i="2"/>
  <c r="B416" i="2"/>
  <c r="A416" i="2"/>
  <c r="BD415" i="2"/>
  <c r="BC415" i="2"/>
  <c r="BB415" i="2"/>
  <c r="BA415" i="2"/>
  <c r="AZ415" i="2"/>
  <c r="AY415" i="2"/>
  <c r="AX415" i="2"/>
  <c r="AW415" i="2"/>
  <c r="AV415" i="2"/>
  <c r="AU415" i="2"/>
  <c r="AT415" i="2"/>
  <c r="AS415" i="2"/>
  <c r="AR415" i="2"/>
  <c r="AQ415" i="2"/>
  <c r="AP415" i="2"/>
  <c r="AO415" i="2"/>
  <c r="AN415" i="2"/>
  <c r="AM415" i="2"/>
  <c r="AL415" i="2"/>
  <c r="AK415" i="2"/>
  <c r="AJ415" i="2"/>
  <c r="AI415" i="2"/>
  <c r="AH415" i="2"/>
  <c r="AG415" i="2"/>
  <c r="AF415" i="2"/>
  <c r="AE415" i="2"/>
  <c r="AD415" i="2"/>
  <c r="AC415" i="2"/>
  <c r="AB415" i="2"/>
  <c r="AA415" i="2"/>
  <c r="Z415" i="2"/>
  <c r="Y415" i="2"/>
  <c r="X415" i="2"/>
  <c r="W415" i="2"/>
  <c r="V415" i="2"/>
  <c r="U415" i="2"/>
  <c r="T415" i="2"/>
  <c r="S415" i="2"/>
  <c r="R415" i="2"/>
  <c r="Q415" i="2"/>
  <c r="P415" i="2"/>
  <c r="O415" i="2"/>
  <c r="N415" i="2"/>
  <c r="M415" i="2"/>
  <c r="L415" i="2"/>
  <c r="K415" i="2"/>
  <c r="J415" i="2"/>
  <c r="I415" i="2"/>
  <c r="H415" i="2"/>
  <c r="G415" i="2"/>
  <c r="F415" i="2"/>
  <c r="E415" i="2"/>
  <c r="D415" i="2"/>
  <c r="C415" i="2"/>
  <c r="B415" i="2"/>
  <c r="A415" i="2"/>
  <c r="BD414" i="2"/>
  <c r="BC414" i="2"/>
  <c r="BB414" i="2"/>
  <c r="BA414" i="2"/>
  <c r="AZ414" i="2"/>
  <c r="AY414" i="2"/>
  <c r="AX414" i="2"/>
  <c r="AW414" i="2"/>
  <c r="AV414" i="2"/>
  <c r="AU414" i="2"/>
  <c r="AT414" i="2"/>
  <c r="AS414" i="2"/>
  <c r="AR414" i="2"/>
  <c r="AQ414" i="2"/>
  <c r="AP414" i="2"/>
  <c r="AO414" i="2"/>
  <c r="AN414" i="2"/>
  <c r="AM414" i="2"/>
  <c r="AL414" i="2"/>
  <c r="AK414" i="2"/>
  <c r="AJ414" i="2"/>
  <c r="AI414" i="2"/>
  <c r="AH414" i="2"/>
  <c r="AG414" i="2"/>
  <c r="AF414" i="2"/>
  <c r="AE414" i="2"/>
  <c r="AD414" i="2"/>
  <c r="AC414" i="2"/>
  <c r="AB414" i="2"/>
  <c r="AA414" i="2"/>
  <c r="Z414" i="2"/>
  <c r="Y414" i="2"/>
  <c r="X414" i="2"/>
  <c r="W414" i="2"/>
  <c r="V414" i="2"/>
  <c r="U414" i="2"/>
  <c r="T414" i="2"/>
  <c r="S414" i="2"/>
  <c r="R414" i="2"/>
  <c r="Q414" i="2"/>
  <c r="P414" i="2"/>
  <c r="O414" i="2"/>
  <c r="N414" i="2"/>
  <c r="M414" i="2"/>
  <c r="L414" i="2"/>
  <c r="K414" i="2"/>
  <c r="J414" i="2"/>
  <c r="I414" i="2"/>
  <c r="H414" i="2"/>
  <c r="G414" i="2"/>
  <c r="F414" i="2"/>
  <c r="E414" i="2"/>
  <c r="D414" i="2"/>
  <c r="C414" i="2"/>
  <c r="B414" i="2"/>
  <c r="A414" i="2"/>
  <c r="BD413" i="2"/>
  <c r="BC413" i="2"/>
  <c r="BB413" i="2"/>
  <c r="BA413" i="2"/>
  <c r="AZ413" i="2"/>
  <c r="AY413" i="2"/>
  <c r="AX413" i="2"/>
  <c r="AW413" i="2"/>
  <c r="AV413" i="2"/>
  <c r="AU413" i="2"/>
  <c r="AT413" i="2"/>
  <c r="AS413" i="2"/>
  <c r="AR413" i="2"/>
  <c r="AQ413" i="2"/>
  <c r="AP413" i="2"/>
  <c r="AO413" i="2"/>
  <c r="AN413" i="2"/>
  <c r="AM413" i="2"/>
  <c r="AL413" i="2"/>
  <c r="AK413" i="2"/>
  <c r="AJ413" i="2"/>
  <c r="AI413" i="2"/>
  <c r="AH413" i="2"/>
  <c r="AG413" i="2"/>
  <c r="AF413" i="2"/>
  <c r="AE413" i="2"/>
  <c r="AD413" i="2"/>
  <c r="AC413" i="2"/>
  <c r="AB413" i="2"/>
  <c r="AA413" i="2"/>
  <c r="Z413" i="2"/>
  <c r="Y413" i="2"/>
  <c r="X413" i="2"/>
  <c r="W413" i="2"/>
  <c r="V413" i="2"/>
  <c r="U413" i="2"/>
  <c r="T413" i="2"/>
  <c r="S413" i="2"/>
  <c r="R413" i="2"/>
  <c r="Q413" i="2"/>
  <c r="P413" i="2"/>
  <c r="O413" i="2"/>
  <c r="N413" i="2"/>
  <c r="M413" i="2"/>
  <c r="L413" i="2"/>
  <c r="K413" i="2"/>
  <c r="J413" i="2"/>
  <c r="I413" i="2"/>
  <c r="H413" i="2"/>
  <c r="G413" i="2"/>
  <c r="F413" i="2"/>
  <c r="E413" i="2"/>
  <c r="D413" i="2"/>
  <c r="C413" i="2"/>
  <c r="B413" i="2"/>
  <c r="A413" i="2"/>
  <c r="BD412" i="2"/>
  <c r="BC412" i="2"/>
  <c r="BB412" i="2"/>
  <c r="BA412" i="2"/>
  <c r="AZ412" i="2"/>
  <c r="AY412" i="2"/>
  <c r="AX412" i="2"/>
  <c r="AW412" i="2"/>
  <c r="AV412" i="2"/>
  <c r="AU412" i="2"/>
  <c r="AT412" i="2"/>
  <c r="AS412" i="2"/>
  <c r="AR412" i="2"/>
  <c r="AQ412" i="2"/>
  <c r="AP412" i="2"/>
  <c r="AO412" i="2"/>
  <c r="AN412" i="2"/>
  <c r="AM412" i="2"/>
  <c r="AL412" i="2"/>
  <c r="AK412" i="2"/>
  <c r="AJ412" i="2"/>
  <c r="AI412" i="2"/>
  <c r="AH412" i="2"/>
  <c r="AG412" i="2"/>
  <c r="AF412" i="2"/>
  <c r="AE412" i="2"/>
  <c r="AD412" i="2"/>
  <c r="AC412" i="2"/>
  <c r="AB412" i="2"/>
  <c r="AA412" i="2"/>
  <c r="Z412" i="2"/>
  <c r="Y412" i="2"/>
  <c r="X412" i="2"/>
  <c r="W412" i="2"/>
  <c r="V412" i="2"/>
  <c r="U412" i="2"/>
  <c r="T412" i="2"/>
  <c r="S412" i="2"/>
  <c r="R412" i="2"/>
  <c r="Q412" i="2"/>
  <c r="P412" i="2"/>
  <c r="O412" i="2"/>
  <c r="N412" i="2"/>
  <c r="M412" i="2"/>
  <c r="L412" i="2"/>
  <c r="K412" i="2"/>
  <c r="J412" i="2"/>
  <c r="I412" i="2"/>
  <c r="H412" i="2"/>
  <c r="G412" i="2"/>
  <c r="F412" i="2"/>
  <c r="E412" i="2"/>
  <c r="D412" i="2"/>
  <c r="C412" i="2"/>
  <c r="B412" i="2"/>
  <c r="A412" i="2"/>
  <c r="BD411" i="2"/>
  <c r="BC411" i="2"/>
  <c r="BB411" i="2"/>
  <c r="BA411" i="2"/>
  <c r="AZ411" i="2"/>
  <c r="AY411" i="2"/>
  <c r="AX411" i="2"/>
  <c r="AW411" i="2"/>
  <c r="AV411" i="2"/>
  <c r="AU411" i="2"/>
  <c r="AT411" i="2"/>
  <c r="AS411" i="2"/>
  <c r="AR411" i="2"/>
  <c r="AQ411" i="2"/>
  <c r="AP411" i="2"/>
  <c r="AO411" i="2"/>
  <c r="AN411" i="2"/>
  <c r="AM411" i="2"/>
  <c r="AL411" i="2"/>
  <c r="AK411" i="2"/>
  <c r="AJ411" i="2"/>
  <c r="AI411" i="2"/>
  <c r="AH411" i="2"/>
  <c r="AG411" i="2"/>
  <c r="AF411" i="2"/>
  <c r="AE411" i="2"/>
  <c r="AD411" i="2"/>
  <c r="AC411" i="2"/>
  <c r="AB411" i="2"/>
  <c r="AA411" i="2"/>
  <c r="Z411" i="2"/>
  <c r="Y411" i="2"/>
  <c r="X411" i="2"/>
  <c r="W411" i="2"/>
  <c r="V411" i="2"/>
  <c r="U411" i="2"/>
  <c r="T411" i="2"/>
  <c r="S411" i="2"/>
  <c r="R411" i="2"/>
  <c r="Q411" i="2"/>
  <c r="P411" i="2"/>
  <c r="O411" i="2"/>
  <c r="N411" i="2"/>
  <c r="M411" i="2"/>
  <c r="L411" i="2"/>
  <c r="K411" i="2"/>
  <c r="J411" i="2"/>
  <c r="I411" i="2"/>
  <c r="H411" i="2"/>
  <c r="G411" i="2"/>
  <c r="F411" i="2"/>
  <c r="E411" i="2"/>
  <c r="D411" i="2"/>
  <c r="C411" i="2"/>
  <c r="B411" i="2"/>
  <c r="A411" i="2"/>
  <c r="BD410" i="2"/>
  <c r="BC410" i="2"/>
  <c r="BB410" i="2"/>
  <c r="BA410" i="2"/>
  <c r="AZ410" i="2"/>
  <c r="AY410" i="2"/>
  <c r="AX410" i="2"/>
  <c r="AW410" i="2"/>
  <c r="AV410" i="2"/>
  <c r="AU410" i="2"/>
  <c r="AT410" i="2"/>
  <c r="AS410" i="2"/>
  <c r="AR410" i="2"/>
  <c r="AQ410" i="2"/>
  <c r="AP410" i="2"/>
  <c r="AO410" i="2"/>
  <c r="AN410" i="2"/>
  <c r="AM410" i="2"/>
  <c r="AL410" i="2"/>
  <c r="AK410" i="2"/>
  <c r="AJ410" i="2"/>
  <c r="AI410" i="2"/>
  <c r="AH410" i="2"/>
  <c r="AG410" i="2"/>
  <c r="AF410" i="2"/>
  <c r="AE410" i="2"/>
  <c r="AD410" i="2"/>
  <c r="AC410" i="2"/>
  <c r="AB410" i="2"/>
  <c r="AA410" i="2"/>
  <c r="Z410" i="2"/>
  <c r="Y410" i="2"/>
  <c r="X410" i="2"/>
  <c r="W410" i="2"/>
  <c r="V410" i="2"/>
  <c r="U410" i="2"/>
  <c r="T410" i="2"/>
  <c r="S410" i="2"/>
  <c r="R410" i="2"/>
  <c r="Q410" i="2"/>
  <c r="P410" i="2"/>
  <c r="O410" i="2"/>
  <c r="N410" i="2"/>
  <c r="M410" i="2"/>
  <c r="L410" i="2"/>
  <c r="K410" i="2"/>
  <c r="J410" i="2"/>
  <c r="I410" i="2"/>
  <c r="H410" i="2"/>
  <c r="G410" i="2"/>
  <c r="F410" i="2"/>
  <c r="E410" i="2"/>
  <c r="D410" i="2"/>
  <c r="C410" i="2"/>
  <c r="B410" i="2"/>
  <c r="A410" i="2"/>
  <c r="BD409" i="2"/>
  <c r="BC409" i="2"/>
  <c r="BB409" i="2"/>
  <c r="BA409" i="2"/>
  <c r="AZ409" i="2"/>
  <c r="AY409" i="2"/>
  <c r="AX409" i="2"/>
  <c r="AW409" i="2"/>
  <c r="AV409" i="2"/>
  <c r="AU409" i="2"/>
  <c r="AT409" i="2"/>
  <c r="AS409" i="2"/>
  <c r="AR409" i="2"/>
  <c r="AQ409" i="2"/>
  <c r="AP409" i="2"/>
  <c r="AO409" i="2"/>
  <c r="AN409" i="2"/>
  <c r="AM409" i="2"/>
  <c r="AL409" i="2"/>
  <c r="AK409" i="2"/>
  <c r="AJ409" i="2"/>
  <c r="AI409" i="2"/>
  <c r="AH409" i="2"/>
  <c r="AG409" i="2"/>
  <c r="AF409" i="2"/>
  <c r="AE409" i="2"/>
  <c r="AD409" i="2"/>
  <c r="AC409" i="2"/>
  <c r="AB409" i="2"/>
  <c r="AA409" i="2"/>
  <c r="Z409" i="2"/>
  <c r="Y409" i="2"/>
  <c r="X409" i="2"/>
  <c r="W409" i="2"/>
  <c r="V409" i="2"/>
  <c r="U409" i="2"/>
  <c r="T409" i="2"/>
  <c r="S409" i="2"/>
  <c r="R409" i="2"/>
  <c r="Q409" i="2"/>
  <c r="P409" i="2"/>
  <c r="O409" i="2"/>
  <c r="N409" i="2"/>
  <c r="M409" i="2"/>
  <c r="L409" i="2"/>
  <c r="K409" i="2"/>
  <c r="J409" i="2"/>
  <c r="I409" i="2"/>
  <c r="H409" i="2"/>
  <c r="G409" i="2"/>
  <c r="F409" i="2"/>
  <c r="E409" i="2"/>
  <c r="D409" i="2"/>
  <c r="C409" i="2"/>
  <c r="B409" i="2"/>
  <c r="A409" i="2"/>
  <c r="BD408" i="2"/>
  <c r="BC408" i="2"/>
  <c r="BB408" i="2"/>
  <c r="BA408" i="2"/>
  <c r="AZ408" i="2"/>
  <c r="AY408" i="2"/>
  <c r="AX408" i="2"/>
  <c r="AW408" i="2"/>
  <c r="AV408" i="2"/>
  <c r="AU408" i="2"/>
  <c r="AT408" i="2"/>
  <c r="AS408" i="2"/>
  <c r="AR408" i="2"/>
  <c r="AQ408" i="2"/>
  <c r="AP408" i="2"/>
  <c r="AO408" i="2"/>
  <c r="AN408" i="2"/>
  <c r="AM408" i="2"/>
  <c r="AL408" i="2"/>
  <c r="AK408" i="2"/>
  <c r="AJ408" i="2"/>
  <c r="AI408" i="2"/>
  <c r="AH408" i="2"/>
  <c r="AG408" i="2"/>
  <c r="AF408" i="2"/>
  <c r="AE408" i="2"/>
  <c r="AD408" i="2"/>
  <c r="AC408" i="2"/>
  <c r="AB408" i="2"/>
  <c r="AA408" i="2"/>
  <c r="Z408" i="2"/>
  <c r="Y408" i="2"/>
  <c r="X408" i="2"/>
  <c r="W408" i="2"/>
  <c r="V408" i="2"/>
  <c r="U408" i="2"/>
  <c r="T408" i="2"/>
  <c r="S408" i="2"/>
  <c r="R408" i="2"/>
  <c r="Q408" i="2"/>
  <c r="P408" i="2"/>
  <c r="O408" i="2"/>
  <c r="N408" i="2"/>
  <c r="M408" i="2"/>
  <c r="L408" i="2"/>
  <c r="K408" i="2"/>
  <c r="J408" i="2"/>
  <c r="I408" i="2"/>
  <c r="H408" i="2"/>
  <c r="G408" i="2"/>
  <c r="F408" i="2"/>
  <c r="E408" i="2"/>
  <c r="D408" i="2"/>
  <c r="C408" i="2"/>
  <c r="B408" i="2"/>
  <c r="A408" i="2"/>
  <c r="BD407" i="2"/>
  <c r="BC407" i="2"/>
  <c r="BB407" i="2"/>
  <c r="BA407" i="2"/>
  <c r="AZ407" i="2"/>
  <c r="AY407" i="2"/>
  <c r="AX407" i="2"/>
  <c r="AW407" i="2"/>
  <c r="AV407" i="2"/>
  <c r="AU407" i="2"/>
  <c r="AT407" i="2"/>
  <c r="AS407" i="2"/>
  <c r="AR407" i="2"/>
  <c r="AQ407" i="2"/>
  <c r="AP407" i="2"/>
  <c r="AO407" i="2"/>
  <c r="AN407" i="2"/>
  <c r="AM407" i="2"/>
  <c r="AL407" i="2"/>
  <c r="AK407" i="2"/>
  <c r="AJ407" i="2"/>
  <c r="AI407" i="2"/>
  <c r="AH407" i="2"/>
  <c r="AG407" i="2"/>
  <c r="AF407" i="2"/>
  <c r="AE407" i="2"/>
  <c r="AD407" i="2"/>
  <c r="AC407" i="2"/>
  <c r="AB407" i="2"/>
  <c r="AA407" i="2"/>
  <c r="Z407" i="2"/>
  <c r="Y407" i="2"/>
  <c r="X407" i="2"/>
  <c r="W407" i="2"/>
  <c r="V407" i="2"/>
  <c r="U407" i="2"/>
  <c r="T407" i="2"/>
  <c r="S407" i="2"/>
  <c r="R407" i="2"/>
  <c r="Q407" i="2"/>
  <c r="P407" i="2"/>
  <c r="O407" i="2"/>
  <c r="N407" i="2"/>
  <c r="M407" i="2"/>
  <c r="L407" i="2"/>
  <c r="K407" i="2"/>
  <c r="J407" i="2"/>
  <c r="I407" i="2"/>
  <c r="H407" i="2"/>
  <c r="G407" i="2"/>
  <c r="F407" i="2"/>
  <c r="E407" i="2"/>
  <c r="D407" i="2"/>
  <c r="C407" i="2"/>
  <c r="B407" i="2"/>
  <c r="A407" i="2"/>
  <c r="BD406" i="2"/>
  <c r="BC406" i="2"/>
  <c r="BB406" i="2"/>
  <c r="BA406" i="2"/>
  <c r="AZ406" i="2"/>
  <c r="AY406" i="2"/>
  <c r="AX406" i="2"/>
  <c r="AW406" i="2"/>
  <c r="AV406" i="2"/>
  <c r="AU406" i="2"/>
  <c r="AT406" i="2"/>
  <c r="AS406" i="2"/>
  <c r="AR406" i="2"/>
  <c r="AQ406" i="2"/>
  <c r="AP406" i="2"/>
  <c r="AO406" i="2"/>
  <c r="AN406" i="2"/>
  <c r="AM406" i="2"/>
  <c r="AL406" i="2"/>
  <c r="AK406" i="2"/>
  <c r="AJ406" i="2"/>
  <c r="AI406" i="2"/>
  <c r="AH406" i="2"/>
  <c r="AG406" i="2"/>
  <c r="AF406" i="2"/>
  <c r="AE406" i="2"/>
  <c r="AD406" i="2"/>
  <c r="AC406" i="2"/>
  <c r="AB406" i="2"/>
  <c r="AA406" i="2"/>
  <c r="Z406" i="2"/>
  <c r="Y406" i="2"/>
  <c r="X406" i="2"/>
  <c r="W406" i="2"/>
  <c r="V406" i="2"/>
  <c r="U406" i="2"/>
  <c r="T406" i="2"/>
  <c r="S406" i="2"/>
  <c r="R406" i="2"/>
  <c r="Q406" i="2"/>
  <c r="P406" i="2"/>
  <c r="O406" i="2"/>
  <c r="N406" i="2"/>
  <c r="M406" i="2"/>
  <c r="L406" i="2"/>
  <c r="K406" i="2"/>
  <c r="J406" i="2"/>
  <c r="I406" i="2"/>
  <c r="H406" i="2"/>
  <c r="G406" i="2"/>
  <c r="F406" i="2"/>
  <c r="E406" i="2"/>
  <c r="D406" i="2"/>
  <c r="C406" i="2"/>
  <c r="B406" i="2"/>
  <c r="A406" i="2"/>
  <c r="BD405" i="2"/>
  <c r="BC405" i="2"/>
  <c r="BB405" i="2"/>
  <c r="BA405" i="2"/>
  <c r="AZ405" i="2"/>
  <c r="AY405" i="2"/>
  <c r="AX405" i="2"/>
  <c r="AW405" i="2"/>
  <c r="AV405" i="2"/>
  <c r="AU405" i="2"/>
  <c r="AT405" i="2"/>
  <c r="AS405" i="2"/>
  <c r="AR405" i="2"/>
  <c r="AQ405" i="2"/>
  <c r="AP405" i="2"/>
  <c r="AO405" i="2"/>
  <c r="AN405" i="2"/>
  <c r="AM405" i="2"/>
  <c r="AL405" i="2"/>
  <c r="AK405" i="2"/>
  <c r="AJ405" i="2"/>
  <c r="AI405" i="2"/>
  <c r="AH405" i="2"/>
  <c r="AG405" i="2"/>
  <c r="AF405" i="2"/>
  <c r="AE405" i="2"/>
  <c r="AD405" i="2"/>
  <c r="AC405" i="2"/>
  <c r="AB405" i="2"/>
  <c r="AA405" i="2"/>
  <c r="Z405" i="2"/>
  <c r="Y405" i="2"/>
  <c r="X405" i="2"/>
  <c r="W405" i="2"/>
  <c r="V405" i="2"/>
  <c r="U405" i="2"/>
  <c r="T405" i="2"/>
  <c r="S405" i="2"/>
  <c r="R405" i="2"/>
  <c r="Q405" i="2"/>
  <c r="P405" i="2"/>
  <c r="O405" i="2"/>
  <c r="N405" i="2"/>
  <c r="M405" i="2"/>
  <c r="L405" i="2"/>
  <c r="K405" i="2"/>
  <c r="J405" i="2"/>
  <c r="I405" i="2"/>
  <c r="H405" i="2"/>
  <c r="G405" i="2"/>
  <c r="F405" i="2"/>
  <c r="E405" i="2"/>
  <c r="D405" i="2"/>
  <c r="C405" i="2"/>
  <c r="B405" i="2"/>
  <c r="A405" i="2"/>
  <c r="BD404" i="2"/>
  <c r="BC404" i="2"/>
  <c r="BB404" i="2"/>
  <c r="BA404" i="2"/>
  <c r="AZ404" i="2"/>
  <c r="AY404" i="2"/>
  <c r="AX404" i="2"/>
  <c r="AW404" i="2"/>
  <c r="AV404" i="2"/>
  <c r="AU404" i="2"/>
  <c r="AT404" i="2"/>
  <c r="AS404" i="2"/>
  <c r="AR404" i="2"/>
  <c r="AQ404" i="2"/>
  <c r="AP404" i="2"/>
  <c r="AO404" i="2"/>
  <c r="AN404" i="2"/>
  <c r="AM404" i="2"/>
  <c r="AL404" i="2"/>
  <c r="AK404" i="2"/>
  <c r="AJ404" i="2"/>
  <c r="AI404" i="2"/>
  <c r="AH404" i="2"/>
  <c r="AG404" i="2"/>
  <c r="AF404" i="2"/>
  <c r="AE404" i="2"/>
  <c r="AD404" i="2"/>
  <c r="AC404" i="2"/>
  <c r="AB404" i="2"/>
  <c r="AA404" i="2"/>
  <c r="Z404" i="2"/>
  <c r="Y404" i="2"/>
  <c r="X404" i="2"/>
  <c r="W404" i="2"/>
  <c r="V404" i="2"/>
  <c r="U404" i="2"/>
  <c r="T404" i="2"/>
  <c r="S404" i="2"/>
  <c r="R404" i="2"/>
  <c r="Q404" i="2"/>
  <c r="P404" i="2"/>
  <c r="O404" i="2"/>
  <c r="N404" i="2"/>
  <c r="M404" i="2"/>
  <c r="L404" i="2"/>
  <c r="K404" i="2"/>
  <c r="J404" i="2"/>
  <c r="I404" i="2"/>
  <c r="H404" i="2"/>
  <c r="G404" i="2"/>
  <c r="F404" i="2"/>
  <c r="E404" i="2"/>
  <c r="D404" i="2"/>
  <c r="C404" i="2"/>
  <c r="B404" i="2"/>
  <c r="A404" i="2"/>
  <c r="BD403" i="2"/>
  <c r="BC403" i="2"/>
  <c r="BB403" i="2"/>
  <c r="BA403" i="2"/>
  <c r="AZ403" i="2"/>
  <c r="AY403" i="2"/>
  <c r="AX403" i="2"/>
  <c r="AW403" i="2"/>
  <c r="AV403" i="2"/>
  <c r="AU403" i="2"/>
  <c r="AT403" i="2"/>
  <c r="AS403" i="2"/>
  <c r="AR403" i="2"/>
  <c r="AQ403" i="2"/>
  <c r="AP403" i="2"/>
  <c r="AO403" i="2"/>
  <c r="AN403" i="2"/>
  <c r="AM403" i="2"/>
  <c r="AL403" i="2"/>
  <c r="AK403" i="2"/>
  <c r="AJ403" i="2"/>
  <c r="AI403" i="2"/>
  <c r="AH403" i="2"/>
  <c r="AG403" i="2"/>
  <c r="AF403" i="2"/>
  <c r="AE403" i="2"/>
  <c r="AD403" i="2"/>
  <c r="AC403" i="2"/>
  <c r="AB403" i="2"/>
  <c r="AA403" i="2"/>
  <c r="Z403" i="2"/>
  <c r="Y403" i="2"/>
  <c r="X403" i="2"/>
  <c r="W403" i="2"/>
  <c r="V403" i="2"/>
  <c r="U403" i="2"/>
  <c r="T403" i="2"/>
  <c r="S403" i="2"/>
  <c r="R403" i="2"/>
  <c r="Q403" i="2"/>
  <c r="P403" i="2"/>
  <c r="O403" i="2"/>
  <c r="N403" i="2"/>
  <c r="M403" i="2"/>
  <c r="L403" i="2"/>
  <c r="K403" i="2"/>
  <c r="J403" i="2"/>
  <c r="I403" i="2"/>
  <c r="H403" i="2"/>
  <c r="G403" i="2"/>
  <c r="F403" i="2"/>
  <c r="E403" i="2"/>
  <c r="D403" i="2"/>
  <c r="C403" i="2"/>
  <c r="B403" i="2"/>
  <c r="A403" i="2"/>
  <c r="BD402" i="2"/>
  <c r="BC402" i="2"/>
  <c r="BB402" i="2"/>
  <c r="BA402" i="2"/>
  <c r="AZ402" i="2"/>
  <c r="AY402" i="2"/>
  <c r="AX402" i="2"/>
  <c r="AW402" i="2"/>
  <c r="AV402" i="2"/>
  <c r="AU402" i="2"/>
  <c r="AT402" i="2"/>
  <c r="AS402" i="2"/>
  <c r="AR402" i="2"/>
  <c r="AQ402" i="2"/>
  <c r="AP402" i="2"/>
  <c r="AO402" i="2"/>
  <c r="AN402" i="2"/>
  <c r="AM402" i="2"/>
  <c r="AL402" i="2"/>
  <c r="AK402" i="2"/>
  <c r="AJ402" i="2"/>
  <c r="AI402" i="2"/>
  <c r="AH402" i="2"/>
  <c r="AG402" i="2"/>
  <c r="AF402" i="2"/>
  <c r="AE402" i="2"/>
  <c r="AD402" i="2"/>
  <c r="AC402" i="2"/>
  <c r="AB402" i="2"/>
  <c r="AA402" i="2"/>
  <c r="Z402" i="2"/>
  <c r="Y402" i="2"/>
  <c r="X402" i="2"/>
  <c r="W402" i="2"/>
  <c r="V402" i="2"/>
  <c r="U402" i="2"/>
  <c r="T402" i="2"/>
  <c r="S402" i="2"/>
  <c r="R402" i="2"/>
  <c r="Q402" i="2"/>
  <c r="P402" i="2"/>
  <c r="O402" i="2"/>
  <c r="N402" i="2"/>
  <c r="M402" i="2"/>
  <c r="L402" i="2"/>
  <c r="K402" i="2"/>
  <c r="J402" i="2"/>
  <c r="I402" i="2"/>
  <c r="H402" i="2"/>
  <c r="G402" i="2"/>
  <c r="F402" i="2"/>
  <c r="E402" i="2"/>
  <c r="D402" i="2"/>
  <c r="C402" i="2"/>
  <c r="B402" i="2"/>
  <c r="A402" i="2"/>
  <c r="BD401" i="2"/>
  <c r="BC401" i="2"/>
  <c r="BB401" i="2"/>
  <c r="BA401" i="2"/>
  <c r="AZ401" i="2"/>
  <c r="AY401" i="2"/>
  <c r="AX401" i="2"/>
  <c r="AW401" i="2"/>
  <c r="AV401" i="2"/>
  <c r="AU401" i="2"/>
  <c r="AT401" i="2"/>
  <c r="AS401" i="2"/>
  <c r="AR401" i="2"/>
  <c r="AQ401" i="2"/>
  <c r="AP401" i="2"/>
  <c r="AO401" i="2"/>
  <c r="AN401" i="2"/>
  <c r="AM401" i="2"/>
  <c r="AL401" i="2"/>
  <c r="AK401" i="2"/>
  <c r="AJ401" i="2"/>
  <c r="AI401" i="2"/>
  <c r="AH401" i="2"/>
  <c r="AG401" i="2"/>
  <c r="AF401" i="2"/>
  <c r="AE401" i="2"/>
  <c r="AD401" i="2"/>
  <c r="AC401" i="2"/>
  <c r="AB401" i="2"/>
  <c r="AA401" i="2"/>
  <c r="Z401" i="2"/>
  <c r="Y401" i="2"/>
  <c r="X401" i="2"/>
  <c r="W401" i="2"/>
  <c r="V401" i="2"/>
  <c r="U401" i="2"/>
  <c r="T401" i="2"/>
  <c r="S401" i="2"/>
  <c r="R401" i="2"/>
  <c r="Q401" i="2"/>
  <c r="P401" i="2"/>
  <c r="O401" i="2"/>
  <c r="N401" i="2"/>
  <c r="M401" i="2"/>
  <c r="L401" i="2"/>
  <c r="K401" i="2"/>
  <c r="J401" i="2"/>
  <c r="I401" i="2"/>
  <c r="H401" i="2"/>
  <c r="G401" i="2"/>
  <c r="F401" i="2"/>
  <c r="E401" i="2"/>
  <c r="D401" i="2"/>
  <c r="C401" i="2"/>
  <c r="B401" i="2"/>
  <c r="A401" i="2"/>
  <c r="BD400" i="2"/>
  <c r="BC400" i="2"/>
  <c r="BB400" i="2"/>
  <c r="BA400" i="2"/>
  <c r="AZ400" i="2"/>
  <c r="AY400" i="2"/>
  <c r="AX400" i="2"/>
  <c r="AW400" i="2"/>
  <c r="AV400" i="2"/>
  <c r="AU400" i="2"/>
  <c r="AT400" i="2"/>
  <c r="AS400" i="2"/>
  <c r="AR400" i="2"/>
  <c r="AQ400" i="2"/>
  <c r="AP400" i="2"/>
  <c r="AO400" i="2"/>
  <c r="AN400" i="2"/>
  <c r="AM400" i="2"/>
  <c r="AL400" i="2"/>
  <c r="AK400" i="2"/>
  <c r="AJ400" i="2"/>
  <c r="AI400" i="2"/>
  <c r="AH400" i="2"/>
  <c r="AG400" i="2"/>
  <c r="AF400" i="2"/>
  <c r="AE400" i="2"/>
  <c r="AD400" i="2"/>
  <c r="AC400" i="2"/>
  <c r="AB400" i="2"/>
  <c r="AA400" i="2"/>
  <c r="Z400" i="2"/>
  <c r="Y400" i="2"/>
  <c r="X400" i="2"/>
  <c r="W400" i="2"/>
  <c r="V400" i="2"/>
  <c r="U400" i="2"/>
  <c r="T400" i="2"/>
  <c r="S400" i="2"/>
  <c r="R400" i="2"/>
  <c r="Q400" i="2"/>
  <c r="P400" i="2"/>
  <c r="O400" i="2"/>
  <c r="N400" i="2"/>
  <c r="M400" i="2"/>
  <c r="L400" i="2"/>
  <c r="K400" i="2"/>
  <c r="J400" i="2"/>
  <c r="I400" i="2"/>
  <c r="H400" i="2"/>
  <c r="G400" i="2"/>
  <c r="F400" i="2"/>
  <c r="E400" i="2"/>
  <c r="D400" i="2"/>
  <c r="C400" i="2"/>
  <c r="B400" i="2"/>
  <c r="A400" i="2"/>
  <c r="BD399" i="2"/>
  <c r="BC399" i="2"/>
  <c r="BB399" i="2"/>
  <c r="BA399" i="2"/>
  <c r="AZ399" i="2"/>
  <c r="AY399" i="2"/>
  <c r="AX399" i="2"/>
  <c r="AW399" i="2"/>
  <c r="AV399" i="2"/>
  <c r="AU399" i="2"/>
  <c r="AT399" i="2"/>
  <c r="AS399" i="2"/>
  <c r="AR399" i="2"/>
  <c r="AQ399" i="2"/>
  <c r="AP399" i="2"/>
  <c r="AO399" i="2"/>
  <c r="AN399" i="2"/>
  <c r="AM399" i="2"/>
  <c r="AL399" i="2"/>
  <c r="AK399" i="2"/>
  <c r="AJ399" i="2"/>
  <c r="AI399" i="2"/>
  <c r="AH399" i="2"/>
  <c r="AG399" i="2"/>
  <c r="AF399" i="2"/>
  <c r="AE399" i="2"/>
  <c r="AD399" i="2"/>
  <c r="AC399" i="2"/>
  <c r="AB399" i="2"/>
  <c r="AA399" i="2"/>
  <c r="Z399" i="2"/>
  <c r="Y399" i="2"/>
  <c r="X399" i="2"/>
  <c r="W399" i="2"/>
  <c r="V399" i="2"/>
  <c r="U399" i="2"/>
  <c r="T399" i="2"/>
  <c r="S399" i="2"/>
  <c r="R399" i="2"/>
  <c r="Q399" i="2"/>
  <c r="P399" i="2"/>
  <c r="O399" i="2"/>
  <c r="N399" i="2"/>
  <c r="M399" i="2"/>
  <c r="L399" i="2"/>
  <c r="K399" i="2"/>
  <c r="J399" i="2"/>
  <c r="I399" i="2"/>
  <c r="H399" i="2"/>
  <c r="G399" i="2"/>
  <c r="F399" i="2"/>
  <c r="E399" i="2"/>
  <c r="D399" i="2"/>
  <c r="C399" i="2"/>
  <c r="B399" i="2"/>
  <c r="A399" i="2"/>
  <c r="BD398" i="2"/>
  <c r="BC398" i="2"/>
  <c r="BB398" i="2"/>
  <c r="BA398" i="2"/>
  <c r="AZ398" i="2"/>
  <c r="AY398" i="2"/>
  <c r="AX398" i="2"/>
  <c r="AW398" i="2"/>
  <c r="AV398" i="2"/>
  <c r="AU398" i="2"/>
  <c r="AT398" i="2"/>
  <c r="AS398" i="2"/>
  <c r="AR398" i="2"/>
  <c r="AQ398" i="2"/>
  <c r="AP398" i="2"/>
  <c r="AO398" i="2"/>
  <c r="AN398" i="2"/>
  <c r="AM398" i="2"/>
  <c r="AL398" i="2"/>
  <c r="AK398" i="2"/>
  <c r="AJ398" i="2"/>
  <c r="AI398" i="2"/>
  <c r="AH398" i="2"/>
  <c r="AG398" i="2"/>
  <c r="AF398" i="2"/>
  <c r="AE398" i="2"/>
  <c r="AD398" i="2"/>
  <c r="AC398" i="2"/>
  <c r="AB398" i="2"/>
  <c r="AA398" i="2"/>
  <c r="Z398" i="2"/>
  <c r="Y398" i="2"/>
  <c r="X398" i="2"/>
  <c r="W398" i="2"/>
  <c r="V398" i="2"/>
  <c r="U398" i="2"/>
  <c r="T398" i="2"/>
  <c r="S398" i="2"/>
  <c r="R398" i="2"/>
  <c r="Q398" i="2"/>
  <c r="P398" i="2"/>
  <c r="O398" i="2"/>
  <c r="N398" i="2"/>
  <c r="M398" i="2"/>
  <c r="L398" i="2"/>
  <c r="K398" i="2"/>
  <c r="J398" i="2"/>
  <c r="I398" i="2"/>
  <c r="H398" i="2"/>
  <c r="G398" i="2"/>
  <c r="F398" i="2"/>
  <c r="E398" i="2"/>
  <c r="D398" i="2"/>
  <c r="C398" i="2"/>
  <c r="B398" i="2"/>
  <c r="A398" i="2"/>
  <c r="BD397" i="2"/>
  <c r="BC397" i="2"/>
  <c r="BB397" i="2"/>
  <c r="BA397" i="2"/>
  <c r="AZ397" i="2"/>
  <c r="AY397" i="2"/>
  <c r="AX397" i="2"/>
  <c r="AW397" i="2"/>
  <c r="AV397" i="2"/>
  <c r="AU397" i="2"/>
  <c r="AT397" i="2"/>
  <c r="AS397" i="2"/>
  <c r="AR397" i="2"/>
  <c r="AQ397" i="2"/>
  <c r="AP397" i="2"/>
  <c r="AO397" i="2"/>
  <c r="AN397" i="2"/>
  <c r="AM397" i="2"/>
  <c r="AL397" i="2"/>
  <c r="AK397" i="2"/>
  <c r="AJ397" i="2"/>
  <c r="AI397" i="2"/>
  <c r="AH397" i="2"/>
  <c r="AG397" i="2"/>
  <c r="AF397" i="2"/>
  <c r="AE397" i="2"/>
  <c r="AD397" i="2"/>
  <c r="AC397" i="2"/>
  <c r="AB397" i="2"/>
  <c r="AA397" i="2"/>
  <c r="Z397" i="2"/>
  <c r="Y397" i="2"/>
  <c r="X397" i="2"/>
  <c r="W397" i="2"/>
  <c r="V397" i="2"/>
  <c r="U397" i="2"/>
  <c r="T397" i="2"/>
  <c r="S397" i="2"/>
  <c r="R397" i="2"/>
  <c r="Q397" i="2"/>
  <c r="P397" i="2"/>
  <c r="O397" i="2"/>
  <c r="N397" i="2"/>
  <c r="M397" i="2"/>
  <c r="L397" i="2"/>
  <c r="K397" i="2"/>
  <c r="J397" i="2"/>
  <c r="I397" i="2"/>
  <c r="H397" i="2"/>
  <c r="G397" i="2"/>
  <c r="F397" i="2"/>
  <c r="E397" i="2"/>
  <c r="D397" i="2"/>
  <c r="C397" i="2"/>
  <c r="B397" i="2"/>
  <c r="A397" i="2"/>
  <c r="BD396" i="2"/>
  <c r="BC396" i="2"/>
  <c r="BB396" i="2"/>
  <c r="BA396" i="2"/>
  <c r="AZ396" i="2"/>
  <c r="AY396" i="2"/>
  <c r="AX396" i="2"/>
  <c r="AW396" i="2"/>
  <c r="AV396" i="2"/>
  <c r="AU396" i="2"/>
  <c r="AT396" i="2"/>
  <c r="AS396" i="2"/>
  <c r="AR396" i="2"/>
  <c r="AQ396" i="2"/>
  <c r="AP396" i="2"/>
  <c r="AO396" i="2"/>
  <c r="AN396" i="2"/>
  <c r="AM396" i="2"/>
  <c r="AL396" i="2"/>
  <c r="AK396" i="2"/>
  <c r="AJ396" i="2"/>
  <c r="AI396" i="2"/>
  <c r="AH396" i="2"/>
  <c r="AG396" i="2"/>
  <c r="AF396" i="2"/>
  <c r="AE396" i="2"/>
  <c r="AD396" i="2"/>
  <c r="AC396" i="2"/>
  <c r="AB396" i="2"/>
  <c r="AA396" i="2"/>
  <c r="Z396" i="2"/>
  <c r="Y396" i="2"/>
  <c r="X396" i="2"/>
  <c r="W396" i="2"/>
  <c r="V396" i="2"/>
  <c r="U396" i="2"/>
  <c r="T396" i="2"/>
  <c r="S396" i="2"/>
  <c r="R396" i="2"/>
  <c r="Q396" i="2"/>
  <c r="P396" i="2"/>
  <c r="O396" i="2"/>
  <c r="N396" i="2"/>
  <c r="M396" i="2"/>
  <c r="L396" i="2"/>
  <c r="K396" i="2"/>
  <c r="J396" i="2"/>
  <c r="I396" i="2"/>
  <c r="H396" i="2"/>
  <c r="G396" i="2"/>
  <c r="F396" i="2"/>
  <c r="E396" i="2"/>
  <c r="D396" i="2"/>
  <c r="C396" i="2"/>
  <c r="B396" i="2"/>
  <c r="A396" i="2"/>
  <c r="BD395" i="2"/>
  <c r="BC395" i="2"/>
  <c r="BB395" i="2"/>
  <c r="BA395" i="2"/>
  <c r="AZ395" i="2"/>
  <c r="AY395" i="2"/>
  <c r="AX395" i="2"/>
  <c r="AW395" i="2"/>
  <c r="AV395" i="2"/>
  <c r="AU395" i="2"/>
  <c r="AT395" i="2"/>
  <c r="AS395" i="2"/>
  <c r="AR395" i="2"/>
  <c r="AQ395" i="2"/>
  <c r="AP395" i="2"/>
  <c r="AO395" i="2"/>
  <c r="AN395" i="2"/>
  <c r="AM395" i="2"/>
  <c r="AL395" i="2"/>
  <c r="AK395" i="2"/>
  <c r="AJ395" i="2"/>
  <c r="AI395" i="2"/>
  <c r="AH395" i="2"/>
  <c r="AG395" i="2"/>
  <c r="AF395" i="2"/>
  <c r="AE395" i="2"/>
  <c r="AD395" i="2"/>
  <c r="AC395" i="2"/>
  <c r="AB395" i="2"/>
  <c r="AA395" i="2"/>
  <c r="Z395" i="2"/>
  <c r="Y395" i="2"/>
  <c r="X395" i="2"/>
  <c r="W395" i="2"/>
  <c r="V395" i="2"/>
  <c r="U395" i="2"/>
  <c r="T395" i="2"/>
  <c r="S395" i="2"/>
  <c r="R395" i="2"/>
  <c r="Q395" i="2"/>
  <c r="P395" i="2"/>
  <c r="O395" i="2"/>
  <c r="N395" i="2"/>
  <c r="M395" i="2"/>
  <c r="L395" i="2"/>
  <c r="K395" i="2"/>
  <c r="J395" i="2"/>
  <c r="I395" i="2"/>
  <c r="H395" i="2"/>
  <c r="G395" i="2"/>
  <c r="F395" i="2"/>
  <c r="E395" i="2"/>
  <c r="D395" i="2"/>
  <c r="C395" i="2"/>
  <c r="B395" i="2"/>
  <c r="A395" i="2"/>
  <c r="BD394" i="2"/>
  <c r="BC394" i="2"/>
  <c r="BB394" i="2"/>
  <c r="BA394" i="2"/>
  <c r="AZ394" i="2"/>
  <c r="AY394" i="2"/>
  <c r="AX394" i="2"/>
  <c r="AW394" i="2"/>
  <c r="AV394" i="2"/>
  <c r="AU394" i="2"/>
  <c r="AT394" i="2"/>
  <c r="AS394" i="2"/>
  <c r="AR394" i="2"/>
  <c r="AQ394" i="2"/>
  <c r="AP394" i="2"/>
  <c r="AO394" i="2"/>
  <c r="AN394" i="2"/>
  <c r="AM394" i="2"/>
  <c r="AL394" i="2"/>
  <c r="AK394" i="2"/>
  <c r="AJ394" i="2"/>
  <c r="AI394" i="2"/>
  <c r="AH394" i="2"/>
  <c r="AG394" i="2"/>
  <c r="AF394" i="2"/>
  <c r="AE394" i="2"/>
  <c r="AD394" i="2"/>
  <c r="AC394" i="2"/>
  <c r="AB394" i="2"/>
  <c r="AA394" i="2"/>
  <c r="Z394" i="2"/>
  <c r="Y394" i="2"/>
  <c r="X394" i="2"/>
  <c r="W394" i="2"/>
  <c r="V394" i="2"/>
  <c r="U394" i="2"/>
  <c r="T394" i="2"/>
  <c r="S394" i="2"/>
  <c r="R394" i="2"/>
  <c r="Q394" i="2"/>
  <c r="P394" i="2"/>
  <c r="O394" i="2"/>
  <c r="N394" i="2"/>
  <c r="M394" i="2"/>
  <c r="L394" i="2"/>
  <c r="K394" i="2"/>
  <c r="J394" i="2"/>
  <c r="I394" i="2"/>
  <c r="H394" i="2"/>
  <c r="G394" i="2"/>
  <c r="F394" i="2"/>
  <c r="E394" i="2"/>
  <c r="D394" i="2"/>
  <c r="C394" i="2"/>
  <c r="B394" i="2"/>
  <c r="A394" i="2"/>
  <c r="BD393" i="2"/>
  <c r="BC393" i="2"/>
  <c r="BB393" i="2"/>
  <c r="BA393" i="2"/>
  <c r="AZ393" i="2"/>
  <c r="AY393" i="2"/>
  <c r="AX393" i="2"/>
  <c r="AW393" i="2"/>
  <c r="AV393" i="2"/>
  <c r="AU393" i="2"/>
  <c r="AT393" i="2"/>
  <c r="AS393" i="2"/>
  <c r="AR393" i="2"/>
  <c r="AQ393" i="2"/>
  <c r="AP393" i="2"/>
  <c r="AO393" i="2"/>
  <c r="AN393" i="2"/>
  <c r="AM393" i="2"/>
  <c r="AL393" i="2"/>
  <c r="AK393" i="2"/>
  <c r="AJ393" i="2"/>
  <c r="AI393" i="2"/>
  <c r="AH393" i="2"/>
  <c r="AG393" i="2"/>
  <c r="AF393" i="2"/>
  <c r="AE393" i="2"/>
  <c r="AD393" i="2"/>
  <c r="AC393" i="2"/>
  <c r="AB393" i="2"/>
  <c r="AA393" i="2"/>
  <c r="Z393" i="2"/>
  <c r="Y393" i="2"/>
  <c r="X393" i="2"/>
  <c r="W393" i="2"/>
  <c r="V393" i="2"/>
  <c r="U393" i="2"/>
  <c r="T393" i="2"/>
  <c r="S393" i="2"/>
  <c r="R393" i="2"/>
  <c r="Q393" i="2"/>
  <c r="P393" i="2"/>
  <c r="O393" i="2"/>
  <c r="N393" i="2"/>
  <c r="M393" i="2"/>
  <c r="L393" i="2"/>
  <c r="K393" i="2"/>
  <c r="J393" i="2"/>
  <c r="I393" i="2"/>
  <c r="H393" i="2"/>
  <c r="G393" i="2"/>
  <c r="F393" i="2"/>
  <c r="E393" i="2"/>
  <c r="D393" i="2"/>
  <c r="C393" i="2"/>
  <c r="B393" i="2"/>
  <c r="A393" i="2"/>
  <c r="BD392" i="2"/>
  <c r="BC392" i="2"/>
  <c r="BB392" i="2"/>
  <c r="BA392" i="2"/>
  <c r="AZ392" i="2"/>
  <c r="AY392" i="2"/>
  <c r="AX392" i="2"/>
  <c r="AW392" i="2"/>
  <c r="AV392" i="2"/>
  <c r="AU392" i="2"/>
  <c r="AT392" i="2"/>
  <c r="AS392" i="2"/>
  <c r="AR392" i="2"/>
  <c r="AQ392" i="2"/>
  <c r="AP392" i="2"/>
  <c r="AO392" i="2"/>
  <c r="AN392" i="2"/>
  <c r="AM392" i="2"/>
  <c r="AL392" i="2"/>
  <c r="AK392" i="2"/>
  <c r="AJ392" i="2"/>
  <c r="AI392" i="2"/>
  <c r="AH392" i="2"/>
  <c r="AG392" i="2"/>
  <c r="AF392" i="2"/>
  <c r="AE392" i="2"/>
  <c r="AD392" i="2"/>
  <c r="AC392" i="2"/>
  <c r="AB392" i="2"/>
  <c r="AA392" i="2"/>
  <c r="Z392" i="2"/>
  <c r="Y392" i="2"/>
  <c r="X392" i="2"/>
  <c r="W392" i="2"/>
  <c r="V392" i="2"/>
  <c r="U392" i="2"/>
  <c r="T392" i="2"/>
  <c r="S392" i="2"/>
  <c r="R392" i="2"/>
  <c r="Q392" i="2"/>
  <c r="P392" i="2"/>
  <c r="O392" i="2"/>
  <c r="N392" i="2"/>
  <c r="M392" i="2"/>
  <c r="L392" i="2"/>
  <c r="K392" i="2"/>
  <c r="J392" i="2"/>
  <c r="I392" i="2"/>
  <c r="H392" i="2"/>
  <c r="G392" i="2"/>
  <c r="F392" i="2"/>
  <c r="E392" i="2"/>
  <c r="D392" i="2"/>
  <c r="C392" i="2"/>
  <c r="B392" i="2"/>
  <c r="A392" i="2"/>
  <c r="BD391" i="2"/>
  <c r="BC391" i="2"/>
  <c r="BB391" i="2"/>
  <c r="BA391" i="2"/>
  <c r="AZ391" i="2"/>
  <c r="AY391" i="2"/>
  <c r="AX391" i="2"/>
  <c r="AW391" i="2"/>
  <c r="AV391" i="2"/>
  <c r="AU391" i="2"/>
  <c r="AT391" i="2"/>
  <c r="AS391" i="2"/>
  <c r="AR391" i="2"/>
  <c r="AQ391" i="2"/>
  <c r="AP391" i="2"/>
  <c r="AO391" i="2"/>
  <c r="AN391" i="2"/>
  <c r="AM391" i="2"/>
  <c r="AL391" i="2"/>
  <c r="AK391" i="2"/>
  <c r="AJ391" i="2"/>
  <c r="AI391" i="2"/>
  <c r="AH391" i="2"/>
  <c r="AG391" i="2"/>
  <c r="AF391" i="2"/>
  <c r="AE391" i="2"/>
  <c r="AD391" i="2"/>
  <c r="AC391" i="2"/>
  <c r="AB391" i="2"/>
  <c r="AA391" i="2"/>
  <c r="Z391" i="2"/>
  <c r="Y391" i="2"/>
  <c r="X391" i="2"/>
  <c r="W391" i="2"/>
  <c r="V391" i="2"/>
  <c r="U391" i="2"/>
  <c r="T391" i="2"/>
  <c r="S391" i="2"/>
  <c r="R391" i="2"/>
  <c r="Q391" i="2"/>
  <c r="P391" i="2"/>
  <c r="O391" i="2"/>
  <c r="N391" i="2"/>
  <c r="M391" i="2"/>
  <c r="L391" i="2"/>
  <c r="K391" i="2"/>
  <c r="J391" i="2"/>
  <c r="I391" i="2"/>
  <c r="H391" i="2"/>
  <c r="G391" i="2"/>
  <c r="F391" i="2"/>
  <c r="E391" i="2"/>
  <c r="D391" i="2"/>
  <c r="C391" i="2"/>
  <c r="B391" i="2"/>
  <c r="A391" i="2"/>
  <c r="BD390" i="2"/>
  <c r="BC390" i="2"/>
  <c r="BB390" i="2"/>
  <c r="BA390" i="2"/>
  <c r="AZ390" i="2"/>
  <c r="AY390" i="2"/>
  <c r="AX390" i="2"/>
  <c r="AW390" i="2"/>
  <c r="AV390" i="2"/>
  <c r="AU390" i="2"/>
  <c r="AT390" i="2"/>
  <c r="AS390" i="2"/>
  <c r="AR390" i="2"/>
  <c r="AQ390" i="2"/>
  <c r="AP390" i="2"/>
  <c r="AO390" i="2"/>
  <c r="AN390" i="2"/>
  <c r="AM390" i="2"/>
  <c r="AL390" i="2"/>
  <c r="AK390" i="2"/>
  <c r="AJ390" i="2"/>
  <c r="AI390" i="2"/>
  <c r="AH390" i="2"/>
  <c r="AG390" i="2"/>
  <c r="AF390" i="2"/>
  <c r="AE390" i="2"/>
  <c r="AD390" i="2"/>
  <c r="AC390" i="2"/>
  <c r="AB390" i="2"/>
  <c r="AA390" i="2"/>
  <c r="Z390" i="2"/>
  <c r="Y390" i="2"/>
  <c r="X390" i="2"/>
  <c r="W390" i="2"/>
  <c r="V390" i="2"/>
  <c r="U390" i="2"/>
  <c r="T390" i="2"/>
  <c r="S390" i="2"/>
  <c r="R390" i="2"/>
  <c r="Q390" i="2"/>
  <c r="P390" i="2"/>
  <c r="O390" i="2"/>
  <c r="N390" i="2"/>
  <c r="M390" i="2"/>
  <c r="L390" i="2"/>
  <c r="K390" i="2"/>
  <c r="J390" i="2"/>
  <c r="I390" i="2"/>
  <c r="H390" i="2"/>
  <c r="G390" i="2"/>
  <c r="F390" i="2"/>
  <c r="E390" i="2"/>
  <c r="D390" i="2"/>
  <c r="C390" i="2"/>
  <c r="B390" i="2"/>
  <c r="A390" i="2"/>
  <c r="BD389" i="2"/>
  <c r="BC389" i="2"/>
  <c r="BB389" i="2"/>
  <c r="BA389" i="2"/>
  <c r="AZ389" i="2"/>
  <c r="AY389" i="2"/>
  <c r="AX389" i="2"/>
  <c r="AW389" i="2"/>
  <c r="AV389" i="2"/>
  <c r="AU389" i="2"/>
  <c r="AT389" i="2"/>
  <c r="AS389" i="2"/>
  <c r="AR389" i="2"/>
  <c r="AQ389" i="2"/>
  <c r="AP389" i="2"/>
  <c r="AO389" i="2"/>
  <c r="AN389" i="2"/>
  <c r="AM389" i="2"/>
  <c r="AL389" i="2"/>
  <c r="AK389" i="2"/>
  <c r="AJ389" i="2"/>
  <c r="AI389" i="2"/>
  <c r="AH389" i="2"/>
  <c r="AG389" i="2"/>
  <c r="AF389" i="2"/>
  <c r="AE389" i="2"/>
  <c r="AD389" i="2"/>
  <c r="AC389" i="2"/>
  <c r="AB389" i="2"/>
  <c r="AA389" i="2"/>
  <c r="Z389" i="2"/>
  <c r="Y389" i="2"/>
  <c r="X389" i="2"/>
  <c r="W389" i="2"/>
  <c r="V389" i="2"/>
  <c r="U389" i="2"/>
  <c r="T389" i="2"/>
  <c r="S389" i="2"/>
  <c r="R389" i="2"/>
  <c r="Q389" i="2"/>
  <c r="P389" i="2"/>
  <c r="O389" i="2"/>
  <c r="N389" i="2"/>
  <c r="M389" i="2"/>
  <c r="L389" i="2"/>
  <c r="K389" i="2"/>
  <c r="J389" i="2"/>
  <c r="I389" i="2"/>
  <c r="H389" i="2"/>
  <c r="G389" i="2"/>
  <c r="F389" i="2"/>
  <c r="E389" i="2"/>
  <c r="D389" i="2"/>
  <c r="C389" i="2"/>
  <c r="B389" i="2"/>
  <c r="A389" i="2"/>
  <c r="BD388" i="2"/>
  <c r="BC388" i="2"/>
  <c r="BB388" i="2"/>
  <c r="BA388" i="2"/>
  <c r="AZ388" i="2"/>
  <c r="AY388" i="2"/>
  <c r="AX388" i="2"/>
  <c r="AW388" i="2"/>
  <c r="AV388" i="2"/>
  <c r="AU388" i="2"/>
  <c r="AT388" i="2"/>
  <c r="AS388" i="2"/>
  <c r="AR388" i="2"/>
  <c r="AQ388" i="2"/>
  <c r="AP388" i="2"/>
  <c r="AO388" i="2"/>
  <c r="AN388" i="2"/>
  <c r="AM388" i="2"/>
  <c r="AL388" i="2"/>
  <c r="AK388" i="2"/>
  <c r="AJ388" i="2"/>
  <c r="AI388" i="2"/>
  <c r="AH388" i="2"/>
  <c r="AG388" i="2"/>
  <c r="AF388" i="2"/>
  <c r="AE388" i="2"/>
  <c r="AD388" i="2"/>
  <c r="AC388" i="2"/>
  <c r="AB388" i="2"/>
  <c r="AA388" i="2"/>
  <c r="Z388" i="2"/>
  <c r="Y388" i="2"/>
  <c r="X388" i="2"/>
  <c r="W388" i="2"/>
  <c r="V388" i="2"/>
  <c r="U388" i="2"/>
  <c r="T388" i="2"/>
  <c r="S388" i="2"/>
  <c r="R388" i="2"/>
  <c r="Q388" i="2"/>
  <c r="P388" i="2"/>
  <c r="O388" i="2"/>
  <c r="N388" i="2"/>
  <c r="M388" i="2"/>
  <c r="L388" i="2"/>
  <c r="K388" i="2"/>
  <c r="J388" i="2"/>
  <c r="I388" i="2"/>
  <c r="H388" i="2"/>
  <c r="G388" i="2"/>
  <c r="F388" i="2"/>
  <c r="E388" i="2"/>
  <c r="D388" i="2"/>
  <c r="C388" i="2"/>
  <c r="B388" i="2"/>
  <c r="A388" i="2"/>
  <c r="BD387" i="2"/>
  <c r="BC387" i="2"/>
  <c r="BB387" i="2"/>
  <c r="BA387" i="2"/>
  <c r="AZ387" i="2"/>
  <c r="AY387" i="2"/>
  <c r="AX387" i="2"/>
  <c r="AW387" i="2"/>
  <c r="AV387" i="2"/>
  <c r="AU387" i="2"/>
  <c r="AT387" i="2"/>
  <c r="AS387" i="2"/>
  <c r="AR387" i="2"/>
  <c r="AQ387" i="2"/>
  <c r="AP387" i="2"/>
  <c r="AO387" i="2"/>
  <c r="AN387" i="2"/>
  <c r="AM387" i="2"/>
  <c r="AL387" i="2"/>
  <c r="AK387" i="2"/>
  <c r="AJ387" i="2"/>
  <c r="AI387" i="2"/>
  <c r="AH387" i="2"/>
  <c r="AG387" i="2"/>
  <c r="AF387" i="2"/>
  <c r="AE387" i="2"/>
  <c r="AD387" i="2"/>
  <c r="AC387" i="2"/>
  <c r="AB387" i="2"/>
  <c r="AA387" i="2"/>
  <c r="Z387" i="2"/>
  <c r="Y387" i="2"/>
  <c r="X387" i="2"/>
  <c r="W387" i="2"/>
  <c r="V387" i="2"/>
  <c r="U387" i="2"/>
  <c r="T387" i="2"/>
  <c r="S387" i="2"/>
  <c r="R387" i="2"/>
  <c r="Q387" i="2"/>
  <c r="P387" i="2"/>
  <c r="O387" i="2"/>
  <c r="N387" i="2"/>
  <c r="M387" i="2"/>
  <c r="L387" i="2"/>
  <c r="K387" i="2"/>
  <c r="J387" i="2"/>
  <c r="I387" i="2"/>
  <c r="H387" i="2"/>
  <c r="G387" i="2"/>
  <c r="F387" i="2"/>
  <c r="E387" i="2"/>
  <c r="D387" i="2"/>
  <c r="C387" i="2"/>
  <c r="B387" i="2"/>
  <c r="A387" i="2"/>
  <c r="BD386" i="2"/>
  <c r="BC386" i="2"/>
  <c r="BB386" i="2"/>
  <c r="BA386" i="2"/>
  <c r="AZ386" i="2"/>
  <c r="AY386" i="2"/>
  <c r="AX386" i="2"/>
  <c r="AW386" i="2"/>
  <c r="AV386" i="2"/>
  <c r="AU386" i="2"/>
  <c r="AT386" i="2"/>
  <c r="AS386" i="2"/>
  <c r="AR386" i="2"/>
  <c r="AQ386" i="2"/>
  <c r="AP386" i="2"/>
  <c r="AO386" i="2"/>
  <c r="AN386" i="2"/>
  <c r="AM386" i="2"/>
  <c r="AL386" i="2"/>
  <c r="AK386" i="2"/>
  <c r="AJ386" i="2"/>
  <c r="AI386" i="2"/>
  <c r="AH386" i="2"/>
  <c r="AG386" i="2"/>
  <c r="AF386" i="2"/>
  <c r="AE386" i="2"/>
  <c r="AD386" i="2"/>
  <c r="AC386" i="2"/>
  <c r="AB386" i="2"/>
  <c r="AA386" i="2"/>
  <c r="Z386" i="2"/>
  <c r="Y386" i="2"/>
  <c r="X386" i="2"/>
  <c r="W386" i="2"/>
  <c r="V386" i="2"/>
  <c r="U386" i="2"/>
  <c r="T386" i="2"/>
  <c r="S386" i="2"/>
  <c r="R386" i="2"/>
  <c r="Q386" i="2"/>
  <c r="P386" i="2"/>
  <c r="O386" i="2"/>
  <c r="N386" i="2"/>
  <c r="M386" i="2"/>
  <c r="L386" i="2"/>
  <c r="K386" i="2"/>
  <c r="J386" i="2"/>
  <c r="I386" i="2"/>
  <c r="H386" i="2"/>
  <c r="G386" i="2"/>
  <c r="F386" i="2"/>
  <c r="E386" i="2"/>
  <c r="D386" i="2"/>
  <c r="C386" i="2"/>
  <c r="B386" i="2"/>
  <c r="A386" i="2"/>
  <c r="BD385" i="2"/>
  <c r="BC385" i="2"/>
  <c r="BB385" i="2"/>
  <c r="BA385" i="2"/>
  <c r="AZ385" i="2"/>
  <c r="AY385" i="2"/>
  <c r="AX385" i="2"/>
  <c r="AW385" i="2"/>
  <c r="AV385" i="2"/>
  <c r="AU385" i="2"/>
  <c r="AT385" i="2"/>
  <c r="AS385" i="2"/>
  <c r="AR385" i="2"/>
  <c r="AQ385" i="2"/>
  <c r="AP385" i="2"/>
  <c r="AO385" i="2"/>
  <c r="AN385" i="2"/>
  <c r="AM385" i="2"/>
  <c r="AL385" i="2"/>
  <c r="AK385" i="2"/>
  <c r="AJ385" i="2"/>
  <c r="AI385" i="2"/>
  <c r="AH385" i="2"/>
  <c r="AG385" i="2"/>
  <c r="AF385" i="2"/>
  <c r="AE385" i="2"/>
  <c r="AD385" i="2"/>
  <c r="AC385" i="2"/>
  <c r="AB385" i="2"/>
  <c r="AA385" i="2"/>
  <c r="Z385" i="2"/>
  <c r="Y385" i="2"/>
  <c r="X385" i="2"/>
  <c r="W385" i="2"/>
  <c r="V385" i="2"/>
  <c r="U385" i="2"/>
  <c r="T385" i="2"/>
  <c r="S385" i="2"/>
  <c r="R385" i="2"/>
  <c r="Q385" i="2"/>
  <c r="P385" i="2"/>
  <c r="O385" i="2"/>
  <c r="N385" i="2"/>
  <c r="M385" i="2"/>
  <c r="L385" i="2"/>
  <c r="K385" i="2"/>
  <c r="J385" i="2"/>
  <c r="I385" i="2"/>
  <c r="H385" i="2"/>
  <c r="G385" i="2"/>
  <c r="F385" i="2"/>
  <c r="E385" i="2"/>
  <c r="D385" i="2"/>
  <c r="C385" i="2"/>
  <c r="B385" i="2"/>
  <c r="A385" i="2"/>
  <c r="BD384" i="2"/>
  <c r="BC384" i="2"/>
  <c r="BB384" i="2"/>
  <c r="BA384" i="2"/>
  <c r="AZ384" i="2"/>
  <c r="AY384" i="2"/>
  <c r="AX384" i="2"/>
  <c r="AW384" i="2"/>
  <c r="AV384" i="2"/>
  <c r="AU384" i="2"/>
  <c r="AT384" i="2"/>
  <c r="AS384" i="2"/>
  <c r="AR384" i="2"/>
  <c r="AQ384" i="2"/>
  <c r="AP384" i="2"/>
  <c r="AO384" i="2"/>
  <c r="AN384" i="2"/>
  <c r="AM384" i="2"/>
  <c r="AL384" i="2"/>
  <c r="AK384" i="2"/>
  <c r="AJ384" i="2"/>
  <c r="AI384" i="2"/>
  <c r="AH384" i="2"/>
  <c r="AG384" i="2"/>
  <c r="AF384" i="2"/>
  <c r="AE384" i="2"/>
  <c r="AD384" i="2"/>
  <c r="AC384" i="2"/>
  <c r="AB384" i="2"/>
  <c r="AA384" i="2"/>
  <c r="Z384" i="2"/>
  <c r="Y384" i="2"/>
  <c r="X384" i="2"/>
  <c r="W384" i="2"/>
  <c r="V384" i="2"/>
  <c r="U384" i="2"/>
  <c r="T384" i="2"/>
  <c r="S384" i="2"/>
  <c r="R384" i="2"/>
  <c r="Q384" i="2"/>
  <c r="P384" i="2"/>
  <c r="O384" i="2"/>
  <c r="N384" i="2"/>
  <c r="M384" i="2"/>
  <c r="L384" i="2"/>
  <c r="K384" i="2"/>
  <c r="J384" i="2"/>
  <c r="I384" i="2"/>
  <c r="H384" i="2"/>
  <c r="G384" i="2"/>
  <c r="F384" i="2"/>
  <c r="E384" i="2"/>
  <c r="D384" i="2"/>
  <c r="C384" i="2"/>
  <c r="B384" i="2"/>
  <c r="A384" i="2"/>
  <c r="BD383" i="2"/>
  <c r="BC383" i="2"/>
  <c r="BB383" i="2"/>
  <c r="BA383" i="2"/>
  <c r="AZ383" i="2"/>
  <c r="AY383" i="2"/>
  <c r="AX383" i="2"/>
  <c r="AW383" i="2"/>
  <c r="AV383" i="2"/>
  <c r="AU383" i="2"/>
  <c r="AT383" i="2"/>
  <c r="AS383" i="2"/>
  <c r="AR383" i="2"/>
  <c r="AQ383" i="2"/>
  <c r="AP383" i="2"/>
  <c r="AO383" i="2"/>
  <c r="AN383" i="2"/>
  <c r="AM383" i="2"/>
  <c r="AL383" i="2"/>
  <c r="AK383" i="2"/>
  <c r="AJ383" i="2"/>
  <c r="AI383" i="2"/>
  <c r="AH383" i="2"/>
  <c r="AG383" i="2"/>
  <c r="AF383" i="2"/>
  <c r="AE383" i="2"/>
  <c r="AD383" i="2"/>
  <c r="AC383" i="2"/>
  <c r="AB383" i="2"/>
  <c r="AA383" i="2"/>
  <c r="Z383" i="2"/>
  <c r="Y383" i="2"/>
  <c r="X383" i="2"/>
  <c r="W383" i="2"/>
  <c r="V383" i="2"/>
  <c r="U383" i="2"/>
  <c r="T383" i="2"/>
  <c r="S383" i="2"/>
  <c r="R383" i="2"/>
  <c r="Q383" i="2"/>
  <c r="P383" i="2"/>
  <c r="O383" i="2"/>
  <c r="N383" i="2"/>
  <c r="M383" i="2"/>
  <c r="L383" i="2"/>
  <c r="K383" i="2"/>
  <c r="J383" i="2"/>
  <c r="I383" i="2"/>
  <c r="H383" i="2"/>
  <c r="G383" i="2"/>
  <c r="F383" i="2"/>
  <c r="E383" i="2"/>
  <c r="D383" i="2"/>
  <c r="C383" i="2"/>
  <c r="B383" i="2"/>
  <c r="A383" i="2"/>
  <c r="BD382" i="2"/>
  <c r="BC382" i="2"/>
  <c r="BB382" i="2"/>
  <c r="BA382" i="2"/>
  <c r="AZ382" i="2"/>
  <c r="AY382" i="2"/>
  <c r="AX382" i="2"/>
  <c r="AW382" i="2"/>
  <c r="AV382" i="2"/>
  <c r="AU382" i="2"/>
  <c r="AT382" i="2"/>
  <c r="AS382" i="2"/>
  <c r="AR382" i="2"/>
  <c r="AQ382" i="2"/>
  <c r="AP382" i="2"/>
  <c r="AO382" i="2"/>
  <c r="AN382" i="2"/>
  <c r="AM382" i="2"/>
  <c r="AL382" i="2"/>
  <c r="AK382" i="2"/>
  <c r="AJ382" i="2"/>
  <c r="AI382" i="2"/>
  <c r="AH382" i="2"/>
  <c r="AG382" i="2"/>
  <c r="AF382" i="2"/>
  <c r="AE382" i="2"/>
  <c r="AD382" i="2"/>
  <c r="AC382" i="2"/>
  <c r="AB382" i="2"/>
  <c r="AA382" i="2"/>
  <c r="Z382" i="2"/>
  <c r="Y382" i="2"/>
  <c r="X382" i="2"/>
  <c r="W382" i="2"/>
  <c r="V382" i="2"/>
  <c r="U382" i="2"/>
  <c r="T382" i="2"/>
  <c r="S382" i="2"/>
  <c r="R382" i="2"/>
  <c r="Q382" i="2"/>
  <c r="P382" i="2"/>
  <c r="O382" i="2"/>
  <c r="N382" i="2"/>
  <c r="M382" i="2"/>
  <c r="L382" i="2"/>
  <c r="K382" i="2"/>
  <c r="J382" i="2"/>
  <c r="I382" i="2"/>
  <c r="H382" i="2"/>
  <c r="G382" i="2"/>
  <c r="F382" i="2"/>
  <c r="E382" i="2"/>
  <c r="D382" i="2"/>
  <c r="C382" i="2"/>
  <c r="B382" i="2"/>
  <c r="A382" i="2"/>
  <c r="BD381" i="2"/>
  <c r="BC381" i="2"/>
  <c r="BB381" i="2"/>
  <c r="BA381" i="2"/>
  <c r="AZ381" i="2"/>
  <c r="AY381" i="2"/>
  <c r="AX381" i="2"/>
  <c r="AW381" i="2"/>
  <c r="AV381" i="2"/>
  <c r="AU381" i="2"/>
  <c r="AT381" i="2"/>
  <c r="AS381" i="2"/>
  <c r="AR381" i="2"/>
  <c r="AQ381" i="2"/>
  <c r="AP381" i="2"/>
  <c r="AO381" i="2"/>
  <c r="AN381" i="2"/>
  <c r="AM381" i="2"/>
  <c r="AL381" i="2"/>
  <c r="AK381" i="2"/>
  <c r="AJ381" i="2"/>
  <c r="AI381" i="2"/>
  <c r="AH381" i="2"/>
  <c r="AG381" i="2"/>
  <c r="AF381" i="2"/>
  <c r="AE381" i="2"/>
  <c r="AD381" i="2"/>
  <c r="AC381" i="2"/>
  <c r="AB381" i="2"/>
  <c r="AA381" i="2"/>
  <c r="Z381" i="2"/>
  <c r="Y381" i="2"/>
  <c r="X381" i="2"/>
  <c r="W381" i="2"/>
  <c r="V381" i="2"/>
  <c r="U381" i="2"/>
  <c r="T381" i="2"/>
  <c r="S381" i="2"/>
  <c r="R381" i="2"/>
  <c r="Q381" i="2"/>
  <c r="P381" i="2"/>
  <c r="O381" i="2"/>
  <c r="N381" i="2"/>
  <c r="M381" i="2"/>
  <c r="L381" i="2"/>
  <c r="K381" i="2"/>
  <c r="J381" i="2"/>
  <c r="I381" i="2"/>
  <c r="H381" i="2"/>
  <c r="G381" i="2"/>
  <c r="F381" i="2"/>
  <c r="E381" i="2"/>
  <c r="D381" i="2"/>
  <c r="C381" i="2"/>
  <c r="B381" i="2"/>
  <c r="A381" i="2"/>
  <c r="BD380" i="2"/>
  <c r="BC380" i="2"/>
  <c r="BB380" i="2"/>
  <c r="BA380" i="2"/>
  <c r="AZ380" i="2"/>
  <c r="AY380" i="2"/>
  <c r="AX380" i="2"/>
  <c r="AW380" i="2"/>
  <c r="AV380" i="2"/>
  <c r="AU380" i="2"/>
  <c r="AT380" i="2"/>
  <c r="AS380" i="2"/>
  <c r="AR380" i="2"/>
  <c r="AQ380" i="2"/>
  <c r="AP380" i="2"/>
  <c r="AO380" i="2"/>
  <c r="AN380" i="2"/>
  <c r="AM380" i="2"/>
  <c r="AL380" i="2"/>
  <c r="AK380" i="2"/>
  <c r="AJ380" i="2"/>
  <c r="AI380" i="2"/>
  <c r="AH380" i="2"/>
  <c r="AG380" i="2"/>
  <c r="AF380" i="2"/>
  <c r="AE380" i="2"/>
  <c r="AD380" i="2"/>
  <c r="AC380" i="2"/>
  <c r="AB380" i="2"/>
  <c r="AA380" i="2"/>
  <c r="Z380" i="2"/>
  <c r="Y380" i="2"/>
  <c r="X380" i="2"/>
  <c r="W380" i="2"/>
  <c r="V380" i="2"/>
  <c r="U380" i="2"/>
  <c r="T380" i="2"/>
  <c r="S380" i="2"/>
  <c r="R380" i="2"/>
  <c r="Q380" i="2"/>
  <c r="P380" i="2"/>
  <c r="O380" i="2"/>
  <c r="N380" i="2"/>
  <c r="M380" i="2"/>
  <c r="L380" i="2"/>
  <c r="K380" i="2"/>
  <c r="J380" i="2"/>
  <c r="I380" i="2"/>
  <c r="H380" i="2"/>
  <c r="G380" i="2"/>
  <c r="F380" i="2"/>
  <c r="E380" i="2"/>
  <c r="D380" i="2"/>
  <c r="C380" i="2"/>
  <c r="B380" i="2"/>
  <c r="A380" i="2"/>
  <c r="BD379" i="2"/>
  <c r="BC379" i="2"/>
  <c r="BB379" i="2"/>
  <c r="BA379" i="2"/>
  <c r="AZ379" i="2"/>
  <c r="AY379" i="2"/>
  <c r="AX379" i="2"/>
  <c r="AW379" i="2"/>
  <c r="AV379" i="2"/>
  <c r="AU379" i="2"/>
  <c r="AT379" i="2"/>
  <c r="AS379" i="2"/>
  <c r="AR379" i="2"/>
  <c r="AQ379" i="2"/>
  <c r="AP379" i="2"/>
  <c r="AO379" i="2"/>
  <c r="AN379" i="2"/>
  <c r="AM379" i="2"/>
  <c r="AL379" i="2"/>
  <c r="AK379" i="2"/>
  <c r="AJ379" i="2"/>
  <c r="AI379" i="2"/>
  <c r="AH379" i="2"/>
  <c r="AG379" i="2"/>
  <c r="AF379" i="2"/>
  <c r="AE379" i="2"/>
  <c r="AD379" i="2"/>
  <c r="AC379" i="2"/>
  <c r="AB379" i="2"/>
  <c r="AA379" i="2"/>
  <c r="Z379" i="2"/>
  <c r="Y379" i="2"/>
  <c r="X379" i="2"/>
  <c r="W379" i="2"/>
  <c r="V379" i="2"/>
  <c r="U379" i="2"/>
  <c r="T379" i="2"/>
  <c r="S379" i="2"/>
  <c r="R379" i="2"/>
  <c r="Q379" i="2"/>
  <c r="P379" i="2"/>
  <c r="O379" i="2"/>
  <c r="N379" i="2"/>
  <c r="M379" i="2"/>
  <c r="L379" i="2"/>
  <c r="K379" i="2"/>
  <c r="J379" i="2"/>
  <c r="I379" i="2"/>
  <c r="H379" i="2"/>
  <c r="G379" i="2"/>
  <c r="F379" i="2"/>
  <c r="E379" i="2"/>
  <c r="D379" i="2"/>
  <c r="C379" i="2"/>
  <c r="B379" i="2"/>
  <c r="A379" i="2"/>
  <c r="BD378" i="2"/>
  <c r="BC378" i="2"/>
  <c r="BB378" i="2"/>
  <c r="BA378" i="2"/>
  <c r="AZ378" i="2"/>
  <c r="AY378" i="2"/>
  <c r="AX378" i="2"/>
  <c r="AW378" i="2"/>
  <c r="AV378" i="2"/>
  <c r="AU378" i="2"/>
  <c r="AT378" i="2"/>
  <c r="AS378" i="2"/>
  <c r="AR378" i="2"/>
  <c r="AQ378" i="2"/>
  <c r="AP378" i="2"/>
  <c r="AO378" i="2"/>
  <c r="AN378" i="2"/>
  <c r="AM378" i="2"/>
  <c r="AL378" i="2"/>
  <c r="AK378" i="2"/>
  <c r="AJ378" i="2"/>
  <c r="AI378" i="2"/>
  <c r="AH378" i="2"/>
  <c r="AG378" i="2"/>
  <c r="AF378" i="2"/>
  <c r="AE378" i="2"/>
  <c r="AD378" i="2"/>
  <c r="AC378" i="2"/>
  <c r="AB378" i="2"/>
  <c r="AA378" i="2"/>
  <c r="Z378" i="2"/>
  <c r="Y378" i="2"/>
  <c r="X378" i="2"/>
  <c r="W378" i="2"/>
  <c r="V378" i="2"/>
  <c r="U378" i="2"/>
  <c r="T378" i="2"/>
  <c r="S378" i="2"/>
  <c r="R378" i="2"/>
  <c r="Q378" i="2"/>
  <c r="P378" i="2"/>
  <c r="O378" i="2"/>
  <c r="N378" i="2"/>
  <c r="M378" i="2"/>
  <c r="L378" i="2"/>
  <c r="K378" i="2"/>
  <c r="J378" i="2"/>
  <c r="I378" i="2"/>
  <c r="H378" i="2"/>
  <c r="G378" i="2"/>
  <c r="F378" i="2"/>
  <c r="E378" i="2"/>
  <c r="D378" i="2"/>
  <c r="C378" i="2"/>
  <c r="B378" i="2"/>
  <c r="A378" i="2"/>
  <c r="BD377" i="2"/>
  <c r="BC377" i="2"/>
  <c r="BB377" i="2"/>
  <c r="BA377" i="2"/>
  <c r="AZ377" i="2"/>
  <c r="AY377" i="2"/>
  <c r="AX377" i="2"/>
  <c r="AW377" i="2"/>
  <c r="AV377" i="2"/>
  <c r="AU377" i="2"/>
  <c r="AT377" i="2"/>
  <c r="AS377" i="2"/>
  <c r="AR377" i="2"/>
  <c r="AQ377" i="2"/>
  <c r="AP377" i="2"/>
  <c r="AO377" i="2"/>
  <c r="AN377" i="2"/>
  <c r="AM377" i="2"/>
  <c r="AL377" i="2"/>
  <c r="AK377" i="2"/>
  <c r="AJ377" i="2"/>
  <c r="AI377" i="2"/>
  <c r="AH377" i="2"/>
  <c r="AG377" i="2"/>
  <c r="AF377" i="2"/>
  <c r="AE377" i="2"/>
  <c r="AD377" i="2"/>
  <c r="AC377" i="2"/>
  <c r="AB377" i="2"/>
  <c r="AA377" i="2"/>
  <c r="Z377" i="2"/>
  <c r="Y377" i="2"/>
  <c r="X377" i="2"/>
  <c r="W377" i="2"/>
  <c r="V377" i="2"/>
  <c r="U377" i="2"/>
  <c r="T377" i="2"/>
  <c r="S377" i="2"/>
  <c r="R377" i="2"/>
  <c r="Q377" i="2"/>
  <c r="P377" i="2"/>
  <c r="O377" i="2"/>
  <c r="N377" i="2"/>
  <c r="M377" i="2"/>
  <c r="L377" i="2"/>
  <c r="K377" i="2"/>
  <c r="J377" i="2"/>
  <c r="I377" i="2"/>
  <c r="H377" i="2"/>
  <c r="G377" i="2"/>
  <c r="F377" i="2"/>
  <c r="E377" i="2"/>
  <c r="D377" i="2"/>
  <c r="C377" i="2"/>
  <c r="B377" i="2"/>
  <c r="A377" i="2"/>
  <c r="BD376" i="2"/>
  <c r="BC376" i="2"/>
  <c r="BB376" i="2"/>
  <c r="BA376" i="2"/>
  <c r="AZ376" i="2"/>
  <c r="AY376" i="2"/>
  <c r="AX376" i="2"/>
  <c r="AW376" i="2"/>
  <c r="AV376" i="2"/>
  <c r="AU376" i="2"/>
  <c r="AT376" i="2"/>
  <c r="AS376" i="2"/>
  <c r="AR376" i="2"/>
  <c r="AQ376" i="2"/>
  <c r="AP376" i="2"/>
  <c r="AO376" i="2"/>
  <c r="AN376" i="2"/>
  <c r="AM376" i="2"/>
  <c r="AL376" i="2"/>
  <c r="AK376" i="2"/>
  <c r="AJ376" i="2"/>
  <c r="AI376" i="2"/>
  <c r="AH376" i="2"/>
  <c r="AG376" i="2"/>
  <c r="AF376" i="2"/>
  <c r="AE376" i="2"/>
  <c r="AD376" i="2"/>
  <c r="AC376" i="2"/>
  <c r="AB376" i="2"/>
  <c r="AA376" i="2"/>
  <c r="Z376" i="2"/>
  <c r="Y376" i="2"/>
  <c r="X376" i="2"/>
  <c r="W376" i="2"/>
  <c r="V376" i="2"/>
  <c r="U376" i="2"/>
  <c r="T376" i="2"/>
  <c r="S376" i="2"/>
  <c r="R376" i="2"/>
  <c r="Q376" i="2"/>
  <c r="P376" i="2"/>
  <c r="O376" i="2"/>
  <c r="N376" i="2"/>
  <c r="M376" i="2"/>
  <c r="L376" i="2"/>
  <c r="K376" i="2"/>
  <c r="J376" i="2"/>
  <c r="I376" i="2"/>
  <c r="H376" i="2"/>
  <c r="G376" i="2"/>
  <c r="F376" i="2"/>
  <c r="E376" i="2"/>
  <c r="D376" i="2"/>
  <c r="C376" i="2"/>
  <c r="B376" i="2"/>
  <c r="A376" i="2"/>
  <c r="BD375" i="2"/>
  <c r="BC375" i="2"/>
  <c r="BB375" i="2"/>
  <c r="BA375" i="2"/>
  <c r="AZ375" i="2"/>
  <c r="AY375" i="2"/>
  <c r="AX375" i="2"/>
  <c r="AW375" i="2"/>
  <c r="AV375" i="2"/>
  <c r="AU375" i="2"/>
  <c r="AT375" i="2"/>
  <c r="AS375" i="2"/>
  <c r="AR375" i="2"/>
  <c r="AQ375" i="2"/>
  <c r="AP375" i="2"/>
  <c r="AO375" i="2"/>
  <c r="AN375" i="2"/>
  <c r="AM375" i="2"/>
  <c r="AL375" i="2"/>
  <c r="AK375" i="2"/>
  <c r="AJ375" i="2"/>
  <c r="AI375" i="2"/>
  <c r="AH375" i="2"/>
  <c r="AG375" i="2"/>
  <c r="AF375" i="2"/>
  <c r="AE375" i="2"/>
  <c r="AD375" i="2"/>
  <c r="AC375" i="2"/>
  <c r="AB375" i="2"/>
  <c r="AA375" i="2"/>
  <c r="Z375" i="2"/>
  <c r="Y375" i="2"/>
  <c r="X375" i="2"/>
  <c r="W375" i="2"/>
  <c r="V375" i="2"/>
  <c r="U375" i="2"/>
  <c r="T375" i="2"/>
  <c r="S375" i="2"/>
  <c r="R375" i="2"/>
  <c r="Q375" i="2"/>
  <c r="P375" i="2"/>
  <c r="O375" i="2"/>
  <c r="N375" i="2"/>
  <c r="M375" i="2"/>
  <c r="L375" i="2"/>
  <c r="K375" i="2"/>
  <c r="J375" i="2"/>
  <c r="I375" i="2"/>
  <c r="H375" i="2"/>
  <c r="G375" i="2"/>
  <c r="F375" i="2"/>
  <c r="E375" i="2"/>
  <c r="D375" i="2"/>
  <c r="C375" i="2"/>
  <c r="B375" i="2"/>
  <c r="A375" i="2"/>
  <c r="BD374" i="2"/>
  <c r="BC374" i="2"/>
  <c r="BB374" i="2"/>
  <c r="BA374" i="2"/>
  <c r="AZ374" i="2"/>
  <c r="AY374" i="2"/>
  <c r="AX374" i="2"/>
  <c r="AW374" i="2"/>
  <c r="AV374" i="2"/>
  <c r="AU374" i="2"/>
  <c r="AT374" i="2"/>
  <c r="AS374" i="2"/>
  <c r="AR374" i="2"/>
  <c r="AQ374" i="2"/>
  <c r="AP374" i="2"/>
  <c r="AO374" i="2"/>
  <c r="AN374" i="2"/>
  <c r="AM374" i="2"/>
  <c r="AL374" i="2"/>
  <c r="AK374" i="2"/>
  <c r="AJ374" i="2"/>
  <c r="AI374" i="2"/>
  <c r="AH374" i="2"/>
  <c r="AG374" i="2"/>
  <c r="AF374" i="2"/>
  <c r="AE374" i="2"/>
  <c r="AD374" i="2"/>
  <c r="AC374" i="2"/>
  <c r="AB374" i="2"/>
  <c r="AA374" i="2"/>
  <c r="Z374" i="2"/>
  <c r="Y374" i="2"/>
  <c r="X374" i="2"/>
  <c r="W374" i="2"/>
  <c r="V374" i="2"/>
  <c r="U374" i="2"/>
  <c r="T374" i="2"/>
  <c r="S374" i="2"/>
  <c r="R374" i="2"/>
  <c r="Q374" i="2"/>
  <c r="P374" i="2"/>
  <c r="O374" i="2"/>
  <c r="N374" i="2"/>
  <c r="M374" i="2"/>
  <c r="L374" i="2"/>
  <c r="K374" i="2"/>
  <c r="J374" i="2"/>
  <c r="I374" i="2"/>
  <c r="H374" i="2"/>
  <c r="G374" i="2"/>
  <c r="F374" i="2"/>
  <c r="E374" i="2"/>
  <c r="D374" i="2"/>
  <c r="C374" i="2"/>
  <c r="B374" i="2"/>
  <c r="A374" i="2"/>
  <c r="BD373" i="2"/>
  <c r="BC373" i="2"/>
  <c r="BB373" i="2"/>
  <c r="BA373" i="2"/>
  <c r="AZ373" i="2"/>
  <c r="AY373" i="2"/>
  <c r="AX373" i="2"/>
  <c r="AW373" i="2"/>
  <c r="AV373" i="2"/>
  <c r="AU373" i="2"/>
  <c r="AT373" i="2"/>
  <c r="AS373" i="2"/>
  <c r="AR373" i="2"/>
  <c r="AQ373" i="2"/>
  <c r="AP373" i="2"/>
  <c r="AO373" i="2"/>
  <c r="AN373" i="2"/>
  <c r="AM373" i="2"/>
  <c r="AL373" i="2"/>
  <c r="AK373" i="2"/>
  <c r="AJ373" i="2"/>
  <c r="AI373" i="2"/>
  <c r="AH373" i="2"/>
  <c r="AG373" i="2"/>
  <c r="AF373" i="2"/>
  <c r="AE373" i="2"/>
  <c r="AD373" i="2"/>
  <c r="AC373" i="2"/>
  <c r="AB373" i="2"/>
  <c r="AA373" i="2"/>
  <c r="Z373" i="2"/>
  <c r="Y373" i="2"/>
  <c r="X373" i="2"/>
  <c r="W373" i="2"/>
  <c r="V373" i="2"/>
  <c r="U373" i="2"/>
  <c r="T373" i="2"/>
  <c r="S373" i="2"/>
  <c r="R373" i="2"/>
  <c r="Q373" i="2"/>
  <c r="P373" i="2"/>
  <c r="O373" i="2"/>
  <c r="N373" i="2"/>
  <c r="M373" i="2"/>
  <c r="L373" i="2"/>
  <c r="K373" i="2"/>
  <c r="J373" i="2"/>
  <c r="I373" i="2"/>
  <c r="H373" i="2"/>
  <c r="G373" i="2"/>
  <c r="F373" i="2"/>
  <c r="E373" i="2"/>
  <c r="D373" i="2"/>
  <c r="C373" i="2"/>
  <c r="B373" i="2"/>
  <c r="A373" i="2"/>
  <c r="BD372" i="2"/>
  <c r="BC372" i="2"/>
  <c r="BB372" i="2"/>
  <c r="BA372" i="2"/>
  <c r="AZ372" i="2"/>
  <c r="AY372" i="2"/>
  <c r="AX372" i="2"/>
  <c r="AW372" i="2"/>
  <c r="AV372" i="2"/>
  <c r="AU372" i="2"/>
  <c r="AT372" i="2"/>
  <c r="AS372" i="2"/>
  <c r="AR372" i="2"/>
  <c r="AQ372" i="2"/>
  <c r="AP372" i="2"/>
  <c r="AO372" i="2"/>
  <c r="AN372" i="2"/>
  <c r="AM372" i="2"/>
  <c r="AL372" i="2"/>
  <c r="AK372" i="2"/>
  <c r="AJ372" i="2"/>
  <c r="AI372" i="2"/>
  <c r="AH372" i="2"/>
  <c r="AG372" i="2"/>
  <c r="AF372" i="2"/>
  <c r="AE372" i="2"/>
  <c r="AD372" i="2"/>
  <c r="AC372" i="2"/>
  <c r="AB372" i="2"/>
  <c r="AA372" i="2"/>
  <c r="Z372" i="2"/>
  <c r="Y372" i="2"/>
  <c r="X372" i="2"/>
  <c r="W372" i="2"/>
  <c r="V372" i="2"/>
  <c r="U372" i="2"/>
  <c r="T372" i="2"/>
  <c r="S372" i="2"/>
  <c r="R372" i="2"/>
  <c r="Q372" i="2"/>
  <c r="P372" i="2"/>
  <c r="O372" i="2"/>
  <c r="N372" i="2"/>
  <c r="M372" i="2"/>
  <c r="L372" i="2"/>
  <c r="K372" i="2"/>
  <c r="J372" i="2"/>
  <c r="I372" i="2"/>
  <c r="H372" i="2"/>
  <c r="G372" i="2"/>
  <c r="F372" i="2"/>
  <c r="E372" i="2"/>
  <c r="D372" i="2"/>
  <c r="C372" i="2"/>
  <c r="B372" i="2"/>
  <c r="A372" i="2"/>
  <c r="BD371" i="2"/>
  <c r="BC371" i="2"/>
  <c r="BB371" i="2"/>
  <c r="BA371" i="2"/>
  <c r="AZ371" i="2"/>
  <c r="AY371" i="2"/>
  <c r="AX371" i="2"/>
  <c r="AW371" i="2"/>
  <c r="AV371" i="2"/>
  <c r="AU371" i="2"/>
  <c r="AT371" i="2"/>
  <c r="AS371" i="2"/>
  <c r="AR371" i="2"/>
  <c r="AQ371" i="2"/>
  <c r="AP371" i="2"/>
  <c r="AO371" i="2"/>
  <c r="AN371" i="2"/>
  <c r="AM371" i="2"/>
  <c r="AL371" i="2"/>
  <c r="AK371" i="2"/>
  <c r="AJ371" i="2"/>
  <c r="AI371" i="2"/>
  <c r="AH371" i="2"/>
  <c r="AG371" i="2"/>
  <c r="AF371" i="2"/>
  <c r="AE371" i="2"/>
  <c r="AD371" i="2"/>
  <c r="AC371" i="2"/>
  <c r="AB371" i="2"/>
  <c r="AA371" i="2"/>
  <c r="Z371" i="2"/>
  <c r="Y371" i="2"/>
  <c r="X371" i="2"/>
  <c r="W371" i="2"/>
  <c r="V371" i="2"/>
  <c r="U371" i="2"/>
  <c r="T371" i="2"/>
  <c r="S371" i="2"/>
  <c r="R371" i="2"/>
  <c r="Q371" i="2"/>
  <c r="P371" i="2"/>
  <c r="O371" i="2"/>
  <c r="N371" i="2"/>
  <c r="M371" i="2"/>
  <c r="L371" i="2"/>
  <c r="K371" i="2"/>
  <c r="J371" i="2"/>
  <c r="I371" i="2"/>
  <c r="H371" i="2"/>
  <c r="G371" i="2"/>
  <c r="F371" i="2"/>
  <c r="E371" i="2"/>
  <c r="D371" i="2"/>
  <c r="C371" i="2"/>
  <c r="B371" i="2"/>
  <c r="A371" i="2"/>
  <c r="BD370" i="2"/>
  <c r="BC370" i="2"/>
  <c r="BB370" i="2"/>
  <c r="BA370" i="2"/>
  <c r="AZ370" i="2"/>
  <c r="AY370" i="2"/>
  <c r="AX370" i="2"/>
  <c r="AW370" i="2"/>
  <c r="AV370" i="2"/>
  <c r="AU370" i="2"/>
  <c r="AT370" i="2"/>
  <c r="AS370" i="2"/>
  <c r="AR370" i="2"/>
  <c r="AQ370" i="2"/>
  <c r="AP370" i="2"/>
  <c r="AO370" i="2"/>
  <c r="AN370" i="2"/>
  <c r="AM370" i="2"/>
  <c r="AL370" i="2"/>
  <c r="AK370" i="2"/>
  <c r="AJ370" i="2"/>
  <c r="AI370" i="2"/>
  <c r="AH370" i="2"/>
  <c r="AG370" i="2"/>
  <c r="AF370" i="2"/>
  <c r="AE370" i="2"/>
  <c r="AD370" i="2"/>
  <c r="AC370" i="2"/>
  <c r="AB370" i="2"/>
  <c r="AA370" i="2"/>
  <c r="Z370" i="2"/>
  <c r="Y370" i="2"/>
  <c r="X370" i="2"/>
  <c r="W370" i="2"/>
  <c r="V370" i="2"/>
  <c r="U370" i="2"/>
  <c r="T370" i="2"/>
  <c r="S370" i="2"/>
  <c r="R370" i="2"/>
  <c r="Q370" i="2"/>
  <c r="P370" i="2"/>
  <c r="O370" i="2"/>
  <c r="N370" i="2"/>
  <c r="M370" i="2"/>
  <c r="L370" i="2"/>
  <c r="K370" i="2"/>
  <c r="J370" i="2"/>
  <c r="I370" i="2"/>
  <c r="H370" i="2"/>
  <c r="G370" i="2"/>
  <c r="F370" i="2"/>
  <c r="E370" i="2"/>
  <c r="D370" i="2"/>
  <c r="C370" i="2"/>
  <c r="B370" i="2"/>
  <c r="A370" i="2"/>
  <c r="BD369" i="2"/>
  <c r="BC369" i="2"/>
  <c r="BB369" i="2"/>
  <c r="BA369" i="2"/>
  <c r="AZ369" i="2"/>
  <c r="AY369" i="2"/>
  <c r="AX369" i="2"/>
  <c r="AW369" i="2"/>
  <c r="AV369" i="2"/>
  <c r="AU369" i="2"/>
  <c r="AT369" i="2"/>
  <c r="AS369" i="2"/>
  <c r="AR369" i="2"/>
  <c r="AQ369" i="2"/>
  <c r="AP369" i="2"/>
  <c r="AO369" i="2"/>
  <c r="AN369" i="2"/>
  <c r="AM369" i="2"/>
  <c r="AL369" i="2"/>
  <c r="AK369" i="2"/>
  <c r="AJ369" i="2"/>
  <c r="AI369" i="2"/>
  <c r="AH369" i="2"/>
  <c r="AG369" i="2"/>
  <c r="AF369" i="2"/>
  <c r="AE369" i="2"/>
  <c r="AD369" i="2"/>
  <c r="AC369" i="2"/>
  <c r="AB369" i="2"/>
  <c r="AA369" i="2"/>
  <c r="Z369" i="2"/>
  <c r="Y369" i="2"/>
  <c r="X369" i="2"/>
  <c r="W369" i="2"/>
  <c r="V369" i="2"/>
  <c r="U369" i="2"/>
  <c r="T369" i="2"/>
  <c r="S369" i="2"/>
  <c r="R369" i="2"/>
  <c r="Q369" i="2"/>
  <c r="P369" i="2"/>
  <c r="O369" i="2"/>
  <c r="N369" i="2"/>
  <c r="M369" i="2"/>
  <c r="L369" i="2"/>
  <c r="K369" i="2"/>
  <c r="J369" i="2"/>
  <c r="I369" i="2"/>
  <c r="H369" i="2"/>
  <c r="G369" i="2"/>
  <c r="F369" i="2"/>
  <c r="E369" i="2"/>
  <c r="D369" i="2"/>
  <c r="C369" i="2"/>
  <c r="B369" i="2"/>
  <c r="A369" i="2"/>
  <c r="BD368" i="2"/>
  <c r="BC368" i="2"/>
  <c r="BB368" i="2"/>
  <c r="BA368" i="2"/>
  <c r="AZ368" i="2"/>
  <c r="AY368" i="2"/>
  <c r="AX368" i="2"/>
  <c r="AW368" i="2"/>
  <c r="AV368" i="2"/>
  <c r="AU368" i="2"/>
  <c r="AT368" i="2"/>
  <c r="AS368" i="2"/>
  <c r="AR368" i="2"/>
  <c r="AQ368" i="2"/>
  <c r="AP368" i="2"/>
  <c r="AO368" i="2"/>
  <c r="AN368" i="2"/>
  <c r="AM368" i="2"/>
  <c r="AL368" i="2"/>
  <c r="AK368" i="2"/>
  <c r="AJ368" i="2"/>
  <c r="AI368" i="2"/>
  <c r="AH368" i="2"/>
  <c r="AG368" i="2"/>
  <c r="AF368" i="2"/>
  <c r="AE368" i="2"/>
  <c r="AD368" i="2"/>
  <c r="AC368" i="2"/>
  <c r="AB368" i="2"/>
  <c r="AA368" i="2"/>
  <c r="Z368" i="2"/>
  <c r="Y368" i="2"/>
  <c r="X368" i="2"/>
  <c r="W368" i="2"/>
  <c r="V368" i="2"/>
  <c r="U368" i="2"/>
  <c r="T368" i="2"/>
  <c r="S368" i="2"/>
  <c r="R368" i="2"/>
  <c r="Q368" i="2"/>
  <c r="P368" i="2"/>
  <c r="O368" i="2"/>
  <c r="N368" i="2"/>
  <c r="M368" i="2"/>
  <c r="L368" i="2"/>
  <c r="K368" i="2"/>
  <c r="J368" i="2"/>
  <c r="I368" i="2"/>
  <c r="H368" i="2"/>
  <c r="G368" i="2"/>
  <c r="F368" i="2"/>
  <c r="E368" i="2"/>
  <c r="D368" i="2"/>
  <c r="C368" i="2"/>
  <c r="B368" i="2"/>
  <c r="A368" i="2"/>
  <c r="BD367" i="2"/>
  <c r="BC367" i="2"/>
  <c r="BB367" i="2"/>
  <c r="BA367" i="2"/>
  <c r="AZ367" i="2"/>
  <c r="AY367" i="2"/>
  <c r="AX367" i="2"/>
  <c r="AW367" i="2"/>
  <c r="AV367" i="2"/>
  <c r="AU367" i="2"/>
  <c r="AT367" i="2"/>
  <c r="AS367" i="2"/>
  <c r="AR367" i="2"/>
  <c r="AQ367" i="2"/>
  <c r="AP367" i="2"/>
  <c r="AO367" i="2"/>
  <c r="AN367" i="2"/>
  <c r="AM367" i="2"/>
  <c r="AL367" i="2"/>
  <c r="AK367" i="2"/>
  <c r="AJ367" i="2"/>
  <c r="AI367" i="2"/>
  <c r="AH367" i="2"/>
  <c r="AG367" i="2"/>
  <c r="AF367" i="2"/>
  <c r="AE367" i="2"/>
  <c r="AD367" i="2"/>
  <c r="AC367" i="2"/>
  <c r="AB367" i="2"/>
  <c r="AA367" i="2"/>
  <c r="Z367" i="2"/>
  <c r="Y367" i="2"/>
  <c r="X367" i="2"/>
  <c r="W367" i="2"/>
  <c r="V367" i="2"/>
  <c r="U367" i="2"/>
  <c r="T367" i="2"/>
  <c r="S367" i="2"/>
  <c r="R367" i="2"/>
  <c r="Q367" i="2"/>
  <c r="P367" i="2"/>
  <c r="O367" i="2"/>
  <c r="N367" i="2"/>
  <c r="M367" i="2"/>
  <c r="L367" i="2"/>
  <c r="K367" i="2"/>
  <c r="J367" i="2"/>
  <c r="I367" i="2"/>
  <c r="H367" i="2"/>
  <c r="G367" i="2"/>
  <c r="F367" i="2"/>
  <c r="E367" i="2"/>
  <c r="D367" i="2"/>
  <c r="C367" i="2"/>
  <c r="B367" i="2"/>
  <c r="A367" i="2"/>
  <c r="BD366" i="2"/>
  <c r="BC366" i="2"/>
  <c r="BB366" i="2"/>
  <c r="BA366" i="2"/>
  <c r="AZ366" i="2"/>
  <c r="AY366" i="2"/>
  <c r="AX366" i="2"/>
  <c r="AW366" i="2"/>
  <c r="AV366" i="2"/>
  <c r="AU366" i="2"/>
  <c r="AT366" i="2"/>
  <c r="AS366" i="2"/>
  <c r="AR366" i="2"/>
  <c r="AQ366" i="2"/>
  <c r="AP366" i="2"/>
  <c r="AO366" i="2"/>
  <c r="AN366" i="2"/>
  <c r="AM366" i="2"/>
  <c r="AL366" i="2"/>
  <c r="AK366" i="2"/>
  <c r="AJ366" i="2"/>
  <c r="AI366" i="2"/>
  <c r="AH366" i="2"/>
  <c r="AG366" i="2"/>
  <c r="AF366" i="2"/>
  <c r="AE366" i="2"/>
  <c r="AD366" i="2"/>
  <c r="AC366" i="2"/>
  <c r="AB366" i="2"/>
  <c r="AA366" i="2"/>
  <c r="Z366" i="2"/>
  <c r="Y366" i="2"/>
  <c r="X366" i="2"/>
  <c r="W366" i="2"/>
  <c r="V366" i="2"/>
  <c r="U366" i="2"/>
  <c r="T366" i="2"/>
  <c r="S366" i="2"/>
  <c r="R366" i="2"/>
  <c r="Q366" i="2"/>
  <c r="P366" i="2"/>
  <c r="O366" i="2"/>
  <c r="N366" i="2"/>
  <c r="M366" i="2"/>
  <c r="L366" i="2"/>
  <c r="K366" i="2"/>
  <c r="J366" i="2"/>
  <c r="I366" i="2"/>
  <c r="H366" i="2"/>
  <c r="G366" i="2"/>
  <c r="F366" i="2"/>
  <c r="E366" i="2"/>
  <c r="D366" i="2"/>
  <c r="C366" i="2"/>
  <c r="B366" i="2"/>
  <c r="A366" i="2"/>
  <c r="BD365" i="2"/>
  <c r="BC365" i="2"/>
  <c r="BB365" i="2"/>
  <c r="BA365" i="2"/>
  <c r="AZ365" i="2"/>
  <c r="AY365" i="2"/>
  <c r="AX365" i="2"/>
  <c r="AW365" i="2"/>
  <c r="AV365" i="2"/>
  <c r="AU365" i="2"/>
  <c r="AT365" i="2"/>
  <c r="AS365" i="2"/>
  <c r="AR365" i="2"/>
  <c r="AQ365" i="2"/>
  <c r="AP365" i="2"/>
  <c r="AO365" i="2"/>
  <c r="AN365" i="2"/>
  <c r="AM365" i="2"/>
  <c r="AL365" i="2"/>
  <c r="AK365" i="2"/>
  <c r="AJ365" i="2"/>
  <c r="AI365" i="2"/>
  <c r="AH365" i="2"/>
  <c r="AG365" i="2"/>
  <c r="AF365" i="2"/>
  <c r="AE365" i="2"/>
  <c r="AD365" i="2"/>
  <c r="AC365" i="2"/>
  <c r="AB365" i="2"/>
  <c r="AA365" i="2"/>
  <c r="Z365" i="2"/>
  <c r="Y365" i="2"/>
  <c r="X365" i="2"/>
  <c r="W365" i="2"/>
  <c r="V365" i="2"/>
  <c r="U365" i="2"/>
  <c r="T365" i="2"/>
  <c r="S365" i="2"/>
  <c r="R365" i="2"/>
  <c r="Q365" i="2"/>
  <c r="P365" i="2"/>
  <c r="O365" i="2"/>
  <c r="N365" i="2"/>
  <c r="M365" i="2"/>
  <c r="L365" i="2"/>
  <c r="K365" i="2"/>
  <c r="J365" i="2"/>
  <c r="I365" i="2"/>
  <c r="H365" i="2"/>
  <c r="G365" i="2"/>
  <c r="F365" i="2"/>
  <c r="E365" i="2"/>
  <c r="D365" i="2"/>
  <c r="C365" i="2"/>
  <c r="B365" i="2"/>
  <c r="A365" i="2"/>
  <c r="BD364" i="2"/>
  <c r="BC364" i="2"/>
  <c r="BB364" i="2"/>
  <c r="BA364" i="2"/>
  <c r="AZ364" i="2"/>
  <c r="AY364" i="2"/>
  <c r="AX364" i="2"/>
  <c r="AW364" i="2"/>
  <c r="AV364" i="2"/>
  <c r="AU364" i="2"/>
  <c r="AT364" i="2"/>
  <c r="AS364" i="2"/>
  <c r="AR364" i="2"/>
  <c r="AQ364" i="2"/>
  <c r="AP364" i="2"/>
  <c r="AO364" i="2"/>
  <c r="AN364" i="2"/>
  <c r="AM364" i="2"/>
  <c r="AL364" i="2"/>
  <c r="AK364" i="2"/>
  <c r="AJ364" i="2"/>
  <c r="AI364" i="2"/>
  <c r="AH364" i="2"/>
  <c r="AG364" i="2"/>
  <c r="AF364" i="2"/>
  <c r="AE364" i="2"/>
  <c r="AD364" i="2"/>
  <c r="AC364" i="2"/>
  <c r="AB364" i="2"/>
  <c r="AA364" i="2"/>
  <c r="Z364" i="2"/>
  <c r="Y364" i="2"/>
  <c r="X364" i="2"/>
  <c r="W364" i="2"/>
  <c r="V364" i="2"/>
  <c r="U364" i="2"/>
  <c r="T364" i="2"/>
  <c r="S364" i="2"/>
  <c r="R364" i="2"/>
  <c r="Q364" i="2"/>
  <c r="P364" i="2"/>
  <c r="O364" i="2"/>
  <c r="N364" i="2"/>
  <c r="M364" i="2"/>
  <c r="L364" i="2"/>
  <c r="K364" i="2"/>
  <c r="J364" i="2"/>
  <c r="I364" i="2"/>
  <c r="H364" i="2"/>
  <c r="G364" i="2"/>
  <c r="F364" i="2"/>
  <c r="E364" i="2"/>
  <c r="D364" i="2"/>
  <c r="C364" i="2"/>
  <c r="B364" i="2"/>
  <c r="A364" i="2"/>
  <c r="BD363" i="2"/>
  <c r="BC363" i="2"/>
  <c r="BB363" i="2"/>
  <c r="BA363" i="2"/>
  <c r="AZ363" i="2"/>
  <c r="AY363" i="2"/>
  <c r="AX363" i="2"/>
  <c r="AW363" i="2"/>
  <c r="AV363" i="2"/>
  <c r="AU363" i="2"/>
  <c r="AT363" i="2"/>
  <c r="AS363" i="2"/>
  <c r="AR363" i="2"/>
  <c r="AQ363" i="2"/>
  <c r="AP363" i="2"/>
  <c r="AO363" i="2"/>
  <c r="AN363" i="2"/>
  <c r="AM363" i="2"/>
  <c r="AL363" i="2"/>
  <c r="AK363" i="2"/>
  <c r="AJ363" i="2"/>
  <c r="AI363" i="2"/>
  <c r="AH363" i="2"/>
  <c r="AG363" i="2"/>
  <c r="AF363" i="2"/>
  <c r="AE363" i="2"/>
  <c r="AD363" i="2"/>
  <c r="AC363" i="2"/>
  <c r="AB363" i="2"/>
  <c r="AA363" i="2"/>
  <c r="Z363" i="2"/>
  <c r="Y363" i="2"/>
  <c r="X363" i="2"/>
  <c r="W363" i="2"/>
  <c r="V363" i="2"/>
  <c r="U363" i="2"/>
  <c r="T363" i="2"/>
  <c r="S363" i="2"/>
  <c r="R363" i="2"/>
  <c r="Q363" i="2"/>
  <c r="P363" i="2"/>
  <c r="O363" i="2"/>
  <c r="N363" i="2"/>
  <c r="M363" i="2"/>
  <c r="L363" i="2"/>
  <c r="K363" i="2"/>
  <c r="J363" i="2"/>
  <c r="I363" i="2"/>
  <c r="H363" i="2"/>
  <c r="G363" i="2"/>
  <c r="F363" i="2"/>
  <c r="E363" i="2"/>
  <c r="D363" i="2"/>
  <c r="C363" i="2"/>
  <c r="B363" i="2"/>
  <c r="A363" i="2"/>
  <c r="BD362" i="2"/>
  <c r="BC362" i="2"/>
  <c r="BB362" i="2"/>
  <c r="BA362" i="2"/>
  <c r="AZ362" i="2"/>
  <c r="AY362" i="2"/>
  <c r="AX362" i="2"/>
  <c r="AW362" i="2"/>
  <c r="AV362" i="2"/>
  <c r="AU362" i="2"/>
  <c r="AT362" i="2"/>
  <c r="AS362" i="2"/>
  <c r="AR362" i="2"/>
  <c r="AQ362" i="2"/>
  <c r="AP362" i="2"/>
  <c r="AO362" i="2"/>
  <c r="AN362" i="2"/>
  <c r="AM362" i="2"/>
  <c r="AL362" i="2"/>
  <c r="AK362" i="2"/>
  <c r="AJ362" i="2"/>
  <c r="AI362" i="2"/>
  <c r="AH362" i="2"/>
  <c r="AG362" i="2"/>
  <c r="AF362" i="2"/>
  <c r="AE362" i="2"/>
  <c r="AD362" i="2"/>
  <c r="AC362" i="2"/>
  <c r="AB362" i="2"/>
  <c r="AA362" i="2"/>
  <c r="Z362" i="2"/>
  <c r="Y362" i="2"/>
  <c r="X362" i="2"/>
  <c r="W362" i="2"/>
  <c r="V362" i="2"/>
  <c r="U362" i="2"/>
  <c r="T362" i="2"/>
  <c r="S362" i="2"/>
  <c r="R362" i="2"/>
  <c r="Q362" i="2"/>
  <c r="P362" i="2"/>
  <c r="O362" i="2"/>
  <c r="N362" i="2"/>
  <c r="M362" i="2"/>
  <c r="L362" i="2"/>
  <c r="K362" i="2"/>
  <c r="J362" i="2"/>
  <c r="I362" i="2"/>
  <c r="H362" i="2"/>
  <c r="G362" i="2"/>
  <c r="F362" i="2"/>
  <c r="E362" i="2"/>
  <c r="D362" i="2"/>
  <c r="C362" i="2"/>
  <c r="B362" i="2"/>
  <c r="A362" i="2"/>
  <c r="BD361" i="2"/>
  <c r="BC361" i="2"/>
  <c r="BB361" i="2"/>
  <c r="BA361" i="2"/>
  <c r="AZ361" i="2"/>
  <c r="AY361" i="2"/>
  <c r="AX361" i="2"/>
  <c r="AW361" i="2"/>
  <c r="AV361" i="2"/>
  <c r="AU361" i="2"/>
  <c r="AT361" i="2"/>
  <c r="AS361" i="2"/>
  <c r="AR361" i="2"/>
  <c r="AQ361" i="2"/>
  <c r="AP361" i="2"/>
  <c r="AO361" i="2"/>
  <c r="AN361" i="2"/>
  <c r="AM361" i="2"/>
  <c r="AL361" i="2"/>
  <c r="AK361" i="2"/>
  <c r="AJ361" i="2"/>
  <c r="AI361" i="2"/>
  <c r="AH361" i="2"/>
  <c r="AG361" i="2"/>
  <c r="AF361" i="2"/>
  <c r="AE361" i="2"/>
  <c r="AD361" i="2"/>
  <c r="AC361" i="2"/>
  <c r="AB361" i="2"/>
  <c r="AA361" i="2"/>
  <c r="Z361" i="2"/>
  <c r="Y361" i="2"/>
  <c r="X361" i="2"/>
  <c r="W361" i="2"/>
  <c r="V361" i="2"/>
  <c r="U361" i="2"/>
  <c r="T361" i="2"/>
  <c r="S361" i="2"/>
  <c r="R361" i="2"/>
  <c r="Q361" i="2"/>
  <c r="P361" i="2"/>
  <c r="O361" i="2"/>
  <c r="N361" i="2"/>
  <c r="M361" i="2"/>
  <c r="L361" i="2"/>
  <c r="K361" i="2"/>
  <c r="J361" i="2"/>
  <c r="I361" i="2"/>
  <c r="H361" i="2"/>
  <c r="G361" i="2"/>
  <c r="F361" i="2"/>
  <c r="E361" i="2"/>
  <c r="D361" i="2"/>
  <c r="C361" i="2"/>
  <c r="B361" i="2"/>
  <c r="A361" i="2"/>
  <c r="BD360" i="2"/>
  <c r="BC360" i="2"/>
  <c r="BB360" i="2"/>
  <c r="BA360" i="2"/>
  <c r="AZ360" i="2"/>
  <c r="AY360" i="2"/>
  <c r="AX360" i="2"/>
  <c r="AW360" i="2"/>
  <c r="AV360" i="2"/>
  <c r="AU360" i="2"/>
  <c r="AT360" i="2"/>
  <c r="AS360" i="2"/>
  <c r="AR360" i="2"/>
  <c r="AQ360" i="2"/>
  <c r="AP360" i="2"/>
  <c r="AO360" i="2"/>
  <c r="AN360" i="2"/>
  <c r="AM360" i="2"/>
  <c r="AL360" i="2"/>
  <c r="AK360" i="2"/>
  <c r="AJ360" i="2"/>
  <c r="AI360" i="2"/>
  <c r="AH360" i="2"/>
  <c r="AG360" i="2"/>
  <c r="AF360" i="2"/>
  <c r="AE360" i="2"/>
  <c r="AD360" i="2"/>
  <c r="AC360" i="2"/>
  <c r="AB360" i="2"/>
  <c r="AA360" i="2"/>
  <c r="Z360" i="2"/>
  <c r="Y360" i="2"/>
  <c r="X360" i="2"/>
  <c r="W360" i="2"/>
  <c r="V360" i="2"/>
  <c r="U360" i="2"/>
  <c r="T360" i="2"/>
  <c r="S360" i="2"/>
  <c r="R360" i="2"/>
  <c r="Q360" i="2"/>
  <c r="P360" i="2"/>
  <c r="O360" i="2"/>
  <c r="N360" i="2"/>
  <c r="M360" i="2"/>
  <c r="L360" i="2"/>
  <c r="K360" i="2"/>
  <c r="J360" i="2"/>
  <c r="I360" i="2"/>
  <c r="H360" i="2"/>
  <c r="G360" i="2"/>
  <c r="F360" i="2"/>
  <c r="E360" i="2"/>
  <c r="D360" i="2"/>
  <c r="C360" i="2"/>
  <c r="B360" i="2"/>
  <c r="A360" i="2"/>
  <c r="BD359" i="2"/>
  <c r="BC359" i="2"/>
  <c r="BB359" i="2"/>
  <c r="BA359" i="2"/>
  <c r="AZ359" i="2"/>
  <c r="AY359" i="2"/>
  <c r="AX359" i="2"/>
  <c r="AW359" i="2"/>
  <c r="AV359" i="2"/>
  <c r="AU359" i="2"/>
  <c r="AT359" i="2"/>
  <c r="AS359" i="2"/>
  <c r="AR359" i="2"/>
  <c r="AQ359" i="2"/>
  <c r="AP359" i="2"/>
  <c r="AO359" i="2"/>
  <c r="AN359" i="2"/>
  <c r="AM359" i="2"/>
  <c r="AL359" i="2"/>
  <c r="AK359" i="2"/>
  <c r="AJ359" i="2"/>
  <c r="AI359" i="2"/>
  <c r="AH359" i="2"/>
  <c r="AG359" i="2"/>
  <c r="AF359" i="2"/>
  <c r="AE359" i="2"/>
  <c r="AD359" i="2"/>
  <c r="AC359" i="2"/>
  <c r="AB359" i="2"/>
  <c r="AA359" i="2"/>
  <c r="Z359" i="2"/>
  <c r="Y359" i="2"/>
  <c r="X359" i="2"/>
  <c r="W359" i="2"/>
  <c r="V359" i="2"/>
  <c r="U359" i="2"/>
  <c r="T359" i="2"/>
  <c r="S359" i="2"/>
  <c r="R359" i="2"/>
  <c r="Q359" i="2"/>
  <c r="P359" i="2"/>
  <c r="O359" i="2"/>
  <c r="N359" i="2"/>
  <c r="M359" i="2"/>
  <c r="L359" i="2"/>
  <c r="K359" i="2"/>
  <c r="J359" i="2"/>
  <c r="I359" i="2"/>
  <c r="H359" i="2"/>
  <c r="G359" i="2"/>
  <c r="F359" i="2"/>
  <c r="E359" i="2"/>
  <c r="D359" i="2"/>
  <c r="C359" i="2"/>
  <c r="B359" i="2"/>
  <c r="A359" i="2"/>
  <c r="BD358" i="2"/>
  <c r="BC358" i="2"/>
  <c r="BB358" i="2"/>
  <c r="BA358" i="2"/>
  <c r="AZ358" i="2"/>
  <c r="AY358" i="2"/>
  <c r="AX358" i="2"/>
  <c r="AW358" i="2"/>
  <c r="AV358" i="2"/>
  <c r="AU358" i="2"/>
  <c r="AT358" i="2"/>
  <c r="AS358" i="2"/>
  <c r="AR358" i="2"/>
  <c r="AQ358" i="2"/>
  <c r="AP358" i="2"/>
  <c r="AO358" i="2"/>
  <c r="AN358" i="2"/>
  <c r="AM358" i="2"/>
  <c r="AL358" i="2"/>
  <c r="AK358" i="2"/>
  <c r="AJ358" i="2"/>
  <c r="AI358" i="2"/>
  <c r="AH358" i="2"/>
  <c r="AG358" i="2"/>
  <c r="AF358" i="2"/>
  <c r="AE358" i="2"/>
  <c r="AD358" i="2"/>
  <c r="AC358" i="2"/>
  <c r="AB358" i="2"/>
  <c r="AA358" i="2"/>
  <c r="Z358" i="2"/>
  <c r="Y358" i="2"/>
  <c r="X358" i="2"/>
  <c r="W358" i="2"/>
  <c r="V358" i="2"/>
  <c r="U358" i="2"/>
  <c r="T358" i="2"/>
  <c r="S358" i="2"/>
  <c r="R358" i="2"/>
  <c r="Q358" i="2"/>
  <c r="P358" i="2"/>
  <c r="O358" i="2"/>
  <c r="N358" i="2"/>
  <c r="M358" i="2"/>
  <c r="L358" i="2"/>
  <c r="K358" i="2"/>
  <c r="J358" i="2"/>
  <c r="I358" i="2"/>
  <c r="H358" i="2"/>
  <c r="G358" i="2"/>
  <c r="F358" i="2"/>
  <c r="E358" i="2"/>
  <c r="D358" i="2"/>
  <c r="C358" i="2"/>
  <c r="B358" i="2"/>
  <c r="A358" i="2"/>
  <c r="BD357" i="2"/>
  <c r="BC357" i="2"/>
  <c r="BB357" i="2"/>
  <c r="BA357" i="2"/>
  <c r="AZ357" i="2"/>
  <c r="AY357" i="2"/>
  <c r="AX357" i="2"/>
  <c r="AW357" i="2"/>
  <c r="AV357" i="2"/>
  <c r="AU357" i="2"/>
  <c r="AT357" i="2"/>
  <c r="AS357" i="2"/>
  <c r="AR357" i="2"/>
  <c r="AQ357" i="2"/>
  <c r="AP357" i="2"/>
  <c r="AO357" i="2"/>
  <c r="AN357" i="2"/>
  <c r="AM357" i="2"/>
  <c r="AL357" i="2"/>
  <c r="AK357" i="2"/>
  <c r="AJ357" i="2"/>
  <c r="AI357" i="2"/>
  <c r="AH357" i="2"/>
  <c r="AG357" i="2"/>
  <c r="AF357" i="2"/>
  <c r="AE357" i="2"/>
  <c r="AD357" i="2"/>
  <c r="AC357" i="2"/>
  <c r="AB357" i="2"/>
  <c r="AA357" i="2"/>
  <c r="Z357" i="2"/>
  <c r="Y357" i="2"/>
  <c r="X357" i="2"/>
  <c r="W357" i="2"/>
  <c r="V357" i="2"/>
  <c r="U357" i="2"/>
  <c r="T357" i="2"/>
  <c r="S357" i="2"/>
  <c r="R357" i="2"/>
  <c r="Q357" i="2"/>
  <c r="P357" i="2"/>
  <c r="O357" i="2"/>
  <c r="N357" i="2"/>
  <c r="M357" i="2"/>
  <c r="L357" i="2"/>
  <c r="K357" i="2"/>
  <c r="J357" i="2"/>
  <c r="I357" i="2"/>
  <c r="H357" i="2"/>
  <c r="G357" i="2"/>
  <c r="F357" i="2"/>
  <c r="E357" i="2"/>
  <c r="D357" i="2"/>
  <c r="C357" i="2"/>
  <c r="B357" i="2"/>
  <c r="A357" i="2"/>
  <c r="BD356" i="2"/>
  <c r="BC356" i="2"/>
  <c r="BB356" i="2"/>
  <c r="BA356" i="2"/>
  <c r="AZ356" i="2"/>
  <c r="AY356" i="2"/>
  <c r="AX356" i="2"/>
  <c r="AW356" i="2"/>
  <c r="AV356" i="2"/>
  <c r="AU356" i="2"/>
  <c r="AT356" i="2"/>
  <c r="AS356" i="2"/>
  <c r="AR356" i="2"/>
  <c r="AQ356" i="2"/>
  <c r="AP356" i="2"/>
  <c r="AO356" i="2"/>
  <c r="AN356" i="2"/>
  <c r="AM356" i="2"/>
  <c r="AL356" i="2"/>
  <c r="AK356" i="2"/>
  <c r="AJ356" i="2"/>
  <c r="AI356" i="2"/>
  <c r="AH356" i="2"/>
  <c r="AG356" i="2"/>
  <c r="AF356" i="2"/>
  <c r="AE356" i="2"/>
  <c r="AD356" i="2"/>
  <c r="AC356" i="2"/>
  <c r="AB356" i="2"/>
  <c r="AA356" i="2"/>
  <c r="Z356" i="2"/>
  <c r="Y356" i="2"/>
  <c r="X356" i="2"/>
  <c r="W356" i="2"/>
  <c r="V356" i="2"/>
  <c r="U356" i="2"/>
  <c r="T356" i="2"/>
  <c r="S356" i="2"/>
  <c r="R356" i="2"/>
  <c r="Q356" i="2"/>
  <c r="P356" i="2"/>
  <c r="O356" i="2"/>
  <c r="N356" i="2"/>
  <c r="M356" i="2"/>
  <c r="L356" i="2"/>
  <c r="K356" i="2"/>
  <c r="J356" i="2"/>
  <c r="I356" i="2"/>
  <c r="H356" i="2"/>
  <c r="G356" i="2"/>
  <c r="F356" i="2"/>
  <c r="E356" i="2"/>
  <c r="D356" i="2"/>
  <c r="C356" i="2"/>
  <c r="B356" i="2"/>
  <c r="A356" i="2"/>
  <c r="BD355" i="2"/>
  <c r="BC355" i="2"/>
  <c r="BB355" i="2"/>
  <c r="BA355" i="2"/>
  <c r="AZ355" i="2"/>
  <c r="AY355" i="2"/>
  <c r="AX355" i="2"/>
  <c r="AW355" i="2"/>
  <c r="AV355" i="2"/>
  <c r="AU355" i="2"/>
  <c r="AT355" i="2"/>
  <c r="AS355" i="2"/>
  <c r="AR355" i="2"/>
  <c r="AQ355" i="2"/>
  <c r="AP355" i="2"/>
  <c r="AO355" i="2"/>
  <c r="AN355" i="2"/>
  <c r="AM355" i="2"/>
  <c r="AL355" i="2"/>
  <c r="AK355" i="2"/>
  <c r="AJ355" i="2"/>
  <c r="AI355" i="2"/>
  <c r="AH355" i="2"/>
  <c r="AG355" i="2"/>
  <c r="AF355" i="2"/>
  <c r="AE355" i="2"/>
  <c r="AD355" i="2"/>
  <c r="AC355" i="2"/>
  <c r="AB355" i="2"/>
  <c r="AA355" i="2"/>
  <c r="Z355" i="2"/>
  <c r="Y355" i="2"/>
  <c r="X355" i="2"/>
  <c r="W355" i="2"/>
  <c r="V355" i="2"/>
  <c r="U355" i="2"/>
  <c r="T355" i="2"/>
  <c r="S355" i="2"/>
  <c r="R355" i="2"/>
  <c r="Q355" i="2"/>
  <c r="P355" i="2"/>
  <c r="O355" i="2"/>
  <c r="N355" i="2"/>
  <c r="M355" i="2"/>
  <c r="L355" i="2"/>
  <c r="K355" i="2"/>
  <c r="J355" i="2"/>
  <c r="I355" i="2"/>
  <c r="H355" i="2"/>
  <c r="G355" i="2"/>
  <c r="F355" i="2"/>
  <c r="E355" i="2"/>
  <c r="D355" i="2"/>
  <c r="C355" i="2"/>
  <c r="B355" i="2"/>
  <c r="A355" i="2"/>
  <c r="BD354" i="2"/>
  <c r="BC354" i="2"/>
  <c r="BB354" i="2"/>
  <c r="BA354" i="2"/>
  <c r="AZ354" i="2"/>
  <c r="AY354" i="2"/>
  <c r="AX354" i="2"/>
  <c r="AW354" i="2"/>
  <c r="AV354" i="2"/>
  <c r="AU354" i="2"/>
  <c r="AT354" i="2"/>
  <c r="AS354" i="2"/>
  <c r="AR354" i="2"/>
  <c r="AQ354" i="2"/>
  <c r="AP354" i="2"/>
  <c r="AO354" i="2"/>
  <c r="AN354" i="2"/>
  <c r="AM354" i="2"/>
  <c r="AL354" i="2"/>
  <c r="AK354" i="2"/>
  <c r="AJ354" i="2"/>
  <c r="AI354" i="2"/>
  <c r="AH354" i="2"/>
  <c r="AG354" i="2"/>
  <c r="AF354" i="2"/>
  <c r="AE354" i="2"/>
  <c r="AD354" i="2"/>
  <c r="AC354" i="2"/>
  <c r="AB354" i="2"/>
  <c r="AA354" i="2"/>
  <c r="Z354" i="2"/>
  <c r="Y354" i="2"/>
  <c r="X354" i="2"/>
  <c r="W354" i="2"/>
  <c r="V354" i="2"/>
  <c r="U354" i="2"/>
  <c r="T354" i="2"/>
  <c r="S354" i="2"/>
  <c r="R354" i="2"/>
  <c r="Q354" i="2"/>
  <c r="P354" i="2"/>
  <c r="O354" i="2"/>
  <c r="N354" i="2"/>
  <c r="M354" i="2"/>
  <c r="L354" i="2"/>
  <c r="K354" i="2"/>
  <c r="J354" i="2"/>
  <c r="I354" i="2"/>
  <c r="H354" i="2"/>
  <c r="G354" i="2"/>
  <c r="F354" i="2"/>
  <c r="E354" i="2"/>
  <c r="D354" i="2"/>
  <c r="C354" i="2"/>
  <c r="B354" i="2"/>
  <c r="A354" i="2"/>
  <c r="BD353" i="2"/>
  <c r="BC353" i="2"/>
  <c r="BB353" i="2"/>
  <c r="BA353" i="2"/>
  <c r="AZ353" i="2"/>
  <c r="AY353" i="2"/>
  <c r="AX353" i="2"/>
  <c r="AW353" i="2"/>
  <c r="AV353" i="2"/>
  <c r="AU353" i="2"/>
  <c r="AT353" i="2"/>
  <c r="AS353" i="2"/>
  <c r="AR353" i="2"/>
  <c r="AQ353" i="2"/>
  <c r="AP353" i="2"/>
  <c r="AO353" i="2"/>
  <c r="AN353" i="2"/>
  <c r="AM353" i="2"/>
  <c r="AL353" i="2"/>
  <c r="AK353" i="2"/>
  <c r="AJ353" i="2"/>
  <c r="AI353" i="2"/>
  <c r="AH353" i="2"/>
  <c r="AG353" i="2"/>
  <c r="AF353" i="2"/>
  <c r="AE353" i="2"/>
  <c r="AD353" i="2"/>
  <c r="AC353" i="2"/>
  <c r="AB353" i="2"/>
  <c r="AA353" i="2"/>
  <c r="Z353" i="2"/>
  <c r="Y353" i="2"/>
  <c r="X353" i="2"/>
  <c r="W353" i="2"/>
  <c r="V353" i="2"/>
  <c r="U353" i="2"/>
  <c r="T353" i="2"/>
  <c r="S353" i="2"/>
  <c r="R353" i="2"/>
  <c r="Q353" i="2"/>
  <c r="P353" i="2"/>
  <c r="O353" i="2"/>
  <c r="N353" i="2"/>
  <c r="M353" i="2"/>
  <c r="L353" i="2"/>
  <c r="K353" i="2"/>
  <c r="J353" i="2"/>
  <c r="I353" i="2"/>
  <c r="H353" i="2"/>
  <c r="G353" i="2"/>
  <c r="F353" i="2"/>
  <c r="E353" i="2"/>
  <c r="D353" i="2"/>
  <c r="C353" i="2"/>
  <c r="B353" i="2"/>
  <c r="A353" i="2"/>
  <c r="BD352" i="2"/>
  <c r="BC352" i="2"/>
  <c r="BB352" i="2"/>
  <c r="BA352" i="2"/>
  <c r="AZ352" i="2"/>
  <c r="AY352" i="2"/>
  <c r="AX352" i="2"/>
  <c r="AW352" i="2"/>
  <c r="AV352" i="2"/>
  <c r="AU352" i="2"/>
  <c r="AT352" i="2"/>
  <c r="AS352" i="2"/>
  <c r="AR352" i="2"/>
  <c r="AQ352" i="2"/>
  <c r="AP352" i="2"/>
  <c r="AO352" i="2"/>
  <c r="AN352" i="2"/>
  <c r="AM352" i="2"/>
  <c r="AL352" i="2"/>
  <c r="AK352" i="2"/>
  <c r="AJ352" i="2"/>
  <c r="AI352" i="2"/>
  <c r="AH352" i="2"/>
  <c r="AG352" i="2"/>
  <c r="AF352" i="2"/>
  <c r="AE352" i="2"/>
  <c r="AD352" i="2"/>
  <c r="AC352" i="2"/>
  <c r="AB352" i="2"/>
  <c r="AA352" i="2"/>
  <c r="Z352" i="2"/>
  <c r="Y352" i="2"/>
  <c r="X352" i="2"/>
  <c r="W352" i="2"/>
  <c r="V352" i="2"/>
  <c r="U352" i="2"/>
  <c r="T352" i="2"/>
  <c r="S352" i="2"/>
  <c r="R352" i="2"/>
  <c r="Q352" i="2"/>
  <c r="P352" i="2"/>
  <c r="O352" i="2"/>
  <c r="N352" i="2"/>
  <c r="M352" i="2"/>
  <c r="L352" i="2"/>
  <c r="K352" i="2"/>
  <c r="J352" i="2"/>
  <c r="I352" i="2"/>
  <c r="H352" i="2"/>
  <c r="G352" i="2"/>
  <c r="F352" i="2"/>
  <c r="E352" i="2"/>
  <c r="D352" i="2"/>
  <c r="C352" i="2"/>
  <c r="B352" i="2"/>
  <c r="A352" i="2"/>
  <c r="BD351" i="2"/>
  <c r="BC351" i="2"/>
  <c r="BB351" i="2"/>
  <c r="BA351" i="2"/>
  <c r="AZ351" i="2"/>
  <c r="AY351" i="2"/>
  <c r="AX351" i="2"/>
  <c r="AW351" i="2"/>
  <c r="AV351" i="2"/>
  <c r="AU351" i="2"/>
  <c r="AT351" i="2"/>
  <c r="AS351" i="2"/>
  <c r="AR351" i="2"/>
  <c r="AQ351" i="2"/>
  <c r="AP351" i="2"/>
  <c r="AO351" i="2"/>
  <c r="AN351" i="2"/>
  <c r="AM351" i="2"/>
  <c r="AL351" i="2"/>
  <c r="AK351" i="2"/>
  <c r="AJ351" i="2"/>
  <c r="AI351" i="2"/>
  <c r="AH351" i="2"/>
  <c r="AG351" i="2"/>
  <c r="AF351" i="2"/>
  <c r="AE351" i="2"/>
  <c r="AD351" i="2"/>
  <c r="AC351" i="2"/>
  <c r="AB351" i="2"/>
  <c r="AA351" i="2"/>
  <c r="Z351" i="2"/>
  <c r="Y351" i="2"/>
  <c r="X351" i="2"/>
  <c r="W351" i="2"/>
  <c r="V351" i="2"/>
  <c r="U351" i="2"/>
  <c r="T351" i="2"/>
  <c r="S351" i="2"/>
  <c r="R351" i="2"/>
  <c r="Q351" i="2"/>
  <c r="P351" i="2"/>
  <c r="O351" i="2"/>
  <c r="N351" i="2"/>
  <c r="M351" i="2"/>
  <c r="L351" i="2"/>
  <c r="K351" i="2"/>
  <c r="J351" i="2"/>
  <c r="I351" i="2"/>
  <c r="H351" i="2"/>
  <c r="G351" i="2"/>
  <c r="F351" i="2"/>
  <c r="E351" i="2"/>
  <c r="D351" i="2"/>
  <c r="C351" i="2"/>
  <c r="B351" i="2"/>
  <c r="A351" i="2"/>
  <c r="BD350" i="2"/>
  <c r="BC350" i="2"/>
  <c r="BB350" i="2"/>
  <c r="BA350" i="2"/>
  <c r="AZ350" i="2"/>
  <c r="AY350" i="2"/>
  <c r="AX350" i="2"/>
  <c r="AW350" i="2"/>
  <c r="AV350" i="2"/>
  <c r="AU350" i="2"/>
  <c r="AT350" i="2"/>
  <c r="AS350" i="2"/>
  <c r="AR350" i="2"/>
  <c r="AQ350" i="2"/>
  <c r="AP350" i="2"/>
  <c r="AO350" i="2"/>
  <c r="AN350" i="2"/>
  <c r="AM350" i="2"/>
  <c r="AL350" i="2"/>
  <c r="AK350" i="2"/>
  <c r="AJ350" i="2"/>
  <c r="AI350" i="2"/>
  <c r="AH350" i="2"/>
  <c r="AG350" i="2"/>
  <c r="AF350" i="2"/>
  <c r="AE350" i="2"/>
  <c r="AD350" i="2"/>
  <c r="AC350" i="2"/>
  <c r="AB350" i="2"/>
  <c r="AA350" i="2"/>
  <c r="Z350" i="2"/>
  <c r="Y350" i="2"/>
  <c r="X350" i="2"/>
  <c r="W350" i="2"/>
  <c r="V350" i="2"/>
  <c r="U350" i="2"/>
  <c r="T350" i="2"/>
  <c r="S350" i="2"/>
  <c r="R350" i="2"/>
  <c r="Q350" i="2"/>
  <c r="P350" i="2"/>
  <c r="O350" i="2"/>
  <c r="N350" i="2"/>
  <c r="M350" i="2"/>
  <c r="L350" i="2"/>
  <c r="K350" i="2"/>
  <c r="J350" i="2"/>
  <c r="I350" i="2"/>
  <c r="H350" i="2"/>
  <c r="G350" i="2"/>
  <c r="F350" i="2"/>
  <c r="E350" i="2"/>
  <c r="D350" i="2"/>
  <c r="C350" i="2"/>
  <c r="B350" i="2"/>
  <c r="A350" i="2"/>
  <c r="BD349" i="2"/>
  <c r="BC349" i="2"/>
  <c r="BB349" i="2"/>
  <c r="BA349" i="2"/>
  <c r="AZ349" i="2"/>
  <c r="AY349" i="2"/>
  <c r="AX349" i="2"/>
  <c r="AW349" i="2"/>
  <c r="AV349" i="2"/>
  <c r="AU349" i="2"/>
  <c r="AT349" i="2"/>
  <c r="AS349" i="2"/>
  <c r="AR349" i="2"/>
  <c r="AQ349" i="2"/>
  <c r="AP349" i="2"/>
  <c r="AO349" i="2"/>
  <c r="AN349" i="2"/>
  <c r="AM349" i="2"/>
  <c r="AL349" i="2"/>
  <c r="AK349" i="2"/>
  <c r="AJ349" i="2"/>
  <c r="AI349" i="2"/>
  <c r="AH349" i="2"/>
  <c r="AG349" i="2"/>
  <c r="AF349" i="2"/>
  <c r="AE349" i="2"/>
  <c r="AD349" i="2"/>
  <c r="AC349" i="2"/>
  <c r="AB349" i="2"/>
  <c r="AA349" i="2"/>
  <c r="Z349" i="2"/>
  <c r="Y349" i="2"/>
  <c r="X349" i="2"/>
  <c r="W349" i="2"/>
  <c r="V349" i="2"/>
  <c r="U349" i="2"/>
  <c r="T349" i="2"/>
  <c r="S349" i="2"/>
  <c r="R349" i="2"/>
  <c r="Q349" i="2"/>
  <c r="P349" i="2"/>
  <c r="O349" i="2"/>
  <c r="N349" i="2"/>
  <c r="M349" i="2"/>
  <c r="L349" i="2"/>
  <c r="K349" i="2"/>
  <c r="J349" i="2"/>
  <c r="I349" i="2"/>
  <c r="H349" i="2"/>
  <c r="G349" i="2"/>
  <c r="F349" i="2"/>
  <c r="E349" i="2"/>
  <c r="D349" i="2"/>
  <c r="C349" i="2"/>
  <c r="B349" i="2"/>
  <c r="A349" i="2"/>
  <c r="BD348" i="2"/>
  <c r="BC348" i="2"/>
  <c r="BB348" i="2"/>
  <c r="BA348" i="2"/>
  <c r="AZ348" i="2"/>
  <c r="AY348" i="2"/>
  <c r="AX348" i="2"/>
  <c r="AW348" i="2"/>
  <c r="AV348" i="2"/>
  <c r="AU348" i="2"/>
  <c r="AT348" i="2"/>
  <c r="AS348" i="2"/>
  <c r="AR348" i="2"/>
  <c r="AQ348" i="2"/>
  <c r="AP348" i="2"/>
  <c r="AO348" i="2"/>
  <c r="AN348" i="2"/>
  <c r="AM348" i="2"/>
  <c r="AL348" i="2"/>
  <c r="AK348" i="2"/>
  <c r="AJ348" i="2"/>
  <c r="AI348" i="2"/>
  <c r="AH348" i="2"/>
  <c r="AG348" i="2"/>
  <c r="AF348" i="2"/>
  <c r="AE348" i="2"/>
  <c r="AD348" i="2"/>
  <c r="AC348" i="2"/>
  <c r="AB348" i="2"/>
  <c r="AA348" i="2"/>
  <c r="Z348" i="2"/>
  <c r="Y348" i="2"/>
  <c r="X348" i="2"/>
  <c r="W348" i="2"/>
  <c r="V348" i="2"/>
  <c r="U348" i="2"/>
  <c r="T348" i="2"/>
  <c r="S348" i="2"/>
  <c r="R348" i="2"/>
  <c r="Q348" i="2"/>
  <c r="P348" i="2"/>
  <c r="O348" i="2"/>
  <c r="N348" i="2"/>
  <c r="M348" i="2"/>
  <c r="L348" i="2"/>
  <c r="K348" i="2"/>
  <c r="J348" i="2"/>
  <c r="I348" i="2"/>
  <c r="H348" i="2"/>
  <c r="G348" i="2"/>
  <c r="F348" i="2"/>
  <c r="E348" i="2"/>
  <c r="D348" i="2"/>
  <c r="C348" i="2"/>
  <c r="B348" i="2"/>
  <c r="A348" i="2"/>
  <c r="BD347" i="2"/>
  <c r="BC347" i="2"/>
  <c r="BB347" i="2"/>
  <c r="BA347" i="2"/>
  <c r="AZ347" i="2"/>
  <c r="AY347" i="2"/>
  <c r="AX347" i="2"/>
  <c r="AW347" i="2"/>
  <c r="AV347" i="2"/>
  <c r="AU347" i="2"/>
  <c r="AT347" i="2"/>
  <c r="AS347" i="2"/>
  <c r="AR347" i="2"/>
  <c r="AQ347" i="2"/>
  <c r="AP347" i="2"/>
  <c r="AO347" i="2"/>
  <c r="AN347" i="2"/>
  <c r="AM347" i="2"/>
  <c r="AL347" i="2"/>
  <c r="AK347" i="2"/>
  <c r="AJ347" i="2"/>
  <c r="AI347" i="2"/>
  <c r="AH347" i="2"/>
  <c r="AG347" i="2"/>
  <c r="AF347" i="2"/>
  <c r="AE347" i="2"/>
  <c r="AD347" i="2"/>
  <c r="AC347" i="2"/>
  <c r="AB347" i="2"/>
  <c r="AA347" i="2"/>
  <c r="Z347" i="2"/>
  <c r="Y347" i="2"/>
  <c r="X347" i="2"/>
  <c r="W347" i="2"/>
  <c r="V347" i="2"/>
  <c r="U347" i="2"/>
  <c r="T347" i="2"/>
  <c r="S347" i="2"/>
  <c r="R347" i="2"/>
  <c r="Q347" i="2"/>
  <c r="P347" i="2"/>
  <c r="O347" i="2"/>
  <c r="N347" i="2"/>
  <c r="M347" i="2"/>
  <c r="L347" i="2"/>
  <c r="K347" i="2"/>
  <c r="J347" i="2"/>
  <c r="I347" i="2"/>
  <c r="H347" i="2"/>
  <c r="G347" i="2"/>
  <c r="F347" i="2"/>
  <c r="E347" i="2"/>
  <c r="D347" i="2"/>
  <c r="C347" i="2"/>
  <c r="B347" i="2"/>
  <c r="A347" i="2"/>
  <c r="BD346" i="2"/>
  <c r="BC346" i="2"/>
  <c r="BB346" i="2"/>
  <c r="BA346" i="2"/>
  <c r="AZ346" i="2"/>
  <c r="AY346" i="2"/>
  <c r="AX346" i="2"/>
  <c r="AW346" i="2"/>
  <c r="AV346" i="2"/>
  <c r="AU346" i="2"/>
  <c r="AT346" i="2"/>
  <c r="AS346" i="2"/>
  <c r="AR346" i="2"/>
  <c r="AQ346" i="2"/>
  <c r="AP346" i="2"/>
  <c r="AO346" i="2"/>
  <c r="AN346" i="2"/>
  <c r="AM346" i="2"/>
  <c r="AL346" i="2"/>
  <c r="AK346" i="2"/>
  <c r="AJ346" i="2"/>
  <c r="AI346" i="2"/>
  <c r="AH346" i="2"/>
  <c r="AG346" i="2"/>
  <c r="AF346" i="2"/>
  <c r="AE346" i="2"/>
  <c r="AD346" i="2"/>
  <c r="AC346" i="2"/>
  <c r="AB346" i="2"/>
  <c r="AA346" i="2"/>
  <c r="Z346" i="2"/>
  <c r="Y346" i="2"/>
  <c r="X346" i="2"/>
  <c r="W346" i="2"/>
  <c r="V346" i="2"/>
  <c r="U346" i="2"/>
  <c r="T346" i="2"/>
  <c r="S346" i="2"/>
  <c r="R346" i="2"/>
  <c r="Q346" i="2"/>
  <c r="P346" i="2"/>
  <c r="O346" i="2"/>
  <c r="N346" i="2"/>
  <c r="M346" i="2"/>
  <c r="L346" i="2"/>
  <c r="K346" i="2"/>
  <c r="J346" i="2"/>
  <c r="I346" i="2"/>
  <c r="H346" i="2"/>
  <c r="G346" i="2"/>
  <c r="F346" i="2"/>
  <c r="E346" i="2"/>
  <c r="D346" i="2"/>
  <c r="C346" i="2"/>
  <c r="B346" i="2"/>
  <c r="A346" i="2"/>
  <c r="BD345" i="2"/>
  <c r="BC345" i="2"/>
  <c r="BB345" i="2"/>
  <c r="BA345" i="2"/>
  <c r="AZ345" i="2"/>
  <c r="AY345" i="2"/>
  <c r="AX345" i="2"/>
  <c r="AW345" i="2"/>
  <c r="AV345" i="2"/>
  <c r="AU345" i="2"/>
  <c r="AT345" i="2"/>
  <c r="AS345" i="2"/>
  <c r="AR345" i="2"/>
  <c r="AQ345" i="2"/>
  <c r="AP345" i="2"/>
  <c r="AO345" i="2"/>
  <c r="AN345" i="2"/>
  <c r="AM345" i="2"/>
  <c r="AL345" i="2"/>
  <c r="AK345" i="2"/>
  <c r="AJ345" i="2"/>
  <c r="AI345" i="2"/>
  <c r="AH345" i="2"/>
  <c r="AG345" i="2"/>
  <c r="AF345" i="2"/>
  <c r="AE345" i="2"/>
  <c r="AD345" i="2"/>
  <c r="AC345" i="2"/>
  <c r="AB345" i="2"/>
  <c r="AA345" i="2"/>
  <c r="Z345" i="2"/>
  <c r="Y345" i="2"/>
  <c r="X345" i="2"/>
  <c r="W345" i="2"/>
  <c r="V345" i="2"/>
  <c r="U345" i="2"/>
  <c r="T345" i="2"/>
  <c r="S345" i="2"/>
  <c r="R345" i="2"/>
  <c r="Q345" i="2"/>
  <c r="P345" i="2"/>
  <c r="O345" i="2"/>
  <c r="N345" i="2"/>
  <c r="M345" i="2"/>
  <c r="L345" i="2"/>
  <c r="K345" i="2"/>
  <c r="J345" i="2"/>
  <c r="I345" i="2"/>
  <c r="H345" i="2"/>
  <c r="G345" i="2"/>
  <c r="F345" i="2"/>
  <c r="E345" i="2"/>
  <c r="D345" i="2"/>
  <c r="C345" i="2"/>
  <c r="B345" i="2"/>
  <c r="A345" i="2"/>
  <c r="BD344" i="2"/>
  <c r="BC344" i="2"/>
  <c r="BB344" i="2"/>
  <c r="BA344" i="2"/>
  <c r="AZ344" i="2"/>
  <c r="AY344" i="2"/>
  <c r="AX344" i="2"/>
  <c r="AW344" i="2"/>
  <c r="AV344" i="2"/>
  <c r="AU344" i="2"/>
  <c r="AT344" i="2"/>
  <c r="AS344" i="2"/>
  <c r="AR344" i="2"/>
  <c r="AQ344" i="2"/>
  <c r="AP344" i="2"/>
  <c r="AO344" i="2"/>
  <c r="AN344" i="2"/>
  <c r="AM344" i="2"/>
  <c r="AL344" i="2"/>
  <c r="AK344" i="2"/>
  <c r="AJ344" i="2"/>
  <c r="AI344" i="2"/>
  <c r="AH344" i="2"/>
  <c r="AG344" i="2"/>
  <c r="AF344" i="2"/>
  <c r="AE344" i="2"/>
  <c r="AD344" i="2"/>
  <c r="AC344" i="2"/>
  <c r="AB344" i="2"/>
  <c r="AA344" i="2"/>
  <c r="Z344" i="2"/>
  <c r="Y344" i="2"/>
  <c r="X344" i="2"/>
  <c r="W344" i="2"/>
  <c r="V344" i="2"/>
  <c r="U344" i="2"/>
  <c r="T344" i="2"/>
  <c r="S344" i="2"/>
  <c r="R344" i="2"/>
  <c r="Q344" i="2"/>
  <c r="P344" i="2"/>
  <c r="O344" i="2"/>
  <c r="N344" i="2"/>
  <c r="M344" i="2"/>
  <c r="L344" i="2"/>
  <c r="K344" i="2"/>
  <c r="J344" i="2"/>
  <c r="I344" i="2"/>
  <c r="H344" i="2"/>
  <c r="G344" i="2"/>
  <c r="F344" i="2"/>
  <c r="E344" i="2"/>
  <c r="D344" i="2"/>
  <c r="C344" i="2"/>
  <c r="B344" i="2"/>
  <c r="A344" i="2"/>
  <c r="BD343" i="2"/>
  <c r="BC343" i="2"/>
  <c r="BB343" i="2"/>
  <c r="BA343" i="2"/>
  <c r="AZ343" i="2"/>
  <c r="AY343" i="2"/>
  <c r="AX343" i="2"/>
  <c r="AW343" i="2"/>
  <c r="AV343" i="2"/>
  <c r="AU343" i="2"/>
  <c r="AT343" i="2"/>
  <c r="AS343" i="2"/>
  <c r="AR343" i="2"/>
  <c r="AQ343" i="2"/>
  <c r="AP343" i="2"/>
  <c r="AO343" i="2"/>
  <c r="AN343" i="2"/>
  <c r="AM343" i="2"/>
  <c r="AL343" i="2"/>
  <c r="AK343" i="2"/>
  <c r="AJ343" i="2"/>
  <c r="AI343" i="2"/>
  <c r="AH343" i="2"/>
  <c r="AG343" i="2"/>
  <c r="AF343" i="2"/>
  <c r="AE343" i="2"/>
  <c r="AD343" i="2"/>
  <c r="AC343" i="2"/>
  <c r="AB343" i="2"/>
  <c r="AA343" i="2"/>
  <c r="Z343" i="2"/>
  <c r="Y343" i="2"/>
  <c r="X343" i="2"/>
  <c r="W343" i="2"/>
  <c r="V343" i="2"/>
  <c r="U343" i="2"/>
  <c r="T343" i="2"/>
  <c r="S343" i="2"/>
  <c r="R343" i="2"/>
  <c r="Q343" i="2"/>
  <c r="P343" i="2"/>
  <c r="O343" i="2"/>
  <c r="N343" i="2"/>
  <c r="M343" i="2"/>
  <c r="L343" i="2"/>
  <c r="K343" i="2"/>
  <c r="J343" i="2"/>
  <c r="I343" i="2"/>
  <c r="H343" i="2"/>
  <c r="G343" i="2"/>
  <c r="F343" i="2"/>
  <c r="E343" i="2"/>
  <c r="D343" i="2"/>
  <c r="C343" i="2"/>
  <c r="B343" i="2"/>
  <c r="A343" i="2"/>
  <c r="BD342" i="2"/>
  <c r="BC342" i="2"/>
  <c r="BB342" i="2"/>
  <c r="BA342" i="2"/>
  <c r="AZ342" i="2"/>
  <c r="AY342" i="2"/>
  <c r="AX342" i="2"/>
  <c r="AW342" i="2"/>
  <c r="AV342" i="2"/>
  <c r="AU342" i="2"/>
  <c r="AT342" i="2"/>
  <c r="AS342" i="2"/>
  <c r="AR342" i="2"/>
  <c r="AQ342" i="2"/>
  <c r="AP342" i="2"/>
  <c r="AO342" i="2"/>
  <c r="AN342" i="2"/>
  <c r="AM342" i="2"/>
  <c r="AL342" i="2"/>
  <c r="AK342" i="2"/>
  <c r="AJ342" i="2"/>
  <c r="AI342" i="2"/>
  <c r="AH342" i="2"/>
  <c r="AG342" i="2"/>
  <c r="AF342" i="2"/>
  <c r="AE342" i="2"/>
  <c r="AD342" i="2"/>
  <c r="AC342" i="2"/>
  <c r="AB342" i="2"/>
  <c r="AA342" i="2"/>
  <c r="Z342" i="2"/>
  <c r="Y342" i="2"/>
  <c r="X342" i="2"/>
  <c r="W342" i="2"/>
  <c r="V342" i="2"/>
  <c r="U342" i="2"/>
  <c r="T342" i="2"/>
  <c r="S342" i="2"/>
  <c r="R342" i="2"/>
  <c r="Q342" i="2"/>
  <c r="P342" i="2"/>
  <c r="O342" i="2"/>
  <c r="N342" i="2"/>
  <c r="M342" i="2"/>
  <c r="L342" i="2"/>
  <c r="K342" i="2"/>
  <c r="J342" i="2"/>
  <c r="I342" i="2"/>
  <c r="H342" i="2"/>
  <c r="G342" i="2"/>
  <c r="F342" i="2"/>
  <c r="E342" i="2"/>
  <c r="D342" i="2"/>
  <c r="C342" i="2"/>
  <c r="B342" i="2"/>
  <c r="A342" i="2"/>
  <c r="BD341" i="2"/>
  <c r="BC341" i="2"/>
  <c r="BB341" i="2"/>
  <c r="BA341" i="2"/>
  <c r="AZ341" i="2"/>
  <c r="AY341" i="2"/>
  <c r="AX341" i="2"/>
  <c r="AW341" i="2"/>
  <c r="AV341" i="2"/>
  <c r="AU341" i="2"/>
  <c r="AT341" i="2"/>
  <c r="AS341" i="2"/>
  <c r="AR341" i="2"/>
  <c r="AQ341" i="2"/>
  <c r="AP341" i="2"/>
  <c r="AO341" i="2"/>
  <c r="AN341" i="2"/>
  <c r="AM341" i="2"/>
  <c r="AL341" i="2"/>
  <c r="AK341" i="2"/>
  <c r="AJ341" i="2"/>
  <c r="AI341" i="2"/>
  <c r="AH341" i="2"/>
  <c r="AG341" i="2"/>
  <c r="AF341" i="2"/>
  <c r="AE341" i="2"/>
  <c r="AD341" i="2"/>
  <c r="AC341" i="2"/>
  <c r="AB341" i="2"/>
  <c r="AA341" i="2"/>
  <c r="Z341" i="2"/>
  <c r="Y341" i="2"/>
  <c r="X341" i="2"/>
  <c r="W341" i="2"/>
  <c r="V341" i="2"/>
  <c r="U341" i="2"/>
  <c r="T341" i="2"/>
  <c r="S341" i="2"/>
  <c r="R341" i="2"/>
  <c r="Q341" i="2"/>
  <c r="P341" i="2"/>
  <c r="O341" i="2"/>
  <c r="N341" i="2"/>
  <c r="M341" i="2"/>
  <c r="L341" i="2"/>
  <c r="K341" i="2"/>
  <c r="J341" i="2"/>
  <c r="I341" i="2"/>
  <c r="H341" i="2"/>
  <c r="G341" i="2"/>
  <c r="F341" i="2"/>
  <c r="E341" i="2"/>
  <c r="D341" i="2"/>
  <c r="C341" i="2"/>
  <c r="B341" i="2"/>
  <c r="A341" i="2"/>
  <c r="BD340" i="2"/>
  <c r="BC340" i="2"/>
  <c r="BB340" i="2"/>
  <c r="BA340" i="2"/>
  <c r="AZ340" i="2"/>
  <c r="AY340" i="2"/>
  <c r="AX340" i="2"/>
  <c r="AW340" i="2"/>
  <c r="AV340" i="2"/>
  <c r="AU340" i="2"/>
  <c r="AT340" i="2"/>
  <c r="AS340" i="2"/>
  <c r="AR340" i="2"/>
  <c r="AQ340" i="2"/>
  <c r="AP340" i="2"/>
  <c r="AO340" i="2"/>
  <c r="AN340" i="2"/>
  <c r="AM340" i="2"/>
  <c r="AL340" i="2"/>
  <c r="AK340" i="2"/>
  <c r="AJ340" i="2"/>
  <c r="AI340" i="2"/>
  <c r="AH340" i="2"/>
  <c r="AG340" i="2"/>
  <c r="AF340" i="2"/>
  <c r="AE340" i="2"/>
  <c r="AD340" i="2"/>
  <c r="AC340" i="2"/>
  <c r="AB340" i="2"/>
  <c r="AA340" i="2"/>
  <c r="Z340" i="2"/>
  <c r="Y340" i="2"/>
  <c r="X340" i="2"/>
  <c r="W340" i="2"/>
  <c r="V340" i="2"/>
  <c r="U340" i="2"/>
  <c r="T340" i="2"/>
  <c r="S340" i="2"/>
  <c r="R340" i="2"/>
  <c r="Q340" i="2"/>
  <c r="P340" i="2"/>
  <c r="O340" i="2"/>
  <c r="N340" i="2"/>
  <c r="M340" i="2"/>
  <c r="L340" i="2"/>
  <c r="K340" i="2"/>
  <c r="J340" i="2"/>
  <c r="I340" i="2"/>
  <c r="H340" i="2"/>
  <c r="G340" i="2"/>
  <c r="F340" i="2"/>
  <c r="E340" i="2"/>
  <c r="D340" i="2"/>
  <c r="C340" i="2"/>
  <c r="B340" i="2"/>
  <c r="A340" i="2"/>
  <c r="BD339" i="2"/>
  <c r="BC339" i="2"/>
  <c r="BB339" i="2"/>
  <c r="BA339" i="2"/>
  <c r="AZ339" i="2"/>
  <c r="AY339" i="2"/>
  <c r="AX339" i="2"/>
  <c r="AW339" i="2"/>
  <c r="AV339" i="2"/>
  <c r="AU339" i="2"/>
  <c r="AT339" i="2"/>
  <c r="AS339" i="2"/>
  <c r="AR339" i="2"/>
  <c r="AQ339" i="2"/>
  <c r="AP339" i="2"/>
  <c r="AO339" i="2"/>
  <c r="AN339" i="2"/>
  <c r="AM339" i="2"/>
  <c r="AL339" i="2"/>
  <c r="AK339" i="2"/>
  <c r="AJ339" i="2"/>
  <c r="AI339" i="2"/>
  <c r="AH339" i="2"/>
  <c r="AG339" i="2"/>
  <c r="AF339" i="2"/>
  <c r="AE339" i="2"/>
  <c r="AD339" i="2"/>
  <c r="AC339" i="2"/>
  <c r="AB339" i="2"/>
  <c r="AA339" i="2"/>
  <c r="Z339" i="2"/>
  <c r="Y339" i="2"/>
  <c r="X339" i="2"/>
  <c r="W339" i="2"/>
  <c r="V339" i="2"/>
  <c r="U339" i="2"/>
  <c r="T339" i="2"/>
  <c r="S339" i="2"/>
  <c r="R339" i="2"/>
  <c r="Q339" i="2"/>
  <c r="P339" i="2"/>
  <c r="O339" i="2"/>
  <c r="N339" i="2"/>
  <c r="M339" i="2"/>
  <c r="L339" i="2"/>
  <c r="K339" i="2"/>
  <c r="J339" i="2"/>
  <c r="I339" i="2"/>
  <c r="H339" i="2"/>
  <c r="G339" i="2"/>
  <c r="F339" i="2"/>
  <c r="E339" i="2"/>
  <c r="D339" i="2"/>
  <c r="C339" i="2"/>
  <c r="B339" i="2"/>
  <c r="A339" i="2"/>
  <c r="BD338" i="2"/>
  <c r="BC338" i="2"/>
  <c r="BB338" i="2"/>
  <c r="BA338" i="2"/>
  <c r="AZ338" i="2"/>
  <c r="AY338" i="2"/>
  <c r="AX338" i="2"/>
  <c r="AW338" i="2"/>
  <c r="AV338" i="2"/>
  <c r="AU338" i="2"/>
  <c r="AT338" i="2"/>
  <c r="AS338" i="2"/>
  <c r="AR338" i="2"/>
  <c r="AQ338" i="2"/>
  <c r="AP338" i="2"/>
  <c r="AO338" i="2"/>
  <c r="AN338" i="2"/>
  <c r="AM338" i="2"/>
  <c r="AL338" i="2"/>
  <c r="AK338" i="2"/>
  <c r="AJ338" i="2"/>
  <c r="AI338" i="2"/>
  <c r="AH338" i="2"/>
  <c r="AG338" i="2"/>
  <c r="AF338" i="2"/>
  <c r="AE338" i="2"/>
  <c r="AD338" i="2"/>
  <c r="AC338" i="2"/>
  <c r="AB338" i="2"/>
  <c r="AA338" i="2"/>
  <c r="Z338" i="2"/>
  <c r="Y338" i="2"/>
  <c r="X338" i="2"/>
  <c r="W338" i="2"/>
  <c r="V338" i="2"/>
  <c r="U338" i="2"/>
  <c r="T338" i="2"/>
  <c r="S338" i="2"/>
  <c r="R338" i="2"/>
  <c r="Q338" i="2"/>
  <c r="P338" i="2"/>
  <c r="O338" i="2"/>
  <c r="N338" i="2"/>
  <c r="M338" i="2"/>
  <c r="L338" i="2"/>
  <c r="K338" i="2"/>
  <c r="J338" i="2"/>
  <c r="I338" i="2"/>
  <c r="H338" i="2"/>
  <c r="G338" i="2"/>
  <c r="F338" i="2"/>
  <c r="E338" i="2"/>
  <c r="D338" i="2"/>
  <c r="C338" i="2"/>
  <c r="B338" i="2"/>
  <c r="A338" i="2"/>
  <c r="BD337" i="2"/>
  <c r="BC337" i="2"/>
  <c r="BB337" i="2"/>
  <c r="BA337" i="2"/>
  <c r="AZ337" i="2"/>
  <c r="AY337" i="2"/>
  <c r="AX337" i="2"/>
  <c r="AW337" i="2"/>
  <c r="AV337" i="2"/>
  <c r="AU337" i="2"/>
  <c r="AT337" i="2"/>
  <c r="AS337" i="2"/>
  <c r="AR337" i="2"/>
  <c r="AQ337" i="2"/>
  <c r="AP337" i="2"/>
  <c r="AO337" i="2"/>
  <c r="AN337" i="2"/>
  <c r="AM337" i="2"/>
  <c r="AL337" i="2"/>
  <c r="AK337" i="2"/>
  <c r="AJ337" i="2"/>
  <c r="AI337" i="2"/>
  <c r="AH337" i="2"/>
  <c r="AG337" i="2"/>
  <c r="AF337" i="2"/>
  <c r="AE337" i="2"/>
  <c r="AD337" i="2"/>
  <c r="AC337" i="2"/>
  <c r="AB337" i="2"/>
  <c r="AA337" i="2"/>
  <c r="Z337" i="2"/>
  <c r="Y337" i="2"/>
  <c r="X337" i="2"/>
  <c r="W337" i="2"/>
  <c r="V337" i="2"/>
  <c r="U337" i="2"/>
  <c r="T337" i="2"/>
  <c r="S337" i="2"/>
  <c r="R337" i="2"/>
  <c r="Q337" i="2"/>
  <c r="P337" i="2"/>
  <c r="O337" i="2"/>
  <c r="N337" i="2"/>
  <c r="M337" i="2"/>
  <c r="L337" i="2"/>
  <c r="K337" i="2"/>
  <c r="J337" i="2"/>
  <c r="I337" i="2"/>
  <c r="H337" i="2"/>
  <c r="G337" i="2"/>
  <c r="F337" i="2"/>
  <c r="E337" i="2"/>
  <c r="D337" i="2"/>
  <c r="C337" i="2"/>
  <c r="B337" i="2"/>
  <c r="A337" i="2"/>
  <c r="BD336" i="2"/>
  <c r="BC336" i="2"/>
  <c r="BB336" i="2"/>
  <c r="BA336" i="2"/>
  <c r="AZ336" i="2"/>
  <c r="AY336" i="2"/>
  <c r="AX336" i="2"/>
  <c r="AW336" i="2"/>
  <c r="AV336" i="2"/>
  <c r="AU336" i="2"/>
  <c r="AT336" i="2"/>
  <c r="AS336" i="2"/>
  <c r="AR336" i="2"/>
  <c r="AQ336" i="2"/>
  <c r="AP336" i="2"/>
  <c r="AO336" i="2"/>
  <c r="AN336" i="2"/>
  <c r="AM336" i="2"/>
  <c r="AL336" i="2"/>
  <c r="AK336" i="2"/>
  <c r="AJ336" i="2"/>
  <c r="AI336" i="2"/>
  <c r="AH336" i="2"/>
  <c r="AG336" i="2"/>
  <c r="AF336" i="2"/>
  <c r="AE336" i="2"/>
  <c r="AD336" i="2"/>
  <c r="AC336" i="2"/>
  <c r="AB336" i="2"/>
  <c r="AA336" i="2"/>
  <c r="Z336" i="2"/>
  <c r="Y336" i="2"/>
  <c r="X336" i="2"/>
  <c r="W336" i="2"/>
  <c r="V336" i="2"/>
  <c r="U336" i="2"/>
  <c r="T336" i="2"/>
  <c r="S336" i="2"/>
  <c r="R336" i="2"/>
  <c r="Q336" i="2"/>
  <c r="P336" i="2"/>
  <c r="O336" i="2"/>
  <c r="N336" i="2"/>
  <c r="M336" i="2"/>
  <c r="L336" i="2"/>
  <c r="K336" i="2"/>
  <c r="J336" i="2"/>
  <c r="I336" i="2"/>
  <c r="H336" i="2"/>
  <c r="G336" i="2"/>
  <c r="F336" i="2"/>
  <c r="E336" i="2"/>
  <c r="D336" i="2"/>
  <c r="C336" i="2"/>
  <c r="B336" i="2"/>
  <c r="A336" i="2"/>
  <c r="BD335" i="2"/>
  <c r="BC335" i="2"/>
  <c r="BB335" i="2"/>
  <c r="BA335" i="2"/>
  <c r="AZ335" i="2"/>
  <c r="AY335" i="2"/>
  <c r="AX335" i="2"/>
  <c r="AW335" i="2"/>
  <c r="AV335" i="2"/>
  <c r="AU335" i="2"/>
  <c r="AT335" i="2"/>
  <c r="AS335" i="2"/>
  <c r="AR335" i="2"/>
  <c r="AQ335" i="2"/>
  <c r="AP335" i="2"/>
  <c r="AO335" i="2"/>
  <c r="AN335" i="2"/>
  <c r="AM335" i="2"/>
  <c r="AL335" i="2"/>
  <c r="AK335" i="2"/>
  <c r="AJ335" i="2"/>
  <c r="AI335" i="2"/>
  <c r="AH335" i="2"/>
  <c r="AG335" i="2"/>
  <c r="AF335" i="2"/>
  <c r="AE335" i="2"/>
  <c r="AD335" i="2"/>
  <c r="AC335" i="2"/>
  <c r="AB335" i="2"/>
  <c r="AA335" i="2"/>
  <c r="Z335" i="2"/>
  <c r="Y335" i="2"/>
  <c r="X335" i="2"/>
  <c r="W335" i="2"/>
  <c r="V335" i="2"/>
  <c r="U335" i="2"/>
  <c r="T335" i="2"/>
  <c r="S335" i="2"/>
  <c r="R335" i="2"/>
  <c r="Q335" i="2"/>
  <c r="P335" i="2"/>
  <c r="O335" i="2"/>
  <c r="N335" i="2"/>
  <c r="M335" i="2"/>
  <c r="L335" i="2"/>
  <c r="K335" i="2"/>
  <c r="J335" i="2"/>
  <c r="I335" i="2"/>
  <c r="H335" i="2"/>
  <c r="G335" i="2"/>
  <c r="F335" i="2"/>
  <c r="E335" i="2"/>
  <c r="D335" i="2"/>
  <c r="C335" i="2"/>
  <c r="B335" i="2"/>
  <c r="A335" i="2"/>
  <c r="DF334" i="2"/>
  <c r="BD334" i="2"/>
  <c r="BC334" i="2"/>
  <c r="BB334" i="2"/>
  <c r="BA334" i="2"/>
  <c r="AZ334" i="2"/>
  <c r="AY334" i="2"/>
  <c r="AX334" i="2"/>
  <c r="AW334" i="2"/>
  <c r="AV334" i="2"/>
  <c r="AU334" i="2"/>
  <c r="AT334" i="2"/>
  <c r="AS334" i="2"/>
  <c r="AR334" i="2"/>
  <c r="AQ334" i="2"/>
  <c r="AP334" i="2"/>
  <c r="AO334" i="2"/>
  <c r="AN334" i="2"/>
  <c r="AM334" i="2"/>
  <c r="AL334" i="2"/>
  <c r="AK334" i="2"/>
  <c r="AJ334" i="2"/>
  <c r="AI334" i="2"/>
  <c r="AH334" i="2"/>
  <c r="AG334" i="2"/>
  <c r="AF334" i="2"/>
  <c r="AE334" i="2"/>
  <c r="AD334" i="2"/>
  <c r="AC334" i="2"/>
  <c r="AB334" i="2"/>
  <c r="AA334" i="2"/>
  <c r="Z334" i="2"/>
  <c r="Y334" i="2"/>
  <c r="X334" i="2"/>
  <c r="W334" i="2"/>
  <c r="V334" i="2"/>
  <c r="U334" i="2"/>
  <c r="T334" i="2"/>
  <c r="S334" i="2"/>
  <c r="R334" i="2"/>
  <c r="Q334" i="2"/>
  <c r="P334" i="2"/>
  <c r="O334" i="2"/>
  <c r="N334" i="2"/>
  <c r="M334" i="2"/>
  <c r="L334" i="2"/>
  <c r="K334" i="2"/>
  <c r="J334" i="2"/>
  <c r="I334" i="2"/>
  <c r="H334" i="2"/>
  <c r="G334" i="2"/>
  <c r="F334" i="2"/>
  <c r="E334" i="2"/>
  <c r="D334" i="2"/>
  <c r="C334" i="2"/>
  <c r="B334" i="2"/>
  <c r="A334" i="2"/>
  <c r="BD333" i="2"/>
  <c r="BC333" i="2"/>
  <c r="BB333" i="2"/>
  <c r="BA333" i="2"/>
  <c r="AZ333" i="2"/>
  <c r="AY333" i="2"/>
  <c r="AX333" i="2"/>
  <c r="AW333" i="2"/>
  <c r="AV333" i="2"/>
  <c r="AU333" i="2"/>
  <c r="AT333" i="2"/>
  <c r="AS333" i="2"/>
  <c r="AR333" i="2"/>
  <c r="AQ333" i="2"/>
  <c r="AP333" i="2"/>
  <c r="AO333" i="2"/>
  <c r="AN333" i="2"/>
  <c r="AM333" i="2"/>
  <c r="AL333" i="2"/>
  <c r="AK333" i="2"/>
  <c r="AJ333" i="2"/>
  <c r="AI333" i="2"/>
  <c r="AH333" i="2"/>
  <c r="AG333" i="2"/>
  <c r="AF333" i="2"/>
  <c r="AE333" i="2"/>
  <c r="AD333" i="2"/>
  <c r="AC333" i="2"/>
  <c r="AB333" i="2"/>
  <c r="AA333" i="2"/>
  <c r="Z333" i="2"/>
  <c r="Y333" i="2"/>
  <c r="X333" i="2"/>
  <c r="W333" i="2"/>
  <c r="V333" i="2"/>
  <c r="U333" i="2"/>
  <c r="T333" i="2"/>
  <c r="S333" i="2"/>
  <c r="R333" i="2"/>
  <c r="Q333" i="2"/>
  <c r="P333" i="2"/>
  <c r="O333" i="2"/>
  <c r="N333" i="2"/>
  <c r="M333" i="2"/>
  <c r="L333" i="2"/>
  <c r="K333" i="2"/>
  <c r="J333" i="2"/>
  <c r="I333" i="2"/>
  <c r="H333" i="2"/>
  <c r="G333" i="2"/>
  <c r="F333" i="2"/>
  <c r="E333" i="2"/>
  <c r="D333" i="2"/>
  <c r="C333" i="2"/>
  <c r="B333" i="2"/>
  <c r="A333" i="2"/>
  <c r="BD332" i="2"/>
  <c r="BC332" i="2"/>
  <c r="BB332" i="2"/>
  <c r="BA332" i="2"/>
  <c r="AZ332" i="2"/>
  <c r="AY332" i="2"/>
  <c r="AX332" i="2"/>
  <c r="AW332" i="2"/>
  <c r="AV332" i="2"/>
  <c r="AU332" i="2"/>
  <c r="AT332" i="2"/>
  <c r="AS332" i="2"/>
  <c r="AR332" i="2"/>
  <c r="AQ332" i="2"/>
  <c r="AP332" i="2"/>
  <c r="AO332" i="2"/>
  <c r="AN332" i="2"/>
  <c r="AM332" i="2"/>
  <c r="AL332" i="2"/>
  <c r="AK332" i="2"/>
  <c r="AJ332" i="2"/>
  <c r="AI332" i="2"/>
  <c r="AH332" i="2"/>
  <c r="AG332" i="2"/>
  <c r="AF332" i="2"/>
  <c r="AE332" i="2"/>
  <c r="AD332" i="2"/>
  <c r="AC332" i="2"/>
  <c r="AB332" i="2"/>
  <c r="AA332" i="2"/>
  <c r="Z332" i="2"/>
  <c r="Y332" i="2"/>
  <c r="X332" i="2"/>
  <c r="W332" i="2"/>
  <c r="V332" i="2"/>
  <c r="U332" i="2"/>
  <c r="T332" i="2"/>
  <c r="S332" i="2"/>
  <c r="R332" i="2"/>
  <c r="Q332" i="2"/>
  <c r="P332" i="2"/>
  <c r="O332" i="2"/>
  <c r="N332" i="2"/>
  <c r="M332" i="2"/>
  <c r="L332" i="2"/>
  <c r="K332" i="2"/>
  <c r="J332" i="2"/>
  <c r="I332" i="2"/>
  <c r="H332" i="2"/>
  <c r="G332" i="2"/>
  <c r="F332" i="2"/>
  <c r="E332" i="2"/>
  <c r="D332" i="2"/>
  <c r="C332" i="2"/>
  <c r="B332" i="2"/>
  <c r="A332" i="2"/>
  <c r="BD331" i="2"/>
  <c r="BC331" i="2"/>
  <c r="BB331" i="2"/>
  <c r="BA331" i="2"/>
  <c r="AZ331" i="2"/>
  <c r="AY331" i="2"/>
  <c r="AX331" i="2"/>
  <c r="AW331" i="2"/>
  <c r="AV331" i="2"/>
  <c r="AU331" i="2"/>
  <c r="AT331" i="2"/>
  <c r="AS331" i="2"/>
  <c r="AR331" i="2"/>
  <c r="AQ331" i="2"/>
  <c r="AP331" i="2"/>
  <c r="AO331" i="2"/>
  <c r="AN331" i="2"/>
  <c r="AM331" i="2"/>
  <c r="AL331" i="2"/>
  <c r="AK331" i="2"/>
  <c r="AJ331" i="2"/>
  <c r="AI331" i="2"/>
  <c r="AH331" i="2"/>
  <c r="AG331" i="2"/>
  <c r="AF331" i="2"/>
  <c r="AE331" i="2"/>
  <c r="AD331" i="2"/>
  <c r="AC331" i="2"/>
  <c r="AB331" i="2"/>
  <c r="AA331" i="2"/>
  <c r="Z331" i="2"/>
  <c r="Y331" i="2"/>
  <c r="X331" i="2"/>
  <c r="W331" i="2"/>
  <c r="V331" i="2"/>
  <c r="U331" i="2"/>
  <c r="T331" i="2"/>
  <c r="S331" i="2"/>
  <c r="R331" i="2"/>
  <c r="Q331" i="2"/>
  <c r="P331" i="2"/>
  <c r="O331" i="2"/>
  <c r="N331" i="2"/>
  <c r="M331" i="2"/>
  <c r="L331" i="2"/>
  <c r="K331" i="2"/>
  <c r="J331" i="2"/>
  <c r="I331" i="2"/>
  <c r="H331" i="2"/>
  <c r="G331" i="2"/>
  <c r="F331" i="2"/>
  <c r="E331" i="2"/>
  <c r="D331" i="2"/>
  <c r="C331" i="2"/>
  <c r="B331" i="2"/>
  <c r="A331" i="2"/>
  <c r="BD330" i="2"/>
  <c r="BC330" i="2"/>
  <c r="BB330" i="2"/>
  <c r="BA330" i="2"/>
  <c r="AZ330" i="2"/>
  <c r="AY330" i="2"/>
  <c r="AX330" i="2"/>
  <c r="AW330" i="2"/>
  <c r="AV330" i="2"/>
  <c r="AU330" i="2"/>
  <c r="AT330" i="2"/>
  <c r="AS330" i="2"/>
  <c r="AR330" i="2"/>
  <c r="AQ330" i="2"/>
  <c r="AP330" i="2"/>
  <c r="AO330" i="2"/>
  <c r="AN330" i="2"/>
  <c r="AM330" i="2"/>
  <c r="AL330" i="2"/>
  <c r="AK330" i="2"/>
  <c r="AJ330" i="2"/>
  <c r="AI330" i="2"/>
  <c r="AH330" i="2"/>
  <c r="AG330" i="2"/>
  <c r="AF330" i="2"/>
  <c r="AE330" i="2"/>
  <c r="AD330" i="2"/>
  <c r="AC330" i="2"/>
  <c r="AB330" i="2"/>
  <c r="AA330" i="2"/>
  <c r="Z330" i="2"/>
  <c r="Y330" i="2"/>
  <c r="X330" i="2"/>
  <c r="W330" i="2"/>
  <c r="V330" i="2"/>
  <c r="U330" i="2"/>
  <c r="T330" i="2"/>
  <c r="S330" i="2"/>
  <c r="R330" i="2"/>
  <c r="Q330" i="2"/>
  <c r="P330" i="2"/>
  <c r="O330" i="2"/>
  <c r="N330" i="2"/>
  <c r="M330" i="2"/>
  <c r="L330" i="2"/>
  <c r="K330" i="2"/>
  <c r="J330" i="2"/>
  <c r="I330" i="2"/>
  <c r="H330" i="2"/>
  <c r="G330" i="2"/>
  <c r="F330" i="2"/>
  <c r="E330" i="2"/>
  <c r="D330" i="2"/>
  <c r="C330" i="2"/>
  <c r="B330" i="2"/>
  <c r="A330" i="2"/>
  <c r="BD329" i="2"/>
  <c r="BC329" i="2"/>
  <c r="BB329" i="2"/>
  <c r="BA329" i="2"/>
  <c r="AZ329" i="2"/>
  <c r="AY329" i="2"/>
  <c r="AX329" i="2"/>
  <c r="AW329" i="2"/>
  <c r="AV329" i="2"/>
  <c r="AU329" i="2"/>
  <c r="AT329" i="2"/>
  <c r="AS329" i="2"/>
  <c r="AR329" i="2"/>
  <c r="AQ329" i="2"/>
  <c r="AP329" i="2"/>
  <c r="AO329" i="2"/>
  <c r="AN329" i="2"/>
  <c r="AM329" i="2"/>
  <c r="AL329" i="2"/>
  <c r="AK329" i="2"/>
  <c r="AJ329" i="2"/>
  <c r="AI329" i="2"/>
  <c r="AH329" i="2"/>
  <c r="AG329" i="2"/>
  <c r="AF329" i="2"/>
  <c r="AE329" i="2"/>
  <c r="AD329" i="2"/>
  <c r="AC329" i="2"/>
  <c r="AB329" i="2"/>
  <c r="AA329" i="2"/>
  <c r="Z329" i="2"/>
  <c r="Y329" i="2"/>
  <c r="X329" i="2"/>
  <c r="W329" i="2"/>
  <c r="V329" i="2"/>
  <c r="U329" i="2"/>
  <c r="T329" i="2"/>
  <c r="S329" i="2"/>
  <c r="R329" i="2"/>
  <c r="Q329" i="2"/>
  <c r="P329" i="2"/>
  <c r="O329" i="2"/>
  <c r="N329" i="2"/>
  <c r="M329" i="2"/>
  <c r="L329" i="2"/>
  <c r="K329" i="2"/>
  <c r="J329" i="2"/>
  <c r="I329" i="2"/>
  <c r="H329" i="2"/>
  <c r="G329" i="2"/>
  <c r="F329" i="2"/>
  <c r="E329" i="2"/>
  <c r="D329" i="2"/>
  <c r="C329" i="2"/>
  <c r="B329" i="2"/>
  <c r="A329" i="2"/>
  <c r="BD328" i="2"/>
  <c r="BC328" i="2"/>
  <c r="BB328" i="2"/>
  <c r="BA328" i="2"/>
  <c r="AZ328" i="2"/>
  <c r="AY328" i="2"/>
  <c r="AX328" i="2"/>
  <c r="AW328" i="2"/>
  <c r="AV328" i="2"/>
  <c r="AU328" i="2"/>
  <c r="AT328" i="2"/>
  <c r="AS328" i="2"/>
  <c r="AR328" i="2"/>
  <c r="AQ328" i="2"/>
  <c r="AP328" i="2"/>
  <c r="AO328" i="2"/>
  <c r="AN328" i="2"/>
  <c r="AM328" i="2"/>
  <c r="AL328" i="2"/>
  <c r="AK328" i="2"/>
  <c r="AJ328" i="2"/>
  <c r="AI328" i="2"/>
  <c r="AH328" i="2"/>
  <c r="AG328" i="2"/>
  <c r="AF328" i="2"/>
  <c r="AE328" i="2"/>
  <c r="AD328" i="2"/>
  <c r="AC328" i="2"/>
  <c r="AB328" i="2"/>
  <c r="AA328" i="2"/>
  <c r="Z328" i="2"/>
  <c r="Y328" i="2"/>
  <c r="X328" i="2"/>
  <c r="W328" i="2"/>
  <c r="V328" i="2"/>
  <c r="U328" i="2"/>
  <c r="T328" i="2"/>
  <c r="S328" i="2"/>
  <c r="R328" i="2"/>
  <c r="Q328" i="2"/>
  <c r="P328" i="2"/>
  <c r="O328" i="2"/>
  <c r="N328" i="2"/>
  <c r="M328" i="2"/>
  <c r="L328" i="2"/>
  <c r="K328" i="2"/>
  <c r="J328" i="2"/>
  <c r="I328" i="2"/>
  <c r="H328" i="2"/>
  <c r="G328" i="2"/>
  <c r="F328" i="2"/>
  <c r="E328" i="2"/>
  <c r="D328" i="2"/>
  <c r="C328" i="2"/>
  <c r="B328" i="2"/>
  <c r="A328" i="2"/>
  <c r="CW327" i="2"/>
  <c r="CT327" i="2"/>
  <c r="CO327" i="2"/>
  <c r="CL327" i="2"/>
  <c r="CG327" i="2"/>
  <c r="CF327" i="2"/>
  <c r="BY327" i="2"/>
  <c r="BV327" i="2"/>
  <c r="BN327" i="2"/>
  <c r="BM327" i="2"/>
  <c r="BI327" i="2"/>
  <c r="BF327" i="2"/>
  <c r="BD327" i="2"/>
  <c r="DG327" i="2" s="1"/>
  <c r="BC327" i="2"/>
  <c r="BB327" i="2"/>
  <c r="DE327" i="2" s="1"/>
  <c r="BA327" i="2"/>
  <c r="DD327" i="2" s="1"/>
  <c r="AZ327" i="2"/>
  <c r="DC327" i="2" s="1"/>
  <c r="AY327" i="2"/>
  <c r="DB327" i="2" s="1"/>
  <c r="AX327" i="2"/>
  <c r="DA327" i="2" s="1"/>
  <c r="AW327" i="2"/>
  <c r="CZ327" i="2" s="1"/>
  <c r="AV327" i="2"/>
  <c r="CY327" i="2" s="1"/>
  <c r="AU327" i="2"/>
  <c r="CX327" i="2" s="1"/>
  <c r="AT327" i="2"/>
  <c r="AS327" i="2"/>
  <c r="CV327" i="2" s="1"/>
  <c r="AR327" i="2"/>
  <c r="CU327" i="2" s="1"/>
  <c r="AQ327" i="2"/>
  <c r="AP327" i="2"/>
  <c r="CS327" i="2" s="1"/>
  <c r="AO327" i="2"/>
  <c r="CR327" i="2" s="1"/>
  <c r="AN327" i="2"/>
  <c r="CQ327" i="2" s="1"/>
  <c r="AM327" i="2"/>
  <c r="CP327" i="2" s="1"/>
  <c r="AL327" i="2"/>
  <c r="AK327" i="2"/>
  <c r="CN327" i="2" s="1"/>
  <c r="AJ327" i="2"/>
  <c r="CM327" i="2" s="1"/>
  <c r="AI327" i="2"/>
  <c r="AH327" i="2"/>
  <c r="CK327" i="2" s="1"/>
  <c r="AG327" i="2"/>
  <c r="CJ327" i="2" s="1"/>
  <c r="AF327" i="2"/>
  <c r="CI327" i="2" s="1"/>
  <c r="AE327" i="2"/>
  <c r="CH327" i="2" s="1"/>
  <c r="AD327" i="2"/>
  <c r="AC327" i="2"/>
  <c r="AB327" i="2"/>
  <c r="CE327" i="2" s="1"/>
  <c r="AA327" i="2"/>
  <c r="CD327" i="2" s="1"/>
  <c r="Z327" i="2"/>
  <c r="CC327" i="2" s="1"/>
  <c r="Y327" i="2"/>
  <c r="CB327" i="2" s="1"/>
  <c r="X327" i="2"/>
  <c r="CA327" i="2" s="1"/>
  <c r="W327" i="2"/>
  <c r="BZ327" i="2" s="1"/>
  <c r="V327" i="2"/>
  <c r="U327" i="2"/>
  <c r="BX327" i="2" s="1"/>
  <c r="T327" i="2"/>
  <c r="BW327" i="2" s="1"/>
  <c r="S327" i="2"/>
  <c r="R327" i="2"/>
  <c r="BU327" i="2" s="1"/>
  <c r="Q327" i="2"/>
  <c r="BT327" i="2" s="1"/>
  <c r="P327" i="2"/>
  <c r="BS327" i="2" s="1"/>
  <c r="O327" i="2"/>
  <c r="BR327" i="2" s="1"/>
  <c r="N327" i="2"/>
  <c r="BQ327" i="2" s="1"/>
  <c r="M327" i="2"/>
  <c r="BP327" i="2" s="1"/>
  <c r="L327" i="2"/>
  <c r="BO327" i="2" s="1"/>
  <c r="K327" i="2"/>
  <c r="J327" i="2"/>
  <c r="I327" i="2"/>
  <c r="BL327" i="2" s="1"/>
  <c r="H327" i="2"/>
  <c r="BK327" i="2" s="1"/>
  <c r="G327" i="2"/>
  <c r="BJ327" i="2" s="1"/>
  <c r="F327" i="2"/>
  <c r="E327" i="2"/>
  <c r="BH327" i="2" s="1"/>
  <c r="D327" i="2"/>
  <c r="BG327" i="2" s="1"/>
  <c r="C327" i="2"/>
  <c r="B327" i="2"/>
  <c r="A327" i="2"/>
  <c r="DB326" i="2"/>
  <c r="CY326" i="2"/>
  <c r="CP326" i="2"/>
  <c r="BV326" i="2"/>
  <c r="BR326" i="2"/>
  <c r="BD326" i="2"/>
  <c r="DG326" i="2" s="1"/>
  <c r="BC326" i="2"/>
  <c r="BB326" i="2"/>
  <c r="DE326" i="2" s="1"/>
  <c r="BA326" i="2"/>
  <c r="DD326" i="2" s="1"/>
  <c r="AZ326" i="2"/>
  <c r="DC326" i="2" s="1"/>
  <c r="AY326" i="2"/>
  <c r="AX326" i="2"/>
  <c r="DA326" i="2" s="1"/>
  <c r="AW326" i="2"/>
  <c r="CZ326" i="2" s="1"/>
  <c r="AV326" i="2"/>
  <c r="AU326" i="2"/>
  <c r="CX326" i="2" s="1"/>
  <c r="AT326" i="2"/>
  <c r="CW326" i="2" s="1"/>
  <c r="AS326" i="2"/>
  <c r="CV326" i="2" s="1"/>
  <c r="AR326" i="2"/>
  <c r="CU326" i="2" s="1"/>
  <c r="AQ326" i="2"/>
  <c r="CT326" i="2" s="1"/>
  <c r="AP326" i="2"/>
  <c r="CS326" i="2" s="1"/>
  <c r="AO326" i="2"/>
  <c r="CR326" i="2" s="1"/>
  <c r="AN326" i="2"/>
  <c r="CQ326" i="2" s="1"/>
  <c r="AM326" i="2"/>
  <c r="AL326" i="2"/>
  <c r="CO326" i="2" s="1"/>
  <c r="AK326" i="2"/>
  <c r="CN326" i="2" s="1"/>
  <c r="AJ326" i="2"/>
  <c r="CM326" i="2" s="1"/>
  <c r="AI326" i="2"/>
  <c r="CL326" i="2" s="1"/>
  <c r="AH326" i="2"/>
  <c r="CK326" i="2" s="1"/>
  <c r="AG326" i="2"/>
  <c r="CJ326" i="2" s="1"/>
  <c r="AF326" i="2"/>
  <c r="CI326" i="2" s="1"/>
  <c r="AE326" i="2"/>
  <c r="CH326" i="2" s="1"/>
  <c r="AD326" i="2"/>
  <c r="CG326" i="2" s="1"/>
  <c r="AC326" i="2"/>
  <c r="CF326" i="2" s="1"/>
  <c r="AB326" i="2"/>
  <c r="CE326" i="2" s="1"/>
  <c r="AA326" i="2"/>
  <c r="CD326" i="2" s="1"/>
  <c r="Z326" i="2"/>
  <c r="CC326" i="2" s="1"/>
  <c r="Y326" i="2"/>
  <c r="CB326" i="2" s="1"/>
  <c r="X326" i="2"/>
  <c r="CA326" i="2" s="1"/>
  <c r="W326" i="2"/>
  <c r="BZ326" i="2" s="1"/>
  <c r="V326" i="2"/>
  <c r="BY326" i="2" s="1"/>
  <c r="U326" i="2"/>
  <c r="BX326" i="2" s="1"/>
  <c r="T326" i="2"/>
  <c r="BW326" i="2" s="1"/>
  <c r="S326" i="2"/>
  <c r="R326" i="2"/>
  <c r="BU326" i="2" s="1"/>
  <c r="Q326" i="2"/>
  <c r="BT326" i="2" s="1"/>
  <c r="P326" i="2"/>
  <c r="BS326" i="2" s="1"/>
  <c r="O326" i="2"/>
  <c r="N326" i="2"/>
  <c r="BQ326" i="2" s="1"/>
  <c r="M326" i="2"/>
  <c r="BP326" i="2" s="1"/>
  <c r="L326" i="2"/>
  <c r="BO326" i="2" s="1"/>
  <c r="K326" i="2"/>
  <c r="BN326" i="2" s="1"/>
  <c r="J326" i="2"/>
  <c r="BM326" i="2" s="1"/>
  <c r="I326" i="2"/>
  <c r="BL326" i="2" s="1"/>
  <c r="H326" i="2"/>
  <c r="BK326" i="2" s="1"/>
  <c r="G326" i="2"/>
  <c r="BJ326" i="2" s="1"/>
  <c r="F326" i="2"/>
  <c r="BI326" i="2" s="1"/>
  <c r="E326" i="2"/>
  <c r="BH326" i="2" s="1"/>
  <c r="D326" i="2"/>
  <c r="BG326" i="2" s="1"/>
  <c r="C326" i="2"/>
  <c r="BF326" i="2" s="1"/>
  <c r="B326" i="2"/>
  <c r="A326" i="2"/>
  <c r="CU325" i="2"/>
  <c r="CP325" i="2"/>
  <c r="CH325" i="2"/>
  <c r="CC325" i="2"/>
  <c r="BZ325" i="2"/>
  <c r="BU325" i="2"/>
  <c r="BT325" i="2"/>
  <c r="BR325" i="2"/>
  <c r="BO325" i="2"/>
  <c r="BJ325" i="2"/>
  <c r="BG325" i="2"/>
  <c r="BD325" i="2"/>
  <c r="DG325" i="2" s="1"/>
  <c r="BC325" i="2"/>
  <c r="BB325" i="2"/>
  <c r="DE325" i="2" s="1"/>
  <c r="BA325" i="2"/>
  <c r="DD325" i="2" s="1"/>
  <c r="AZ325" i="2"/>
  <c r="DC325" i="2" s="1"/>
  <c r="AY325" i="2"/>
  <c r="DB325" i="2" s="1"/>
  <c r="AX325" i="2"/>
  <c r="DA325" i="2" s="1"/>
  <c r="AW325" i="2"/>
  <c r="CZ325" i="2" s="1"/>
  <c r="AV325" i="2"/>
  <c r="CY325" i="2" s="1"/>
  <c r="AU325" i="2"/>
  <c r="CX325" i="2" s="1"/>
  <c r="AT325" i="2"/>
  <c r="CW325" i="2" s="1"/>
  <c r="AS325" i="2"/>
  <c r="CV325" i="2" s="1"/>
  <c r="AR325" i="2"/>
  <c r="AQ325" i="2"/>
  <c r="CT325" i="2" s="1"/>
  <c r="AP325" i="2"/>
  <c r="CS325" i="2" s="1"/>
  <c r="AO325" i="2"/>
  <c r="CR325" i="2" s="1"/>
  <c r="AN325" i="2"/>
  <c r="CQ325" i="2" s="1"/>
  <c r="AM325" i="2"/>
  <c r="AL325" i="2"/>
  <c r="CO325" i="2" s="1"/>
  <c r="AK325" i="2"/>
  <c r="CN325" i="2" s="1"/>
  <c r="AJ325" i="2"/>
  <c r="CM325" i="2" s="1"/>
  <c r="AI325" i="2"/>
  <c r="CL325" i="2" s="1"/>
  <c r="AH325" i="2"/>
  <c r="CK325" i="2" s="1"/>
  <c r="AG325" i="2"/>
  <c r="CJ325" i="2" s="1"/>
  <c r="AF325" i="2"/>
  <c r="CI325" i="2" s="1"/>
  <c r="AE325" i="2"/>
  <c r="AD325" i="2"/>
  <c r="CG325" i="2" s="1"/>
  <c r="AC325" i="2"/>
  <c r="CF325" i="2" s="1"/>
  <c r="AB325" i="2"/>
  <c r="CE325" i="2" s="1"/>
  <c r="AA325" i="2"/>
  <c r="CD325" i="2" s="1"/>
  <c r="Z325" i="2"/>
  <c r="Y325" i="2"/>
  <c r="CB325" i="2" s="1"/>
  <c r="X325" i="2"/>
  <c r="CA325" i="2" s="1"/>
  <c r="W325" i="2"/>
  <c r="V325" i="2"/>
  <c r="BY325" i="2" s="1"/>
  <c r="U325" i="2"/>
  <c r="BX325" i="2" s="1"/>
  <c r="T325" i="2"/>
  <c r="BW325" i="2" s="1"/>
  <c r="S325" i="2"/>
  <c r="BV325" i="2" s="1"/>
  <c r="R325" i="2"/>
  <c r="Q325" i="2"/>
  <c r="P325" i="2"/>
  <c r="BS325" i="2" s="1"/>
  <c r="O325" i="2"/>
  <c r="N325" i="2"/>
  <c r="BQ325" i="2" s="1"/>
  <c r="M325" i="2"/>
  <c r="BP325" i="2" s="1"/>
  <c r="L325" i="2"/>
  <c r="K325" i="2"/>
  <c r="BN325" i="2" s="1"/>
  <c r="J325" i="2"/>
  <c r="BM325" i="2" s="1"/>
  <c r="I325" i="2"/>
  <c r="BL325" i="2" s="1"/>
  <c r="H325" i="2"/>
  <c r="BK325" i="2" s="1"/>
  <c r="G325" i="2"/>
  <c r="F325" i="2"/>
  <c r="BI325" i="2" s="1"/>
  <c r="E325" i="2"/>
  <c r="BH325" i="2" s="1"/>
  <c r="D325" i="2"/>
  <c r="C325" i="2"/>
  <c r="BF325" i="2" s="1"/>
  <c r="B325" i="2"/>
  <c r="A325" i="2"/>
  <c r="DG324" i="2"/>
  <c r="DC324" i="2"/>
  <c r="CX324" i="2"/>
  <c r="CU324" i="2"/>
  <c r="CR324" i="2"/>
  <c r="CH324" i="2"/>
  <c r="CE324" i="2"/>
  <c r="BZ324" i="2"/>
  <c r="BT324" i="2"/>
  <c r="BJ324" i="2"/>
  <c r="BD324" i="2"/>
  <c r="BC324" i="2"/>
  <c r="BB324" i="2"/>
  <c r="DE324" i="2" s="1"/>
  <c r="BA324" i="2"/>
  <c r="DD324" i="2" s="1"/>
  <c r="AZ324" i="2"/>
  <c r="AY324" i="2"/>
  <c r="DB324" i="2" s="1"/>
  <c r="AX324" i="2"/>
  <c r="DA324" i="2" s="1"/>
  <c r="AW324" i="2"/>
  <c r="CZ324" i="2" s="1"/>
  <c r="AV324" i="2"/>
  <c r="CY324" i="2" s="1"/>
  <c r="AU324" i="2"/>
  <c r="AT324" i="2"/>
  <c r="CW324" i="2" s="1"/>
  <c r="AS324" i="2"/>
  <c r="CV324" i="2" s="1"/>
  <c r="AR324" i="2"/>
  <c r="AQ324" i="2"/>
  <c r="CT324" i="2" s="1"/>
  <c r="AP324" i="2"/>
  <c r="CS324" i="2" s="1"/>
  <c r="AO324" i="2"/>
  <c r="AN324" i="2"/>
  <c r="CQ324" i="2" s="1"/>
  <c r="AM324" i="2"/>
  <c r="CP324" i="2" s="1"/>
  <c r="AL324" i="2"/>
  <c r="CO324" i="2" s="1"/>
  <c r="AK324" i="2"/>
  <c r="CN324" i="2" s="1"/>
  <c r="AJ324" i="2"/>
  <c r="CM324" i="2" s="1"/>
  <c r="AI324" i="2"/>
  <c r="CL324" i="2" s="1"/>
  <c r="AH324" i="2"/>
  <c r="CK324" i="2" s="1"/>
  <c r="AG324" i="2"/>
  <c r="CJ324" i="2" s="1"/>
  <c r="AF324" i="2"/>
  <c r="CI324" i="2" s="1"/>
  <c r="AE324" i="2"/>
  <c r="AD324" i="2"/>
  <c r="CG324" i="2" s="1"/>
  <c r="AC324" i="2"/>
  <c r="CF324" i="2" s="1"/>
  <c r="AB324" i="2"/>
  <c r="AA324" i="2"/>
  <c r="CD324" i="2" s="1"/>
  <c r="Z324" i="2"/>
  <c r="CC324" i="2" s="1"/>
  <c r="Y324" i="2"/>
  <c r="CB324" i="2" s="1"/>
  <c r="X324" i="2"/>
  <c r="CA324" i="2" s="1"/>
  <c r="W324" i="2"/>
  <c r="V324" i="2"/>
  <c r="BY324" i="2" s="1"/>
  <c r="U324" i="2"/>
  <c r="BX324" i="2" s="1"/>
  <c r="T324" i="2"/>
  <c r="BW324" i="2" s="1"/>
  <c r="S324" i="2"/>
  <c r="BV324" i="2" s="1"/>
  <c r="R324" i="2"/>
  <c r="BU324" i="2" s="1"/>
  <c r="Q324" i="2"/>
  <c r="P324" i="2"/>
  <c r="BS324" i="2" s="1"/>
  <c r="O324" i="2"/>
  <c r="BR324" i="2" s="1"/>
  <c r="N324" i="2"/>
  <c r="BQ324" i="2" s="1"/>
  <c r="M324" i="2"/>
  <c r="BP324" i="2" s="1"/>
  <c r="L324" i="2"/>
  <c r="BO324" i="2" s="1"/>
  <c r="K324" i="2"/>
  <c r="BN324" i="2" s="1"/>
  <c r="J324" i="2"/>
  <c r="BM324" i="2" s="1"/>
  <c r="I324" i="2"/>
  <c r="BL324" i="2" s="1"/>
  <c r="H324" i="2"/>
  <c r="BK324" i="2" s="1"/>
  <c r="G324" i="2"/>
  <c r="F324" i="2"/>
  <c r="BI324" i="2" s="1"/>
  <c r="E324" i="2"/>
  <c r="BH324" i="2" s="1"/>
  <c r="D324" i="2"/>
  <c r="BG324" i="2" s="1"/>
  <c r="C324" i="2"/>
  <c r="BF324" i="2" s="1"/>
  <c r="B324" i="2"/>
  <c r="A324" i="2"/>
  <c r="CY323" i="2"/>
  <c r="CX323" i="2"/>
  <c r="CU323" i="2"/>
  <c r="CN323" i="2"/>
  <c r="CM323" i="2"/>
  <c r="CE323" i="2"/>
  <c r="BW323" i="2"/>
  <c r="BS323" i="2"/>
  <c r="BH323" i="2"/>
  <c r="BD323" i="2"/>
  <c r="DG323" i="2" s="1"/>
  <c r="BC323" i="2"/>
  <c r="BB323" i="2"/>
  <c r="DE323" i="2" s="1"/>
  <c r="BA323" i="2"/>
  <c r="DD323" i="2" s="1"/>
  <c r="AZ323" i="2"/>
  <c r="DC323" i="2" s="1"/>
  <c r="AY323" i="2"/>
  <c r="DB323" i="2" s="1"/>
  <c r="AX323" i="2"/>
  <c r="DA323" i="2" s="1"/>
  <c r="AW323" i="2"/>
  <c r="CZ323" i="2" s="1"/>
  <c r="AV323" i="2"/>
  <c r="AU323" i="2"/>
  <c r="AT323" i="2"/>
  <c r="CW323" i="2" s="1"/>
  <c r="AS323" i="2"/>
  <c r="CV323" i="2" s="1"/>
  <c r="AR323" i="2"/>
  <c r="AQ323" i="2"/>
  <c r="CT323" i="2" s="1"/>
  <c r="AP323" i="2"/>
  <c r="CS323" i="2" s="1"/>
  <c r="AO323" i="2"/>
  <c r="CR323" i="2" s="1"/>
  <c r="AN323" i="2"/>
  <c r="CQ323" i="2" s="1"/>
  <c r="AM323" i="2"/>
  <c r="CP323" i="2" s="1"/>
  <c r="AL323" i="2"/>
  <c r="CO323" i="2" s="1"/>
  <c r="AK323" i="2"/>
  <c r="AJ323" i="2"/>
  <c r="AI323" i="2"/>
  <c r="CL323" i="2" s="1"/>
  <c r="AH323" i="2"/>
  <c r="CK323" i="2" s="1"/>
  <c r="AG323" i="2"/>
  <c r="CJ323" i="2" s="1"/>
  <c r="AF323" i="2"/>
  <c r="CI323" i="2" s="1"/>
  <c r="AE323" i="2"/>
  <c r="CH323" i="2" s="1"/>
  <c r="AD323" i="2"/>
  <c r="CG323" i="2" s="1"/>
  <c r="AC323" i="2"/>
  <c r="CF323" i="2" s="1"/>
  <c r="AB323" i="2"/>
  <c r="AA323" i="2"/>
  <c r="CD323" i="2" s="1"/>
  <c r="Z323" i="2"/>
  <c r="CC323" i="2" s="1"/>
  <c r="Y323" i="2"/>
  <c r="CB323" i="2" s="1"/>
  <c r="X323" i="2"/>
  <c r="CA323" i="2" s="1"/>
  <c r="W323" i="2"/>
  <c r="BZ323" i="2" s="1"/>
  <c r="V323" i="2"/>
  <c r="BY323" i="2" s="1"/>
  <c r="U323" i="2"/>
  <c r="BX323" i="2" s="1"/>
  <c r="T323" i="2"/>
  <c r="S323" i="2"/>
  <c r="BV323" i="2" s="1"/>
  <c r="R323" i="2"/>
  <c r="BU323" i="2" s="1"/>
  <c r="Q323" i="2"/>
  <c r="BT323" i="2" s="1"/>
  <c r="P323" i="2"/>
  <c r="O323" i="2"/>
  <c r="BR323" i="2" s="1"/>
  <c r="N323" i="2"/>
  <c r="BQ323" i="2" s="1"/>
  <c r="M323" i="2"/>
  <c r="BP323" i="2" s="1"/>
  <c r="L323" i="2"/>
  <c r="BO323" i="2" s="1"/>
  <c r="K323" i="2"/>
  <c r="BN323" i="2" s="1"/>
  <c r="J323" i="2"/>
  <c r="BM323" i="2" s="1"/>
  <c r="I323" i="2"/>
  <c r="BL323" i="2" s="1"/>
  <c r="H323" i="2"/>
  <c r="BK323" i="2" s="1"/>
  <c r="G323" i="2"/>
  <c r="BJ323" i="2" s="1"/>
  <c r="F323" i="2"/>
  <c r="BI323" i="2" s="1"/>
  <c r="E323" i="2"/>
  <c r="D323" i="2"/>
  <c r="BG323" i="2" s="1"/>
  <c r="C323" i="2"/>
  <c r="BF323" i="2" s="1"/>
  <c r="B323" i="2"/>
  <c r="A323" i="2"/>
  <c r="DC322" i="2"/>
  <c r="CZ322" i="2"/>
  <c r="CY322" i="2"/>
  <c r="CR322" i="2"/>
  <c r="CP322" i="2"/>
  <c r="CM322" i="2"/>
  <c r="CJ322" i="2"/>
  <c r="CI322" i="2"/>
  <c r="CB322" i="2"/>
  <c r="BX322" i="2"/>
  <c r="BT322" i="2"/>
  <c r="BS322" i="2"/>
  <c r="BO322" i="2"/>
  <c r="BL322" i="2"/>
  <c r="BH322" i="2"/>
  <c r="BD322" i="2"/>
  <c r="DG322" i="2" s="1"/>
  <c r="BC322" i="2"/>
  <c r="BB322" i="2"/>
  <c r="DE322" i="2" s="1"/>
  <c r="BA322" i="2"/>
  <c r="DD322" i="2" s="1"/>
  <c r="AZ322" i="2"/>
  <c r="AY322" i="2"/>
  <c r="DB322" i="2" s="1"/>
  <c r="AX322" i="2"/>
  <c r="DA322" i="2" s="1"/>
  <c r="AW322" i="2"/>
  <c r="AV322" i="2"/>
  <c r="AU322" i="2"/>
  <c r="CX322" i="2" s="1"/>
  <c r="AT322" i="2"/>
  <c r="CW322" i="2" s="1"/>
  <c r="AS322" i="2"/>
  <c r="CV322" i="2" s="1"/>
  <c r="AR322" i="2"/>
  <c r="CU322" i="2" s="1"/>
  <c r="AQ322" i="2"/>
  <c r="CT322" i="2" s="1"/>
  <c r="AP322" i="2"/>
  <c r="CS322" i="2" s="1"/>
  <c r="AO322" i="2"/>
  <c r="AN322" i="2"/>
  <c r="CQ322" i="2" s="1"/>
  <c r="AM322" i="2"/>
  <c r="AL322" i="2"/>
  <c r="CO322" i="2" s="1"/>
  <c r="AK322" i="2"/>
  <c r="CN322" i="2" s="1"/>
  <c r="AJ322" i="2"/>
  <c r="AI322" i="2"/>
  <c r="CL322" i="2" s="1"/>
  <c r="AH322" i="2"/>
  <c r="CK322" i="2" s="1"/>
  <c r="AG322" i="2"/>
  <c r="AF322" i="2"/>
  <c r="AE322" i="2"/>
  <c r="CH322" i="2" s="1"/>
  <c r="AD322" i="2"/>
  <c r="CG322" i="2" s="1"/>
  <c r="AC322" i="2"/>
  <c r="CF322" i="2" s="1"/>
  <c r="AB322" i="2"/>
  <c r="CE322" i="2" s="1"/>
  <c r="AA322" i="2"/>
  <c r="CD322" i="2" s="1"/>
  <c r="Z322" i="2"/>
  <c r="CC322" i="2" s="1"/>
  <c r="Y322" i="2"/>
  <c r="X322" i="2"/>
  <c r="CA322" i="2" s="1"/>
  <c r="W322" i="2"/>
  <c r="BZ322" i="2" s="1"/>
  <c r="V322" i="2"/>
  <c r="BY322" i="2" s="1"/>
  <c r="U322" i="2"/>
  <c r="T322" i="2"/>
  <c r="BW322" i="2" s="1"/>
  <c r="S322" i="2"/>
  <c r="BV322" i="2" s="1"/>
  <c r="R322" i="2"/>
  <c r="BU322" i="2" s="1"/>
  <c r="Q322" i="2"/>
  <c r="P322" i="2"/>
  <c r="O322" i="2"/>
  <c r="BR322" i="2" s="1"/>
  <c r="N322" i="2"/>
  <c r="BQ322" i="2" s="1"/>
  <c r="M322" i="2"/>
  <c r="BP322" i="2" s="1"/>
  <c r="L322" i="2"/>
  <c r="K322" i="2"/>
  <c r="BN322" i="2" s="1"/>
  <c r="J322" i="2"/>
  <c r="BM322" i="2" s="1"/>
  <c r="I322" i="2"/>
  <c r="H322" i="2"/>
  <c r="BK322" i="2" s="1"/>
  <c r="G322" i="2"/>
  <c r="BJ322" i="2" s="1"/>
  <c r="F322" i="2"/>
  <c r="BI322" i="2" s="1"/>
  <c r="E322" i="2"/>
  <c r="D322" i="2"/>
  <c r="BG322" i="2" s="1"/>
  <c r="C322" i="2"/>
  <c r="BF322" i="2" s="1"/>
  <c r="B322" i="2"/>
  <c r="A322" i="2"/>
  <c r="CZ321" i="2"/>
  <c r="CR321" i="2"/>
  <c r="CN321" i="2"/>
  <c r="CJ321" i="2"/>
  <c r="CB321" i="2"/>
  <c r="BX321" i="2"/>
  <c r="BT321" i="2"/>
  <c r="BL321" i="2"/>
  <c r="BD321" i="2"/>
  <c r="DG321" i="2" s="1"/>
  <c r="BC321" i="2"/>
  <c r="BB321" i="2"/>
  <c r="DE321" i="2" s="1"/>
  <c r="BA321" i="2"/>
  <c r="DD321" i="2" s="1"/>
  <c r="AZ321" i="2"/>
  <c r="DC321" i="2" s="1"/>
  <c r="AY321" i="2"/>
  <c r="DB321" i="2" s="1"/>
  <c r="AX321" i="2"/>
  <c r="DA321" i="2" s="1"/>
  <c r="AW321" i="2"/>
  <c r="AV321" i="2"/>
  <c r="CY321" i="2" s="1"/>
  <c r="AU321" i="2"/>
  <c r="CX321" i="2" s="1"/>
  <c r="AT321" i="2"/>
  <c r="CW321" i="2" s="1"/>
  <c r="AS321" i="2"/>
  <c r="CV321" i="2" s="1"/>
  <c r="AR321" i="2"/>
  <c r="CU321" i="2" s="1"/>
  <c r="AQ321" i="2"/>
  <c r="CT321" i="2" s="1"/>
  <c r="AP321" i="2"/>
  <c r="CS321" i="2" s="1"/>
  <c r="AO321" i="2"/>
  <c r="AN321" i="2"/>
  <c r="CQ321" i="2" s="1"/>
  <c r="AM321" i="2"/>
  <c r="CP321" i="2" s="1"/>
  <c r="AL321" i="2"/>
  <c r="CO321" i="2" s="1"/>
  <c r="AK321" i="2"/>
  <c r="AJ321" i="2"/>
  <c r="CM321" i="2" s="1"/>
  <c r="AI321" i="2"/>
  <c r="CL321" i="2" s="1"/>
  <c r="AH321" i="2"/>
  <c r="CK321" i="2" s="1"/>
  <c r="AG321" i="2"/>
  <c r="AF321" i="2"/>
  <c r="CI321" i="2" s="1"/>
  <c r="AE321" i="2"/>
  <c r="CH321" i="2" s="1"/>
  <c r="AD321" i="2"/>
  <c r="CG321" i="2" s="1"/>
  <c r="AC321" i="2"/>
  <c r="CF321" i="2" s="1"/>
  <c r="AB321" i="2"/>
  <c r="CE321" i="2" s="1"/>
  <c r="AA321" i="2"/>
  <c r="CD321" i="2" s="1"/>
  <c r="Z321" i="2"/>
  <c r="CC321" i="2" s="1"/>
  <c r="Y321" i="2"/>
  <c r="X321" i="2"/>
  <c r="CA321" i="2" s="1"/>
  <c r="W321" i="2"/>
  <c r="BZ321" i="2" s="1"/>
  <c r="V321" i="2"/>
  <c r="BY321" i="2" s="1"/>
  <c r="U321" i="2"/>
  <c r="T321" i="2"/>
  <c r="BW321" i="2" s="1"/>
  <c r="S321" i="2"/>
  <c r="BV321" i="2" s="1"/>
  <c r="R321" i="2"/>
  <c r="BU321" i="2" s="1"/>
  <c r="Q321" i="2"/>
  <c r="P321" i="2"/>
  <c r="BS321" i="2" s="1"/>
  <c r="O321" i="2"/>
  <c r="BR321" i="2" s="1"/>
  <c r="N321" i="2"/>
  <c r="BQ321" i="2" s="1"/>
  <c r="M321" i="2"/>
  <c r="BP321" i="2" s="1"/>
  <c r="L321" i="2"/>
  <c r="BO321" i="2" s="1"/>
  <c r="K321" i="2"/>
  <c r="BN321" i="2" s="1"/>
  <c r="J321" i="2"/>
  <c r="BM321" i="2" s="1"/>
  <c r="I321" i="2"/>
  <c r="H321" i="2"/>
  <c r="BK321" i="2" s="1"/>
  <c r="G321" i="2"/>
  <c r="BJ321" i="2" s="1"/>
  <c r="F321" i="2"/>
  <c r="BI321" i="2" s="1"/>
  <c r="E321" i="2"/>
  <c r="BH321" i="2" s="1"/>
  <c r="D321" i="2"/>
  <c r="BG321" i="2" s="1"/>
  <c r="C321" i="2"/>
  <c r="BF321" i="2" s="1"/>
  <c r="B321" i="2"/>
  <c r="A321" i="2"/>
  <c r="DE320" i="2"/>
  <c r="CW320" i="2"/>
  <c r="CU320" i="2"/>
  <c r="CR320" i="2"/>
  <c r="CO320" i="2"/>
  <c r="CG320" i="2"/>
  <c r="CB320" i="2"/>
  <c r="BY320" i="2"/>
  <c r="BQ320" i="2"/>
  <c r="BM320" i="2"/>
  <c r="BI320" i="2"/>
  <c r="BD320" i="2"/>
  <c r="DG320" i="2" s="1"/>
  <c r="BC320" i="2"/>
  <c r="BB320" i="2"/>
  <c r="BA320" i="2"/>
  <c r="DD320" i="2" s="1"/>
  <c r="AZ320" i="2"/>
  <c r="DC320" i="2" s="1"/>
  <c r="AY320" i="2"/>
  <c r="DB320" i="2" s="1"/>
  <c r="AX320" i="2"/>
  <c r="DA320" i="2" s="1"/>
  <c r="AW320" i="2"/>
  <c r="CZ320" i="2" s="1"/>
  <c r="AV320" i="2"/>
  <c r="CY320" i="2" s="1"/>
  <c r="AU320" i="2"/>
  <c r="CX320" i="2" s="1"/>
  <c r="AT320" i="2"/>
  <c r="AS320" i="2"/>
  <c r="CV320" i="2" s="1"/>
  <c r="AR320" i="2"/>
  <c r="AQ320" i="2"/>
  <c r="CT320" i="2" s="1"/>
  <c r="AP320" i="2"/>
  <c r="CS320" i="2" s="1"/>
  <c r="AO320" i="2"/>
  <c r="AN320" i="2"/>
  <c r="CQ320" i="2" s="1"/>
  <c r="AM320" i="2"/>
  <c r="CP320" i="2" s="1"/>
  <c r="AL320" i="2"/>
  <c r="AK320" i="2"/>
  <c r="CN320" i="2" s="1"/>
  <c r="AJ320" i="2"/>
  <c r="CM320" i="2" s="1"/>
  <c r="AI320" i="2"/>
  <c r="CL320" i="2" s="1"/>
  <c r="AH320" i="2"/>
  <c r="CK320" i="2" s="1"/>
  <c r="AG320" i="2"/>
  <c r="CJ320" i="2" s="1"/>
  <c r="AF320" i="2"/>
  <c r="CI320" i="2" s="1"/>
  <c r="AE320" i="2"/>
  <c r="CH320" i="2" s="1"/>
  <c r="AD320" i="2"/>
  <c r="AC320" i="2"/>
  <c r="CF320" i="2" s="1"/>
  <c r="AB320" i="2"/>
  <c r="CE320" i="2" s="1"/>
  <c r="AA320" i="2"/>
  <c r="CD320" i="2" s="1"/>
  <c r="Z320" i="2"/>
  <c r="CC320" i="2" s="1"/>
  <c r="Y320" i="2"/>
  <c r="X320" i="2"/>
  <c r="CA320" i="2" s="1"/>
  <c r="W320" i="2"/>
  <c r="BZ320" i="2" s="1"/>
  <c r="V320" i="2"/>
  <c r="U320" i="2"/>
  <c r="BX320" i="2" s="1"/>
  <c r="T320" i="2"/>
  <c r="BW320" i="2" s="1"/>
  <c r="S320" i="2"/>
  <c r="BV320" i="2" s="1"/>
  <c r="R320" i="2"/>
  <c r="BU320" i="2" s="1"/>
  <c r="Q320" i="2"/>
  <c r="BT320" i="2" s="1"/>
  <c r="P320" i="2"/>
  <c r="BS320" i="2" s="1"/>
  <c r="O320" i="2"/>
  <c r="BR320" i="2" s="1"/>
  <c r="N320" i="2"/>
  <c r="M320" i="2"/>
  <c r="BP320" i="2" s="1"/>
  <c r="L320" i="2"/>
  <c r="BO320" i="2" s="1"/>
  <c r="K320" i="2"/>
  <c r="BN320" i="2" s="1"/>
  <c r="J320" i="2"/>
  <c r="I320" i="2"/>
  <c r="BL320" i="2" s="1"/>
  <c r="H320" i="2"/>
  <c r="BK320" i="2" s="1"/>
  <c r="G320" i="2"/>
  <c r="BJ320" i="2" s="1"/>
  <c r="F320" i="2"/>
  <c r="E320" i="2"/>
  <c r="BH320" i="2" s="1"/>
  <c r="D320" i="2"/>
  <c r="BG320" i="2" s="1"/>
  <c r="C320" i="2"/>
  <c r="BF320" i="2" s="1"/>
  <c r="B320" i="2"/>
  <c r="A320" i="2"/>
  <c r="DG319" i="2"/>
  <c r="DC319" i="2"/>
  <c r="CX319" i="2"/>
  <c r="CQ319" i="2"/>
  <c r="CM319" i="2"/>
  <c r="CH319" i="2"/>
  <c r="CB319" i="2"/>
  <c r="BZ319" i="2"/>
  <c r="BW319" i="2"/>
  <c r="BR319" i="2"/>
  <c r="BQ319" i="2"/>
  <c r="BL319" i="2"/>
  <c r="BK319" i="2"/>
  <c r="BD319" i="2"/>
  <c r="BC319" i="2"/>
  <c r="BB319" i="2"/>
  <c r="DE319" i="2" s="1"/>
  <c r="BA319" i="2"/>
  <c r="DD319" i="2" s="1"/>
  <c r="AZ319" i="2"/>
  <c r="AY319" i="2"/>
  <c r="DB319" i="2" s="1"/>
  <c r="AX319" i="2"/>
  <c r="DA319" i="2" s="1"/>
  <c r="AW319" i="2"/>
  <c r="CZ319" i="2" s="1"/>
  <c r="AV319" i="2"/>
  <c r="CY319" i="2" s="1"/>
  <c r="AU319" i="2"/>
  <c r="AT319" i="2"/>
  <c r="CW319" i="2" s="1"/>
  <c r="AS319" i="2"/>
  <c r="CV319" i="2" s="1"/>
  <c r="AR319" i="2"/>
  <c r="CU319" i="2" s="1"/>
  <c r="AQ319" i="2"/>
  <c r="CT319" i="2" s="1"/>
  <c r="AP319" i="2"/>
  <c r="CS319" i="2" s="1"/>
  <c r="AO319" i="2"/>
  <c r="CR319" i="2" s="1"/>
  <c r="AN319" i="2"/>
  <c r="AM319" i="2"/>
  <c r="CP319" i="2" s="1"/>
  <c r="AL319" i="2"/>
  <c r="CO319" i="2" s="1"/>
  <c r="AK319" i="2"/>
  <c r="CN319" i="2" s="1"/>
  <c r="AJ319" i="2"/>
  <c r="AI319" i="2"/>
  <c r="CL319" i="2" s="1"/>
  <c r="AH319" i="2"/>
  <c r="CK319" i="2" s="1"/>
  <c r="AG319" i="2"/>
  <c r="CJ319" i="2" s="1"/>
  <c r="AF319" i="2"/>
  <c r="CI319" i="2" s="1"/>
  <c r="AE319" i="2"/>
  <c r="AD319" i="2"/>
  <c r="CG319" i="2" s="1"/>
  <c r="AC319" i="2"/>
  <c r="CF319" i="2" s="1"/>
  <c r="AB319" i="2"/>
  <c r="CE319" i="2" s="1"/>
  <c r="AA319" i="2"/>
  <c r="CD319" i="2" s="1"/>
  <c r="Z319" i="2"/>
  <c r="CC319" i="2" s="1"/>
  <c r="Y319" i="2"/>
  <c r="X319" i="2"/>
  <c r="CA319" i="2" s="1"/>
  <c r="W319" i="2"/>
  <c r="V319" i="2"/>
  <c r="BY319" i="2" s="1"/>
  <c r="U319" i="2"/>
  <c r="BX319" i="2" s="1"/>
  <c r="T319" i="2"/>
  <c r="S319" i="2"/>
  <c r="BV319" i="2" s="1"/>
  <c r="R319" i="2"/>
  <c r="BU319" i="2" s="1"/>
  <c r="Q319" i="2"/>
  <c r="BT319" i="2" s="1"/>
  <c r="P319" i="2"/>
  <c r="BS319" i="2" s="1"/>
  <c r="O319" i="2"/>
  <c r="N319" i="2"/>
  <c r="M319" i="2"/>
  <c r="BP319" i="2" s="1"/>
  <c r="L319" i="2"/>
  <c r="BO319" i="2" s="1"/>
  <c r="K319" i="2"/>
  <c r="BN319" i="2" s="1"/>
  <c r="J319" i="2"/>
  <c r="BM319" i="2" s="1"/>
  <c r="I319" i="2"/>
  <c r="H319" i="2"/>
  <c r="G319" i="2"/>
  <c r="BJ319" i="2" s="1"/>
  <c r="F319" i="2"/>
  <c r="BI319" i="2" s="1"/>
  <c r="E319" i="2"/>
  <c r="BH319" i="2" s="1"/>
  <c r="D319" i="2"/>
  <c r="BG319" i="2" s="1"/>
  <c r="C319" i="2"/>
  <c r="BF319" i="2" s="1"/>
  <c r="B319" i="2"/>
  <c r="A319" i="2"/>
  <c r="DG318" i="2"/>
  <c r="CY318" i="2"/>
  <c r="CW318" i="2"/>
  <c r="CQ318" i="2"/>
  <c r="CI318" i="2"/>
  <c r="CG318" i="2"/>
  <c r="CB318" i="2"/>
  <c r="BS318" i="2"/>
  <c r="BH318" i="2"/>
  <c r="BG318" i="2"/>
  <c r="BD318" i="2"/>
  <c r="BC318" i="2"/>
  <c r="BB318" i="2"/>
  <c r="DE318" i="2" s="1"/>
  <c r="BA318" i="2"/>
  <c r="DD318" i="2" s="1"/>
  <c r="AZ318" i="2"/>
  <c r="DC318" i="2" s="1"/>
  <c r="AY318" i="2"/>
  <c r="DB318" i="2" s="1"/>
  <c r="AX318" i="2"/>
  <c r="DA318" i="2" s="1"/>
  <c r="AW318" i="2"/>
  <c r="CZ318" i="2" s="1"/>
  <c r="AV318" i="2"/>
  <c r="AU318" i="2"/>
  <c r="CX318" i="2" s="1"/>
  <c r="AT318" i="2"/>
  <c r="AS318" i="2"/>
  <c r="CV318" i="2" s="1"/>
  <c r="AR318" i="2"/>
  <c r="CU318" i="2" s="1"/>
  <c r="AQ318" i="2"/>
  <c r="CT318" i="2" s="1"/>
  <c r="AP318" i="2"/>
  <c r="CS318" i="2" s="1"/>
  <c r="AO318" i="2"/>
  <c r="CR318" i="2" s="1"/>
  <c r="AN318" i="2"/>
  <c r="AM318" i="2"/>
  <c r="CP318" i="2" s="1"/>
  <c r="AL318" i="2"/>
  <c r="CO318" i="2" s="1"/>
  <c r="AK318" i="2"/>
  <c r="CN318" i="2" s="1"/>
  <c r="AJ318" i="2"/>
  <c r="CM318" i="2" s="1"/>
  <c r="AI318" i="2"/>
  <c r="CL318" i="2" s="1"/>
  <c r="AH318" i="2"/>
  <c r="CK318" i="2" s="1"/>
  <c r="AG318" i="2"/>
  <c r="CJ318" i="2" s="1"/>
  <c r="AF318" i="2"/>
  <c r="AE318" i="2"/>
  <c r="CH318" i="2" s="1"/>
  <c r="AD318" i="2"/>
  <c r="AC318" i="2"/>
  <c r="CF318" i="2" s="1"/>
  <c r="AB318" i="2"/>
  <c r="CE318" i="2" s="1"/>
  <c r="AA318" i="2"/>
  <c r="CD318" i="2" s="1"/>
  <c r="Z318" i="2"/>
  <c r="CC318" i="2" s="1"/>
  <c r="Y318" i="2"/>
  <c r="X318" i="2"/>
  <c r="CA318" i="2" s="1"/>
  <c r="W318" i="2"/>
  <c r="BZ318" i="2" s="1"/>
  <c r="V318" i="2"/>
  <c r="BY318" i="2" s="1"/>
  <c r="U318" i="2"/>
  <c r="BX318" i="2" s="1"/>
  <c r="T318" i="2"/>
  <c r="BW318" i="2" s="1"/>
  <c r="S318" i="2"/>
  <c r="BV318" i="2" s="1"/>
  <c r="R318" i="2"/>
  <c r="BU318" i="2" s="1"/>
  <c r="Q318" i="2"/>
  <c r="BT318" i="2" s="1"/>
  <c r="P318" i="2"/>
  <c r="O318" i="2"/>
  <c r="BR318" i="2" s="1"/>
  <c r="N318" i="2"/>
  <c r="BQ318" i="2" s="1"/>
  <c r="M318" i="2"/>
  <c r="BP318" i="2" s="1"/>
  <c r="L318" i="2"/>
  <c r="BO318" i="2" s="1"/>
  <c r="K318" i="2"/>
  <c r="BN318" i="2" s="1"/>
  <c r="J318" i="2"/>
  <c r="BM318" i="2" s="1"/>
  <c r="I318" i="2"/>
  <c r="BL318" i="2" s="1"/>
  <c r="H318" i="2"/>
  <c r="BK318" i="2" s="1"/>
  <c r="G318" i="2"/>
  <c r="BJ318" i="2" s="1"/>
  <c r="F318" i="2"/>
  <c r="BI318" i="2" s="1"/>
  <c r="E318" i="2"/>
  <c r="D318" i="2"/>
  <c r="C318" i="2"/>
  <c r="BF318" i="2" s="1"/>
  <c r="B318" i="2"/>
  <c r="A318" i="2"/>
  <c r="DD317" i="2"/>
  <c r="DA317" i="2"/>
  <c r="CS317" i="2"/>
  <c r="CN317" i="2"/>
  <c r="CK317" i="2"/>
  <c r="CC317" i="2"/>
  <c r="BX317" i="2"/>
  <c r="BU317" i="2"/>
  <c r="BM317" i="2"/>
  <c r="BH317" i="2"/>
  <c r="BD317" i="2"/>
  <c r="DG317" i="2" s="1"/>
  <c r="BC317" i="2"/>
  <c r="BB317" i="2"/>
  <c r="DE317" i="2" s="1"/>
  <c r="BA317" i="2"/>
  <c r="AZ317" i="2"/>
  <c r="DC317" i="2" s="1"/>
  <c r="AY317" i="2"/>
  <c r="DB317" i="2" s="1"/>
  <c r="AX317" i="2"/>
  <c r="AW317" i="2"/>
  <c r="CZ317" i="2" s="1"/>
  <c r="AV317" i="2"/>
  <c r="CY317" i="2" s="1"/>
  <c r="AU317" i="2"/>
  <c r="CX317" i="2" s="1"/>
  <c r="AT317" i="2"/>
  <c r="CW317" i="2" s="1"/>
  <c r="AS317" i="2"/>
  <c r="CV317" i="2" s="1"/>
  <c r="AR317" i="2"/>
  <c r="CU317" i="2" s="1"/>
  <c r="AQ317" i="2"/>
  <c r="CT317" i="2" s="1"/>
  <c r="AP317" i="2"/>
  <c r="AO317" i="2"/>
  <c r="CR317" i="2" s="1"/>
  <c r="AN317" i="2"/>
  <c r="CQ317" i="2" s="1"/>
  <c r="AM317" i="2"/>
  <c r="CP317" i="2" s="1"/>
  <c r="AL317" i="2"/>
  <c r="CO317" i="2" s="1"/>
  <c r="AK317" i="2"/>
  <c r="AJ317" i="2"/>
  <c r="CM317" i="2" s="1"/>
  <c r="AI317" i="2"/>
  <c r="CL317" i="2" s="1"/>
  <c r="AH317" i="2"/>
  <c r="AG317" i="2"/>
  <c r="CJ317" i="2" s="1"/>
  <c r="AF317" i="2"/>
  <c r="CI317" i="2" s="1"/>
  <c r="AE317" i="2"/>
  <c r="CH317" i="2" s="1"/>
  <c r="AD317" i="2"/>
  <c r="CG317" i="2" s="1"/>
  <c r="AC317" i="2"/>
  <c r="CF317" i="2" s="1"/>
  <c r="AB317" i="2"/>
  <c r="CE317" i="2" s="1"/>
  <c r="AA317" i="2"/>
  <c r="CD317" i="2" s="1"/>
  <c r="Z317" i="2"/>
  <c r="Y317" i="2"/>
  <c r="CB317" i="2" s="1"/>
  <c r="X317" i="2"/>
  <c r="CA317" i="2" s="1"/>
  <c r="W317" i="2"/>
  <c r="BZ317" i="2" s="1"/>
  <c r="V317" i="2"/>
  <c r="BY317" i="2" s="1"/>
  <c r="U317" i="2"/>
  <c r="T317" i="2"/>
  <c r="BW317" i="2" s="1"/>
  <c r="S317" i="2"/>
  <c r="BV317" i="2" s="1"/>
  <c r="R317" i="2"/>
  <c r="Q317" i="2"/>
  <c r="BT317" i="2" s="1"/>
  <c r="P317" i="2"/>
  <c r="BS317" i="2" s="1"/>
  <c r="O317" i="2"/>
  <c r="BR317" i="2" s="1"/>
  <c r="N317" i="2"/>
  <c r="BQ317" i="2" s="1"/>
  <c r="M317" i="2"/>
  <c r="BP317" i="2" s="1"/>
  <c r="L317" i="2"/>
  <c r="BO317" i="2" s="1"/>
  <c r="K317" i="2"/>
  <c r="BN317" i="2" s="1"/>
  <c r="J317" i="2"/>
  <c r="I317" i="2"/>
  <c r="BL317" i="2" s="1"/>
  <c r="H317" i="2"/>
  <c r="BK317" i="2" s="1"/>
  <c r="G317" i="2"/>
  <c r="BJ317" i="2" s="1"/>
  <c r="F317" i="2"/>
  <c r="BI317" i="2" s="1"/>
  <c r="E317" i="2"/>
  <c r="D317" i="2"/>
  <c r="BG317" i="2" s="1"/>
  <c r="C317" i="2"/>
  <c r="BF317" i="2" s="1"/>
  <c r="B317" i="2"/>
  <c r="A317" i="2"/>
  <c r="DE316" i="2"/>
  <c r="DB316" i="2"/>
  <c r="CW316" i="2"/>
  <c r="CT316" i="2"/>
  <c r="CL316" i="2"/>
  <c r="CK316" i="2"/>
  <c r="CD316" i="2"/>
  <c r="CC316" i="2"/>
  <c r="BY316" i="2"/>
  <c r="BV316" i="2"/>
  <c r="BU316" i="2"/>
  <c r="BN316" i="2"/>
  <c r="BM316" i="2"/>
  <c r="BI316" i="2"/>
  <c r="BF316" i="2"/>
  <c r="BD316" i="2"/>
  <c r="DG316" i="2" s="1"/>
  <c r="BC316" i="2"/>
  <c r="BB316" i="2"/>
  <c r="BA316" i="2"/>
  <c r="DD316" i="2" s="1"/>
  <c r="AZ316" i="2"/>
  <c r="DC316" i="2" s="1"/>
  <c r="AY316" i="2"/>
  <c r="AX316" i="2"/>
  <c r="DA316" i="2" s="1"/>
  <c r="AW316" i="2"/>
  <c r="CZ316" i="2" s="1"/>
  <c r="AV316" i="2"/>
  <c r="CY316" i="2" s="1"/>
  <c r="AU316" i="2"/>
  <c r="CX316" i="2" s="1"/>
  <c r="AT316" i="2"/>
  <c r="AS316" i="2"/>
  <c r="CV316" i="2" s="1"/>
  <c r="AR316" i="2"/>
  <c r="CU316" i="2" s="1"/>
  <c r="AQ316" i="2"/>
  <c r="AP316" i="2"/>
  <c r="CS316" i="2" s="1"/>
  <c r="AO316" i="2"/>
  <c r="CR316" i="2" s="1"/>
  <c r="AN316" i="2"/>
  <c r="CQ316" i="2" s="1"/>
  <c r="AM316" i="2"/>
  <c r="CP316" i="2" s="1"/>
  <c r="AL316" i="2"/>
  <c r="CO316" i="2" s="1"/>
  <c r="AK316" i="2"/>
  <c r="CN316" i="2" s="1"/>
  <c r="AJ316" i="2"/>
  <c r="CM316" i="2" s="1"/>
  <c r="AI316" i="2"/>
  <c r="AH316" i="2"/>
  <c r="AG316" i="2"/>
  <c r="CJ316" i="2" s="1"/>
  <c r="AF316" i="2"/>
  <c r="CI316" i="2" s="1"/>
  <c r="AE316" i="2"/>
  <c r="CH316" i="2" s="1"/>
  <c r="AD316" i="2"/>
  <c r="CG316" i="2" s="1"/>
  <c r="AC316" i="2"/>
  <c r="CF316" i="2" s="1"/>
  <c r="AB316" i="2"/>
  <c r="CE316" i="2" s="1"/>
  <c r="AA316" i="2"/>
  <c r="Z316" i="2"/>
  <c r="Y316" i="2"/>
  <c r="CB316" i="2" s="1"/>
  <c r="X316" i="2"/>
  <c r="CA316" i="2" s="1"/>
  <c r="W316" i="2"/>
  <c r="BZ316" i="2" s="1"/>
  <c r="V316" i="2"/>
  <c r="U316" i="2"/>
  <c r="BX316" i="2" s="1"/>
  <c r="T316" i="2"/>
  <c r="BW316" i="2" s="1"/>
  <c r="S316" i="2"/>
  <c r="R316" i="2"/>
  <c r="Q316" i="2"/>
  <c r="BT316" i="2" s="1"/>
  <c r="P316" i="2"/>
  <c r="BS316" i="2" s="1"/>
  <c r="O316" i="2"/>
  <c r="BR316" i="2" s="1"/>
  <c r="N316" i="2"/>
  <c r="BQ316" i="2" s="1"/>
  <c r="M316" i="2"/>
  <c r="BP316" i="2" s="1"/>
  <c r="L316" i="2"/>
  <c r="BO316" i="2" s="1"/>
  <c r="K316" i="2"/>
  <c r="J316" i="2"/>
  <c r="I316" i="2"/>
  <c r="BL316" i="2" s="1"/>
  <c r="H316" i="2"/>
  <c r="BK316" i="2" s="1"/>
  <c r="G316" i="2"/>
  <c r="BJ316" i="2" s="1"/>
  <c r="F316" i="2"/>
  <c r="E316" i="2"/>
  <c r="BH316" i="2" s="1"/>
  <c r="D316" i="2"/>
  <c r="BG316" i="2" s="1"/>
  <c r="C316" i="2"/>
  <c r="B316" i="2"/>
  <c r="A316" i="2"/>
  <c r="DG315" i="2"/>
  <c r="DC315" i="2"/>
  <c r="CY315" i="2"/>
  <c r="CX315" i="2"/>
  <c r="CQ315" i="2"/>
  <c r="CP315" i="2"/>
  <c r="CM315" i="2"/>
  <c r="CH315" i="2"/>
  <c r="CF315" i="2"/>
  <c r="BZ315" i="2"/>
  <c r="BW315" i="2"/>
  <c r="BO315" i="2"/>
  <c r="BK315" i="2"/>
  <c r="BG315" i="2"/>
  <c r="BF315" i="2"/>
  <c r="BD315" i="2"/>
  <c r="BC315" i="2"/>
  <c r="BB315" i="2"/>
  <c r="DE315" i="2" s="1"/>
  <c r="BA315" i="2"/>
  <c r="DD315" i="2" s="1"/>
  <c r="AZ315" i="2"/>
  <c r="AY315" i="2"/>
  <c r="DB315" i="2" s="1"/>
  <c r="AX315" i="2"/>
  <c r="DA315" i="2" s="1"/>
  <c r="AW315" i="2"/>
  <c r="CZ315" i="2" s="1"/>
  <c r="AV315" i="2"/>
  <c r="AU315" i="2"/>
  <c r="AT315" i="2"/>
  <c r="CW315" i="2" s="1"/>
  <c r="AS315" i="2"/>
  <c r="CV315" i="2" s="1"/>
  <c r="AR315" i="2"/>
  <c r="CU315" i="2" s="1"/>
  <c r="AQ315" i="2"/>
  <c r="CT315" i="2" s="1"/>
  <c r="AP315" i="2"/>
  <c r="CS315" i="2" s="1"/>
  <c r="AO315" i="2"/>
  <c r="CR315" i="2" s="1"/>
  <c r="AN315" i="2"/>
  <c r="AM315" i="2"/>
  <c r="AL315" i="2"/>
  <c r="CO315" i="2" s="1"/>
  <c r="AK315" i="2"/>
  <c r="CN315" i="2" s="1"/>
  <c r="AJ315" i="2"/>
  <c r="AI315" i="2"/>
  <c r="CL315" i="2" s="1"/>
  <c r="AH315" i="2"/>
  <c r="CK315" i="2" s="1"/>
  <c r="AG315" i="2"/>
  <c r="CJ315" i="2" s="1"/>
  <c r="AF315" i="2"/>
  <c r="CI315" i="2" s="1"/>
  <c r="AE315" i="2"/>
  <c r="AD315" i="2"/>
  <c r="CG315" i="2" s="1"/>
  <c r="AC315" i="2"/>
  <c r="AB315" i="2"/>
  <c r="CE315" i="2" s="1"/>
  <c r="AA315" i="2"/>
  <c r="CD315" i="2" s="1"/>
  <c r="Z315" i="2"/>
  <c r="CC315" i="2" s="1"/>
  <c r="Y315" i="2"/>
  <c r="CB315" i="2" s="1"/>
  <c r="X315" i="2"/>
  <c r="CA315" i="2" s="1"/>
  <c r="W315" i="2"/>
  <c r="V315" i="2"/>
  <c r="BY315" i="2" s="1"/>
  <c r="U315" i="2"/>
  <c r="BX315" i="2" s="1"/>
  <c r="T315" i="2"/>
  <c r="S315" i="2"/>
  <c r="BV315" i="2" s="1"/>
  <c r="R315" i="2"/>
  <c r="BU315" i="2" s="1"/>
  <c r="Q315" i="2"/>
  <c r="BT315" i="2" s="1"/>
  <c r="P315" i="2"/>
  <c r="BS315" i="2" s="1"/>
  <c r="O315" i="2"/>
  <c r="BR315" i="2" s="1"/>
  <c r="N315" i="2"/>
  <c r="BQ315" i="2" s="1"/>
  <c r="M315" i="2"/>
  <c r="BP315" i="2" s="1"/>
  <c r="L315" i="2"/>
  <c r="K315" i="2"/>
  <c r="BN315" i="2" s="1"/>
  <c r="J315" i="2"/>
  <c r="BM315" i="2" s="1"/>
  <c r="I315" i="2"/>
  <c r="BL315" i="2" s="1"/>
  <c r="H315" i="2"/>
  <c r="G315" i="2"/>
  <c r="BJ315" i="2" s="1"/>
  <c r="F315" i="2"/>
  <c r="BI315" i="2" s="1"/>
  <c r="E315" i="2"/>
  <c r="BH315" i="2" s="1"/>
  <c r="D315" i="2"/>
  <c r="C315" i="2"/>
  <c r="B315" i="2"/>
  <c r="A315" i="2"/>
  <c r="CZ314" i="2"/>
  <c r="CS314" i="2"/>
  <c r="CR314" i="2"/>
  <c r="CJ314" i="2"/>
  <c r="CB314" i="2"/>
  <c r="BT314" i="2"/>
  <c r="BL314" i="2"/>
  <c r="BD314" i="2"/>
  <c r="DG314" i="2" s="1"/>
  <c r="BC314" i="2"/>
  <c r="BB314" i="2"/>
  <c r="DE314" i="2" s="1"/>
  <c r="BA314" i="2"/>
  <c r="DD314" i="2" s="1"/>
  <c r="AZ314" i="2"/>
  <c r="DC314" i="2" s="1"/>
  <c r="AY314" i="2"/>
  <c r="DB314" i="2" s="1"/>
  <c r="AX314" i="2"/>
  <c r="DA314" i="2" s="1"/>
  <c r="AW314" i="2"/>
  <c r="AV314" i="2"/>
  <c r="CY314" i="2" s="1"/>
  <c r="AU314" i="2"/>
  <c r="CX314" i="2" s="1"/>
  <c r="AT314" i="2"/>
  <c r="CW314" i="2" s="1"/>
  <c r="AS314" i="2"/>
  <c r="CV314" i="2" s="1"/>
  <c r="AR314" i="2"/>
  <c r="CU314" i="2" s="1"/>
  <c r="AQ314" i="2"/>
  <c r="CT314" i="2" s="1"/>
  <c r="AP314" i="2"/>
  <c r="AO314" i="2"/>
  <c r="AN314" i="2"/>
  <c r="CQ314" i="2" s="1"/>
  <c r="AM314" i="2"/>
  <c r="CP314" i="2" s="1"/>
  <c r="AL314" i="2"/>
  <c r="CO314" i="2" s="1"/>
  <c r="AK314" i="2"/>
  <c r="CN314" i="2" s="1"/>
  <c r="AJ314" i="2"/>
  <c r="CM314" i="2" s="1"/>
  <c r="AI314" i="2"/>
  <c r="CL314" i="2" s="1"/>
  <c r="AH314" i="2"/>
  <c r="CK314" i="2" s="1"/>
  <c r="AG314" i="2"/>
  <c r="AF314" i="2"/>
  <c r="CI314" i="2" s="1"/>
  <c r="AE314" i="2"/>
  <c r="CH314" i="2" s="1"/>
  <c r="AD314" i="2"/>
  <c r="CG314" i="2" s="1"/>
  <c r="AC314" i="2"/>
  <c r="CF314" i="2" s="1"/>
  <c r="AB314" i="2"/>
  <c r="CE314" i="2" s="1"/>
  <c r="AA314" i="2"/>
  <c r="CD314" i="2" s="1"/>
  <c r="Z314" i="2"/>
  <c r="CC314" i="2" s="1"/>
  <c r="Y314" i="2"/>
  <c r="X314" i="2"/>
  <c r="CA314" i="2" s="1"/>
  <c r="W314" i="2"/>
  <c r="BZ314" i="2" s="1"/>
  <c r="V314" i="2"/>
  <c r="BY314" i="2" s="1"/>
  <c r="U314" i="2"/>
  <c r="BX314" i="2" s="1"/>
  <c r="T314" i="2"/>
  <c r="BW314" i="2" s="1"/>
  <c r="S314" i="2"/>
  <c r="BV314" i="2" s="1"/>
  <c r="R314" i="2"/>
  <c r="BU314" i="2" s="1"/>
  <c r="Q314" i="2"/>
  <c r="P314" i="2"/>
  <c r="BS314" i="2" s="1"/>
  <c r="O314" i="2"/>
  <c r="BR314" i="2" s="1"/>
  <c r="N314" i="2"/>
  <c r="BQ314" i="2" s="1"/>
  <c r="M314" i="2"/>
  <c r="BP314" i="2" s="1"/>
  <c r="L314" i="2"/>
  <c r="BO314" i="2" s="1"/>
  <c r="K314" i="2"/>
  <c r="BN314" i="2" s="1"/>
  <c r="J314" i="2"/>
  <c r="BM314" i="2" s="1"/>
  <c r="I314" i="2"/>
  <c r="H314" i="2"/>
  <c r="BK314" i="2" s="1"/>
  <c r="G314" i="2"/>
  <c r="BJ314" i="2" s="1"/>
  <c r="F314" i="2"/>
  <c r="BI314" i="2" s="1"/>
  <c r="E314" i="2"/>
  <c r="BH314" i="2" s="1"/>
  <c r="D314" i="2"/>
  <c r="BG314" i="2" s="1"/>
  <c r="C314" i="2"/>
  <c r="BF314" i="2" s="1"/>
  <c r="B314" i="2"/>
  <c r="A314" i="2"/>
  <c r="DD313" i="2"/>
  <c r="CW313" i="2"/>
  <c r="CV313" i="2"/>
  <c r="CF313" i="2"/>
  <c r="CC313" i="2"/>
  <c r="BY313" i="2"/>
  <c r="BX313" i="2"/>
  <c r="BP313" i="2"/>
  <c r="BI313" i="2"/>
  <c r="BD313" i="2"/>
  <c r="DG313" i="2" s="1"/>
  <c r="BC313" i="2"/>
  <c r="BB313" i="2"/>
  <c r="DE313" i="2" s="1"/>
  <c r="BA313" i="2"/>
  <c r="AZ313" i="2"/>
  <c r="DC313" i="2" s="1"/>
  <c r="AY313" i="2"/>
  <c r="DB313" i="2" s="1"/>
  <c r="AX313" i="2"/>
  <c r="DA313" i="2" s="1"/>
  <c r="AW313" i="2"/>
  <c r="CZ313" i="2" s="1"/>
  <c r="AV313" i="2"/>
  <c r="CY313" i="2" s="1"/>
  <c r="AU313" i="2"/>
  <c r="CX313" i="2" s="1"/>
  <c r="AT313" i="2"/>
  <c r="AS313" i="2"/>
  <c r="AR313" i="2"/>
  <c r="CU313" i="2" s="1"/>
  <c r="AQ313" i="2"/>
  <c r="CT313" i="2" s="1"/>
  <c r="AP313" i="2"/>
  <c r="CS313" i="2" s="1"/>
  <c r="AO313" i="2"/>
  <c r="CR313" i="2" s="1"/>
  <c r="AN313" i="2"/>
  <c r="CQ313" i="2" s="1"/>
  <c r="AM313" i="2"/>
  <c r="CP313" i="2" s="1"/>
  <c r="AL313" i="2"/>
  <c r="CO313" i="2" s="1"/>
  <c r="AK313" i="2"/>
  <c r="CN313" i="2" s="1"/>
  <c r="AJ313" i="2"/>
  <c r="CM313" i="2" s="1"/>
  <c r="AI313" i="2"/>
  <c r="CL313" i="2" s="1"/>
  <c r="AH313" i="2"/>
  <c r="CK313" i="2" s="1"/>
  <c r="AG313" i="2"/>
  <c r="CJ313" i="2" s="1"/>
  <c r="AF313" i="2"/>
  <c r="CI313" i="2" s="1"/>
  <c r="AE313" i="2"/>
  <c r="CH313" i="2" s="1"/>
  <c r="AD313" i="2"/>
  <c r="CG313" i="2" s="1"/>
  <c r="AC313" i="2"/>
  <c r="AB313" i="2"/>
  <c r="CE313" i="2" s="1"/>
  <c r="AA313" i="2"/>
  <c r="CD313" i="2" s="1"/>
  <c r="Z313" i="2"/>
  <c r="Y313" i="2"/>
  <c r="CB313" i="2" s="1"/>
  <c r="X313" i="2"/>
  <c r="CA313" i="2" s="1"/>
  <c r="W313" i="2"/>
  <c r="BZ313" i="2" s="1"/>
  <c r="V313" i="2"/>
  <c r="U313" i="2"/>
  <c r="T313" i="2"/>
  <c r="BW313" i="2" s="1"/>
  <c r="S313" i="2"/>
  <c r="BV313" i="2" s="1"/>
  <c r="R313" i="2"/>
  <c r="BU313" i="2" s="1"/>
  <c r="Q313" i="2"/>
  <c r="BT313" i="2" s="1"/>
  <c r="P313" i="2"/>
  <c r="BS313" i="2" s="1"/>
  <c r="O313" i="2"/>
  <c r="BR313" i="2" s="1"/>
  <c r="N313" i="2"/>
  <c r="BQ313" i="2" s="1"/>
  <c r="M313" i="2"/>
  <c r="L313" i="2"/>
  <c r="BO313" i="2" s="1"/>
  <c r="K313" i="2"/>
  <c r="BN313" i="2" s="1"/>
  <c r="J313" i="2"/>
  <c r="BM313" i="2" s="1"/>
  <c r="I313" i="2"/>
  <c r="BL313" i="2" s="1"/>
  <c r="H313" i="2"/>
  <c r="BK313" i="2" s="1"/>
  <c r="G313" i="2"/>
  <c r="BJ313" i="2" s="1"/>
  <c r="F313" i="2"/>
  <c r="E313" i="2"/>
  <c r="BH313" i="2" s="1"/>
  <c r="D313" i="2"/>
  <c r="BG313" i="2" s="1"/>
  <c r="C313" i="2"/>
  <c r="BF313" i="2" s="1"/>
  <c r="B313" i="2"/>
  <c r="A313" i="2"/>
  <c r="DE312" i="2"/>
  <c r="DA312" i="2"/>
  <c r="CS312" i="2"/>
  <c r="CO312" i="2"/>
  <c r="CK312" i="2"/>
  <c r="BQ312" i="2"/>
  <c r="BM312" i="2"/>
  <c r="BD312" i="2"/>
  <c r="DG312" i="2" s="1"/>
  <c r="BC312" i="2"/>
  <c r="BB312" i="2"/>
  <c r="BA312" i="2"/>
  <c r="DD312" i="2" s="1"/>
  <c r="AZ312" i="2"/>
  <c r="DC312" i="2" s="1"/>
  <c r="AY312" i="2"/>
  <c r="DB312" i="2" s="1"/>
  <c r="AX312" i="2"/>
  <c r="AW312" i="2"/>
  <c r="CZ312" i="2" s="1"/>
  <c r="AV312" i="2"/>
  <c r="CY312" i="2" s="1"/>
  <c r="AU312" i="2"/>
  <c r="CX312" i="2" s="1"/>
  <c r="AT312" i="2"/>
  <c r="CW312" i="2" s="1"/>
  <c r="AS312" i="2"/>
  <c r="CV312" i="2" s="1"/>
  <c r="AR312" i="2"/>
  <c r="CU312" i="2" s="1"/>
  <c r="AQ312" i="2"/>
  <c r="CT312" i="2" s="1"/>
  <c r="AP312" i="2"/>
  <c r="AO312" i="2"/>
  <c r="CR312" i="2" s="1"/>
  <c r="AN312" i="2"/>
  <c r="CQ312" i="2" s="1"/>
  <c r="AM312" i="2"/>
  <c r="CP312" i="2" s="1"/>
  <c r="AL312" i="2"/>
  <c r="AK312" i="2"/>
  <c r="CN312" i="2" s="1"/>
  <c r="AJ312" i="2"/>
  <c r="CM312" i="2" s="1"/>
  <c r="AI312" i="2"/>
  <c r="CL312" i="2" s="1"/>
  <c r="AH312" i="2"/>
  <c r="AG312" i="2"/>
  <c r="CJ312" i="2" s="1"/>
  <c r="AF312" i="2"/>
  <c r="CI312" i="2" s="1"/>
  <c r="AE312" i="2"/>
  <c r="CH312" i="2" s="1"/>
  <c r="AD312" i="2"/>
  <c r="CG312" i="2" s="1"/>
  <c r="AC312" i="2"/>
  <c r="CF312" i="2" s="1"/>
  <c r="AB312" i="2"/>
  <c r="CE312" i="2" s="1"/>
  <c r="AA312" i="2"/>
  <c r="CD312" i="2" s="1"/>
  <c r="Z312" i="2"/>
  <c r="CC312" i="2" s="1"/>
  <c r="Y312" i="2"/>
  <c r="CB312" i="2" s="1"/>
  <c r="X312" i="2"/>
  <c r="CA312" i="2" s="1"/>
  <c r="W312" i="2"/>
  <c r="BZ312" i="2" s="1"/>
  <c r="V312" i="2"/>
  <c r="BY312" i="2" s="1"/>
  <c r="U312" i="2"/>
  <c r="BX312" i="2" s="1"/>
  <c r="T312" i="2"/>
  <c r="BW312" i="2" s="1"/>
  <c r="S312" i="2"/>
  <c r="BV312" i="2" s="1"/>
  <c r="R312" i="2"/>
  <c r="BU312" i="2" s="1"/>
  <c r="Q312" i="2"/>
  <c r="BT312" i="2" s="1"/>
  <c r="P312" i="2"/>
  <c r="BS312" i="2" s="1"/>
  <c r="O312" i="2"/>
  <c r="BR312" i="2" s="1"/>
  <c r="N312" i="2"/>
  <c r="M312" i="2"/>
  <c r="BP312" i="2" s="1"/>
  <c r="L312" i="2"/>
  <c r="BO312" i="2" s="1"/>
  <c r="K312" i="2"/>
  <c r="BN312" i="2" s="1"/>
  <c r="J312" i="2"/>
  <c r="I312" i="2"/>
  <c r="BL312" i="2" s="1"/>
  <c r="H312" i="2"/>
  <c r="BK312" i="2" s="1"/>
  <c r="G312" i="2"/>
  <c r="BJ312" i="2" s="1"/>
  <c r="F312" i="2"/>
  <c r="BI312" i="2" s="1"/>
  <c r="E312" i="2"/>
  <c r="BH312" i="2" s="1"/>
  <c r="D312" i="2"/>
  <c r="BG312" i="2" s="1"/>
  <c r="C312" i="2"/>
  <c r="BF312" i="2" s="1"/>
  <c r="B312" i="2"/>
  <c r="A312" i="2"/>
  <c r="DB311" i="2"/>
  <c r="CT311" i="2"/>
  <c r="CR311" i="2"/>
  <c r="CJ311" i="2"/>
  <c r="CD311" i="2"/>
  <c r="CB311" i="2"/>
  <c r="BT311" i="2"/>
  <c r="BR311" i="2"/>
  <c r="BD311" i="2"/>
  <c r="DG311" i="2" s="1"/>
  <c r="BC311" i="2"/>
  <c r="BB311" i="2"/>
  <c r="DE311" i="2" s="1"/>
  <c r="BA311" i="2"/>
  <c r="DD311" i="2" s="1"/>
  <c r="AZ311" i="2"/>
  <c r="DC311" i="2" s="1"/>
  <c r="AY311" i="2"/>
  <c r="AX311" i="2"/>
  <c r="DA311" i="2" s="1"/>
  <c r="AW311" i="2"/>
  <c r="CZ311" i="2" s="1"/>
  <c r="AV311" i="2"/>
  <c r="CY311" i="2" s="1"/>
  <c r="AU311" i="2"/>
  <c r="CX311" i="2" s="1"/>
  <c r="AT311" i="2"/>
  <c r="CW311" i="2" s="1"/>
  <c r="AS311" i="2"/>
  <c r="CV311" i="2" s="1"/>
  <c r="AR311" i="2"/>
  <c r="CU311" i="2" s="1"/>
  <c r="AQ311" i="2"/>
  <c r="AP311" i="2"/>
  <c r="CS311" i="2" s="1"/>
  <c r="AO311" i="2"/>
  <c r="AN311" i="2"/>
  <c r="CQ311" i="2" s="1"/>
  <c r="AM311" i="2"/>
  <c r="CP311" i="2" s="1"/>
  <c r="AL311" i="2"/>
  <c r="CO311" i="2" s="1"/>
  <c r="AK311" i="2"/>
  <c r="CN311" i="2" s="1"/>
  <c r="AJ311" i="2"/>
  <c r="CM311" i="2" s="1"/>
  <c r="AI311" i="2"/>
  <c r="CL311" i="2" s="1"/>
  <c r="AH311" i="2"/>
  <c r="CK311" i="2" s="1"/>
  <c r="AG311" i="2"/>
  <c r="AF311" i="2"/>
  <c r="CI311" i="2" s="1"/>
  <c r="AE311" i="2"/>
  <c r="CH311" i="2" s="1"/>
  <c r="AD311" i="2"/>
  <c r="CG311" i="2" s="1"/>
  <c r="AC311" i="2"/>
  <c r="CF311" i="2" s="1"/>
  <c r="AB311" i="2"/>
  <c r="CE311" i="2" s="1"/>
  <c r="AA311" i="2"/>
  <c r="Z311" i="2"/>
  <c r="CC311" i="2" s="1"/>
  <c r="Y311" i="2"/>
  <c r="X311" i="2"/>
  <c r="CA311" i="2" s="1"/>
  <c r="W311" i="2"/>
  <c r="BZ311" i="2" s="1"/>
  <c r="V311" i="2"/>
  <c r="BY311" i="2" s="1"/>
  <c r="U311" i="2"/>
  <c r="BX311" i="2" s="1"/>
  <c r="T311" i="2"/>
  <c r="BW311" i="2" s="1"/>
  <c r="S311" i="2"/>
  <c r="BV311" i="2" s="1"/>
  <c r="R311" i="2"/>
  <c r="BU311" i="2" s="1"/>
  <c r="Q311" i="2"/>
  <c r="P311" i="2"/>
  <c r="BS311" i="2" s="1"/>
  <c r="O311" i="2"/>
  <c r="N311" i="2"/>
  <c r="BQ311" i="2" s="1"/>
  <c r="M311" i="2"/>
  <c r="BP311" i="2" s="1"/>
  <c r="L311" i="2"/>
  <c r="BO311" i="2" s="1"/>
  <c r="K311" i="2"/>
  <c r="BN311" i="2" s="1"/>
  <c r="J311" i="2"/>
  <c r="BM311" i="2" s="1"/>
  <c r="I311" i="2"/>
  <c r="BL311" i="2" s="1"/>
  <c r="H311" i="2"/>
  <c r="BK311" i="2" s="1"/>
  <c r="G311" i="2"/>
  <c r="BJ311" i="2" s="1"/>
  <c r="F311" i="2"/>
  <c r="BI311" i="2" s="1"/>
  <c r="E311" i="2"/>
  <c r="BH311" i="2" s="1"/>
  <c r="D311" i="2"/>
  <c r="BG311" i="2" s="1"/>
  <c r="C311" i="2"/>
  <c r="BF311" i="2" s="1"/>
  <c r="B311" i="2"/>
  <c r="A311" i="2"/>
  <c r="DA310" i="2"/>
  <c r="CZ310" i="2"/>
  <c r="CK310" i="2"/>
  <c r="CJ310" i="2"/>
  <c r="CC310" i="2"/>
  <c r="BN310" i="2"/>
  <c r="BM310" i="2"/>
  <c r="BL310" i="2"/>
  <c r="BD310" i="2"/>
  <c r="DG310" i="2" s="1"/>
  <c r="BC310" i="2"/>
  <c r="BB310" i="2"/>
  <c r="DE310" i="2" s="1"/>
  <c r="BA310" i="2"/>
  <c r="DD310" i="2" s="1"/>
  <c r="AZ310" i="2"/>
  <c r="DC310" i="2" s="1"/>
  <c r="AY310" i="2"/>
  <c r="DB310" i="2" s="1"/>
  <c r="AX310" i="2"/>
  <c r="AW310" i="2"/>
  <c r="AV310" i="2"/>
  <c r="CY310" i="2" s="1"/>
  <c r="AU310" i="2"/>
  <c r="CX310" i="2" s="1"/>
  <c r="AT310" i="2"/>
  <c r="CW310" i="2" s="1"/>
  <c r="AS310" i="2"/>
  <c r="CV310" i="2" s="1"/>
  <c r="AR310" i="2"/>
  <c r="CU310" i="2" s="1"/>
  <c r="AQ310" i="2"/>
  <c r="CT310" i="2" s="1"/>
  <c r="AP310" i="2"/>
  <c r="CS310" i="2" s="1"/>
  <c r="AO310" i="2"/>
  <c r="CR310" i="2" s="1"/>
  <c r="AN310" i="2"/>
  <c r="CQ310" i="2" s="1"/>
  <c r="AM310" i="2"/>
  <c r="CP310" i="2" s="1"/>
  <c r="AL310" i="2"/>
  <c r="CO310" i="2" s="1"/>
  <c r="AK310" i="2"/>
  <c r="CN310" i="2" s="1"/>
  <c r="AJ310" i="2"/>
  <c r="CM310" i="2" s="1"/>
  <c r="AI310" i="2"/>
  <c r="CL310" i="2" s="1"/>
  <c r="AH310" i="2"/>
  <c r="AG310" i="2"/>
  <c r="AF310" i="2"/>
  <c r="CI310" i="2" s="1"/>
  <c r="AE310" i="2"/>
  <c r="CH310" i="2" s="1"/>
  <c r="AD310" i="2"/>
  <c r="CG310" i="2" s="1"/>
  <c r="AC310" i="2"/>
  <c r="CF310" i="2" s="1"/>
  <c r="AB310" i="2"/>
  <c r="CE310" i="2" s="1"/>
  <c r="AA310" i="2"/>
  <c r="CD310" i="2" s="1"/>
  <c r="Z310" i="2"/>
  <c r="Y310" i="2"/>
  <c r="CB310" i="2" s="1"/>
  <c r="X310" i="2"/>
  <c r="CA310" i="2" s="1"/>
  <c r="W310" i="2"/>
  <c r="BZ310" i="2" s="1"/>
  <c r="V310" i="2"/>
  <c r="BY310" i="2" s="1"/>
  <c r="U310" i="2"/>
  <c r="BX310" i="2" s="1"/>
  <c r="T310" i="2"/>
  <c r="BW310" i="2" s="1"/>
  <c r="S310" i="2"/>
  <c r="BV310" i="2" s="1"/>
  <c r="R310" i="2"/>
  <c r="BU310" i="2" s="1"/>
  <c r="Q310" i="2"/>
  <c r="BT310" i="2" s="1"/>
  <c r="P310" i="2"/>
  <c r="BS310" i="2" s="1"/>
  <c r="O310" i="2"/>
  <c r="BR310" i="2" s="1"/>
  <c r="N310" i="2"/>
  <c r="BQ310" i="2" s="1"/>
  <c r="M310" i="2"/>
  <c r="BP310" i="2" s="1"/>
  <c r="L310" i="2"/>
  <c r="BO310" i="2" s="1"/>
  <c r="K310" i="2"/>
  <c r="J310" i="2"/>
  <c r="I310" i="2"/>
  <c r="H310" i="2"/>
  <c r="BK310" i="2" s="1"/>
  <c r="G310" i="2"/>
  <c r="BJ310" i="2" s="1"/>
  <c r="F310" i="2"/>
  <c r="BI310" i="2" s="1"/>
  <c r="E310" i="2"/>
  <c r="BH310" i="2" s="1"/>
  <c r="D310" i="2"/>
  <c r="BG310" i="2" s="1"/>
  <c r="C310" i="2"/>
  <c r="BF310" i="2" s="1"/>
  <c r="B310" i="2"/>
  <c r="A310" i="2"/>
  <c r="DB309" i="2"/>
  <c r="CY309" i="2"/>
  <c r="CL309" i="2"/>
  <c r="CI309" i="2"/>
  <c r="BV309" i="2"/>
  <c r="BS309" i="2"/>
  <c r="BF309" i="2"/>
  <c r="BD309" i="2"/>
  <c r="DG309" i="2" s="1"/>
  <c r="BC309" i="2"/>
  <c r="BB309" i="2"/>
  <c r="DE309" i="2" s="1"/>
  <c r="BA309" i="2"/>
  <c r="DD309" i="2" s="1"/>
  <c r="AZ309" i="2"/>
  <c r="DC309" i="2" s="1"/>
  <c r="AY309" i="2"/>
  <c r="AX309" i="2"/>
  <c r="DA309" i="2" s="1"/>
  <c r="AW309" i="2"/>
  <c r="CZ309" i="2" s="1"/>
  <c r="AV309" i="2"/>
  <c r="AU309" i="2"/>
  <c r="CX309" i="2" s="1"/>
  <c r="AT309" i="2"/>
  <c r="CW309" i="2" s="1"/>
  <c r="AS309" i="2"/>
  <c r="CV309" i="2" s="1"/>
  <c r="AR309" i="2"/>
  <c r="CU309" i="2" s="1"/>
  <c r="AQ309" i="2"/>
  <c r="CT309" i="2" s="1"/>
  <c r="AP309" i="2"/>
  <c r="CS309" i="2" s="1"/>
  <c r="AO309" i="2"/>
  <c r="CR309" i="2" s="1"/>
  <c r="AN309" i="2"/>
  <c r="CQ309" i="2" s="1"/>
  <c r="AM309" i="2"/>
  <c r="CP309" i="2" s="1"/>
  <c r="AL309" i="2"/>
  <c r="CO309" i="2" s="1"/>
  <c r="AK309" i="2"/>
  <c r="CN309" i="2" s="1"/>
  <c r="AJ309" i="2"/>
  <c r="CM309" i="2" s="1"/>
  <c r="AI309" i="2"/>
  <c r="AH309" i="2"/>
  <c r="CK309" i="2" s="1"/>
  <c r="AG309" i="2"/>
  <c r="CJ309" i="2" s="1"/>
  <c r="AF309" i="2"/>
  <c r="AE309" i="2"/>
  <c r="CH309" i="2" s="1"/>
  <c r="AD309" i="2"/>
  <c r="CG309" i="2" s="1"/>
  <c r="AC309" i="2"/>
  <c r="CF309" i="2" s="1"/>
  <c r="AB309" i="2"/>
  <c r="CE309" i="2" s="1"/>
  <c r="AA309" i="2"/>
  <c r="CD309" i="2" s="1"/>
  <c r="Z309" i="2"/>
  <c r="CC309" i="2" s="1"/>
  <c r="Y309" i="2"/>
  <c r="CB309" i="2" s="1"/>
  <c r="X309" i="2"/>
  <c r="CA309" i="2" s="1"/>
  <c r="W309" i="2"/>
  <c r="BZ309" i="2" s="1"/>
  <c r="V309" i="2"/>
  <c r="BY309" i="2" s="1"/>
  <c r="U309" i="2"/>
  <c r="BX309" i="2" s="1"/>
  <c r="T309" i="2"/>
  <c r="BW309" i="2" s="1"/>
  <c r="S309" i="2"/>
  <c r="R309" i="2"/>
  <c r="BU309" i="2" s="1"/>
  <c r="Q309" i="2"/>
  <c r="BT309" i="2" s="1"/>
  <c r="P309" i="2"/>
  <c r="O309" i="2"/>
  <c r="BR309" i="2" s="1"/>
  <c r="N309" i="2"/>
  <c r="BQ309" i="2" s="1"/>
  <c r="M309" i="2"/>
  <c r="BP309" i="2" s="1"/>
  <c r="L309" i="2"/>
  <c r="BO309" i="2" s="1"/>
  <c r="K309" i="2"/>
  <c r="BN309" i="2" s="1"/>
  <c r="J309" i="2"/>
  <c r="BM309" i="2" s="1"/>
  <c r="I309" i="2"/>
  <c r="BL309" i="2" s="1"/>
  <c r="H309" i="2"/>
  <c r="BK309" i="2" s="1"/>
  <c r="G309" i="2"/>
  <c r="BJ309" i="2" s="1"/>
  <c r="F309" i="2"/>
  <c r="BI309" i="2" s="1"/>
  <c r="E309" i="2"/>
  <c r="BH309" i="2" s="1"/>
  <c r="D309" i="2"/>
  <c r="BG309" i="2" s="1"/>
  <c r="C309" i="2"/>
  <c r="B309" i="2"/>
  <c r="A309" i="2"/>
  <c r="DG308" i="2"/>
  <c r="CT308" i="2"/>
  <c r="CQ308" i="2"/>
  <c r="CD308" i="2"/>
  <c r="CA308" i="2"/>
  <c r="BN308" i="2"/>
  <c r="BK308" i="2"/>
  <c r="BD308" i="2"/>
  <c r="BC308" i="2"/>
  <c r="BB308" i="2"/>
  <c r="DE308" i="2" s="1"/>
  <c r="BA308" i="2"/>
  <c r="DD308" i="2" s="1"/>
  <c r="AZ308" i="2"/>
  <c r="DC308" i="2" s="1"/>
  <c r="AY308" i="2"/>
  <c r="DB308" i="2" s="1"/>
  <c r="AX308" i="2"/>
  <c r="DA308" i="2" s="1"/>
  <c r="AW308" i="2"/>
  <c r="CZ308" i="2" s="1"/>
  <c r="AV308" i="2"/>
  <c r="CY308" i="2" s="1"/>
  <c r="AU308" i="2"/>
  <c r="CX308" i="2" s="1"/>
  <c r="AT308" i="2"/>
  <c r="CW308" i="2" s="1"/>
  <c r="AS308" i="2"/>
  <c r="CV308" i="2" s="1"/>
  <c r="AR308" i="2"/>
  <c r="CU308" i="2" s="1"/>
  <c r="AQ308" i="2"/>
  <c r="AP308" i="2"/>
  <c r="CS308" i="2" s="1"/>
  <c r="AO308" i="2"/>
  <c r="CR308" i="2" s="1"/>
  <c r="AN308" i="2"/>
  <c r="AM308" i="2"/>
  <c r="CP308" i="2" s="1"/>
  <c r="AL308" i="2"/>
  <c r="CO308" i="2" s="1"/>
  <c r="AK308" i="2"/>
  <c r="CN308" i="2" s="1"/>
  <c r="AJ308" i="2"/>
  <c r="CM308" i="2" s="1"/>
  <c r="AI308" i="2"/>
  <c r="CL308" i="2" s="1"/>
  <c r="AH308" i="2"/>
  <c r="CK308" i="2" s="1"/>
  <c r="AG308" i="2"/>
  <c r="CJ308" i="2" s="1"/>
  <c r="AF308" i="2"/>
  <c r="CI308" i="2" s="1"/>
  <c r="AE308" i="2"/>
  <c r="CH308" i="2" s="1"/>
  <c r="AD308" i="2"/>
  <c r="CG308" i="2" s="1"/>
  <c r="AC308" i="2"/>
  <c r="CF308" i="2" s="1"/>
  <c r="AB308" i="2"/>
  <c r="CE308" i="2" s="1"/>
  <c r="AA308" i="2"/>
  <c r="Z308" i="2"/>
  <c r="CC308" i="2" s="1"/>
  <c r="Y308" i="2"/>
  <c r="CB308" i="2" s="1"/>
  <c r="X308" i="2"/>
  <c r="W308" i="2"/>
  <c r="BZ308" i="2" s="1"/>
  <c r="V308" i="2"/>
  <c r="BY308" i="2" s="1"/>
  <c r="U308" i="2"/>
  <c r="BX308" i="2" s="1"/>
  <c r="T308" i="2"/>
  <c r="BW308" i="2" s="1"/>
  <c r="S308" i="2"/>
  <c r="BV308" i="2" s="1"/>
  <c r="R308" i="2"/>
  <c r="BU308" i="2" s="1"/>
  <c r="Q308" i="2"/>
  <c r="BT308" i="2" s="1"/>
  <c r="P308" i="2"/>
  <c r="BS308" i="2" s="1"/>
  <c r="O308" i="2"/>
  <c r="BR308" i="2" s="1"/>
  <c r="N308" i="2"/>
  <c r="BQ308" i="2" s="1"/>
  <c r="M308" i="2"/>
  <c r="BP308" i="2" s="1"/>
  <c r="L308" i="2"/>
  <c r="BO308" i="2" s="1"/>
  <c r="K308" i="2"/>
  <c r="J308" i="2"/>
  <c r="BM308" i="2" s="1"/>
  <c r="I308" i="2"/>
  <c r="BL308" i="2" s="1"/>
  <c r="H308" i="2"/>
  <c r="G308" i="2"/>
  <c r="BJ308" i="2" s="1"/>
  <c r="F308" i="2"/>
  <c r="BI308" i="2" s="1"/>
  <c r="E308" i="2"/>
  <c r="BH308" i="2" s="1"/>
  <c r="D308" i="2"/>
  <c r="BG308" i="2" s="1"/>
  <c r="C308" i="2"/>
  <c r="BF308" i="2" s="1"/>
  <c r="B308" i="2"/>
  <c r="A308" i="2"/>
  <c r="CY307" i="2"/>
  <c r="CS307" i="2"/>
  <c r="CR307" i="2"/>
  <c r="CI307" i="2"/>
  <c r="CC307" i="2"/>
  <c r="CB307" i="2"/>
  <c r="BS307" i="2"/>
  <c r="BM307" i="2"/>
  <c r="BL307" i="2"/>
  <c r="BD307" i="2"/>
  <c r="DG307" i="2" s="1"/>
  <c r="BC307" i="2"/>
  <c r="BB307" i="2"/>
  <c r="DE307" i="2" s="1"/>
  <c r="BA307" i="2"/>
  <c r="DD307" i="2" s="1"/>
  <c r="AZ307" i="2"/>
  <c r="DC307" i="2" s="1"/>
  <c r="AY307" i="2"/>
  <c r="DB307" i="2" s="1"/>
  <c r="AX307" i="2"/>
  <c r="DA307" i="2" s="1"/>
  <c r="AW307" i="2"/>
  <c r="CZ307" i="2" s="1"/>
  <c r="AV307" i="2"/>
  <c r="AU307" i="2"/>
  <c r="CX307" i="2" s="1"/>
  <c r="AT307" i="2"/>
  <c r="CW307" i="2" s="1"/>
  <c r="AS307" i="2"/>
  <c r="CV307" i="2" s="1"/>
  <c r="AR307" i="2"/>
  <c r="CU307" i="2" s="1"/>
  <c r="AQ307" i="2"/>
  <c r="CT307" i="2" s="1"/>
  <c r="AP307" i="2"/>
  <c r="AO307" i="2"/>
  <c r="AN307" i="2"/>
  <c r="CQ307" i="2" s="1"/>
  <c r="AM307" i="2"/>
  <c r="CP307" i="2" s="1"/>
  <c r="AL307" i="2"/>
  <c r="CO307" i="2" s="1"/>
  <c r="AK307" i="2"/>
  <c r="CN307" i="2" s="1"/>
  <c r="AJ307" i="2"/>
  <c r="CM307" i="2" s="1"/>
  <c r="AI307" i="2"/>
  <c r="CL307" i="2" s="1"/>
  <c r="AH307" i="2"/>
  <c r="CK307" i="2" s="1"/>
  <c r="AG307" i="2"/>
  <c r="CJ307" i="2" s="1"/>
  <c r="AF307" i="2"/>
  <c r="AE307" i="2"/>
  <c r="CH307" i="2" s="1"/>
  <c r="AD307" i="2"/>
  <c r="CG307" i="2" s="1"/>
  <c r="AC307" i="2"/>
  <c r="CF307" i="2" s="1"/>
  <c r="AB307" i="2"/>
  <c r="CE307" i="2" s="1"/>
  <c r="AA307" i="2"/>
  <c r="CD307" i="2" s="1"/>
  <c r="Z307" i="2"/>
  <c r="Y307" i="2"/>
  <c r="X307" i="2"/>
  <c r="CA307" i="2" s="1"/>
  <c r="W307" i="2"/>
  <c r="BZ307" i="2" s="1"/>
  <c r="V307" i="2"/>
  <c r="BY307" i="2" s="1"/>
  <c r="U307" i="2"/>
  <c r="BX307" i="2" s="1"/>
  <c r="T307" i="2"/>
  <c r="BW307" i="2" s="1"/>
  <c r="S307" i="2"/>
  <c r="BV307" i="2" s="1"/>
  <c r="R307" i="2"/>
  <c r="BU307" i="2" s="1"/>
  <c r="Q307" i="2"/>
  <c r="BT307" i="2" s="1"/>
  <c r="P307" i="2"/>
  <c r="O307" i="2"/>
  <c r="BR307" i="2" s="1"/>
  <c r="N307" i="2"/>
  <c r="BQ307" i="2" s="1"/>
  <c r="M307" i="2"/>
  <c r="BP307" i="2" s="1"/>
  <c r="L307" i="2"/>
  <c r="BO307" i="2" s="1"/>
  <c r="K307" i="2"/>
  <c r="BN307" i="2" s="1"/>
  <c r="J307" i="2"/>
  <c r="I307" i="2"/>
  <c r="H307" i="2"/>
  <c r="BK307" i="2" s="1"/>
  <c r="G307" i="2"/>
  <c r="BJ307" i="2" s="1"/>
  <c r="F307" i="2"/>
  <c r="BI307" i="2" s="1"/>
  <c r="E307" i="2"/>
  <c r="BH307" i="2" s="1"/>
  <c r="D307" i="2"/>
  <c r="BG307" i="2" s="1"/>
  <c r="C307" i="2"/>
  <c r="BF307" i="2" s="1"/>
  <c r="B307" i="2"/>
  <c r="A307" i="2"/>
  <c r="DD306" i="2"/>
  <c r="DA306" i="2"/>
  <c r="CN306" i="2"/>
  <c r="CK306" i="2"/>
  <c r="BX306" i="2"/>
  <c r="BU306" i="2"/>
  <c r="BH306" i="2"/>
  <c r="BD306" i="2"/>
  <c r="DG306" i="2" s="1"/>
  <c r="BC306" i="2"/>
  <c r="BB306" i="2"/>
  <c r="DE306" i="2" s="1"/>
  <c r="BA306" i="2"/>
  <c r="AZ306" i="2"/>
  <c r="DC306" i="2" s="1"/>
  <c r="AY306" i="2"/>
  <c r="DB306" i="2" s="1"/>
  <c r="AX306" i="2"/>
  <c r="AW306" i="2"/>
  <c r="CZ306" i="2" s="1"/>
  <c r="AV306" i="2"/>
  <c r="CY306" i="2" s="1"/>
  <c r="AU306" i="2"/>
  <c r="CX306" i="2" s="1"/>
  <c r="AT306" i="2"/>
  <c r="CW306" i="2" s="1"/>
  <c r="AS306" i="2"/>
  <c r="CV306" i="2" s="1"/>
  <c r="AR306" i="2"/>
  <c r="CU306" i="2" s="1"/>
  <c r="AQ306" i="2"/>
  <c r="CT306" i="2" s="1"/>
  <c r="AP306" i="2"/>
  <c r="CS306" i="2" s="1"/>
  <c r="AO306" i="2"/>
  <c r="CR306" i="2" s="1"/>
  <c r="AN306" i="2"/>
  <c r="CQ306" i="2" s="1"/>
  <c r="AM306" i="2"/>
  <c r="CP306" i="2" s="1"/>
  <c r="AL306" i="2"/>
  <c r="CO306" i="2" s="1"/>
  <c r="AK306" i="2"/>
  <c r="AJ306" i="2"/>
  <c r="CM306" i="2" s="1"/>
  <c r="AI306" i="2"/>
  <c r="CL306" i="2" s="1"/>
  <c r="AH306" i="2"/>
  <c r="AG306" i="2"/>
  <c r="CJ306" i="2" s="1"/>
  <c r="AF306" i="2"/>
  <c r="CI306" i="2" s="1"/>
  <c r="AE306" i="2"/>
  <c r="CH306" i="2" s="1"/>
  <c r="AD306" i="2"/>
  <c r="CG306" i="2" s="1"/>
  <c r="AC306" i="2"/>
  <c r="CF306" i="2" s="1"/>
  <c r="AB306" i="2"/>
  <c r="CE306" i="2" s="1"/>
  <c r="AA306" i="2"/>
  <c r="CD306" i="2" s="1"/>
  <c r="Z306" i="2"/>
  <c r="CC306" i="2" s="1"/>
  <c r="Y306" i="2"/>
  <c r="CB306" i="2" s="1"/>
  <c r="X306" i="2"/>
  <c r="CA306" i="2" s="1"/>
  <c r="W306" i="2"/>
  <c r="BZ306" i="2" s="1"/>
  <c r="V306" i="2"/>
  <c r="BY306" i="2" s="1"/>
  <c r="U306" i="2"/>
  <c r="T306" i="2"/>
  <c r="BW306" i="2" s="1"/>
  <c r="S306" i="2"/>
  <c r="BV306" i="2" s="1"/>
  <c r="R306" i="2"/>
  <c r="Q306" i="2"/>
  <c r="BT306" i="2" s="1"/>
  <c r="P306" i="2"/>
  <c r="BS306" i="2" s="1"/>
  <c r="O306" i="2"/>
  <c r="BR306" i="2" s="1"/>
  <c r="N306" i="2"/>
  <c r="BQ306" i="2" s="1"/>
  <c r="M306" i="2"/>
  <c r="BP306" i="2" s="1"/>
  <c r="L306" i="2"/>
  <c r="BO306" i="2" s="1"/>
  <c r="K306" i="2"/>
  <c r="BN306" i="2" s="1"/>
  <c r="J306" i="2"/>
  <c r="BM306" i="2" s="1"/>
  <c r="I306" i="2"/>
  <c r="BL306" i="2" s="1"/>
  <c r="H306" i="2"/>
  <c r="BK306" i="2" s="1"/>
  <c r="G306" i="2"/>
  <c r="BJ306" i="2" s="1"/>
  <c r="F306" i="2"/>
  <c r="BI306" i="2" s="1"/>
  <c r="E306" i="2"/>
  <c r="D306" i="2"/>
  <c r="BG306" i="2" s="1"/>
  <c r="C306" i="2"/>
  <c r="BF306" i="2" s="1"/>
  <c r="B306" i="2"/>
  <c r="A306" i="2"/>
  <c r="DC305" i="2"/>
  <c r="CU305" i="2"/>
  <c r="CP305" i="2"/>
  <c r="CM305" i="2"/>
  <c r="CE305" i="2"/>
  <c r="BZ305" i="2"/>
  <c r="BW305" i="2"/>
  <c r="BO305" i="2"/>
  <c r="BJ305" i="2"/>
  <c r="BG305" i="2"/>
  <c r="BD305" i="2"/>
  <c r="DG305" i="2" s="1"/>
  <c r="BC305" i="2"/>
  <c r="BB305" i="2"/>
  <c r="DE305" i="2" s="1"/>
  <c r="BA305" i="2"/>
  <c r="DD305" i="2" s="1"/>
  <c r="AZ305" i="2"/>
  <c r="AY305" i="2"/>
  <c r="DB305" i="2" s="1"/>
  <c r="AX305" i="2"/>
  <c r="DA305" i="2" s="1"/>
  <c r="AW305" i="2"/>
  <c r="CZ305" i="2" s="1"/>
  <c r="AV305" i="2"/>
  <c r="CY305" i="2" s="1"/>
  <c r="AU305" i="2"/>
  <c r="CX305" i="2" s="1"/>
  <c r="AT305" i="2"/>
  <c r="CW305" i="2" s="1"/>
  <c r="AS305" i="2"/>
  <c r="CV305" i="2" s="1"/>
  <c r="AR305" i="2"/>
  <c r="AQ305" i="2"/>
  <c r="CT305" i="2" s="1"/>
  <c r="AP305" i="2"/>
  <c r="CS305" i="2" s="1"/>
  <c r="AO305" i="2"/>
  <c r="CR305" i="2" s="1"/>
  <c r="AN305" i="2"/>
  <c r="CQ305" i="2" s="1"/>
  <c r="AM305" i="2"/>
  <c r="AL305" i="2"/>
  <c r="CO305" i="2" s="1"/>
  <c r="AK305" i="2"/>
  <c r="CN305" i="2" s="1"/>
  <c r="AJ305" i="2"/>
  <c r="AI305" i="2"/>
  <c r="CL305" i="2" s="1"/>
  <c r="AH305" i="2"/>
  <c r="CK305" i="2" s="1"/>
  <c r="AG305" i="2"/>
  <c r="CJ305" i="2" s="1"/>
  <c r="AF305" i="2"/>
  <c r="CI305" i="2" s="1"/>
  <c r="AE305" i="2"/>
  <c r="CH305" i="2" s="1"/>
  <c r="AD305" i="2"/>
  <c r="CG305" i="2" s="1"/>
  <c r="AC305" i="2"/>
  <c r="CF305" i="2" s="1"/>
  <c r="AB305" i="2"/>
  <c r="AA305" i="2"/>
  <c r="CD305" i="2" s="1"/>
  <c r="Z305" i="2"/>
  <c r="CC305" i="2" s="1"/>
  <c r="Y305" i="2"/>
  <c r="CB305" i="2" s="1"/>
  <c r="X305" i="2"/>
  <c r="CA305" i="2" s="1"/>
  <c r="W305" i="2"/>
  <c r="V305" i="2"/>
  <c r="BY305" i="2" s="1"/>
  <c r="U305" i="2"/>
  <c r="BX305" i="2" s="1"/>
  <c r="T305" i="2"/>
  <c r="S305" i="2"/>
  <c r="BV305" i="2" s="1"/>
  <c r="R305" i="2"/>
  <c r="BU305" i="2" s="1"/>
  <c r="Q305" i="2"/>
  <c r="BT305" i="2" s="1"/>
  <c r="P305" i="2"/>
  <c r="BS305" i="2" s="1"/>
  <c r="O305" i="2"/>
  <c r="BR305" i="2" s="1"/>
  <c r="N305" i="2"/>
  <c r="BQ305" i="2" s="1"/>
  <c r="M305" i="2"/>
  <c r="BP305" i="2" s="1"/>
  <c r="L305" i="2"/>
  <c r="K305" i="2"/>
  <c r="BN305" i="2" s="1"/>
  <c r="J305" i="2"/>
  <c r="BM305" i="2" s="1"/>
  <c r="I305" i="2"/>
  <c r="BL305" i="2" s="1"/>
  <c r="H305" i="2"/>
  <c r="BK305" i="2" s="1"/>
  <c r="G305" i="2"/>
  <c r="F305" i="2"/>
  <c r="BI305" i="2" s="1"/>
  <c r="E305" i="2"/>
  <c r="BH305" i="2" s="1"/>
  <c r="D305" i="2"/>
  <c r="C305" i="2"/>
  <c r="BF305" i="2" s="1"/>
  <c r="B305" i="2"/>
  <c r="A305" i="2"/>
  <c r="DG304" i="2"/>
  <c r="CZ304" i="2"/>
  <c r="CR304" i="2"/>
  <c r="CQ304" i="2"/>
  <c r="CJ304" i="2"/>
  <c r="BW304" i="2"/>
  <c r="BT304" i="2"/>
  <c r="BK304" i="2"/>
  <c r="BD304" i="2"/>
  <c r="BC304" i="2"/>
  <c r="BB304" i="2"/>
  <c r="DE304" i="2" s="1"/>
  <c r="BA304" i="2"/>
  <c r="DD304" i="2" s="1"/>
  <c r="AZ304" i="2"/>
  <c r="DC304" i="2" s="1"/>
  <c r="AY304" i="2"/>
  <c r="DB304" i="2" s="1"/>
  <c r="AX304" i="2"/>
  <c r="DA304" i="2" s="1"/>
  <c r="AW304" i="2"/>
  <c r="AV304" i="2"/>
  <c r="CY304" i="2" s="1"/>
  <c r="AU304" i="2"/>
  <c r="CX304" i="2" s="1"/>
  <c r="AT304" i="2"/>
  <c r="CW304" i="2" s="1"/>
  <c r="AS304" i="2"/>
  <c r="CV304" i="2" s="1"/>
  <c r="AR304" i="2"/>
  <c r="CU304" i="2" s="1"/>
  <c r="AQ304" i="2"/>
  <c r="CT304" i="2" s="1"/>
  <c r="AP304" i="2"/>
  <c r="CS304" i="2" s="1"/>
  <c r="AO304" i="2"/>
  <c r="AN304" i="2"/>
  <c r="AM304" i="2"/>
  <c r="CP304" i="2" s="1"/>
  <c r="AL304" i="2"/>
  <c r="CO304" i="2" s="1"/>
  <c r="AK304" i="2"/>
  <c r="CN304" i="2" s="1"/>
  <c r="AJ304" i="2"/>
  <c r="CM304" i="2" s="1"/>
  <c r="AI304" i="2"/>
  <c r="CL304" i="2" s="1"/>
  <c r="AH304" i="2"/>
  <c r="CK304" i="2" s="1"/>
  <c r="AG304" i="2"/>
  <c r="AF304" i="2"/>
  <c r="CI304" i="2" s="1"/>
  <c r="AE304" i="2"/>
  <c r="CH304" i="2" s="1"/>
  <c r="AD304" i="2"/>
  <c r="CG304" i="2" s="1"/>
  <c r="AC304" i="2"/>
  <c r="CF304" i="2" s="1"/>
  <c r="AB304" i="2"/>
  <c r="CE304" i="2" s="1"/>
  <c r="AA304" i="2"/>
  <c r="CD304" i="2" s="1"/>
  <c r="Z304" i="2"/>
  <c r="CC304" i="2" s="1"/>
  <c r="Y304" i="2"/>
  <c r="CB304" i="2" s="1"/>
  <c r="X304" i="2"/>
  <c r="CA304" i="2" s="1"/>
  <c r="W304" i="2"/>
  <c r="BZ304" i="2" s="1"/>
  <c r="V304" i="2"/>
  <c r="BY304" i="2" s="1"/>
  <c r="U304" i="2"/>
  <c r="BX304" i="2" s="1"/>
  <c r="T304" i="2"/>
  <c r="S304" i="2"/>
  <c r="BV304" i="2" s="1"/>
  <c r="R304" i="2"/>
  <c r="BU304" i="2" s="1"/>
  <c r="Q304" i="2"/>
  <c r="P304" i="2"/>
  <c r="BS304" i="2" s="1"/>
  <c r="O304" i="2"/>
  <c r="BR304" i="2" s="1"/>
  <c r="N304" i="2"/>
  <c r="BQ304" i="2" s="1"/>
  <c r="M304" i="2"/>
  <c r="BP304" i="2" s="1"/>
  <c r="L304" i="2"/>
  <c r="BO304" i="2" s="1"/>
  <c r="K304" i="2"/>
  <c r="BN304" i="2" s="1"/>
  <c r="J304" i="2"/>
  <c r="BM304" i="2" s="1"/>
  <c r="I304" i="2"/>
  <c r="BL304" i="2" s="1"/>
  <c r="H304" i="2"/>
  <c r="G304" i="2"/>
  <c r="BJ304" i="2" s="1"/>
  <c r="F304" i="2"/>
  <c r="BI304" i="2" s="1"/>
  <c r="E304" i="2"/>
  <c r="BH304" i="2" s="1"/>
  <c r="D304" i="2"/>
  <c r="BG304" i="2" s="1"/>
  <c r="C304" i="2"/>
  <c r="BF304" i="2" s="1"/>
  <c r="B304" i="2"/>
  <c r="A304" i="2"/>
  <c r="DE303" i="2"/>
  <c r="DD303" i="2"/>
  <c r="DC303" i="2"/>
  <c r="CW303" i="2"/>
  <c r="CU303" i="2"/>
  <c r="CO303" i="2"/>
  <c r="CN303" i="2"/>
  <c r="CM303" i="2"/>
  <c r="CG303" i="2"/>
  <c r="CE303" i="2"/>
  <c r="BY303" i="2"/>
  <c r="BX303" i="2"/>
  <c r="BW303" i="2"/>
  <c r="BQ303" i="2"/>
  <c r="BO303" i="2"/>
  <c r="BI303" i="2"/>
  <c r="BH303" i="2"/>
  <c r="BG303" i="2"/>
  <c r="BD303" i="2"/>
  <c r="DG303" i="2" s="1"/>
  <c r="BC303" i="2"/>
  <c r="BB303" i="2"/>
  <c r="BA303" i="2"/>
  <c r="AZ303" i="2"/>
  <c r="AY303" i="2"/>
  <c r="DB303" i="2" s="1"/>
  <c r="AX303" i="2"/>
  <c r="DA303" i="2" s="1"/>
  <c r="AW303" i="2"/>
  <c r="CZ303" i="2" s="1"/>
  <c r="AV303" i="2"/>
  <c r="CY303" i="2" s="1"/>
  <c r="AU303" i="2"/>
  <c r="CX303" i="2" s="1"/>
  <c r="AT303" i="2"/>
  <c r="AS303" i="2"/>
  <c r="CV303" i="2" s="1"/>
  <c r="AR303" i="2"/>
  <c r="AQ303" i="2"/>
  <c r="CT303" i="2" s="1"/>
  <c r="AP303" i="2"/>
  <c r="CS303" i="2" s="1"/>
  <c r="AO303" i="2"/>
  <c r="CR303" i="2" s="1"/>
  <c r="AN303" i="2"/>
  <c r="CQ303" i="2" s="1"/>
  <c r="AM303" i="2"/>
  <c r="CP303" i="2" s="1"/>
  <c r="AL303" i="2"/>
  <c r="AK303" i="2"/>
  <c r="AJ303" i="2"/>
  <c r="AI303" i="2"/>
  <c r="CL303" i="2" s="1"/>
  <c r="AH303" i="2"/>
  <c r="CK303" i="2" s="1"/>
  <c r="AG303" i="2"/>
  <c r="CJ303" i="2" s="1"/>
  <c r="AF303" i="2"/>
  <c r="CI303" i="2" s="1"/>
  <c r="AE303" i="2"/>
  <c r="CH303" i="2" s="1"/>
  <c r="AD303" i="2"/>
  <c r="AC303" i="2"/>
  <c r="CF303" i="2" s="1"/>
  <c r="AB303" i="2"/>
  <c r="AA303" i="2"/>
  <c r="CD303" i="2" s="1"/>
  <c r="Z303" i="2"/>
  <c r="CC303" i="2" s="1"/>
  <c r="Y303" i="2"/>
  <c r="CB303" i="2" s="1"/>
  <c r="X303" i="2"/>
  <c r="CA303" i="2" s="1"/>
  <c r="W303" i="2"/>
  <c r="BZ303" i="2" s="1"/>
  <c r="V303" i="2"/>
  <c r="U303" i="2"/>
  <c r="T303" i="2"/>
  <c r="S303" i="2"/>
  <c r="BV303" i="2" s="1"/>
  <c r="R303" i="2"/>
  <c r="BU303" i="2" s="1"/>
  <c r="Q303" i="2"/>
  <c r="BT303" i="2" s="1"/>
  <c r="P303" i="2"/>
  <c r="BS303" i="2" s="1"/>
  <c r="O303" i="2"/>
  <c r="BR303" i="2" s="1"/>
  <c r="N303" i="2"/>
  <c r="M303" i="2"/>
  <c r="BP303" i="2" s="1"/>
  <c r="L303" i="2"/>
  <c r="K303" i="2"/>
  <c r="BN303" i="2" s="1"/>
  <c r="J303" i="2"/>
  <c r="BM303" i="2" s="1"/>
  <c r="I303" i="2"/>
  <c r="BL303" i="2" s="1"/>
  <c r="H303" i="2"/>
  <c r="BK303" i="2" s="1"/>
  <c r="G303" i="2"/>
  <c r="BJ303" i="2" s="1"/>
  <c r="F303" i="2"/>
  <c r="E303" i="2"/>
  <c r="D303" i="2"/>
  <c r="C303" i="2"/>
  <c r="BF303" i="2" s="1"/>
  <c r="B303" i="2"/>
  <c r="A303" i="2"/>
  <c r="DE302" i="2"/>
  <c r="CS302" i="2"/>
  <c r="CR302" i="2"/>
  <c r="CO302" i="2"/>
  <c r="CC302" i="2"/>
  <c r="CB302" i="2"/>
  <c r="BY302" i="2"/>
  <c r="BM302" i="2"/>
  <c r="BL302" i="2"/>
  <c r="BI302" i="2"/>
  <c r="BD302" i="2"/>
  <c r="DG302" i="2" s="1"/>
  <c r="BC302" i="2"/>
  <c r="BB302" i="2"/>
  <c r="BA302" i="2"/>
  <c r="DD302" i="2" s="1"/>
  <c r="AZ302" i="2"/>
  <c r="DC302" i="2" s="1"/>
  <c r="AY302" i="2"/>
  <c r="DB302" i="2" s="1"/>
  <c r="AX302" i="2"/>
  <c r="DA302" i="2" s="1"/>
  <c r="AW302" i="2"/>
  <c r="CZ302" i="2" s="1"/>
  <c r="AV302" i="2"/>
  <c r="CY302" i="2" s="1"/>
  <c r="AU302" i="2"/>
  <c r="CX302" i="2" s="1"/>
  <c r="AT302" i="2"/>
  <c r="CW302" i="2" s="1"/>
  <c r="AS302" i="2"/>
  <c r="CV302" i="2" s="1"/>
  <c r="AR302" i="2"/>
  <c r="CU302" i="2" s="1"/>
  <c r="AQ302" i="2"/>
  <c r="CT302" i="2" s="1"/>
  <c r="AP302" i="2"/>
  <c r="AO302" i="2"/>
  <c r="AN302" i="2"/>
  <c r="CQ302" i="2" s="1"/>
  <c r="AM302" i="2"/>
  <c r="CP302" i="2" s="1"/>
  <c r="AL302" i="2"/>
  <c r="AK302" i="2"/>
  <c r="CN302" i="2" s="1"/>
  <c r="AJ302" i="2"/>
  <c r="CM302" i="2" s="1"/>
  <c r="AI302" i="2"/>
  <c r="CL302" i="2" s="1"/>
  <c r="AH302" i="2"/>
  <c r="CK302" i="2" s="1"/>
  <c r="AG302" i="2"/>
  <c r="CJ302" i="2" s="1"/>
  <c r="AF302" i="2"/>
  <c r="CI302" i="2" s="1"/>
  <c r="AE302" i="2"/>
  <c r="CH302" i="2" s="1"/>
  <c r="AD302" i="2"/>
  <c r="CG302" i="2" s="1"/>
  <c r="AC302" i="2"/>
  <c r="CF302" i="2" s="1"/>
  <c r="AB302" i="2"/>
  <c r="CE302" i="2" s="1"/>
  <c r="AA302" i="2"/>
  <c r="CD302" i="2" s="1"/>
  <c r="Z302" i="2"/>
  <c r="Y302" i="2"/>
  <c r="X302" i="2"/>
  <c r="CA302" i="2" s="1"/>
  <c r="W302" i="2"/>
  <c r="BZ302" i="2" s="1"/>
  <c r="V302" i="2"/>
  <c r="U302" i="2"/>
  <c r="BX302" i="2" s="1"/>
  <c r="T302" i="2"/>
  <c r="BW302" i="2" s="1"/>
  <c r="S302" i="2"/>
  <c r="BV302" i="2" s="1"/>
  <c r="R302" i="2"/>
  <c r="BU302" i="2" s="1"/>
  <c r="Q302" i="2"/>
  <c r="BT302" i="2" s="1"/>
  <c r="P302" i="2"/>
  <c r="BS302" i="2" s="1"/>
  <c r="O302" i="2"/>
  <c r="BR302" i="2" s="1"/>
  <c r="N302" i="2"/>
  <c r="BQ302" i="2" s="1"/>
  <c r="M302" i="2"/>
  <c r="BP302" i="2" s="1"/>
  <c r="L302" i="2"/>
  <c r="BO302" i="2" s="1"/>
  <c r="K302" i="2"/>
  <c r="BN302" i="2" s="1"/>
  <c r="J302" i="2"/>
  <c r="I302" i="2"/>
  <c r="H302" i="2"/>
  <c r="BK302" i="2" s="1"/>
  <c r="G302" i="2"/>
  <c r="BJ302" i="2" s="1"/>
  <c r="F302" i="2"/>
  <c r="E302" i="2"/>
  <c r="BH302" i="2" s="1"/>
  <c r="D302" i="2"/>
  <c r="BG302" i="2" s="1"/>
  <c r="C302" i="2"/>
  <c r="BF302" i="2" s="1"/>
  <c r="B302" i="2"/>
  <c r="A302" i="2"/>
  <c r="CW301" i="2"/>
  <c r="CT301" i="2"/>
  <c r="CQ301" i="2"/>
  <c r="CD301" i="2"/>
  <c r="CA301" i="2"/>
  <c r="BQ301" i="2"/>
  <c r="BN301" i="2"/>
  <c r="BK301" i="2"/>
  <c r="BD301" i="2"/>
  <c r="DG301" i="2" s="1"/>
  <c r="BC301" i="2"/>
  <c r="BB301" i="2"/>
  <c r="DE301" i="2" s="1"/>
  <c r="BA301" i="2"/>
  <c r="DD301" i="2" s="1"/>
  <c r="AZ301" i="2"/>
  <c r="DC301" i="2" s="1"/>
  <c r="AY301" i="2"/>
  <c r="DB301" i="2" s="1"/>
  <c r="AX301" i="2"/>
  <c r="DA301" i="2" s="1"/>
  <c r="AW301" i="2"/>
  <c r="CZ301" i="2" s="1"/>
  <c r="AV301" i="2"/>
  <c r="CY301" i="2" s="1"/>
  <c r="AU301" i="2"/>
  <c r="CX301" i="2" s="1"/>
  <c r="AT301" i="2"/>
  <c r="AS301" i="2"/>
  <c r="CV301" i="2" s="1"/>
  <c r="AR301" i="2"/>
  <c r="CU301" i="2" s="1"/>
  <c r="AQ301" i="2"/>
  <c r="AP301" i="2"/>
  <c r="CS301" i="2" s="1"/>
  <c r="AO301" i="2"/>
  <c r="CR301" i="2" s="1"/>
  <c r="AN301" i="2"/>
  <c r="AM301" i="2"/>
  <c r="CP301" i="2" s="1"/>
  <c r="AL301" i="2"/>
  <c r="CO301" i="2" s="1"/>
  <c r="AK301" i="2"/>
  <c r="CN301" i="2" s="1"/>
  <c r="AJ301" i="2"/>
  <c r="CM301" i="2" s="1"/>
  <c r="AI301" i="2"/>
  <c r="CL301" i="2" s="1"/>
  <c r="AH301" i="2"/>
  <c r="CK301" i="2" s="1"/>
  <c r="AG301" i="2"/>
  <c r="CJ301" i="2" s="1"/>
  <c r="AF301" i="2"/>
  <c r="CI301" i="2" s="1"/>
  <c r="AE301" i="2"/>
  <c r="CH301" i="2" s="1"/>
  <c r="AD301" i="2"/>
  <c r="CG301" i="2" s="1"/>
  <c r="AC301" i="2"/>
  <c r="CF301" i="2" s="1"/>
  <c r="AB301" i="2"/>
  <c r="CE301" i="2" s="1"/>
  <c r="AA301" i="2"/>
  <c r="Z301" i="2"/>
  <c r="CC301" i="2" s="1"/>
  <c r="Y301" i="2"/>
  <c r="CB301" i="2" s="1"/>
  <c r="X301" i="2"/>
  <c r="W301" i="2"/>
  <c r="BZ301" i="2" s="1"/>
  <c r="V301" i="2"/>
  <c r="BY301" i="2" s="1"/>
  <c r="U301" i="2"/>
  <c r="BX301" i="2" s="1"/>
  <c r="T301" i="2"/>
  <c r="BW301" i="2" s="1"/>
  <c r="S301" i="2"/>
  <c r="BV301" i="2" s="1"/>
  <c r="R301" i="2"/>
  <c r="BU301" i="2" s="1"/>
  <c r="Q301" i="2"/>
  <c r="BT301" i="2" s="1"/>
  <c r="P301" i="2"/>
  <c r="BS301" i="2" s="1"/>
  <c r="O301" i="2"/>
  <c r="BR301" i="2" s="1"/>
  <c r="N301" i="2"/>
  <c r="M301" i="2"/>
  <c r="BP301" i="2" s="1"/>
  <c r="L301" i="2"/>
  <c r="BO301" i="2" s="1"/>
  <c r="K301" i="2"/>
  <c r="J301" i="2"/>
  <c r="BM301" i="2" s="1"/>
  <c r="I301" i="2"/>
  <c r="BL301" i="2" s="1"/>
  <c r="H301" i="2"/>
  <c r="G301" i="2"/>
  <c r="BJ301" i="2" s="1"/>
  <c r="F301" i="2"/>
  <c r="BI301" i="2" s="1"/>
  <c r="E301" i="2"/>
  <c r="BH301" i="2" s="1"/>
  <c r="D301" i="2"/>
  <c r="BG301" i="2" s="1"/>
  <c r="C301" i="2"/>
  <c r="BF301" i="2" s="1"/>
  <c r="B301" i="2"/>
  <c r="A301" i="2"/>
  <c r="DG300" i="2"/>
  <c r="DD300" i="2"/>
  <c r="DC300" i="2"/>
  <c r="CQ300" i="2"/>
  <c r="CM300" i="2"/>
  <c r="CI300" i="2"/>
  <c r="BS300" i="2"/>
  <c r="BO300" i="2"/>
  <c r="BK300" i="2"/>
  <c r="BD300" i="2"/>
  <c r="BC300" i="2"/>
  <c r="BB300" i="2"/>
  <c r="DE300" i="2" s="1"/>
  <c r="BA300" i="2"/>
  <c r="AZ300" i="2"/>
  <c r="AY300" i="2"/>
  <c r="DB300" i="2" s="1"/>
  <c r="AX300" i="2"/>
  <c r="DA300" i="2" s="1"/>
  <c r="AW300" i="2"/>
  <c r="CZ300" i="2" s="1"/>
  <c r="AV300" i="2"/>
  <c r="CY300" i="2" s="1"/>
  <c r="AU300" i="2"/>
  <c r="CX300" i="2" s="1"/>
  <c r="AT300" i="2"/>
  <c r="CW300" i="2" s="1"/>
  <c r="AS300" i="2"/>
  <c r="CV300" i="2" s="1"/>
  <c r="AR300" i="2"/>
  <c r="CU300" i="2" s="1"/>
  <c r="AQ300" i="2"/>
  <c r="CT300" i="2" s="1"/>
  <c r="AP300" i="2"/>
  <c r="CS300" i="2" s="1"/>
  <c r="AO300" i="2"/>
  <c r="CR300" i="2" s="1"/>
  <c r="AN300" i="2"/>
  <c r="AM300" i="2"/>
  <c r="CP300" i="2" s="1"/>
  <c r="AL300" i="2"/>
  <c r="CO300" i="2" s="1"/>
  <c r="AK300" i="2"/>
  <c r="CN300" i="2" s="1"/>
  <c r="AJ300" i="2"/>
  <c r="AI300" i="2"/>
  <c r="CL300" i="2" s="1"/>
  <c r="AH300" i="2"/>
  <c r="CK300" i="2" s="1"/>
  <c r="AG300" i="2"/>
  <c r="CJ300" i="2" s="1"/>
  <c r="AF300" i="2"/>
  <c r="AE300" i="2"/>
  <c r="CH300" i="2" s="1"/>
  <c r="AD300" i="2"/>
  <c r="CG300" i="2" s="1"/>
  <c r="AC300" i="2"/>
  <c r="CF300" i="2" s="1"/>
  <c r="AB300" i="2"/>
  <c r="CE300" i="2" s="1"/>
  <c r="AA300" i="2"/>
  <c r="CD300" i="2" s="1"/>
  <c r="Z300" i="2"/>
  <c r="CC300" i="2" s="1"/>
  <c r="Y300" i="2"/>
  <c r="CB300" i="2" s="1"/>
  <c r="X300" i="2"/>
  <c r="CA300" i="2" s="1"/>
  <c r="W300" i="2"/>
  <c r="BZ300" i="2" s="1"/>
  <c r="V300" i="2"/>
  <c r="BY300" i="2" s="1"/>
  <c r="U300" i="2"/>
  <c r="BX300" i="2" s="1"/>
  <c r="T300" i="2"/>
  <c r="BW300" i="2" s="1"/>
  <c r="S300" i="2"/>
  <c r="BV300" i="2" s="1"/>
  <c r="R300" i="2"/>
  <c r="BU300" i="2" s="1"/>
  <c r="Q300" i="2"/>
  <c r="BT300" i="2" s="1"/>
  <c r="P300" i="2"/>
  <c r="O300" i="2"/>
  <c r="BR300" i="2" s="1"/>
  <c r="N300" i="2"/>
  <c r="BQ300" i="2" s="1"/>
  <c r="M300" i="2"/>
  <c r="BP300" i="2" s="1"/>
  <c r="L300" i="2"/>
  <c r="K300" i="2"/>
  <c r="BN300" i="2" s="1"/>
  <c r="J300" i="2"/>
  <c r="BM300" i="2" s="1"/>
  <c r="I300" i="2"/>
  <c r="BL300" i="2" s="1"/>
  <c r="H300" i="2"/>
  <c r="G300" i="2"/>
  <c r="BJ300" i="2" s="1"/>
  <c r="F300" i="2"/>
  <c r="BI300" i="2" s="1"/>
  <c r="E300" i="2"/>
  <c r="BH300" i="2" s="1"/>
  <c r="D300" i="2"/>
  <c r="BG300" i="2" s="1"/>
  <c r="C300" i="2"/>
  <c r="BF300" i="2" s="1"/>
  <c r="B300" i="2"/>
  <c r="A300" i="2"/>
  <c r="DA299" i="2"/>
  <c r="CZ299" i="2"/>
  <c r="CV299" i="2"/>
  <c r="CR299" i="2"/>
  <c r="CK299" i="2"/>
  <c r="CJ299" i="2"/>
  <c r="BT299" i="2"/>
  <c r="BQ299" i="2"/>
  <c r="BD299" i="2"/>
  <c r="DG299" i="2" s="1"/>
  <c r="BC299" i="2"/>
  <c r="BB299" i="2"/>
  <c r="DE299" i="2" s="1"/>
  <c r="BA299" i="2"/>
  <c r="DD299" i="2" s="1"/>
  <c r="AZ299" i="2"/>
  <c r="DC299" i="2" s="1"/>
  <c r="AY299" i="2"/>
  <c r="DB299" i="2" s="1"/>
  <c r="AX299" i="2"/>
  <c r="AW299" i="2"/>
  <c r="AV299" i="2"/>
  <c r="CY299" i="2" s="1"/>
  <c r="AU299" i="2"/>
  <c r="CX299" i="2" s="1"/>
  <c r="AT299" i="2"/>
  <c r="CW299" i="2" s="1"/>
  <c r="AS299" i="2"/>
  <c r="AR299" i="2"/>
  <c r="CU299" i="2" s="1"/>
  <c r="AQ299" i="2"/>
  <c r="CT299" i="2" s="1"/>
  <c r="AP299" i="2"/>
  <c r="CS299" i="2" s="1"/>
  <c r="AO299" i="2"/>
  <c r="AN299" i="2"/>
  <c r="CQ299" i="2" s="1"/>
  <c r="AM299" i="2"/>
  <c r="CP299" i="2" s="1"/>
  <c r="AL299" i="2"/>
  <c r="CO299" i="2" s="1"/>
  <c r="AK299" i="2"/>
  <c r="CN299" i="2" s="1"/>
  <c r="AJ299" i="2"/>
  <c r="CM299" i="2" s="1"/>
  <c r="AI299" i="2"/>
  <c r="CL299" i="2" s="1"/>
  <c r="AH299" i="2"/>
  <c r="AG299" i="2"/>
  <c r="AF299" i="2"/>
  <c r="CI299" i="2" s="1"/>
  <c r="AE299" i="2"/>
  <c r="CH299" i="2" s="1"/>
  <c r="AD299" i="2"/>
  <c r="CG299" i="2" s="1"/>
  <c r="AC299" i="2"/>
  <c r="CF299" i="2" s="1"/>
  <c r="AB299" i="2"/>
  <c r="CE299" i="2" s="1"/>
  <c r="AA299" i="2"/>
  <c r="CD299" i="2" s="1"/>
  <c r="Z299" i="2"/>
  <c r="CC299" i="2" s="1"/>
  <c r="Y299" i="2"/>
  <c r="CB299" i="2" s="1"/>
  <c r="X299" i="2"/>
  <c r="CA299" i="2" s="1"/>
  <c r="W299" i="2"/>
  <c r="BZ299" i="2" s="1"/>
  <c r="V299" i="2"/>
  <c r="BY299" i="2" s="1"/>
  <c r="U299" i="2"/>
  <c r="BX299" i="2" s="1"/>
  <c r="T299" i="2"/>
  <c r="BW299" i="2" s="1"/>
  <c r="S299" i="2"/>
  <c r="BV299" i="2" s="1"/>
  <c r="R299" i="2"/>
  <c r="BU299" i="2" s="1"/>
  <c r="Q299" i="2"/>
  <c r="P299" i="2"/>
  <c r="BS299" i="2" s="1"/>
  <c r="O299" i="2"/>
  <c r="BR299" i="2" s="1"/>
  <c r="N299" i="2"/>
  <c r="M299" i="2"/>
  <c r="BP299" i="2" s="1"/>
  <c r="L299" i="2"/>
  <c r="BO299" i="2" s="1"/>
  <c r="K299" i="2"/>
  <c r="BN299" i="2" s="1"/>
  <c r="J299" i="2"/>
  <c r="BM299" i="2" s="1"/>
  <c r="I299" i="2"/>
  <c r="BL299" i="2" s="1"/>
  <c r="H299" i="2"/>
  <c r="BK299" i="2" s="1"/>
  <c r="G299" i="2"/>
  <c r="BJ299" i="2" s="1"/>
  <c r="F299" i="2"/>
  <c r="BI299" i="2" s="1"/>
  <c r="E299" i="2"/>
  <c r="BH299" i="2" s="1"/>
  <c r="D299" i="2"/>
  <c r="BG299" i="2" s="1"/>
  <c r="C299" i="2"/>
  <c r="BF299" i="2" s="1"/>
  <c r="B299" i="2"/>
  <c r="A299" i="2"/>
  <c r="CP298" i="2"/>
  <c r="CH298" i="2"/>
  <c r="BL298" i="2"/>
  <c r="BJ298" i="2"/>
  <c r="BD298" i="2"/>
  <c r="DG298" i="2" s="1"/>
  <c r="BC298" i="2"/>
  <c r="BB298" i="2"/>
  <c r="DE298" i="2" s="1"/>
  <c r="BA298" i="2"/>
  <c r="DD298" i="2" s="1"/>
  <c r="AZ298" i="2"/>
  <c r="DC298" i="2" s="1"/>
  <c r="AY298" i="2"/>
  <c r="DB298" i="2" s="1"/>
  <c r="AX298" i="2"/>
  <c r="DA298" i="2" s="1"/>
  <c r="AW298" i="2"/>
  <c r="CZ298" i="2" s="1"/>
  <c r="AV298" i="2"/>
  <c r="CY298" i="2" s="1"/>
  <c r="AU298" i="2"/>
  <c r="CX298" i="2" s="1"/>
  <c r="AT298" i="2"/>
  <c r="CW298" i="2" s="1"/>
  <c r="AS298" i="2"/>
  <c r="CV298" i="2" s="1"/>
  <c r="AR298" i="2"/>
  <c r="CU298" i="2" s="1"/>
  <c r="AQ298" i="2"/>
  <c r="CT298" i="2" s="1"/>
  <c r="AP298" i="2"/>
  <c r="CS298" i="2" s="1"/>
  <c r="AO298" i="2"/>
  <c r="CR298" i="2" s="1"/>
  <c r="AN298" i="2"/>
  <c r="CQ298" i="2" s="1"/>
  <c r="AM298" i="2"/>
  <c r="AL298" i="2"/>
  <c r="CO298" i="2" s="1"/>
  <c r="AK298" i="2"/>
  <c r="CN298" i="2" s="1"/>
  <c r="AJ298" i="2"/>
  <c r="CM298" i="2" s="1"/>
  <c r="AI298" i="2"/>
  <c r="CL298" i="2" s="1"/>
  <c r="AH298" i="2"/>
  <c r="CK298" i="2" s="1"/>
  <c r="AG298" i="2"/>
  <c r="CJ298" i="2" s="1"/>
  <c r="AF298" i="2"/>
  <c r="CI298" i="2" s="1"/>
  <c r="AE298" i="2"/>
  <c r="AD298" i="2"/>
  <c r="CG298" i="2" s="1"/>
  <c r="AC298" i="2"/>
  <c r="CF298" i="2" s="1"/>
  <c r="AB298" i="2"/>
  <c r="CE298" i="2" s="1"/>
  <c r="AA298" i="2"/>
  <c r="CD298" i="2" s="1"/>
  <c r="Z298" i="2"/>
  <c r="CC298" i="2" s="1"/>
  <c r="Y298" i="2"/>
  <c r="CB298" i="2" s="1"/>
  <c r="X298" i="2"/>
  <c r="CA298" i="2" s="1"/>
  <c r="W298" i="2"/>
  <c r="BZ298" i="2" s="1"/>
  <c r="V298" i="2"/>
  <c r="BY298" i="2" s="1"/>
  <c r="U298" i="2"/>
  <c r="BX298" i="2" s="1"/>
  <c r="T298" i="2"/>
  <c r="BW298" i="2" s="1"/>
  <c r="S298" i="2"/>
  <c r="BV298" i="2" s="1"/>
  <c r="R298" i="2"/>
  <c r="BU298" i="2" s="1"/>
  <c r="Q298" i="2"/>
  <c r="BT298" i="2" s="1"/>
  <c r="P298" i="2"/>
  <c r="BS298" i="2" s="1"/>
  <c r="O298" i="2"/>
  <c r="BR298" i="2" s="1"/>
  <c r="N298" i="2"/>
  <c r="BQ298" i="2" s="1"/>
  <c r="M298" i="2"/>
  <c r="BP298" i="2" s="1"/>
  <c r="L298" i="2"/>
  <c r="BO298" i="2" s="1"/>
  <c r="K298" i="2"/>
  <c r="BN298" i="2" s="1"/>
  <c r="J298" i="2"/>
  <c r="BM298" i="2" s="1"/>
  <c r="I298" i="2"/>
  <c r="H298" i="2"/>
  <c r="BK298" i="2" s="1"/>
  <c r="G298" i="2"/>
  <c r="F298" i="2"/>
  <c r="BI298" i="2" s="1"/>
  <c r="E298" i="2"/>
  <c r="BH298" i="2" s="1"/>
  <c r="D298" i="2"/>
  <c r="BG298" i="2" s="1"/>
  <c r="C298" i="2"/>
  <c r="BF298" i="2" s="1"/>
  <c r="B298" i="2"/>
  <c r="A298" i="2"/>
  <c r="CL297" i="2"/>
  <c r="CK297" i="2"/>
  <c r="BY297" i="2"/>
  <c r="BI297" i="2"/>
  <c r="BD297" i="2"/>
  <c r="DG297" i="2" s="1"/>
  <c r="BC297" i="2"/>
  <c r="BB297" i="2"/>
  <c r="DE297" i="2" s="1"/>
  <c r="BA297" i="2"/>
  <c r="DD297" i="2" s="1"/>
  <c r="AZ297" i="2"/>
  <c r="DC297" i="2" s="1"/>
  <c r="AY297" i="2"/>
  <c r="DB297" i="2" s="1"/>
  <c r="AX297" i="2"/>
  <c r="DA297" i="2" s="1"/>
  <c r="AW297" i="2"/>
  <c r="CZ297" i="2" s="1"/>
  <c r="AV297" i="2"/>
  <c r="CY297" i="2" s="1"/>
  <c r="AU297" i="2"/>
  <c r="CX297" i="2" s="1"/>
  <c r="AT297" i="2"/>
  <c r="CW297" i="2" s="1"/>
  <c r="AS297" i="2"/>
  <c r="CV297" i="2" s="1"/>
  <c r="AR297" i="2"/>
  <c r="CU297" i="2" s="1"/>
  <c r="AQ297" i="2"/>
  <c r="CT297" i="2" s="1"/>
  <c r="AP297" i="2"/>
  <c r="CS297" i="2" s="1"/>
  <c r="AO297" i="2"/>
  <c r="CR297" i="2" s="1"/>
  <c r="AN297" i="2"/>
  <c r="CQ297" i="2" s="1"/>
  <c r="AM297" i="2"/>
  <c r="CP297" i="2" s="1"/>
  <c r="AL297" i="2"/>
  <c r="CO297" i="2" s="1"/>
  <c r="AK297" i="2"/>
  <c r="CN297" i="2" s="1"/>
  <c r="AJ297" i="2"/>
  <c r="CM297" i="2" s="1"/>
  <c r="AI297" i="2"/>
  <c r="AH297" i="2"/>
  <c r="AG297" i="2"/>
  <c r="CJ297" i="2" s="1"/>
  <c r="AF297" i="2"/>
  <c r="CI297" i="2" s="1"/>
  <c r="AE297" i="2"/>
  <c r="CH297" i="2" s="1"/>
  <c r="AD297" i="2"/>
  <c r="CG297" i="2" s="1"/>
  <c r="AC297" i="2"/>
  <c r="CF297" i="2" s="1"/>
  <c r="AB297" i="2"/>
  <c r="CE297" i="2" s="1"/>
  <c r="AA297" i="2"/>
  <c r="CD297" i="2" s="1"/>
  <c r="Z297" i="2"/>
  <c r="CC297" i="2" s="1"/>
  <c r="Y297" i="2"/>
  <c r="CB297" i="2" s="1"/>
  <c r="X297" i="2"/>
  <c r="CA297" i="2" s="1"/>
  <c r="W297" i="2"/>
  <c r="BZ297" i="2" s="1"/>
  <c r="V297" i="2"/>
  <c r="U297" i="2"/>
  <c r="BX297" i="2" s="1"/>
  <c r="T297" i="2"/>
  <c r="BW297" i="2" s="1"/>
  <c r="S297" i="2"/>
  <c r="BV297" i="2" s="1"/>
  <c r="R297" i="2"/>
  <c r="BU297" i="2" s="1"/>
  <c r="Q297" i="2"/>
  <c r="BT297" i="2" s="1"/>
  <c r="P297" i="2"/>
  <c r="BS297" i="2" s="1"/>
  <c r="O297" i="2"/>
  <c r="BR297" i="2" s="1"/>
  <c r="N297" i="2"/>
  <c r="BQ297" i="2" s="1"/>
  <c r="M297" i="2"/>
  <c r="BP297" i="2" s="1"/>
  <c r="L297" i="2"/>
  <c r="BO297" i="2" s="1"/>
  <c r="K297" i="2"/>
  <c r="BN297" i="2" s="1"/>
  <c r="J297" i="2"/>
  <c r="BM297" i="2" s="1"/>
  <c r="I297" i="2"/>
  <c r="BL297" i="2" s="1"/>
  <c r="H297" i="2"/>
  <c r="BK297" i="2" s="1"/>
  <c r="G297" i="2"/>
  <c r="BJ297" i="2" s="1"/>
  <c r="F297" i="2"/>
  <c r="E297" i="2"/>
  <c r="BH297" i="2" s="1"/>
  <c r="D297" i="2"/>
  <c r="BG297" i="2" s="1"/>
  <c r="C297" i="2"/>
  <c r="BF297" i="2" s="1"/>
  <c r="B297" i="2"/>
  <c r="A297" i="2"/>
  <c r="CT296" i="2"/>
  <c r="CL296" i="2"/>
  <c r="CD296" i="2"/>
  <c r="BV296" i="2"/>
  <c r="BN296" i="2"/>
  <c r="BD296" i="2"/>
  <c r="DG296" i="2" s="1"/>
  <c r="BC296" i="2"/>
  <c r="BB296" i="2"/>
  <c r="DE296" i="2" s="1"/>
  <c r="BA296" i="2"/>
  <c r="DD296" i="2" s="1"/>
  <c r="AZ296" i="2"/>
  <c r="DC296" i="2" s="1"/>
  <c r="AY296" i="2"/>
  <c r="DB296" i="2" s="1"/>
  <c r="AX296" i="2"/>
  <c r="DA296" i="2" s="1"/>
  <c r="AW296" i="2"/>
  <c r="CZ296" i="2" s="1"/>
  <c r="AV296" i="2"/>
  <c r="CY296" i="2" s="1"/>
  <c r="AU296" i="2"/>
  <c r="CX296" i="2" s="1"/>
  <c r="AT296" i="2"/>
  <c r="CW296" i="2" s="1"/>
  <c r="AS296" i="2"/>
  <c r="CV296" i="2" s="1"/>
  <c r="AR296" i="2"/>
  <c r="CU296" i="2" s="1"/>
  <c r="AQ296" i="2"/>
  <c r="AP296" i="2"/>
  <c r="CS296" i="2" s="1"/>
  <c r="AO296" i="2"/>
  <c r="CR296" i="2" s="1"/>
  <c r="AN296" i="2"/>
  <c r="CQ296" i="2" s="1"/>
  <c r="AM296" i="2"/>
  <c r="CP296" i="2" s="1"/>
  <c r="AL296" i="2"/>
  <c r="CO296" i="2" s="1"/>
  <c r="AK296" i="2"/>
  <c r="CN296" i="2" s="1"/>
  <c r="AJ296" i="2"/>
  <c r="CM296" i="2" s="1"/>
  <c r="AI296" i="2"/>
  <c r="AH296" i="2"/>
  <c r="CK296" i="2" s="1"/>
  <c r="AG296" i="2"/>
  <c r="CJ296" i="2" s="1"/>
  <c r="AF296" i="2"/>
  <c r="CI296" i="2" s="1"/>
  <c r="AE296" i="2"/>
  <c r="CH296" i="2" s="1"/>
  <c r="AD296" i="2"/>
  <c r="CG296" i="2" s="1"/>
  <c r="AC296" i="2"/>
  <c r="CF296" i="2" s="1"/>
  <c r="AB296" i="2"/>
  <c r="CE296" i="2" s="1"/>
  <c r="AA296" i="2"/>
  <c r="Z296" i="2"/>
  <c r="CC296" i="2" s="1"/>
  <c r="Y296" i="2"/>
  <c r="CB296" i="2" s="1"/>
  <c r="X296" i="2"/>
  <c r="CA296" i="2" s="1"/>
  <c r="W296" i="2"/>
  <c r="BZ296" i="2" s="1"/>
  <c r="V296" i="2"/>
  <c r="BY296" i="2" s="1"/>
  <c r="U296" i="2"/>
  <c r="BX296" i="2" s="1"/>
  <c r="T296" i="2"/>
  <c r="BW296" i="2" s="1"/>
  <c r="S296" i="2"/>
  <c r="R296" i="2"/>
  <c r="BU296" i="2" s="1"/>
  <c r="Q296" i="2"/>
  <c r="BT296" i="2" s="1"/>
  <c r="P296" i="2"/>
  <c r="BS296" i="2" s="1"/>
  <c r="O296" i="2"/>
  <c r="BR296" i="2" s="1"/>
  <c r="N296" i="2"/>
  <c r="BQ296" i="2" s="1"/>
  <c r="M296" i="2"/>
  <c r="BP296" i="2" s="1"/>
  <c r="L296" i="2"/>
  <c r="BO296" i="2" s="1"/>
  <c r="K296" i="2"/>
  <c r="J296" i="2"/>
  <c r="BM296" i="2" s="1"/>
  <c r="I296" i="2"/>
  <c r="BL296" i="2" s="1"/>
  <c r="H296" i="2"/>
  <c r="BK296" i="2" s="1"/>
  <c r="G296" i="2"/>
  <c r="BJ296" i="2" s="1"/>
  <c r="F296" i="2"/>
  <c r="BI296" i="2" s="1"/>
  <c r="E296" i="2"/>
  <c r="BH296" i="2" s="1"/>
  <c r="D296" i="2"/>
  <c r="BG296" i="2" s="1"/>
  <c r="C296" i="2"/>
  <c r="BF296" i="2" s="1"/>
  <c r="B296" i="2"/>
  <c r="A296" i="2"/>
  <c r="DG295" i="2"/>
  <c r="DC295" i="2"/>
  <c r="CY295" i="2"/>
  <c r="CQ295" i="2"/>
  <c r="CI295" i="2"/>
  <c r="CA295" i="2"/>
  <c r="BS295" i="2"/>
  <c r="BN295" i="2"/>
  <c r="BK295" i="2"/>
  <c r="BD295" i="2"/>
  <c r="BC295" i="2"/>
  <c r="BB295" i="2"/>
  <c r="DE295" i="2" s="1"/>
  <c r="BA295" i="2"/>
  <c r="DD295" i="2" s="1"/>
  <c r="AZ295" i="2"/>
  <c r="AY295" i="2"/>
  <c r="DB295" i="2" s="1"/>
  <c r="AX295" i="2"/>
  <c r="DA295" i="2" s="1"/>
  <c r="AW295" i="2"/>
  <c r="CZ295" i="2" s="1"/>
  <c r="AV295" i="2"/>
  <c r="AU295" i="2"/>
  <c r="CX295" i="2" s="1"/>
  <c r="AT295" i="2"/>
  <c r="CW295" i="2" s="1"/>
  <c r="AS295" i="2"/>
  <c r="CV295" i="2" s="1"/>
  <c r="AR295" i="2"/>
  <c r="CU295" i="2" s="1"/>
  <c r="AQ295" i="2"/>
  <c r="CT295" i="2" s="1"/>
  <c r="AP295" i="2"/>
  <c r="CS295" i="2" s="1"/>
  <c r="AO295" i="2"/>
  <c r="CR295" i="2" s="1"/>
  <c r="AN295" i="2"/>
  <c r="AM295" i="2"/>
  <c r="CP295" i="2" s="1"/>
  <c r="AL295" i="2"/>
  <c r="CO295" i="2" s="1"/>
  <c r="AK295" i="2"/>
  <c r="CN295" i="2" s="1"/>
  <c r="AJ295" i="2"/>
  <c r="CM295" i="2" s="1"/>
  <c r="AI295" i="2"/>
  <c r="CL295" i="2" s="1"/>
  <c r="AH295" i="2"/>
  <c r="CK295" i="2" s="1"/>
  <c r="AG295" i="2"/>
  <c r="CJ295" i="2" s="1"/>
  <c r="AF295" i="2"/>
  <c r="AE295" i="2"/>
  <c r="CH295" i="2" s="1"/>
  <c r="AD295" i="2"/>
  <c r="CG295" i="2" s="1"/>
  <c r="AC295" i="2"/>
  <c r="CF295" i="2" s="1"/>
  <c r="AB295" i="2"/>
  <c r="CE295" i="2" s="1"/>
  <c r="AA295" i="2"/>
  <c r="CD295" i="2" s="1"/>
  <c r="Z295" i="2"/>
  <c r="CC295" i="2" s="1"/>
  <c r="Y295" i="2"/>
  <c r="CB295" i="2" s="1"/>
  <c r="X295" i="2"/>
  <c r="W295" i="2"/>
  <c r="BZ295" i="2" s="1"/>
  <c r="V295" i="2"/>
  <c r="BY295" i="2" s="1"/>
  <c r="U295" i="2"/>
  <c r="BX295" i="2" s="1"/>
  <c r="T295" i="2"/>
  <c r="BW295" i="2" s="1"/>
  <c r="S295" i="2"/>
  <c r="BV295" i="2" s="1"/>
  <c r="R295" i="2"/>
  <c r="BU295" i="2" s="1"/>
  <c r="Q295" i="2"/>
  <c r="BT295" i="2" s="1"/>
  <c r="P295" i="2"/>
  <c r="O295" i="2"/>
  <c r="BR295" i="2" s="1"/>
  <c r="N295" i="2"/>
  <c r="BQ295" i="2" s="1"/>
  <c r="M295" i="2"/>
  <c r="BP295" i="2" s="1"/>
  <c r="L295" i="2"/>
  <c r="BO295" i="2" s="1"/>
  <c r="K295" i="2"/>
  <c r="J295" i="2"/>
  <c r="BM295" i="2" s="1"/>
  <c r="I295" i="2"/>
  <c r="BL295" i="2" s="1"/>
  <c r="H295" i="2"/>
  <c r="G295" i="2"/>
  <c r="BJ295" i="2" s="1"/>
  <c r="F295" i="2"/>
  <c r="BI295" i="2" s="1"/>
  <c r="E295" i="2"/>
  <c r="BH295" i="2" s="1"/>
  <c r="D295" i="2"/>
  <c r="BG295" i="2" s="1"/>
  <c r="C295" i="2"/>
  <c r="BF295" i="2" s="1"/>
  <c r="B295" i="2"/>
  <c r="A295" i="2"/>
  <c r="CZ294" i="2"/>
  <c r="CV294" i="2"/>
  <c r="CR294" i="2"/>
  <c r="CQ294" i="2"/>
  <c r="CJ294" i="2"/>
  <c r="BX294" i="2"/>
  <c r="BT294" i="2"/>
  <c r="BD294" i="2"/>
  <c r="DG294" i="2" s="1"/>
  <c r="BC294" i="2"/>
  <c r="BB294" i="2"/>
  <c r="DE294" i="2" s="1"/>
  <c r="BA294" i="2"/>
  <c r="DD294" i="2" s="1"/>
  <c r="AZ294" i="2"/>
  <c r="DC294" i="2" s="1"/>
  <c r="AY294" i="2"/>
  <c r="DB294" i="2" s="1"/>
  <c r="AX294" i="2"/>
  <c r="DA294" i="2" s="1"/>
  <c r="AW294" i="2"/>
  <c r="AV294" i="2"/>
  <c r="CY294" i="2" s="1"/>
  <c r="AU294" i="2"/>
  <c r="CX294" i="2" s="1"/>
  <c r="AT294" i="2"/>
  <c r="CW294" i="2" s="1"/>
  <c r="AS294" i="2"/>
  <c r="AR294" i="2"/>
  <c r="CU294" i="2" s="1"/>
  <c r="AQ294" i="2"/>
  <c r="CT294" i="2" s="1"/>
  <c r="AP294" i="2"/>
  <c r="CS294" i="2" s="1"/>
  <c r="AO294" i="2"/>
  <c r="AN294" i="2"/>
  <c r="AM294" i="2"/>
  <c r="CP294" i="2" s="1"/>
  <c r="AL294" i="2"/>
  <c r="CO294" i="2" s="1"/>
  <c r="AK294" i="2"/>
  <c r="CN294" i="2" s="1"/>
  <c r="AJ294" i="2"/>
  <c r="CM294" i="2" s="1"/>
  <c r="AI294" i="2"/>
  <c r="CL294" i="2" s="1"/>
  <c r="AH294" i="2"/>
  <c r="CK294" i="2" s="1"/>
  <c r="AG294" i="2"/>
  <c r="AF294" i="2"/>
  <c r="CI294" i="2" s="1"/>
  <c r="AE294" i="2"/>
  <c r="CH294" i="2" s="1"/>
  <c r="AD294" i="2"/>
  <c r="CG294" i="2" s="1"/>
  <c r="AC294" i="2"/>
  <c r="CF294" i="2" s="1"/>
  <c r="AB294" i="2"/>
  <c r="CE294" i="2" s="1"/>
  <c r="AA294" i="2"/>
  <c r="CD294" i="2" s="1"/>
  <c r="Z294" i="2"/>
  <c r="CC294" i="2" s="1"/>
  <c r="Y294" i="2"/>
  <c r="CB294" i="2" s="1"/>
  <c r="X294" i="2"/>
  <c r="CA294" i="2" s="1"/>
  <c r="W294" i="2"/>
  <c r="BZ294" i="2" s="1"/>
  <c r="V294" i="2"/>
  <c r="BY294" i="2" s="1"/>
  <c r="U294" i="2"/>
  <c r="T294" i="2"/>
  <c r="BW294" i="2" s="1"/>
  <c r="S294" i="2"/>
  <c r="BV294" i="2" s="1"/>
  <c r="R294" i="2"/>
  <c r="BU294" i="2" s="1"/>
  <c r="Q294" i="2"/>
  <c r="P294" i="2"/>
  <c r="BS294" i="2" s="1"/>
  <c r="O294" i="2"/>
  <c r="BR294" i="2" s="1"/>
  <c r="N294" i="2"/>
  <c r="BQ294" i="2" s="1"/>
  <c r="M294" i="2"/>
  <c r="BP294" i="2" s="1"/>
  <c r="L294" i="2"/>
  <c r="BO294" i="2" s="1"/>
  <c r="K294" i="2"/>
  <c r="BN294" i="2" s="1"/>
  <c r="J294" i="2"/>
  <c r="BM294" i="2" s="1"/>
  <c r="I294" i="2"/>
  <c r="BL294" i="2" s="1"/>
  <c r="H294" i="2"/>
  <c r="BK294" i="2" s="1"/>
  <c r="G294" i="2"/>
  <c r="BJ294" i="2" s="1"/>
  <c r="F294" i="2"/>
  <c r="BI294" i="2" s="1"/>
  <c r="E294" i="2"/>
  <c r="BH294" i="2" s="1"/>
  <c r="D294" i="2"/>
  <c r="BG294" i="2" s="1"/>
  <c r="C294" i="2"/>
  <c r="BF294" i="2" s="1"/>
  <c r="B294" i="2"/>
  <c r="A294" i="2"/>
  <c r="DD293" i="2"/>
  <c r="CV293" i="2"/>
  <c r="CG293" i="2"/>
  <c r="CF293" i="2"/>
  <c r="BP293" i="2"/>
  <c r="BI293" i="2"/>
  <c r="BH293" i="2"/>
  <c r="BD293" i="2"/>
  <c r="DG293" i="2" s="1"/>
  <c r="BC293" i="2"/>
  <c r="BB293" i="2"/>
  <c r="DE293" i="2" s="1"/>
  <c r="BA293" i="2"/>
  <c r="AZ293" i="2"/>
  <c r="DC293" i="2" s="1"/>
  <c r="AY293" i="2"/>
  <c r="DB293" i="2" s="1"/>
  <c r="AX293" i="2"/>
  <c r="DA293" i="2" s="1"/>
  <c r="AW293" i="2"/>
  <c r="CZ293" i="2" s="1"/>
  <c r="AV293" i="2"/>
  <c r="CY293" i="2" s="1"/>
  <c r="AU293" i="2"/>
  <c r="CX293" i="2" s="1"/>
  <c r="AT293" i="2"/>
  <c r="CW293" i="2" s="1"/>
  <c r="AS293" i="2"/>
  <c r="AR293" i="2"/>
  <c r="CU293" i="2" s="1"/>
  <c r="AQ293" i="2"/>
  <c r="CT293" i="2" s="1"/>
  <c r="AP293" i="2"/>
  <c r="CS293" i="2" s="1"/>
  <c r="AO293" i="2"/>
  <c r="CR293" i="2" s="1"/>
  <c r="AN293" i="2"/>
  <c r="CQ293" i="2" s="1"/>
  <c r="AM293" i="2"/>
  <c r="CP293" i="2" s="1"/>
  <c r="AL293" i="2"/>
  <c r="CO293" i="2" s="1"/>
  <c r="AK293" i="2"/>
  <c r="CN293" i="2" s="1"/>
  <c r="AJ293" i="2"/>
  <c r="CM293" i="2" s="1"/>
  <c r="AI293" i="2"/>
  <c r="CL293" i="2" s="1"/>
  <c r="AH293" i="2"/>
  <c r="CK293" i="2" s="1"/>
  <c r="AG293" i="2"/>
  <c r="CJ293" i="2" s="1"/>
  <c r="AF293" i="2"/>
  <c r="CI293" i="2" s="1"/>
  <c r="AE293" i="2"/>
  <c r="CH293" i="2" s="1"/>
  <c r="AD293" i="2"/>
  <c r="AC293" i="2"/>
  <c r="AB293" i="2"/>
  <c r="CE293" i="2" s="1"/>
  <c r="AA293" i="2"/>
  <c r="CD293" i="2" s="1"/>
  <c r="Z293" i="2"/>
  <c r="CC293" i="2" s="1"/>
  <c r="Y293" i="2"/>
  <c r="CB293" i="2" s="1"/>
  <c r="X293" i="2"/>
  <c r="CA293" i="2" s="1"/>
  <c r="W293" i="2"/>
  <c r="BZ293" i="2" s="1"/>
  <c r="V293" i="2"/>
  <c r="BY293" i="2" s="1"/>
  <c r="U293" i="2"/>
  <c r="BX293" i="2" s="1"/>
  <c r="T293" i="2"/>
  <c r="BW293" i="2" s="1"/>
  <c r="S293" i="2"/>
  <c r="BV293" i="2" s="1"/>
  <c r="R293" i="2"/>
  <c r="BU293" i="2" s="1"/>
  <c r="Q293" i="2"/>
  <c r="BT293" i="2" s="1"/>
  <c r="P293" i="2"/>
  <c r="BS293" i="2" s="1"/>
  <c r="O293" i="2"/>
  <c r="BR293" i="2" s="1"/>
  <c r="N293" i="2"/>
  <c r="BQ293" i="2" s="1"/>
  <c r="M293" i="2"/>
  <c r="L293" i="2"/>
  <c r="BO293" i="2" s="1"/>
  <c r="K293" i="2"/>
  <c r="BN293" i="2" s="1"/>
  <c r="J293" i="2"/>
  <c r="BM293" i="2" s="1"/>
  <c r="I293" i="2"/>
  <c r="BL293" i="2" s="1"/>
  <c r="H293" i="2"/>
  <c r="BK293" i="2" s="1"/>
  <c r="G293" i="2"/>
  <c r="BJ293" i="2" s="1"/>
  <c r="F293" i="2"/>
  <c r="E293" i="2"/>
  <c r="D293" i="2"/>
  <c r="BG293" i="2" s="1"/>
  <c r="C293" i="2"/>
  <c r="BF293" i="2" s="1"/>
  <c r="B293" i="2"/>
  <c r="A293" i="2"/>
  <c r="CX292" i="2"/>
  <c r="CU292" i="2"/>
  <c r="CT292" i="2"/>
  <c r="CP292" i="2"/>
  <c r="CH292" i="2"/>
  <c r="CE292" i="2"/>
  <c r="CD292" i="2"/>
  <c r="BZ292" i="2"/>
  <c r="BR292" i="2"/>
  <c r="BJ292" i="2"/>
  <c r="BG292" i="2"/>
  <c r="BD292" i="2"/>
  <c r="DG292" i="2" s="1"/>
  <c r="BC292" i="2"/>
  <c r="BB292" i="2"/>
  <c r="DE292" i="2" s="1"/>
  <c r="BA292" i="2"/>
  <c r="DD292" i="2" s="1"/>
  <c r="AZ292" i="2"/>
  <c r="DC292" i="2" s="1"/>
  <c r="AY292" i="2"/>
  <c r="DB292" i="2" s="1"/>
  <c r="AX292" i="2"/>
  <c r="DA292" i="2" s="1"/>
  <c r="AW292" i="2"/>
  <c r="CZ292" i="2" s="1"/>
  <c r="AV292" i="2"/>
  <c r="CY292" i="2" s="1"/>
  <c r="AU292" i="2"/>
  <c r="AT292" i="2"/>
  <c r="CW292" i="2" s="1"/>
  <c r="AS292" i="2"/>
  <c r="CV292" i="2" s="1"/>
  <c r="AR292" i="2"/>
  <c r="AQ292" i="2"/>
  <c r="AP292" i="2"/>
  <c r="CS292" i="2" s="1"/>
  <c r="AO292" i="2"/>
  <c r="CR292" i="2" s="1"/>
  <c r="AN292" i="2"/>
  <c r="CQ292" i="2" s="1"/>
  <c r="AM292" i="2"/>
  <c r="AL292" i="2"/>
  <c r="CO292" i="2" s="1"/>
  <c r="AK292" i="2"/>
  <c r="CN292" i="2" s="1"/>
  <c r="AJ292" i="2"/>
  <c r="CM292" i="2" s="1"/>
  <c r="AI292" i="2"/>
  <c r="CL292" i="2" s="1"/>
  <c r="AH292" i="2"/>
  <c r="CK292" i="2" s="1"/>
  <c r="AG292" i="2"/>
  <c r="CJ292" i="2" s="1"/>
  <c r="AF292" i="2"/>
  <c r="CI292" i="2" s="1"/>
  <c r="AE292" i="2"/>
  <c r="AD292" i="2"/>
  <c r="CG292" i="2" s="1"/>
  <c r="AC292" i="2"/>
  <c r="CF292" i="2" s="1"/>
  <c r="AB292" i="2"/>
  <c r="AA292" i="2"/>
  <c r="Z292" i="2"/>
  <c r="CC292" i="2" s="1"/>
  <c r="Y292" i="2"/>
  <c r="CB292" i="2" s="1"/>
  <c r="X292" i="2"/>
  <c r="CA292" i="2" s="1"/>
  <c r="W292" i="2"/>
  <c r="V292" i="2"/>
  <c r="BY292" i="2" s="1"/>
  <c r="U292" i="2"/>
  <c r="BX292" i="2" s="1"/>
  <c r="T292" i="2"/>
  <c r="BW292" i="2" s="1"/>
  <c r="S292" i="2"/>
  <c r="BV292" i="2" s="1"/>
  <c r="R292" i="2"/>
  <c r="BU292" i="2" s="1"/>
  <c r="Q292" i="2"/>
  <c r="BT292" i="2" s="1"/>
  <c r="P292" i="2"/>
  <c r="BS292" i="2" s="1"/>
  <c r="O292" i="2"/>
  <c r="N292" i="2"/>
  <c r="BQ292" i="2" s="1"/>
  <c r="M292" i="2"/>
  <c r="BP292" i="2" s="1"/>
  <c r="L292" i="2"/>
  <c r="BO292" i="2" s="1"/>
  <c r="K292" i="2"/>
  <c r="BN292" i="2" s="1"/>
  <c r="J292" i="2"/>
  <c r="BM292" i="2" s="1"/>
  <c r="I292" i="2"/>
  <c r="BL292" i="2" s="1"/>
  <c r="H292" i="2"/>
  <c r="BK292" i="2" s="1"/>
  <c r="G292" i="2"/>
  <c r="F292" i="2"/>
  <c r="BI292" i="2" s="1"/>
  <c r="E292" i="2"/>
  <c r="BH292" i="2" s="1"/>
  <c r="D292" i="2"/>
  <c r="C292" i="2"/>
  <c r="BF292" i="2" s="1"/>
  <c r="B292" i="2"/>
  <c r="A292" i="2"/>
  <c r="CZ291" i="2"/>
  <c r="CR291" i="2"/>
  <c r="CQ291" i="2"/>
  <c r="CJ291" i="2"/>
  <c r="BW291" i="2"/>
  <c r="BT291" i="2"/>
  <c r="BD291" i="2"/>
  <c r="DG291" i="2" s="1"/>
  <c r="BC291" i="2"/>
  <c r="BB291" i="2"/>
  <c r="DE291" i="2" s="1"/>
  <c r="BA291" i="2"/>
  <c r="DD291" i="2" s="1"/>
  <c r="AZ291" i="2"/>
  <c r="DC291" i="2" s="1"/>
  <c r="AY291" i="2"/>
  <c r="DB291" i="2" s="1"/>
  <c r="AX291" i="2"/>
  <c r="DA291" i="2" s="1"/>
  <c r="AW291" i="2"/>
  <c r="AV291" i="2"/>
  <c r="CY291" i="2" s="1"/>
  <c r="AU291" i="2"/>
  <c r="CX291" i="2" s="1"/>
  <c r="AT291" i="2"/>
  <c r="CW291" i="2" s="1"/>
  <c r="AS291" i="2"/>
  <c r="CV291" i="2" s="1"/>
  <c r="AR291" i="2"/>
  <c r="CU291" i="2" s="1"/>
  <c r="AQ291" i="2"/>
  <c r="CT291" i="2" s="1"/>
  <c r="AP291" i="2"/>
  <c r="CS291" i="2" s="1"/>
  <c r="AO291" i="2"/>
  <c r="AN291" i="2"/>
  <c r="AM291" i="2"/>
  <c r="CP291" i="2" s="1"/>
  <c r="AL291" i="2"/>
  <c r="CO291" i="2" s="1"/>
  <c r="AK291" i="2"/>
  <c r="CN291" i="2" s="1"/>
  <c r="AJ291" i="2"/>
  <c r="CM291" i="2" s="1"/>
  <c r="AI291" i="2"/>
  <c r="CL291" i="2" s="1"/>
  <c r="AH291" i="2"/>
  <c r="CK291" i="2" s="1"/>
  <c r="AG291" i="2"/>
  <c r="AF291" i="2"/>
  <c r="CI291" i="2" s="1"/>
  <c r="AE291" i="2"/>
  <c r="CH291" i="2" s="1"/>
  <c r="AD291" i="2"/>
  <c r="CG291" i="2" s="1"/>
  <c r="AC291" i="2"/>
  <c r="CF291" i="2" s="1"/>
  <c r="AB291" i="2"/>
  <c r="CE291" i="2" s="1"/>
  <c r="AA291" i="2"/>
  <c r="CD291" i="2" s="1"/>
  <c r="Z291" i="2"/>
  <c r="CC291" i="2" s="1"/>
  <c r="Y291" i="2"/>
  <c r="CB291" i="2" s="1"/>
  <c r="X291" i="2"/>
  <c r="CA291" i="2" s="1"/>
  <c r="W291" i="2"/>
  <c r="BZ291" i="2" s="1"/>
  <c r="V291" i="2"/>
  <c r="BY291" i="2" s="1"/>
  <c r="U291" i="2"/>
  <c r="BX291" i="2" s="1"/>
  <c r="T291" i="2"/>
  <c r="S291" i="2"/>
  <c r="BV291" i="2" s="1"/>
  <c r="R291" i="2"/>
  <c r="BU291" i="2" s="1"/>
  <c r="Q291" i="2"/>
  <c r="P291" i="2"/>
  <c r="BS291" i="2" s="1"/>
  <c r="O291" i="2"/>
  <c r="BR291" i="2" s="1"/>
  <c r="N291" i="2"/>
  <c r="BQ291" i="2" s="1"/>
  <c r="M291" i="2"/>
  <c r="BP291" i="2" s="1"/>
  <c r="L291" i="2"/>
  <c r="BO291" i="2" s="1"/>
  <c r="K291" i="2"/>
  <c r="BN291" i="2" s="1"/>
  <c r="J291" i="2"/>
  <c r="BM291" i="2" s="1"/>
  <c r="I291" i="2"/>
  <c r="BL291" i="2" s="1"/>
  <c r="H291" i="2"/>
  <c r="BK291" i="2" s="1"/>
  <c r="G291" i="2"/>
  <c r="BJ291" i="2" s="1"/>
  <c r="F291" i="2"/>
  <c r="BI291" i="2" s="1"/>
  <c r="E291" i="2"/>
  <c r="BH291" i="2" s="1"/>
  <c r="D291" i="2"/>
  <c r="BG291" i="2" s="1"/>
  <c r="C291" i="2"/>
  <c r="BF291" i="2" s="1"/>
  <c r="B291" i="2"/>
  <c r="A291" i="2"/>
  <c r="DE290" i="2"/>
  <c r="DD290" i="2"/>
  <c r="DC290" i="2"/>
  <c r="CW290" i="2"/>
  <c r="CU290" i="2"/>
  <c r="CO290" i="2"/>
  <c r="CN290" i="2"/>
  <c r="CM290" i="2"/>
  <c r="CG290" i="2"/>
  <c r="CE290" i="2"/>
  <c r="BY290" i="2"/>
  <c r="BX290" i="2"/>
  <c r="BW290" i="2"/>
  <c r="BQ290" i="2"/>
  <c r="BO290" i="2"/>
  <c r="BI290" i="2"/>
  <c r="BH290" i="2"/>
  <c r="BG290" i="2"/>
  <c r="BD290" i="2"/>
  <c r="DG290" i="2" s="1"/>
  <c r="BC290" i="2"/>
  <c r="BB290" i="2"/>
  <c r="BA290" i="2"/>
  <c r="AZ290" i="2"/>
  <c r="AY290" i="2"/>
  <c r="DB290" i="2" s="1"/>
  <c r="AX290" i="2"/>
  <c r="DA290" i="2" s="1"/>
  <c r="AW290" i="2"/>
  <c r="CZ290" i="2" s="1"/>
  <c r="AV290" i="2"/>
  <c r="CY290" i="2" s="1"/>
  <c r="AU290" i="2"/>
  <c r="CX290" i="2" s="1"/>
  <c r="AT290" i="2"/>
  <c r="AS290" i="2"/>
  <c r="CV290" i="2" s="1"/>
  <c r="AR290" i="2"/>
  <c r="AQ290" i="2"/>
  <c r="CT290" i="2" s="1"/>
  <c r="AP290" i="2"/>
  <c r="CS290" i="2" s="1"/>
  <c r="AO290" i="2"/>
  <c r="CR290" i="2" s="1"/>
  <c r="AN290" i="2"/>
  <c r="CQ290" i="2" s="1"/>
  <c r="AM290" i="2"/>
  <c r="CP290" i="2" s="1"/>
  <c r="AL290" i="2"/>
  <c r="AK290" i="2"/>
  <c r="AJ290" i="2"/>
  <c r="AI290" i="2"/>
  <c r="CL290" i="2" s="1"/>
  <c r="AH290" i="2"/>
  <c r="CK290" i="2" s="1"/>
  <c r="AG290" i="2"/>
  <c r="CJ290" i="2" s="1"/>
  <c r="AF290" i="2"/>
  <c r="CI290" i="2" s="1"/>
  <c r="AE290" i="2"/>
  <c r="CH290" i="2" s="1"/>
  <c r="AD290" i="2"/>
  <c r="AC290" i="2"/>
  <c r="CF290" i="2" s="1"/>
  <c r="AB290" i="2"/>
  <c r="AA290" i="2"/>
  <c r="CD290" i="2" s="1"/>
  <c r="Z290" i="2"/>
  <c r="CC290" i="2" s="1"/>
  <c r="Y290" i="2"/>
  <c r="CB290" i="2" s="1"/>
  <c r="X290" i="2"/>
  <c r="CA290" i="2" s="1"/>
  <c r="W290" i="2"/>
  <c r="BZ290" i="2" s="1"/>
  <c r="V290" i="2"/>
  <c r="U290" i="2"/>
  <c r="T290" i="2"/>
  <c r="S290" i="2"/>
  <c r="BV290" i="2" s="1"/>
  <c r="R290" i="2"/>
  <c r="BU290" i="2" s="1"/>
  <c r="Q290" i="2"/>
  <c r="BT290" i="2" s="1"/>
  <c r="P290" i="2"/>
  <c r="BS290" i="2" s="1"/>
  <c r="O290" i="2"/>
  <c r="BR290" i="2" s="1"/>
  <c r="N290" i="2"/>
  <c r="M290" i="2"/>
  <c r="BP290" i="2" s="1"/>
  <c r="L290" i="2"/>
  <c r="K290" i="2"/>
  <c r="BN290" i="2" s="1"/>
  <c r="J290" i="2"/>
  <c r="BM290" i="2" s="1"/>
  <c r="I290" i="2"/>
  <c r="BL290" i="2" s="1"/>
  <c r="H290" i="2"/>
  <c r="BK290" i="2" s="1"/>
  <c r="G290" i="2"/>
  <c r="BJ290" i="2" s="1"/>
  <c r="F290" i="2"/>
  <c r="E290" i="2"/>
  <c r="D290" i="2"/>
  <c r="C290" i="2"/>
  <c r="BF290" i="2" s="1"/>
  <c r="B290" i="2"/>
  <c r="A290" i="2"/>
  <c r="CS289" i="2"/>
  <c r="CL289" i="2"/>
  <c r="CK289" i="2"/>
  <c r="CC289" i="2"/>
  <c r="BU289" i="2"/>
  <c r="BM289" i="2"/>
  <c r="BD289" i="2"/>
  <c r="DG289" i="2" s="1"/>
  <c r="BC289" i="2"/>
  <c r="BB289" i="2"/>
  <c r="DE289" i="2" s="1"/>
  <c r="BA289" i="2"/>
  <c r="DD289" i="2" s="1"/>
  <c r="AZ289" i="2"/>
  <c r="DC289" i="2" s="1"/>
  <c r="AY289" i="2"/>
  <c r="DB289" i="2" s="1"/>
  <c r="AX289" i="2"/>
  <c r="DA289" i="2" s="1"/>
  <c r="AW289" i="2"/>
  <c r="CZ289" i="2" s="1"/>
  <c r="AV289" i="2"/>
  <c r="CY289" i="2" s="1"/>
  <c r="AU289" i="2"/>
  <c r="CX289" i="2" s="1"/>
  <c r="AT289" i="2"/>
  <c r="CW289" i="2" s="1"/>
  <c r="AS289" i="2"/>
  <c r="CV289" i="2" s="1"/>
  <c r="AR289" i="2"/>
  <c r="CU289" i="2" s="1"/>
  <c r="AQ289" i="2"/>
  <c r="CT289" i="2" s="1"/>
  <c r="AP289" i="2"/>
  <c r="AO289" i="2"/>
  <c r="CR289" i="2" s="1"/>
  <c r="AN289" i="2"/>
  <c r="CQ289" i="2" s="1"/>
  <c r="AM289" i="2"/>
  <c r="CP289" i="2" s="1"/>
  <c r="AL289" i="2"/>
  <c r="CO289" i="2" s="1"/>
  <c r="AK289" i="2"/>
  <c r="CN289" i="2" s="1"/>
  <c r="AJ289" i="2"/>
  <c r="CM289" i="2" s="1"/>
  <c r="AI289" i="2"/>
  <c r="AH289" i="2"/>
  <c r="AG289" i="2"/>
  <c r="CJ289" i="2" s="1"/>
  <c r="AF289" i="2"/>
  <c r="CI289" i="2" s="1"/>
  <c r="AE289" i="2"/>
  <c r="CH289" i="2" s="1"/>
  <c r="AD289" i="2"/>
  <c r="CG289" i="2" s="1"/>
  <c r="AC289" i="2"/>
  <c r="CF289" i="2" s="1"/>
  <c r="AB289" i="2"/>
  <c r="CE289" i="2" s="1"/>
  <c r="AA289" i="2"/>
  <c r="CD289" i="2" s="1"/>
  <c r="Z289" i="2"/>
  <c r="Y289" i="2"/>
  <c r="CB289" i="2" s="1"/>
  <c r="X289" i="2"/>
  <c r="CA289" i="2" s="1"/>
  <c r="W289" i="2"/>
  <c r="BZ289" i="2" s="1"/>
  <c r="V289" i="2"/>
  <c r="BY289" i="2" s="1"/>
  <c r="U289" i="2"/>
  <c r="BX289" i="2" s="1"/>
  <c r="T289" i="2"/>
  <c r="BW289" i="2" s="1"/>
  <c r="S289" i="2"/>
  <c r="BV289" i="2" s="1"/>
  <c r="R289" i="2"/>
  <c r="Q289" i="2"/>
  <c r="BT289" i="2" s="1"/>
  <c r="P289" i="2"/>
  <c r="BS289" i="2" s="1"/>
  <c r="O289" i="2"/>
  <c r="BR289" i="2" s="1"/>
  <c r="N289" i="2"/>
  <c r="BQ289" i="2" s="1"/>
  <c r="M289" i="2"/>
  <c r="BP289" i="2" s="1"/>
  <c r="L289" i="2"/>
  <c r="BO289" i="2" s="1"/>
  <c r="K289" i="2"/>
  <c r="BN289" i="2" s="1"/>
  <c r="J289" i="2"/>
  <c r="I289" i="2"/>
  <c r="BL289" i="2" s="1"/>
  <c r="H289" i="2"/>
  <c r="BK289" i="2" s="1"/>
  <c r="G289" i="2"/>
  <c r="BJ289" i="2" s="1"/>
  <c r="F289" i="2"/>
  <c r="BI289" i="2" s="1"/>
  <c r="E289" i="2"/>
  <c r="BH289" i="2" s="1"/>
  <c r="D289" i="2"/>
  <c r="BG289" i="2" s="1"/>
  <c r="C289" i="2"/>
  <c r="BF289" i="2" s="1"/>
  <c r="B289" i="2"/>
  <c r="A289" i="2"/>
  <c r="CY288" i="2"/>
  <c r="CX288" i="2"/>
  <c r="CP288" i="2"/>
  <c r="CH288" i="2"/>
  <c r="BZ288" i="2"/>
  <c r="BJ288" i="2"/>
  <c r="BI288" i="2"/>
  <c r="BD288" i="2"/>
  <c r="DG288" i="2" s="1"/>
  <c r="BC288" i="2"/>
  <c r="BB288" i="2"/>
  <c r="DE288" i="2" s="1"/>
  <c r="BA288" i="2"/>
  <c r="DD288" i="2" s="1"/>
  <c r="AZ288" i="2"/>
  <c r="DC288" i="2" s="1"/>
  <c r="AY288" i="2"/>
  <c r="DB288" i="2" s="1"/>
  <c r="AX288" i="2"/>
  <c r="DA288" i="2" s="1"/>
  <c r="AW288" i="2"/>
  <c r="CZ288" i="2" s="1"/>
  <c r="AV288" i="2"/>
  <c r="AU288" i="2"/>
  <c r="AT288" i="2"/>
  <c r="CW288" i="2" s="1"/>
  <c r="AS288" i="2"/>
  <c r="CV288" i="2" s="1"/>
  <c r="AR288" i="2"/>
  <c r="CU288" i="2" s="1"/>
  <c r="AQ288" i="2"/>
  <c r="CT288" i="2" s="1"/>
  <c r="AP288" i="2"/>
  <c r="CS288" i="2" s="1"/>
  <c r="AO288" i="2"/>
  <c r="CR288" i="2" s="1"/>
  <c r="AN288" i="2"/>
  <c r="CQ288" i="2" s="1"/>
  <c r="AM288" i="2"/>
  <c r="AL288" i="2"/>
  <c r="CO288" i="2" s="1"/>
  <c r="AK288" i="2"/>
  <c r="CN288" i="2" s="1"/>
  <c r="AJ288" i="2"/>
  <c r="CM288" i="2" s="1"/>
  <c r="AI288" i="2"/>
  <c r="CL288" i="2" s="1"/>
  <c r="AH288" i="2"/>
  <c r="CK288" i="2" s="1"/>
  <c r="AG288" i="2"/>
  <c r="CJ288" i="2" s="1"/>
  <c r="AF288" i="2"/>
  <c r="CI288" i="2" s="1"/>
  <c r="AE288" i="2"/>
  <c r="AD288" i="2"/>
  <c r="CG288" i="2" s="1"/>
  <c r="AC288" i="2"/>
  <c r="CF288" i="2" s="1"/>
  <c r="AB288" i="2"/>
  <c r="CE288" i="2" s="1"/>
  <c r="AA288" i="2"/>
  <c r="CD288" i="2" s="1"/>
  <c r="Z288" i="2"/>
  <c r="CC288" i="2" s="1"/>
  <c r="Y288" i="2"/>
  <c r="CB288" i="2" s="1"/>
  <c r="X288" i="2"/>
  <c r="CA288" i="2" s="1"/>
  <c r="W288" i="2"/>
  <c r="V288" i="2"/>
  <c r="BY288" i="2" s="1"/>
  <c r="U288" i="2"/>
  <c r="BX288" i="2" s="1"/>
  <c r="T288" i="2"/>
  <c r="BW288" i="2" s="1"/>
  <c r="S288" i="2"/>
  <c r="BV288" i="2" s="1"/>
  <c r="R288" i="2"/>
  <c r="BU288" i="2" s="1"/>
  <c r="Q288" i="2"/>
  <c r="BT288" i="2" s="1"/>
  <c r="P288" i="2"/>
  <c r="BS288" i="2" s="1"/>
  <c r="O288" i="2"/>
  <c r="BR288" i="2" s="1"/>
  <c r="N288" i="2"/>
  <c r="BQ288" i="2" s="1"/>
  <c r="M288" i="2"/>
  <c r="BP288" i="2" s="1"/>
  <c r="L288" i="2"/>
  <c r="BO288" i="2" s="1"/>
  <c r="K288" i="2"/>
  <c r="BN288" i="2" s="1"/>
  <c r="J288" i="2"/>
  <c r="BM288" i="2" s="1"/>
  <c r="I288" i="2"/>
  <c r="BL288" i="2" s="1"/>
  <c r="H288" i="2"/>
  <c r="BK288" i="2" s="1"/>
  <c r="G288" i="2"/>
  <c r="F288" i="2"/>
  <c r="E288" i="2"/>
  <c r="BH288" i="2" s="1"/>
  <c r="D288" i="2"/>
  <c r="BG288" i="2" s="1"/>
  <c r="C288" i="2"/>
  <c r="BF288" i="2" s="1"/>
  <c r="B288" i="2"/>
  <c r="A288" i="2"/>
  <c r="CP287" i="2"/>
  <c r="BX287" i="2"/>
  <c r="BD287" i="2"/>
  <c r="DG287" i="2" s="1"/>
  <c r="BC287" i="2"/>
  <c r="BB287" i="2"/>
  <c r="DE287" i="2" s="1"/>
  <c r="BA287" i="2"/>
  <c r="DD287" i="2" s="1"/>
  <c r="AZ287" i="2"/>
  <c r="DC287" i="2" s="1"/>
  <c r="AY287" i="2"/>
  <c r="DB287" i="2" s="1"/>
  <c r="AX287" i="2"/>
  <c r="DA287" i="2" s="1"/>
  <c r="AW287" i="2"/>
  <c r="CZ287" i="2" s="1"/>
  <c r="AV287" i="2"/>
  <c r="CY287" i="2" s="1"/>
  <c r="AU287" i="2"/>
  <c r="CX287" i="2" s="1"/>
  <c r="AT287" i="2"/>
  <c r="CW287" i="2" s="1"/>
  <c r="AS287" i="2"/>
  <c r="CV287" i="2" s="1"/>
  <c r="AR287" i="2"/>
  <c r="CU287" i="2" s="1"/>
  <c r="AQ287" i="2"/>
  <c r="CT287" i="2" s="1"/>
  <c r="AP287" i="2"/>
  <c r="CS287" i="2" s="1"/>
  <c r="AO287" i="2"/>
  <c r="CR287" i="2" s="1"/>
  <c r="AN287" i="2"/>
  <c r="CQ287" i="2" s="1"/>
  <c r="AM287" i="2"/>
  <c r="AL287" i="2"/>
  <c r="CO287" i="2" s="1"/>
  <c r="AK287" i="2"/>
  <c r="CN287" i="2" s="1"/>
  <c r="AJ287" i="2"/>
  <c r="CM287" i="2" s="1"/>
  <c r="AI287" i="2"/>
  <c r="CL287" i="2" s="1"/>
  <c r="AH287" i="2"/>
  <c r="CK287" i="2" s="1"/>
  <c r="AG287" i="2"/>
  <c r="CJ287" i="2" s="1"/>
  <c r="AF287" i="2"/>
  <c r="CI287" i="2" s="1"/>
  <c r="AE287" i="2"/>
  <c r="CH287" i="2" s="1"/>
  <c r="AD287" i="2"/>
  <c r="CG287" i="2" s="1"/>
  <c r="AC287" i="2"/>
  <c r="CF287" i="2" s="1"/>
  <c r="AB287" i="2"/>
  <c r="CE287" i="2" s="1"/>
  <c r="AA287" i="2"/>
  <c r="CD287" i="2" s="1"/>
  <c r="Z287" i="2"/>
  <c r="CC287" i="2" s="1"/>
  <c r="Y287" i="2"/>
  <c r="CB287" i="2" s="1"/>
  <c r="X287" i="2"/>
  <c r="CA287" i="2" s="1"/>
  <c r="W287" i="2"/>
  <c r="BZ287" i="2" s="1"/>
  <c r="V287" i="2"/>
  <c r="BY287" i="2" s="1"/>
  <c r="U287" i="2"/>
  <c r="T287" i="2"/>
  <c r="BW287" i="2" s="1"/>
  <c r="S287" i="2"/>
  <c r="BV287" i="2" s="1"/>
  <c r="R287" i="2"/>
  <c r="BU287" i="2" s="1"/>
  <c r="Q287" i="2"/>
  <c r="BT287" i="2" s="1"/>
  <c r="P287" i="2"/>
  <c r="BS287" i="2" s="1"/>
  <c r="O287" i="2"/>
  <c r="BR287" i="2" s="1"/>
  <c r="N287" i="2"/>
  <c r="BQ287" i="2" s="1"/>
  <c r="M287" i="2"/>
  <c r="BP287" i="2" s="1"/>
  <c r="L287" i="2"/>
  <c r="BO287" i="2" s="1"/>
  <c r="K287" i="2"/>
  <c r="BN287" i="2" s="1"/>
  <c r="J287" i="2"/>
  <c r="BM287" i="2" s="1"/>
  <c r="I287" i="2"/>
  <c r="BL287" i="2" s="1"/>
  <c r="H287" i="2"/>
  <c r="BK287" i="2" s="1"/>
  <c r="G287" i="2"/>
  <c r="BJ287" i="2" s="1"/>
  <c r="F287" i="2"/>
  <c r="BI287" i="2" s="1"/>
  <c r="E287" i="2"/>
  <c r="BH287" i="2" s="1"/>
  <c r="D287" i="2"/>
  <c r="BG287" i="2" s="1"/>
  <c r="C287" i="2"/>
  <c r="BF287" i="2" s="1"/>
  <c r="B287" i="2"/>
  <c r="A287" i="2"/>
  <c r="DA286" i="2"/>
  <c r="CZ286" i="2"/>
  <c r="CJ286" i="2"/>
  <c r="CB286" i="2"/>
  <c r="BU286" i="2"/>
  <c r="BT286" i="2"/>
  <c r="BD286" i="2"/>
  <c r="DG286" i="2" s="1"/>
  <c r="BC286" i="2"/>
  <c r="BB286" i="2"/>
  <c r="DE286" i="2" s="1"/>
  <c r="BA286" i="2"/>
  <c r="DD286" i="2" s="1"/>
  <c r="AZ286" i="2"/>
  <c r="DC286" i="2" s="1"/>
  <c r="AY286" i="2"/>
  <c r="DB286" i="2" s="1"/>
  <c r="AX286" i="2"/>
  <c r="AW286" i="2"/>
  <c r="AV286" i="2"/>
  <c r="CY286" i="2" s="1"/>
  <c r="AU286" i="2"/>
  <c r="CX286" i="2" s="1"/>
  <c r="AT286" i="2"/>
  <c r="CW286" i="2" s="1"/>
  <c r="AS286" i="2"/>
  <c r="CV286" i="2" s="1"/>
  <c r="AR286" i="2"/>
  <c r="CU286" i="2" s="1"/>
  <c r="AQ286" i="2"/>
  <c r="CT286" i="2" s="1"/>
  <c r="AP286" i="2"/>
  <c r="CS286" i="2" s="1"/>
  <c r="AO286" i="2"/>
  <c r="CR286" i="2" s="1"/>
  <c r="AN286" i="2"/>
  <c r="CQ286" i="2" s="1"/>
  <c r="AM286" i="2"/>
  <c r="CP286" i="2" s="1"/>
  <c r="AL286" i="2"/>
  <c r="CO286" i="2" s="1"/>
  <c r="AK286" i="2"/>
  <c r="CN286" i="2" s="1"/>
  <c r="AJ286" i="2"/>
  <c r="CM286" i="2" s="1"/>
  <c r="AI286" i="2"/>
  <c r="CL286" i="2" s="1"/>
  <c r="AH286" i="2"/>
  <c r="CK286" i="2" s="1"/>
  <c r="AG286" i="2"/>
  <c r="AF286" i="2"/>
  <c r="CI286" i="2" s="1"/>
  <c r="AE286" i="2"/>
  <c r="CH286" i="2" s="1"/>
  <c r="AD286" i="2"/>
  <c r="CG286" i="2" s="1"/>
  <c r="AC286" i="2"/>
  <c r="CF286" i="2" s="1"/>
  <c r="AB286" i="2"/>
  <c r="CE286" i="2" s="1"/>
  <c r="AA286" i="2"/>
  <c r="CD286" i="2" s="1"/>
  <c r="Z286" i="2"/>
  <c r="CC286" i="2" s="1"/>
  <c r="Y286" i="2"/>
  <c r="X286" i="2"/>
  <c r="CA286" i="2" s="1"/>
  <c r="W286" i="2"/>
  <c r="BZ286" i="2" s="1"/>
  <c r="V286" i="2"/>
  <c r="BY286" i="2" s="1"/>
  <c r="U286" i="2"/>
  <c r="BX286" i="2" s="1"/>
  <c r="T286" i="2"/>
  <c r="BW286" i="2" s="1"/>
  <c r="S286" i="2"/>
  <c r="BV286" i="2" s="1"/>
  <c r="R286" i="2"/>
  <c r="Q286" i="2"/>
  <c r="P286" i="2"/>
  <c r="BS286" i="2" s="1"/>
  <c r="O286" i="2"/>
  <c r="BR286" i="2" s="1"/>
  <c r="N286" i="2"/>
  <c r="BQ286" i="2" s="1"/>
  <c r="M286" i="2"/>
  <c r="BP286" i="2" s="1"/>
  <c r="L286" i="2"/>
  <c r="BO286" i="2" s="1"/>
  <c r="K286" i="2"/>
  <c r="BN286" i="2" s="1"/>
  <c r="J286" i="2"/>
  <c r="BM286" i="2" s="1"/>
  <c r="I286" i="2"/>
  <c r="BL286" i="2" s="1"/>
  <c r="H286" i="2"/>
  <c r="BK286" i="2" s="1"/>
  <c r="G286" i="2"/>
  <c r="BJ286" i="2" s="1"/>
  <c r="F286" i="2"/>
  <c r="BI286" i="2" s="1"/>
  <c r="E286" i="2"/>
  <c r="BH286" i="2" s="1"/>
  <c r="D286" i="2"/>
  <c r="BG286" i="2" s="1"/>
  <c r="C286" i="2"/>
  <c r="BF286" i="2" s="1"/>
  <c r="B286" i="2"/>
  <c r="A286" i="2"/>
  <c r="DE285" i="2"/>
  <c r="CW285" i="2"/>
  <c r="CP285" i="2"/>
  <c r="CO285" i="2"/>
  <c r="BY285" i="2"/>
  <c r="BQ285" i="2"/>
  <c r="BJ285" i="2"/>
  <c r="BI285" i="2"/>
  <c r="BD285" i="2"/>
  <c r="DG285" i="2" s="1"/>
  <c r="BC285" i="2"/>
  <c r="BB285" i="2"/>
  <c r="BA285" i="2"/>
  <c r="DD285" i="2" s="1"/>
  <c r="AZ285" i="2"/>
  <c r="DC285" i="2" s="1"/>
  <c r="AY285" i="2"/>
  <c r="DB285" i="2" s="1"/>
  <c r="AX285" i="2"/>
  <c r="DA285" i="2" s="1"/>
  <c r="AW285" i="2"/>
  <c r="CZ285" i="2" s="1"/>
  <c r="AV285" i="2"/>
  <c r="CY285" i="2" s="1"/>
  <c r="AU285" i="2"/>
  <c r="CX285" i="2" s="1"/>
  <c r="AT285" i="2"/>
  <c r="AS285" i="2"/>
  <c r="CV285" i="2" s="1"/>
  <c r="AR285" i="2"/>
  <c r="CU285" i="2" s="1"/>
  <c r="AQ285" i="2"/>
  <c r="CT285" i="2" s="1"/>
  <c r="AP285" i="2"/>
  <c r="CS285" i="2" s="1"/>
  <c r="AO285" i="2"/>
  <c r="CR285" i="2" s="1"/>
  <c r="AN285" i="2"/>
  <c r="CQ285" i="2" s="1"/>
  <c r="AM285" i="2"/>
  <c r="AL285" i="2"/>
  <c r="AK285" i="2"/>
  <c r="CN285" i="2" s="1"/>
  <c r="AJ285" i="2"/>
  <c r="CM285" i="2" s="1"/>
  <c r="AI285" i="2"/>
  <c r="CL285" i="2" s="1"/>
  <c r="AH285" i="2"/>
  <c r="CK285" i="2" s="1"/>
  <c r="AG285" i="2"/>
  <c r="CJ285" i="2" s="1"/>
  <c r="AF285" i="2"/>
  <c r="CI285" i="2" s="1"/>
  <c r="AE285" i="2"/>
  <c r="CH285" i="2" s="1"/>
  <c r="AD285" i="2"/>
  <c r="CG285" i="2" s="1"/>
  <c r="AC285" i="2"/>
  <c r="CF285" i="2" s="1"/>
  <c r="AB285" i="2"/>
  <c r="CE285" i="2" s="1"/>
  <c r="AA285" i="2"/>
  <c r="CD285" i="2" s="1"/>
  <c r="Z285" i="2"/>
  <c r="CC285" i="2" s="1"/>
  <c r="Y285" i="2"/>
  <c r="CB285" i="2" s="1"/>
  <c r="X285" i="2"/>
  <c r="CA285" i="2" s="1"/>
  <c r="W285" i="2"/>
  <c r="BZ285" i="2" s="1"/>
  <c r="V285" i="2"/>
  <c r="U285" i="2"/>
  <c r="BX285" i="2" s="1"/>
  <c r="T285" i="2"/>
  <c r="BW285" i="2" s="1"/>
  <c r="S285" i="2"/>
  <c r="BV285" i="2" s="1"/>
  <c r="R285" i="2"/>
  <c r="BU285" i="2" s="1"/>
  <c r="Q285" i="2"/>
  <c r="BT285" i="2" s="1"/>
  <c r="P285" i="2"/>
  <c r="BS285" i="2" s="1"/>
  <c r="O285" i="2"/>
  <c r="BR285" i="2" s="1"/>
  <c r="N285" i="2"/>
  <c r="M285" i="2"/>
  <c r="BP285" i="2" s="1"/>
  <c r="L285" i="2"/>
  <c r="BO285" i="2" s="1"/>
  <c r="K285" i="2"/>
  <c r="BN285" i="2" s="1"/>
  <c r="J285" i="2"/>
  <c r="BM285" i="2" s="1"/>
  <c r="I285" i="2"/>
  <c r="BL285" i="2" s="1"/>
  <c r="H285" i="2"/>
  <c r="BK285" i="2" s="1"/>
  <c r="G285" i="2"/>
  <c r="F285" i="2"/>
  <c r="E285" i="2"/>
  <c r="BH285" i="2" s="1"/>
  <c r="D285" i="2"/>
  <c r="BG285" i="2" s="1"/>
  <c r="C285" i="2"/>
  <c r="BF285" i="2" s="1"/>
  <c r="B285" i="2"/>
  <c r="A285" i="2"/>
  <c r="DE284" i="2"/>
  <c r="CL284" i="2"/>
  <c r="CD284" i="2"/>
  <c r="BF284" i="2"/>
  <c r="BD284" i="2"/>
  <c r="DG284" i="2" s="1"/>
  <c r="BC284" i="2"/>
  <c r="BB284" i="2"/>
  <c r="BA284" i="2"/>
  <c r="DD284" i="2" s="1"/>
  <c r="AZ284" i="2"/>
  <c r="DC284" i="2" s="1"/>
  <c r="AY284" i="2"/>
  <c r="DB284" i="2" s="1"/>
  <c r="AX284" i="2"/>
  <c r="DA284" i="2" s="1"/>
  <c r="AW284" i="2"/>
  <c r="CZ284" i="2" s="1"/>
  <c r="AV284" i="2"/>
  <c r="CY284" i="2" s="1"/>
  <c r="AU284" i="2"/>
  <c r="CX284" i="2" s="1"/>
  <c r="AT284" i="2"/>
  <c r="CW284" i="2" s="1"/>
  <c r="AS284" i="2"/>
  <c r="CV284" i="2" s="1"/>
  <c r="AR284" i="2"/>
  <c r="CU284" i="2" s="1"/>
  <c r="AQ284" i="2"/>
  <c r="CT284" i="2" s="1"/>
  <c r="AP284" i="2"/>
  <c r="CS284" i="2" s="1"/>
  <c r="AO284" i="2"/>
  <c r="CR284" i="2" s="1"/>
  <c r="AN284" i="2"/>
  <c r="CQ284" i="2" s="1"/>
  <c r="AM284" i="2"/>
  <c r="CP284" i="2" s="1"/>
  <c r="AL284" i="2"/>
  <c r="CO284" i="2" s="1"/>
  <c r="AK284" i="2"/>
  <c r="CN284" i="2" s="1"/>
  <c r="AJ284" i="2"/>
  <c r="CM284" i="2" s="1"/>
  <c r="AI284" i="2"/>
  <c r="AH284" i="2"/>
  <c r="CK284" i="2" s="1"/>
  <c r="AG284" i="2"/>
  <c r="CJ284" i="2" s="1"/>
  <c r="AF284" i="2"/>
  <c r="CI284" i="2" s="1"/>
  <c r="AE284" i="2"/>
  <c r="CH284" i="2" s="1"/>
  <c r="AD284" i="2"/>
  <c r="CG284" i="2" s="1"/>
  <c r="AC284" i="2"/>
  <c r="CF284" i="2" s="1"/>
  <c r="AB284" i="2"/>
  <c r="CE284" i="2" s="1"/>
  <c r="AA284" i="2"/>
  <c r="Z284" i="2"/>
  <c r="CC284" i="2" s="1"/>
  <c r="Y284" i="2"/>
  <c r="CB284" i="2" s="1"/>
  <c r="X284" i="2"/>
  <c r="CA284" i="2" s="1"/>
  <c r="W284" i="2"/>
  <c r="BZ284" i="2" s="1"/>
  <c r="V284" i="2"/>
  <c r="BY284" i="2" s="1"/>
  <c r="U284" i="2"/>
  <c r="BX284" i="2" s="1"/>
  <c r="T284" i="2"/>
  <c r="BW284" i="2" s="1"/>
  <c r="S284" i="2"/>
  <c r="BV284" i="2" s="1"/>
  <c r="R284" i="2"/>
  <c r="BU284" i="2" s="1"/>
  <c r="Q284" i="2"/>
  <c r="BT284" i="2" s="1"/>
  <c r="P284" i="2"/>
  <c r="BS284" i="2" s="1"/>
  <c r="O284" i="2"/>
  <c r="BR284" i="2" s="1"/>
  <c r="N284" i="2"/>
  <c r="BQ284" i="2" s="1"/>
  <c r="M284" i="2"/>
  <c r="BP284" i="2" s="1"/>
  <c r="L284" i="2"/>
  <c r="BO284" i="2" s="1"/>
  <c r="K284" i="2"/>
  <c r="BN284" i="2" s="1"/>
  <c r="J284" i="2"/>
  <c r="BM284" i="2" s="1"/>
  <c r="I284" i="2"/>
  <c r="BL284" i="2" s="1"/>
  <c r="H284" i="2"/>
  <c r="BK284" i="2" s="1"/>
  <c r="G284" i="2"/>
  <c r="BJ284" i="2" s="1"/>
  <c r="F284" i="2"/>
  <c r="BI284" i="2" s="1"/>
  <c r="E284" i="2"/>
  <c r="BH284" i="2" s="1"/>
  <c r="D284" i="2"/>
  <c r="BG284" i="2" s="1"/>
  <c r="C284" i="2"/>
  <c r="B284" i="2"/>
  <c r="A284" i="2"/>
  <c r="DG283" i="2"/>
  <c r="CY283" i="2"/>
  <c r="CQ283" i="2"/>
  <c r="CI283" i="2"/>
  <c r="CA283" i="2"/>
  <c r="BK283" i="2"/>
  <c r="BD283" i="2"/>
  <c r="BC283" i="2"/>
  <c r="BB283" i="2"/>
  <c r="DE283" i="2" s="1"/>
  <c r="BA283" i="2"/>
  <c r="DD283" i="2" s="1"/>
  <c r="AZ283" i="2"/>
  <c r="DC283" i="2" s="1"/>
  <c r="AY283" i="2"/>
  <c r="DB283" i="2" s="1"/>
  <c r="AX283" i="2"/>
  <c r="DA283" i="2" s="1"/>
  <c r="AW283" i="2"/>
  <c r="CZ283" i="2" s="1"/>
  <c r="AV283" i="2"/>
  <c r="AU283" i="2"/>
  <c r="CX283" i="2" s="1"/>
  <c r="AT283" i="2"/>
  <c r="CW283" i="2" s="1"/>
  <c r="AS283" i="2"/>
  <c r="CV283" i="2" s="1"/>
  <c r="AR283" i="2"/>
  <c r="CU283" i="2" s="1"/>
  <c r="AQ283" i="2"/>
  <c r="CT283" i="2" s="1"/>
  <c r="AP283" i="2"/>
  <c r="CS283" i="2" s="1"/>
  <c r="AO283" i="2"/>
  <c r="CR283" i="2" s="1"/>
  <c r="AN283" i="2"/>
  <c r="AM283" i="2"/>
  <c r="CP283" i="2" s="1"/>
  <c r="AL283" i="2"/>
  <c r="CO283" i="2" s="1"/>
  <c r="AK283" i="2"/>
  <c r="CN283" i="2" s="1"/>
  <c r="AJ283" i="2"/>
  <c r="CM283" i="2" s="1"/>
  <c r="AI283" i="2"/>
  <c r="CL283" i="2" s="1"/>
  <c r="AH283" i="2"/>
  <c r="CK283" i="2" s="1"/>
  <c r="AG283" i="2"/>
  <c r="CJ283" i="2" s="1"/>
  <c r="AF283" i="2"/>
  <c r="AE283" i="2"/>
  <c r="CH283" i="2" s="1"/>
  <c r="AD283" i="2"/>
  <c r="CG283" i="2" s="1"/>
  <c r="AC283" i="2"/>
  <c r="CF283" i="2" s="1"/>
  <c r="AB283" i="2"/>
  <c r="CE283" i="2" s="1"/>
  <c r="AA283" i="2"/>
  <c r="CD283" i="2" s="1"/>
  <c r="Z283" i="2"/>
  <c r="CC283" i="2" s="1"/>
  <c r="Y283" i="2"/>
  <c r="CB283" i="2" s="1"/>
  <c r="X283" i="2"/>
  <c r="W283" i="2"/>
  <c r="BZ283" i="2" s="1"/>
  <c r="V283" i="2"/>
  <c r="BY283" i="2" s="1"/>
  <c r="U283" i="2"/>
  <c r="BX283" i="2" s="1"/>
  <c r="T283" i="2"/>
  <c r="BW283" i="2" s="1"/>
  <c r="S283" i="2"/>
  <c r="BV283" i="2" s="1"/>
  <c r="R283" i="2"/>
  <c r="BU283" i="2" s="1"/>
  <c r="Q283" i="2"/>
  <c r="BT283" i="2" s="1"/>
  <c r="P283" i="2"/>
  <c r="BS283" i="2" s="1"/>
  <c r="O283" i="2"/>
  <c r="BR283" i="2" s="1"/>
  <c r="N283" i="2"/>
  <c r="BQ283" i="2" s="1"/>
  <c r="M283" i="2"/>
  <c r="BP283" i="2" s="1"/>
  <c r="L283" i="2"/>
  <c r="BO283" i="2" s="1"/>
  <c r="K283" i="2"/>
  <c r="BN283" i="2" s="1"/>
  <c r="J283" i="2"/>
  <c r="BM283" i="2" s="1"/>
  <c r="I283" i="2"/>
  <c r="BL283" i="2" s="1"/>
  <c r="H283" i="2"/>
  <c r="G283" i="2"/>
  <c r="BJ283" i="2" s="1"/>
  <c r="F283" i="2"/>
  <c r="BI283" i="2" s="1"/>
  <c r="E283" i="2"/>
  <c r="BH283" i="2" s="1"/>
  <c r="D283" i="2"/>
  <c r="BG283" i="2" s="1"/>
  <c r="C283" i="2"/>
  <c r="BF283" i="2" s="1"/>
  <c r="B283" i="2"/>
  <c r="A283" i="2"/>
  <c r="CV282" i="2"/>
  <c r="CN282" i="2"/>
  <c r="CF282" i="2"/>
  <c r="BP282" i="2"/>
  <c r="BH282" i="2"/>
  <c r="BD282" i="2"/>
  <c r="DG282" i="2" s="1"/>
  <c r="BC282" i="2"/>
  <c r="BB282" i="2"/>
  <c r="DE282" i="2" s="1"/>
  <c r="BA282" i="2"/>
  <c r="DD282" i="2" s="1"/>
  <c r="AZ282" i="2"/>
  <c r="DC282" i="2" s="1"/>
  <c r="AY282" i="2"/>
  <c r="DB282" i="2" s="1"/>
  <c r="AX282" i="2"/>
  <c r="DA282" i="2" s="1"/>
  <c r="AW282" i="2"/>
  <c r="CZ282" i="2" s="1"/>
  <c r="AV282" i="2"/>
  <c r="CY282" i="2" s="1"/>
  <c r="AU282" i="2"/>
  <c r="CX282" i="2" s="1"/>
  <c r="AT282" i="2"/>
  <c r="CW282" i="2" s="1"/>
  <c r="AS282" i="2"/>
  <c r="AR282" i="2"/>
  <c r="CU282" i="2" s="1"/>
  <c r="AQ282" i="2"/>
  <c r="CT282" i="2" s="1"/>
  <c r="AP282" i="2"/>
  <c r="CS282" i="2" s="1"/>
  <c r="AO282" i="2"/>
  <c r="CR282" i="2" s="1"/>
  <c r="AN282" i="2"/>
  <c r="CQ282" i="2" s="1"/>
  <c r="AM282" i="2"/>
  <c r="CP282" i="2" s="1"/>
  <c r="AL282" i="2"/>
  <c r="CO282" i="2" s="1"/>
  <c r="AK282" i="2"/>
  <c r="AJ282" i="2"/>
  <c r="CM282" i="2" s="1"/>
  <c r="AI282" i="2"/>
  <c r="CL282" i="2" s="1"/>
  <c r="AH282" i="2"/>
  <c r="CK282" i="2" s="1"/>
  <c r="AG282" i="2"/>
  <c r="CJ282" i="2" s="1"/>
  <c r="AF282" i="2"/>
  <c r="CI282" i="2" s="1"/>
  <c r="AE282" i="2"/>
  <c r="CH282" i="2" s="1"/>
  <c r="AD282" i="2"/>
  <c r="CG282" i="2" s="1"/>
  <c r="AC282" i="2"/>
  <c r="AB282" i="2"/>
  <c r="CE282" i="2" s="1"/>
  <c r="AA282" i="2"/>
  <c r="CD282" i="2" s="1"/>
  <c r="Z282" i="2"/>
  <c r="CC282" i="2" s="1"/>
  <c r="Y282" i="2"/>
  <c r="CB282" i="2" s="1"/>
  <c r="X282" i="2"/>
  <c r="CA282" i="2" s="1"/>
  <c r="W282" i="2"/>
  <c r="BZ282" i="2" s="1"/>
  <c r="V282" i="2"/>
  <c r="BY282" i="2" s="1"/>
  <c r="U282" i="2"/>
  <c r="BX282" i="2" s="1"/>
  <c r="T282" i="2"/>
  <c r="BW282" i="2" s="1"/>
  <c r="S282" i="2"/>
  <c r="BV282" i="2" s="1"/>
  <c r="R282" i="2"/>
  <c r="BU282" i="2" s="1"/>
  <c r="Q282" i="2"/>
  <c r="BT282" i="2" s="1"/>
  <c r="P282" i="2"/>
  <c r="BS282" i="2" s="1"/>
  <c r="O282" i="2"/>
  <c r="BR282" i="2" s="1"/>
  <c r="N282" i="2"/>
  <c r="BQ282" i="2" s="1"/>
  <c r="M282" i="2"/>
  <c r="L282" i="2"/>
  <c r="BO282" i="2" s="1"/>
  <c r="K282" i="2"/>
  <c r="BN282" i="2" s="1"/>
  <c r="J282" i="2"/>
  <c r="BM282" i="2" s="1"/>
  <c r="I282" i="2"/>
  <c r="BL282" i="2" s="1"/>
  <c r="H282" i="2"/>
  <c r="BK282" i="2" s="1"/>
  <c r="G282" i="2"/>
  <c r="BJ282" i="2" s="1"/>
  <c r="F282" i="2"/>
  <c r="BI282" i="2" s="1"/>
  <c r="E282" i="2"/>
  <c r="D282" i="2"/>
  <c r="BG282" i="2" s="1"/>
  <c r="C282" i="2"/>
  <c r="BF282" i="2" s="1"/>
  <c r="B282" i="2"/>
  <c r="A282" i="2"/>
  <c r="DA281" i="2"/>
  <c r="CK281" i="2"/>
  <c r="CC281" i="2"/>
  <c r="BU281" i="2"/>
  <c r="BD281" i="2"/>
  <c r="DG281" i="2" s="1"/>
  <c r="BC281" i="2"/>
  <c r="BB281" i="2"/>
  <c r="DE281" i="2" s="1"/>
  <c r="BA281" i="2"/>
  <c r="DD281" i="2" s="1"/>
  <c r="AZ281" i="2"/>
  <c r="DC281" i="2" s="1"/>
  <c r="AY281" i="2"/>
  <c r="DB281" i="2" s="1"/>
  <c r="AX281" i="2"/>
  <c r="AW281" i="2"/>
  <c r="CZ281" i="2" s="1"/>
  <c r="AV281" i="2"/>
  <c r="CY281" i="2" s="1"/>
  <c r="AU281" i="2"/>
  <c r="CX281" i="2" s="1"/>
  <c r="AT281" i="2"/>
  <c r="CW281" i="2" s="1"/>
  <c r="AS281" i="2"/>
  <c r="CV281" i="2" s="1"/>
  <c r="AR281" i="2"/>
  <c r="CU281" i="2" s="1"/>
  <c r="AQ281" i="2"/>
  <c r="CT281" i="2" s="1"/>
  <c r="AP281" i="2"/>
  <c r="CS281" i="2" s="1"/>
  <c r="AO281" i="2"/>
  <c r="CR281" i="2" s="1"/>
  <c r="AN281" i="2"/>
  <c r="CQ281" i="2" s="1"/>
  <c r="AM281" i="2"/>
  <c r="CP281" i="2" s="1"/>
  <c r="AL281" i="2"/>
  <c r="CO281" i="2" s="1"/>
  <c r="AK281" i="2"/>
  <c r="CN281" i="2" s="1"/>
  <c r="AJ281" i="2"/>
  <c r="CM281" i="2" s="1"/>
  <c r="AI281" i="2"/>
  <c r="CL281" i="2" s="1"/>
  <c r="AH281" i="2"/>
  <c r="AG281" i="2"/>
  <c r="CJ281" i="2" s="1"/>
  <c r="AF281" i="2"/>
  <c r="CI281" i="2" s="1"/>
  <c r="AE281" i="2"/>
  <c r="CH281" i="2" s="1"/>
  <c r="AD281" i="2"/>
  <c r="CG281" i="2" s="1"/>
  <c r="AC281" i="2"/>
  <c r="CF281" i="2" s="1"/>
  <c r="AB281" i="2"/>
  <c r="CE281" i="2" s="1"/>
  <c r="AA281" i="2"/>
  <c r="CD281" i="2" s="1"/>
  <c r="Z281" i="2"/>
  <c r="Y281" i="2"/>
  <c r="CB281" i="2" s="1"/>
  <c r="X281" i="2"/>
  <c r="CA281" i="2" s="1"/>
  <c r="W281" i="2"/>
  <c r="BZ281" i="2" s="1"/>
  <c r="V281" i="2"/>
  <c r="BY281" i="2" s="1"/>
  <c r="U281" i="2"/>
  <c r="BX281" i="2" s="1"/>
  <c r="T281" i="2"/>
  <c r="BW281" i="2" s="1"/>
  <c r="S281" i="2"/>
  <c r="BV281" i="2" s="1"/>
  <c r="R281" i="2"/>
  <c r="Q281" i="2"/>
  <c r="BT281" i="2" s="1"/>
  <c r="P281" i="2"/>
  <c r="BS281" i="2" s="1"/>
  <c r="O281" i="2"/>
  <c r="BR281" i="2" s="1"/>
  <c r="N281" i="2"/>
  <c r="BQ281" i="2" s="1"/>
  <c r="M281" i="2"/>
  <c r="BP281" i="2" s="1"/>
  <c r="L281" i="2"/>
  <c r="BO281" i="2" s="1"/>
  <c r="K281" i="2"/>
  <c r="BN281" i="2" s="1"/>
  <c r="J281" i="2"/>
  <c r="BM281" i="2" s="1"/>
  <c r="I281" i="2"/>
  <c r="BL281" i="2" s="1"/>
  <c r="H281" i="2"/>
  <c r="BK281" i="2" s="1"/>
  <c r="G281" i="2"/>
  <c r="BJ281" i="2" s="1"/>
  <c r="F281" i="2"/>
  <c r="BI281" i="2" s="1"/>
  <c r="E281" i="2"/>
  <c r="BH281" i="2" s="1"/>
  <c r="D281" i="2"/>
  <c r="BG281" i="2" s="1"/>
  <c r="C281" i="2"/>
  <c r="BF281" i="2" s="1"/>
  <c r="B281" i="2"/>
  <c r="A281" i="2"/>
  <c r="DG280" i="2"/>
  <c r="CX280" i="2"/>
  <c r="CP280" i="2"/>
  <c r="BZ280" i="2"/>
  <c r="BR280" i="2"/>
  <c r="BJ280" i="2"/>
  <c r="BD280" i="2"/>
  <c r="BC280" i="2"/>
  <c r="BB280" i="2"/>
  <c r="DE280" i="2" s="1"/>
  <c r="BA280" i="2"/>
  <c r="DD280" i="2" s="1"/>
  <c r="AZ280" i="2"/>
  <c r="DC280" i="2" s="1"/>
  <c r="AY280" i="2"/>
  <c r="DB280" i="2" s="1"/>
  <c r="AX280" i="2"/>
  <c r="DA280" i="2" s="1"/>
  <c r="AW280" i="2"/>
  <c r="CZ280" i="2" s="1"/>
  <c r="AV280" i="2"/>
  <c r="CY280" i="2" s="1"/>
  <c r="AU280" i="2"/>
  <c r="AT280" i="2"/>
  <c r="CW280" i="2" s="1"/>
  <c r="AS280" i="2"/>
  <c r="CV280" i="2" s="1"/>
  <c r="AR280" i="2"/>
  <c r="CU280" i="2" s="1"/>
  <c r="AQ280" i="2"/>
  <c r="CT280" i="2" s="1"/>
  <c r="AP280" i="2"/>
  <c r="CS280" i="2" s="1"/>
  <c r="AO280" i="2"/>
  <c r="CR280" i="2" s="1"/>
  <c r="AN280" i="2"/>
  <c r="CQ280" i="2" s="1"/>
  <c r="AM280" i="2"/>
  <c r="AL280" i="2"/>
  <c r="CO280" i="2" s="1"/>
  <c r="AK280" i="2"/>
  <c r="CN280" i="2" s="1"/>
  <c r="AJ280" i="2"/>
  <c r="CM280" i="2" s="1"/>
  <c r="AI280" i="2"/>
  <c r="CL280" i="2" s="1"/>
  <c r="AH280" i="2"/>
  <c r="CK280" i="2" s="1"/>
  <c r="AG280" i="2"/>
  <c r="CJ280" i="2" s="1"/>
  <c r="AF280" i="2"/>
  <c r="CI280" i="2" s="1"/>
  <c r="AE280" i="2"/>
  <c r="CH280" i="2" s="1"/>
  <c r="AD280" i="2"/>
  <c r="CG280" i="2" s="1"/>
  <c r="AC280" i="2"/>
  <c r="CF280" i="2" s="1"/>
  <c r="AB280" i="2"/>
  <c r="CE280" i="2" s="1"/>
  <c r="AA280" i="2"/>
  <c r="CD280" i="2" s="1"/>
  <c r="Z280" i="2"/>
  <c r="CC280" i="2" s="1"/>
  <c r="Y280" i="2"/>
  <c r="CB280" i="2" s="1"/>
  <c r="X280" i="2"/>
  <c r="CA280" i="2" s="1"/>
  <c r="W280" i="2"/>
  <c r="V280" i="2"/>
  <c r="BY280" i="2" s="1"/>
  <c r="U280" i="2"/>
  <c r="BX280" i="2" s="1"/>
  <c r="T280" i="2"/>
  <c r="BW280" i="2" s="1"/>
  <c r="S280" i="2"/>
  <c r="BV280" i="2" s="1"/>
  <c r="R280" i="2"/>
  <c r="BU280" i="2" s="1"/>
  <c r="Q280" i="2"/>
  <c r="BT280" i="2" s="1"/>
  <c r="P280" i="2"/>
  <c r="BS280" i="2" s="1"/>
  <c r="O280" i="2"/>
  <c r="N280" i="2"/>
  <c r="BQ280" i="2" s="1"/>
  <c r="M280" i="2"/>
  <c r="BP280" i="2" s="1"/>
  <c r="L280" i="2"/>
  <c r="BO280" i="2" s="1"/>
  <c r="K280" i="2"/>
  <c r="BN280" i="2" s="1"/>
  <c r="J280" i="2"/>
  <c r="BM280" i="2" s="1"/>
  <c r="I280" i="2"/>
  <c r="BL280" i="2" s="1"/>
  <c r="H280" i="2"/>
  <c r="BK280" i="2" s="1"/>
  <c r="G280" i="2"/>
  <c r="F280" i="2"/>
  <c r="BI280" i="2" s="1"/>
  <c r="E280" i="2"/>
  <c r="BH280" i="2" s="1"/>
  <c r="D280" i="2"/>
  <c r="BG280" i="2" s="1"/>
  <c r="C280" i="2"/>
  <c r="BF280" i="2" s="1"/>
  <c r="B280" i="2"/>
  <c r="A280" i="2"/>
  <c r="DE279" i="2"/>
  <c r="CW279" i="2"/>
  <c r="CV279" i="2"/>
  <c r="CO279" i="2"/>
  <c r="CN279" i="2"/>
  <c r="BX279" i="2"/>
  <c r="BD279" i="2"/>
  <c r="DG279" i="2" s="1"/>
  <c r="BC279" i="2"/>
  <c r="BB279" i="2"/>
  <c r="BA279" i="2"/>
  <c r="DD279" i="2" s="1"/>
  <c r="AZ279" i="2"/>
  <c r="DC279" i="2" s="1"/>
  <c r="AY279" i="2"/>
  <c r="DB279" i="2" s="1"/>
  <c r="AX279" i="2"/>
  <c r="DA279" i="2" s="1"/>
  <c r="AW279" i="2"/>
  <c r="CZ279" i="2" s="1"/>
  <c r="AV279" i="2"/>
  <c r="CY279" i="2" s="1"/>
  <c r="AU279" i="2"/>
  <c r="CX279" i="2" s="1"/>
  <c r="AT279" i="2"/>
  <c r="AS279" i="2"/>
  <c r="AR279" i="2"/>
  <c r="CU279" i="2" s="1"/>
  <c r="AQ279" i="2"/>
  <c r="CT279" i="2" s="1"/>
  <c r="AP279" i="2"/>
  <c r="CS279" i="2" s="1"/>
  <c r="AO279" i="2"/>
  <c r="CR279" i="2" s="1"/>
  <c r="AN279" i="2"/>
  <c r="CQ279" i="2" s="1"/>
  <c r="AM279" i="2"/>
  <c r="CP279" i="2" s="1"/>
  <c r="AL279" i="2"/>
  <c r="AK279" i="2"/>
  <c r="AJ279" i="2"/>
  <c r="CM279" i="2" s="1"/>
  <c r="AI279" i="2"/>
  <c r="CL279" i="2" s="1"/>
  <c r="AH279" i="2"/>
  <c r="CK279" i="2" s="1"/>
  <c r="AG279" i="2"/>
  <c r="CJ279" i="2" s="1"/>
  <c r="AF279" i="2"/>
  <c r="CI279" i="2" s="1"/>
  <c r="AE279" i="2"/>
  <c r="CH279" i="2" s="1"/>
  <c r="AD279" i="2"/>
  <c r="CG279" i="2" s="1"/>
  <c r="AC279" i="2"/>
  <c r="CF279" i="2" s="1"/>
  <c r="AB279" i="2"/>
  <c r="CE279" i="2" s="1"/>
  <c r="AA279" i="2"/>
  <c r="CD279" i="2" s="1"/>
  <c r="Z279" i="2"/>
  <c r="CC279" i="2" s="1"/>
  <c r="Y279" i="2"/>
  <c r="CB279" i="2" s="1"/>
  <c r="X279" i="2"/>
  <c r="CA279" i="2" s="1"/>
  <c r="W279" i="2"/>
  <c r="BZ279" i="2" s="1"/>
  <c r="V279" i="2"/>
  <c r="BY279" i="2" s="1"/>
  <c r="U279" i="2"/>
  <c r="T279" i="2"/>
  <c r="BW279" i="2" s="1"/>
  <c r="S279" i="2"/>
  <c r="BV279" i="2" s="1"/>
  <c r="R279" i="2"/>
  <c r="BU279" i="2" s="1"/>
  <c r="Q279" i="2"/>
  <c r="BT279" i="2" s="1"/>
  <c r="P279" i="2"/>
  <c r="BS279" i="2" s="1"/>
  <c r="O279" i="2"/>
  <c r="BR279" i="2" s="1"/>
  <c r="N279" i="2"/>
  <c r="BQ279" i="2" s="1"/>
  <c r="M279" i="2"/>
  <c r="BP279" i="2" s="1"/>
  <c r="L279" i="2"/>
  <c r="BO279" i="2" s="1"/>
  <c r="K279" i="2"/>
  <c r="BN279" i="2" s="1"/>
  <c r="J279" i="2"/>
  <c r="BM279" i="2" s="1"/>
  <c r="I279" i="2"/>
  <c r="BL279" i="2" s="1"/>
  <c r="H279" i="2"/>
  <c r="BK279" i="2" s="1"/>
  <c r="G279" i="2"/>
  <c r="BJ279" i="2" s="1"/>
  <c r="F279" i="2"/>
  <c r="BI279" i="2" s="1"/>
  <c r="E279" i="2"/>
  <c r="BH279" i="2" s="1"/>
  <c r="D279" i="2"/>
  <c r="BG279" i="2" s="1"/>
  <c r="C279" i="2"/>
  <c r="BF279" i="2" s="1"/>
  <c r="B279" i="2"/>
  <c r="A279" i="2"/>
  <c r="DE278" i="2"/>
  <c r="DB278" i="2"/>
  <c r="CW278" i="2"/>
  <c r="CT278" i="2"/>
  <c r="CL278" i="2"/>
  <c r="CK278" i="2"/>
  <c r="CC278" i="2"/>
  <c r="BV278" i="2"/>
  <c r="BU278" i="2"/>
  <c r="BF278" i="2"/>
  <c r="BD278" i="2"/>
  <c r="DG278" i="2" s="1"/>
  <c r="BC278" i="2"/>
  <c r="BB278" i="2"/>
  <c r="BA278" i="2"/>
  <c r="DD278" i="2" s="1"/>
  <c r="AZ278" i="2"/>
  <c r="DC278" i="2" s="1"/>
  <c r="AY278" i="2"/>
  <c r="AX278" i="2"/>
  <c r="DA278" i="2" s="1"/>
  <c r="AW278" i="2"/>
  <c r="CZ278" i="2" s="1"/>
  <c r="AV278" i="2"/>
  <c r="CY278" i="2" s="1"/>
  <c r="AU278" i="2"/>
  <c r="CX278" i="2" s="1"/>
  <c r="AT278" i="2"/>
  <c r="AS278" i="2"/>
  <c r="CV278" i="2" s="1"/>
  <c r="AR278" i="2"/>
  <c r="CU278" i="2" s="1"/>
  <c r="AQ278" i="2"/>
  <c r="AP278" i="2"/>
  <c r="CS278" i="2" s="1"/>
  <c r="AO278" i="2"/>
  <c r="CR278" i="2" s="1"/>
  <c r="AN278" i="2"/>
  <c r="CQ278" i="2" s="1"/>
  <c r="AM278" i="2"/>
  <c r="CP278" i="2" s="1"/>
  <c r="AL278" i="2"/>
  <c r="CO278" i="2" s="1"/>
  <c r="AK278" i="2"/>
  <c r="CN278" i="2" s="1"/>
  <c r="AJ278" i="2"/>
  <c r="CM278" i="2" s="1"/>
  <c r="AI278" i="2"/>
  <c r="AH278" i="2"/>
  <c r="AG278" i="2"/>
  <c r="CJ278" i="2" s="1"/>
  <c r="AF278" i="2"/>
  <c r="CI278" i="2" s="1"/>
  <c r="AE278" i="2"/>
  <c r="CH278" i="2" s="1"/>
  <c r="AD278" i="2"/>
  <c r="CG278" i="2" s="1"/>
  <c r="AC278" i="2"/>
  <c r="CF278" i="2" s="1"/>
  <c r="AB278" i="2"/>
  <c r="CE278" i="2" s="1"/>
  <c r="AA278" i="2"/>
  <c r="CD278" i="2" s="1"/>
  <c r="Z278" i="2"/>
  <c r="Y278" i="2"/>
  <c r="CB278" i="2" s="1"/>
  <c r="X278" i="2"/>
  <c r="CA278" i="2" s="1"/>
  <c r="W278" i="2"/>
  <c r="BZ278" i="2" s="1"/>
  <c r="V278" i="2"/>
  <c r="BY278" i="2" s="1"/>
  <c r="U278" i="2"/>
  <c r="BX278" i="2" s="1"/>
  <c r="T278" i="2"/>
  <c r="BW278" i="2" s="1"/>
  <c r="S278" i="2"/>
  <c r="R278" i="2"/>
  <c r="Q278" i="2"/>
  <c r="BT278" i="2" s="1"/>
  <c r="P278" i="2"/>
  <c r="BS278" i="2" s="1"/>
  <c r="O278" i="2"/>
  <c r="BR278" i="2" s="1"/>
  <c r="N278" i="2"/>
  <c r="BQ278" i="2" s="1"/>
  <c r="M278" i="2"/>
  <c r="BP278" i="2" s="1"/>
  <c r="L278" i="2"/>
  <c r="BO278" i="2" s="1"/>
  <c r="K278" i="2"/>
  <c r="BN278" i="2" s="1"/>
  <c r="J278" i="2"/>
  <c r="BM278" i="2" s="1"/>
  <c r="I278" i="2"/>
  <c r="BL278" i="2" s="1"/>
  <c r="H278" i="2"/>
  <c r="BK278" i="2" s="1"/>
  <c r="G278" i="2"/>
  <c r="BJ278" i="2" s="1"/>
  <c r="F278" i="2"/>
  <c r="BI278" i="2" s="1"/>
  <c r="E278" i="2"/>
  <c r="BH278" i="2" s="1"/>
  <c r="D278" i="2"/>
  <c r="BG278" i="2" s="1"/>
  <c r="C278" i="2"/>
  <c r="B278" i="2"/>
  <c r="A278" i="2"/>
  <c r="DG277" i="2"/>
  <c r="CY277" i="2"/>
  <c r="CX277" i="2"/>
  <c r="CP277" i="2"/>
  <c r="CL277" i="2"/>
  <c r="CH277" i="2"/>
  <c r="CA277" i="2"/>
  <c r="BS277" i="2"/>
  <c r="BR277" i="2"/>
  <c r="BK277" i="2"/>
  <c r="BJ277" i="2"/>
  <c r="BD277" i="2"/>
  <c r="BC277" i="2"/>
  <c r="BB277" i="2"/>
  <c r="DE277" i="2" s="1"/>
  <c r="BA277" i="2"/>
  <c r="DD277" i="2" s="1"/>
  <c r="AZ277" i="2"/>
  <c r="DC277" i="2" s="1"/>
  <c r="AY277" i="2"/>
  <c r="DB277" i="2" s="1"/>
  <c r="AX277" i="2"/>
  <c r="DA277" i="2" s="1"/>
  <c r="AW277" i="2"/>
  <c r="CZ277" i="2" s="1"/>
  <c r="AV277" i="2"/>
  <c r="AU277" i="2"/>
  <c r="AT277" i="2"/>
  <c r="CW277" i="2" s="1"/>
  <c r="AS277" i="2"/>
  <c r="CV277" i="2" s="1"/>
  <c r="AR277" i="2"/>
  <c r="CU277" i="2" s="1"/>
  <c r="AQ277" i="2"/>
  <c r="CT277" i="2" s="1"/>
  <c r="AP277" i="2"/>
  <c r="CS277" i="2" s="1"/>
  <c r="AO277" i="2"/>
  <c r="CR277" i="2" s="1"/>
  <c r="AN277" i="2"/>
  <c r="CQ277" i="2" s="1"/>
  <c r="AM277" i="2"/>
  <c r="AL277" i="2"/>
  <c r="CO277" i="2" s="1"/>
  <c r="AK277" i="2"/>
  <c r="CN277" i="2" s="1"/>
  <c r="AJ277" i="2"/>
  <c r="CM277" i="2" s="1"/>
  <c r="AI277" i="2"/>
  <c r="AH277" i="2"/>
  <c r="CK277" i="2" s="1"/>
  <c r="AG277" i="2"/>
  <c r="CJ277" i="2" s="1"/>
  <c r="AF277" i="2"/>
  <c r="CI277" i="2" s="1"/>
  <c r="AE277" i="2"/>
  <c r="AD277" i="2"/>
  <c r="CG277" i="2" s="1"/>
  <c r="AC277" i="2"/>
  <c r="CF277" i="2" s="1"/>
  <c r="AB277" i="2"/>
  <c r="CE277" i="2" s="1"/>
  <c r="AA277" i="2"/>
  <c r="CD277" i="2" s="1"/>
  <c r="Z277" i="2"/>
  <c r="CC277" i="2" s="1"/>
  <c r="Y277" i="2"/>
  <c r="CB277" i="2" s="1"/>
  <c r="X277" i="2"/>
  <c r="W277" i="2"/>
  <c r="BZ277" i="2" s="1"/>
  <c r="V277" i="2"/>
  <c r="BY277" i="2" s="1"/>
  <c r="U277" i="2"/>
  <c r="BX277" i="2" s="1"/>
  <c r="T277" i="2"/>
  <c r="BW277" i="2" s="1"/>
  <c r="S277" i="2"/>
  <c r="BV277" i="2" s="1"/>
  <c r="R277" i="2"/>
  <c r="BU277" i="2" s="1"/>
  <c r="Q277" i="2"/>
  <c r="BT277" i="2" s="1"/>
  <c r="P277" i="2"/>
  <c r="O277" i="2"/>
  <c r="N277" i="2"/>
  <c r="BQ277" i="2" s="1"/>
  <c r="M277" i="2"/>
  <c r="BP277" i="2" s="1"/>
  <c r="L277" i="2"/>
  <c r="BO277" i="2" s="1"/>
  <c r="K277" i="2"/>
  <c r="BN277" i="2" s="1"/>
  <c r="J277" i="2"/>
  <c r="BM277" i="2" s="1"/>
  <c r="I277" i="2"/>
  <c r="BL277" i="2" s="1"/>
  <c r="H277" i="2"/>
  <c r="G277" i="2"/>
  <c r="F277" i="2"/>
  <c r="BI277" i="2" s="1"/>
  <c r="E277" i="2"/>
  <c r="BH277" i="2" s="1"/>
  <c r="D277" i="2"/>
  <c r="BG277" i="2" s="1"/>
  <c r="C277" i="2"/>
  <c r="BF277" i="2" s="1"/>
  <c r="B277" i="2"/>
  <c r="A277" i="2"/>
  <c r="CY276" i="2"/>
  <c r="CE276" i="2"/>
  <c r="BF276" i="2"/>
  <c r="BD276" i="2"/>
  <c r="DG276" i="2" s="1"/>
  <c r="BC276" i="2"/>
  <c r="BB276" i="2"/>
  <c r="DE276" i="2" s="1"/>
  <c r="BA276" i="2"/>
  <c r="DD276" i="2" s="1"/>
  <c r="AZ276" i="2"/>
  <c r="DC276" i="2" s="1"/>
  <c r="AY276" i="2"/>
  <c r="DB276" i="2" s="1"/>
  <c r="AX276" i="2"/>
  <c r="DA276" i="2" s="1"/>
  <c r="AW276" i="2"/>
  <c r="CZ276" i="2" s="1"/>
  <c r="AV276" i="2"/>
  <c r="AU276" i="2"/>
  <c r="CX276" i="2" s="1"/>
  <c r="AT276" i="2"/>
  <c r="CW276" i="2" s="1"/>
  <c r="AS276" i="2"/>
  <c r="CV276" i="2" s="1"/>
  <c r="AR276" i="2"/>
  <c r="CU276" i="2" s="1"/>
  <c r="AQ276" i="2"/>
  <c r="CT276" i="2" s="1"/>
  <c r="AP276" i="2"/>
  <c r="CS276" i="2" s="1"/>
  <c r="AO276" i="2"/>
  <c r="CR276" i="2" s="1"/>
  <c r="AN276" i="2"/>
  <c r="CQ276" i="2" s="1"/>
  <c r="AM276" i="2"/>
  <c r="CP276" i="2" s="1"/>
  <c r="AL276" i="2"/>
  <c r="CO276" i="2" s="1"/>
  <c r="AK276" i="2"/>
  <c r="CN276" i="2" s="1"/>
  <c r="AJ276" i="2"/>
  <c r="CM276" i="2" s="1"/>
  <c r="AI276" i="2"/>
  <c r="CL276" i="2" s="1"/>
  <c r="AH276" i="2"/>
  <c r="CK276" i="2" s="1"/>
  <c r="AG276" i="2"/>
  <c r="CJ276" i="2" s="1"/>
  <c r="AF276" i="2"/>
  <c r="CI276" i="2" s="1"/>
  <c r="AE276" i="2"/>
  <c r="CH276" i="2" s="1"/>
  <c r="AD276" i="2"/>
  <c r="CG276" i="2" s="1"/>
  <c r="AC276" i="2"/>
  <c r="CF276" i="2" s="1"/>
  <c r="AB276" i="2"/>
  <c r="AA276" i="2"/>
  <c r="CD276" i="2" s="1"/>
  <c r="Z276" i="2"/>
  <c r="CC276" i="2" s="1"/>
  <c r="Y276" i="2"/>
  <c r="CB276" i="2" s="1"/>
  <c r="X276" i="2"/>
  <c r="CA276" i="2" s="1"/>
  <c r="W276" i="2"/>
  <c r="BZ276" i="2" s="1"/>
  <c r="V276" i="2"/>
  <c r="BY276" i="2" s="1"/>
  <c r="U276" i="2"/>
  <c r="BX276" i="2" s="1"/>
  <c r="T276" i="2"/>
  <c r="BW276" i="2" s="1"/>
  <c r="S276" i="2"/>
  <c r="BV276" i="2" s="1"/>
  <c r="R276" i="2"/>
  <c r="BU276" i="2" s="1"/>
  <c r="Q276" i="2"/>
  <c r="BT276" i="2" s="1"/>
  <c r="P276" i="2"/>
  <c r="BS276" i="2" s="1"/>
  <c r="O276" i="2"/>
  <c r="BR276" i="2" s="1"/>
  <c r="N276" i="2"/>
  <c r="BQ276" i="2" s="1"/>
  <c r="M276" i="2"/>
  <c r="BP276" i="2" s="1"/>
  <c r="L276" i="2"/>
  <c r="BO276" i="2" s="1"/>
  <c r="K276" i="2"/>
  <c r="BN276" i="2" s="1"/>
  <c r="J276" i="2"/>
  <c r="BM276" i="2" s="1"/>
  <c r="I276" i="2"/>
  <c r="BL276" i="2" s="1"/>
  <c r="H276" i="2"/>
  <c r="BK276" i="2" s="1"/>
  <c r="G276" i="2"/>
  <c r="BJ276" i="2" s="1"/>
  <c r="F276" i="2"/>
  <c r="BI276" i="2" s="1"/>
  <c r="E276" i="2"/>
  <c r="BH276" i="2" s="1"/>
  <c r="D276" i="2"/>
  <c r="BG276" i="2" s="1"/>
  <c r="C276" i="2"/>
  <c r="B276" i="2"/>
  <c r="A276" i="2"/>
  <c r="DD275" i="2"/>
  <c r="CY275" i="2"/>
  <c r="CV275" i="2"/>
  <c r="CJ275" i="2"/>
  <c r="CI275" i="2"/>
  <c r="CA275" i="2"/>
  <c r="BK275" i="2"/>
  <c r="BD275" i="2"/>
  <c r="DG275" i="2" s="1"/>
  <c r="BC275" i="2"/>
  <c r="BB275" i="2"/>
  <c r="DE275" i="2" s="1"/>
  <c r="BA275" i="2"/>
  <c r="AZ275" i="2"/>
  <c r="DC275" i="2" s="1"/>
  <c r="AY275" i="2"/>
  <c r="DB275" i="2" s="1"/>
  <c r="AX275" i="2"/>
  <c r="DA275" i="2" s="1"/>
  <c r="AW275" i="2"/>
  <c r="CZ275" i="2" s="1"/>
  <c r="AV275" i="2"/>
  <c r="AU275" i="2"/>
  <c r="CX275" i="2" s="1"/>
  <c r="AT275" i="2"/>
  <c r="CW275" i="2" s="1"/>
  <c r="AS275" i="2"/>
  <c r="AR275" i="2"/>
  <c r="CU275" i="2" s="1"/>
  <c r="AQ275" i="2"/>
  <c r="CT275" i="2" s="1"/>
  <c r="AP275" i="2"/>
  <c r="CS275" i="2" s="1"/>
  <c r="AO275" i="2"/>
  <c r="CR275" i="2" s="1"/>
  <c r="AN275" i="2"/>
  <c r="CQ275" i="2" s="1"/>
  <c r="AM275" i="2"/>
  <c r="CP275" i="2" s="1"/>
  <c r="AL275" i="2"/>
  <c r="CO275" i="2" s="1"/>
  <c r="AK275" i="2"/>
  <c r="CN275" i="2" s="1"/>
  <c r="AJ275" i="2"/>
  <c r="CM275" i="2" s="1"/>
  <c r="AI275" i="2"/>
  <c r="CL275" i="2" s="1"/>
  <c r="AH275" i="2"/>
  <c r="CK275" i="2" s="1"/>
  <c r="AG275" i="2"/>
  <c r="AF275" i="2"/>
  <c r="AE275" i="2"/>
  <c r="CH275" i="2" s="1"/>
  <c r="AD275" i="2"/>
  <c r="CG275" i="2" s="1"/>
  <c r="AC275" i="2"/>
  <c r="CF275" i="2" s="1"/>
  <c r="AB275" i="2"/>
  <c r="CE275" i="2" s="1"/>
  <c r="AA275" i="2"/>
  <c r="CD275" i="2" s="1"/>
  <c r="Z275" i="2"/>
  <c r="CC275" i="2" s="1"/>
  <c r="Y275" i="2"/>
  <c r="CB275" i="2" s="1"/>
  <c r="X275" i="2"/>
  <c r="W275" i="2"/>
  <c r="BZ275" i="2" s="1"/>
  <c r="V275" i="2"/>
  <c r="BY275" i="2" s="1"/>
  <c r="U275" i="2"/>
  <c r="BX275" i="2" s="1"/>
  <c r="T275" i="2"/>
  <c r="BW275" i="2" s="1"/>
  <c r="S275" i="2"/>
  <c r="BV275" i="2" s="1"/>
  <c r="R275" i="2"/>
  <c r="BU275" i="2" s="1"/>
  <c r="Q275" i="2"/>
  <c r="BT275" i="2" s="1"/>
  <c r="P275" i="2"/>
  <c r="BS275" i="2" s="1"/>
  <c r="O275" i="2"/>
  <c r="BR275" i="2" s="1"/>
  <c r="N275" i="2"/>
  <c r="BQ275" i="2" s="1"/>
  <c r="M275" i="2"/>
  <c r="BP275" i="2" s="1"/>
  <c r="L275" i="2"/>
  <c r="BO275" i="2" s="1"/>
  <c r="K275" i="2"/>
  <c r="BN275" i="2" s="1"/>
  <c r="J275" i="2"/>
  <c r="BM275" i="2" s="1"/>
  <c r="I275" i="2"/>
  <c r="BL275" i="2" s="1"/>
  <c r="H275" i="2"/>
  <c r="G275" i="2"/>
  <c r="BJ275" i="2" s="1"/>
  <c r="F275" i="2"/>
  <c r="BI275" i="2" s="1"/>
  <c r="E275" i="2"/>
  <c r="BH275" i="2" s="1"/>
  <c r="D275" i="2"/>
  <c r="BG275" i="2" s="1"/>
  <c r="C275" i="2"/>
  <c r="BF275" i="2" s="1"/>
  <c r="B275" i="2"/>
  <c r="A275" i="2"/>
  <c r="DD274" i="2"/>
  <c r="DB274" i="2"/>
  <c r="DA274" i="2"/>
  <c r="CT274" i="2"/>
  <c r="CS274" i="2"/>
  <c r="CN274" i="2"/>
  <c r="CL274" i="2"/>
  <c r="CK274" i="2"/>
  <c r="CD274" i="2"/>
  <c r="CC274" i="2"/>
  <c r="BX274" i="2"/>
  <c r="BV274" i="2"/>
  <c r="BU274" i="2"/>
  <c r="BN274" i="2"/>
  <c r="BM274" i="2"/>
  <c r="BD274" i="2"/>
  <c r="DG274" i="2" s="1"/>
  <c r="BC274" i="2"/>
  <c r="BB274" i="2"/>
  <c r="DE274" i="2" s="1"/>
  <c r="BA274" i="2"/>
  <c r="AZ274" i="2"/>
  <c r="DC274" i="2" s="1"/>
  <c r="AY274" i="2"/>
  <c r="AX274" i="2"/>
  <c r="AW274" i="2"/>
  <c r="CZ274" i="2" s="1"/>
  <c r="AV274" i="2"/>
  <c r="CY274" i="2" s="1"/>
  <c r="AU274" i="2"/>
  <c r="CX274" i="2" s="1"/>
  <c r="AT274" i="2"/>
  <c r="CW274" i="2" s="1"/>
  <c r="AS274" i="2"/>
  <c r="CV274" i="2" s="1"/>
  <c r="AR274" i="2"/>
  <c r="CU274" i="2" s="1"/>
  <c r="AQ274" i="2"/>
  <c r="AP274" i="2"/>
  <c r="AO274" i="2"/>
  <c r="CR274" i="2" s="1"/>
  <c r="AN274" i="2"/>
  <c r="CQ274" i="2" s="1"/>
  <c r="AM274" i="2"/>
  <c r="CP274" i="2" s="1"/>
  <c r="AL274" i="2"/>
  <c r="CO274" i="2" s="1"/>
  <c r="AK274" i="2"/>
  <c r="AJ274" i="2"/>
  <c r="CM274" i="2" s="1"/>
  <c r="AI274" i="2"/>
  <c r="AH274" i="2"/>
  <c r="AG274" i="2"/>
  <c r="CJ274" i="2" s="1"/>
  <c r="AF274" i="2"/>
  <c r="CI274" i="2" s="1"/>
  <c r="AE274" i="2"/>
  <c r="CH274" i="2" s="1"/>
  <c r="AD274" i="2"/>
  <c r="CG274" i="2" s="1"/>
  <c r="AC274" i="2"/>
  <c r="CF274" i="2" s="1"/>
  <c r="AB274" i="2"/>
  <c r="CE274" i="2" s="1"/>
  <c r="AA274" i="2"/>
  <c r="Z274" i="2"/>
  <c r="Y274" i="2"/>
  <c r="CB274" i="2" s="1"/>
  <c r="X274" i="2"/>
  <c r="CA274" i="2" s="1"/>
  <c r="W274" i="2"/>
  <c r="BZ274" i="2" s="1"/>
  <c r="V274" i="2"/>
  <c r="BY274" i="2" s="1"/>
  <c r="U274" i="2"/>
  <c r="T274" i="2"/>
  <c r="BW274" i="2" s="1"/>
  <c r="S274" i="2"/>
  <c r="R274" i="2"/>
  <c r="Q274" i="2"/>
  <c r="BT274" i="2" s="1"/>
  <c r="P274" i="2"/>
  <c r="BS274" i="2" s="1"/>
  <c r="O274" i="2"/>
  <c r="BR274" i="2" s="1"/>
  <c r="N274" i="2"/>
  <c r="BQ274" i="2" s="1"/>
  <c r="M274" i="2"/>
  <c r="BP274" i="2" s="1"/>
  <c r="L274" i="2"/>
  <c r="BO274" i="2" s="1"/>
  <c r="K274" i="2"/>
  <c r="J274" i="2"/>
  <c r="I274" i="2"/>
  <c r="BL274" i="2" s="1"/>
  <c r="H274" i="2"/>
  <c r="BK274" i="2" s="1"/>
  <c r="G274" i="2"/>
  <c r="BJ274" i="2" s="1"/>
  <c r="F274" i="2"/>
  <c r="BI274" i="2" s="1"/>
  <c r="E274" i="2"/>
  <c r="BH274" i="2" s="1"/>
  <c r="D274" i="2"/>
  <c r="BG274" i="2" s="1"/>
  <c r="C274" i="2"/>
  <c r="BF274" i="2" s="1"/>
  <c r="B274" i="2"/>
  <c r="A274" i="2"/>
  <c r="DG273" i="2"/>
  <c r="DB273" i="2"/>
  <c r="CY273" i="2"/>
  <c r="CX273" i="2"/>
  <c r="CT273" i="2"/>
  <c r="CQ273" i="2"/>
  <c r="CP273" i="2"/>
  <c r="CL273" i="2"/>
  <c r="CH273" i="2"/>
  <c r="CD273" i="2"/>
  <c r="CA273" i="2"/>
  <c r="BZ273" i="2"/>
  <c r="BV273" i="2"/>
  <c r="BR273" i="2"/>
  <c r="BN273" i="2"/>
  <c r="BK273" i="2"/>
  <c r="BJ273" i="2"/>
  <c r="BF273" i="2"/>
  <c r="BD273" i="2"/>
  <c r="BC273" i="2"/>
  <c r="BB273" i="2"/>
  <c r="DE273" i="2" s="1"/>
  <c r="BA273" i="2"/>
  <c r="DD273" i="2" s="1"/>
  <c r="AZ273" i="2"/>
  <c r="DC273" i="2" s="1"/>
  <c r="AY273" i="2"/>
  <c r="AX273" i="2"/>
  <c r="DA273" i="2" s="1"/>
  <c r="AW273" i="2"/>
  <c r="CZ273" i="2" s="1"/>
  <c r="AV273" i="2"/>
  <c r="AU273" i="2"/>
  <c r="AT273" i="2"/>
  <c r="CW273" i="2" s="1"/>
  <c r="AS273" i="2"/>
  <c r="CV273" i="2" s="1"/>
  <c r="AR273" i="2"/>
  <c r="CU273" i="2" s="1"/>
  <c r="AQ273" i="2"/>
  <c r="AP273" i="2"/>
  <c r="CS273" i="2" s="1"/>
  <c r="AO273" i="2"/>
  <c r="CR273" i="2" s="1"/>
  <c r="AN273" i="2"/>
  <c r="AM273" i="2"/>
  <c r="AL273" i="2"/>
  <c r="CO273" i="2" s="1"/>
  <c r="AK273" i="2"/>
  <c r="CN273" i="2" s="1"/>
  <c r="AJ273" i="2"/>
  <c r="CM273" i="2" s="1"/>
  <c r="AI273" i="2"/>
  <c r="AH273" i="2"/>
  <c r="CK273" i="2" s="1"/>
  <c r="AG273" i="2"/>
  <c r="CJ273" i="2" s="1"/>
  <c r="AF273" i="2"/>
  <c r="CI273" i="2" s="1"/>
  <c r="AE273" i="2"/>
  <c r="AD273" i="2"/>
  <c r="CG273" i="2" s="1"/>
  <c r="AC273" i="2"/>
  <c r="CF273" i="2" s="1"/>
  <c r="AB273" i="2"/>
  <c r="CE273" i="2" s="1"/>
  <c r="AA273" i="2"/>
  <c r="Z273" i="2"/>
  <c r="CC273" i="2" s="1"/>
  <c r="Y273" i="2"/>
  <c r="CB273" i="2" s="1"/>
  <c r="X273" i="2"/>
  <c r="W273" i="2"/>
  <c r="V273" i="2"/>
  <c r="BY273" i="2" s="1"/>
  <c r="U273" i="2"/>
  <c r="BX273" i="2" s="1"/>
  <c r="T273" i="2"/>
  <c r="BW273" i="2" s="1"/>
  <c r="S273" i="2"/>
  <c r="R273" i="2"/>
  <c r="BU273" i="2" s="1"/>
  <c r="Q273" i="2"/>
  <c r="BT273" i="2" s="1"/>
  <c r="P273" i="2"/>
  <c r="BS273" i="2" s="1"/>
  <c r="O273" i="2"/>
  <c r="N273" i="2"/>
  <c r="BQ273" i="2" s="1"/>
  <c r="M273" i="2"/>
  <c r="BP273" i="2" s="1"/>
  <c r="L273" i="2"/>
  <c r="BO273" i="2" s="1"/>
  <c r="K273" i="2"/>
  <c r="J273" i="2"/>
  <c r="BM273" i="2" s="1"/>
  <c r="I273" i="2"/>
  <c r="BL273" i="2" s="1"/>
  <c r="H273" i="2"/>
  <c r="G273" i="2"/>
  <c r="F273" i="2"/>
  <c r="BI273" i="2" s="1"/>
  <c r="E273" i="2"/>
  <c r="BH273" i="2" s="1"/>
  <c r="D273" i="2"/>
  <c r="BG273" i="2" s="1"/>
  <c r="C273" i="2"/>
  <c r="B273" i="2"/>
  <c r="A273" i="2"/>
  <c r="DC272" i="2"/>
  <c r="CY272" i="2"/>
  <c r="CV272" i="2"/>
  <c r="CU272" i="2"/>
  <c r="CQ272" i="2"/>
  <c r="CM272" i="2"/>
  <c r="CI272" i="2"/>
  <c r="CF272" i="2"/>
  <c r="CE272" i="2"/>
  <c r="CA272" i="2"/>
  <c r="BW272" i="2"/>
  <c r="BH272" i="2"/>
  <c r="BD272" i="2"/>
  <c r="DG272" i="2" s="1"/>
  <c r="BC272" i="2"/>
  <c r="BB272" i="2"/>
  <c r="DE272" i="2" s="1"/>
  <c r="BA272" i="2"/>
  <c r="DD272" i="2" s="1"/>
  <c r="AZ272" i="2"/>
  <c r="AY272" i="2"/>
  <c r="DB272" i="2" s="1"/>
  <c r="AX272" i="2"/>
  <c r="DA272" i="2" s="1"/>
  <c r="AW272" i="2"/>
  <c r="CZ272" i="2" s="1"/>
  <c r="AV272" i="2"/>
  <c r="AU272" i="2"/>
  <c r="CX272" i="2" s="1"/>
  <c r="AT272" i="2"/>
  <c r="CW272" i="2" s="1"/>
  <c r="AS272" i="2"/>
  <c r="AR272" i="2"/>
  <c r="AQ272" i="2"/>
  <c r="CT272" i="2" s="1"/>
  <c r="AP272" i="2"/>
  <c r="CS272" i="2" s="1"/>
  <c r="AO272" i="2"/>
  <c r="CR272" i="2" s="1"/>
  <c r="AN272" i="2"/>
  <c r="AM272" i="2"/>
  <c r="CP272" i="2" s="1"/>
  <c r="AL272" i="2"/>
  <c r="CO272" i="2" s="1"/>
  <c r="AK272" i="2"/>
  <c r="CN272" i="2" s="1"/>
  <c r="AJ272" i="2"/>
  <c r="AI272" i="2"/>
  <c r="CL272" i="2" s="1"/>
  <c r="AH272" i="2"/>
  <c r="CK272" i="2" s="1"/>
  <c r="AG272" i="2"/>
  <c r="CJ272" i="2" s="1"/>
  <c r="AF272" i="2"/>
  <c r="AE272" i="2"/>
  <c r="CH272" i="2" s="1"/>
  <c r="AD272" i="2"/>
  <c r="CG272" i="2" s="1"/>
  <c r="AC272" i="2"/>
  <c r="AB272" i="2"/>
  <c r="AA272" i="2"/>
  <c r="CD272" i="2" s="1"/>
  <c r="Z272" i="2"/>
  <c r="CC272" i="2" s="1"/>
  <c r="Y272" i="2"/>
  <c r="CB272" i="2" s="1"/>
  <c r="X272" i="2"/>
  <c r="W272" i="2"/>
  <c r="BZ272" i="2" s="1"/>
  <c r="V272" i="2"/>
  <c r="BY272" i="2" s="1"/>
  <c r="U272" i="2"/>
  <c r="BX272" i="2" s="1"/>
  <c r="T272" i="2"/>
  <c r="S272" i="2"/>
  <c r="BV272" i="2" s="1"/>
  <c r="R272" i="2"/>
  <c r="BU272" i="2" s="1"/>
  <c r="Q272" i="2"/>
  <c r="BT272" i="2" s="1"/>
  <c r="P272" i="2"/>
  <c r="BS272" i="2" s="1"/>
  <c r="O272" i="2"/>
  <c r="BR272" i="2" s="1"/>
  <c r="N272" i="2"/>
  <c r="BQ272" i="2" s="1"/>
  <c r="M272" i="2"/>
  <c r="BP272" i="2" s="1"/>
  <c r="L272" i="2"/>
  <c r="BO272" i="2" s="1"/>
  <c r="K272" i="2"/>
  <c r="BN272" i="2" s="1"/>
  <c r="J272" i="2"/>
  <c r="BM272" i="2" s="1"/>
  <c r="I272" i="2"/>
  <c r="BL272" i="2" s="1"/>
  <c r="H272" i="2"/>
  <c r="BK272" i="2" s="1"/>
  <c r="G272" i="2"/>
  <c r="BJ272" i="2" s="1"/>
  <c r="F272" i="2"/>
  <c r="BI272" i="2" s="1"/>
  <c r="E272" i="2"/>
  <c r="D272" i="2"/>
  <c r="BG272" i="2" s="1"/>
  <c r="C272" i="2"/>
  <c r="BF272" i="2" s="1"/>
  <c r="B272" i="2"/>
  <c r="A272" i="2"/>
  <c r="DC271" i="2"/>
  <c r="DA271" i="2"/>
  <c r="CU271" i="2"/>
  <c r="CS271" i="2"/>
  <c r="CM271" i="2"/>
  <c r="CK271" i="2"/>
  <c r="CE271" i="2"/>
  <c r="CC271" i="2"/>
  <c r="BW271" i="2"/>
  <c r="BU271" i="2"/>
  <c r="BO271" i="2"/>
  <c r="BM271" i="2"/>
  <c r="BG271" i="2"/>
  <c r="BD271" i="2"/>
  <c r="DG271" i="2" s="1"/>
  <c r="BC271" i="2"/>
  <c r="BB271" i="2"/>
  <c r="DE271" i="2" s="1"/>
  <c r="BA271" i="2"/>
  <c r="DD271" i="2" s="1"/>
  <c r="AZ271" i="2"/>
  <c r="AY271" i="2"/>
  <c r="DB271" i="2" s="1"/>
  <c r="AX271" i="2"/>
  <c r="AW271" i="2"/>
  <c r="CZ271" i="2" s="1"/>
  <c r="AV271" i="2"/>
  <c r="CY271" i="2" s="1"/>
  <c r="AU271" i="2"/>
  <c r="CX271" i="2" s="1"/>
  <c r="AT271" i="2"/>
  <c r="CW271" i="2" s="1"/>
  <c r="AS271" i="2"/>
  <c r="CV271" i="2" s="1"/>
  <c r="AR271" i="2"/>
  <c r="AQ271" i="2"/>
  <c r="CT271" i="2" s="1"/>
  <c r="AP271" i="2"/>
  <c r="AO271" i="2"/>
  <c r="CR271" i="2" s="1"/>
  <c r="AN271" i="2"/>
  <c r="CQ271" i="2" s="1"/>
  <c r="AM271" i="2"/>
  <c r="CP271" i="2" s="1"/>
  <c r="AL271" i="2"/>
  <c r="CO271" i="2" s="1"/>
  <c r="AK271" i="2"/>
  <c r="CN271" i="2" s="1"/>
  <c r="AJ271" i="2"/>
  <c r="AI271" i="2"/>
  <c r="CL271" i="2" s="1"/>
  <c r="AH271" i="2"/>
  <c r="AG271" i="2"/>
  <c r="CJ271" i="2" s="1"/>
  <c r="AF271" i="2"/>
  <c r="CI271" i="2" s="1"/>
  <c r="AE271" i="2"/>
  <c r="CH271" i="2" s="1"/>
  <c r="AD271" i="2"/>
  <c r="CG271" i="2" s="1"/>
  <c r="AC271" i="2"/>
  <c r="CF271" i="2" s="1"/>
  <c r="AB271" i="2"/>
  <c r="AA271" i="2"/>
  <c r="CD271" i="2" s="1"/>
  <c r="Z271" i="2"/>
  <c r="Y271" i="2"/>
  <c r="CB271" i="2" s="1"/>
  <c r="X271" i="2"/>
  <c r="CA271" i="2" s="1"/>
  <c r="W271" i="2"/>
  <c r="BZ271" i="2" s="1"/>
  <c r="V271" i="2"/>
  <c r="BY271" i="2" s="1"/>
  <c r="U271" i="2"/>
  <c r="BX271" i="2" s="1"/>
  <c r="T271" i="2"/>
  <c r="S271" i="2"/>
  <c r="BV271" i="2" s="1"/>
  <c r="R271" i="2"/>
  <c r="Q271" i="2"/>
  <c r="BT271" i="2" s="1"/>
  <c r="P271" i="2"/>
  <c r="BS271" i="2" s="1"/>
  <c r="O271" i="2"/>
  <c r="BR271" i="2" s="1"/>
  <c r="N271" i="2"/>
  <c r="BQ271" i="2" s="1"/>
  <c r="M271" i="2"/>
  <c r="BP271" i="2" s="1"/>
  <c r="L271" i="2"/>
  <c r="K271" i="2"/>
  <c r="BN271" i="2" s="1"/>
  <c r="J271" i="2"/>
  <c r="I271" i="2"/>
  <c r="BL271" i="2" s="1"/>
  <c r="H271" i="2"/>
  <c r="BK271" i="2" s="1"/>
  <c r="G271" i="2"/>
  <c r="BJ271" i="2" s="1"/>
  <c r="F271" i="2"/>
  <c r="BI271" i="2" s="1"/>
  <c r="E271" i="2"/>
  <c r="BH271" i="2" s="1"/>
  <c r="D271" i="2"/>
  <c r="C271" i="2"/>
  <c r="BF271" i="2" s="1"/>
  <c r="B271" i="2"/>
  <c r="A271" i="2"/>
  <c r="DG270" i="2"/>
  <c r="CZ270" i="2"/>
  <c r="CR270" i="2"/>
  <c r="CJ270" i="2"/>
  <c r="CB270" i="2"/>
  <c r="BT270" i="2"/>
  <c r="BL270" i="2"/>
  <c r="BD270" i="2"/>
  <c r="BC270" i="2"/>
  <c r="BB270" i="2"/>
  <c r="DE270" i="2" s="1"/>
  <c r="BA270" i="2"/>
  <c r="DD270" i="2" s="1"/>
  <c r="AZ270" i="2"/>
  <c r="DC270" i="2" s="1"/>
  <c r="AY270" i="2"/>
  <c r="DB270" i="2" s="1"/>
  <c r="AX270" i="2"/>
  <c r="DA270" i="2" s="1"/>
  <c r="AW270" i="2"/>
  <c r="AV270" i="2"/>
  <c r="CY270" i="2" s="1"/>
  <c r="AU270" i="2"/>
  <c r="CX270" i="2" s="1"/>
  <c r="AT270" i="2"/>
  <c r="CW270" i="2" s="1"/>
  <c r="AS270" i="2"/>
  <c r="CV270" i="2" s="1"/>
  <c r="AR270" i="2"/>
  <c r="CU270" i="2" s="1"/>
  <c r="AQ270" i="2"/>
  <c r="CT270" i="2" s="1"/>
  <c r="AP270" i="2"/>
  <c r="CS270" i="2" s="1"/>
  <c r="AO270" i="2"/>
  <c r="AN270" i="2"/>
  <c r="CQ270" i="2" s="1"/>
  <c r="AM270" i="2"/>
  <c r="CP270" i="2" s="1"/>
  <c r="AL270" i="2"/>
  <c r="CO270" i="2" s="1"/>
  <c r="AK270" i="2"/>
  <c r="CN270" i="2" s="1"/>
  <c r="AJ270" i="2"/>
  <c r="CM270" i="2" s="1"/>
  <c r="AI270" i="2"/>
  <c r="CL270" i="2" s="1"/>
  <c r="AH270" i="2"/>
  <c r="CK270" i="2" s="1"/>
  <c r="AG270" i="2"/>
  <c r="AF270" i="2"/>
  <c r="CI270" i="2" s="1"/>
  <c r="AE270" i="2"/>
  <c r="CH270" i="2" s="1"/>
  <c r="AD270" i="2"/>
  <c r="CG270" i="2" s="1"/>
  <c r="AC270" i="2"/>
  <c r="CF270" i="2" s="1"/>
  <c r="AB270" i="2"/>
  <c r="CE270" i="2" s="1"/>
  <c r="AA270" i="2"/>
  <c r="CD270" i="2" s="1"/>
  <c r="Z270" i="2"/>
  <c r="CC270" i="2" s="1"/>
  <c r="Y270" i="2"/>
  <c r="X270" i="2"/>
  <c r="CA270" i="2" s="1"/>
  <c r="W270" i="2"/>
  <c r="BZ270" i="2" s="1"/>
  <c r="V270" i="2"/>
  <c r="BY270" i="2" s="1"/>
  <c r="U270" i="2"/>
  <c r="BX270" i="2" s="1"/>
  <c r="T270" i="2"/>
  <c r="BW270" i="2" s="1"/>
  <c r="S270" i="2"/>
  <c r="BV270" i="2" s="1"/>
  <c r="R270" i="2"/>
  <c r="BU270" i="2" s="1"/>
  <c r="Q270" i="2"/>
  <c r="P270" i="2"/>
  <c r="BS270" i="2" s="1"/>
  <c r="O270" i="2"/>
  <c r="BR270" i="2" s="1"/>
  <c r="N270" i="2"/>
  <c r="BQ270" i="2" s="1"/>
  <c r="M270" i="2"/>
  <c r="BP270" i="2" s="1"/>
  <c r="L270" i="2"/>
  <c r="BO270" i="2" s="1"/>
  <c r="K270" i="2"/>
  <c r="BN270" i="2" s="1"/>
  <c r="J270" i="2"/>
  <c r="BM270" i="2" s="1"/>
  <c r="I270" i="2"/>
  <c r="H270" i="2"/>
  <c r="BK270" i="2" s="1"/>
  <c r="G270" i="2"/>
  <c r="BJ270" i="2" s="1"/>
  <c r="F270" i="2"/>
  <c r="BI270" i="2" s="1"/>
  <c r="E270" i="2"/>
  <c r="BH270" i="2" s="1"/>
  <c r="D270" i="2"/>
  <c r="BG270" i="2" s="1"/>
  <c r="C270" i="2"/>
  <c r="BF270" i="2" s="1"/>
  <c r="B270" i="2"/>
  <c r="A270" i="2"/>
  <c r="DG269" i="2"/>
  <c r="DC269" i="2"/>
  <c r="CW269" i="2"/>
  <c r="CU269" i="2"/>
  <c r="CM269" i="2"/>
  <c r="CL269" i="2"/>
  <c r="CD269" i="2"/>
  <c r="BV269" i="2"/>
  <c r="BO269" i="2"/>
  <c r="BG269" i="2"/>
  <c r="BF269" i="2"/>
  <c r="BD269" i="2"/>
  <c r="BC269" i="2"/>
  <c r="BB269" i="2"/>
  <c r="DE269" i="2" s="1"/>
  <c r="BA269" i="2"/>
  <c r="DD269" i="2" s="1"/>
  <c r="AZ269" i="2"/>
  <c r="AY269" i="2"/>
  <c r="DB269" i="2" s="1"/>
  <c r="AX269" i="2"/>
  <c r="DA269" i="2" s="1"/>
  <c r="AW269" i="2"/>
  <c r="CZ269" i="2" s="1"/>
  <c r="AV269" i="2"/>
  <c r="CY269" i="2" s="1"/>
  <c r="AU269" i="2"/>
  <c r="CX269" i="2" s="1"/>
  <c r="AT269" i="2"/>
  <c r="AS269" i="2"/>
  <c r="CV269" i="2" s="1"/>
  <c r="AR269" i="2"/>
  <c r="AQ269" i="2"/>
  <c r="CT269" i="2" s="1"/>
  <c r="AP269" i="2"/>
  <c r="CS269" i="2" s="1"/>
  <c r="AO269" i="2"/>
  <c r="CR269" i="2" s="1"/>
  <c r="AN269" i="2"/>
  <c r="CQ269" i="2" s="1"/>
  <c r="AM269" i="2"/>
  <c r="CP269" i="2" s="1"/>
  <c r="AL269" i="2"/>
  <c r="CO269" i="2" s="1"/>
  <c r="AK269" i="2"/>
  <c r="CN269" i="2" s="1"/>
  <c r="AJ269" i="2"/>
  <c r="AI269" i="2"/>
  <c r="AH269" i="2"/>
  <c r="CK269" i="2" s="1"/>
  <c r="AG269" i="2"/>
  <c r="CJ269" i="2" s="1"/>
  <c r="AF269" i="2"/>
  <c r="CI269" i="2" s="1"/>
  <c r="AE269" i="2"/>
  <c r="CH269" i="2" s="1"/>
  <c r="AD269" i="2"/>
  <c r="CG269" i="2" s="1"/>
  <c r="AC269" i="2"/>
  <c r="CF269" i="2" s="1"/>
  <c r="AB269" i="2"/>
  <c r="CE269" i="2" s="1"/>
  <c r="AA269" i="2"/>
  <c r="Z269" i="2"/>
  <c r="CC269" i="2" s="1"/>
  <c r="Y269" i="2"/>
  <c r="CB269" i="2" s="1"/>
  <c r="X269" i="2"/>
  <c r="CA269" i="2" s="1"/>
  <c r="W269" i="2"/>
  <c r="BZ269" i="2" s="1"/>
  <c r="V269" i="2"/>
  <c r="BY269" i="2" s="1"/>
  <c r="U269" i="2"/>
  <c r="BX269" i="2" s="1"/>
  <c r="T269" i="2"/>
  <c r="BW269" i="2" s="1"/>
  <c r="S269" i="2"/>
  <c r="R269" i="2"/>
  <c r="BU269" i="2" s="1"/>
  <c r="Q269" i="2"/>
  <c r="BT269" i="2" s="1"/>
  <c r="P269" i="2"/>
  <c r="BS269" i="2" s="1"/>
  <c r="O269" i="2"/>
  <c r="BR269" i="2" s="1"/>
  <c r="N269" i="2"/>
  <c r="BQ269" i="2" s="1"/>
  <c r="M269" i="2"/>
  <c r="BP269" i="2" s="1"/>
  <c r="L269" i="2"/>
  <c r="K269" i="2"/>
  <c r="BN269" i="2" s="1"/>
  <c r="J269" i="2"/>
  <c r="BM269" i="2" s="1"/>
  <c r="I269" i="2"/>
  <c r="BL269" i="2" s="1"/>
  <c r="H269" i="2"/>
  <c r="BK269" i="2" s="1"/>
  <c r="G269" i="2"/>
  <c r="BJ269" i="2" s="1"/>
  <c r="F269" i="2"/>
  <c r="BI269" i="2" s="1"/>
  <c r="E269" i="2"/>
  <c r="BH269" i="2" s="1"/>
  <c r="D269" i="2"/>
  <c r="C269" i="2"/>
  <c r="B269" i="2"/>
  <c r="A269" i="2"/>
  <c r="CZ268" i="2"/>
  <c r="CY268" i="2"/>
  <c r="CQ268" i="2"/>
  <c r="CL268" i="2"/>
  <c r="CI268" i="2"/>
  <c r="CD268" i="2"/>
  <c r="BT268" i="2"/>
  <c r="BS268" i="2"/>
  <c r="BK268" i="2"/>
  <c r="BF268" i="2"/>
  <c r="BD268" i="2"/>
  <c r="DG268" i="2" s="1"/>
  <c r="BC268" i="2"/>
  <c r="BB268" i="2"/>
  <c r="DE268" i="2" s="1"/>
  <c r="BA268" i="2"/>
  <c r="DD268" i="2" s="1"/>
  <c r="AZ268" i="2"/>
  <c r="DC268" i="2" s="1"/>
  <c r="AY268" i="2"/>
  <c r="DB268" i="2" s="1"/>
  <c r="AX268" i="2"/>
  <c r="DA268" i="2" s="1"/>
  <c r="AW268" i="2"/>
  <c r="AV268" i="2"/>
  <c r="AU268" i="2"/>
  <c r="CX268" i="2" s="1"/>
  <c r="AT268" i="2"/>
  <c r="CW268" i="2" s="1"/>
  <c r="AS268" i="2"/>
  <c r="CV268" i="2" s="1"/>
  <c r="AR268" i="2"/>
  <c r="CU268" i="2" s="1"/>
  <c r="AQ268" i="2"/>
  <c r="CT268" i="2" s="1"/>
  <c r="AP268" i="2"/>
  <c r="CS268" i="2" s="1"/>
  <c r="AO268" i="2"/>
  <c r="CR268" i="2" s="1"/>
  <c r="AN268" i="2"/>
  <c r="AM268" i="2"/>
  <c r="CP268" i="2" s="1"/>
  <c r="AL268" i="2"/>
  <c r="CO268" i="2" s="1"/>
  <c r="AK268" i="2"/>
  <c r="CN268" i="2" s="1"/>
  <c r="AJ268" i="2"/>
  <c r="CM268" i="2" s="1"/>
  <c r="AI268" i="2"/>
  <c r="AH268" i="2"/>
  <c r="CK268" i="2" s="1"/>
  <c r="AG268" i="2"/>
  <c r="CJ268" i="2" s="1"/>
  <c r="AF268" i="2"/>
  <c r="AE268" i="2"/>
  <c r="CH268" i="2" s="1"/>
  <c r="AD268" i="2"/>
  <c r="CG268" i="2" s="1"/>
  <c r="AC268" i="2"/>
  <c r="CF268" i="2" s="1"/>
  <c r="AB268" i="2"/>
  <c r="CE268" i="2" s="1"/>
  <c r="AA268" i="2"/>
  <c r="Z268" i="2"/>
  <c r="CC268" i="2" s="1"/>
  <c r="Y268" i="2"/>
  <c r="CB268" i="2" s="1"/>
  <c r="X268" i="2"/>
  <c r="CA268" i="2" s="1"/>
  <c r="W268" i="2"/>
  <c r="BZ268" i="2" s="1"/>
  <c r="V268" i="2"/>
  <c r="BY268" i="2" s="1"/>
  <c r="U268" i="2"/>
  <c r="BX268" i="2" s="1"/>
  <c r="T268" i="2"/>
  <c r="BW268" i="2" s="1"/>
  <c r="S268" i="2"/>
  <c r="BV268" i="2" s="1"/>
  <c r="R268" i="2"/>
  <c r="BU268" i="2" s="1"/>
  <c r="Q268" i="2"/>
  <c r="P268" i="2"/>
  <c r="O268" i="2"/>
  <c r="BR268" i="2" s="1"/>
  <c r="N268" i="2"/>
  <c r="BQ268" i="2" s="1"/>
  <c r="M268" i="2"/>
  <c r="BP268" i="2" s="1"/>
  <c r="L268" i="2"/>
  <c r="BO268" i="2" s="1"/>
  <c r="K268" i="2"/>
  <c r="BN268" i="2" s="1"/>
  <c r="J268" i="2"/>
  <c r="BM268" i="2" s="1"/>
  <c r="I268" i="2"/>
  <c r="BL268" i="2" s="1"/>
  <c r="H268" i="2"/>
  <c r="G268" i="2"/>
  <c r="BJ268" i="2" s="1"/>
  <c r="F268" i="2"/>
  <c r="BI268" i="2" s="1"/>
  <c r="E268" i="2"/>
  <c r="BH268" i="2" s="1"/>
  <c r="D268" i="2"/>
  <c r="BG268" i="2" s="1"/>
  <c r="C268" i="2"/>
  <c r="B268" i="2"/>
  <c r="A268" i="2"/>
  <c r="DD267" i="2"/>
  <c r="CY267" i="2"/>
  <c r="CV267" i="2"/>
  <c r="CQ267" i="2"/>
  <c r="CG267" i="2"/>
  <c r="CF267" i="2"/>
  <c r="BX267" i="2"/>
  <c r="BS267" i="2"/>
  <c r="BK267" i="2"/>
  <c r="BI267" i="2"/>
  <c r="BD267" i="2"/>
  <c r="DG267" i="2" s="1"/>
  <c r="BC267" i="2"/>
  <c r="BB267" i="2"/>
  <c r="DE267" i="2" s="1"/>
  <c r="BA267" i="2"/>
  <c r="AZ267" i="2"/>
  <c r="DC267" i="2" s="1"/>
  <c r="AY267" i="2"/>
  <c r="DB267" i="2" s="1"/>
  <c r="AX267" i="2"/>
  <c r="DA267" i="2" s="1"/>
  <c r="AW267" i="2"/>
  <c r="CZ267" i="2" s="1"/>
  <c r="AV267" i="2"/>
  <c r="AU267" i="2"/>
  <c r="CX267" i="2" s="1"/>
  <c r="AT267" i="2"/>
  <c r="CW267" i="2" s="1"/>
  <c r="AS267" i="2"/>
  <c r="AR267" i="2"/>
  <c r="CU267" i="2" s="1"/>
  <c r="AQ267" i="2"/>
  <c r="CT267" i="2" s="1"/>
  <c r="AP267" i="2"/>
  <c r="CS267" i="2" s="1"/>
  <c r="AO267" i="2"/>
  <c r="CR267" i="2" s="1"/>
  <c r="AN267" i="2"/>
  <c r="AM267" i="2"/>
  <c r="CP267" i="2" s="1"/>
  <c r="AL267" i="2"/>
  <c r="CO267" i="2" s="1"/>
  <c r="AK267" i="2"/>
  <c r="CN267" i="2" s="1"/>
  <c r="AJ267" i="2"/>
  <c r="CM267" i="2" s="1"/>
  <c r="AI267" i="2"/>
  <c r="CL267" i="2" s="1"/>
  <c r="AH267" i="2"/>
  <c r="CK267" i="2" s="1"/>
  <c r="AG267" i="2"/>
  <c r="CJ267" i="2" s="1"/>
  <c r="AF267" i="2"/>
  <c r="CI267" i="2" s="1"/>
  <c r="AE267" i="2"/>
  <c r="CH267" i="2" s="1"/>
  <c r="AD267" i="2"/>
  <c r="AC267" i="2"/>
  <c r="AB267" i="2"/>
  <c r="CE267" i="2" s="1"/>
  <c r="AA267" i="2"/>
  <c r="CD267" i="2" s="1"/>
  <c r="Z267" i="2"/>
  <c r="CC267" i="2" s="1"/>
  <c r="Y267" i="2"/>
  <c r="CB267" i="2" s="1"/>
  <c r="X267" i="2"/>
  <c r="CA267" i="2" s="1"/>
  <c r="W267" i="2"/>
  <c r="BZ267" i="2" s="1"/>
  <c r="V267" i="2"/>
  <c r="BY267" i="2" s="1"/>
  <c r="U267" i="2"/>
  <c r="T267" i="2"/>
  <c r="BW267" i="2" s="1"/>
  <c r="S267" i="2"/>
  <c r="BV267" i="2" s="1"/>
  <c r="R267" i="2"/>
  <c r="BU267" i="2" s="1"/>
  <c r="Q267" i="2"/>
  <c r="BT267" i="2" s="1"/>
  <c r="P267" i="2"/>
  <c r="O267" i="2"/>
  <c r="BR267" i="2" s="1"/>
  <c r="N267" i="2"/>
  <c r="BQ267" i="2" s="1"/>
  <c r="M267" i="2"/>
  <c r="BP267" i="2" s="1"/>
  <c r="L267" i="2"/>
  <c r="BO267" i="2" s="1"/>
  <c r="K267" i="2"/>
  <c r="BN267" i="2" s="1"/>
  <c r="J267" i="2"/>
  <c r="BM267" i="2" s="1"/>
  <c r="I267" i="2"/>
  <c r="BL267" i="2" s="1"/>
  <c r="H267" i="2"/>
  <c r="G267" i="2"/>
  <c r="BJ267" i="2" s="1"/>
  <c r="F267" i="2"/>
  <c r="E267" i="2"/>
  <c r="BH267" i="2" s="1"/>
  <c r="D267" i="2"/>
  <c r="BG267" i="2" s="1"/>
  <c r="C267" i="2"/>
  <c r="BF267" i="2" s="1"/>
  <c r="B267" i="2"/>
  <c r="A267" i="2"/>
  <c r="DD266" i="2"/>
  <c r="CS266" i="2"/>
  <c r="CN266" i="2"/>
  <c r="CF266" i="2"/>
  <c r="BV266" i="2"/>
  <c r="BU266" i="2"/>
  <c r="BM266" i="2"/>
  <c r="BH266" i="2"/>
  <c r="BD266" i="2"/>
  <c r="DG266" i="2" s="1"/>
  <c r="BC266" i="2"/>
  <c r="BB266" i="2"/>
  <c r="DE266" i="2" s="1"/>
  <c r="BA266" i="2"/>
  <c r="AZ266" i="2"/>
  <c r="DC266" i="2" s="1"/>
  <c r="AY266" i="2"/>
  <c r="DB266" i="2" s="1"/>
  <c r="AX266" i="2"/>
  <c r="DA266" i="2" s="1"/>
  <c r="AW266" i="2"/>
  <c r="CZ266" i="2" s="1"/>
  <c r="AV266" i="2"/>
  <c r="CY266" i="2" s="1"/>
  <c r="AU266" i="2"/>
  <c r="CX266" i="2" s="1"/>
  <c r="AT266" i="2"/>
  <c r="CW266" i="2" s="1"/>
  <c r="AS266" i="2"/>
  <c r="CV266" i="2" s="1"/>
  <c r="AR266" i="2"/>
  <c r="CU266" i="2" s="1"/>
  <c r="AQ266" i="2"/>
  <c r="CT266" i="2" s="1"/>
  <c r="AP266" i="2"/>
  <c r="AO266" i="2"/>
  <c r="CR266" i="2" s="1"/>
  <c r="AN266" i="2"/>
  <c r="CQ266" i="2" s="1"/>
  <c r="AM266" i="2"/>
  <c r="CP266" i="2" s="1"/>
  <c r="AL266" i="2"/>
  <c r="CO266" i="2" s="1"/>
  <c r="AK266" i="2"/>
  <c r="AJ266" i="2"/>
  <c r="CM266" i="2" s="1"/>
  <c r="AI266" i="2"/>
  <c r="CL266" i="2" s="1"/>
  <c r="AH266" i="2"/>
  <c r="CK266" i="2" s="1"/>
  <c r="AG266" i="2"/>
  <c r="CJ266" i="2" s="1"/>
  <c r="AF266" i="2"/>
  <c r="CI266" i="2" s="1"/>
  <c r="AE266" i="2"/>
  <c r="CH266" i="2" s="1"/>
  <c r="AD266" i="2"/>
  <c r="CG266" i="2" s="1"/>
  <c r="AC266" i="2"/>
  <c r="AB266" i="2"/>
  <c r="CE266" i="2" s="1"/>
  <c r="AA266" i="2"/>
  <c r="CD266" i="2" s="1"/>
  <c r="Z266" i="2"/>
  <c r="CC266" i="2" s="1"/>
  <c r="Y266" i="2"/>
  <c r="CB266" i="2" s="1"/>
  <c r="X266" i="2"/>
  <c r="CA266" i="2" s="1"/>
  <c r="W266" i="2"/>
  <c r="BZ266" i="2" s="1"/>
  <c r="V266" i="2"/>
  <c r="BY266" i="2" s="1"/>
  <c r="U266" i="2"/>
  <c r="BX266" i="2" s="1"/>
  <c r="T266" i="2"/>
  <c r="BW266" i="2" s="1"/>
  <c r="S266" i="2"/>
  <c r="R266" i="2"/>
  <c r="Q266" i="2"/>
  <c r="BT266" i="2" s="1"/>
  <c r="P266" i="2"/>
  <c r="BS266" i="2" s="1"/>
  <c r="O266" i="2"/>
  <c r="BR266" i="2" s="1"/>
  <c r="N266" i="2"/>
  <c r="BQ266" i="2" s="1"/>
  <c r="M266" i="2"/>
  <c r="BP266" i="2" s="1"/>
  <c r="L266" i="2"/>
  <c r="BO266" i="2" s="1"/>
  <c r="K266" i="2"/>
  <c r="BN266" i="2" s="1"/>
  <c r="J266" i="2"/>
  <c r="I266" i="2"/>
  <c r="BL266" i="2" s="1"/>
  <c r="H266" i="2"/>
  <c r="BK266" i="2" s="1"/>
  <c r="G266" i="2"/>
  <c r="BJ266" i="2" s="1"/>
  <c r="F266" i="2"/>
  <c r="BI266" i="2" s="1"/>
  <c r="E266" i="2"/>
  <c r="D266" i="2"/>
  <c r="BG266" i="2" s="1"/>
  <c r="C266" i="2"/>
  <c r="BF266" i="2" s="1"/>
  <c r="B266" i="2"/>
  <c r="A266" i="2"/>
  <c r="CY265" i="2"/>
  <c r="CX265" i="2"/>
  <c r="CP265" i="2"/>
  <c r="CK265" i="2"/>
  <c r="CC265" i="2"/>
  <c r="BU265" i="2"/>
  <c r="BR265" i="2"/>
  <c r="BJ265" i="2"/>
  <c r="BD265" i="2"/>
  <c r="DG265" i="2" s="1"/>
  <c r="BC265" i="2"/>
  <c r="BB265" i="2"/>
  <c r="DE265" i="2" s="1"/>
  <c r="BA265" i="2"/>
  <c r="DD265" i="2" s="1"/>
  <c r="AZ265" i="2"/>
  <c r="DC265" i="2" s="1"/>
  <c r="AY265" i="2"/>
  <c r="DB265" i="2" s="1"/>
  <c r="AX265" i="2"/>
  <c r="DA265" i="2" s="1"/>
  <c r="AW265" i="2"/>
  <c r="CZ265" i="2" s="1"/>
  <c r="AV265" i="2"/>
  <c r="AU265" i="2"/>
  <c r="AT265" i="2"/>
  <c r="CW265" i="2" s="1"/>
  <c r="AS265" i="2"/>
  <c r="CV265" i="2" s="1"/>
  <c r="AR265" i="2"/>
  <c r="CU265" i="2" s="1"/>
  <c r="AQ265" i="2"/>
  <c r="CT265" i="2" s="1"/>
  <c r="AP265" i="2"/>
  <c r="CS265" i="2" s="1"/>
  <c r="AO265" i="2"/>
  <c r="CR265" i="2" s="1"/>
  <c r="AN265" i="2"/>
  <c r="CQ265" i="2" s="1"/>
  <c r="AM265" i="2"/>
  <c r="AL265" i="2"/>
  <c r="CO265" i="2" s="1"/>
  <c r="AK265" i="2"/>
  <c r="CN265" i="2" s="1"/>
  <c r="AJ265" i="2"/>
  <c r="CM265" i="2" s="1"/>
  <c r="AI265" i="2"/>
  <c r="CL265" i="2" s="1"/>
  <c r="AH265" i="2"/>
  <c r="AG265" i="2"/>
  <c r="CJ265" i="2" s="1"/>
  <c r="AF265" i="2"/>
  <c r="CI265" i="2" s="1"/>
  <c r="AE265" i="2"/>
  <c r="CH265" i="2" s="1"/>
  <c r="AD265" i="2"/>
  <c r="CG265" i="2" s="1"/>
  <c r="AC265" i="2"/>
  <c r="CF265" i="2" s="1"/>
  <c r="AB265" i="2"/>
  <c r="CE265" i="2" s="1"/>
  <c r="AA265" i="2"/>
  <c r="CD265" i="2" s="1"/>
  <c r="Z265" i="2"/>
  <c r="Y265" i="2"/>
  <c r="CB265" i="2" s="1"/>
  <c r="X265" i="2"/>
  <c r="CA265" i="2" s="1"/>
  <c r="W265" i="2"/>
  <c r="BZ265" i="2" s="1"/>
  <c r="V265" i="2"/>
  <c r="BY265" i="2" s="1"/>
  <c r="U265" i="2"/>
  <c r="BX265" i="2" s="1"/>
  <c r="T265" i="2"/>
  <c r="BW265" i="2" s="1"/>
  <c r="S265" i="2"/>
  <c r="BV265" i="2" s="1"/>
  <c r="R265" i="2"/>
  <c r="Q265" i="2"/>
  <c r="BT265" i="2" s="1"/>
  <c r="P265" i="2"/>
  <c r="BS265" i="2" s="1"/>
  <c r="O265" i="2"/>
  <c r="N265" i="2"/>
  <c r="BQ265" i="2" s="1"/>
  <c r="M265" i="2"/>
  <c r="BP265" i="2" s="1"/>
  <c r="L265" i="2"/>
  <c r="BO265" i="2" s="1"/>
  <c r="K265" i="2"/>
  <c r="BN265" i="2" s="1"/>
  <c r="J265" i="2"/>
  <c r="BM265" i="2" s="1"/>
  <c r="I265" i="2"/>
  <c r="BL265" i="2" s="1"/>
  <c r="H265" i="2"/>
  <c r="BK265" i="2" s="1"/>
  <c r="G265" i="2"/>
  <c r="F265" i="2"/>
  <c r="BI265" i="2" s="1"/>
  <c r="E265" i="2"/>
  <c r="BH265" i="2" s="1"/>
  <c r="D265" i="2"/>
  <c r="BG265" i="2" s="1"/>
  <c r="C265" i="2"/>
  <c r="BF265" i="2" s="1"/>
  <c r="B265" i="2"/>
  <c r="A265" i="2"/>
  <c r="CX264" i="2"/>
  <c r="CM264" i="2"/>
  <c r="CH264" i="2"/>
  <c r="BZ264" i="2"/>
  <c r="BD264" i="2"/>
  <c r="DG264" i="2" s="1"/>
  <c r="BC264" i="2"/>
  <c r="BB264" i="2"/>
  <c r="DE264" i="2" s="1"/>
  <c r="BA264" i="2"/>
  <c r="DD264" i="2" s="1"/>
  <c r="AZ264" i="2"/>
  <c r="DC264" i="2" s="1"/>
  <c r="AY264" i="2"/>
  <c r="DB264" i="2" s="1"/>
  <c r="AX264" i="2"/>
  <c r="DA264" i="2" s="1"/>
  <c r="AW264" i="2"/>
  <c r="CZ264" i="2" s="1"/>
  <c r="AV264" i="2"/>
  <c r="CY264" i="2" s="1"/>
  <c r="AU264" i="2"/>
  <c r="AT264" i="2"/>
  <c r="CW264" i="2" s="1"/>
  <c r="AS264" i="2"/>
  <c r="CV264" i="2" s="1"/>
  <c r="AR264" i="2"/>
  <c r="CU264" i="2" s="1"/>
  <c r="AQ264" i="2"/>
  <c r="CT264" i="2" s="1"/>
  <c r="AP264" i="2"/>
  <c r="CS264" i="2" s="1"/>
  <c r="AO264" i="2"/>
  <c r="CR264" i="2" s="1"/>
  <c r="AN264" i="2"/>
  <c r="CQ264" i="2" s="1"/>
  <c r="AM264" i="2"/>
  <c r="CP264" i="2" s="1"/>
  <c r="AL264" i="2"/>
  <c r="CO264" i="2" s="1"/>
  <c r="AK264" i="2"/>
  <c r="CN264" i="2" s="1"/>
  <c r="AJ264" i="2"/>
  <c r="AI264" i="2"/>
  <c r="CL264" i="2" s="1"/>
  <c r="AH264" i="2"/>
  <c r="CK264" i="2" s="1"/>
  <c r="AG264" i="2"/>
  <c r="CJ264" i="2" s="1"/>
  <c r="AF264" i="2"/>
  <c r="CI264" i="2" s="1"/>
  <c r="AE264" i="2"/>
  <c r="AD264" i="2"/>
  <c r="CG264" i="2" s="1"/>
  <c r="AC264" i="2"/>
  <c r="CF264" i="2" s="1"/>
  <c r="AB264" i="2"/>
  <c r="CE264" i="2" s="1"/>
  <c r="AA264" i="2"/>
  <c r="CD264" i="2" s="1"/>
  <c r="Z264" i="2"/>
  <c r="CC264" i="2" s="1"/>
  <c r="Y264" i="2"/>
  <c r="CB264" i="2" s="1"/>
  <c r="X264" i="2"/>
  <c r="CA264" i="2" s="1"/>
  <c r="W264" i="2"/>
  <c r="V264" i="2"/>
  <c r="BY264" i="2" s="1"/>
  <c r="U264" i="2"/>
  <c r="BX264" i="2" s="1"/>
  <c r="T264" i="2"/>
  <c r="BW264" i="2" s="1"/>
  <c r="S264" i="2"/>
  <c r="BV264" i="2" s="1"/>
  <c r="R264" i="2"/>
  <c r="BU264" i="2" s="1"/>
  <c r="Q264" i="2"/>
  <c r="BT264" i="2" s="1"/>
  <c r="P264" i="2"/>
  <c r="BS264" i="2" s="1"/>
  <c r="O264" i="2"/>
  <c r="BR264" i="2" s="1"/>
  <c r="N264" i="2"/>
  <c r="BQ264" i="2" s="1"/>
  <c r="M264" i="2"/>
  <c r="BP264" i="2" s="1"/>
  <c r="L264" i="2"/>
  <c r="BO264" i="2" s="1"/>
  <c r="K264" i="2"/>
  <c r="BN264" i="2" s="1"/>
  <c r="J264" i="2"/>
  <c r="BM264" i="2" s="1"/>
  <c r="I264" i="2"/>
  <c r="BL264" i="2" s="1"/>
  <c r="H264" i="2"/>
  <c r="BK264" i="2" s="1"/>
  <c r="G264" i="2"/>
  <c r="BJ264" i="2" s="1"/>
  <c r="F264" i="2"/>
  <c r="BI264" i="2" s="1"/>
  <c r="E264" i="2"/>
  <c r="BH264" i="2" s="1"/>
  <c r="D264" i="2"/>
  <c r="BG264" i="2" s="1"/>
  <c r="C264" i="2"/>
  <c r="BF264" i="2" s="1"/>
  <c r="B264" i="2"/>
  <c r="A264" i="2"/>
  <c r="CU263" i="2"/>
  <c r="CS263" i="2"/>
  <c r="CK263" i="2"/>
  <c r="CJ263" i="2"/>
  <c r="CB263" i="2"/>
  <c r="BT263" i="2"/>
  <c r="BM263" i="2"/>
  <c r="BD263" i="2"/>
  <c r="DG263" i="2" s="1"/>
  <c r="BC263" i="2"/>
  <c r="BB263" i="2"/>
  <c r="DE263" i="2" s="1"/>
  <c r="BA263" i="2"/>
  <c r="DD263" i="2" s="1"/>
  <c r="AZ263" i="2"/>
  <c r="DC263" i="2" s="1"/>
  <c r="AY263" i="2"/>
  <c r="DB263" i="2" s="1"/>
  <c r="AX263" i="2"/>
  <c r="DA263" i="2" s="1"/>
  <c r="AW263" i="2"/>
  <c r="CZ263" i="2" s="1"/>
  <c r="AV263" i="2"/>
  <c r="CY263" i="2" s="1"/>
  <c r="AU263" i="2"/>
  <c r="CX263" i="2" s="1"/>
  <c r="AT263" i="2"/>
  <c r="CW263" i="2" s="1"/>
  <c r="AS263" i="2"/>
  <c r="CV263" i="2" s="1"/>
  <c r="AR263" i="2"/>
  <c r="AQ263" i="2"/>
  <c r="CT263" i="2" s="1"/>
  <c r="AP263" i="2"/>
  <c r="AO263" i="2"/>
  <c r="CR263" i="2" s="1"/>
  <c r="AN263" i="2"/>
  <c r="CQ263" i="2" s="1"/>
  <c r="AM263" i="2"/>
  <c r="CP263" i="2" s="1"/>
  <c r="AL263" i="2"/>
  <c r="CO263" i="2" s="1"/>
  <c r="AK263" i="2"/>
  <c r="CN263" i="2" s="1"/>
  <c r="AJ263" i="2"/>
  <c r="CM263" i="2" s="1"/>
  <c r="AI263" i="2"/>
  <c r="CL263" i="2" s="1"/>
  <c r="AH263" i="2"/>
  <c r="AG263" i="2"/>
  <c r="AF263" i="2"/>
  <c r="CI263" i="2" s="1"/>
  <c r="AE263" i="2"/>
  <c r="CH263" i="2" s="1"/>
  <c r="AD263" i="2"/>
  <c r="CG263" i="2" s="1"/>
  <c r="AC263" i="2"/>
  <c r="CF263" i="2" s="1"/>
  <c r="AB263" i="2"/>
  <c r="CE263" i="2" s="1"/>
  <c r="AA263" i="2"/>
  <c r="CD263" i="2" s="1"/>
  <c r="Z263" i="2"/>
  <c r="CC263" i="2" s="1"/>
  <c r="Y263" i="2"/>
  <c r="X263" i="2"/>
  <c r="CA263" i="2" s="1"/>
  <c r="W263" i="2"/>
  <c r="BZ263" i="2" s="1"/>
  <c r="V263" i="2"/>
  <c r="BY263" i="2" s="1"/>
  <c r="U263" i="2"/>
  <c r="BX263" i="2" s="1"/>
  <c r="T263" i="2"/>
  <c r="BW263" i="2" s="1"/>
  <c r="S263" i="2"/>
  <c r="BV263" i="2" s="1"/>
  <c r="R263" i="2"/>
  <c r="BU263" i="2" s="1"/>
  <c r="Q263" i="2"/>
  <c r="P263" i="2"/>
  <c r="BS263" i="2" s="1"/>
  <c r="O263" i="2"/>
  <c r="BR263" i="2" s="1"/>
  <c r="N263" i="2"/>
  <c r="BQ263" i="2" s="1"/>
  <c r="M263" i="2"/>
  <c r="BP263" i="2" s="1"/>
  <c r="L263" i="2"/>
  <c r="BO263" i="2" s="1"/>
  <c r="K263" i="2"/>
  <c r="BN263" i="2" s="1"/>
  <c r="J263" i="2"/>
  <c r="I263" i="2"/>
  <c r="BL263" i="2" s="1"/>
  <c r="H263" i="2"/>
  <c r="BK263" i="2" s="1"/>
  <c r="G263" i="2"/>
  <c r="BJ263" i="2" s="1"/>
  <c r="F263" i="2"/>
  <c r="BI263" i="2" s="1"/>
  <c r="E263" i="2"/>
  <c r="BH263" i="2" s="1"/>
  <c r="D263" i="2"/>
  <c r="BG263" i="2" s="1"/>
  <c r="C263" i="2"/>
  <c r="BF263" i="2" s="1"/>
  <c r="B263" i="2"/>
  <c r="A263" i="2"/>
  <c r="DG262" i="2"/>
  <c r="DE262" i="2"/>
  <c r="CW262" i="2"/>
  <c r="CR262" i="2"/>
  <c r="CJ262" i="2"/>
  <c r="CH262" i="2"/>
  <c r="BZ262" i="2"/>
  <c r="BY262" i="2"/>
  <c r="BQ262" i="2"/>
  <c r="BL262" i="2"/>
  <c r="BI262" i="2"/>
  <c r="BD262" i="2"/>
  <c r="BC262" i="2"/>
  <c r="BB262" i="2"/>
  <c r="BA262" i="2"/>
  <c r="DD262" i="2" s="1"/>
  <c r="AZ262" i="2"/>
  <c r="DC262" i="2" s="1"/>
  <c r="AY262" i="2"/>
  <c r="DB262" i="2" s="1"/>
  <c r="AX262" i="2"/>
  <c r="DA262" i="2" s="1"/>
  <c r="AW262" i="2"/>
  <c r="CZ262" i="2" s="1"/>
  <c r="AV262" i="2"/>
  <c r="CY262" i="2" s="1"/>
  <c r="AU262" i="2"/>
  <c r="CX262" i="2" s="1"/>
  <c r="AT262" i="2"/>
  <c r="AS262" i="2"/>
  <c r="CV262" i="2" s="1"/>
  <c r="AR262" i="2"/>
  <c r="CU262" i="2" s="1"/>
  <c r="AQ262" i="2"/>
  <c r="CT262" i="2" s="1"/>
  <c r="AP262" i="2"/>
  <c r="CS262" i="2" s="1"/>
  <c r="AO262" i="2"/>
  <c r="AN262" i="2"/>
  <c r="CQ262" i="2" s="1"/>
  <c r="AM262" i="2"/>
  <c r="CP262" i="2" s="1"/>
  <c r="AL262" i="2"/>
  <c r="CO262" i="2" s="1"/>
  <c r="AK262" i="2"/>
  <c r="CN262" i="2" s="1"/>
  <c r="AJ262" i="2"/>
  <c r="CM262" i="2" s="1"/>
  <c r="AI262" i="2"/>
  <c r="CL262" i="2" s="1"/>
  <c r="AH262" i="2"/>
  <c r="CK262" i="2" s="1"/>
  <c r="AG262" i="2"/>
  <c r="AF262" i="2"/>
  <c r="CI262" i="2" s="1"/>
  <c r="AE262" i="2"/>
  <c r="AD262" i="2"/>
  <c r="CG262" i="2" s="1"/>
  <c r="AC262" i="2"/>
  <c r="CF262" i="2" s="1"/>
  <c r="AB262" i="2"/>
  <c r="CE262" i="2" s="1"/>
  <c r="AA262" i="2"/>
  <c r="CD262" i="2" s="1"/>
  <c r="Z262" i="2"/>
  <c r="CC262" i="2" s="1"/>
  <c r="Y262" i="2"/>
  <c r="CB262" i="2" s="1"/>
  <c r="X262" i="2"/>
  <c r="CA262" i="2" s="1"/>
  <c r="W262" i="2"/>
  <c r="V262" i="2"/>
  <c r="U262" i="2"/>
  <c r="BX262" i="2" s="1"/>
  <c r="T262" i="2"/>
  <c r="BW262" i="2" s="1"/>
  <c r="S262" i="2"/>
  <c r="BV262" i="2" s="1"/>
  <c r="R262" i="2"/>
  <c r="BU262" i="2" s="1"/>
  <c r="Q262" i="2"/>
  <c r="BT262" i="2" s="1"/>
  <c r="P262" i="2"/>
  <c r="BS262" i="2" s="1"/>
  <c r="O262" i="2"/>
  <c r="BR262" i="2" s="1"/>
  <c r="N262" i="2"/>
  <c r="M262" i="2"/>
  <c r="BP262" i="2" s="1"/>
  <c r="L262" i="2"/>
  <c r="BO262" i="2" s="1"/>
  <c r="K262" i="2"/>
  <c r="BN262" i="2" s="1"/>
  <c r="J262" i="2"/>
  <c r="BM262" i="2" s="1"/>
  <c r="I262" i="2"/>
  <c r="H262" i="2"/>
  <c r="BK262" i="2" s="1"/>
  <c r="G262" i="2"/>
  <c r="BJ262" i="2" s="1"/>
  <c r="F262" i="2"/>
  <c r="E262" i="2"/>
  <c r="BH262" i="2" s="1"/>
  <c r="D262" i="2"/>
  <c r="BG262" i="2" s="1"/>
  <c r="C262" i="2"/>
  <c r="BF262" i="2" s="1"/>
  <c r="B262" i="2"/>
  <c r="A262" i="2"/>
  <c r="DE261" i="2"/>
  <c r="CU261" i="2"/>
  <c r="CT261" i="2"/>
  <c r="CL261" i="2"/>
  <c r="CG261" i="2"/>
  <c r="BY261" i="2"/>
  <c r="BW261" i="2"/>
  <c r="BV261" i="2"/>
  <c r="BO261" i="2"/>
  <c r="BN261" i="2"/>
  <c r="BF261" i="2"/>
  <c r="BD261" i="2"/>
  <c r="DG261" i="2" s="1"/>
  <c r="BC261" i="2"/>
  <c r="BB261" i="2"/>
  <c r="BA261" i="2"/>
  <c r="DD261" i="2" s="1"/>
  <c r="AZ261" i="2"/>
  <c r="DC261" i="2" s="1"/>
  <c r="AY261" i="2"/>
  <c r="DB261" i="2" s="1"/>
  <c r="AX261" i="2"/>
  <c r="DA261" i="2" s="1"/>
  <c r="AW261" i="2"/>
  <c r="CZ261" i="2" s="1"/>
  <c r="AV261" i="2"/>
  <c r="CY261" i="2" s="1"/>
  <c r="AU261" i="2"/>
  <c r="CX261" i="2" s="1"/>
  <c r="AT261" i="2"/>
  <c r="CW261" i="2" s="1"/>
  <c r="AS261" i="2"/>
  <c r="CV261" i="2" s="1"/>
  <c r="AR261" i="2"/>
  <c r="AQ261" i="2"/>
  <c r="AP261" i="2"/>
  <c r="CS261" i="2" s="1"/>
  <c r="AO261" i="2"/>
  <c r="CR261" i="2" s="1"/>
  <c r="AN261" i="2"/>
  <c r="CQ261" i="2" s="1"/>
  <c r="AM261" i="2"/>
  <c r="CP261" i="2" s="1"/>
  <c r="AL261" i="2"/>
  <c r="CO261" i="2" s="1"/>
  <c r="AK261" i="2"/>
  <c r="CN261" i="2" s="1"/>
  <c r="AJ261" i="2"/>
  <c r="CM261" i="2" s="1"/>
  <c r="AI261" i="2"/>
  <c r="AH261" i="2"/>
  <c r="CK261" i="2" s="1"/>
  <c r="AG261" i="2"/>
  <c r="CJ261" i="2" s="1"/>
  <c r="AF261" i="2"/>
  <c r="CI261" i="2" s="1"/>
  <c r="AE261" i="2"/>
  <c r="CH261" i="2" s="1"/>
  <c r="AD261" i="2"/>
  <c r="AC261" i="2"/>
  <c r="CF261" i="2" s="1"/>
  <c r="AB261" i="2"/>
  <c r="CE261" i="2" s="1"/>
  <c r="AA261" i="2"/>
  <c r="CD261" i="2" s="1"/>
  <c r="Z261" i="2"/>
  <c r="CC261" i="2" s="1"/>
  <c r="Y261" i="2"/>
  <c r="CB261" i="2" s="1"/>
  <c r="X261" i="2"/>
  <c r="CA261" i="2" s="1"/>
  <c r="W261" i="2"/>
  <c r="BZ261" i="2" s="1"/>
  <c r="V261" i="2"/>
  <c r="U261" i="2"/>
  <c r="BX261" i="2" s="1"/>
  <c r="T261" i="2"/>
  <c r="S261" i="2"/>
  <c r="R261" i="2"/>
  <c r="BU261" i="2" s="1"/>
  <c r="Q261" i="2"/>
  <c r="BT261" i="2" s="1"/>
  <c r="P261" i="2"/>
  <c r="BS261" i="2" s="1"/>
  <c r="O261" i="2"/>
  <c r="BR261" i="2" s="1"/>
  <c r="N261" i="2"/>
  <c r="BQ261" i="2" s="1"/>
  <c r="M261" i="2"/>
  <c r="BP261" i="2" s="1"/>
  <c r="L261" i="2"/>
  <c r="K261" i="2"/>
  <c r="J261" i="2"/>
  <c r="BM261" i="2" s="1"/>
  <c r="I261" i="2"/>
  <c r="BL261" i="2" s="1"/>
  <c r="H261" i="2"/>
  <c r="BK261" i="2" s="1"/>
  <c r="G261" i="2"/>
  <c r="BJ261" i="2" s="1"/>
  <c r="F261" i="2"/>
  <c r="BI261" i="2" s="1"/>
  <c r="E261" i="2"/>
  <c r="BH261" i="2" s="1"/>
  <c r="D261" i="2"/>
  <c r="BG261" i="2" s="1"/>
  <c r="C261" i="2"/>
  <c r="B261" i="2"/>
  <c r="A261" i="2"/>
  <c r="DG260" i="2"/>
  <c r="CY260" i="2"/>
  <c r="CT260" i="2"/>
  <c r="CL260" i="2"/>
  <c r="CJ260" i="2"/>
  <c r="CD260" i="2"/>
  <c r="BS260" i="2"/>
  <c r="BN260" i="2"/>
  <c r="BF260" i="2"/>
  <c r="BD260" i="2"/>
  <c r="BC260" i="2"/>
  <c r="BB260" i="2"/>
  <c r="DE260" i="2" s="1"/>
  <c r="BA260" i="2"/>
  <c r="DD260" i="2" s="1"/>
  <c r="AZ260" i="2"/>
  <c r="DC260" i="2" s="1"/>
  <c r="AY260" i="2"/>
  <c r="DB260" i="2" s="1"/>
  <c r="AX260" i="2"/>
  <c r="DA260" i="2" s="1"/>
  <c r="AW260" i="2"/>
  <c r="CZ260" i="2" s="1"/>
  <c r="AV260" i="2"/>
  <c r="AU260" i="2"/>
  <c r="CX260" i="2" s="1"/>
  <c r="AT260" i="2"/>
  <c r="CW260" i="2" s="1"/>
  <c r="AS260" i="2"/>
  <c r="CV260" i="2" s="1"/>
  <c r="AR260" i="2"/>
  <c r="CU260" i="2" s="1"/>
  <c r="AQ260" i="2"/>
  <c r="AP260" i="2"/>
  <c r="CS260" i="2" s="1"/>
  <c r="AO260" i="2"/>
  <c r="CR260" i="2" s="1"/>
  <c r="AN260" i="2"/>
  <c r="CQ260" i="2" s="1"/>
  <c r="AM260" i="2"/>
  <c r="CP260" i="2" s="1"/>
  <c r="AL260" i="2"/>
  <c r="CO260" i="2" s="1"/>
  <c r="AK260" i="2"/>
  <c r="CN260" i="2" s="1"/>
  <c r="AJ260" i="2"/>
  <c r="CM260" i="2" s="1"/>
  <c r="AI260" i="2"/>
  <c r="AH260" i="2"/>
  <c r="CK260" i="2" s="1"/>
  <c r="AG260" i="2"/>
  <c r="AF260" i="2"/>
  <c r="CI260" i="2" s="1"/>
  <c r="AE260" i="2"/>
  <c r="CH260" i="2" s="1"/>
  <c r="AD260" i="2"/>
  <c r="CG260" i="2" s="1"/>
  <c r="AC260" i="2"/>
  <c r="CF260" i="2" s="1"/>
  <c r="AB260" i="2"/>
  <c r="CE260" i="2" s="1"/>
  <c r="AA260" i="2"/>
  <c r="Z260" i="2"/>
  <c r="CC260" i="2" s="1"/>
  <c r="Y260" i="2"/>
  <c r="CB260" i="2" s="1"/>
  <c r="X260" i="2"/>
  <c r="CA260" i="2" s="1"/>
  <c r="W260" i="2"/>
  <c r="BZ260" i="2" s="1"/>
  <c r="V260" i="2"/>
  <c r="BY260" i="2" s="1"/>
  <c r="U260" i="2"/>
  <c r="BX260" i="2" s="1"/>
  <c r="T260" i="2"/>
  <c r="BW260" i="2" s="1"/>
  <c r="S260" i="2"/>
  <c r="BV260" i="2" s="1"/>
  <c r="R260" i="2"/>
  <c r="BU260" i="2" s="1"/>
  <c r="Q260" i="2"/>
  <c r="BT260" i="2" s="1"/>
  <c r="P260" i="2"/>
  <c r="O260" i="2"/>
  <c r="BR260" i="2" s="1"/>
  <c r="N260" i="2"/>
  <c r="BQ260" i="2" s="1"/>
  <c r="M260" i="2"/>
  <c r="BP260" i="2" s="1"/>
  <c r="L260" i="2"/>
  <c r="BO260" i="2" s="1"/>
  <c r="K260" i="2"/>
  <c r="J260" i="2"/>
  <c r="BM260" i="2" s="1"/>
  <c r="I260" i="2"/>
  <c r="BL260" i="2" s="1"/>
  <c r="H260" i="2"/>
  <c r="BK260" i="2" s="1"/>
  <c r="G260" i="2"/>
  <c r="BJ260" i="2" s="1"/>
  <c r="F260" i="2"/>
  <c r="BI260" i="2" s="1"/>
  <c r="E260" i="2"/>
  <c r="BH260" i="2" s="1"/>
  <c r="D260" i="2"/>
  <c r="BG260" i="2" s="1"/>
  <c r="C260" i="2"/>
  <c r="B260" i="2"/>
  <c r="A260" i="2"/>
  <c r="DG259" i="2"/>
  <c r="CY259" i="2"/>
  <c r="CW259" i="2"/>
  <c r="CQ259" i="2"/>
  <c r="CF259" i="2"/>
  <c r="CA259" i="2"/>
  <c r="BS259" i="2"/>
  <c r="BI259" i="2"/>
  <c r="BH259" i="2"/>
  <c r="BD259" i="2"/>
  <c r="BC259" i="2"/>
  <c r="BB259" i="2"/>
  <c r="DE259" i="2" s="1"/>
  <c r="BA259" i="2"/>
  <c r="DD259" i="2" s="1"/>
  <c r="AZ259" i="2"/>
  <c r="DC259" i="2" s="1"/>
  <c r="AY259" i="2"/>
  <c r="DB259" i="2" s="1"/>
  <c r="AX259" i="2"/>
  <c r="DA259" i="2" s="1"/>
  <c r="AW259" i="2"/>
  <c r="CZ259" i="2" s="1"/>
  <c r="AV259" i="2"/>
  <c r="AU259" i="2"/>
  <c r="CX259" i="2" s="1"/>
  <c r="AT259" i="2"/>
  <c r="AS259" i="2"/>
  <c r="CV259" i="2" s="1"/>
  <c r="AR259" i="2"/>
  <c r="CU259" i="2" s="1"/>
  <c r="AQ259" i="2"/>
  <c r="CT259" i="2" s="1"/>
  <c r="AP259" i="2"/>
  <c r="CS259" i="2" s="1"/>
  <c r="AO259" i="2"/>
  <c r="CR259" i="2" s="1"/>
  <c r="AN259" i="2"/>
  <c r="AM259" i="2"/>
  <c r="CP259" i="2" s="1"/>
  <c r="AL259" i="2"/>
  <c r="CO259" i="2" s="1"/>
  <c r="AK259" i="2"/>
  <c r="CN259" i="2" s="1"/>
  <c r="AJ259" i="2"/>
  <c r="CM259" i="2" s="1"/>
  <c r="AI259" i="2"/>
  <c r="CL259" i="2" s="1"/>
  <c r="AH259" i="2"/>
  <c r="CK259" i="2" s="1"/>
  <c r="AG259" i="2"/>
  <c r="CJ259" i="2" s="1"/>
  <c r="AF259" i="2"/>
  <c r="CI259" i="2" s="1"/>
  <c r="AE259" i="2"/>
  <c r="CH259" i="2" s="1"/>
  <c r="AD259" i="2"/>
  <c r="CG259" i="2" s="1"/>
  <c r="AC259" i="2"/>
  <c r="AB259" i="2"/>
  <c r="CE259" i="2" s="1"/>
  <c r="AA259" i="2"/>
  <c r="CD259" i="2" s="1"/>
  <c r="Z259" i="2"/>
  <c r="CC259" i="2" s="1"/>
  <c r="Y259" i="2"/>
  <c r="CB259" i="2" s="1"/>
  <c r="X259" i="2"/>
  <c r="W259" i="2"/>
  <c r="BZ259" i="2" s="1"/>
  <c r="V259" i="2"/>
  <c r="BY259" i="2" s="1"/>
  <c r="U259" i="2"/>
  <c r="BX259" i="2" s="1"/>
  <c r="T259" i="2"/>
  <c r="BW259" i="2" s="1"/>
  <c r="S259" i="2"/>
  <c r="BV259" i="2" s="1"/>
  <c r="R259" i="2"/>
  <c r="BU259" i="2" s="1"/>
  <c r="Q259" i="2"/>
  <c r="BT259" i="2" s="1"/>
  <c r="P259" i="2"/>
  <c r="O259" i="2"/>
  <c r="BR259" i="2" s="1"/>
  <c r="N259" i="2"/>
  <c r="BQ259" i="2" s="1"/>
  <c r="M259" i="2"/>
  <c r="BP259" i="2" s="1"/>
  <c r="L259" i="2"/>
  <c r="BO259" i="2" s="1"/>
  <c r="K259" i="2"/>
  <c r="BN259" i="2" s="1"/>
  <c r="J259" i="2"/>
  <c r="BM259" i="2" s="1"/>
  <c r="I259" i="2"/>
  <c r="BL259" i="2" s="1"/>
  <c r="H259" i="2"/>
  <c r="BK259" i="2" s="1"/>
  <c r="G259" i="2"/>
  <c r="BJ259" i="2" s="1"/>
  <c r="F259" i="2"/>
  <c r="E259" i="2"/>
  <c r="D259" i="2"/>
  <c r="BG259" i="2" s="1"/>
  <c r="C259" i="2"/>
  <c r="BF259" i="2" s="1"/>
  <c r="B259" i="2"/>
  <c r="A259" i="2"/>
  <c r="DA258" i="2"/>
  <c r="CV258" i="2"/>
  <c r="CN258" i="2"/>
  <c r="CF258" i="2"/>
  <c r="CC258" i="2"/>
  <c r="BU258" i="2"/>
  <c r="BP258" i="2"/>
  <c r="BH258" i="2"/>
  <c r="BD258" i="2"/>
  <c r="DG258" i="2" s="1"/>
  <c r="BC258" i="2"/>
  <c r="BB258" i="2"/>
  <c r="DE258" i="2" s="1"/>
  <c r="BA258" i="2"/>
  <c r="DD258" i="2" s="1"/>
  <c r="AZ258" i="2"/>
  <c r="DC258" i="2" s="1"/>
  <c r="AY258" i="2"/>
  <c r="DB258" i="2" s="1"/>
  <c r="AX258" i="2"/>
  <c r="AW258" i="2"/>
  <c r="CZ258" i="2" s="1"/>
  <c r="AV258" i="2"/>
  <c r="CY258" i="2" s="1"/>
  <c r="AU258" i="2"/>
  <c r="CX258" i="2" s="1"/>
  <c r="AT258" i="2"/>
  <c r="CW258" i="2" s="1"/>
  <c r="AS258" i="2"/>
  <c r="AR258" i="2"/>
  <c r="CU258" i="2" s="1"/>
  <c r="AQ258" i="2"/>
  <c r="CT258" i="2" s="1"/>
  <c r="AP258" i="2"/>
  <c r="CS258" i="2" s="1"/>
  <c r="AO258" i="2"/>
  <c r="CR258" i="2" s="1"/>
  <c r="AN258" i="2"/>
  <c r="CQ258" i="2" s="1"/>
  <c r="AM258" i="2"/>
  <c r="CP258" i="2" s="1"/>
  <c r="AL258" i="2"/>
  <c r="CO258" i="2" s="1"/>
  <c r="AK258" i="2"/>
  <c r="AJ258" i="2"/>
  <c r="CM258" i="2" s="1"/>
  <c r="AI258" i="2"/>
  <c r="CL258" i="2" s="1"/>
  <c r="AH258" i="2"/>
  <c r="CK258" i="2" s="1"/>
  <c r="AG258" i="2"/>
  <c r="CJ258" i="2" s="1"/>
  <c r="AF258" i="2"/>
  <c r="CI258" i="2" s="1"/>
  <c r="AE258" i="2"/>
  <c r="CH258" i="2" s="1"/>
  <c r="AD258" i="2"/>
  <c r="CG258" i="2" s="1"/>
  <c r="AC258" i="2"/>
  <c r="AB258" i="2"/>
  <c r="CE258" i="2" s="1"/>
  <c r="AA258" i="2"/>
  <c r="CD258" i="2" s="1"/>
  <c r="Z258" i="2"/>
  <c r="Y258" i="2"/>
  <c r="CB258" i="2" s="1"/>
  <c r="X258" i="2"/>
  <c r="CA258" i="2" s="1"/>
  <c r="W258" i="2"/>
  <c r="BZ258" i="2" s="1"/>
  <c r="V258" i="2"/>
  <c r="BY258" i="2" s="1"/>
  <c r="U258" i="2"/>
  <c r="BX258" i="2" s="1"/>
  <c r="T258" i="2"/>
  <c r="BW258" i="2" s="1"/>
  <c r="S258" i="2"/>
  <c r="BV258" i="2" s="1"/>
  <c r="R258" i="2"/>
  <c r="Q258" i="2"/>
  <c r="BT258" i="2" s="1"/>
  <c r="P258" i="2"/>
  <c r="BS258" i="2" s="1"/>
  <c r="O258" i="2"/>
  <c r="BR258" i="2" s="1"/>
  <c r="N258" i="2"/>
  <c r="BQ258" i="2" s="1"/>
  <c r="M258" i="2"/>
  <c r="L258" i="2"/>
  <c r="BO258" i="2" s="1"/>
  <c r="K258" i="2"/>
  <c r="BN258" i="2" s="1"/>
  <c r="J258" i="2"/>
  <c r="BM258" i="2" s="1"/>
  <c r="I258" i="2"/>
  <c r="BL258" i="2" s="1"/>
  <c r="H258" i="2"/>
  <c r="BK258" i="2" s="1"/>
  <c r="G258" i="2"/>
  <c r="BJ258" i="2" s="1"/>
  <c r="F258" i="2"/>
  <c r="BI258" i="2" s="1"/>
  <c r="E258" i="2"/>
  <c r="D258" i="2"/>
  <c r="BG258" i="2" s="1"/>
  <c r="C258" i="2"/>
  <c r="BF258" i="2" s="1"/>
  <c r="B258" i="2"/>
  <c r="A258" i="2"/>
  <c r="DA257" i="2"/>
  <c r="CX257" i="2"/>
  <c r="CK257" i="2"/>
  <c r="CH257" i="2"/>
  <c r="BZ257" i="2"/>
  <c r="BU257" i="2"/>
  <c r="BJ257" i="2"/>
  <c r="BD257" i="2"/>
  <c r="DG257" i="2" s="1"/>
  <c r="BC257" i="2"/>
  <c r="BB257" i="2"/>
  <c r="DE257" i="2" s="1"/>
  <c r="BA257" i="2"/>
  <c r="DD257" i="2" s="1"/>
  <c r="AZ257" i="2"/>
  <c r="DC257" i="2" s="1"/>
  <c r="AY257" i="2"/>
  <c r="DB257" i="2" s="1"/>
  <c r="AX257" i="2"/>
  <c r="AW257" i="2"/>
  <c r="CZ257" i="2" s="1"/>
  <c r="AV257" i="2"/>
  <c r="CY257" i="2" s="1"/>
  <c r="AU257" i="2"/>
  <c r="AT257" i="2"/>
  <c r="CW257" i="2" s="1"/>
  <c r="AS257" i="2"/>
  <c r="CV257" i="2" s="1"/>
  <c r="AR257" i="2"/>
  <c r="CU257" i="2" s="1"/>
  <c r="AQ257" i="2"/>
  <c r="CT257" i="2" s="1"/>
  <c r="AP257" i="2"/>
  <c r="CS257" i="2" s="1"/>
  <c r="AO257" i="2"/>
  <c r="CR257" i="2" s="1"/>
  <c r="AN257" i="2"/>
  <c r="CQ257" i="2" s="1"/>
  <c r="AM257" i="2"/>
  <c r="CP257" i="2" s="1"/>
  <c r="AL257" i="2"/>
  <c r="CO257" i="2" s="1"/>
  <c r="AK257" i="2"/>
  <c r="CN257" i="2" s="1"/>
  <c r="AJ257" i="2"/>
  <c r="CM257" i="2" s="1"/>
  <c r="AI257" i="2"/>
  <c r="CL257" i="2" s="1"/>
  <c r="AH257" i="2"/>
  <c r="AG257" i="2"/>
  <c r="CJ257" i="2" s="1"/>
  <c r="AF257" i="2"/>
  <c r="CI257" i="2" s="1"/>
  <c r="AE257" i="2"/>
  <c r="AD257" i="2"/>
  <c r="CG257" i="2" s="1"/>
  <c r="AC257" i="2"/>
  <c r="CF257" i="2" s="1"/>
  <c r="AB257" i="2"/>
  <c r="CE257" i="2" s="1"/>
  <c r="AA257" i="2"/>
  <c r="CD257" i="2" s="1"/>
  <c r="Z257" i="2"/>
  <c r="CC257" i="2" s="1"/>
  <c r="Y257" i="2"/>
  <c r="CB257" i="2" s="1"/>
  <c r="X257" i="2"/>
  <c r="CA257" i="2" s="1"/>
  <c r="W257" i="2"/>
  <c r="V257" i="2"/>
  <c r="BY257" i="2" s="1"/>
  <c r="U257" i="2"/>
  <c r="BX257" i="2" s="1"/>
  <c r="T257" i="2"/>
  <c r="BW257" i="2" s="1"/>
  <c r="S257" i="2"/>
  <c r="BV257" i="2" s="1"/>
  <c r="R257" i="2"/>
  <c r="Q257" i="2"/>
  <c r="BT257" i="2" s="1"/>
  <c r="P257" i="2"/>
  <c r="BS257" i="2" s="1"/>
  <c r="O257" i="2"/>
  <c r="BR257" i="2" s="1"/>
  <c r="N257" i="2"/>
  <c r="BQ257" i="2" s="1"/>
  <c r="M257" i="2"/>
  <c r="BP257" i="2" s="1"/>
  <c r="L257" i="2"/>
  <c r="BO257" i="2" s="1"/>
  <c r="K257" i="2"/>
  <c r="BN257" i="2" s="1"/>
  <c r="J257" i="2"/>
  <c r="BM257" i="2" s="1"/>
  <c r="I257" i="2"/>
  <c r="BL257" i="2" s="1"/>
  <c r="H257" i="2"/>
  <c r="BK257" i="2" s="1"/>
  <c r="G257" i="2"/>
  <c r="F257" i="2"/>
  <c r="BI257" i="2" s="1"/>
  <c r="E257" i="2"/>
  <c r="BH257" i="2" s="1"/>
  <c r="D257" i="2"/>
  <c r="BG257" i="2" s="1"/>
  <c r="C257" i="2"/>
  <c r="BF257" i="2" s="1"/>
  <c r="B257" i="2"/>
  <c r="A257" i="2"/>
  <c r="CX256" i="2"/>
  <c r="CN256" i="2"/>
  <c r="CH256" i="2"/>
  <c r="BJ256" i="2"/>
  <c r="BD256" i="2"/>
  <c r="DG256" i="2" s="1"/>
  <c r="BC256" i="2"/>
  <c r="BB256" i="2"/>
  <c r="DE256" i="2" s="1"/>
  <c r="BA256" i="2"/>
  <c r="DD256" i="2" s="1"/>
  <c r="AZ256" i="2"/>
  <c r="DC256" i="2" s="1"/>
  <c r="AY256" i="2"/>
  <c r="DB256" i="2" s="1"/>
  <c r="AX256" i="2"/>
  <c r="DA256" i="2" s="1"/>
  <c r="AW256" i="2"/>
  <c r="CZ256" i="2" s="1"/>
  <c r="AV256" i="2"/>
  <c r="CY256" i="2" s="1"/>
  <c r="AU256" i="2"/>
  <c r="AT256" i="2"/>
  <c r="CW256" i="2" s="1"/>
  <c r="AS256" i="2"/>
  <c r="CV256" i="2" s="1"/>
  <c r="AR256" i="2"/>
  <c r="CU256" i="2" s="1"/>
  <c r="AQ256" i="2"/>
  <c r="CT256" i="2" s="1"/>
  <c r="AP256" i="2"/>
  <c r="CS256" i="2" s="1"/>
  <c r="AO256" i="2"/>
  <c r="CR256" i="2" s="1"/>
  <c r="AN256" i="2"/>
  <c r="CQ256" i="2" s="1"/>
  <c r="AM256" i="2"/>
  <c r="CP256" i="2" s="1"/>
  <c r="AL256" i="2"/>
  <c r="CO256" i="2" s="1"/>
  <c r="AK256" i="2"/>
  <c r="AJ256" i="2"/>
  <c r="CM256" i="2" s="1"/>
  <c r="AI256" i="2"/>
  <c r="CL256" i="2" s="1"/>
  <c r="AH256" i="2"/>
  <c r="CK256" i="2" s="1"/>
  <c r="AG256" i="2"/>
  <c r="CJ256" i="2" s="1"/>
  <c r="AF256" i="2"/>
  <c r="CI256" i="2" s="1"/>
  <c r="AE256" i="2"/>
  <c r="AD256" i="2"/>
  <c r="CG256" i="2" s="1"/>
  <c r="AC256" i="2"/>
  <c r="CF256" i="2" s="1"/>
  <c r="AB256" i="2"/>
  <c r="CE256" i="2" s="1"/>
  <c r="AA256" i="2"/>
  <c r="CD256" i="2" s="1"/>
  <c r="Z256" i="2"/>
  <c r="CC256" i="2" s="1"/>
  <c r="Y256" i="2"/>
  <c r="CB256" i="2" s="1"/>
  <c r="X256" i="2"/>
  <c r="CA256" i="2" s="1"/>
  <c r="W256" i="2"/>
  <c r="BZ256" i="2" s="1"/>
  <c r="V256" i="2"/>
  <c r="BY256" i="2" s="1"/>
  <c r="U256" i="2"/>
  <c r="BX256" i="2" s="1"/>
  <c r="T256" i="2"/>
  <c r="BW256" i="2" s="1"/>
  <c r="S256" i="2"/>
  <c r="BV256" i="2" s="1"/>
  <c r="R256" i="2"/>
  <c r="BU256" i="2" s="1"/>
  <c r="Q256" i="2"/>
  <c r="BT256" i="2" s="1"/>
  <c r="P256" i="2"/>
  <c r="BS256" i="2" s="1"/>
  <c r="O256" i="2"/>
  <c r="BR256" i="2" s="1"/>
  <c r="N256" i="2"/>
  <c r="BQ256" i="2" s="1"/>
  <c r="M256" i="2"/>
  <c r="BP256" i="2" s="1"/>
  <c r="L256" i="2"/>
  <c r="BO256" i="2" s="1"/>
  <c r="K256" i="2"/>
  <c r="BN256" i="2" s="1"/>
  <c r="J256" i="2"/>
  <c r="BM256" i="2" s="1"/>
  <c r="I256" i="2"/>
  <c r="BL256" i="2" s="1"/>
  <c r="H256" i="2"/>
  <c r="BK256" i="2" s="1"/>
  <c r="G256" i="2"/>
  <c r="F256" i="2"/>
  <c r="BI256" i="2" s="1"/>
  <c r="E256" i="2"/>
  <c r="BH256" i="2" s="1"/>
  <c r="D256" i="2"/>
  <c r="BG256" i="2" s="1"/>
  <c r="C256" i="2"/>
  <c r="BF256" i="2" s="1"/>
  <c r="B256" i="2"/>
  <c r="A256" i="2"/>
  <c r="CU255" i="2"/>
  <c r="CR255" i="2"/>
  <c r="BO255" i="2"/>
  <c r="BD255" i="2"/>
  <c r="DG255" i="2" s="1"/>
  <c r="BC255" i="2"/>
  <c r="BB255" i="2"/>
  <c r="DE255" i="2" s="1"/>
  <c r="BA255" i="2"/>
  <c r="DD255" i="2" s="1"/>
  <c r="AZ255" i="2"/>
  <c r="DC255" i="2" s="1"/>
  <c r="AY255" i="2"/>
  <c r="DB255" i="2" s="1"/>
  <c r="AX255" i="2"/>
  <c r="DA255" i="2" s="1"/>
  <c r="AW255" i="2"/>
  <c r="CZ255" i="2" s="1"/>
  <c r="AV255" i="2"/>
  <c r="CY255" i="2" s="1"/>
  <c r="AU255" i="2"/>
  <c r="CX255" i="2" s="1"/>
  <c r="AT255" i="2"/>
  <c r="CW255" i="2" s="1"/>
  <c r="AS255" i="2"/>
  <c r="CV255" i="2" s="1"/>
  <c r="AR255" i="2"/>
  <c r="AQ255" i="2"/>
  <c r="CT255" i="2" s="1"/>
  <c r="AP255" i="2"/>
  <c r="CS255" i="2" s="1"/>
  <c r="AO255" i="2"/>
  <c r="AN255" i="2"/>
  <c r="CQ255" i="2" s="1"/>
  <c r="AM255" i="2"/>
  <c r="CP255" i="2" s="1"/>
  <c r="AL255" i="2"/>
  <c r="CO255" i="2" s="1"/>
  <c r="AK255" i="2"/>
  <c r="CN255" i="2" s="1"/>
  <c r="AJ255" i="2"/>
  <c r="CM255" i="2" s="1"/>
  <c r="AI255" i="2"/>
  <c r="CL255" i="2" s="1"/>
  <c r="AH255" i="2"/>
  <c r="CK255" i="2" s="1"/>
  <c r="AG255" i="2"/>
  <c r="CJ255" i="2" s="1"/>
  <c r="AF255" i="2"/>
  <c r="CI255" i="2" s="1"/>
  <c r="AE255" i="2"/>
  <c r="CH255" i="2" s="1"/>
  <c r="AD255" i="2"/>
  <c r="CG255" i="2" s="1"/>
  <c r="AC255" i="2"/>
  <c r="CF255" i="2" s="1"/>
  <c r="AB255" i="2"/>
  <c r="CE255" i="2" s="1"/>
  <c r="AA255" i="2"/>
  <c r="CD255" i="2" s="1"/>
  <c r="Z255" i="2"/>
  <c r="CC255" i="2" s="1"/>
  <c r="Y255" i="2"/>
  <c r="CB255" i="2" s="1"/>
  <c r="X255" i="2"/>
  <c r="CA255" i="2" s="1"/>
  <c r="W255" i="2"/>
  <c r="BZ255" i="2" s="1"/>
  <c r="V255" i="2"/>
  <c r="BY255" i="2" s="1"/>
  <c r="U255" i="2"/>
  <c r="BX255" i="2" s="1"/>
  <c r="T255" i="2"/>
  <c r="BW255" i="2" s="1"/>
  <c r="S255" i="2"/>
  <c r="BV255" i="2" s="1"/>
  <c r="R255" i="2"/>
  <c r="BU255" i="2" s="1"/>
  <c r="Q255" i="2"/>
  <c r="BT255" i="2" s="1"/>
  <c r="P255" i="2"/>
  <c r="BS255" i="2" s="1"/>
  <c r="O255" i="2"/>
  <c r="BR255" i="2" s="1"/>
  <c r="N255" i="2"/>
  <c r="BQ255" i="2" s="1"/>
  <c r="M255" i="2"/>
  <c r="BP255" i="2" s="1"/>
  <c r="L255" i="2"/>
  <c r="K255" i="2"/>
  <c r="BN255" i="2" s="1"/>
  <c r="J255" i="2"/>
  <c r="BM255" i="2" s="1"/>
  <c r="I255" i="2"/>
  <c r="BL255" i="2" s="1"/>
  <c r="H255" i="2"/>
  <c r="BK255" i="2" s="1"/>
  <c r="G255" i="2"/>
  <c r="BJ255" i="2" s="1"/>
  <c r="F255" i="2"/>
  <c r="BI255" i="2" s="1"/>
  <c r="E255" i="2"/>
  <c r="BH255" i="2" s="1"/>
  <c r="D255" i="2"/>
  <c r="BG255" i="2" s="1"/>
  <c r="C255" i="2"/>
  <c r="BF255" i="2" s="1"/>
  <c r="B255" i="2"/>
  <c r="A255" i="2"/>
  <c r="DE254" i="2"/>
  <c r="DC254" i="2"/>
  <c r="CU254" i="2"/>
  <c r="CR254" i="2"/>
  <c r="CE254" i="2"/>
  <c r="BW254" i="2"/>
  <c r="BT254" i="2"/>
  <c r="BO254" i="2"/>
  <c r="BL254" i="2"/>
  <c r="BD254" i="2"/>
  <c r="DG254" i="2" s="1"/>
  <c r="BC254" i="2"/>
  <c r="BB254" i="2"/>
  <c r="BA254" i="2"/>
  <c r="DD254" i="2" s="1"/>
  <c r="AZ254" i="2"/>
  <c r="AY254" i="2"/>
  <c r="DB254" i="2" s="1"/>
  <c r="AX254" i="2"/>
  <c r="DA254" i="2" s="1"/>
  <c r="AW254" i="2"/>
  <c r="CZ254" i="2" s="1"/>
  <c r="AV254" i="2"/>
  <c r="CY254" i="2" s="1"/>
  <c r="AU254" i="2"/>
  <c r="CX254" i="2" s="1"/>
  <c r="AT254" i="2"/>
  <c r="CW254" i="2" s="1"/>
  <c r="AS254" i="2"/>
  <c r="CV254" i="2" s="1"/>
  <c r="AR254" i="2"/>
  <c r="AQ254" i="2"/>
  <c r="CT254" i="2" s="1"/>
  <c r="AP254" i="2"/>
  <c r="CS254" i="2" s="1"/>
  <c r="AO254" i="2"/>
  <c r="AN254" i="2"/>
  <c r="CQ254" i="2" s="1"/>
  <c r="AM254" i="2"/>
  <c r="CP254" i="2" s="1"/>
  <c r="AL254" i="2"/>
  <c r="CO254" i="2" s="1"/>
  <c r="AK254" i="2"/>
  <c r="CN254" i="2" s="1"/>
  <c r="AJ254" i="2"/>
  <c r="CM254" i="2" s="1"/>
  <c r="AI254" i="2"/>
  <c r="CL254" i="2" s="1"/>
  <c r="AH254" i="2"/>
  <c r="CK254" i="2" s="1"/>
  <c r="AG254" i="2"/>
  <c r="CJ254" i="2" s="1"/>
  <c r="AF254" i="2"/>
  <c r="CI254" i="2" s="1"/>
  <c r="AE254" i="2"/>
  <c r="CH254" i="2" s="1"/>
  <c r="AD254" i="2"/>
  <c r="CG254" i="2" s="1"/>
  <c r="AC254" i="2"/>
  <c r="CF254" i="2" s="1"/>
  <c r="AB254" i="2"/>
  <c r="AA254" i="2"/>
  <c r="CD254" i="2" s="1"/>
  <c r="Z254" i="2"/>
  <c r="CC254" i="2" s="1"/>
  <c r="Y254" i="2"/>
  <c r="CB254" i="2" s="1"/>
  <c r="X254" i="2"/>
  <c r="CA254" i="2" s="1"/>
  <c r="W254" i="2"/>
  <c r="BZ254" i="2" s="1"/>
  <c r="V254" i="2"/>
  <c r="BY254" i="2" s="1"/>
  <c r="U254" i="2"/>
  <c r="BX254" i="2" s="1"/>
  <c r="T254" i="2"/>
  <c r="S254" i="2"/>
  <c r="BV254" i="2" s="1"/>
  <c r="R254" i="2"/>
  <c r="BU254" i="2" s="1"/>
  <c r="Q254" i="2"/>
  <c r="P254" i="2"/>
  <c r="BS254" i="2" s="1"/>
  <c r="O254" i="2"/>
  <c r="BR254" i="2" s="1"/>
  <c r="N254" i="2"/>
  <c r="BQ254" i="2" s="1"/>
  <c r="M254" i="2"/>
  <c r="BP254" i="2" s="1"/>
  <c r="L254" i="2"/>
  <c r="K254" i="2"/>
  <c r="BN254" i="2" s="1"/>
  <c r="J254" i="2"/>
  <c r="BM254" i="2" s="1"/>
  <c r="I254" i="2"/>
  <c r="H254" i="2"/>
  <c r="BK254" i="2" s="1"/>
  <c r="G254" i="2"/>
  <c r="BJ254" i="2" s="1"/>
  <c r="F254" i="2"/>
  <c r="BI254" i="2" s="1"/>
  <c r="E254" i="2"/>
  <c r="BH254" i="2" s="1"/>
  <c r="D254" i="2"/>
  <c r="BG254" i="2" s="1"/>
  <c r="C254" i="2"/>
  <c r="BF254" i="2" s="1"/>
  <c r="B254" i="2"/>
  <c r="A254" i="2"/>
  <c r="CT253" i="2"/>
  <c r="CR253" i="2"/>
  <c r="BY253" i="2"/>
  <c r="BQ253" i="2"/>
  <c r="BN253" i="2"/>
  <c r="BD253" i="2"/>
  <c r="DG253" i="2" s="1"/>
  <c r="BC253" i="2"/>
  <c r="BB253" i="2"/>
  <c r="DE253" i="2" s="1"/>
  <c r="BA253" i="2"/>
  <c r="DD253" i="2" s="1"/>
  <c r="AZ253" i="2"/>
  <c r="DC253" i="2" s="1"/>
  <c r="AY253" i="2"/>
  <c r="DB253" i="2" s="1"/>
  <c r="AX253" i="2"/>
  <c r="DA253" i="2" s="1"/>
  <c r="AW253" i="2"/>
  <c r="CZ253" i="2" s="1"/>
  <c r="AV253" i="2"/>
  <c r="CY253" i="2" s="1"/>
  <c r="AU253" i="2"/>
  <c r="CX253" i="2" s="1"/>
  <c r="AT253" i="2"/>
  <c r="CW253" i="2" s="1"/>
  <c r="AS253" i="2"/>
  <c r="CV253" i="2" s="1"/>
  <c r="AR253" i="2"/>
  <c r="CU253" i="2" s="1"/>
  <c r="AQ253" i="2"/>
  <c r="AP253" i="2"/>
  <c r="CS253" i="2" s="1"/>
  <c r="AO253" i="2"/>
  <c r="AN253" i="2"/>
  <c r="CQ253" i="2" s="1"/>
  <c r="AM253" i="2"/>
  <c r="CP253" i="2" s="1"/>
  <c r="AL253" i="2"/>
  <c r="CO253" i="2" s="1"/>
  <c r="AK253" i="2"/>
  <c r="CN253" i="2" s="1"/>
  <c r="AJ253" i="2"/>
  <c r="CM253" i="2" s="1"/>
  <c r="AI253" i="2"/>
  <c r="CL253" i="2" s="1"/>
  <c r="AH253" i="2"/>
  <c r="CK253" i="2" s="1"/>
  <c r="AG253" i="2"/>
  <c r="CJ253" i="2" s="1"/>
  <c r="AF253" i="2"/>
  <c r="CI253" i="2" s="1"/>
  <c r="AE253" i="2"/>
  <c r="CH253" i="2" s="1"/>
  <c r="AD253" i="2"/>
  <c r="CG253" i="2" s="1"/>
  <c r="AC253" i="2"/>
  <c r="CF253" i="2" s="1"/>
  <c r="AB253" i="2"/>
  <c r="CE253" i="2" s="1"/>
  <c r="AA253" i="2"/>
  <c r="CD253" i="2" s="1"/>
  <c r="Z253" i="2"/>
  <c r="CC253" i="2" s="1"/>
  <c r="Y253" i="2"/>
  <c r="CB253" i="2" s="1"/>
  <c r="X253" i="2"/>
  <c r="CA253" i="2" s="1"/>
  <c r="W253" i="2"/>
  <c r="BZ253" i="2" s="1"/>
  <c r="V253" i="2"/>
  <c r="U253" i="2"/>
  <c r="BX253" i="2" s="1"/>
  <c r="T253" i="2"/>
  <c r="BW253" i="2" s="1"/>
  <c r="S253" i="2"/>
  <c r="BV253" i="2" s="1"/>
  <c r="R253" i="2"/>
  <c r="BU253" i="2" s="1"/>
  <c r="Q253" i="2"/>
  <c r="BT253" i="2" s="1"/>
  <c r="P253" i="2"/>
  <c r="BS253" i="2" s="1"/>
  <c r="O253" i="2"/>
  <c r="BR253" i="2" s="1"/>
  <c r="N253" i="2"/>
  <c r="M253" i="2"/>
  <c r="BP253" i="2" s="1"/>
  <c r="L253" i="2"/>
  <c r="BO253" i="2" s="1"/>
  <c r="K253" i="2"/>
  <c r="J253" i="2"/>
  <c r="BM253" i="2" s="1"/>
  <c r="I253" i="2"/>
  <c r="BL253" i="2" s="1"/>
  <c r="H253" i="2"/>
  <c r="BK253" i="2" s="1"/>
  <c r="G253" i="2"/>
  <c r="BJ253" i="2" s="1"/>
  <c r="F253" i="2"/>
  <c r="BI253" i="2" s="1"/>
  <c r="E253" i="2"/>
  <c r="BH253" i="2" s="1"/>
  <c r="D253" i="2"/>
  <c r="BG253" i="2" s="1"/>
  <c r="C253" i="2"/>
  <c r="BF253" i="2" s="1"/>
  <c r="B253" i="2"/>
  <c r="A253" i="2"/>
  <c r="DE252" i="2"/>
  <c r="CS252" i="2"/>
  <c r="CJ252" i="2"/>
  <c r="CC252" i="2"/>
  <c r="BU252" i="2"/>
  <c r="BT252" i="2"/>
  <c r="BO252" i="2"/>
  <c r="BL252" i="2"/>
  <c r="BD252" i="2"/>
  <c r="DG252" i="2" s="1"/>
  <c r="BC252" i="2"/>
  <c r="BB252" i="2"/>
  <c r="BA252" i="2"/>
  <c r="DD252" i="2" s="1"/>
  <c r="AZ252" i="2"/>
  <c r="DC252" i="2" s="1"/>
  <c r="AY252" i="2"/>
  <c r="DB252" i="2" s="1"/>
  <c r="AX252" i="2"/>
  <c r="DA252" i="2" s="1"/>
  <c r="AW252" i="2"/>
  <c r="CZ252" i="2" s="1"/>
  <c r="AV252" i="2"/>
  <c r="CY252" i="2" s="1"/>
  <c r="AU252" i="2"/>
  <c r="CX252" i="2" s="1"/>
  <c r="AT252" i="2"/>
  <c r="CW252" i="2" s="1"/>
  <c r="AS252" i="2"/>
  <c r="CV252" i="2" s="1"/>
  <c r="AR252" i="2"/>
  <c r="CU252" i="2" s="1"/>
  <c r="AQ252" i="2"/>
  <c r="CT252" i="2" s="1"/>
  <c r="AP252" i="2"/>
  <c r="AO252" i="2"/>
  <c r="CR252" i="2" s="1"/>
  <c r="AN252" i="2"/>
  <c r="CQ252" i="2" s="1"/>
  <c r="AM252" i="2"/>
  <c r="CP252" i="2" s="1"/>
  <c r="AL252" i="2"/>
  <c r="CO252" i="2" s="1"/>
  <c r="AK252" i="2"/>
  <c r="CN252" i="2" s="1"/>
  <c r="AJ252" i="2"/>
  <c r="CM252" i="2" s="1"/>
  <c r="AI252" i="2"/>
  <c r="CL252" i="2" s="1"/>
  <c r="AH252" i="2"/>
  <c r="CK252" i="2" s="1"/>
  <c r="AG252" i="2"/>
  <c r="AF252" i="2"/>
  <c r="CI252" i="2" s="1"/>
  <c r="AE252" i="2"/>
  <c r="CH252" i="2" s="1"/>
  <c r="AD252" i="2"/>
  <c r="CG252" i="2" s="1"/>
  <c r="AC252" i="2"/>
  <c r="CF252" i="2" s="1"/>
  <c r="AB252" i="2"/>
  <c r="CE252" i="2" s="1"/>
  <c r="AA252" i="2"/>
  <c r="CD252" i="2" s="1"/>
  <c r="Z252" i="2"/>
  <c r="Y252" i="2"/>
  <c r="CB252" i="2" s="1"/>
  <c r="X252" i="2"/>
  <c r="CA252" i="2" s="1"/>
  <c r="W252" i="2"/>
  <c r="BZ252" i="2" s="1"/>
  <c r="V252" i="2"/>
  <c r="BY252" i="2" s="1"/>
  <c r="U252" i="2"/>
  <c r="BX252" i="2" s="1"/>
  <c r="T252" i="2"/>
  <c r="BW252" i="2" s="1"/>
  <c r="S252" i="2"/>
  <c r="BV252" i="2" s="1"/>
  <c r="R252" i="2"/>
  <c r="Q252" i="2"/>
  <c r="P252" i="2"/>
  <c r="BS252" i="2" s="1"/>
  <c r="O252" i="2"/>
  <c r="BR252" i="2" s="1"/>
  <c r="N252" i="2"/>
  <c r="BQ252" i="2" s="1"/>
  <c r="M252" i="2"/>
  <c r="BP252" i="2" s="1"/>
  <c r="L252" i="2"/>
  <c r="K252" i="2"/>
  <c r="BN252" i="2" s="1"/>
  <c r="J252" i="2"/>
  <c r="BM252" i="2" s="1"/>
  <c r="I252" i="2"/>
  <c r="H252" i="2"/>
  <c r="BK252" i="2" s="1"/>
  <c r="G252" i="2"/>
  <c r="BJ252" i="2" s="1"/>
  <c r="F252" i="2"/>
  <c r="BI252" i="2" s="1"/>
  <c r="E252" i="2"/>
  <c r="BH252" i="2" s="1"/>
  <c r="D252" i="2"/>
  <c r="BG252" i="2" s="1"/>
  <c r="C252" i="2"/>
  <c r="BF252" i="2" s="1"/>
  <c r="B252" i="2"/>
  <c r="A252" i="2"/>
  <c r="DG251" i="2"/>
  <c r="CW251" i="2"/>
  <c r="CQ251" i="2"/>
  <c r="CJ251" i="2"/>
  <c r="CI251" i="2"/>
  <c r="CA251" i="2"/>
  <c r="BR251" i="2"/>
  <c r="BK251" i="2"/>
  <c r="BI251" i="2"/>
  <c r="BD251" i="2"/>
  <c r="BC251" i="2"/>
  <c r="BB251" i="2"/>
  <c r="DE251" i="2" s="1"/>
  <c r="BA251" i="2"/>
  <c r="DD251" i="2" s="1"/>
  <c r="AZ251" i="2"/>
  <c r="DC251" i="2" s="1"/>
  <c r="AY251" i="2"/>
  <c r="DB251" i="2" s="1"/>
  <c r="AX251" i="2"/>
  <c r="DA251" i="2" s="1"/>
  <c r="AW251" i="2"/>
  <c r="CZ251" i="2" s="1"/>
  <c r="AV251" i="2"/>
  <c r="CY251" i="2" s="1"/>
  <c r="AU251" i="2"/>
  <c r="CX251" i="2" s="1"/>
  <c r="AT251" i="2"/>
  <c r="AS251" i="2"/>
  <c r="CV251" i="2" s="1"/>
  <c r="AR251" i="2"/>
  <c r="CU251" i="2" s="1"/>
  <c r="AQ251" i="2"/>
  <c r="CT251" i="2" s="1"/>
  <c r="AP251" i="2"/>
  <c r="CS251" i="2" s="1"/>
  <c r="AO251" i="2"/>
  <c r="CR251" i="2" s="1"/>
  <c r="AN251" i="2"/>
  <c r="AM251" i="2"/>
  <c r="CP251" i="2" s="1"/>
  <c r="AL251" i="2"/>
  <c r="CO251" i="2" s="1"/>
  <c r="AK251" i="2"/>
  <c r="CN251" i="2" s="1"/>
  <c r="AJ251" i="2"/>
  <c r="CM251" i="2" s="1"/>
  <c r="AI251" i="2"/>
  <c r="CL251" i="2" s="1"/>
  <c r="AH251" i="2"/>
  <c r="CK251" i="2" s="1"/>
  <c r="AG251" i="2"/>
  <c r="AF251" i="2"/>
  <c r="AE251" i="2"/>
  <c r="CH251" i="2" s="1"/>
  <c r="AD251" i="2"/>
  <c r="CG251" i="2" s="1"/>
  <c r="AC251" i="2"/>
  <c r="CF251" i="2" s="1"/>
  <c r="AB251" i="2"/>
  <c r="CE251" i="2" s="1"/>
  <c r="AA251" i="2"/>
  <c r="CD251" i="2" s="1"/>
  <c r="Z251" i="2"/>
  <c r="CC251" i="2" s="1"/>
  <c r="Y251" i="2"/>
  <c r="CB251" i="2" s="1"/>
  <c r="X251" i="2"/>
  <c r="W251" i="2"/>
  <c r="BZ251" i="2" s="1"/>
  <c r="V251" i="2"/>
  <c r="BY251" i="2" s="1"/>
  <c r="U251" i="2"/>
  <c r="BX251" i="2" s="1"/>
  <c r="T251" i="2"/>
  <c r="BW251" i="2" s="1"/>
  <c r="S251" i="2"/>
  <c r="BV251" i="2" s="1"/>
  <c r="R251" i="2"/>
  <c r="BU251" i="2" s="1"/>
  <c r="Q251" i="2"/>
  <c r="BT251" i="2" s="1"/>
  <c r="P251" i="2"/>
  <c r="BS251" i="2" s="1"/>
  <c r="O251" i="2"/>
  <c r="N251" i="2"/>
  <c r="BQ251" i="2" s="1"/>
  <c r="M251" i="2"/>
  <c r="BP251" i="2" s="1"/>
  <c r="L251" i="2"/>
  <c r="BO251" i="2" s="1"/>
  <c r="K251" i="2"/>
  <c r="BN251" i="2" s="1"/>
  <c r="J251" i="2"/>
  <c r="BM251" i="2" s="1"/>
  <c r="I251" i="2"/>
  <c r="BL251" i="2" s="1"/>
  <c r="H251" i="2"/>
  <c r="G251" i="2"/>
  <c r="BJ251" i="2" s="1"/>
  <c r="F251" i="2"/>
  <c r="E251" i="2"/>
  <c r="BH251" i="2" s="1"/>
  <c r="D251" i="2"/>
  <c r="BG251" i="2" s="1"/>
  <c r="C251" i="2"/>
  <c r="BF251" i="2" s="1"/>
  <c r="B251" i="2"/>
  <c r="A251" i="2"/>
  <c r="CR250" i="2"/>
  <c r="CJ250" i="2"/>
  <c r="BT250" i="2"/>
  <c r="BQ250" i="2"/>
  <c r="BD250" i="2"/>
  <c r="DG250" i="2" s="1"/>
  <c r="BC250" i="2"/>
  <c r="BB250" i="2"/>
  <c r="DE250" i="2" s="1"/>
  <c r="BA250" i="2"/>
  <c r="DD250" i="2" s="1"/>
  <c r="AZ250" i="2"/>
  <c r="DC250" i="2" s="1"/>
  <c r="AY250" i="2"/>
  <c r="DB250" i="2" s="1"/>
  <c r="AX250" i="2"/>
  <c r="DA250" i="2" s="1"/>
  <c r="AW250" i="2"/>
  <c r="CZ250" i="2" s="1"/>
  <c r="AV250" i="2"/>
  <c r="CY250" i="2" s="1"/>
  <c r="AU250" i="2"/>
  <c r="CX250" i="2" s="1"/>
  <c r="AT250" i="2"/>
  <c r="CW250" i="2" s="1"/>
  <c r="AS250" i="2"/>
  <c r="CV250" i="2" s="1"/>
  <c r="AR250" i="2"/>
  <c r="CU250" i="2" s="1"/>
  <c r="AQ250" i="2"/>
  <c r="CT250" i="2" s="1"/>
  <c r="AP250" i="2"/>
  <c r="CS250" i="2" s="1"/>
  <c r="AO250" i="2"/>
  <c r="AN250" i="2"/>
  <c r="CQ250" i="2" s="1"/>
  <c r="AM250" i="2"/>
  <c r="CP250" i="2" s="1"/>
  <c r="AL250" i="2"/>
  <c r="CO250" i="2" s="1"/>
  <c r="AK250" i="2"/>
  <c r="CN250" i="2" s="1"/>
  <c r="AJ250" i="2"/>
  <c r="CM250" i="2" s="1"/>
  <c r="AI250" i="2"/>
  <c r="CL250" i="2" s="1"/>
  <c r="AH250" i="2"/>
  <c r="CK250" i="2" s="1"/>
  <c r="AG250" i="2"/>
  <c r="AF250" i="2"/>
  <c r="CI250" i="2" s="1"/>
  <c r="AE250" i="2"/>
  <c r="CH250" i="2" s="1"/>
  <c r="AD250" i="2"/>
  <c r="CG250" i="2" s="1"/>
  <c r="AC250" i="2"/>
  <c r="CF250" i="2" s="1"/>
  <c r="AB250" i="2"/>
  <c r="CE250" i="2" s="1"/>
  <c r="AA250" i="2"/>
  <c r="CD250" i="2" s="1"/>
  <c r="Z250" i="2"/>
  <c r="CC250" i="2" s="1"/>
  <c r="Y250" i="2"/>
  <c r="CB250" i="2" s="1"/>
  <c r="X250" i="2"/>
  <c r="CA250" i="2" s="1"/>
  <c r="W250" i="2"/>
  <c r="BZ250" i="2" s="1"/>
  <c r="V250" i="2"/>
  <c r="BY250" i="2" s="1"/>
  <c r="U250" i="2"/>
  <c r="BX250" i="2" s="1"/>
  <c r="T250" i="2"/>
  <c r="BW250" i="2" s="1"/>
  <c r="S250" i="2"/>
  <c r="BV250" i="2" s="1"/>
  <c r="R250" i="2"/>
  <c r="BU250" i="2" s="1"/>
  <c r="Q250" i="2"/>
  <c r="P250" i="2"/>
  <c r="BS250" i="2" s="1"/>
  <c r="O250" i="2"/>
  <c r="BR250" i="2" s="1"/>
  <c r="N250" i="2"/>
  <c r="M250" i="2"/>
  <c r="BP250" i="2" s="1"/>
  <c r="L250" i="2"/>
  <c r="BO250" i="2" s="1"/>
  <c r="K250" i="2"/>
  <c r="BN250" i="2" s="1"/>
  <c r="J250" i="2"/>
  <c r="BM250" i="2" s="1"/>
  <c r="I250" i="2"/>
  <c r="BL250" i="2" s="1"/>
  <c r="H250" i="2"/>
  <c r="BK250" i="2" s="1"/>
  <c r="G250" i="2"/>
  <c r="BJ250" i="2" s="1"/>
  <c r="F250" i="2"/>
  <c r="BI250" i="2" s="1"/>
  <c r="E250" i="2"/>
  <c r="BH250" i="2" s="1"/>
  <c r="D250" i="2"/>
  <c r="BG250" i="2" s="1"/>
  <c r="C250" i="2"/>
  <c r="BF250" i="2" s="1"/>
  <c r="B250" i="2"/>
  <c r="A250" i="2"/>
  <c r="DG249" i="2"/>
  <c r="DD249" i="2"/>
  <c r="DB249" i="2"/>
  <c r="DA249" i="2"/>
  <c r="CN249" i="2"/>
  <c r="CL249" i="2"/>
  <c r="CK249" i="2"/>
  <c r="BX249" i="2"/>
  <c r="BV249" i="2"/>
  <c r="BU249" i="2"/>
  <c r="BH249" i="2"/>
  <c r="BD249" i="2"/>
  <c r="BC249" i="2"/>
  <c r="BB249" i="2"/>
  <c r="DE249" i="2" s="1"/>
  <c r="BA249" i="2"/>
  <c r="AZ249" i="2"/>
  <c r="DC249" i="2" s="1"/>
  <c r="AY249" i="2"/>
  <c r="AX249" i="2"/>
  <c r="AW249" i="2"/>
  <c r="CZ249" i="2" s="1"/>
  <c r="AV249" i="2"/>
  <c r="CY249" i="2" s="1"/>
  <c r="AU249" i="2"/>
  <c r="CX249" i="2" s="1"/>
  <c r="AT249" i="2"/>
  <c r="CW249" i="2" s="1"/>
  <c r="AS249" i="2"/>
  <c r="CV249" i="2" s="1"/>
  <c r="AR249" i="2"/>
  <c r="CU249" i="2" s="1"/>
  <c r="AQ249" i="2"/>
  <c r="CT249" i="2" s="1"/>
  <c r="AP249" i="2"/>
  <c r="CS249" i="2" s="1"/>
  <c r="AO249" i="2"/>
  <c r="CR249" i="2" s="1"/>
  <c r="AN249" i="2"/>
  <c r="CQ249" i="2" s="1"/>
  <c r="AM249" i="2"/>
  <c r="CP249" i="2" s="1"/>
  <c r="AL249" i="2"/>
  <c r="CO249" i="2" s="1"/>
  <c r="AK249" i="2"/>
  <c r="AJ249" i="2"/>
  <c r="CM249" i="2" s="1"/>
  <c r="AI249" i="2"/>
  <c r="AH249" i="2"/>
  <c r="AG249" i="2"/>
  <c r="CJ249" i="2" s="1"/>
  <c r="AF249" i="2"/>
  <c r="CI249" i="2" s="1"/>
  <c r="AE249" i="2"/>
  <c r="CH249" i="2" s="1"/>
  <c r="AD249" i="2"/>
  <c r="CG249" i="2" s="1"/>
  <c r="AC249" i="2"/>
  <c r="CF249" i="2" s="1"/>
  <c r="AB249" i="2"/>
  <c r="CE249" i="2" s="1"/>
  <c r="AA249" i="2"/>
  <c r="CD249" i="2" s="1"/>
  <c r="Z249" i="2"/>
  <c r="CC249" i="2" s="1"/>
  <c r="Y249" i="2"/>
  <c r="CB249" i="2" s="1"/>
  <c r="X249" i="2"/>
  <c r="CA249" i="2" s="1"/>
  <c r="W249" i="2"/>
  <c r="BZ249" i="2" s="1"/>
  <c r="V249" i="2"/>
  <c r="BY249" i="2" s="1"/>
  <c r="U249" i="2"/>
  <c r="T249" i="2"/>
  <c r="BW249" i="2" s="1"/>
  <c r="S249" i="2"/>
  <c r="R249" i="2"/>
  <c r="Q249" i="2"/>
  <c r="BT249" i="2" s="1"/>
  <c r="P249" i="2"/>
  <c r="BS249" i="2" s="1"/>
  <c r="O249" i="2"/>
  <c r="BR249" i="2" s="1"/>
  <c r="N249" i="2"/>
  <c r="BQ249" i="2" s="1"/>
  <c r="M249" i="2"/>
  <c r="BP249" i="2" s="1"/>
  <c r="L249" i="2"/>
  <c r="BO249" i="2" s="1"/>
  <c r="K249" i="2"/>
  <c r="BN249" i="2" s="1"/>
  <c r="J249" i="2"/>
  <c r="BM249" i="2" s="1"/>
  <c r="I249" i="2"/>
  <c r="BL249" i="2" s="1"/>
  <c r="H249" i="2"/>
  <c r="BK249" i="2" s="1"/>
  <c r="G249" i="2"/>
  <c r="BJ249" i="2" s="1"/>
  <c r="F249" i="2"/>
  <c r="BI249" i="2" s="1"/>
  <c r="E249" i="2"/>
  <c r="D249" i="2"/>
  <c r="BG249" i="2" s="1"/>
  <c r="C249" i="2"/>
  <c r="BF249" i="2" s="1"/>
  <c r="B249" i="2"/>
  <c r="A249" i="2"/>
  <c r="DD248" i="2"/>
  <c r="CV248" i="2"/>
  <c r="CN248" i="2"/>
  <c r="CC248" i="2"/>
  <c r="BP248" i="2"/>
  <c r="BD248" i="2"/>
  <c r="DG248" i="2" s="1"/>
  <c r="BC248" i="2"/>
  <c r="BB248" i="2"/>
  <c r="DE248" i="2" s="1"/>
  <c r="BA248" i="2"/>
  <c r="AZ248" i="2"/>
  <c r="DC248" i="2" s="1"/>
  <c r="AY248" i="2"/>
  <c r="DB248" i="2" s="1"/>
  <c r="AX248" i="2"/>
  <c r="DA248" i="2" s="1"/>
  <c r="AW248" i="2"/>
  <c r="CZ248" i="2" s="1"/>
  <c r="AV248" i="2"/>
  <c r="CY248" i="2" s="1"/>
  <c r="AU248" i="2"/>
  <c r="CX248" i="2" s="1"/>
  <c r="AT248" i="2"/>
  <c r="CW248" i="2" s="1"/>
  <c r="AS248" i="2"/>
  <c r="AR248" i="2"/>
  <c r="CU248" i="2" s="1"/>
  <c r="AQ248" i="2"/>
  <c r="CT248" i="2" s="1"/>
  <c r="AP248" i="2"/>
  <c r="CS248" i="2" s="1"/>
  <c r="AO248" i="2"/>
  <c r="CR248" i="2" s="1"/>
  <c r="AN248" i="2"/>
  <c r="CQ248" i="2" s="1"/>
  <c r="AM248" i="2"/>
  <c r="CP248" i="2" s="1"/>
  <c r="AL248" i="2"/>
  <c r="CO248" i="2" s="1"/>
  <c r="AK248" i="2"/>
  <c r="AJ248" i="2"/>
  <c r="CM248" i="2" s="1"/>
  <c r="AI248" i="2"/>
  <c r="CL248" i="2" s="1"/>
  <c r="AH248" i="2"/>
  <c r="CK248" i="2" s="1"/>
  <c r="AG248" i="2"/>
  <c r="CJ248" i="2" s="1"/>
  <c r="AF248" i="2"/>
  <c r="CI248" i="2" s="1"/>
  <c r="AE248" i="2"/>
  <c r="CH248" i="2" s="1"/>
  <c r="AD248" i="2"/>
  <c r="CG248" i="2" s="1"/>
  <c r="AC248" i="2"/>
  <c r="CF248" i="2" s="1"/>
  <c r="AB248" i="2"/>
  <c r="CE248" i="2" s="1"/>
  <c r="AA248" i="2"/>
  <c r="CD248" i="2" s="1"/>
  <c r="Z248" i="2"/>
  <c r="Y248" i="2"/>
  <c r="CB248" i="2" s="1"/>
  <c r="X248" i="2"/>
  <c r="CA248" i="2" s="1"/>
  <c r="W248" i="2"/>
  <c r="BZ248" i="2" s="1"/>
  <c r="V248" i="2"/>
  <c r="BY248" i="2" s="1"/>
  <c r="U248" i="2"/>
  <c r="BX248" i="2" s="1"/>
  <c r="T248" i="2"/>
  <c r="BW248" i="2" s="1"/>
  <c r="S248" i="2"/>
  <c r="BV248" i="2" s="1"/>
  <c r="R248" i="2"/>
  <c r="BU248" i="2" s="1"/>
  <c r="Q248" i="2"/>
  <c r="BT248" i="2" s="1"/>
  <c r="P248" i="2"/>
  <c r="BS248" i="2" s="1"/>
  <c r="O248" i="2"/>
  <c r="BR248" i="2" s="1"/>
  <c r="N248" i="2"/>
  <c r="BQ248" i="2" s="1"/>
  <c r="M248" i="2"/>
  <c r="L248" i="2"/>
  <c r="BO248" i="2" s="1"/>
  <c r="K248" i="2"/>
  <c r="BN248" i="2" s="1"/>
  <c r="J248" i="2"/>
  <c r="BM248" i="2" s="1"/>
  <c r="I248" i="2"/>
  <c r="BL248" i="2" s="1"/>
  <c r="H248" i="2"/>
  <c r="BK248" i="2" s="1"/>
  <c r="G248" i="2"/>
  <c r="BJ248" i="2" s="1"/>
  <c r="F248" i="2"/>
  <c r="BI248" i="2" s="1"/>
  <c r="E248" i="2"/>
  <c r="BH248" i="2" s="1"/>
  <c r="D248" i="2"/>
  <c r="BG248" i="2" s="1"/>
  <c r="C248" i="2"/>
  <c r="BF248" i="2" s="1"/>
  <c r="B248" i="2"/>
  <c r="A248" i="2"/>
  <c r="DB247" i="2"/>
  <c r="DA247" i="2"/>
  <c r="CT247" i="2"/>
  <c r="CS247" i="2"/>
  <c r="CL247" i="2"/>
  <c r="CK247" i="2"/>
  <c r="CD247" i="2"/>
  <c r="CC247" i="2"/>
  <c r="BV247" i="2"/>
  <c r="BU247" i="2"/>
  <c r="BN247" i="2"/>
  <c r="BM247" i="2"/>
  <c r="BD247" i="2"/>
  <c r="DG247" i="2" s="1"/>
  <c r="BC247" i="2"/>
  <c r="BB247" i="2"/>
  <c r="DE247" i="2" s="1"/>
  <c r="BA247" i="2"/>
  <c r="DD247" i="2" s="1"/>
  <c r="AZ247" i="2"/>
  <c r="DC247" i="2" s="1"/>
  <c r="AY247" i="2"/>
  <c r="AX247" i="2"/>
  <c r="AW247" i="2"/>
  <c r="CZ247" i="2" s="1"/>
  <c r="AV247" i="2"/>
  <c r="CY247" i="2" s="1"/>
  <c r="AU247" i="2"/>
  <c r="CX247" i="2" s="1"/>
  <c r="AT247" i="2"/>
  <c r="CW247" i="2" s="1"/>
  <c r="AS247" i="2"/>
  <c r="CV247" i="2" s="1"/>
  <c r="AR247" i="2"/>
  <c r="CU247" i="2" s="1"/>
  <c r="AQ247" i="2"/>
  <c r="AP247" i="2"/>
  <c r="AO247" i="2"/>
  <c r="CR247" i="2" s="1"/>
  <c r="AN247" i="2"/>
  <c r="CQ247" i="2" s="1"/>
  <c r="AM247" i="2"/>
  <c r="CP247" i="2" s="1"/>
  <c r="AL247" i="2"/>
  <c r="CO247" i="2" s="1"/>
  <c r="AK247" i="2"/>
  <c r="CN247" i="2" s="1"/>
  <c r="AJ247" i="2"/>
  <c r="CM247" i="2" s="1"/>
  <c r="AI247" i="2"/>
  <c r="AH247" i="2"/>
  <c r="AG247" i="2"/>
  <c r="CJ247" i="2" s="1"/>
  <c r="AF247" i="2"/>
  <c r="CI247" i="2" s="1"/>
  <c r="AE247" i="2"/>
  <c r="CH247" i="2" s="1"/>
  <c r="AD247" i="2"/>
  <c r="CG247" i="2" s="1"/>
  <c r="AC247" i="2"/>
  <c r="CF247" i="2" s="1"/>
  <c r="AB247" i="2"/>
  <c r="CE247" i="2" s="1"/>
  <c r="AA247" i="2"/>
  <c r="Z247" i="2"/>
  <c r="Y247" i="2"/>
  <c r="CB247" i="2" s="1"/>
  <c r="X247" i="2"/>
  <c r="CA247" i="2" s="1"/>
  <c r="W247" i="2"/>
  <c r="BZ247" i="2" s="1"/>
  <c r="V247" i="2"/>
  <c r="BY247" i="2" s="1"/>
  <c r="U247" i="2"/>
  <c r="BX247" i="2" s="1"/>
  <c r="T247" i="2"/>
  <c r="BW247" i="2" s="1"/>
  <c r="S247" i="2"/>
  <c r="R247" i="2"/>
  <c r="Q247" i="2"/>
  <c r="BT247" i="2" s="1"/>
  <c r="P247" i="2"/>
  <c r="BS247" i="2" s="1"/>
  <c r="O247" i="2"/>
  <c r="BR247" i="2" s="1"/>
  <c r="N247" i="2"/>
  <c r="BQ247" i="2" s="1"/>
  <c r="M247" i="2"/>
  <c r="BP247" i="2" s="1"/>
  <c r="L247" i="2"/>
  <c r="BO247" i="2" s="1"/>
  <c r="K247" i="2"/>
  <c r="J247" i="2"/>
  <c r="I247" i="2"/>
  <c r="BL247" i="2" s="1"/>
  <c r="H247" i="2"/>
  <c r="BK247" i="2" s="1"/>
  <c r="G247" i="2"/>
  <c r="BJ247" i="2" s="1"/>
  <c r="F247" i="2"/>
  <c r="BI247" i="2" s="1"/>
  <c r="E247" i="2"/>
  <c r="BH247" i="2" s="1"/>
  <c r="D247" i="2"/>
  <c r="BG247" i="2" s="1"/>
  <c r="C247" i="2"/>
  <c r="BF247" i="2" s="1"/>
  <c r="B247" i="2"/>
  <c r="A247" i="2"/>
  <c r="DG246" i="2"/>
  <c r="DC246" i="2"/>
  <c r="CY246" i="2"/>
  <c r="CX246" i="2"/>
  <c r="CU246" i="2"/>
  <c r="CP246" i="2"/>
  <c r="CM246" i="2"/>
  <c r="CI246" i="2"/>
  <c r="CH246" i="2"/>
  <c r="CE246" i="2"/>
  <c r="BZ246" i="2"/>
  <c r="BW246" i="2"/>
  <c r="BS246" i="2"/>
  <c r="BR246" i="2"/>
  <c r="BO246" i="2"/>
  <c r="BJ246" i="2"/>
  <c r="BG246" i="2"/>
  <c r="BD246" i="2"/>
  <c r="BC246" i="2"/>
  <c r="BB246" i="2"/>
  <c r="DE246" i="2" s="1"/>
  <c r="BA246" i="2"/>
  <c r="DD246" i="2" s="1"/>
  <c r="AZ246" i="2"/>
  <c r="AY246" i="2"/>
  <c r="DB246" i="2" s="1"/>
  <c r="AX246" i="2"/>
  <c r="DA246" i="2" s="1"/>
  <c r="AW246" i="2"/>
  <c r="CZ246" i="2" s="1"/>
  <c r="AV246" i="2"/>
  <c r="AU246" i="2"/>
  <c r="AT246" i="2"/>
  <c r="CW246" i="2" s="1"/>
  <c r="AS246" i="2"/>
  <c r="CV246" i="2" s="1"/>
  <c r="AR246" i="2"/>
  <c r="AQ246" i="2"/>
  <c r="CT246" i="2" s="1"/>
  <c r="AP246" i="2"/>
  <c r="CS246" i="2" s="1"/>
  <c r="AO246" i="2"/>
  <c r="CR246" i="2" s="1"/>
  <c r="AN246" i="2"/>
  <c r="CQ246" i="2" s="1"/>
  <c r="AM246" i="2"/>
  <c r="AL246" i="2"/>
  <c r="CO246" i="2" s="1"/>
  <c r="AK246" i="2"/>
  <c r="CN246" i="2" s="1"/>
  <c r="AJ246" i="2"/>
  <c r="AI246" i="2"/>
  <c r="CL246" i="2" s="1"/>
  <c r="AH246" i="2"/>
  <c r="CK246" i="2" s="1"/>
  <c r="AG246" i="2"/>
  <c r="CJ246" i="2" s="1"/>
  <c r="AF246" i="2"/>
  <c r="AE246" i="2"/>
  <c r="AD246" i="2"/>
  <c r="CG246" i="2" s="1"/>
  <c r="AC246" i="2"/>
  <c r="CF246" i="2" s="1"/>
  <c r="AB246" i="2"/>
  <c r="AA246" i="2"/>
  <c r="CD246" i="2" s="1"/>
  <c r="Z246" i="2"/>
  <c r="CC246" i="2" s="1"/>
  <c r="Y246" i="2"/>
  <c r="CB246" i="2" s="1"/>
  <c r="X246" i="2"/>
  <c r="CA246" i="2" s="1"/>
  <c r="W246" i="2"/>
  <c r="V246" i="2"/>
  <c r="BY246" i="2" s="1"/>
  <c r="U246" i="2"/>
  <c r="BX246" i="2" s="1"/>
  <c r="T246" i="2"/>
  <c r="S246" i="2"/>
  <c r="BV246" i="2" s="1"/>
  <c r="R246" i="2"/>
  <c r="BU246" i="2" s="1"/>
  <c r="Q246" i="2"/>
  <c r="BT246" i="2" s="1"/>
  <c r="P246" i="2"/>
  <c r="O246" i="2"/>
  <c r="N246" i="2"/>
  <c r="BQ246" i="2" s="1"/>
  <c r="M246" i="2"/>
  <c r="BP246" i="2" s="1"/>
  <c r="L246" i="2"/>
  <c r="K246" i="2"/>
  <c r="BN246" i="2" s="1"/>
  <c r="J246" i="2"/>
  <c r="BM246" i="2" s="1"/>
  <c r="I246" i="2"/>
  <c r="BL246" i="2" s="1"/>
  <c r="H246" i="2"/>
  <c r="BK246" i="2" s="1"/>
  <c r="G246" i="2"/>
  <c r="F246" i="2"/>
  <c r="BI246" i="2" s="1"/>
  <c r="E246" i="2"/>
  <c r="BH246" i="2" s="1"/>
  <c r="D246" i="2"/>
  <c r="C246" i="2"/>
  <c r="BF246" i="2" s="1"/>
  <c r="B246" i="2"/>
  <c r="A246" i="2"/>
  <c r="DE245" i="2"/>
  <c r="CR245" i="2"/>
  <c r="CO245" i="2"/>
  <c r="CB245" i="2"/>
  <c r="BY245" i="2"/>
  <c r="BL245" i="2"/>
  <c r="BI245" i="2"/>
  <c r="BD245" i="2"/>
  <c r="DG245" i="2" s="1"/>
  <c r="BC245" i="2"/>
  <c r="BB245" i="2"/>
  <c r="BA245" i="2"/>
  <c r="DD245" i="2" s="1"/>
  <c r="AZ245" i="2"/>
  <c r="DC245" i="2" s="1"/>
  <c r="AY245" i="2"/>
  <c r="DB245" i="2" s="1"/>
  <c r="AX245" i="2"/>
  <c r="DA245" i="2" s="1"/>
  <c r="AW245" i="2"/>
  <c r="CZ245" i="2" s="1"/>
  <c r="AV245" i="2"/>
  <c r="CY245" i="2" s="1"/>
  <c r="AU245" i="2"/>
  <c r="CX245" i="2" s="1"/>
  <c r="AT245" i="2"/>
  <c r="CW245" i="2" s="1"/>
  <c r="AS245" i="2"/>
  <c r="CV245" i="2" s="1"/>
  <c r="AR245" i="2"/>
  <c r="CU245" i="2" s="1"/>
  <c r="AQ245" i="2"/>
  <c r="CT245" i="2" s="1"/>
  <c r="AP245" i="2"/>
  <c r="CS245" i="2" s="1"/>
  <c r="AO245" i="2"/>
  <c r="AN245" i="2"/>
  <c r="CQ245" i="2" s="1"/>
  <c r="AM245" i="2"/>
  <c r="CP245" i="2" s="1"/>
  <c r="AL245" i="2"/>
  <c r="AK245" i="2"/>
  <c r="CN245" i="2" s="1"/>
  <c r="AJ245" i="2"/>
  <c r="CM245" i="2" s="1"/>
  <c r="AI245" i="2"/>
  <c r="CL245" i="2" s="1"/>
  <c r="AH245" i="2"/>
  <c r="CK245" i="2" s="1"/>
  <c r="AG245" i="2"/>
  <c r="CJ245" i="2" s="1"/>
  <c r="AF245" i="2"/>
  <c r="CI245" i="2" s="1"/>
  <c r="AE245" i="2"/>
  <c r="CH245" i="2" s="1"/>
  <c r="AD245" i="2"/>
  <c r="CG245" i="2" s="1"/>
  <c r="AC245" i="2"/>
  <c r="CF245" i="2" s="1"/>
  <c r="AB245" i="2"/>
  <c r="CE245" i="2" s="1"/>
  <c r="AA245" i="2"/>
  <c r="CD245" i="2" s="1"/>
  <c r="Z245" i="2"/>
  <c r="CC245" i="2" s="1"/>
  <c r="Y245" i="2"/>
  <c r="X245" i="2"/>
  <c r="CA245" i="2" s="1"/>
  <c r="W245" i="2"/>
  <c r="BZ245" i="2" s="1"/>
  <c r="V245" i="2"/>
  <c r="U245" i="2"/>
  <c r="BX245" i="2" s="1"/>
  <c r="T245" i="2"/>
  <c r="BW245" i="2" s="1"/>
  <c r="S245" i="2"/>
  <c r="BV245" i="2" s="1"/>
  <c r="R245" i="2"/>
  <c r="BU245" i="2" s="1"/>
  <c r="Q245" i="2"/>
  <c r="BT245" i="2" s="1"/>
  <c r="P245" i="2"/>
  <c r="BS245" i="2" s="1"/>
  <c r="O245" i="2"/>
  <c r="BR245" i="2" s="1"/>
  <c r="N245" i="2"/>
  <c r="BQ245" i="2" s="1"/>
  <c r="M245" i="2"/>
  <c r="BP245" i="2" s="1"/>
  <c r="L245" i="2"/>
  <c r="BO245" i="2" s="1"/>
  <c r="K245" i="2"/>
  <c r="BN245" i="2" s="1"/>
  <c r="J245" i="2"/>
  <c r="BM245" i="2" s="1"/>
  <c r="I245" i="2"/>
  <c r="H245" i="2"/>
  <c r="BK245" i="2" s="1"/>
  <c r="G245" i="2"/>
  <c r="BJ245" i="2" s="1"/>
  <c r="F245" i="2"/>
  <c r="E245" i="2"/>
  <c r="BH245" i="2" s="1"/>
  <c r="D245" i="2"/>
  <c r="BG245" i="2" s="1"/>
  <c r="C245" i="2"/>
  <c r="BF245" i="2" s="1"/>
  <c r="B245" i="2"/>
  <c r="A245" i="2"/>
  <c r="CZ244" i="2"/>
  <c r="CR244" i="2"/>
  <c r="CJ244" i="2"/>
  <c r="CB244" i="2"/>
  <c r="BT244" i="2"/>
  <c r="BL244" i="2"/>
  <c r="BD244" i="2"/>
  <c r="DG244" i="2" s="1"/>
  <c r="BC244" i="2"/>
  <c r="BB244" i="2"/>
  <c r="DE244" i="2" s="1"/>
  <c r="BA244" i="2"/>
  <c r="DD244" i="2" s="1"/>
  <c r="AZ244" i="2"/>
  <c r="DC244" i="2" s="1"/>
  <c r="AY244" i="2"/>
  <c r="DB244" i="2" s="1"/>
  <c r="AX244" i="2"/>
  <c r="DA244" i="2" s="1"/>
  <c r="AW244" i="2"/>
  <c r="AV244" i="2"/>
  <c r="CY244" i="2" s="1"/>
  <c r="AU244" i="2"/>
  <c r="CX244" i="2" s="1"/>
  <c r="AT244" i="2"/>
  <c r="CW244" i="2" s="1"/>
  <c r="AS244" i="2"/>
  <c r="CV244" i="2" s="1"/>
  <c r="AR244" i="2"/>
  <c r="CU244" i="2" s="1"/>
  <c r="AQ244" i="2"/>
  <c r="CT244" i="2" s="1"/>
  <c r="AP244" i="2"/>
  <c r="CS244" i="2" s="1"/>
  <c r="AO244" i="2"/>
  <c r="AN244" i="2"/>
  <c r="CQ244" i="2" s="1"/>
  <c r="AM244" i="2"/>
  <c r="CP244" i="2" s="1"/>
  <c r="AL244" i="2"/>
  <c r="CO244" i="2" s="1"/>
  <c r="AK244" i="2"/>
  <c r="CN244" i="2" s="1"/>
  <c r="AJ244" i="2"/>
  <c r="CM244" i="2" s="1"/>
  <c r="AI244" i="2"/>
  <c r="CL244" i="2" s="1"/>
  <c r="AH244" i="2"/>
  <c r="CK244" i="2" s="1"/>
  <c r="AG244" i="2"/>
  <c r="AF244" i="2"/>
  <c r="CI244" i="2" s="1"/>
  <c r="AE244" i="2"/>
  <c r="CH244" i="2" s="1"/>
  <c r="AD244" i="2"/>
  <c r="CG244" i="2" s="1"/>
  <c r="AC244" i="2"/>
  <c r="CF244" i="2" s="1"/>
  <c r="AB244" i="2"/>
  <c r="CE244" i="2" s="1"/>
  <c r="AA244" i="2"/>
  <c r="CD244" i="2" s="1"/>
  <c r="Z244" i="2"/>
  <c r="CC244" i="2" s="1"/>
  <c r="Y244" i="2"/>
  <c r="X244" i="2"/>
  <c r="CA244" i="2" s="1"/>
  <c r="W244" i="2"/>
  <c r="BZ244" i="2" s="1"/>
  <c r="V244" i="2"/>
  <c r="BY244" i="2" s="1"/>
  <c r="U244" i="2"/>
  <c r="BX244" i="2" s="1"/>
  <c r="T244" i="2"/>
  <c r="BW244" i="2" s="1"/>
  <c r="S244" i="2"/>
  <c r="BV244" i="2" s="1"/>
  <c r="R244" i="2"/>
  <c r="BU244" i="2" s="1"/>
  <c r="Q244" i="2"/>
  <c r="P244" i="2"/>
  <c r="BS244" i="2" s="1"/>
  <c r="O244" i="2"/>
  <c r="BR244" i="2" s="1"/>
  <c r="N244" i="2"/>
  <c r="BQ244" i="2" s="1"/>
  <c r="M244" i="2"/>
  <c r="BP244" i="2" s="1"/>
  <c r="L244" i="2"/>
  <c r="BO244" i="2" s="1"/>
  <c r="K244" i="2"/>
  <c r="BN244" i="2" s="1"/>
  <c r="J244" i="2"/>
  <c r="BM244" i="2" s="1"/>
  <c r="I244" i="2"/>
  <c r="H244" i="2"/>
  <c r="BK244" i="2" s="1"/>
  <c r="G244" i="2"/>
  <c r="BJ244" i="2" s="1"/>
  <c r="F244" i="2"/>
  <c r="BI244" i="2" s="1"/>
  <c r="E244" i="2"/>
  <c r="BH244" i="2" s="1"/>
  <c r="D244" i="2"/>
  <c r="BG244" i="2" s="1"/>
  <c r="C244" i="2"/>
  <c r="BF244" i="2" s="1"/>
  <c r="B244" i="2"/>
  <c r="A244" i="2"/>
  <c r="DE243" i="2"/>
  <c r="DB243" i="2"/>
  <c r="CT243" i="2"/>
  <c r="CL243" i="2"/>
  <c r="CD243" i="2"/>
  <c r="BV243" i="2"/>
  <c r="BN243" i="2"/>
  <c r="BF243" i="2"/>
  <c r="BD243" i="2"/>
  <c r="DG243" i="2" s="1"/>
  <c r="BC243" i="2"/>
  <c r="BB243" i="2"/>
  <c r="BA243" i="2"/>
  <c r="DD243" i="2" s="1"/>
  <c r="AZ243" i="2"/>
  <c r="DC243" i="2" s="1"/>
  <c r="AY243" i="2"/>
  <c r="AX243" i="2"/>
  <c r="DA243" i="2" s="1"/>
  <c r="AW243" i="2"/>
  <c r="CZ243" i="2" s="1"/>
  <c r="AV243" i="2"/>
  <c r="CY243" i="2" s="1"/>
  <c r="AU243" i="2"/>
  <c r="CX243" i="2" s="1"/>
  <c r="AT243" i="2"/>
  <c r="CW243" i="2" s="1"/>
  <c r="AS243" i="2"/>
  <c r="CV243" i="2" s="1"/>
  <c r="AR243" i="2"/>
  <c r="CU243" i="2" s="1"/>
  <c r="AQ243" i="2"/>
  <c r="AP243" i="2"/>
  <c r="CS243" i="2" s="1"/>
  <c r="AO243" i="2"/>
  <c r="CR243" i="2" s="1"/>
  <c r="AN243" i="2"/>
  <c r="CQ243" i="2" s="1"/>
  <c r="AM243" i="2"/>
  <c r="CP243" i="2" s="1"/>
  <c r="AL243" i="2"/>
  <c r="CO243" i="2" s="1"/>
  <c r="AK243" i="2"/>
  <c r="CN243" i="2" s="1"/>
  <c r="AJ243" i="2"/>
  <c r="CM243" i="2" s="1"/>
  <c r="AI243" i="2"/>
  <c r="AH243" i="2"/>
  <c r="CK243" i="2" s="1"/>
  <c r="AG243" i="2"/>
  <c r="CJ243" i="2" s="1"/>
  <c r="AF243" i="2"/>
  <c r="CI243" i="2" s="1"/>
  <c r="AE243" i="2"/>
  <c r="CH243" i="2" s="1"/>
  <c r="AD243" i="2"/>
  <c r="CG243" i="2" s="1"/>
  <c r="AC243" i="2"/>
  <c r="CF243" i="2" s="1"/>
  <c r="AB243" i="2"/>
  <c r="CE243" i="2" s="1"/>
  <c r="AA243" i="2"/>
  <c r="Z243" i="2"/>
  <c r="CC243" i="2" s="1"/>
  <c r="Y243" i="2"/>
  <c r="CB243" i="2" s="1"/>
  <c r="X243" i="2"/>
  <c r="CA243" i="2" s="1"/>
  <c r="W243" i="2"/>
  <c r="BZ243" i="2" s="1"/>
  <c r="V243" i="2"/>
  <c r="BY243" i="2" s="1"/>
  <c r="U243" i="2"/>
  <c r="BX243" i="2" s="1"/>
  <c r="T243" i="2"/>
  <c r="BW243" i="2" s="1"/>
  <c r="S243" i="2"/>
  <c r="R243" i="2"/>
  <c r="BU243" i="2" s="1"/>
  <c r="Q243" i="2"/>
  <c r="BT243" i="2" s="1"/>
  <c r="P243" i="2"/>
  <c r="BS243" i="2" s="1"/>
  <c r="O243" i="2"/>
  <c r="BR243" i="2" s="1"/>
  <c r="N243" i="2"/>
  <c r="BQ243" i="2" s="1"/>
  <c r="M243" i="2"/>
  <c r="BP243" i="2" s="1"/>
  <c r="L243" i="2"/>
  <c r="BO243" i="2" s="1"/>
  <c r="K243" i="2"/>
  <c r="J243" i="2"/>
  <c r="BM243" i="2" s="1"/>
  <c r="I243" i="2"/>
  <c r="BL243" i="2" s="1"/>
  <c r="H243" i="2"/>
  <c r="BK243" i="2" s="1"/>
  <c r="G243" i="2"/>
  <c r="BJ243" i="2" s="1"/>
  <c r="F243" i="2"/>
  <c r="BI243" i="2" s="1"/>
  <c r="E243" i="2"/>
  <c r="BH243" i="2" s="1"/>
  <c r="D243" i="2"/>
  <c r="BG243" i="2" s="1"/>
  <c r="C243" i="2"/>
  <c r="B243" i="2"/>
  <c r="A243" i="2"/>
  <c r="DG242" i="2"/>
  <c r="DC242" i="2"/>
  <c r="CU242" i="2"/>
  <c r="CT242" i="2"/>
  <c r="CQ242" i="2"/>
  <c r="CM242" i="2"/>
  <c r="CE242" i="2"/>
  <c r="CD242" i="2"/>
  <c r="CA242" i="2"/>
  <c r="BW242" i="2"/>
  <c r="BO242" i="2"/>
  <c r="BN242" i="2"/>
  <c r="BK242" i="2"/>
  <c r="BG242" i="2"/>
  <c r="BD242" i="2"/>
  <c r="BC242" i="2"/>
  <c r="BB242" i="2"/>
  <c r="DE242" i="2" s="1"/>
  <c r="BA242" i="2"/>
  <c r="DD242" i="2" s="1"/>
  <c r="AZ242" i="2"/>
  <c r="AY242" i="2"/>
  <c r="DB242" i="2" s="1"/>
  <c r="AX242" i="2"/>
  <c r="DA242" i="2" s="1"/>
  <c r="AW242" i="2"/>
  <c r="CZ242" i="2" s="1"/>
  <c r="AV242" i="2"/>
  <c r="CY242" i="2" s="1"/>
  <c r="AU242" i="2"/>
  <c r="CX242" i="2" s="1"/>
  <c r="AT242" i="2"/>
  <c r="CW242" i="2" s="1"/>
  <c r="AS242" i="2"/>
  <c r="CV242" i="2" s="1"/>
  <c r="AR242" i="2"/>
  <c r="AQ242" i="2"/>
  <c r="AP242" i="2"/>
  <c r="CS242" i="2" s="1"/>
  <c r="AO242" i="2"/>
  <c r="CR242" i="2" s="1"/>
  <c r="AN242" i="2"/>
  <c r="AM242" i="2"/>
  <c r="CP242" i="2" s="1"/>
  <c r="AL242" i="2"/>
  <c r="CO242" i="2" s="1"/>
  <c r="AK242" i="2"/>
  <c r="CN242" i="2" s="1"/>
  <c r="AJ242" i="2"/>
  <c r="AI242" i="2"/>
  <c r="CL242" i="2" s="1"/>
  <c r="AH242" i="2"/>
  <c r="CK242" i="2" s="1"/>
  <c r="AG242" i="2"/>
  <c r="CJ242" i="2" s="1"/>
  <c r="AF242" i="2"/>
  <c r="CI242" i="2" s="1"/>
  <c r="AE242" i="2"/>
  <c r="CH242" i="2" s="1"/>
  <c r="AD242" i="2"/>
  <c r="CG242" i="2" s="1"/>
  <c r="AC242" i="2"/>
  <c r="CF242" i="2" s="1"/>
  <c r="AB242" i="2"/>
  <c r="AA242" i="2"/>
  <c r="Z242" i="2"/>
  <c r="CC242" i="2" s="1"/>
  <c r="Y242" i="2"/>
  <c r="CB242" i="2" s="1"/>
  <c r="X242" i="2"/>
  <c r="W242" i="2"/>
  <c r="BZ242" i="2" s="1"/>
  <c r="V242" i="2"/>
  <c r="BY242" i="2" s="1"/>
  <c r="U242" i="2"/>
  <c r="BX242" i="2" s="1"/>
  <c r="T242" i="2"/>
  <c r="S242" i="2"/>
  <c r="BV242" i="2" s="1"/>
  <c r="R242" i="2"/>
  <c r="BU242" i="2" s="1"/>
  <c r="Q242" i="2"/>
  <c r="BT242" i="2" s="1"/>
  <c r="P242" i="2"/>
  <c r="BS242" i="2" s="1"/>
  <c r="O242" i="2"/>
  <c r="BR242" i="2" s="1"/>
  <c r="N242" i="2"/>
  <c r="BQ242" i="2" s="1"/>
  <c r="M242" i="2"/>
  <c r="BP242" i="2" s="1"/>
  <c r="L242" i="2"/>
  <c r="K242" i="2"/>
  <c r="J242" i="2"/>
  <c r="BM242" i="2" s="1"/>
  <c r="I242" i="2"/>
  <c r="BL242" i="2" s="1"/>
  <c r="H242" i="2"/>
  <c r="G242" i="2"/>
  <c r="BJ242" i="2" s="1"/>
  <c r="F242" i="2"/>
  <c r="BI242" i="2" s="1"/>
  <c r="E242" i="2"/>
  <c r="BH242" i="2" s="1"/>
  <c r="D242" i="2"/>
  <c r="C242" i="2"/>
  <c r="BF242" i="2" s="1"/>
  <c r="B242" i="2"/>
  <c r="A242" i="2"/>
  <c r="CZ241" i="2"/>
  <c r="CY241" i="2"/>
  <c r="CR241" i="2"/>
  <c r="CQ241" i="2"/>
  <c r="CJ241" i="2"/>
  <c r="CI241" i="2"/>
  <c r="CB241" i="2"/>
  <c r="CA241" i="2"/>
  <c r="BT241" i="2"/>
  <c r="BS241" i="2"/>
  <c r="BL241" i="2"/>
  <c r="BK241" i="2"/>
  <c r="BD241" i="2"/>
  <c r="DG241" i="2" s="1"/>
  <c r="BC241" i="2"/>
  <c r="BB241" i="2"/>
  <c r="DE241" i="2" s="1"/>
  <c r="BA241" i="2"/>
  <c r="DD241" i="2" s="1"/>
  <c r="AZ241" i="2"/>
  <c r="DC241" i="2" s="1"/>
  <c r="AY241" i="2"/>
  <c r="DB241" i="2" s="1"/>
  <c r="AX241" i="2"/>
  <c r="DA241" i="2" s="1"/>
  <c r="AW241" i="2"/>
  <c r="AV241" i="2"/>
  <c r="AU241" i="2"/>
  <c r="CX241" i="2" s="1"/>
  <c r="AT241" i="2"/>
  <c r="CW241" i="2" s="1"/>
  <c r="AS241" i="2"/>
  <c r="CV241" i="2" s="1"/>
  <c r="AR241" i="2"/>
  <c r="CU241" i="2" s="1"/>
  <c r="AQ241" i="2"/>
  <c r="CT241" i="2" s="1"/>
  <c r="AP241" i="2"/>
  <c r="CS241" i="2" s="1"/>
  <c r="AO241" i="2"/>
  <c r="AN241" i="2"/>
  <c r="AM241" i="2"/>
  <c r="CP241" i="2" s="1"/>
  <c r="AL241" i="2"/>
  <c r="CO241" i="2" s="1"/>
  <c r="AK241" i="2"/>
  <c r="CN241" i="2" s="1"/>
  <c r="AJ241" i="2"/>
  <c r="CM241" i="2" s="1"/>
  <c r="AI241" i="2"/>
  <c r="CL241" i="2" s="1"/>
  <c r="AH241" i="2"/>
  <c r="CK241" i="2" s="1"/>
  <c r="AG241" i="2"/>
  <c r="AF241" i="2"/>
  <c r="AE241" i="2"/>
  <c r="CH241" i="2" s="1"/>
  <c r="AD241" i="2"/>
  <c r="CG241" i="2" s="1"/>
  <c r="AC241" i="2"/>
  <c r="CF241" i="2" s="1"/>
  <c r="AB241" i="2"/>
  <c r="CE241" i="2" s="1"/>
  <c r="AA241" i="2"/>
  <c r="CD241" i="2" s="1"/>
  <c r="Z241" i="2"/>
  <c r="CC241" i="2" s="1"/>
  <c r="Y241" i="2"/>
  <c r="X241" i="2"/>
  <c r="W241" i="2"/>
  <c r="BZ241" i="2" s="1"/>
  <c r="V241" i="2"/>
  <c r="BY241" i="2" s="1"/>
  <c r="U241" i="2"/>
  <c r="BX241" i="2" s="1"/>
  <c r="T241" i="2"/>
  <c r="BW241" i="2" s="1"/>
  <c r="S241" i="2"/>
  <c r="BV241" i="2" s="1"/>
  <c r="R241" i="2"/>
  <c r="BU241" i="2" s="1"/>
  <c r="Q241" i="2"/>
  <c r="P241" i="2"/>
  <c r="O241" i="2"/>
  <c r="BR241" i="2" s="1"/>
  <c r="N241" i="2"/>
  <c r="BQ241" i="2" s="1"/>
  <c r="M241" i="2"/>
  <c r="BP241" i="2" s="1"/>
  <c r="L241" i="2"/>
  <c r="BO241" i="2" s="1"/>
  <c r="K241" i="2"/>
  <c r="BN241" i="2" s="1"/>
  <c r="J241" i="2"/>
  <c r="BM241" i="2" s="1"/>
  <c r="I241" i="2"/>
  <c r="H241" i="2"/>
  <c r="G241" i="2"/>
  <c r="BJ241" i="2" s="1"/>
  <c r="F241" i="2"/>
  <c r="BI241" i="2" s="1"/>
  <c r="E241" i="2"/>
  <c r="BH241" i="2" s="1"/>
  <c r="D241" i="2"/>
  <c r="BG241" i="2" s="1"/>
  <c r="C241" i="2"/>
  <c r="BF241" i="2" s="1"/>
  <c r="B241" i="2"/>
  <c r="A241" i="2"/>
  <c r="DA240" i="2"/>
  <c r="CS240" i="2"/>
  <c r="CK240" i="2"/>
  <c r="CC240" i="2"/>
  <c r="BU240" i="2"/>
  <c r="BM240" i="2"/>
  <c r="BD240" i="2"/>
  <c r="DG240" i="2" s="1"/>
  <c r="BC240" i="2"/>
  <c r="BB240" i="2"/>
  <c r="DE240" i="2" s="1"/>
  <c r="BA240" i="2"/>
  <c r="DD240" i="2" s="1"/>
  <c r="AZ240" i="2"/>
  <c r="DC240" i="2" s="1"/>
  <c r="AY240" i="2"/>
  <c r="DB240" i="2" s="1"/>
  <c r="AX240" i="2"/>
  <c r="AW240" i="2"/>
  <c r="CZ240" i="2" s="1"/>
  <c r="AV240" i="2"/>
  <c r="CY240" i="2" s="1"/>
  <c r="AU240" i="2"/>
  <c r="CX240" i="2" s="1"/>
  <c r="AT240" i="2"/>
  <c r="CW240" i="2" s="1"/>
  <c r="AS240" i="2"/>
  <c r="CV240" i="2" s="1"/>
  <c r="AR240" i="2"/>
  <c r="CU240" i="2" s="1"/>
  <c r="AQ240" i="2"/>
  <c r="CT240" i="2" s="1"/>
  <c r="AP240" i="2"/>
  <c r="AO240" i="2"/>
  <c r="CR240" i="2" s="1"/>
  <c r="AN240" i="2"/>
  <c r="CQ240" i="2" s="1"/>
  <c r="AM240" i="2"/>
  <c r="CP240" i="2" s="1"/>
  <c r="AL240" i="2"/>
  <c r="CO240" i="2" s="1"/>
  <c r="AK240" i="2"/>
  <c r="CN240" i="2" s="1"/>
  <c r="AJ240" i="2"/>
  <c r="CM240" i="2" s="1"/>
  <c r="AI240" i="2"/>
  <c r="CL240" i="2" s="1"/>
  <c r="AH240" i="2"/>
  <c r="AG240" i="2"/>
  <c r="CJ240" i="2" s="1"/>
  <c r="AF240" i="2"/>
  <c r="CI240" i="2" s="1"/>
  <c r="AE240" i="2"/>
  <c r="CH240" i="2" s="1"/>
  <c r="AD240" i="2"/>
  <c r="CG240" i="2" s="1"/>
  <c r="AC240" i="2"/>
  <c r="CF240" i="2" s="1"/>
  <c r="AB240" i="2"/>
  <c r="CE240" i="2" s="1"/>
  <c r="AA240" i="2"/>
  <c r="CD240" i="2" s="1"/>
  <c r="Z240" i="2"/>
  <c r="Y240" i="2"/>
  <c r="CB240" i="2" s="1"/>
  <c r="X240" i="2"/>
  <c r="CA240" i="2" s="1"/>
  <c r="W240" i="2"/>
  <c r="BZ240" i="2" s="1"/>
  <c r="V240" i="2"/>
  <c r="BY240" i="2" s="1"/>
  <c r="U240" i="2"/>
  <c r="BX240" i="2" s="1"/>
  <c r="T240" i="2"/>
  <c r="BW240" i="2" s="1"/>
  <c r="S240" i="2"/>
  <c r="BV240" i="2" s="1"/>
  <c r="R240" i="2"/>
  <c r="Q240" i="2"/>
  <c r="BT240" i="2" s="1"/>
  <c r="P240" i="2"/>
  <c r="BS240" i="2" s="1"/>
  <c r="O240" i="2"/>
  <c r="BR240" i="2" s="1"/>
  <c r="N240" i="2"/>
  <c r="BQ240" i="2" s="1"/>
  <c r="M240" i="2"/>
  <c r="BP240" i="2" s="1"/>
  <c r="L240" i="2"/>
  <c r="BO240" i="2" s="1"/>
  <c r="K240" i="2"/>
  <c r="BN240" i="2" s="1"/>
  <c r="J240" i="2"/>
  <c r="I240" i="2"/>
  <c r="BL240" i="2" s="1"/>
  <c r="H240" i="2"/>
  <c r="BK240" i="2" s="1"/>
  <c r="G240" i="2"/>
  <c r="BJ240" i="2" s="1"/>
  <c r="F240" i="2"/>
  <c r="BI240" i="2" s="1"/>
  <c r="E240" i="2"/>
  <c r="BH240" i="2" s="1"/>
  <c r="D240" i="2"/>
  <c r="BG240" i="2" s="1"/>
  <c r="C240" i="2"/>
  <c r="BF240" i="2" s="1"/>
  <c r="B240" i="2"/>
  <c r="A240" i="2"/>
  <c r="DG239" i="2"/>
  <c r="DA239" i="2"/>
  <c r="CS239" i="2"/>
  <c r="CP239" i="2"/>
  <c r="CK239" i="2"/>
  <c r="CC239" i="2"/>
  <c r="BZ239" i="2"/>
  <c r="BU239" i="2"/>
  <c r="BM239" i="2"/>
  <c r="BJ239" i="2"/>
  <c r="BD239" i="2"/>
  <c r="BC239" i="2"/>
  <c r="BB239" i="2"/>
  <c r="DE239" i="2" s="1"/>
  <c r="BA239" i="2"/>
  <c r="DD239" i="2" s="1"/>
  <c r="AZ239" i="2"/>
  <c r="DC239" i="2" s="1"/>
  <c r="AY239" i="2"/>
  <c r="DB239" i="2" s="1"/>
  <c r="AX239" i="2"/>
  <c r="AW239" i="2"/>
  <c r="CZ239" i="2" s="1"/>
  <c r="AV239" i="2"/>
  <c r="CY239" i="2" s="1"/>
  <c r="AU239" i="2"/>
  <c r="CX239" i="2" s="1"/>
  <c r="AT239" i="2"/>
  <c r="CW239" i="2" s="1"/>
  <c r="AS239" i="2"/>
  <c r="CV239" i="2" s="1"/>
  <c r="AR239" i="2"/>
  <c r="CU239" i="2" s="1"/>
  <c r="AQ239" i="2"/>
  <c r="CT239" i="2" s="1"/>
  <c r="AP239" i="2"/>
  <c r="AO239" i="2"/>
  <c r="CR239" i="2" s="1"/>
  <c r="AN239" i="2"/>
  <c r="CQ239" i="2" s="1"/>
  <c r="AM239" i="2"/>
  <c r="AL239" i="2"/>
  <c r="CO239" i="2" s="1"/>
  <c r="AK239" i="2"/>
  <c r="CN239" i="2" s="1"/>
  <c r="AJ239" i="2"/>
  <c r="CM239" i="2" s="1"/>
  <c r="AI239" i="2"/>
  <c r="CL239" i="2" s="1"/>
  <c r="AH239" i="2"/>
  <c r="AG239" i="2"/>
  <c r="CJ239" i="2" s="1"/>
  <c r="AF239" i="2"/>
  <c r="CI239" i="2" s="1"/>
  <c r="AE239" i="2"/>
  <c r="CH239" i="2" s="1"/>
  <c r="AD239" i="2"/>
  <c r="CG239" i="2" s="1"/>
  <c r="AC239" i="2"/>
  <c r="CF239" i="2" s="1"/>
  <c r="AB239" i="2"/>
  <c r="CE239" i="2" s="1"/>
  <c r="AA239" i="2"/>
  <c r="CD239" i="2" s="1"/>
  <c r="Z239" i="2"/>
  <c r="Y239" i="2"/>
  <c r="CB239" i="2" s="1"/>
  <c r="X239" i="2"/>
  <c r="CA239" i="2" s="1"/>
  <c r="W239" i="2"/>
  <c r="V239" i="2"/>
  <c r="BY239" i="2" s="1"/>
  <c r="U239" i="2"/>
  <c r="BX239" i="2" s="1"/>
  <c r="T239" i="2"/>
  <c r="BW239" i="2" s="1"/>
  <c r="S239" i="2"/>
  <c r="BV239" i="2" s="1"/>
  <c r="R239" i="2"/>
  <c r="Q239" i="2"/>
  <c r="BT239" i="2" s="1"/>
  <c r="P239" i="2"/>
  <c r="BS239" i="2" s="1"/>
  <c r="O239" i="2"/>
  <c r="BR239" i="2" s="1"/>
  <c r="N239" i="2"/>
  <c r="BQ239" i="2" s="1"/>
  <c r="M239" i="2"/>
  <c r="BP239" i="2" s="1"/>
  <c r="L239" i="2"/>
  <c r="BO239" i="2" s="1"/>
  <c r="K239" i="2"/>
  <c r="BN239" i="2" s="1"/>
  <c r="J239" i="2"/>
  <c r="I239" i="2"/>
  <c r="BL239" i="2" s="1"/>
  <c r="H239" i="2"/>
  <c r="BK239" i="2" s="1"/>
  <c r="G239" i="2"/>
  <c r="F239" i="2"/>
  <c r="BI239" i="2" s="1"/>
  <c r="E239" i="2"/>
  <c r="BH239" i="2" s="1"/>
  <c r="D239" i="2"/>
  <c r="BG239" i="2" s="1"/>
  <c r="C239" i="2"/>
  <c r="BF239" i="2" s="1"/>
  <c r="B239" i="2"/>
  <c r="A239" i="2"/>
  <c r="DG238" i="2"/>
  <c r="DC238" i="2"/>
  <c r="CX238" i="2"/>
  <c r="CU238" i="2"/>
  <c r="CQ238" i="2"/>
  <c r="CP238" i="2"/>
  <c r="CM238" i="2"/>
  <c r="CH238" i="2"/>
  <c r="CE238" i="2"/>
  <c r="CA238" i="2"/>
  <c r="BZ238" i="2"/>
  <c r="BW238" i="2"/>
  <c r="BR238" i="2"/>
  <c r="BO238" i="2"/>
  <c r="BK238" i="2"/>
  <c r="BJ238" i="2"/>
  <c r="BG238" i="2"/>
  <c r="BD238" i="2"/>
  <c r="BC238" i="2"/>
  <c r="BB238" i="2"/>
  <c r="DE238" i="2" s="1"/>
  <c r="BA238" i="2"/>
  <c r="DD238" i="2" s="1"/>
  <c r="AZ238" i="2"/>
  <c r="AY238" i="2"/>
  <c r="DB238" i="2" s="1"/>
  <c r="AX238" i="2"/>
  <c r="DA238" i="2" s="1"/>
  <c r="AW238" i="2"/>
  <c r="CZ238" i="2" s="1"/>
  <c r="AV238" i="2"/>
  <c r="CY238" i="2" s="1"/>
  <c r="AU238" i="2"/>
  <c r="AT238" i="2"/>
  <c r="CW238" i="2" s="1"/>
  <c r="AS238" i="2"/>
  <c r="CV238" i="2" s="1"/>
  <c r="AR238" i="2"/>
  <c r="AQ238" i="2"/>
  <c r="CT238" i="2" s="1"/>
  <c r="AP238" i="2"/>
  <c r="CS238" i="2" s="1"/>
  <c r="AO238" i="2"/>
  <c r="CR238" i="2" s="1"/>
  <c r="AN238" i="2"/>
  <c r="AM238" i="2"/>
  <c r="AL238" i="2"/>
  <c r="CO238" i="2" s="1"/>
  <c r="AK238" i="2"/>
  <c r="CN238" i="2" s="1"/>
  <c r="AJ238" i="2"/>
  <c r="AI238" i="2"/>
  <c r="CL238" i="2" s="1"/>
  <c r="AH238" i="2"/>
  <c r="CK238" i="2" s="1"/>
  <c r="AG238" i="2"/>
  <c r="CJ238" i="2" s="1"/>
  <c r="AF238" i="2"/>
  <c r="CI238" i="2" s="1"/>
  <c r="AE238" i="2"/>
  <c r="AD238" i="2"/>
  <c r="CG238" i="2" s="1"/>
  <c r="AC238" i="2"/>
  <c r="CF238" i="2" s="1"/>
  <c r="AB238" i="2"/>
  <c r="AA238" i="2"/>
  <c r="CD238" i="2" s="1"/>
  <c r="Z238" i="2"/>
  <c r="CC238" i="2" s="1"/>
  <c r="Y238" i="2"/>
  <c r="CB238" i="2" s="1"/>
  <c r="X238" i="2"/>
  <c r="W238" i="2"/>
  <c r="V238" i="2"/>
  <c r="BY238" i="2" s="1"/>
  <c r="U238" i="2"/>
  <c r="BX238" i="2" s="1"/>
  <c r="T238" i="2"/>
  <c r="S238" i="2"/>
  <c r="BV238" i="2" s="1"/>
  <c r="R238" i="2"/>
  <c r="BU238" i="2" s="1"/>
  <c r="Q238" i="2"/>
  <c r="BT238" i="2" s="1"/>
  <c r="P238" i="2"/>
  <c r="BS238" i="2" s="1"/>
  <c r="O238" i="2"/>
  <c r="N238" i="2"/>
  <c r="BQ238" i="2" s="1"/>
  <c r="M238" i="2"/>
  <c r="BP238" i="2" s="1"/>
  <c r="L238" i="2"/>
  <c r="K238" i="2"/>
  <c r="BN238" i="2" s="1"/>
  <c r="J238" i="2"/>
  <c r="BM238" i="2" s="1"/>
  <c r="I238" i="2"/>
  <c r="BL238" i="2" s="1"/>
  <c r="H238" i="2"/>
  <c r="G238" i="2"/>
  <c r="F238" i="2"/>
  <c r="BI238" i="2" s="1"/>
  <c r="E238" i="2"/>
  <c r="BH238" i="2" s="1"/>
  <c r="D238" i="2"/>
  <c r="C238" i="2"/>
  <c r="BF238" i="2" s="1"/>
  <c r="B238" i="2"/>
  <c r="A238" i="2"/>
  <c r="DC237" i="2"/>
  <c r="CZ237" i="2"/>
  <c r="CV237" i="2"/>
  <c r="CU237" i="2"/>
  <c r="CR237" i="2"/>
  <c r="CM237" i="2"/>
  <c r="CJ237" i="2"/>
  <c r="CF237" i="2"/>
  <c r="CE237" i="2"/>
  <c r="CB237" i="2"/>
  <c r="BT237" i="2"/>
  <c r="BL237" i="2"/>
  <c r="BD237" i="2"/>
  <c r="DG237" i="2" s="1"/>
  <c r="BC237" i="2"/>
  <c r="BB237" i="2"/>
  <c r="DE237" i="2" s="1"/>
  <c r="BA237" i="2"/>
  <c r="DD237" i="2" s="1"/>
  <c r="AZ237" i="2"/>
  <c r="AY237" i="2"/>
  <c r="DB237" i="2" s="1"/>
  <c r="AX237" i="2"/>
  <c r="DA237" i="2" s="1"/>
  <c r="AW237" i="2"/>
  <c r="AV237" i="2"/>
  <c r="CY237" i="2" s="1"/>
  <c r="AU237" i="2"/>
  <c r="CX237" i="2" s="1"/>
  <c r="AT237" i="2"/>
  <c r="CW237" i="2" s="1"/>
  <c r="AS237" i="2"/>
  <c r="AR237" i="2"/>
  <c r="AQ237" i="2"/>
  <c r="CT237" i="2" s="1"/>
  <c r="AP237" i="2"/>
  <c r="CS237" i="2" s="1"/>
  <c r="AO237" i="2"/>
  <c r="AN237" i="2"/>
  <c r="CQ237" i="2" s="1"/>
  <c r="AM237" i="2"/>
  <c r="CP237" i="2" s="1"/>
  <c r="AL237" i="2"/>
  <c r="CO237" i="2" s="1"/>
  <c r="AK237" i="2"/>
  <c r="CN237" i="2" s="1"/>
  <c r="AJ237" i="2"/>
  <c r="AI237" i="2"/>
  <c r="CL237" i="2" s="1"/>
  <c r="AH237" i="2"/>
  <c r="CK237" i="2" s="1"/>
  <c r="AG237" i="2"/>
  <c r="AF237" i="2"/>
  <c r="CI237" i="2" s="1"/>
  <c r="AE237" i="2"/>
  <c r="CH237" i="2" s="1"/>
  <c r="AD237" i="2"/>
  <c r="CG237" i="2" s="1"/>
  <c r="AC237" i="2"/>
  <c r="AB237" i="2"/>
  <c r="AA237" i="2"/>
  <c r="CD237" i="2" s="1"/>
  <c r="Z237" i="2"/>
  <c r="CC237" i="2" s="1"/>
  <c r="Y237" i="2"/>
  <c r="X237" i="2"/>
  <c r="CA237" i="2" s="1"/>
  <c r="W237" i="2"/>
  <c r="BZ237" i="2" s="1"/>
  <c r="V237" i="2"/>
  <c r="BY237" i="2" s="1"/>
  <c r="U237" i="2"/>
  <c r="BX237" i="2" s="1"/>
  <c r="T237" i="2"/>
  <c r="BW237" i="2" s="1"/>
  <c r="S237" i="2"/>
  <c r="BV237" i="2" s="1"/>
  <c r="R237" i="2"/>
  <c r="BU237" i="2" s="1"/>
  <c r="Q237" i="2"/>
  <c r="P237" i="2"/>
  <c r="BS237" i="2" s="1"/>
  <c r="O237" i="2"/>
  <c r="BR237" i="2" s="1"/>
  <c r="N237" i="2"/>
  <c r="BQ237" i="2" s="1"/>
  <c r="M237" i="2"/>
  <c r="BP237" i="2" s="1"/>
  <c r="L237" i="2"/>
  <c r="BO237" i="2" s="1"/>
  <c r="K237" i="2"/>
  <c r="BN237" i="2" s="1"/>
  <c r="J237" i="2"/>
  <c r="BM237" i="2" s="1"/>
  <c r="I237" i="2"/>
  <c r="H237" i="2"/>
  <c r="BK237" i="2" s="1"/>
  <c r="G237" i="2"/>
  <c r="BJ237" i="2" s="1"/>
  <c r="F237" i="2"/>
  <c r="BI237" i="2" s="1"/>
  <c r="E237" i="2"/>
  <c r="BH237" i="2" s="1"/>
  <c r="D237" i="2"/>
  <c r="BG237" i="2" s="1"/>
  <c r="C237" i="2"/>
  <c r="BF237" i="2" s="1"/>
  <c r="B237" i="2"/>
  <c r="A237" i="2"/>
  <c r="DA236" i="2"/>
  <c r="CZ236" i="2"/>
  <c r="CK236" i="2"/>
  <c r="CJ236" i="2"/>
  <c r="BT236" i="2"/>
  <c r="BM236" i="2"/>
  <c r="BD236" i="2"/>
  <c r="DG236" i="2" s="1"/>
  <c r="BC236" i="2"/>
  <c r="BB236" i="2"/>
  <c r="DE236" i="2" s="1"/>
  <c r="BA236" i="2"/>
  <c r="DD236" i="2" s="1"/>
  <c r="AZ236" i="2"/>
  <c r="DC236" i="2" s="1"/>
  <c r="AY236" i="2"/>
  <c r="DB236" i="2" s="1"/>
  <c r="AX236" i="2"/>
  <c r="AW236" i="2"/>
  <c r="AV236" i="2"/>
  <c r="CY236" i="2" s="1"/>
  <c r="AU236" i="2"/>
  <c r="CX236" i="2" s="1"/>
  <c r="AT236" i="2"/>
  <c r="CW236" i="2" s="1"/>
  <c r="AS236" i="2"/>
  <c r="CV236" i="2" s="1"/>
  <c r="AR236" i="2"/>
  <c r="CU236" i="2" s="1"/>
  <c r="AQ236" i="2"/>
  <c r="CT236" i="2" s="1"/>
  <c r="AP236" i="2"/>
  <c r="CS236" i="2" s="1"/>
  <c r="AO236" i="2"/>
  <c r="CR236" i="2" s="1"/>
  <c r="AN236" i="2"/>
  <c r="CQ236" i="2" s="1"/>
  <c r="AM236" i="2"/>
  <c r="CP236" i="2" s="1"/>
  <c r="AL236" i="2"/>
  <c r="CO236" i="2" s="1"/>
  <c r="AK236" i="2"/>
  <c r="CN236" i="2" s="1"/>
  <c r="AJ236" i="2"/>
  <c r="CM236" i="2" s="1"/>
  <c r="AI236" i="2"/>
  <c r="CL236" i="2" s="1"/>
  <c r="AH236" i="2"/>
  <c r="AG236" i="2"/>
  <c r="AF236" i="2"/>
  <c r="CI236" i="2" s="1"/>
  <c r="AE236" i="2"/>
  <c r="CH236" i="2" s="1"/>
  <c r="AD236" i="2"/>
  <c r="CG236" i="2" s="1"/>
  <c r="AC236" i="2"/>
  <c r="CF236" i="2" s="1"/>
  <c r="AB236" i="2"/>
  <c r="CE236" i="2" s="1"/>
  <c r="AA236" i="2"/>
  <c r="CD236" i="2" s="1"/>
  <c r="Z236" i="2"/>
  <c r="CC236" i="2" s="1"/>
  <c r="Y236" i="2"/>
  <c r="CB236" i="2" s="1"/>
  <c r="X236" i="2"/>
  <c r="CA236" i="2" s="1"/>
  <c r="W236" i="2"/>
  <c r="BZ236" i="2" s="1"/>
  <c r="V236" i="2"/>
  <c r="BY236" i="2" s="1"/>
  <c r="U236" i="2"/>
  <c r="BX236" i="2" s="1"/>
  <c r="T236" i="2"/>
  <c r="BW236" i="2" s="1"/>
  <c r="S236" i="2"/>
  <c r="BV236" i="2" s="1"/>
  <c r="R236" i="2"/>
  <c r="BU236" i="2" s="1"/>
  <c r="Q236" i="2"/>
  <c r="P236" i="2"/>
  <c r="BS236" i="2" s="1"/>
  <c r="O236" i="2"/>
  <c r="BR236" i="2" s="1"/>
  <c r="N236" i="2"/>
  <c r="BQ236" i="2" s="1"/>
  <c r="M236" i="2"/>
  <c r="BP236" i="2" s="1"/>
  <c r="L236" i="2"/>
  <c r="BO236" i="2" s="1"/>
  <c r="K236" i="2"/>
  <c r="BN236" i="2" s="1"/>
  <c r="J236" i="2"/>
  <c r="I236" i="2"/>
  <c r="BL236" i="2" s="1"/>
  <c r="H236" i="2"/>
  <c r="BK236" i="2" s="1"/>
  <c r="G236" i="2"/>
  <c r="BJ236" i="2" s="1"/>
  <c r="F236" i="2"/>
  <c r="BI236" i="2" s="1"/>
  <c r="E236" i="2"/>
  <c r="BH236" i="2" s="1"/>
  <c r="D236" i="2"/>
  <c r="BG236" i="2" s="1"/>
  <c r="C236" i="2"/>
  <c r="BF236" i="2" s="1"/>
  <c r="B236" i="2"/>
  <c r="A236" i="2"/>
  <c r="DG235" i="2"/>
  <c r="DB235" i="2"/>
  <c r="CY235" i="2"/>
  <c r="CT235" i="2"/>
  <c r="CQ235" i="2"/>
  <c r="CJ235" i="2"/>
  <c r="CI235" i="2"/>
  <c r="CB235" i="2"/>
  <c r="CA235" i="2"/>
  <c r="BT235" i="2"/>
  <c r="BS235" i="2"/>
  <c r="BK235" i="2"/>
  <c r="BJ235" i="2"/>
  <c r="BD235" i="2"/>
  <c r="BC235" i="2"/>
  <c r="BB235" i="2"/>
  <c r="DE235" i="2" s="1"/>
  <c r="BA235" i="2"/>
  <c r="DD235" i="2" s="1"/>
  <c r="AZ235" i="2"/>
  <c r="DC235" i="2" s="1"/>
  <c r="AY235" i="2"/>
  <c r="AX235" i="2"/>
  <c r="DA235" i="2" s="1"/>
  <c r="AW235" i="2"/>
  <c r="CZ235" i="2" s="1"/>
  <c r="AV235" i="2"/>
  <c r="AU235" i="2"/>
  <c r="CX235" i="2" s="1"/>
  <c r="AT235" i="2"/>
  <c r="CW235" i="2" s="1"/>
  <c r="AS235" i="2"/>
  <c r="CV235" i="2" s="1"/>
  <c r="AR235" i="2"/>
  <c r="CU235" i="2" s="1"/>
  <c r="AQ235" i="2"/>
  <c r="AP235" i="2"/>
  <c r="CS235" i="2" s="1"/>
  <c r="AO235" i="2"/>
  <c r="CR235" i="2" s="1"/>
  <c r="AN235" i="2"/>
  <c r="AM235" i="2"/>
  <c r="CP235" i="2" s="1"/>
  <c r="AL235" i="2"/>
  <c r="CO235" i="2" s="1"/>
  <c r="AK235" i="2"/>
  <c r="CN235" i="2" s="1"/>
  <c r="AJ235" i="2"/>
  <c r="CM235" i="2" s="1"/>
  <c r="AI235" i="2"/>
  <c r="CL235" i="2" s="1"/>
  <c r="AH235" i="2"/>
  <c r="CK235" i="2" s="1"/>
  <c r="AG235" i="2"/>
  <c r="AF235" i="2"/>
  <c r="AE235" i="2"/>
  <c r="CH235" i="2" s="1"/>
  <c r="AD235" i="2"/>
  <c r="CG235" i="2" s="1"/>
  <c r="AC235" i="2"/>
  <c r="CF235" i="2" s="1"/>
  <c r="AB235" i="2"/>
  <c r="CE235" i="2" s="1"/>
  <c r="AA235" i="2"/>
  <c r="CD235" i="2" s="1"/>
  <c r="Z235" i="2"/>
  <c r="CC235" i="2" s="1"/>
  <c r="Y235" i="2"/>
  <c r="X235" i="2"/>
  <c r="W235" i="2"/>
  <c r="BZ235" i="2" s="1"/>
  <c r="V235" i="2"/>
  <c r="BY235" i="2" s="1"/>
  <c r="U235" i="2"/>
  <c r="BX235" i="2" s="1"/>
  <c r="T235" i="2"/>
  <c r="BW235" i="2" s="1"/>
  <c r="S235" i="2"/>
  <c r="BV235" i="2" s="1"/>
  <c r="R235" i="2"/>
  <c r="BU235" i="2" s="1"/>
  <c r="Q235" i="2"/>
  <c r="P235" i="2"/>
  <c r="O235" i="2"/>
  <c r="BR235" i="2" s="1"/>
  <c r="N235" i="2"/>
  <c r="BQ235" i="2" s="1"/>
  <c r="M235" i="2"/>
  <c r="BP235" i="2" s="1"/>
  <c r="L235" i="2"/>
  <c r="BO235" i="2" s="1"/>
  <c r="K235" i="2"/>
  <c r="BN235" i="2" s="1"/>
  <c r="J235" i="2"/>
  <c r="BM235" i="2" s="1"/>
  <c r="I235" i="2"/>
  <c r="BL235" i="2" s="1"/>
  <c r="H235" i="2"/>
  <c r="G235" i="2"/>
  <c r="F235" i="2"/>
  <c r="BI235" i="2" s="1"/>
  <c r="E235" i="2"/>
  <c r="BH235" i="2" s="1"/>
  <c r="D235" i="2"/>
  <c r="BG235" i="2" s="1"/>
  <c r="C235" i="2"/>
  <c r="BF235" i="2" s="1"/>
  <c r="B235" i="2"/>
  <c r="A235" i="2"/>
  <c r="DD234" i="2"/>
  <c r="DC234" i="2"/>
  <c r="CV234" i="2"/>
  <c r="CU234" i="2"/>
  <c r="CM234" i="2"/>
  <c r="CJ234" i="2"/>
  <c r="BW234" i="2"/>
  <c r="BL234" i="2"/>
  <c r="BK234" i="2"/>
  <c r="BG234" i="2"/>
  <c r="BD234" i="2"/>
  <c r="DG234" i="2" s="1"/>
  <c r="BC234" i="2"/>
  <c r="BB234" i="2"/>
  <c r="DE234" i="2" s="1"/>
  <c r="BA234" i="2"/>
  <c r="AZ234" i="2"/>
  <c r="AY234" i="2"/>
  <c r="DB234" i="2" s="1"/>
  <c r="AX234" i="2"/>
  <c r="DA234" i="2" s="1"/>
  <c r="AW234" i="2"/>
  <c r="CZ234" i="2" s="1"/>
  <c r="AV234" i="2"/>
  <c r="CY234" i="2" s="1"/>
  <c r="AU234" i="2"/>
  <c r="CX234" i="2" s="1"/>
  <c r="AT234" i="2"/>
  <c r="CW234" i="2" s="1"/>
  <c r="AS234" i="2"/>
  <c r="AR234" i="2"/>
  <c r="AQ234" i="2"/>
  <c r="CT234" i="2" s="1"/>
  <c r="AP234" i="2"/>
  <c r="CS234" i="2" s="1"/>
  <c r="AO234" i="2"/>
  <c r="CR234" i="2" s="1"/>
  <c r="AN234" i="2"/>
  <c r="CQ234" i="2" s="1"/>
  <c r="AM234" i="2"/>
  <c r="CP234" i="2" s="1"/>
  <c r="AL234" i="2"/>
  <c r="CO234" i="2" s="1"/>
  <c r="AK234" i="2"/>
  <c r="CN234" i="2" s="1"/>
  <c r="AJ234" i="2"/>
  <c r="AI234" i="2"/>
  <c r="CL234" i="2" s="1"/>
  <c r="AH234" i="2"/>
  <c r="CK234" i="2" s="1"/>
  <c r="AG234" i="2"/>
  <c r="AF234" i="2"/>
  <c r="CI234" i="2" s="1"/>
  <c r="AE234" i="2"/>
  <c r="CH234" i="2" s="1"/>
  <c r="AD234" i="2"/>
  <c r="CG234" i="2" s="1"/>
  <c r="AC234" i="2"/>
  <c r="CF234" i="2" s="1"/>
  <c r="AB234" i="2"/>
  <c r="CE234" i="2" s="1"/>
  <c r="AA234" i="2"/>
  <c r="CD234" i="2" s="1"/>
  <c r="Z234" i="2"/>
  <c r="CC234" i="2" s="1"/>
  <c r="Y234" i="2"/>
  <c r="CB234" i="2" s="1"/>
  <c r="X234" i="2"/>
  <c r="CA234" i="2" s="1"/>
  <c r="W234" i="2"/>
  <c r="BZ234" i="2" s="1"/>
  <c r="V234" i="2"/>
  <c r="BY234" i="2" s="1"/>
  <c r="U234" i="2"/>
  <c r="BX234" i="2" s="1"/>
  <c r="T234" i="2"/>
  <c r="S234" i="2"/>
  <c r="BV234" i="2" s="1"/>
  <c r="R234" i="2"/>
  <c r="BU234" i="2" s="1"/>
  <c r="Q234" i="2"/>
  <c r="BT234" i="2" s="1"/>
  <c r="P234" i="2"/>
  <c r="BS234" i="2" s="1"/>
  <c r="O234" i="2"/>
  <c r="BR234" i="2" s="1"/>
  <c r="N234" i="2"/>
  <c r="BQ234" i="2" s="1"/>
  <c r="M234" i="2"/>
  <c r="BP234" i="2" s="1"/>
  <c r="L234" i="2"/>
  <c r="BO234" i="2" s="1"/>
  <c r="K234" i="2"/>
  <c r="BN234" i="2" s="1"/>
  <c r="J234" i="2"/>
  <c r="BM234" i="2" s="1"/>
  <c r="I234" i="2"/>
  <c r="H234" i="2"/>
  <c r="G234" i="2"/>
  <c r="BJ234" i="2" s="1"/>
  <c r="F234" i="2"/>
  <c r="BI234" i="2" s="1"/>
  <c r="E234" i="2"/>
  <c r="BH234" i="2" s="1"/>
  <c r="D234" i="2"/>
  <c r="C234" i="2"/>
  <c r="BF234" i="2" s="1"/>
  <c r="B234" i="2"/>
  <c r="A234" i="2"/>
  <c r="DD233" i="2"/>
  <c r="CV233" i="2"/>
  <c r="CJ233" i="2"/>
  <c r="CF233" i="2"/>
  <c r="BQ233" i="2"/>
  <c r="BP233" i="2"/>
  <c r="BH233" i="2"/>
  <c r="BD233" i="2"/>
  <c r="DG233" i="2" s="1"/>
  <c r="BC233" i="2"/>
  <c r="BB233" i="2"/>
  <c r="DE233" i="2" s="1"/>
  <c r="BA233" i="2"/>
  <c r="AZ233" i="2"/>
  <c r="DC233" i="2" s="1"/>
  <c r="AY233" i="2"/>
  <c r="DB233" i="2" s="1"/>
  <c r="AX233" i="2"/>
  <c r="DA233" i="2" s="1"/>
  <c r="AW233" i="2"/>
  <c r="CZ233" i="2" s="1"/>
  <c r="AV233" i="2"/>
  <c r="CY233" i="2" s="1"/>
  <c r="AU233" i="2"/>
  <c r="CX233" i="2" s="1"/>
  <c r="AT233" i="2"/>
  <c r="CW233" i="2" s="1"/>
  <c r="AS233" i="2"/>
  <c r="AR233" i="2"/>
  <c r="CU233" i="2" s="1"/>
  <c r="AQ233" i="2"/>
  <c r="CT233" i="2" s="1"/>
  <c r="AP233" i="2"/>
  <c r="CS233" i="2" s="1"/>
  <c r="AO233" i="2"/>
  <c r="CR233" i="2" s="1"/>
  <c r="AN233" i="2"/>
  <c r="CQ233" i="2" s="1"/>
  <c r="AM233" i="2"/>
  <c r="CP233" i="2" s="1"/>
  <c r="AL233" i="2"/>
  <c r="CO233" i="2" s="1"/>
  <c r="AK233" i="2"/>
  <c r="CN233" i="2" s="1"/>
  <c r="AJ233" i="2"/>
  <c r="CM233" i="2" s="1"/>
  <c r="AI233" i="2"/>
  <c r="CL233" i="2" s="1"/>
  <c r="AH233" i="2"/>
  <c r="CK233" i="2" s="1"/>
  <c r="AG233" i="2"/>
  <c r="AF233" i="2"/>
  <c r="CI233" i="2" s="1"/>
  <c r="AE233" i="2"/>
  <c r="CH233" i="2" s="1"/>
  <c r="AD233" i="2"/>
  <c r="CG233" i="2" s="1"/>
  <c r="AC233" i="2"/>
  <c r="AB233" i="2"/>
  <c r="CE233" i="2" s="1"/>
  <c r="AA233" i="2"/>
  <c r="CD233" i="2" s="1"/>
  <c r="Z233" i="2"/>
  <c r="CC233" i="2" s="1"/>
  <c r="Y233" i="2"/>
  <c r="CB233" i="2" s="1"/>
  <c r="X233" i="2"/>
  <c r="CA233" i="2" s="1"/>
  <c r="W233" i="2"/>
  <c r="BZ233" i="2" s="1"/>
  <c r="V233" i="2"/>
  <c r="BY233" i="2" s="1"/>
  <c r="U233" i="2"/>
  <c r="BX233" i="2" s="1"/>
  <c r="T233" i="2"/>
  <c r="BW233" i="2" s="1"/>
  <c r="S233" i="2"/>
  <c r="BV233" i="2" s="1"/>
  <c r="R233" i="2"/>
  <c r="BU233" i="2" s="1"/>
  <c r="Q233" i="2"/>
  <c r="BT233" i="2" s="1"/>
  <c r="P233" i="2"/>
  <c r="BS233" i="2" s="1"/>
  <c r="O233" i="2"/>
  <c r="BR233" i="2" s="1"/>
  <c r="N233" i="2"/>
  <c r="M233" i="2"/>
  <c r="L233" i="2"/>
  <c r="BO233" i="2" s="1"/>
  <c r="K233" i="2"/>
  <c r="BN233" i="2" s="1"/>
  <c r="J233" i="2"/>
  <c r="BM233" i="2" s="1"/>
  <c r="I233" i="2"/>
  <c r="BL233" i="2" s="1"/>
  <c r="H233" i="2"/>
  <c r="BK233" i="2" s="1"/>
  <c r="G233" i="2"/>
  <c r="BJ233" i="2" s="1"/>
  <c r="F233" i="2"/>
  <c r="BI233" i="2" s="1"/>
  <c r="E233" i="2"/>
  <c r="D233" i="2"/>
  <c r="BG233" i="2" s="1"/>
  <c r="C233" i="2"/>
  <c r="BF233" i="2" s="1"/>
  <c r="B233" i="2"/>
  <c r="A233" i="2"/>
  <c r="DG232" i="2"/>
  <c r="DD232" i="2"/>
  <c r="CQ232" i="2"/>
  <c r="CO232" i="2"/>
  <c r="CI232" i="2"/>
  <c r="BV232" i="2"/>
  <c r="BS232" i="2"/>
  <c r="BH232" i="2"/>
  <c r="BF232" i="2"/>
  <c r="BD232" i="2"/>
  <c r="BC232" i="2"/>
  <c r="BB232" i="2"/>
  <c r="DE232" i="2" s="1"/>
  <c r="BA232" i="2"/>
  <c r="AZ232" i="2"/>
  <c r="DC232" i="2" s="1"/>
  <c r="AY232" i="2"/>
  <c r="DB232" i="2" s="1"/>
  <c r="AX232" i="2"/>
  <c r="DA232" i="2" s="1"/>
  <c r="AW232" i="2"/>
  <c r="CZ232" i="2" s="1"/>
  <c r="AV232" i="2"/>
  <c r="CY232" i="2" s="1"/>
  <c r="AU232" i="2"/>
  <c r="CX232" i="2" s="1"/>
  <c r="AT232" i="2"/>
  <c r="CW232" i="2" s="1"/>
  <c r="AS232" i="2"/>
  <c r="CV232" i="2" s="1"/>
  <c r="AR232" i="2"/>
  <c r="CU232" i="2" s="1"/>
  <c r="AQ232" i="2"/>
  <c r="CT232" i="2" s="1"/>
  <c r="AP232" i="2"/>
  <c r="CS232" i="2" s="1"/>
  <c r="AO232" i="2"/>
  <c r="CR232" i="2" s="1"/>
  <c r="AN232" i="2"/>
  <c r="AM232" i="2"/>
  <c r="CP232" i="2" s="1"/>
  <c r="AL232" i="2"/>
  <c r="AK232" i="2"/>
  <c r="CN232" i="2" s="1"/>
  <c r="AJ232" i="2"/>
  <c r="CM232" i="2" s="1"/>
  <c r="AI232" i="2"/>
  <c r="CL232" i="2" s="1"/>
  <c r="AH232" i="2"/>
  <c r="CK232" i="2" s="1"/>
  <c r="AG232" i="2"/>
  <c r="CJ232" i="2" s="1"/>
  <c r="AF232" i="2"/>
  <c r="AE232" i="2"/>
  <c r="CH232" i="2" s="1"/>
  <c r="AD232" i="2"/>
  <c r="CG232" i="2" s="1"/>
  <c r="AC232" i="2"/>
  <c r="CF232" i="2" s="1"/>
  <c r="AB232" i="2"/>
  <c r="CE232" i="2" s="1"/>
  <c r="AA232" i="2"/>
  <c r="CD232" i="2" s="1"/>
  <c r="Z232" i="2"/>
  <c r="CC232" i="2" s="1"/>
  <c r="Y232" i="2"/>
  <c r="CB232" i="2" s="1"/>
  <c r="X232" i="2"/>
  <c r="CA232" i="2" s="1"/>
  <c r="W232" i="2"/>
  <c r="BZ232" i="2" s="1"/>
  <c r="V232" i="2"/>
  <c r="BY232" i="2" s="1"/>
  <c r="U232" i="2"/>
  <c r="BX232" i="2" s="1"/>
  <c r="T232" i="2"/>
  <c r="BW232" i="2" s="1"/>
  <c r="S232" i="2"/>
  <c r="R232" i="2"/>
  <c r="BU232" i="2" s="1"/>
  <c r="Q232" i="2"/>
  <c r="BT232" i="2" s="1"/>
  <c r="P232" i="2"/>
  <c r="O232" i="2"/>
  <c r="BR232" i="2" s="1"/>
  <c r="N232" i="2"/>
  <c r="BQ232" i="2" s="1"/>
  <c r="M232" i="2"/>
  <c r="BP232" i="2" s="1"/>
  <c r="L232" i="2"/>
  <c r="BO232" i="2" s="1"/>
  <c r="K232" i="2"/>
  <c r="BN232" i="2" s="1"/>
  <c r="J232" i="2"/>
  <c r="BM232" i="2" s="1"/>
  <c r="I232" i="2"/>
  <c r="BL232" i="2" s="1"/>
  <c r="H232" i="2"/>
  <c r="BK232" i="2" s="1"/>
  <c r="G232" i="2"/>
  <c r="BJ232" i="2" s="1"/>
  <c r="F232" i="2"/>
  <c r="BI232" i="2" s="1"/>
  <c r="E232" i="2"/>
  <c r="D232" i="2"/>
  <c r="BG232" i="2" s="1"/>
  <c r="C232" i="2"/>
  <c r="B232" i="2"/>
  <c r="A232" i="2"/>
  <c r="CV231" i="2"/>
  <c r="CU231" i="2"/>
  <c r="CM231" i="2"/>
  <c r="CH231" i="2"/>
  <c r="BZ231" i="2"/>
  <c r="BW231" i="2"/>
  <c r="BN231" i="2"/>
  <c r="BJ231" i="2"/>
  <c r="BD231" i="2"/>
  <c r="DG231" i="2" s="1"/>
  <c r="BC231" i="2"/>
  <c r="BB231" i="2"/>
  <c r="DE231" i="2" s="1"/>
  <c r="BA231" i="2"/>
  <c r="DD231" i="2" s="1"/>
  <c r="AZ231" i="2"/>
  <c r="DC231" i="2" s="1"/>
  <c r="AY231" i="2"/>
  <c r="DB231" i="2" s="1"/>
  <c r="AX231" i="2"/>
  <c r="DA231" i="2" s="1"/>
  <c r="AW231" i="2"/>
  <c r="CZ231" i="2" s="1"/>
  <c r="AV231" i="2"/>
  <c r="CY231" i="2" s="1"/>
  <c r="AU231" i="2"/>
  <c r="CX231" i="2" s="1"/>
  <c r="AT231" i="2"/>
  <c r="CW231" i="2" s="1"/>
  <c r="AS231" i="2"/>
  <c r="AR231" i="2"/>
  <c r="AQ231" i="2"/>
  <c r="CT231" i="2" s="1"/>
  <c r="AP231" i="2"/>
  <c r="CS231" i="2" s="1"/>
  <c r="AO231" i="2"/>
  <c r="CR231" i="2" s="1"/>
  <c r="AN231" i="2"/>
  <c r="CQ231" i="2" s="1"/>
  <c r="AM231" i="2"/>
  <c r="CP231" i="2" s="1"/>
  <c r="AL231" i="2"/>
  <c r="CO231" i="2" s="1"/>
  <c r="AK231" i="2"/>
  <c r="CN231" i="2" s="1"/>
  <c r="AJ231" i="2"/>
  <c r="AI231" i="2"/>
  <c r="CL231" i="2" s="1"/>
  <c r="AH231" i="2"/>
  <c r="CK231" i="2" s="1"/>
  <c r="AG231" i="2"/>
  <c r="CJ231" i="2" s="1"/>
  <c r="AF231" i="2"/>
  <c r="CI231" i="2" s="1"/>
  <c r="AE231" i="2"/>
  <c r="AD231" i="2"/>
  <c r="CG231" i="2" s="1"/>
  <c r="AC231" i="2"/>
  <c r="CF231" i="2" s="1"/>
  <c r="AB231" i="2"/>
  <c r="CE231" i="2" s="1"/>
  <c r="AA231" i="2"/>
  <c r="CD231" i="2" s="1"/>
  <c r="Z231" i="2"/>
  <c r="CC231" i="2" s="1"/>
  <c r="Y231" i="2"/>
  <c r="CB231" i="2" s="1"/>
  <c r="X231" i="2"/>
  <c r="CA231" i="2" s="1"/>
  <c r="W231" i="2"/>
  <c r="V231" i="2"/>
  <c r="BY231" i="2" s="1"/>
  <c r="U231" i="2"/>
  <c r="BX231" i="2" s="1"/>
  <c r="T231" i="2"/>
  <c r="S231" i="2"/>
  <c r="BV231" i="2" s="1"/>
  <c r="R231" i="2"/>
  <c r="BU231" i="2" s="1"/>
  <c r="Q231" i="2"/>
  <c r="BT231" i="2" s="1"/>
  <c r="P231" i="2"/>
  <c r="BS231" i="2" s="1"/>
  <c r="O231" i="2"/>
  <c r="BR231" i="2" s="1"/>
  <c r="N231" i="2"/>
  <c r="BQ231" i="2" s="1"/>
  <c r="M231" i="2"/>
  <c r="BP231" i="2" s="1"/>
  <c r="L231" i="2"/>
  <c r="BO231" i="2" s="1"/>
  <c r="K231" i="2"/>
  <c r="J231" i="2"/>
  <c r="BM231" i="2" s="1"/>
  <c r="I231" i="2"/>
  <c r="BL231" i="2" s="1"/>
  <c r="H231" i="2"/>
  <c r="BK231" i="2" s="1"/>
  <c r="G231" i="2"/>
  <c r="F231" i="2"/>
  <c r="BI231" i="2" s="1"/>
  <c r="E231" i="2"/>
  <c r="BH231" i="2" s="1"/>
  <c r="D231" i="2"/>
  <c r="BG231" i="2" s="1"/>
  <c r="C231" i="2"/>
  <c r="BF231" i="2" s="1"/>
  <c r="B231" i="2"/>
  <c r="A231" i="2"/>
  <c r="CM230" i="2"/>
  <c r="CK230" i="2"/>
  <c r="CH230" i="2"/>
  <c r="BW230" i="2"/>
  <c r="BU230" i="2"/>
  <c r="BO230" i="2"/>
  <c r="BM230" i="2"/>
  <c r="BG230" i="2"/>
  <c r="BD230" i="2"/>
  <c r="DG230" i="2" s="1"/>
  <c r="BC230" i="2"/>
  <c r="BB230" i="2"/>
  <c r="DE230" i="2" s="1"/>
  <c r="BA230" i="2"/>
  <c r="DD230" i="2" s="1"/>
  <c r="AZ230" i="2"/>
  <c r="DC230" i="2" s="1"/>
  <c r="AY230" i="2"/>
  <c r="DB230" i="2" s="1"/>
  <c r="AX230" i="2"/>
  <c r="DA230" i="2" s="1"/>
  <c r="AW230" i="2"/>
  <c r="CZ230" i="2" s="1"/>
  <c r="AV230" i="2"/>
  <c r="CY230" i="2" s="1"/>
  <c r="AU230" i="2"/>
  <c r="CX230" i="2" s="1"/>
  <c r="AT230" i="2"/>
  <c r="CW230" i="2" s="1"/>
  <c r="AS230" i="2"/>
  <c r="CV230" i="2" s="1"/>
  <c r="AR230" i="2"/>
  <c r="CU230" i="2" s="1"/>
  <c r="AQ230" i="2"/>
  <c r="CT230" i="2" s="1"/>
  <c r="AP230" i="2"/>
  <c r="CS230" i="2" s="1"/>
  <c r="AO230" i="2"/>
  <c r="CR230" i="2" s="1"/>
  <c r="AN230" i="2"/>
  <c r="CQ230" i="2" s="1"/>
  <c r="AM230" i="2"/>
  <c r="CP230" i="2" s="1"/>
  <c r="AL230" i="2"/>
  <c r="CO230" i="2" s="1"/>
  <c r="AK230" i="2"/>
  <c r="CN230" i="2" s="1"/>
  <c r="AJ230" i="2"/>
  <c r="AI230" i="2"/>
  <c r="CL230" i="2" s="1"/>
  <c r="AH230" i="2"/>
  <c r="AG230" i="2"/>
  <c r="CJ230" i="2" s="1"/>
  <c r="AF230" i="2"/>
  <c r="CI230" i="2" s="1"/>
  <c r="AE230" i="2"/>
  <c r="AD230" i="2"/>
  <c r="CG230" i="2" s="1"/>
  <c r="AC230" i="2"/>
  <c r="CF230" i="2" s="1"/>
  <c r="AB230" i="2"/>
  <c r="CE230" i="2" s="1"/>
  <c r="AA230" i="2"/>
  <c r="CD230" i="2" s="1"/>
  <c r="Z230" i="2"/>
  <c r="CC230" i="2" s="1"/>
  <c r="Y230" i="2"/>
  <c r="CB230" i="2" s="1"/>
  <c r="X230" i="2"/>
  <c r="CA230" i="2" s="1"/>
  <c r="W230" i="2"/>
  <c r="BZ230" i="2" s="1"/>
  <c r="V230" i="2"/>
  <c r="BY230" i="2" s="1"/>
  <c r="U230" i="2"/>
  <c r="BX230" i="2" s="1"/>
  <c r="T230" i="2"/>
  <c r="S230" i="2"/>
  <c r="BV230" i="2" s="1"/>
  <c r="R230" i="2"/>
  <c r="Q230" i="2"/>
  <c r="BT230" i="2" s="1"/>
  <c r="P230" i="2"/>
  <c r="BS230" i="2" s="1"/>
  <c r="O230" i="2"/>
  <c r="BR230" i="2" s="1"/>
  <c r="N230" i="2"/>
  <c r="BQ230" i="2" s="1"/>
  <c r="M230" i="2"/>
  <c r="BP230" i="2" s="1"/>
  <c r="L230" i="2"/>
  <c r="K230" i="2"/>
  <c r="BN230" i="2" s="1"/>
  <c r="J230" i="2"/>
  <c r="I230" i="2"/>
  <c r="BL230" i="2" s="1"/>
  <c r="H230" i="2"/>
  <c r="BK230" i="2" s="1"/>
  <c r="G230" i="2"/>
  <c r="BJ230" i="2" s="1"/>
  <c r="F230" i="2"/>
  <c r="BI230" i="2" s="1"/>
  <c r="E230" i="2"/>
  <c r="BH230" i="2" s="1"/>
  <c r="D230" i="2"/>
  <c r="C230" i="2"/>
  <c r="BF230" i="2" s="1"/>
  <c r="B230" i="2"/>
  <c r="A230" i="2"/>
  <c r="DE229" i="2"/>
  <c r="CM229" i="2"/>
  <c r="BJ229" i="2"/>
  <c r="BD229" i="2"/>
  <c r="DG229" i="2" s="1"/>
  <c r="BC229" i="2"/>
  <c r="BB229" i="2"/>
  <c r="BA229" i="2"/>
  <c r="DD229" i="2" s="1"/>
  <c r="AZ229" i="2"/>
  <c r="DC229" i="2" s="1"/>
  <c r="AY229" i="2"/>
  <c r="DB229" i="2" s="1"/>
  <c r="AX229" i="2"/>
  <c r="DA229" i="2" s="1"/>
  <c r="AW229" i="2"/>
  <c r="CZ229" i="2" s="1"/>
  <c r="AV229" i="2"/>
  <c r="CY229" i="2" s="1"/>
  <c r="AU229" i="2"/>
  <c r="CX229" i="2" s="1"/>
  <c r="AT229" i="2"/>
  <c r="CW229" i="2" s="1"/>
  <c r="AS229" i="2"/>
  <c r="CV229" i="2" s="1"/>
  <c r="AR229" i="2"/>
  <c r="CU229" i="2" s="1"/>
  <c r="AQ229" i="2"/>
  <c r="CT229" i="2" s="1"/>
  <c r="AP229" i="2"/>
  <c r="CS229" i="2" s="1"/>
  <c r="AO229" i="2"/>
  <c r="CR229" i="2" s="1"/>
  <c r="AN229" i="2"/>
  <c r="CQ229" i="2" s="1"/>
  <c r="AM229" i="2"/>
  <c r="CP229" i="2" s="1"/>
  <c r="AL229" i="2"/>
  <c r="CO229" i="2" s="1"/>
  <c r="AK229" i="2"/>
  <c r="CN229" i="2" s="1"/>
  <c r="AJ229" i="2"/>
  <c r="AI229" i="2"/>
  <c r="CL229" i="2" s="1"/>
  <c r="AH229" i="2"/>
  <c r="CK229" i="2" s="1"/>
  <c r="AG229" i="2"/>
  <c r="CJ229" i="2" s="1"/>
  <c r="AF229" i="2"/>
  <c r="CI229" i="2" s="1"/>
  <c r="AE229" i="2"/>
  <c r="CH229" i="2" s="1"/>
  <c r="AD229" i="2"/>
  <c r="CG229" i="2" s="1"/>
  <c r="AC229" i="2"/>
  <c r="CF229" i="2" s="1"/>
  <c r="AB229" i="2"/>
  <c r="CE229" i="2" s="1"/>
  <c r="AA229" i="2"/>
  <c r="CD229" i="2" s="1"/>
  <c r="Z229" i="2"/>
  <c r="CC229" i="2" s="1"/>
  <c r="Y229" i="2"/>
  <c r="CB229" i="2" s="1"/>
  <c r="X229" i="2"/>
  <c r="CA229" i="2" s="1"/>
  <c r="W229" i="2"/>
  <c r="BZ229" i="2" s="1"/>
  <c r="V229" i="2"/>
  <c r="BY229" i="2" s="1"/>
  <c r="U229" i="2"/>
  <c r="BX229" i="2" s="1"/>
  <c r="T229" i="2"/>
  <c r="BW229" i="2" s="1"/>
  <c r="S229" i="2"/>
  <c r="BV229" i="2" s="1"/>
  <c r="R229" i="2"/>
  <c r="BU229" i="2" s="1"/>
  <c r="Q229" i="2"/>
  <c r="BT229" i="2" s="1"/>
  <c r="P229" i="2"/>
  <c r="BS229" i="2" s="1"/>
  <c r="O229" i="2"/>
  <c r="BR229" i="2" s="1"/>
  <c r="N229" i="2"/>
  <c r="BQ229" i="2" s="1"/>
  <c r="M229" i="2"/>
  <c r="BP229" i="2" s="1"/>
  <c r="L229" i="2"/>
  <c r="BO229" i="2" s="1"/>
  <c r="K229" i="2"/>
  <c r="BN229" i="2" s="1"/>
  <c r="J229" i="2"/>
  <c r="BM229" i="2" s="1"/>
  <c r="I229" i="2"/>
  <c r="BL229" i="2" s="1"/>
  <c r="H229" i="2"/>
  <c r="BK229" i="2" s="1"/>
  <c r="G229" i="2"/>
  <c r="F229" i="2"/>
  <c r="BI229" i="2" s="1"/>
  <c r="E229" i="2"/>
  <c r="BH229" i="2" s="1"/>
  <c r="D229" i="2"/>
  <c r="BG229" i="2" s="1"/>
  <c r="C229" i="2"/>
  <c r="BF229" i="2" s="1"/>
  <c r="B229" i="2"/>
  <c r="A229" i="2"/>
  <c r="DC228" i="2"/>
  <c r="CP228" i="2"/>
  <c r="CM228" i="2"/>
  <c r="CE228" i="2"/>
  <c r="BZ228" i="2"/>
  <c r="BW228" i="2"/>
  <c r="BJ228" i="2"/>
  <c r="BG228" i="2"/>
  <c r="BD228" i="2"/>
  <c r="DG228" i="2" s="1"/>
  <c r="BC228" i="2"/>
  <c r="BB228" i="2"/>
  <c r="DE228" i="2" s="1"/>
  <c r="BA228" i="2"/>
  <c r="DD228" i="2" s="1"/>
  <c r="AZ228" i="2"/>
  <c r="AY228" i="2"/>
  <c r="DB228" i="2" s="1"/>
  <c r="AX228" i="2"/>
  <c r="DA228" i="2" s="1"/>
  <c r="AW228" i="2"/>
  <c r="CZ228" i="2" s="1"/>
  <c r="AV228" i="2"/>
  <c r="CY228" i="2" s="1"/>
  <c r="AU228" i="2"/>
  <c r="CX228" i="2" s="1"/>
  <c r="AT228" i="2"/>
  <c r="CW228" i="2" s="1"/>
  <c r="AS228" i="2"/>
  <c r="CV228" i="2" s="1"/>
  <c r="AR228" i="2"/>
  <c r="CU228" i="2" s="1"/>
  <c r="AQ228" i="2"/>
  <c r="CT228" i="2" s="1"/>
  <c r="AP228" i="2"/>
  <c r="CS228" i="2" s="1"/>
  <c r="AO228" i="2"/>
  <c r="CR228" i="2" s="1"/>
  <c r="AN228" i="2"/>
  <c r="CQ228" i="2" s="1"/>
  <c r="AM228" i="2"/>
  <c r="AL228" i="2"/>
  <c r="CO228" i="2" s="1"/>
  <c r="AK228" i="2"/>
  <c r="CN228" i="2" s="1"/>
  <c r="AJ228" i="2"/>
  <c r="AI228" i="2"/>
  <c r="CL228" i="2" s="1"/>
  <c r="AH228" i="2"/>
  <c r="CK228" i="2" s="1"/>
  <c r="AG228" i="2"/>
  <c r="CJ228" i="2" s="1"/>
  <c r="AF228" i="2"/>
  <c r="CI228" i="2" s="1"/>
  <c r="AE228" i="2"/>
  <c r="CH228" i="2" s="1"/>
  <c r="AD228" i="2"/>
  <c r="CG228" i="2" s="1"/>
  <c r="AC228" i="2"/>
  <c r="CF228" i="2" s="1"/>
  <c r="AB228" i="2"/>
  <c r="AA228" i="2"/>
  <c r="CD228" i="2" s="1"/>
  <c r="Z228" i="2"/>
  <c r="CC228" i="2" s="1"/>
  <c r="Y228" i="2"/>
  <c r="CB228" i="2" s="1"/>
  <c r="X228" i="2"/>
  <c r="CA228" i="2" s="1"/>
  <c r="W228" i="2"/>
  <c r="V228" i="2"/>
  <c r="BY228" i="2" s="1"/>
  <c r="U228" i="2"/>
  <c r="BX228" i="2" s="1"/>
  <c r="T228" i="2"/>
  <c r="S228" i="2"/>
  <c r="BV228" i="2" s="1"/>
  <c r="R228" i="2"/>
  <c r="BU228" i="2" s="1"/>
  <c r="Q228" i="2"/>
  <c r="BT228" i="2" s="1"/>
  <c r="P228" i="2"/>
  <c r="BS228" i="2" s="1"/>
  <c r="O228" i="2"/>
  <c r="BR228" i="2" s="1"/>
  <c r="N228" i="2"/>
  <c r="BQ228" i="2" s="1"/>
  <c r="M228" i="2"/>
  <c r="BP228" i="2" s="1"/>
  <c r="L228" i="2"/>
  <c r="BO228" i="2" s="1"/>
  <c r="K228" i="2"/>
  <c r="BN228" i="2" s="1"/>
  <c r="J228" i="2"/>
  <c r="BM228" i="2" s="1"/>
  <c r="I228" i="2"/>
  <c r="BL228" i="2" s="1"/>
  <c r="H228" i="2"/>
  <c r="BK228" i="2" s="1"/>
  <c r="G228" i="2"/>
  <c r="F228" i="2"/>
  <c r="BI228" i="2" s="1"/>
  <c r="E228" i="2"/>
  <c r="BH228" i="2" s="1"/>
  <c r="D228" i="2"/>
  <c r="C228" i="2"/>
  <c r="BF228" i="2" s="1"/>
  <c r="B228" i="2"/>
  <c r="A228" i="2"/>
  <c r="DD227" i="2"/>
  <c r="DC227" i="2"/>
  <c r="CR227" i="2"/>
  <c r="CN227" i="2"/>
  <c r="CM227" i="2"/>
  <c r="CE227" i="2"/>
  <c r="BO227" i="2"/>
  <c r="BL227" i="2"/>
  <c r="BG227" i="2"/>
  <c r="BD227" i="2"/>
  <c r="DG227" i="2" s="1"/>
  <c r="BC227" i="2"/>
  <c r="BB227" i="2"/>
  <c r="DE227" i="2" s="1"/>
  <c r="BA227" i="2"/>
  <c r="AZ227" i="2"/>
  <c r="AY227" i="2"/>
  <c r="DB227" i="2" s="1"/>
  <c r="AX227" i="2"/>
  <c r="DA227" i="2" s="1"/>
  <c r="AW227" i="2"/>
  <c r="CZ227" i="2" s="1"/>
  <c r="AV227" i="2"/>
  <c r="CY227" i="2" s="1"/>
  <c r="AU227" i="2"/>
  <c r="CX227" i="2" s="1"/>
  <c r="AT227" i="2"/>
  <c r="CW227" i="2" s="1"/>
  <c r="AS227" i="2"/>
  <c r="CV227" i="2" s="1"/>
  <c r="AR227" i="2"/>
  <c r="CU227" i="2" s="1"/>
  <c r="AQ227" i="2"/>
  <c r="CT227" i="2" s="1"/>
  <c r="AP227" i="2"/>
  <c r="CS227" i="2" s="1"/>
  <c r="AO227" i="2"/>
  <c r="AN227" i="2"/>
  <c r="CQ227" i="2" s="1"/>
  <c r="AM227" i="2"/>
  <c r="CP227" i="2" s="1"/>
  <c r="AL227" i="2"/>
  <c r="CO227" i="2" s="1"/>
  <c r="AK227" i="2"/>
  <c r="AJ227" i="2"/>
  <c r="AI227" i="2"/>
  <c r="CL227" i="2" s="1"/>
  <c r="AH227" i="2"/>
  <c r="CK227" i="2" s="1"/>
  <c r="AG227" i="2"/>
  <c r="CJ227" i="2" s="1"/>
  <c r="AF227" i="2"/>
  <c r="CI227" i="2" s="1"/>
  <c r="AE227" i="2"/>
  <c r="CH227" i="2" s="1"/>
  <c r="AD227" i="2"/>
  <c r="CG227" i="2" s="1"/>
  <c r="AC227" i="2"/>
  <c r="CF227" i="2" s="1"/>
  <c r="AB227" i="2"/>
  <c r="AA227" i="2"/>
  <c r="CD227" i="2" s="1"/>
  <c r="Z227" i="2"/>
  <c r="CC227" i="2" s="1"/>
  <c r="Y227" i="2"/>
  <c r="CB227" i="2" s="1"/>
  <c r="X227" i="2"/>
  <c r="CA227" i="2" s="1"/>
  <c r="W227" i="2"/>
  <c r="BZ227" i="2" s="1"/>
  <c r="V227" i="2"/>
  <c r="BY227" i="2" s="1"/>
  <c r="U227" i="2"/>
  <c r="BX227" i="2" s="1"/>
  <c r="T227" i="2"/>
  <c r="BW227" i="2" s="1"/>
  <c r="S227" i="2"/>
  <c r="BV227" i="2" s="1"/>
  <c r="R227" i="2"/>
  <c r="BU227" i="2" s="1"/>
  <c r="Q227" i="2"/>
  <c r="BT227" i="2" s="1"/>
  <c r="P227" i="2"/>
  <c r="BS227" i="2" s="1"/>
  <c r="O227" i="2"/>
  <c r="BR227" i="2" s="1"/>
  <c r="N227" i="2"/>
  <c r="BQ227" i="2" s="1"/>
  <c r="M227" i="2"/>
  <c r="BP227" i="2" s="1"/>
  <c r="L227" i="2"/>
  <c r="K227" i="2"/>
  <c r="BN227" i="2" s="1"/>
  <c r="J227" i="2"/>
  <c r="BM227" i="2" s="1"/>
  <c r="I227" i="2"/>
  <c r="H227" i="2"/>
  <c r="BK227" i="2" s="1"/>
  <c r="G227" i="2"/>
  <c r="BJ227" i="2" s="1"/>
  <c r="F227" i="2"/>
  <c r="BI227" i="2" s="1"/>
  <c r="E227" i="2"/>
  <c r="BH227" i="2" s="1"/>
  <c r="D227" i="2"/>
  <c r="C227" i="2"/>
  <c r="BF227" i="2" s="1"/>
  <c r="B227" i="2"/>
  <c r="A227" i="2"/>
  <c r="CR226" i="2"/>
  <c r="CO226" i="2"/>
  <c r="CJ226" i="2"/>
  <c r="CG226" i="2"/>
  <c r="BT226" i="2"/>
  <c r="BL226" i="2"/>
  <c r="BD226" i="2"/>
  <c r="DG226" i="2" s="1"/>
  <c r="BC226" i="2"/>
  <c r="BB226" i="2"/>
  <c r="DE226" i="2" s="1"/>
  <c r="BA226" i="2"/>
  <c r="DD226" i="2" s="1"/>
  <c r="AZ226" i="2"/>
  <c r="DC226" i="2" s="1"/>
  <c r="AY226" i="2"/>
  <c r="DB226" i="2" s="1"/>
  <c r="AX226" i="2"/>
  <c r="DA226" i="2" s="1"/>
  <c r="AW226" i="2"/>
  <c r="CZ226" i="2" s="1"/>
  <c r="AV226" i="2"/>
  <c r="CY226" i="2" s="1"/>
  <c r="AU226" i="2"/>
  <c r="CX226" i="2" s="1"/>
  <c r="AT226" i="2"/>
  <c r="CW226" i="2" s="1"/>
  <c r="AS226" i="2"/>
  <c r="CV226" i="2" s="1"/>
  <c r="AR226" i="2"/>
  <c r="CU226" i="2" s="1"/>
  <c r="AQ226" i="2"/>
  <c r="CT226" i="2" s="1"/>
  <c r="AP226" i="2"/>
  <c r="CS226" i="2" s="1"/>
  <c r="AO226" i="2"/>
  <c r="AN226" i="2"/>
  <c r="CQ226" i="2" s="1"/>
  <c r="AM226" i="2"/>
  <c r="CP226" i="2" s="1"/>
  <c r="AL226" i="2"/>
  <c r="AK226" i="2"/>
  <c r="CN226" i="2" s="1"/>
  <c r="AJ226" i="2"/>
  <c r="CM226" i="2" s="1"/>
  <c r="AI226" i="2"/>
  <c r="CL226" i="2" s="1"/>
  <c r="AH226" i="2"/>
  <c r="CK226" i="2" s="1"/>
  <c r="AG226" i="2"/>
  <c r="AF226" i="2"/>
  <c r="CI226" i="2" s="1"/>
  <c r="AE226" i="2"/>
  <c r="CH226" i="2" s="1"/>
  <c r="AD226" i="2"/>
  <c r="AC226" i="2"/>
  <c r="CF226" i="2" s="1"/>
  <c r="AB226" i="2"/>
  <c r="CE226" i="2" s="1"/>
  <c r="AA226" i="2"/>
  <c r="CD226" i="2" s="1"/>
  <c r="Z226" i="2"/>
  <c r="CC226" i="2" s="1"/>
  <c r="Y226" i="2"/>
  <c r="CB226" i="2" s="1"/>
  <c r="X226" i="2"/>
  <c r="CA226" i="2" s="1"/>
  <c r="W226" i="2"/>
  <c r="BZ226" i="2" s="1"/>
  <c r="V226" i="2"/>
  <c r="BY226" i="2" s="1"/>
  <c r="U226" i="2"/>
  <c r="BX226" i="2" s="1"/>
  <c r="T226" i="2"/>
  <c r="BW226" i="2" s="1"/>
  <c r="S226" i="2"/>
  <c r="BV226" i="2" s="1"/>
  <c r="R226" i="2"/>
  <c r="BU226" i="2" s="1"/>
  <c r="Q226" i="2"/>
  <c r="P226" i="2"/>
  <c r="BS226" i="2" s="1"/>
  <c r="O226" i="2"/>
  <c r="BR226" i="2" s="1"/>
  <c r="N226" i="2"/>
  <c r="BQ226" i="2" s="1"/>
  <c r="M226" i="2"/>
  <c r="BP226" i="2" s="1"/>
  <c r="L226" i="2"/>
  <c r="BO226" i="2" s="1"/>
  <c r="K226" i="2"/>
  <c r="BN226" i="2" s="1"/>
  <c r="J226" i="2"/>
  <c r="BM226" i="2" s="1"/>
  <c r="I226" i="2"/>
  <c r="H226" i="2"/>
  <c r="BK226" i="2" s="1"/>
  <c r="G226" i="2"/>
  <c r="BJ226" i="2" s="1"/>
  <c r="F226" i="2"/>
  <c r="BI226" i="2" s="1"/>
  <c r="E226" i="2"/>
  <c r="BH226" i="2" s="1"/>
  <c r="D226" i="2"/>
  <c r="BG226" i="2" s="1"/>
  <c r="C226" i="2"/>
  <c r="BF226" i="2" s="1"/>
  <c r="B226" i="2"/>
  <c r="A226" i="2"/>
  <c r="CG225" i="2"/>
  <c r="CD225" i="2"/>
  <c r="BY225" i="2"/>
  <c r="BV225" i="2"/>
  <c r="BI225" i="2"/>
  <c r="BD225" i="2"/>
  <c r="DG225" i="2" s="1"/>
  <c r="BC225" i="2"/>
  <c r="BB225" i="2"/>
  <c r="DE225" i="2" s="1"/>
  <c r="BA225" i="2"/>
  <c r="DD225" i="2" s="1"/>
  <c r="AZ225" i="2"/>
  <c r="DC225" i="2" s="1"/>
  <c r="AY225" i="2"/>
  <c r="DB225" i="2" s="1"/>
  <c r="AX225" i="2"/>
  <c r="DA225" i="2" s="1"/>
  <c r="AW225" i="2"/>
  <c r="CZ225" i="2" s="1"/>
  <c r="AV225" i="2"/>
  <c r="CY225" i="2" s="1"/>
  <c r="AU225" i="2"/>
  <c r="CX225" i="2" s="1"/>
  <c r="AT225" i="2"/>
  <c r="CW225" i="2" s="1"/>
  <c r="AS225" i="2"/>
  <c r="CV225" i="2" s="1"/>
  <c r="AR225" i="2"/>
  <c r="CU225" i="2" s="1"/>
  <c r="AQ225" i="2"/>
  <c r="CT225" i="2" s="1"/>
  <c r="AP225" i="2"/>
  <c r="CS225" i="2" s="1"/>
  <c r="AO225" i="2"/>
  <c r="CR225" i="2" s="1"/>
  <c r="AN225" i="2"/>
  <c r="CQ225" i="2" s="1"/>
  <c r="AM225" i="2"/>
  <c r="CP225" i="2" s="1"/>
  <c r="AL225" i="2"/>
  <c r="CO225" i="2" s="1"/>
  <c r="AK225" i="2"/>
  <c r="CN225" i="2" s="1"/>
  <c r="AJ225" i="2"/>
  <c r="CM225" i="2" s="1"/>
  <c r="AI225" i="2"/>
  <c r="CL225" i="2" s="1"/>
  <c r="AH225" i="2"/>
  <c r="CK225" i="2" s="1"/>
  <c r="AG225" i="2"/>
  <c r="CJ225" i="2" s="1"/>
  <c r="AF225" i="2"/>
  <c r="CI225" i="2" s="1"/>
  <c r="AE225" i="2"/>
  <c r="CH225" i="2" s="1"/>
  <c r="AD225" i="2"/>
  <c r="AC225" i="2"/>
  <c r="CF225" i="2" s="1"/>
  <c r="AB225" i="2"/>
  <c r="CE225" i="2" s="1"/>
  <c r="AA225" i="2"/>
  <c r="Z225" i="2"/>
  <c r="CC225" i="2" s="1"/>
  <c r="Y225" i="2"/>
  <c r="CB225" i="2" s="1"/>
  <c r="X225" i="2"/>
  <c r="CA225" i="2" s="1"/>
  <c r="W225" i="2"/>
  <c r="BZ225" i="2" s="1"/>
  <c r="V225" i="2"/>
  <c r="U225" i="2"/>
  <c r="BX225" i="2" s="1"/>
  <c r="T225" i="2"/>
  <c r="BW225" i="2" s="1"/>
  <c r="S225" i="2"/>
  <c r="R225" i="2"/>
  <c r="BU225" i="2" s="1"/>
  <c r="Q225" i="2"/>
  <c r="BT225" i="2" s="1"/>
  <c r="P225" i="2"/>
  <c r="BS225" i="2" s="1"/>
  <c r="O225" i="2"/>
  <c r="BR225" i="2" s="1"/>
  <c r="N225" i="2"/>
  <c r="BQ225" i="2" s="1"/>
  <c r="M225" i="2"/>
  <c r="BP225" i="2" s="1"/>
  <c r="L225" i="2"/>
  <c r="BO225" i="2" s="1"/>
  <c r="K225" i="2"/>
  <c r="BN225" i="2" s="1"/>
  <c r="J225" i="2"/>
  <c r="BM225" i="2" s="1"/>
  <c r="I225" i="2"/>
  <c r="BL225" i="2" s="1"/>
  <c r="H225" i="2"/>
  <c r="BK225" i="2" s="1"/>
  <c r="G225" i="2"/>
  <c r="BJ225" i="2" s="1"/>
  <c r="F225" i="2"/>
  <c r="E225" i="2"/>
  <c r="BH225" i="2" s="1"/>
  <c r="D225" i="2"/>
  <c r="BG225" i="2" s="1"/>
  <c r="C225" i="2"/>
  <c r="BF225" i="2" s="1"/>
  <c r="B225" i="2"/>
  <c r="A225" i="2"/>
  <c r="CT224" i="2"/>
  <c r="CL224" i="2"/>
  <c r="CI224" i="2"/>
  <c r="BV224" i="2"/>
  <c r="BN224" i="2"/>
  <c r="BD224" i="2"/>
  <c r="DG224" i="2" s="1"/>
  <c r="BC224" i="2"/>
  <c r="BB224" i="2"/>
  <c r="DE224" i="2" s="1"/>
  <c r="BA224" i="2"/>
  <c r="DD224" i="2" s="1"/>
  <c r="AZ224" i="2"/>
  <c r="DC224" i="2" s="1"/>
  <c r="AY224" i="2"/>
  <c r="DB224" i="2" s="1"/>
  <c r="AX224" i="2"/>
  <c r="DA224" i="2" s="1"/>
  <c r="AW224" i="2"/>
  <c r="CZ224" i="2" s="1"/>
  <c r="AV224" i="2"/>
  <c r="CY224" i="2" s="1"/>
  <c r="AU224" i="2"/>
  <c r="CX224" i="2" s="1"/>
  <c r="AT224" i="2"/>
  <c r="CW224" i="2" s="1"/>
  <c r="AS224" i="2"/>
  <c r="CV224" i="2" s="1"/>
  <c r="AR224" i="2"/>
  <c r="CU224" i="2" s="1"/>
  <c r="AQ224" i="2"/>
  <c r="AP224" i="2"/>
  <c r="CS224" i="2" s="1"/>
  <c r="AO224" i="2"/>
  <c r="CR224" i="2" s="1"/>
  <c r="AN224" i="2"/>
  <c r="CQ224" i="2" s="1"/>
  <c r="AM224" i="2"/>
  <c r="CP224" i="2" s="1"/>
  <c r="AL224" i="2"/>
  <c r="CO224" i="2" s="1"/>
  <c r="AK224" i="2"/>
  <c r="CN224" i="2" s="1"/>
  <c r="AJ224" i="2"/>
  <c r="CM224" i="2" s="1"/>
  <c r="AI224" i="2"/>
  <c r="AH224" i="2"/>
  <c r="CK224" i="2" s="1"/>
  <c r="AG224" i="2"/>
  <c r="CJ224" i="2" s="1"/>
  <c r="AF224" i="2"/>
  <c r="AE224" i="2"/>
  <c r="CH224" i="2" s="1"/>
  <c r="AD224" i="2"/>
  <c r="CG224" i="2" s="1"/>
  <c r="AC224" i="2"/>
  <c r="CF224" i="2" s="1"/>
  <c r="AB224" i="2"/>
  <c r="CE224" i="2" s="1"/>
  <c r="AA224" i="2"/>
  <c r="CD224" i="2" s="1"/>
  <c r="Z224" i="2"/>
  <c r="CC224" i="2" s="1"/>
  <c r="Y224" i="2"/>
  <c r="CB224" i="2" s="1"/>
  <c r="X224" i="2"/>
  <c r="CA224" i="2" s="1"/>
  <c r="W224" i="2"/>
  <c r="BZ224" i="2" s="1"/>
  <c r="V224" i="2"/>
  <c r="BY224" i="2" s="1"/>
  <c r="U224" i="2"/>
  <c r="BX224" i="2" s="1"/>
  <c r="T224" i="2"/>
  <c r="BW224" i="2" s="1"/>
  <c r="S224" i="2"/>
  <c r="R224" i="2"/>
  <c r="BU224" i="2" s="1"/>
  <c r="Q224" i="2"/>
  <c r="BT224" i="2" s="1"/>
  <c r="P224" i="2"/>
  <c r="BS224" i="2" s="1"/>
  <c r="O224" i="2"/>
  <c r="BR224" i="2" s="1"/>
  <c r="N224" i="2"/>
  <c r="BQ224" i="2" s="1"/>
  <c r="M224" i="2"/>
  <c r="BP224" i="2" s="1"/>
  <c r="L224" i="2"/>
  <c r="BO224" i="2" s="1"/>
  <c r="K224" i="2"/>
  <c r="J224" i="2"/>
  <c r="BM224" i="2" s="1"/>
  <c r="I224" i="2"/>
  <c r="BL224" i="2" s="1"/>
  <c r="H224" i="2"/>
  <c r="BK224" i="2" s="1"/>
  <c r="G224" i="2"/>
  <c r="BJ224" i="2" s="1"/>
  <c r="F224" i="2"/>
  <c r="BI224" i="2" s="1"/>
  <c r="E224" i="2"/>
  <c r="BH224" i="2" s="1"/>
  <c r="D224" i="2"/>
  <c r="BG224" i="2" s="1"/>
  <c r="C224" i="2"/>
  <c r="BF224" i="2" s="1"/>
  <c r="B224" i="2"/>
  <c r="A224" i="2"/>
  <c r="DD223" i="2"/>
  <c r="CZ223" i="2"/>
  <c r="CY223" i="2"/>
  <c r="CV223" i="2"/>
  <c r="CN223" i="2"/>
  <c r="CJ223" i="2"/>
  <c r="CI223" i="2"/>
  <c r="CF223" i="2"/>
  <c r="BW223" i="2"/>
  <c r="BT223" i="2"/>
  <c r="BS223" i="2"/>
  <c r="BD223" i="2"/>
  <c r="DG223" i="2" s="1"/>
  <c r="BC223" i="2"/>
  <c r="BB223" i="2"/>
  <c r="DE223" i="2" s="1"/>
  <c r="BA223" i="2"/>
  <c r="AZ223" i="2"/>
  <c r="DC223" i="2" s="1"/>
  <c r="AY223" i="2"/>
  <c r="DB223" i="2" s="1"/>
  <c r="AX223" i="2"/>
  <c r="DA223" i="2" s="1"/>
  <c r="AW223" i="2"/>
  <c r="AV223" i="2"/>
  <c r="AU223" i="2"/>
  <c r="CX223" i="2" s="1"/>
  <c r="AT223" i="2"/>
  <c r="CW223" i="2" s="1"/>
  <c r="AS223" i="2"/>
  <c r="AR223" i="2"/>
  <c r="CU223" i="2" s="1"/>
  <c r="AQ223" i="2"/>
  <c r="CT223" i="2" s="1"/>
  <c r="AP223" i="2"/>
  <c r="CS223" i="2" s="1"/>
  <c r="AO223" i="2"/>
  <c r="CR223" i="2" s="1"/>
  <c r="AN223" i="2"/>
  <c r="CQ223" i="2" s="1"/>
  <c r="AM223" i="2"/>
  <c r="CP223" i="2" s="1"/>
  <c r="AL223" i="2"/>
  <c r="CO223" i="2" s="1"/>
  <c r="AK223" i="2"/>
  <c r="AJ223" i="2"/>
  <c r="CM223" i="2" s="1"/>
  <c r="AI223" i="2"/>
  <c r="CL223" i="2" s="1"/>
  <c r="AH223" i="2"/>
  <c r="CK223" i="2" s="1"/>
  <c r="AG223" i="2"/>
  <c r="AF223" i="2"/>
  <c r="AE223" i="2"/>
  <c r="CH223" i="2" s="1"/>
  <c r="AD223" i="2"/>
  <c r="CG223" i="2" s="1"/>
  <c r="AC223" i="2"/>
  <c r="AB223" i="2"/>
  <c r="CE223" i="2" s="1"/>
  <c r="AA223" i="2"/>
  <c r="CD223" i="2" s="1"/>
  <c r="Z223" i="2"/>
  <c r="CC223" i="2" s="1"/>
  <c r="Y223" i="2"/>
  <c r="CB223" i="2" s="1"/>
  <c r="X223" i="2"/>
  <c r="CA223" i="2" s="1"/>
  <c r="W223" i="2"/>
  <c r="BZ223" i="2" s="1"/>
  <c r="V223" i="2"/>
  <c r="BY223" i="2" s="1"/>
  <c r="U223" i="2"/>
  <c r="BX223" i="2" s="1"/>
  <c r="T223" i="2"/>
  <c r="S223" i="2"/>
  <c r="BV223" i="2" s="1"/>
  <c r="R223" i="2"/>
  <c r="BU223" i="2" s="1"/>
  <c r="Q223" i="2"/>
  <c r="P223" i="2"/>
  <c r="O223" i="2"/>
  <c r="BR223" i="2" s="1"/>
  <c r="N223" i="2"/>
  <c r="BQ223" i="2" s="1"/>
  <c r="M223" i="2"/>
  <c r="BP223" i="2" s="1"/>
  <c r="L223" i="2"/>
  <c r="BO223" i="2" s="1"/>
  <c r="K223" i="2"/>
  <c r="BN223" i="2" s="1"/>
  <c r="J223" i="2"/>
  <c r="BM223" i="2" s="1"/>
  <c r="I223" i="2"/>
  <c r="BL223" i="2" s="1"/>
  <c r="H223" i="2"/>
  <c r="BK223" i="2" s="1"/>
  <c r="G223" i="2"/>
  <c r="BJ223" i="2" s="1"/>
  <c r="F223" i="2"/>
  <c r="BI223" i="2" s="1"/>
  <c r="E223" i="2"/>
  <c r="BH223" i="2" s="1"/>
  <c r="D223" i="2"/>
  <c r="BG223" i="2" s="1"/>
  <c r="C223" i="2"/>
  <c r="BF223" i="2" s="1"/>
  <c r="B223" i="2"/>
  <c r="A223" i="2"/>
  <c r="DD222" i="2"/>
  <c r="CW222" i="2"/>
  <c r="CV222" i="2"/>
  <c r="CJ222" i="2"/>
  <c r="CG222" i="2"/>
  <c r="BY222" i="2"/>
  <c r="BX222" i="2"/>
  <c r="BP222" i="2"/>
  <c r="BI222" i="2"/>
  <c r="BD222" i="2"/>
  <c r="DG222" i="2" s="1"/>
  <c r="BC222" i="2"/>
  <c r="BB222" i="2"/>
  <c r="DE222" i="2" s="1"/>
  <c r="BA222" i="2"/>
  <c r="AZ222" i="2"/>
  <c r="DC222" i="2" s="1"/>
  <c r="AY222" i="2"/>
  <c r="DB222" i="2" s="1"/>
  <c r="AX222" i="2"/>
  <c r="DA222" i="2" s="1"/>
  <c r="AW222" i="2"/>
  <c r="CZ222" i="2" s="1"/>
  <c r="AV222" i="2"/>
  <c r="CY222" i="2" s="1"/>
  <c r="AU222" i="2"/>
  <c r="CX222" i="2" s="1"/>
  <c r="AT222" i="2"/>
  <c r="AS222" i="2"/>
  <c r="AR222" i="2"/>
  <c r="CU222" i="2" s="1"/>
  <c r="AQ222" i="2"/>
  <c r="CT222" i="2" s="1"/>
  <c r="AP222" i="2"/>
  <c r="CS222" i="2" s="1"/>
  <c r="AO222" i="2"/>
  <c r="CR222" i="2" s="1"/>
  <c r="AN222" i="2"/>
  <c r="CQ222" i="2" s="1"/>
  <c r="AM222" i="2"/>
  <c r="CP222" i="2" s="1"/>
  <c r="AL222" i="2"/>
  <c r="CO222" i="2" s="1"/>
  <c r="AK222" i="2"/>
  <c r="CN222" i="2" s="1"/>
  <c r="AJ222" i="2"/>
  <c r="CM222" i="2" s="1"/>
  <c r="AI222" i="2"/>
  <c r="CL222" i="2" s="1"/>
  <c r="AH222" i="2"/>
  <c r="CK222" i="2" s="1"/>
  <c r="AG222" i="2"/>
  <c r="AF222" i="2"/>
  <c r="CI222" i="2" s="1"/>
  <c r="AE222" i="2"/>
  <c r="CH222" i="2" s="1"/>
  <c r="AD222" i="2"/>
  <c r="AC222" i="2"/>
  <c r="CF222" i="2" s="1"/>
  <c r="AB222" i="2"/>
  <c r="CE222" i="2" s="1"/>
  <c r="AA222" i="2"/>
  <c r="CD222" i="2" s="1"/>
  <c r="Z222" i="2"/>
  <c r="CC222" i="2" s="1"/>
  <c r="Y222" i="2"/>
  <c r="CB222" i="2" s="1"/>
  <c r="X222" i="2"/>
  <c r="CA222" i="2" s="1"/>
  <c r="W222" i="2"/>
  <c r="BZ222" i="2" s="1"/>
  <c r="V222" i="2"/>
  <c r="U222" i="2"/>
  <c r="T222" i="2"/>
  <c r="BW222" i="2" s="1"/>
  <c r="S222" i="2"/>
  <c r="BV222" i="2" s="1"/>
  <c r="R222" i="2"/>
  <c r="BU222" i="2" s="1"/>
  <c r="Q222" i="2"/>
  <c r="BT222" i="2" s="1"/>
  <c r="P222" i="2"/>
  <c r="BS222" i="2" s="1"/>
  <c r="O222" i="2"/>
  <c r="BR222" i="2" s="1"/>
  <c r="N222" i="2"/>
  <c r="BQ222" i="2" s="1"/>
  <c r="M222" i="2"/>
  <c r="L222" i="2"/>
  <c r="BO222" i="2" s="1"/>
  <c r="K222" i="2"/>
  <c r="BN222" i="2" s="1"/>
  <c r="J222" i="2"/>
  <c r="BM222" i="2" s="1"/>
  <c r="I222" i="2"/>
  <c r="BL222" i="2" s="1"/>
  <c r="H222" i="2"/>
  <c r="BK222" i="2" s="1"/>
  <c r="G222" i="2"/>
  <c r="BJ222" i="2" s="1"/>
  <c r="F222" i="2"/>
  <c r="E222" i="2"/>
  <c r="BH222" i="2" s="1"/>
  <c r="D222" i="2"/>
  <c r="BG222" i="2" s="1"/>
  <c r="C222" i="2"/>
  <c r="BF222" i="2" s="1"/>
  <c r="B222" i="2"/>
  <c r="A222" i="2"/>
  <c r="DE221" i="2"/>
  <c r="DB221" i="2"/>
  <c r="CT221" i="2"/>
  <c r="CO221" i="2"/>
  <c r="CL221" i="2"/>
  <c r="CD221" i="2"/>
  <c r="BY221" i="2"/>
  <c r="BV221" i="2"/>
  <c r="BN221" i="2"/>
  <c r="BI221" i="2"/>
  <c r="BF221" i="2"/>
  <c r="BD221" i="2"/>
  <c r="DG221" i="2" s="1"/>
  <c r="BC221" i="2"/>
  <c r="BB221" i="2"/>
  <c r="BA221" i="2"/>
  <c r="DD221" i="2" s="1"/>
  <c r="AZ221" i="2"/>
  <c r="DC221" i="2" s="1"/>
  <c r="AY221" i="2"/>
  <c r="AX221" i="2"/>
  <c r="DA221" i="2" s="1"/>
  <c r="AW221" i="2"/>
  <c r="CZ221" i="2" s="1"/>
  <c r="AV221" i="2"/>
  <c r="CY221" i="2" s="1"/>
  <c r="AU221" i="2"/>
  <c r="CX221" i="2" s="1"/>
  <c r="AT221" i="2"/>
  <c r="CW221" i="2" s="1"/>
  <c r="AS221" i="2"/>
  <c r="CV221" i="2" s="1"/>
  <c r="AR221" i="2"/>
  <c r="CU221" i="2" s="1"/>
  <c r="AQ221" i="2"/>
  <c r="AP221" i="2"/>
  <c r="CS221" i="2" s="1"/>
  <c r="AO221" i="2"/>
  <c r="CR221" i="2" s="1"/>
  <c r="AN221" i="2"/>
  <c r="CQ221" i="2" s="1"/>
  <c r="AM221" i="2"/>
  <c r="CP221" i="2" s="1"/>
  <c r="AL221" i="2"/>
  <c r="AK221" i="2"/>
  <c r="CN221" i="2" s="1"/>
  <c r="AJ221" i="2"/>
  <c r="CM221" i="2" s="1"/>
  <c r="AI221" i="2"/>
  <c r="AH221" i="2"/>
  <c r="CK221" i="2" s="1"/>
  <c r="AG221" i="2"/>
  <c r="CJ221" i="2" s="1"/>
  <c r="AF221" i="2"/>
  <c r="CI221" i="2" s="1"/>
  <c r="AE221" i="2"/>
  <c r="CH221" i="2" s="1"/>
  <c r="AD221" i="2"/>
  <c r="CG221" i="2" s="1"/>
  <c r="AC221" i="2"/>
  <c r="CF221" i="2" s="1"/>
  <c r="AB221" i="2"/>
  <c r="CE221" i="2" s="1"/>
  <c r="AA221" i="2"/>
  <c r="Z221" i="2"/>
  <c r="CC221" i="2" s="1"/>
  <c r="Y221" i="2"/>
  <c r="CB221" i="2" s="1"/>
  <c r="X221" i="2"/>
  <c r="CA221" i="2" s="1"/>
  <c r="W221" i="2"/>
  <c r="BZ221" i="2" s="1"/>
  <c r="V221" i="2"/>
  <c r="U221" i="2"/>
  <c r="BX221" i="2" s="1"/>
  <c r="T221" i="2"/>
  <c r="BW221" i="2" s="1"/>
  <c r="S221" i="2"/>
  <c r="R221" i="2"/>
  <c r="BU221" i="2" s="1"/>
  <c r="Q221" i="2"/>
  <c r="BT221" i="2" s="1"/>
  <c r="P221" i="2"/>
  <c r="BS221" i="2" s="1"/>
  <c r="O221" i="2"/>
  <c r="BR221" i="2" s="1"/>
  <c r="N221" i="2"/>
  <c r="BQ221" i="2" s="1"/>
  <c r="M221" i="2"/>
  <c r="BP221" i="2" s="1"/>
  <c r="L221" i="2"/>
  <c r="BO221" i="2" s="1"/>
  <c r="K221" i="2"/>
  <c r="J221" i="2"/>
  <c r="BM221" i="2" s="1"/>
  <c r="I221" i="2"/>
  <c r="BL221" i="2" s="1"/>
  <c r="H221" i="2"/>
  <c r="BK221" i="2" s="1"/>
  <c r="G221" i="2"/>
  <c r="BJ221" i="2" s="1"/>
  <c r="F221" i="2"/>
  <c r="E221" i="2"/>
  <c r="BH221" i="2" s="1"/>
  <c r="D221" i="2"/>
  <c r="BG221" i="2" s="1"/>
  <c r="C221" i="2"/>
  <c r="B221" i="2"/>
  <c r="A221" i="2"/>
  <c r="CT220" i="2"/>
  <c r="CD220" i="2"/>
  <c r="BN220" i="2"/>
  <c r="BD220" i="2"/>
  <c r="DG220" i="2" s="1"/>
  <c r="BC220" i="2"/>
  <c r="BB220" i="2"/>
  <c r="DE220" i="2" s="1"/>
  <c r="BA220" i="2"/>
  <c r="DD220" i="2" s="1"/>
  <c r="AZ220" i="2"/>
  <c r="DC220" i="2" s="1"/>
  <c r="AY220" i="2"/>
  <c r="DB220" i="2" s="1"/>
  <c r="AX220" i="2"/>
  <c r="DA220" i="2" s="1"/>
  <c r="AW220" i="2"/>
  <c r="CZ220" i="2" s="1"/>
  <c r="AV220" i="2"/>
  <c r="CY220" i="2" s="1"/>
  <c r="AU220" i="2"/>
  <c r="CX220" i="2" s="1"/>
  <c r="AT220" i="2"/>
  <c r="CW220" i="2" s="1"/>
  <c r="AS220" i="2"/>
  <c r="CV220" i="2" s="1"/>
  <c r="AR220" i="2"/>
  <c r="CU220" i="2" s="1"/>
  <c r="AQ220" i="2"/>
  <c r="AP220" i="2"/>
  <c r="CS220" i="2" s="1"/>
  <c r="AO220" i="2"/>
  <c r="CR220" i="2" s="1"/>
  <c r="AN220" i="2"/>
  <c r="CQ220" i="2" s="1"/>
  <c r="AM220" i="2"/>
  <c r="CP220" i="2" s="1"/>
  <c r="AL220" i="2"/>
  <c r="CO220" i="2" s="1"/>
  <c r="AK220" i="2"/>
  <c r="CN220" i="2" s="1"/>
  <c r="AJ220" i="2"/>
  <c r="CM220" i="2" s="1"/>
  <c r="AI220" i="2"/>
  <c r="CL220" i="2" s="1"/>
  <c r="AH220" i="2"/>
  <c r="CK220" i="2" s="1"/>
  <c r="AG220" i="2"/>
  <c r="CJ220" i="2" s="1"/>
  <c r="AF220" i="2"/>
  <c r="CI220" i="2" s="1"/>
  <c r="AE220" i="2"/>
  <c r="CH220" i="2" s="1"/>
  <c r="AD220" i="2"/>
  <c r="CG220" i="2" s="1"/>
  <c r="AC220" i="2"/>
  <c r="CF220" i="2" s="1"/>
  <c r="AB220" i="2"/>
  <c r="CE220" i="2" s="1"/>
  <c r="AA220" i="2"/>
  <c r="Z220" i="2"/>
  <c r="CC220" i="2" s="1"/>
  <c r="Y220" i="2"/>
  <c r="CB220" i="2" s="1"/>
  <c r="X220" i="2"/>
  <c r="CA220" i="2" s="1"/>
  <c r="W220" i="2"/>
  <c r="BZ220" i="2" s="1"/>
  <c r="V220" i="2"/>
  <c r="BY220" i="2" s="1"/>
  <c r="U220" i="2"/>
  <c r="BX220" i="2" s="1"/>
  <c r="T220" i="2"/>
  <c r="BW220" i="2" s="1"/>
  <c r="S220" i="2"/>
  <c r="BV220" i="2" s="1"/>
  <c r="R220" i="2"/>
  <c r="BU220" i="2" s="1"/>
  <c r="Q220" i="2"/>
  <c r="BT220" i="2" s="1"/>
  <c r="P220" i="2"/>
  <c r="BS220" i="2" s="1"/>
  <c r="O220" i="2"/>
  <c r="BR220" i="2" s="1"/>
  <c r="N220" i="2"/>
  <c r="BQ220" i="2" s="1"/>
  <c r="M220" i="2"/>
  <c r="BP220" i="2" s="1"/>
  <c r="L220" i="2"/>
  <c r="BO220" i="2" s="1"/>
  <c r="K220" i="2"/>
  <c r="J220" i="2"/>
  <c r="BM220" i="2" s="1"/>
  <c r="I220" i="2"/>
  <c r="BL220" i="2" s="1"/>
  <c r="H220" i="2"/>
  <c r="BK220" i="2" s="1"/>
  <c r="G220" i="2"/>
  <c r="BJ220" i="2" s="1"/>
  <c r="F220" i="2"/>
  <c r="BI220" i="2" s="1"/>
  <c r="E220" i="2"/>
  <c r="BH220" i="2" s="1"/>
  <c r="D220" i="2"/>
  <c r="BG220" i="2" s="1"/>
  <c r="C220" i="2"/>
  <c r="BF220" i="2" s="1"/>
  <c r="B220" i="2"/>
  <c r="A220" i="2"/>
  <c r="DD219" i="2"/>
  <c r="CZ219" i="2"/>
  <c r="CR219" i="2"/>
  <c r="CN219" i="2"/>
  <c r="CJ219" i="2"/>
  <c r="BX219" i="2"/>
  <c r="BT219" i="2"/>
  <c r="BH219" i="2"/>
  <c r="BD219" i="2"/>
  <c r="DG219" i="2" s="1"/>
  <c r="BC219" i="2"/>
  <c r="BB219" i="2"/>
  <c r="DE219" i="2" s="1"/>
  <c r="BA219" i="2"/>
  <c r="AZ219" i="2"/>
  <c r="DC219" i="2" s="1"/>
  <c r="AY219" i="2"/>
  <c r="DB219" i="2" s="1"/>
  <c r="AX219" i="2"/>
  <c r="DA219" i="2" s="1"/>
  <c r="AW219" i="2"/>
  <c r="AV219" i="2"/>
  <c r="CY219" i="2" s="1"/>
  <c r="AU219" i="2"/>
  <c r="CX219" i="2" s="1"/>
  <c r="AT219" i="2"/>
  <c r="CW219" i="2" s="1"/>
  <c r="AS219" i="2"/>
  <c r="CV219" i="2" s="1"/>
  <c r="AR219" i="2"/>
  <c r="CU219" i="2" s="1"/>
  <c r="AQ219" i="2"/>
  <c r="CT219" i="2" s="1"/>
  <c r="AP219" i="2"/>
  <c r="CS219" i="2" s="1"/>
  <c r="AO219" i="2"/>
  <c r="AN219" i="2"/>
  <c r="CQ219" i="2" s="1"/>
  <c r="AM219" i="2"/>
  <c r="CP219" i="2" s="1"/>
  <c r="AL219" i="2"/>
  <c r="CO219" i="2" s="1"/>
  <c r="AK219" i="2"/>
  <c r="AJ219" i="2"/>
  <c r="CM219" i="2" s="1"/>
  <c r="AI219" i="2"/>
  <c r="CL219" i="2" s="1"/>
  <c r="AH219" i="2"/>
  <c r="CK219" i="2" s="1"/>
  <c r="AG219" i="2"/>
  <c r="AF219" i="2"/>
  <c r="CI219" i="2" s="1"/>
  <c r="AE219" i="2"/>
  <c r="CH219" i="2" s="1"/>
  <c r="AD219" i="2"/>
  <c r="CG219" i="2" s="1"/>
  <c r="AC219" i="2"/>
  <c r="CF219" i="2" s="1"/>
  <c r="AB219" i="2"/>
  <c r="CE219" i="2" s="1"/>
  <c r="AA219" i="2"/>
  <c r="CD219" i="2" s="1"/>
  <c r="Z219" i="2"/>
  <c r="CC219" i="2" s="1"/>
  <c r="Y219" i="2"/>
  <c r="CB219" i="2" s="1"/>
  <c r="X219" i="2"/>
  <c r="CA219" i="2" s="1"/>
  <c r="W219" i="2"/>
  <c r="BZ219" i="2" s="1"/>
  <c r="V219" i="2"/>
  <c r="BY219" i="2" s="1"/>
  <c r="U219" i="2"/>
  <c r="T219" i="2"/>
  <c r="BW219" i="2" s="1"/>
  <c r="S219" i="2"/>
  <c r="BV219" i="2" s="1"/>
  <c r="R219" i="2"/>
  <c r="BU219" i="2" s="1"/>
  <c r="Q219" i="2"/>
  <c r="P219" i="2"/>
  <c r="BS219" i="2" s="1"/>
  <c r="O219" i="2"/>
  <c r="BR219" i="2" s="1"/>
  <c r="N219" i="2"/>
  <c r="BQ219" i="2" s="1"/>
  <c r="M219" i="2"/>
  <c r="BP219" i="2" s="1"/>
  <c r="L219" i="2"/>
  <c r="BO219" i="2" s="1"/>
  <c r="K219" i="2"/>
  <c r="BN219" i="2" s="1"/>
  <c r="J219" i="2"/>
  <c r="BM219" i="2" s="1"/>
  <c r="I219" i="2"/>
  <c r="BL219" i="2" s="1"/>
  <c r="H219" i="2"/>
  <c r="BK219" i="2" s="1"/>
  <c r="G219" i="2"/>
  <c r="BJ219" i="2" s="1"/>
  <c r="F219" i="2"/>
  <c r="BI219" i="2" s="1"/>
  <c r="E219" i="2"/>
  <c r="D219" i="2"/>
  <c r="BG219" i="2" s="1"/>
  <c r="C219" i="2"/>
  <c r="BF219" i="2" s="1"/>
  <c r="B219" i="2"/>
  <c r="A219" i="2"/>
  <c r="DE218" i="2"/>
  <c r="CO218" i="2"/>
  <c r="BY218" i="2"/>
  <c r="BI218" i="2"/>
  <c r="BD218" i="2"/>
  <c r="DG218" i="2" s="1"/>
  <c r="BC218" i="2"/>
  <c r="BB218" i="2"/>
  <c r="BA218" i="2"/>
  <c r="DD218" i="2" s="1"/>
  <c r="AZ218" i="2"/>
  <c r="DC218" i="2" s="1"/>
  <c r="AY218" i="2"/>
  <c r="DB218" i="2" s="1"/>
  <c r="AX218" i="2"/>
  <c r="DA218" i="2" s="1"/>
  <c r="AW218" i="2"/>
  <c r="CZ218" i="2" s="1"/>
  <c r="AV218" i="2"/>
  <c r="CY218" i="2" s="1"/>
  <c r="AU218" i="2"/>
  <c r="CX218" i="2" s="1"/>
  <c r="AT218" i="2"/>
  <c r="CW218" i="2" s="1"/>
  <c r="AS218" i="2"/>
  <c r="CV218" i="2" s="1"/>
  <c r="AR218" i="2"/>
  <c r="CU218" i="2" s="1"/>
  <c r="AQ218" i="2"/>
  <c r="CT218" i="2" s="1"/>
  <c r="AP218" i="2"/>
  <c r="CS218" i="2" s="1"/>
  <c r="AO218" i="2"/>
  <c r="CR218" i="2" s="1"/>
  <c r="AN218" i="2"/>
  <c r="CQ218" i="2" s="1"/>
  <c r="AM218" i="2"/>
  <c r="CP218" i="2" s="1"/>
  <c r="AL218" i="2"/>
  <c r="AK218" i="2"/>
  <c r="CN218" i="2" s="1"/>
  <c r="AJ218" i="2"/>
  <c r="CM218" i="2" s="1"/>
  <c r="AI218" i="2"/>
  <c r="CL218" i="2" s="1"/>
  <c r="AH218" i="2"/>
  <c r="CK218" i="2" s="1"/>
  <c r="AG218" i="2"/>
  <c r="CJ218" i="2" s="1"/>
  <c r="AF218" i="2"/>
  <c r="CI218" i="2" s="1"/>
  <c r="AE218" i="2"/>
  <c r="CH218" i="2" s="1"/>
  <c r="AD218" i="2"/>
  <c r="CG218" i="2" s="1"/>
  <c r="AC218" i="2"/>
  <c r="CF218" i="2" s="1"/>
  <c r="AB218" i="2"/>
  <c r="CE218" i="2" s="1"/>
  <c r="AA218" i="2"/>
  <c r="CD218" i="2" s="1"/>
  <c r="Z218" i="2"/>
  <c r="CC218" i="2" s="1"/>
  <c r="Y218" i="2"/>
  <c r="CB218" i="2" s="1"/>
  <c r="X218" i="2"/>
  <c r="CA218" i="2" s="1"/>
  <c r="W218" i="2"/>
  <c r="BZ218" i="2" s="1"/>
  <c r="V218" i="2"/>
  <c r="U218" i="2"/>
  <c r="BX218" i="2" s="1"/>
  <c r="T218" i="2"/>
  <c r="BW218" i="2" s="1"/>
  <c r="S218" i="2"/>
  <c r="BV218" i="2" s="1"/>
  <c r="R218" i="2"/>
  <c r="BU218" i="2" s="1"/>
  <c r="Q218" i="2"/>
  <c r="BT218" i="2" s="1"/>
  <c r="P218" i="2"/>
  <c r="BS218" i="2" s="1"/>
  <c r="O218" i="2"/>
  <c r="BR218" i="2" s="1"/>
  <c r="N218" i="2"/>
  <c r="BQ218" i="2" s="1"/>
  <c r="M218" i="2"/>
  <c r="BP218" i="2" s="1"/>
  <c r="L218" i="2"/>
  <c r="BO218" i="2" s="1"/>
  <c r="K218" i="2"/>
  <c r="BN218" i="2" s="1"/>
  <c r="J218" i="2"/>
  <c r="BM218" i="2" s="1"/>
  <c r="I218" i="2"/>
  <c r="BL218" i="2" s="1"/>
  <c r="H218" i="2"/>
  <c r="BK218" i="2" s="1"/>
  <c r="G218" i="2"/>
  <c r="BJ218" i="2" s="1"/>
  <c r="F218" i="2"/>
  <c r="E218" i="2"/>
  <c r="BH218" i="2" s="1"/>
  <c r="D218" i="2"/>
  <c r="BG218" i="2" s="1"/>
  <c r="C218" i="2"/>
  <c r="BF218" i="2" s="1"/>
  <c r="B218" i="2"/>
  <c r="A218" i="2"/>
  <c r="DA217" i="2"/>
  <c r="CT217" i="2"/>
  <c r="CS217" i="2"/>
  <c r="CK217" i="2"/>
  <c r="CD217" i="2"/>
  <c r="CC217" i="2"/>
  <c r="BU217" i="2"/>
  <c r="BN217" i="2"/>
  <c r="BD217" i="2"/>
  <c r="DG217" i="2" s="1"/>
  <c r="BC217" i="2"/>
  <c r="BB217" i="2"/>
  <c r="DE217" i="2" s="1"/>
  <c r="BA217" i="2"/>
  <c r="DD217" i="2" s="1"/>
  <c r="AZ217" i="2"/>
  <c r="DC217" i="2" s="1"/>
  <c r="AY217" i="2"/>
  <c r="DB217" i="2" s="1"/>
  <c r="AX217" i="2"/>
  <c r="AW217" i="2"/>
  <c r="CZ217" i="2" s="1"/>
  <c r="AV217" i="2"/>
  <c r="CY217" i="2" s="1"/>
  <c r="AU217" i="2"/>
  <c r="CX217" i="2" s="1"/>
  <c r="AT217" i="2"/>
  <c r="CW217" i="2" s="1"/>
  <c r="AS217" i="2"/>
  <c r="CV217" i="2" s="1"/>
  <c r="AR217" i="2"/>
  <c r="CU217" i="2" s="1"/>
  <c r="AQ217" i="2"/>
  <c r="AP217" i="2"/>
  <c r="AO217" i="2"/>
  <c r="CR217" i="2" s="1"/>
  <c r="AN217" i="2"/>
  <c r="CQ217" i="2" s="1"/>
  <c r="AM217" i="2"/>
  <c r="CP217" i="2" s="1"/>
  <c r="AL217" i="2"/>
  <c r="CO217" i="2" s="1"/>
  <c r="AK217" i="2"/>
  <c r="CN217" i="2" s="1"/>
  <c r="AJ217" i="2"/>
  <c r="CM217" i="2" s="1"/>
  <c r="AI217" i="2"/>
  <c r="CL217" i="2" s="1"/>
  <c r="AH217" i="2"/>
  <c r="AG217" i="2"/>
  <c r="CJ217" i="2" s="1"/>
  <c r="AF217" i="2"/>
  <c r="CI217" i="2" s="1"/>
  <c r="AE217" i="2"/>
  <c r="CH217" i="2" s="1"/>
  <c r="AD217" i="2"/>
  <c r="CG217" i="2" s="1"/>
  <c r="AC217" i="2"/>
  <c r="CF217" i="2" s="1"/>
  <c r="AB217" i="2"/>
  <c r="CE217" i="2" s="1"/>
  <c r="AA217" i="2"/>
  <c r="Z217" i="2"/>
  <c r="Y217" i="2"/>
  <c r="CB217" i="2" s="1"/>
  <c r="X217" i="2"/>
  <c r="CA217" i="2" s="1"/>
  <c r="W217" i="2"/>
  <c r="BZ217" i="2" s="1"/>
  <c r="V217" i="2"/>
  <c r="BY217" i="2" s="1"/>
  <c r="U217" i="2"/>
  <c r="BX217" i="2" s="1"/>
  <c r="T217" i="2"/>
  <c r="BW217" i="2" s="1"/>
  <c r="S217" i="2"/>
  <c r="BV217" i="2" s="1"/>
  <c r="R217" i="2"/>
  <c r="Q217" i="2"/>
  <c r="BT217" i="2" s="1"/>
  <c r="P217" i="2"/>
  <c r="BS217" i="2" s="1"/>
  <c r="O217" i="2"/>
  <c r="BR217" i="2" s="1"/>
  <c r="N217" i="2"/>
  <c r="BQ217" i="2" s="1"/>
  <c r="M217" i="2"/>
  <c r="BP217" i="2" s="1"/>
  <c r="L217" i="2"/>
  <c r="BO217" i="2" s="1"/>
  <c r="K217" i="2"/>
  <c r="J217" i="2"/>
  <c r="BM217" i="2" s="1"/>
  <c r="I217" i="2"/>
  <c r="BL217" i="2" s="1"/>
  <c r="H217" i="2"/>
  <c r="BK217" i="2" s="1"/>
  <c r="G217" i="2"/>
  <c r="BJ217" i="2" s="1"/>
  <c r="F217" i="2"/>
  <c r="BI217" i="2" s="1"/>
  <c r="E217" i="2"/>
  <c r="BH217" i="2" s="1"/>
  <c r="D217" i="2"/>
  <c r="BG217" i="2" s="1"/>
  <c r="C217" i="2"/>
  <c r="BF217" i="2" s="1"/>
  <c r="B217" i="2"/>
  <c r="A217" i="2"/>
  <c r="DC216" i="2"/>
  <c r="CY216" i="2"/>
  <c r="CP216" i="2"/>
  <c r="CM216" i="2"/>
  <c r="BW216" i="2"/>
  <c r="BS216" i="2"/>
  <c r="BG216" i="2"/>
  <c r="BD216" i="2"/>
  <c r="DG216" i="2" s="1"/>
  <c r="BC216" i="2"/>
  <c r="BB216" i="2"/>
  <c r="DE216" i="2" s="1"/>
  <c r="BA216" i="2"/>
  <c r="DD216" i="2" s="1"/>
  <c r="AZ216" i="2"/>
  <c r="AY216" i="2"/>
  <c r="DB216" i="2" s="1"/>
  <c r="AX216" i="2"/>
  <c r="DA216" i="2" s="1"/>
  <c r="AW216" i="2"/>
  <c r="CZ216" i="2" s="1"/>
  <c r="AV216" i="2"/>
  <c r="AU216" i="2"/>
  <c r="CX216" i="2" s="1"/>
  <c r="AT216" i="2"/>
  <c r="CW216" i="2" s="1"/>
  <c r="AS216" i="2"/>
  <c r="CV216" i="2" s="1"/>
  <c r="AR216" i="2"/>
  <c r="CU216" i="2" s="1"/>
  <c r="AQ216" i="2"/>
  <c r="CT216" i="2" s="1"/>
  <c r="AP216" i="2"/>
  <c r="CS216" i="2" s="1"/>
  <c r="AO216" i="2"/>
  <c r="CR216" i="2" s="1"/>
  <c r="AN216" i="2"/>
  <c r="CQ216" i="2" s="1"/>
  <c r="AM216" i="2"/>
  <c r="AL216" i="2"/>
  <c r="CO216" i="2" s="1"/>
  <c r="AK216" i="2"/>
  <c r="CN216" i="2" s="1"/>
  <c r="AJ216" i="2"/>
  <c r="AI216" i="2"/>
  <c r="CL216" i="2" s="1"/>
  <c r="AH216" i="2"/>
  <c r="CK216" i="2" s="1"/>
  <c r="AG216" i="2"/>
  <c r="CJ216" i="2" s="1"/>
  <c r="AF216" i="2"/>
  <c r="CI216" i="2" s="1"/>
  <c r="AE216" i="2"/>
  <c r="CH216" i="2" s="1"/>
  <c r="AD216" i="2"/>
  <c r="CG216" i="2" s="1"/>
  <c r="AC216" i="2"/>
  <c r="CF216" i="2" s="1"/>
  <c r="AB216" i="2"/>
  <c r="CE216" i="2" s="1"/>
  <c r="AA216" i="2"/>
  <c r="CD216" i="2" s="1"/>
  <c r="Z216" i="2"/>
  <c r="CC216" i="2" s="1"/>
  <c r="Y216" i="2"/>
  <c r="CB216" i="2" s="1"/>
  <c r="X216" i="2"/>
  <c r="CA216" i="2" s="1"/>
  <c r="W216" i="2"/>
  <c r="BZ216" i="2" s="1"/>
  <c r="V216" i="2"/>
  <c r="BY216" i="2" s="1"/>
  <c r="U216" i="2"/>
  <c r="BX216" i="2" s="1"/>
  <c r="T216" i="2"/>
  <c r="S216" i="2"/>
  <c r="BV216" i="2" s="1"/>
  <c r="R216" i="2"/>
  <c r="BU216" i="2" s="1"/>
  <c r="Q216" i="2"/>
  <c r="BT216" i="2" s="1"/>
  <c r="P216" i="2"/>
  <c r="O216" i="2"/>
  <c r="BR216" i="2" s="1"/>
  <c r="N216" i="2"/>
  <c r="BQ216" i="2" s="1"/>
  <c r="M216" i="2"/>
  <c r="BP216" i="2" s="1"/>
  <c r="L216" i="2"/>
  <c r="BO216" i="2" s="1"/>
  <c r="K216" i="2"/>
  <c r="BN216" i="2" s="1"/>
  <c r="J216" i="2"/>
  <c r="BM216" i="2" s="1"/>
  <c r="I216" i="2"/>
  <c r="BL216" i="2" s="1"/>
  <c r="H216" i="2"/>
  <c r="BK216" i="2" s="1"/>
  <c r="G216" i="2"/>
  <c r="BJ216" i="2" s="1"/>
  <c r="F216" i="2"/>
  <c r="BI216" i="2" s="1"/>
  <c r="E216" i="2"/>
  <c r="BH216" i="2" s="1"/>
  <c r="D216" i="2"/>
  <c r="C216" i="2"/>
  <c r="BF216" i="2" s="1"/>
  <c r="B216" i="2"/>
  <c r="A216" i="2"/>
  <c r="DD215" i="2"/>
  <c r="CR215" i="2"/>
  <c r="CN215" i="2"/>
  <c r="CB215" i="2"/>
  <c r="BX215" i="2"/>
  <c r="BL215" i="2"/>
  <c r="BH215" i="2"/>
  <c r="BD215" i="2"/>
  <c r="DG215" i="2" s="1"/>
  <c r="BC215" i="2"/>
  <c r="BB215" i="2"/>
  <c r="DE215" i="2" s="1"/>
  <c r="BA215" i="2"/>
  <c r="AZ215" i="2"/>
  <c r="DC215" i="2" s="1"/>
  <c r="AY215" i="2"/>
  <c r="DB215" i="2" s="1"/>
  <c r="AX215" i="2"/>
  <c r="DA215" i="2" s="1"/>
  <c r="AW215" i="2"/>
  <c r="CZ215" i="2" s="1"/>
  <c r="AV215" i="2"/>
  <c r="CY215" i="2" s="1"/>
  <c r="AU215" i="2"/>
  <c r="CX215" i="2" s="1"/>
  <c r="AT215" i="2"/>
  <c r="CW215" i="2" s="1"/>
  <c r="AS215" i="2"/>
  <c r="CV215" i="2" s="1"/>
  <c r="AR215" i="2"/>
  <c r="CU215" i="2" s="1"/>
  <c r="AQ215" i="2"/>
  <c r="CT215" i="2" s="1"/>
  <c r="AP215" i="2"/>
  <c r="CS215" i="2" s="1"/>
  <c r="AO215" i="2"/>
  <c r="AN215" i="2"/>
  <c r="CQ215" i="2" s="1"/>
  <c r="AM215" i="2"/>
  <c r="CP215" i="2" s="1"/>
  <c r="AL215" i="2"/>
  <c r="CO215" i="2" s="1"/>
  <c r="AK215" i="2"/>
  <c r="AJ215" i="2"/>
  <c r="CM215" i="2" s="1"/>
  <c r="AI215" i="2"/>
  <c r="CL215" i="2" s="1"/>
  <c r="AH215" i="2"/>
  <c r="CK215" i="2" s="1"/>
  <c r="AG215" i="2"/>
  <c r="CJ215" i="2" s="1"/>
  <c r="AF215" i="2"/>
  <c r="CI215" i="2" s="1"/>
  <c r="AE215" i="2"/>
  <c r="CH215" i="2" s="1"/>
  <c r="AD215" i="2"/>
  <c r="CG215" i="2" s="1"/>
  <c r="AC215" i="2"/>
  <c r="CF215" i="2" s="1"/>
  <c r="AB215" i="2"/>
  <c r="CE215" i="2" s="1"/>
  <c r="AA215" i="2"/>
  <c r="CD215" i="2" s="1"/>
  <c r="Z215" i="2"/>
  <c r="CC215" i="2" s="1"/>
  <c r="Y215" i="2"/>
  <c r="X215" i="2"/>
  <c r="CA215" i="2" s="1"/>
  <c r="W215" i="2"/>
  <c r="BZ215" i="2" s="1"/>
  <c r="V215" i="2"/>
  <c r="BY215" i="2" s="1"/>
  <c r="U215" i="2"/>
  <c r="T215" i="2"/>
  <c r="BW215" i="2" s="1"/>
  <c r="S215" i="2"/>
  <c r="BV215" i="2" s="1"/>
  <c r="R215" i="2"/>
  <c r="BU215" i="2" s="1"/>
  <c r="Q215" i="2"/>
  <c r="BT215" i="2" s="1"/>
  <c r="P215" i="2"/>
  <c r="BS215" i="2" s="1"/>
  <c r="O215" i="2"/>
  <c r="BR215" i="2" s="1"/>
  <c r="N215" i="2"/>
  <c r="BQ215" i="2" s="1"/>
  <c r="M215" i="2"/>
  <c r="BP215" i="2" s="1"/>
  <c r="L215" i="2"/>
  <c r="BO215" i="2" s="1"/>
  <c r="K215" i="2"/>
  <c r="BN215" i="2" s="1"/>
  <c r="J215" i="2"/>
  <c r="BM215" i="2" s="1"/>
  <c r="I215" i="2"/>
  <c r="H215" i="2"/>
  <c r="BK215" i="2" s="1"/>
  <c r="G215" i="2"/>
  <c r="BJ215" i="2" s="1"/>
  <c r="F215" i="2"/>
  <c r="BI215" i="2" s="1"/>
  <c r="E215" i="2"/>
  <c r="D215" i="2"/>
  <c r="BG215" i="2" s="1"/>
  <c r="C215" i="2"/>
  <c r="BF215" i="2" s="1"/>
  <c r="B215" i="2"/>
  <c r="A215" i="2"/>
  <c r="CZ214" i="2"/>
  <c r="CS214" i="2"/>
  <c r="CJ214" i="2"/>
  <c r="CC214" i="2"/>
  <c r="BT214" i="2"/>
  <c r="BM214" i="2"/>
  <c r="BD214" i="2"/>
  <c r="DG214" i="2" s="1"/>
  <c r="BC214" i="2"/>
  <c r="BB214" i="2"/>
  <c r="DE214" i="2" s="1"/>
  <c r="BA214" i="2"/>
  <c r="DD214" i="2" s="1"/>
  <c r="AZ214" i="2"/>
  <c r="DC214" i="2" s="1"/>
  <c r="AY214" i="2"/>
  <c r="DB214" i="2" s="1"/>
  <c r="AX214" i="2"/>
  <c r="DA214" i="2" s="1"/>
  <c r="AW214" i="2"/>
  <c r="AV214" i="2"/>
  <c r="CY214" i="2" s="1"/>
  <c r="AU214" i="2"/>
  <c r="CX214" i="2" s="1"/>
  <c r="AT214" i="2"/>
  <c r="CW214" i="2" s="1"/>
  <c r="AS214" i="2"/>
  <c r="CV214" i="2" s="1"/>
  <c r="AR214" i="2"/>
  <c r="CU214" i="2" s="1"/>
  <c r="AQ214" i="2"/>
  <c r="CT214" i="2" s="1"/>
  <c r="AP214" i="2"/>
  <c r="AO214" i="2"/>
  <c r="CR214" i="2" s="1"/>
  <c r="AN214" i="2"/>
  <c r="CQ214" i="2" s="1"/>
  <c r="AM214" i="2"/>
  <c r="CP214" i="2" s="1"/>
  <c r="AL214" i="2"/>
  <c r="CO214" i="2" s="1"/>
  <c r="AK214" i="2"/>
  <c r="CN214" i="2" s="1"/>
  <c r="AJ214" i="2"/>
  <c r="CM214" i="2" s="1"/>
  <c r="AI214" i="2"/>
  <c r="CL214" i="2" s="1"/>
  <c r="AH214" i="2"/>
  <c r="CK214" i="2" s="1"/>
  <c r="AG214" i="2"/>
  <c r="AF214" i="2"/>
  <c r="CI214" i="2" s="1"/>
  <c r="AE214" i="2"/>
  <c r="CH214" i="2" s="1"/>
  <c r="AD214" i="2"/>
  <c r="CG214" i="2" s="1"/>
  <c r="AC214" i="2"/>
  <c r="CF214" i="2" s="1"/>
  <c r="AB214" i="2"/>
  <c r="CE214" i="2" s="1"/>
  <c r="AA214" i="2"/>
  <c r="CD214" i="2" s="1"/>
  <c r="Z214" i="2"/>
  <c r="Y214" i="2"/>
  <c r="CB214" i="2" s="1"/>
  <c r="X214" i="2"/>
  <c r="CA214" i="2" s="1"/>
  <c r="W214" i="2"/>
  <c r="BZ214" i="2" s="1"/>
  <c r="V214" i="2"/>
  <c r="BY214" i="2" s="1"/>
  <c r="U214" i="2"/>
  <c r="BX214" i="2" s="1"/>
  <c r="T214" i="2"/>
  <c r="BW214" i="2" s="1"/>
  <c r="S214" i="2"/>
  <c r="BV214" i="2" s="1"/>
  <c r="R214" i="2"/>
  <c r="BU214" i="2" s="1"/>
  <c r="Q214" i="2"/>
  <c r="P214" i="2"/>
  <c r="BS214" i="2" s="1"/>
  <c r="O214" i="2"/>
  <c r="BR214" i="2" s="1"/>
  <c r="N214" i="2"/>
  <c r="BQ214" i="2" s="1"/>
  <c r="M214" i="2"/>
  <c r="BP214" i="2" s="1"/>
  <c r="L214" i="2"/>
  <c r="BO214" i="2" s="1"/>
  <c r="K214" i="2"/>
  <c r="BN214" i="2" s="1"/>
  <c r="J214" i="2"/>
  <c r="I214" i="2"/>
  <c r="BL214" i="2" s="1"/>
  <c r="H214" i="2"/>
  <c r="BK214" i="2" s="1"/>
  <c r="G214" i="2"/>
  <c r="BJ214" i="2" s="1"/>
  <c r="F214" i="2"/>
  <c r="BI214" i="2" s="1"/>
  <c r="E214" i="2"/>
  <c r="BH214" i="2" s="1"/>
  <c r="D214" i="2"/>
  <c r="BG214" i="2" s="1"/>
  <c r="C214" i="2"/>
  <c r="BF214" i="2" s="1"/>
  <c r="B214" i="2"/>
  <c r="A214" i="2"/>
  <c r="DE213" i="2"/>
  <c r="DB213" i="2"/>
  <c r="CO213" i="2"/>
  <c r="CL213" i="2"/>
  <c r="CH213" i="2"/>
  <c r="BY213" i="2"/>
  <c r="BV213" i="2"/>
  <c r="BI213" i="2"/>
  <c r="BF213" i="2"/>
  <c r="BD213" i="2"/>
  <c r="DG213" i="2" s="1"/>
  <c r="BC213" i="2"/>
  <c r="BB213" i="2"/>
  <c r="BA213" i="2"/>
  <c r="DD213" i="2" s="1"/>
  <c r="AZ213" i="2"/>
  <c r="DC213" i="2" s="1"/>
  <c r="AY213" i="2"/>
  <c r="AX213" i="2"/>
  <c r="DA213" i="2" s="1"/>
  <c r="AW213" i="2"/>
  <c r="CZ213" i="2" s="1"/>
  <c r="AV213" i="2"/>
  <c r="CY213" i="2" s="1"/>
  <c r="AU213" i="2"/>
  <c r="CX213" i="2" s="1"/>
  <c r="AT213" i="2"/>
  <c r="CW213" i="2" s="1"/>
  <c r="AS213" i="2"/>
  <c r="CV213" i="2" s="1"/>
  <c r="AR213" i="2"/>
  <c r="CU213" i="2" s="1"/>
  <c r="AQ213" i="2"/>
  <c r="CT213" i="2" s="1"/>
  <c r="AP213" i="2"/>
  <c r="CS213" i="2" s="1"/>
  <c r="AO213" i="2"/>
  <c r="CR213" i="2" s="1"/>
  <c r="AN213" i="2"/>
  <c r="CQ213" i="2" s="1"/>
  <c r="AM213" i="2"/>
  <c r="CP213" i="2" s="1"/>
  <c r="AL213" i="2"/>
  <c r="AK213" i="2"/>
  <c r="CN213" i="2" s="1"/>
  <c r="AJ213" i="2"/>
  <c r="CM213" i="2" s="1"/>
  <c r="AI213" i="2"/>
  <c r="AH213" i="2"/>
  <c r="CK213" i="2" s="1"/>
  <c r="AG213" i="2"/>
  <c r="CJ213" i="2" s="1"/>
  <c r="AF213" i="2"/>
  <c r="CI213" i="2" s="1"/>
  <c r="AE213" i="2"/>
  <c r="AD213" i="2"/>
  <c r="CG213" i="2" s="1"/>
  <c r="AC213" i="2"/>
  <c r="CF213" i="2" s="1"/>
  <c r="AB213" i="2"/>
  <c r="CE213" i="2" s="1"/>
  <c r="AA213" i="2"/>
  <c r="CD213" i="2" s="1"/>
  <c r="Z213" i="2"/>
  <c r="CC213" i="2" s="1"/>
  <c r="Y213" i="2"/>
  <c r="CB213" i="2" s="1"/>
  <c r="X213" i="2"/>
  <c r="CA213" i="2" s="1"/>
  <c r="W213" i="2"/>
  <c r="BZ213" i="2" s="1"/>
  <c r="V213" i="2"/>
  <c r="U213" i="2"/>
  <c r="BX213" i="2" s="1"/>
  <c r="T213" i="2"/>
  <c r="BW213" i="2" s="1"/>
  <c r="S213" i="2"/>
  <c r="R213" i="2"/>
  <c r="BU213" i="2" s="1"/>
  <c r="Q213" i="2"/>
  <c r="BT213" i="2" s="1"/>
  <c r="P213" i="2"/>
  <c r="BS213" i="2" s="1"/>
  <c r="O213" i="2"/>
  <c r="BR213" i="2" s="1"/>
  <c r="N213" i="2"/>
  <c r="BQ213" i="2" s="1"/>
  <c r="M213" i="2"/>
  <c r="BP213" i="2" s="1"/>
  <c r="L213" i="2"/>
  <c r="BO213" i="2" s="1"/>
  <c r="K213" i="2"/>
  <c r="BN213" i="2" s="1"/>
  <c r="J213" i="2"/>
  <c r="BM213" i="2" s="1"/>
  <c r="I213" i="2"/>
  <c r="BL213" i="2" s="1"/>
  <c r="H213" i="2"/>
  <c r="BK213" i="2" s="1"/>
  <c r="G213" i="2"/>
  <c r="BJ213" i="2" s="1"/>
  <c r="F213" i="2"/>
  <c r="E213" i="2"/>
  <c r="BH213" i="2" s="1"/>
  <c r="D213" i="2"/>
  <c r="BG213" i="2" s="1"/>
  <c r="C213" i="2"/>
  <c r="B213" i="2"/>
  <c r="A213" i="2"/>
  <c r="DC212" i="2"/>
  <c r="CT212" i="2"/>
  <c r="CQ212" i="2"/>
  <c r="CM212" i="2"/>
  <c r="CD212" i="2"/>
  <c r="CA212" i="2"/>
  <c r="BW212" i="2"/>
  <c r="BN212" i="2"/>
  <c r="BK212" i="2"/>
  <c r="BG212" i="2"/>
  <c r="BD212" i="2"/>
  <c r="DG212" i="2" s="1"/>
  <c r="BC212" i="2"/>
  <c r="BB212" i="2"/>
  <c r="DE212" i="2" s="1"/>
  <c r="BA212" i="2"/>
  <c r="DD212" i="2" s="1"/>
  <c r="AZ212" i="2"/>
  <c r="AY212" i="2"/>
  <c r="DB212" i="2" s="1"/>
  <c r="AX212" i="2"/>
  <c r="DA212" i="2" s="1"/>
  <c r="AW212" i="2"/>
  <c r="CZ212" i="2" s="1"/>
  <c r="AV212" i="2"/>
  <c r="CY212" i="2" s="1"/>
  <c r="AU212" i="2"/>
  <c r="CX212" i="2" s="1"/>
  <c r="AT212" i="2"/>
  <c r="CW212" i="2" s="1"/>
  <c r="AS212" i="2"/>
  <c r="CV212" i="2" s="1"/>
  <c r="AR212" i="2"/>
  <c r="CU212" i="2" s="1"/>
  <c r="AQ212" i="2"/>
  <c r="AP212" i="2"/>
  <c r="CS212" i="2" s="1"/>
  <c r="AO212" i="2"/>
  <c r="CR212" i="2" s="1"/>
  <c r="AN212" i="2"/>
  <c r="AM212" i="2"/>
  <c r="CP212" i="2" s="1"/>
  <c r="AL212" i="2"/>
  <c r="CO212" i="2" s="1"/>
  <c r="AK212" i="2"/>
  <c r="CN212" i="2" s="1"/>
  <c r="AJ212" i="2"/>
  <c r="AI212" i="2"/>
  <c r="CL212" i="2" s="1"/>
  <c r="AH212" i="2"/>
  <c r="CK212" i="2" s="1"/>
  <c r="AG212" i="2"/>
  <c r="CJ212" i="2" s="1"/>
  <c r="AF212" i="2"/>
  <c r="CI212" i="2" s="1"/>
  <c r="AE212" i="2"/>
  <c r="CH212" i="2" s="1"/>
  <c r="AD212" i="2"/>
  <c r="CG212" i="2" s="1"/>
  <c r="AC212" i="2"/>
  <c r="CF212" i="2" s="1"/>
  <c r="AB212" i="2"/>
  <c r="CE212" i="2" s="1"/>
  <c r="AA212" i="2"/>
  <c r="Z212" i="2"/>
  <c r="CC212" i="2" s="1"/>
  <c r="Y212" i="2"/>
  <c r="CB212" i="2" s="1"/>
  <c r="X212" i="2"/>
  <c r="W212" i="2"/>
  <c r="BZ212" i="2" s="1"/>
  <c r="V212" i="2"/>
  <c r="BY212" i="2" s="1"/>
  <c r="U212" i="2"/>
  <c r="BX212" i="2" s="1"/>
  <c r="T212" i="2"/>
  <c r="S212" i="2"/>
  <c r="BV212" i="2" s="1"/>
  <c r="R212" i="2"/>
  <c r="BU212" i="2" s="1"/>
  <c r="Q212" i="2"/>
  <c r="BT212" i="2" s="1"/>
  <c r="P212" i="2"/>
  <c r="BS212" i="2" s="1"/>
  <c r="O212" i="2"/>
  <c r="BR212" i="2" s="1"/>
  <c r="N212" i="2"/>
  <c r="BQ212" i="2" s="1"/>
  <c r="M212" i="2"/>
  <c r="BP212" i="2" s="1"/>
  <c r="L212" i="2"/>
  <c r="BO212" i="2" s="1"/>
  <c r="K212" i="2"/>
  <c r="J212" i="2"/>
  <c r="BM212" i="2" s="1"/>
  <c r="I212" i="2"/>
  <c r="BL212" i="2" s="1"/>
  <c r="H212" i="2"/>
  <c r="G212" i="2"/>
  <c r="BJ212" i="2" s="1"/>
  <c r="F212" i="2"/>
  <c r="BI212" i="2" s="1"/>
  <c r="E212" i="2"/>
  <c r="BH212" i="2" s="1"/>
  <c r="D212" i="2"/>
  <c r="C212" i="2"/>
  <c r="BF212" i="2" s="1"/>
  <c r="B212" i="2"/>
  <c r="A212" i="2"/>
  <c r="CZ211" i="2"/>
  <c r="CY211" i="2"/>
  <c r="CU211" i="2"/>
  <c r="CJ211" i="2"/>
  <c r="CI211" i="2"/>
  <c r="CE211" i="2"/>
  <c r="BT211" i="2"/>
  <c r="BS211" i="2"/>
  <c r="BO211" i="2"/>
  <c r="BD211" i="2"/>
  <c r="DG211" i="2" s="1"/>
  <c r="BC211" i="2"/>
  <c r="BB211" i="2"/>
  <c r="DE211" i="2" s="1"/>
  <c r="BA211" i="2"/>
  <c r="DD211" i="2" s="1"/>
  <c r="AZ211" i="2"/>
  <c r="DC211" i="2" s="1"/>
  <c r="AY211" i="2"/>
  <c r="DB211" i="2" s="1"/>
  <c r="AX211" i="2"/>
  <c r="DA211" i="2" s="1"/>
  <c r="AW211" i="2"/>
  <c r="AV211" i="2"/>
  <c r="AU211" i="2"/>
  <c r="CX211" i="2" s="1"/>
  <c r="AT211" i="2"/>
  <c r="CW211" i="2" s="1"/>
  <c r="AS211" i="2"/>
  <c r="CV211" i="2" s="1"/>
  <c r="AR211" i="2"/>
  <c r="AQ211" i="2"/>
  <c r="CT211" i="2" s="1"/>
  <c r="AP211" i="2"/>
  <c r="CS211" i="2" s="1"/>
  <c r="AO211" i="2"/>
  <c r="CR211" i="2" s="1"/>
  <c r="AN211" i="2"/>
  <c r="CQ211" i="2" s="1"/>
  <c r="AM211" i="2"/>
  <c r="CP211" i="2" s="1"/>
  <c r="AL211" i="2"/>
  <c r="CO211" i="2" s="1"/>
  <c r="AK211" i="2"/>
  <c r="CN211" i="2" s="1"/>
  <c r="AJ211" i="2"/>
  <c r="CM211" i="2" s="1"/>
  <c r="AI211" i="2"/>
  <c r="CL211" i="2" s="1"/>
  <c r="AH211" i="2"/>
  <c r="CK211" i="2" s="1"/>
  <c r="AG211" i="2"/>
  <c r="AF211" i="2"/>
  <c r="AE211" i="2"/>
  <c r="CH211" i="2" s="1"/>
  <c r="AD211" i="2"/>
  <c r="CG211" i="2" s="1"/>
  <c r="AC211" i="2"/>
  <c r="CF211" i="2" s="1"/>
  <c r="AB211" i="2"/>
  <c r="AA211" i="2"/>
  <c r="CD211" i="2" s="1"/>
  <c r="Z211" i="2"/>
  <c r="CC211" i="2" s="1"/>
  <c r="Y211" i="2"/>
  <c r="CB211" i="2" s="1"/>
  <c r="X211" i="2"/>
  <c r="CA211" i="2" s="1"/>
  <c r="W211" i="2"/>
  <c r="BZ211" i="2" s="1"/>
  <c r="V211" i="2"/>
  <c r="BY211" i="2" s="1"/>
  <c r="U211" i="2"/>
  <c r="BX211" i="2" s="1"/>
  <c r="T211" i="2"/>
  <c r="BW211" i="2" s="1"/>
  <c r="S211" i="2"/>
  <c r="BV211" i="2" s="1"/>
  <c r="R211" i="2"/>
  <c r="BU211" i="2" s="1"/>
  <c r="Q211" i="2"/>
  <c r="P211" i="2"/>
  <c r="O211" i="2"/>
  <c r="BR211" i="2" s="1"/>
  <c r="N211" i="2"/>
  <c r="BQ211" i="2" s="1"/>
  <c r="M211" i="2"/>
  <c r="BP211" i="2" s="1"/>
  <c r="L211" i="2"/>
  <c r="K211" i="2"/>
  <c r="BN211" i="2" s="1"/>
  <c r="J211" i="2"/>
  <c r="BM211" i="2" s="1"/>
  <c r="I211" i="2"/>
  <c r="BL211" i="2" s="1"/>
  <c r="H211" i="2"/>
  <c r="BK211" i="2" s="1"/>
  <c r="G211" i="2"/>
  <c r="BJ211" i="2" s="1"/>
  <c r="F211" i="2"/>
  <c r="BI211" i="2" s="1"/>
  <c r="E211" i="2"/>
  <c r="BH211" i="2" s="1"/>
  <c r="D211" i="2"/>
  <c r="BG211" i="2" s="1"/>
  <c r="C211" i="2"/>
  <c r="BF211" i="2" s="1"/>
  <c r="B211" i="2"/>
  <c r="A211" i="2"/>
  <c r="DE210" i="2"/>
  <c r="DD210" i="2"/>
  <c r="CZ210" i="2"/>
  <c r="CO210" i="2"/>
  <c r="CN210" i="2"/>
  <c r="CJ210" i="2"/>
  <c r="BY210" i="2"/>
  <c r="BX210" i="2"/>
  <c r="BT210" i="2"/>
  <c r="BI210" i="2"/>
  <c r="BH210" i="2"/>
  <c r="BD210" i="2"/>
  <c r="DG210" i="2" s="1"/>
  <c r="BC210" i="2"/>
  <c r="BB210" i="2"/>
  <c r="BA210" i="2"/>
  <c r="AZ210" i="2"/>
  <c r="DC210" i="2" s="1"/>
  <c r="AY210" i="2"/>
  <c r="DB210" i="2" s="1"/>
  <c r="AX210" i="2"/>
  <c r="DA210" i="2" s="1"/>
  <c r="AW210" i="2"/>
  <c r="AV210" i="2"/>
  <c r="CY210" i="2" s="1"/>
  <c r="AU210" i="2"/>
  <c r="CX210" i="2" s="1"/>
  <c r="AT210" i="2"/>
  <c r="CW210" i="2" s="1"/>
  <c r="AS210" i="2"/>
  <c r="CV210" i="2" s="1"/>
  <c r="AR210" i="2"/>
  <c r="CU210" i="2" s="1"/>
  <c r="AQ210" i="2"/>
  <c r="CT210" i="2" s="1"/>
  <c r="AP210" i="2"/>
  <c r="CS210" i="2" s="1"/>
  <c r="AO210" i="2"/>
  <c r="CR210" i="2" s="1"/>
  <c r="AN210" i="2"/>
  <c r="CQ210" i="2" s="1"/>
  <c r="AM210" i="2"/>
  <c r="CP210" i="2" s="1"/>
  <c r="AL210" i="2"/>
  <c r="AK210" i="2"/>
  <c r="AJ210" i="2"/>
  <c r="CM210" i="2" s="1"/>
  <c r="AI210" i="2"/>
  <c r="CL210" i="2" s="1"/>
  <c r="AH210" i="2"/>
  <c r="CK210" i="2" s="1"/>
  <c r="AG210" i="2"/>
  <c r="AF210" i="2"/>
  <c r="CI210" i="2" s="1"/>
  <c r="AE210" i="2"/>
  <c r="CH210" i="2" s="1"/>
  <c r="AD210" i="2"/>
  <c r="CG210" i="2" s="1"/>
  <c r="AC210" i="2"/>
  <c r="CF210" i="2" s="1"/>
  <c r="AB210" i="2"/>
  <c r="CE210" i="2" s="1"/>
  <c r="AA210" i="2"/>
  <c r="CD210" i="2" s="1"/>
  <c r="Z210" i="2"/>
  <c r="CC210" i="2" s="1"/>
  <c r="Y210" i="2"/>
  <c r="CB210" i="2" s="1"/>
  <c r="X210" i="2"/>
  <c r="CA210" i="2" s="1"/>
  <c r="W210" i="2"/>
  <c r="BZ210" i="2" s="1"/>
  <c r="V210" i="2"/>
  <c r="U210" i="2"/>
  <c r="T210" i="2"/>
  <c r="BW210" i="2" s="1"/>
  <c r="S210" i="2"/>
  <c r="BV210" i="2" s="1"/>
  <c r="R210" i="2"/>
  <c r="BU210" i="2" s="1"/>
  <c r="Q210" i="2"/>
  <c r="P210" i="2"/>
  <c r="BS210" i="2" s="1"/>
  <c r="O210" i="2"/>
  <c r="BR210" i="2" s="1"/>
  <c r="N210" i="2"/>
  <c r="BQ210" i="2" s="1"/>
  <c r="M210" i="2"/>
  <c r="BP210" i="2" s="1"/>
  <c r="L210" i="2"/>
  <c r="BO210" i="2" s="1"/>
  <c r="K210" i="2"/>
  <c r="BN210" i="2" s="1"/>
  <c r="J210" i="2"/>
  <c r="BM210" i="2" s="1"/>
  <c r="I210" i="2"/>
  <c r="BL210" i="2" s="1"/>
  <c r="H210" i="2"/>
  <c r="BK210" i="2" s="1"/>
  <c r="G210" i="2"/>
  <c r="BJ210" i="2" s="1"/>
  <c r="F210" i="2"/>
  <c r="E210" i="2"/>
  <c r="D210" i="2"/>
  <c r="BG210" i="2" s="1"/>
  <c r="C210" i="2"/>
  <c r="BF210" i="2" s="1"/>
  <c r="B210" i="2"/>
  <c r="A210" i="2"/>
  <c r="DG209" i="2"/>
  <c r="DE209" i="2"/>
  <c r="CW209" i="2"/>
  <c r="CO209" i="2"/>
  <c r="CK209" i="2"/>
  <c r="CD209" i="2"/>
  <c r="BY209" i="2"/>
  <c r="BI209" i="2"/>
  <c r="BD209" i="2"/>
  <c r="BC209" i="2"/>
  <c r="BB209" i="2"/>
  <c r="BA209" i="2"/>
  <c r="DD209" i="2" s="1"/>
  <c r="AZ209" i="2"/>
  <c r="DC209" i="2" s="1"/>
  <c r="AY209" i="2"/>
  <c r="DB209" i="2" s="1"/>
  <c r="AX209" i="2"/>
  <c r="DA209" i="2" s="1"/>
  <c r="AW209" i="2"/>
  <c r="CZ209" i="2" s="1"/>
  <c r="AV209" i="2"/>
  <c r="CY209" i="2" s="1"/>
  <c r="AU209" i="2"/>
  <c r="CX209" i="2" s="1"/>
  <c r="AT209" i="2"/>
  <c r="AS209" i="2"/>
  <c r="CV209" i="2" s="1"/>
  <c r="AR209" i="2"/>
  <c r="CU209" i="2" s="1"/>
  <c r="AQ209" i="2"/>
  <c r="CT209" i="2" s="1"/>
  <c r="AP209" i="2"/>
  <c r="CS209" i="2" s="1"/>
  <c r="AO209" i="2"/>
  <c r="CR209" i="2" s="1"/>
  <c r="AN209" i="2"/>
  <c r="CQ209" i="2" s="1"/>
  <c r="AM209" i="2"/>
  <c r="CP209" i="2" s="1"/>
  <c r="AL209" i="2"/>
  <c r="AK209" i="2"/>
  <c r="CN209" i="2" s="1"/>
  <c r="AJ209" i="2"/>
  <c r="CM209" i="2" s="1"/>
  <c r="AI209" i="2"/>
  <c r="CL209" i="2" s="1"/>
  <c r="AH209" i="2"/>
  <c r="AG209" i="2"/>
  <c r="CJ209" i="2" s="1"/>
  <c r="AF209" i="2"/>
  <c r="CI209" i="2" s="1"/>
  <c r="AE209" i="2"/>
  <c r="CH209" i="2" s="1"/>
  <c r="AD209" i="2"/>
  <c r="CG209" i="2" s="1"/>
  <c r="AC209" i="2"/>
  <c r="CF209" i="2" s="1"/>
  <c r="AB209" i="2"/>
  <c r="CE209" i="2" s="1"/>
  <c r="AA209" i="2"/>
  <c r="Z209" i="2"/>
  <c r="CC209" i="2" s="1"/>
  <c r="Y209" i="2"/>
  <c r="CB209" i="2" s="1"/>
  <c r="X209" i="2"/>
  <c r="CA209" i="2" s="1"/>
  <c r="W209" i="2"/>
  <c r="BZ209" i="2" s="1"/>
  <c r="V209" i="2"/>
  <c r="U209" i="2"/>
  <c r="BX209" i="2" s="1"/>
  <c r="T209" i="2"/>
  <c r="BW209" i="2" s="1"/>
  <c r="S209" i="2"/>
  <c r="BV209" i="2" s="1"/>
  <c r="R209" i="2"/>
  <c r="BU209" i="2" s="1"/>
  <c r="Q209" i="2"/>
  <c r="BT209" i="2" s="1"/>
  <c r="P209" i="2"/>
  <c r="BS209" i="2" s="1"/>
  <c r="O209" i="2"/>
  <c r="BR209" i="2" s="1"/>
  <c r="N209" i="2"/>
  <c r="BQ209" i="2" s="1"/>
  <c r="M209" i="2"/>
  <c r="BP209" i="2" s="1"/>
  <c r="L209" i="2"/>
  <c r="BO209" i="2" s="1"/>
  <c r="K209" i="2"/>
  <c r="BN209" i="2" s="1"/>
  <c r="J209" i="2"/>
  <c r="BM209" i="2" s="1"/>
  <c r="I209" i="2"/>
  <c r="BL209" i="2" s="1"/>
  <c r="H209" i="2"/>
  <c r="BK209" i="2" s="1"/>
  <c r="G209" i="2"/>
  <c r="BJ209" i="2" s="1"/>
  <c r="F209" i="2"/>
  <c r="E209" i="2"/>
  <c r="BH209" i="2" s="1"/>
  <c r="D209" i="2"/>
  <c r="BG209" i="2" s="1"/>
  <c r="C209" i="2"/>
  <c r="BF209" i="2" s="1"/>
  <c r="B209" i="2"/>
  <c r="A209" i="2"/>
  <c r="DC208" i="2"/>
  <c r="CU208" i="2"/>
  <c r="CT208" i="2"/>
  <c r="CM208" i="2"/>
  <c r="CD208" i="2"/>
  <c r="BW208" i="2"/>
  <c r="BN208" i="2"/>
  <c r="BG208" i="2"/>
  <c r="BD208" i="2"/>
  <c r="DG208" i="2" s="1"/>
  <c r="BC208" i="2"/>
  <c r="BB208" i="2"/>
  <c r="DE208" i="2" s="1"/>
  <c r="BA208" i="2"/>
  <c r="DD208" i="2" s="1"/>
  <c r="AZ208" i="2"/>
  <c r="AY208" i="2"/>
  <c r="DB208" i="2" s="1"/>
  <c r="AX208" i="2"/>
  <c r="DA208" i="2" s="1"/>
  <c r="AW208" i="2"/>
  <c r="CZ208" i="2" s="1"/>
  <c r="AV208" i="2"/>
  <c r="CY208" i="2" s="1"/>
  <c r="AU208" i="2"/>
  <c r="CX208" i="2" s="1"/>
  <c r="AT208" i="2"/>
  <c r="CW208" i="2" s="1"/>
  <c r="AS208" i="2"/>
  <c r="CV208" i="2" s="1"/>
  <c r="AR208" i="2"/>
  <c r="AQ208" i="2"/>
  <c r="AP208" i="2"/>
  <c r="CS208" i="2" s="1"/>
  <c r="AO208" i="2"/>
  <c r="CR208" i="2" s="1"/>
  <c r="AN208" i="2"/>
  <c r="CQ208" i="2" s="1"/>
  <c r="AM208" i="2"/>
  <c r="CP208" i="2" s="1"/>
  <c r="AL208" i="2"/>
  <c r="CO208" i="2" s="1"/>
  <c r="AK208" i="2"/>
  <c r="CN208" i="2" s="1"/>
  <c r="AJ208" i="2"/>
  <c r="AI208" i="2"/>
  <c r="CL208" i="2" s="1"/>
  <c r="AH208" i="2"/>
  <c r="CK208" i="2" s="1"/>
  <c r="AG208" i="2"/>
  <c r="CJ208" i="2" s="1"/>
  <c r="AF208" i="2"/>
  <c r="CI208" i="2" s="1"/>
  <c r="AE208" i="2"/>
  <c r="CH208" i="2" s="1"/>
  <c r="AD208" i="2"/>
  <c r="CG208" i="2" s="1"/>
  <c r="AC208" i="2"/>
  <c r="CF208" i="2" s="1"/>
  <c r="AB208" i="2"/>
  <c r="CE208" i="2" s="1"/>
  <c r="AA208" i="2"/>
  <c r="Z208" i="2"/>
  <c r="CC208" i="2" s="1"/>
  <c r="Y208" i="2"/>
  <c r="CB208" i="2" s="1"/>
  <c r="X208" i="2"/>
  <c r="CA208" i="2" s="1"/>
  <c r="W208" i="2"/>
  <c r="BZ208" i="2" s="1"/>
  <c r="V208" i="2"/>
  <c r="BY208" i="2" s="1"/>
  <c r="U208" i="2"/>
  <c r="BX208" i="2" s="1"/>
  <c r="T208" i="2"/>
  <c r="S208" i="2"/>
  <c r="BV208" i="2" s="1"/>
  <c r="R208" i="2"/>
  <c r="BU208" i="2" s="1"/>
  <c r="Q208" i="2"/>
  <c r="BT208" i="2" s="1"/>
  <c r="P208" i="2"/>
  <c r="BS208" i="2" s="1"/>
  <c r="O208" i="2"/>
  <c r="BR208" i="2" s="1"/>
  <c r="N208" i="2"/>
  <c r="BQ208" i="2" s="1"/>
  <c r="M208" i="2"/>
  <c r="BP208" i="2" s="1"/>
  <c r="L208" i="2"/>
  <c r="BO208" i="2" s="1"/>
  <c r="K208" i="2"/>
  <c r="J208" i="2"/>
  <c r="BM208" i="2" s="1"/>
  <c r="I208" i="2"/>
  <c r="BL208" i="2" s="1"/>
  <c r="H208" i="2"/>
  <c r="BK208" i="2" s="1"/>
  <c r="G208" i="2"/>
  <c r="BJ208" i="2" s="1"/>
  <c r="F208" i="2"/>
  <c r="BI208" i="2" s="1"/>
  <c r="E208" i="2"/>
  <c r="BH208" i="2" s="1"/>
  <c r="D208" i="2"/>
  <c r="C208" i="2"/>
  <c r="BF208" i="2" s="1"/>
  <c r="B208" i="2"/>
  <c r="A208" i="2"/>
  <c r="DD207" i="2"/>
  <c r="CY207" i="2"/>
  <c r="CR207" i="2"/>
  <c r="CN207" i="2"/>
  <c r="CI207" i="2"/>
  <c r="CB207" i="2"/>
  <c r="BX207" i="2"/>
  <c r="BS207" i="2"/>
  <c r="BL207" i="2"/>
  <c r="BH207" i="2"/>
  <c r="BD207" i="2"/>
  <c r="DG207" i="2" s="1"/>
  <c r="BC207" i="2"/>
  <c r="BB207" i="2"/>
  <c r="DE207" i="2" s="1"/>
  <c r="BA207" i="2"/>
  <c r="AZ207" i="2"/>
  <c r="DC207" i="2" s="1"/>
  <c r="AY207" i="2"/>
  <c r="DB207" i="2" s="1"/>
  <c r="AX207" i="2"/>
  <c r="DA207" i="2" s="1"/>
  <c r="AW207" i="2"/>
  <c r="CZ207" i="2" s="1"/>
  <c r="AV207" i="2"/>
  <c r="AU207" i="2"/>
  <c r="CX207" i="2" s="1"/>
  <c r="AT207" i="2"/>
  <c r="CW207" i="2" s="1"/>
  <c r="AS207" i="2"/>
  <c r="CV207" i="2" s="1"/>
  <c r="AR207" i="2"/>
  <c r="CU207" i="2" s="1"/>
  <c r="AQ207" i="2"/>
  <c r="CT207" i="2" s="1"/>
  <c r="AP207" i="2"/>
  <c r="CS207" i="2" s="1"/>
  <c r="AO207" i="2"/>
  <c r="AN207" i="2"/>
  <c r="CQ207" i="2" s="1"/>
  <c r="AM207" i="2"/>
  <c r="CP207" i="2" s="1"/>
  <c r="AL207" i="2"/>
  <c r="CO207" i="2" s="1"/>
  <c r="AK207" i="2"/>
  <c r="AJ207" i="2"/>
  <c r="CM207" i="2" s="1"/>
  <c r="AI207" i="2"/>
  <c r="CL207" i="2" s="1"/>
  <c r="AH207" i="2"/>
  <c r="CK207" i="2" s="1"/>
  <c r="AG207" i="2"/>
  <c r="CJ207" i="2" s="1"/>
  <c r="AF207" i="2"/>
  <c r="AE207" i="2"/>
  <c r="CH207" i="2" s="1"/>
  <c r="AD207" i="2"/>
  <c r="CG207" i="2" s="1"/>
  <c r="AC207" i="2"/>
  <c r="CF207" i="2" s="1"/>
  <c r="AB207" i="2"/>
  <c r="CE207" i="2" s="1"/>
  <c r="AA207" i="2"/>
  <c r="CD207" i="2" s="1"/>
  <c r="Z207" i="2"/>
  <c r="CC207" i="2" s="1"/>
  <c r="Y207" i="2"/>
  <c r="X207" i="2"/>
  <c r="CA207" i="2" s="1"/>
  <c r="W207" i="2"/>
  <c r="BZ207" i="2" s="1"/>
  <c r="V207" i="2"/>
  <c r="BY207" i="2" s="1"/>
  <c r="U207" i="2"/>
  <c r="T207" i="2"/>
  <c r="BW207" i="2" s="1"/>
  <c r="S207" i="2"/>
  <c r="BV207" i="2" s="1"/>
  <c r="R207" i="2"/>
  <c r="BU207" i="2" s="1"/>
  <c r="Q207" i="2"/>
  <c r="BT207" i="2" s="1"/>
  <c r="P207" i="2"/>
  <c r="O207" i="2"/>
  <c r="BR207" i="2" s="1"/>
  <c r="N207" i="2"/>
  <c r="BQ207" i="2" s="1"/>
  <c r="M207" i="2"/>
  <c r="BP207" i="2" s="1"/>
  <c r="L207" i="2"/>
  <c r="BO207" i="2" s="1"/>
  <c r="K207" i="2"/>
  <c r="BN207" i="2" s="1"/>
  <c r="J207" i="2"/>
  <c r="BM207" i="2" s="1"/>
  <c r="I207" i="2"/>
  <c r="H207" i="2"/>
  <c r="BK207" i="2" s="1"/>
  <c r="G207" i="2"/>
  <c r="BJ207" i="2" s="1"/>
  <c r="F207" i="2"/>
  <c r="BI207" i="2" s="1"/>
  <c r="E207" i="2"/>
  <c r="D207" i="2"/>
  <c r="BG207" i="2" s="1"/>
  <c r="C207" i="2"/>
  <c r="BF207" i="2" s="1"/>
  <c r="B207" i="2"/>
  <c r="A207" i="2"/>
  <c r="DD206" i="2"/>
  <c r="CS206" i="2"/>
  <c r="CN206" i="2"/>
  <c r="CC206" i="2"/>
  <c r="BX206" i="2"/>
  <c r="BM206" i="2"/>
  <c r="BH206" i="2"/>
  <c r="BD206" i="2"/>
  <c r="DG206" i="2" s="1"/>
  <c r="BC206" i="2"/>
  <c r="BB206" i="2"/>
  <c r="DE206" i="2" s="1"/>
  <c r="BA206" i="2"/>
  <c r="AZ206" i="2"/>
  <c r="DC206" i="2" s="1"/>
  <c r="AY206" i="2"/>
  <c r="DB206" i="2" s="1"/>
  <c r="AX206" i="2"/>
  <c r="DA206" i="2" s="1"/>
  <c r="AW206" i="2"/>
  <c r="CZ206" i="2" s="1"/>
  <c r="AV206" i="2"/>
  <c r="CY206" i="2" s="1"/>
  <c r="AU206" i="2"/>
  <c r="CX206" i="2" s="1"/>
  <c r="AT206" i="2"/>
  <c r="CW206" i="2" s="1"/>
  <c r="AS206" i="2"/>
  <c r="CV206" i="2" s="1"/>
  <c r="AR206" i="2"/>
  <c r="CU206" i="2" s="1"/>
  <c r="AQ206" i="2"/>
  <c r="CT206" i="2" s="1"/>
  <c r="AP206" i="2"/>
  <c r="AO206" i="2"/>
  <c r="CR206" i="2" s="1"/>
  <c r="AN206" i="2"/>
  <c r="CQ206" i="2" s="1"/>
  <c r="AM206" i="2"/>
  <c r="CP206" i="2" s="1"/>
  <c r="AL206" i="2"/>
  <c r="CO206" i="2" s="1"/>
  <c r="AK206" i="2"/>
  <c r="AJ206" i="2"/>
  <c r="CM206" i="2" s="1"/>
  <c r="AI206" i="2"/>
  <c r="CL206" i="2" s="1"/>
  <c r="AH206" i="2"/>
  <c r="CK206" i="2" s="1"/>
  <c r="AG206" i="2"/>
  <c r="CJ206" i="2" s="1"/>
  <c r="AF206" i="2"/>
  <c r="CI206" i="2" s="1"/>
  <c r="AE206" i="2"/>
  <c r="CH206" i="2" s="1"/>
  <c r="AD206" i="2"/>
  <c r="CG206" i="2" s="1"/>
  <c r="AC206" i="2"/>
  <c r="CF206" i="2" s="1"/>
  <c r="AB206" i="2"/>
  <c r="CE206" i="2" s="1"/>
  <c r="AA206" i="2"/>
  <c r="CD206" i="2" s="1"/>
  <c r="Z206" i="2"/>
  <c r="Y206" i="2"/>
  <c r="CB206" i="2" s="1"/>
  <c r="X206" i="2"/>
  <c r="CA206" i="2" s="1"/>
  <c r="W206" i="2"/>
  <c r="BZ206" i="2" s="1"/>
  <c r="V206" i="2"/>
  <c r="BY206" i="2" s="1"/>
  <c r="U206" i="2"/>
  <c r="T206" i="2"/>
  <c r="BW206" i="2" s="1"/>
  <c r="S206" i="2"/>
  <c r="BV206" i="2" s="1"/>
  <c r="R206" i="2"/>
  <c r="BU206" i="2" s="1"/>
  <c r="Q206" i="2"/>
  <c r="BT206" i="2" s="1"/>
  <c r="P206" i="2"/>
  <c r="BS206" i="2" s="1"/>
  <c r="O206" i="2"/>
  <c r="BR206" i="2" s="1"/>
  <c r="N206" i="2"/>
  <c r="BQ206" i="2" s="1"/>
  <c r="M206" i="2"/>
  <c r="BP206" i="2" s="1"/>
  <c r="L206" i="2"/>
  <c r="BO206" i="2" s="1"/>
  <c r="K206" i="2"/>
  <c r="BN206" i="2" s="1"/>
  <c r="J206" i="2"/>
  <c r="I206" i="2"/>
  <c r="BL206" i="2" s="1"/>
  <c r="H206" i="2"/>
  <c r="BK206" i="2" s="1"/>
  <c r="G206" i="2"/>
  <c r="BJ206" i="2" s="1"/>
  <c r="F206" i="2"/>
  <c r="BI206" i="2" s="1"/>
  <c r="E206" i="2"/>
  <c r="D206" i="2"/>
  <c r="BG206" i="2" s="1"/>
  <c r="C206" i="2"/>
  <c r="BF206" i="2" s="1"/>
  <c r="B206" i="2"/>
  <c r="A206" i="2"/>
  <c r="DB205" i="2"/>
  <c r="CS205" i="2"/>
  <c r="CL205" i="2"/>
  <c r="CC205" i="2"/>
  <c r="BV205" i="2"/>
  <c r="BM205" i="2"/>
  <c r="BF205" i="2"/>
  <c r="BD205" i="2"/>
  <c r="DG205" i="2" s="1"/>
  <c r="BC205" i="2"/>
  <c r="BB205" i="2"/>
  <c r="DE205" i="2" s="1"/>
  <c r="BA205" i="2"/>
  <c r="DD205" i="2" s="1"/>
  <c r="AZ205" i="2"/>
  <c r="DC205" i="2" s="1"/>
  <c r="AY205" i="2"/>
  <c r="AX205" i="2"/>
  <c r="DA205" i="2" s="1"/>
  <c r="AW205" i="2"/>
  <c r="CZ205" i="2" s="1"/>
  <c r="AV205" i="2"/>
  <c r="CY205" i="2" s="1"/>
  <c r="AU205" i="2"/>
  <c r="CX205" i="2" s="1"/>
  <c r="AT205" i="2"/>
  <c r="CW205" i="2" s="1"/>
  <c r="AS205" i="2"/>
  <c r="CV205" i="2" s="1"/>
  <c r="AR205" i="2"/>
  <c r="CU205" i="2" s="1"/>
  <c r="AQ205" i="2"/>
  <c r="CT205" i="2" s="1"/>
  <c r="AP205" i="2"/>
  <c r="AO205" i="2"/>
  <c r="CR205" i="2" s="1"/>
  <c r="AN205" i="2"/>
  <c r="CQ205" i="2" s="1"/>
  <c r="AM205" i="2"/>
  <c r="CP205" i="2" s="1"/>
  <c r="AL205" i="2"/>
  <c r="CO205" i="2" s="1"/>
  <c r="AK205" i="2"/>
  <c r="CN205" i="2" s="1"/>
  <c r="AJ205" i="2"/>
  <c r="CM205" i="2" s="1"/>
  <c r="AI205" i="2"/>
  <c r="AH205" i="2"/>
  <c r="CK205" i="2" s="1"/>
  <c r="AG205" i="2"/>
  <c r="CJ205" i="2" s="1"/>
  <c r="AF205" i="2"/>
  <c r="CI205" i="2" s="1"/>
  <c r="AE205" i="2"/>
  <c r="CH205" i="2" s="1"/>
  <c r="AD205" i="2"/>
  <c r="CG205" i="2" s="1"/>
  <c r="AC205" i="2"/>
  <c r="CF205" i="2" s="1"/>
  <c r="AB205" i="2"/>
  <c r="CE205" i="2" s="1"/>
  <c r="AA205" i="2"/>
  <c r="CD205" i="2" s="1"/>
  <c r="Z205" i="2"/>
  <c r="Y205" i="2"/>
  <c r="CB205" i="2" s="1"/>
  <c r="X205" i="2"/>
  <c r="CA205" i="2" s="1"/>
  <c r="W205" i="2"/>
  <c r="BZ205" i="2" s="1"/>
  <c r="V205" i="2"/>
  <c r="BY205" i="2" s="1"/>
  <c r="U205" i="2"/>
  <c r="BX205" i="2" s="1"/>
  <c r="T205" i="2"/>
  <c r="BW205" i="2" s="1"/>
  <c r="S205" i="2"/>
  <c r="R205" i="2"/>
  <c r="BU205" i="2" s="1"/>
  <c r="Q205" i="2"/>
  <c r="BT205" i="2" s="1"/>
  <c r="P205" i="2"/>
  <c r="BS205" i="2" s="1"/>
  <c r="O205" i="2"/>
  <c r="BR205" i="2" s="1"/>
  <c r="N205" i="2"/>
  <c r="BQ205" i="2" s="1"/>
  <c r="M205" i="2"/>
  <c r="BP205" i="2" s="1"/>
  <c r="L205" i="2"/>
  <c r="BO205" i="2" s="1"/>
  <c r="K205" i="2"/>
  <c r="BN205" i="2" s="1"/>
  <c r="J205" i="2"/>
  <c r="I205" i="2"/>
  <c r="BL205" i="2" s="1"/>
  <c r="H205" i="2"/>
  <c r="BK205" i="2" s="1"/>
  <c r="G205" i="2"/>
  <c r="BJ205" i="2" s="1"/>
  <c r="F205" i="2"/>
  <c r="BI205" i="2" s="1"/>
  <c r="E205" i="2"/>
  <c r="BH205" i="2" s="1"/>
  <c r="D205" i="2"/>
  <c r="BG205" i="2" s="1"/>
  <c r="C205" i="2"/>
  <c r="B205" i="2"/>
  <c r="A205" i="2"/>
  <c r="DB204" i="2"/>
  <c r="CQ204" i="2"/>
  <c r="CL204" i="2"/>
  <c r="CH204" i="2"/>
  <c r="CA204" i="2"/>
  <c r="BV204" i="2"/>
  <c r="BK204" i="2"/>
  <c r="BF204" i="2"/>
  <c r="BD204" i="2"/>
  <c r="DG204" i="2" s="1"/>
  <c r="BC204" i="2"/>
  <c r="BB204" i="2"/>
  <c r="DE204" i="2" s="1"/>
  <c r="BA204" i="2"/>
  <c r="DD204" i="2" s="1"/>
  <c r="AZ204" i="2"/>
  <c r="DC204" i="2" s="1"/>
  <c r="AY204" i="2"/>
  <c r="AX204" i="2"/>
  <c r="DA204" i="2" s="1"/>
  <c r="AW204" i="2"/>
  <c r="CZ204" i="2" s="1"/>
  <c r="AV204" i="2"/>
  <c r="CY204" i="2" s="1"/>
  <c r="AU204" i="2"/>
  <c r="CX204" i="2" s="1"/>
  <c r="AT204" i="2"/>
  <c r="CW204" i="2" s="1"/>
  <c r="AS204" i="2"/>
  <c r="CV204" i="2" s="1"/>
  <c r="AR204" i="2"/>
  <c r="CU204" i="2" s="1"/>
  <c r="AQ204" i="2"/>
  <c r="CT204" i="2" s="1"/>
  <c r="AP204" i="2"/>
  <c r="CS204" i="2" s="1"/>
  <c r="AO204" i="2"/>
  <c r="CR204" i="2" s="1"/>
  <c r="AN204" i="2"/>
  <c r="AM204" i="2"/>
  <c r="CP204" i="2" s="1"/>
  <c r="AL204" i="2"/>
  <c r="CO204" i="2" s="1"/>
  <c r="AK204" i="2"/>
  <c r="CN204" i="2" s="1"/>
  <c r="AJ204" i="2"/>
  <c r="CM204" i="2" s="1"/>
  <c r="AI204" i="2"/>
  <c r="AH204" i="2"/>
  <c r="CK204" i="2" s="1"/>
  <c r="AG204" i="2"/>
  <c r="CJ204" i="2" s="1"/>
  <c r="AF204" i="2"/>
  <c r="CI204" i="2" s="1"/>
  <c r="AE204" i="2"/>
  <c r="AD204" i="2"/>
  <c r="CG204" i="2" s="1"/>
  <c r="AC204" i="2"/>
  <c r="CF204" i="2" s="1"/>
  <c r="AB204" i="2"/>
  <c r="CE204" i="2" s="1"/>
  <c r="AA204" i="2"/>
  <c r="CD204" i="2" s="1"/>
  <c r="Z204" i="2"/>
  <c r="CC204" i="2" s="1"/>
  <c r="Y204" i="2"/>
  <c r="CB204" i="2" s="1"/>
  <c r="X204" i="2"/>
  <c r="W204" i="2"/>
  <c r="BZ204" i="2" s="1"/>
  <c r="V204" i="2"/>
  <c r="BY204" i="2" s="1"/>
  <c r="U204" i="2"/>
  <c r="BX204" i="2" s="1"/>
  <c r="T204" i="2"/>
  <c r="BW204" i="2" s="1"/>
  <c r="S204" i="2"/>
  <c r="R204" i="2"/>
  <c r="BU204" i="2" s="1"/>
  <c r="Q204" i="2"/>
  <c r="BT204" i="2" s="1"/>
  <c r="P204" i="2"/>
  <c r="BS204" i="2" s="1"/>
  <c r="O204" i="2"/>
  <c r="BR204" i="2" s="1"/>
  <c r="N204" i="2"/>
  <c r="BQ204" i="2" s="1"/>
  <c r="M204" i="2"/>
  <c r="BP204" i="2" s="1"/>
  <c r="L204" i="2"/>
  <c r="BO204" i="2" s="1"/>
  <c r="K204" i="2"/>
  <c r="BN204" i="2" s="1"/>
  <c r="J204" i="2"/>
  <c r="BM204" i="2" s="1"/>
  <c r="I204" i="2"/>
  <c r="BL204" i="2" s="1"/>
  <c r="H204" i="2"/>
  <c r="G204" i="2"/>
  <c r="BJ204" i="2" s="1"/>
  <c r="F204" i="2"/>
  <c r="BI204" i="2" s="1"/>
  <c r="E204" i="2"/>
  <c r="BH204" i="2" s="1"/>
  <c r="D204" i="2"/>
  <c r="BG204" i="2" s="1"/>
  <c r="C204" i="2"/>
  <c r="B204" i="2"/>
  <c r="A204" i="2"/>
  <c r="DD203" i="2"/>
  <c r="CY203" i="2"/>
  <c r="CR203" i="2"/>
  <c r="CN203" i="2"/>
  <c r="CI203" i="2"/>
  <c r="CB203" i="2"/>
  <c r="BX203" i="2"/>
  <c r="BS203" i="2"/>
  <c r="BL203" i="2"/>
  <c r="BH203" i="2"/>
  <c r="BD203" i="2"/>
  <c r="DG203" i="2" s="1"/>
  <c r="BC203" i="2"/>
  <c r="BB203" i="2"/>
  <c r="DE203" i="2" s="1"/>
  <c r="BA203" i="2"/>
  <c r="AZ203" i="2"/>
  <c r="DC203" i="2" s="1"/>
  <c r="AY203" i="2"/>
  <c r="DB203" i="2" s="1"/>
  <c r="AX203" i="2"/>
  <c r="DA203" i="2" s="1"/>
  <c r="AW203" i="2"/>
  <c r="CZ203" i="2" s="1"/>
  <c r="AV203" i="2"/>
  <c r="AU203" i="2"/>
  <c r="CX203" i="2" s="1"/>
  <c r="AT203" i="2"/>
  <c r="CW203" i="2" s="1"/>
  <c r="AS203" i="2"/>
  <c r="CV203" i="2" s="1"/>
  <c r="AR203" i="2"/>
  <c r="CU203" i="2" s="1"/>
  <c r="AQ203" i="2"/>
  <c r="CT203" i="2" s="1"/>
  <c r="AP203" i="2"/>
  <c r="CS203" i="2" s="1"/>
  <c r="AO203" i="2"/>
  <c r="AN203" i="2"/>
  <c r="CQ203" i="2" s="1"/>
  <c r="AM203" i="2"/>
  <c r="CP203" i="2" s="1"/>
  <c r="AL203" i="2"/>
  <c r="CO203" i="2" s="1"/>
  <c r="AK203" i="2"/>
  <c r="AJ203" i="2"/>
  <c r="CM203" i="2" s="1"/>
  <c r="AI203" i="2"/>
  <c r="CL203" i="2" s="1"/>
  <c r="AH203" i="2"/>
  <c r="CK203" i="2" s="1"/>
  <c r="AG203" i="2"/>
  <c r="CJ203" i="2" s="1"/>
  <c r="AF203" i="2"/>
  <c r="AE203" i="2"/>
  <c r="CH203" i="2" s="1"/>
  <c r="AD203" i="2"/>
  <c r="CG203" i="2" s="1"/>
  <c r="AC203" i="2"/>
  <c r="CF203" i="2" s="1"/>
  <c r="AB203" i="2"/>
  <c r="CE203" i="2" s="1"/>
  <c r="AA203" i="2"/>
  <c r="CD203" i="2" s="1"/>
  <c r="Z203" i="2"/>
  <c r="CC203" i="2" s="1"/>
  <c r="Y203" i="2"/>
  <c r="X203" i="2"/>
  <c r="CA203" i="2" s="1"/>
  <c r="W203" i="2"/>
  <c r="BZ203" i="2" s="1"/>
  <c r="V203" i="2"/>
  <c r="BY203" i="2" s="1"/>
  <c r="U203" i="2"/>
  <c r="T203" i="2"/>
  <c r="BW203" i="2" s="1"/>
  <c r="S203" i="2"/>
  <c r="BV203" i="2" s="1"/>
  <c r="R203" i="2"/>
  <c r="BU203" i="2" s="1"/>
  <c r="Q203" i="2"/>
  <c r="BT203" i="2" s="1"/>
  <c r="P203" i="2"/>
  <c r="O203" i="2"/>
  <c r="BR203" i="2" s="1"/>
  <c r="N203" i="2"/>
  <c r="BQ203" i="2" s="1"/>
  <c r="M203" i="2"/>
  <c r="BP203" i="2" s="1"/>
  <c r="L203" i="2"/>
  <c r="BO203" i="2" s="1"/>
  <c r="K203" i="2"/>
  <c r="BN203" i="2" s="1"/>
  <c r="J203" i="2"/>
  <c r="BM203" i="2" s="1"/>
  <c r="I203" i="2"/>
  <c r="H203" i="2"/>
  <c r="BK203" i="2" s="1"/>
  <c r="G203" i="2"/>
  <c r="BJ203" i="2" s="1"/>
  <c r="F203" i="2"/>
  <c r="BI203" i="2" s="1"/>
  <c r="E203" i="2"/>
  <c r="D203" i="2"/>
  <c r="BG203" i="2" s="1"/>
  <c r="C203" i="2"/>
  <c r="BF203" i="2" s="1"/>
  <c r="B203" i="2"/>
  <c r="A203" i="2"/>
  <c r="DD202" i="2"/>
  <c r="CS202" i="2"/>
  <c r="CN202" i="2"/>
  <c r="CG202" i="2"/>
  <c r="CC202" i="2"/>
  <c r="BX202" i="2"/>
  <c r="BM202" i="2"/>
  <c r="BH202" i="2"/>
  <c r="BD202" i="2"/>
  <c r="DG202" i="2" s="1"/>
  <c r="BC202" i="2"/>
  <c r="BB202" i="2"/>
  <c r="DE202" i="2" s="1"/>
  <c r="BA202" i="2"/>
  <c r="AZ202" i="2"/>
  <c r="DC202" i="2" s="1"/>
  <c r="AY202" i="2"/>
  <c r="DB202" i="2" s="1"/>
  <c r="AX202" i="2"/>
  <c r="DA202" i="2" s="1"/>
  <c r="AW202" i="2"/>
  <c r="CZ202" i="2" s="1"/>
  <c r="AV202" i="2"/>
  <c r="CY202" i="2" s="1"/>
  <c r="AU202" i="2"/>
  <c r="CX202" i="2" s="1"/>
  <c r="AT202" i="2"/>
  <c r="CW202" i="2" s="1"/>
  <c r="AS202" i="2"/>
  <c r="CV202" i="2" s="1"/>
  <c r="AR202" i="2"/>
  <c r="CU202" i="2" s="1"/>
  <c r="AQ202" i="2"/>
  <c r="CT202" i="2" s="1"/>
  <c r="AP202" i="2"/>
  <c r="AO202" i="2"/>
  <c r="CR202" i="2" s="1"/>
  <c r="AN202" i="2"/>
  <c r="CQ202" i="2" s="1"/>
  <c r="AM202" i="2"/>
  <c r="CP202" i="2" s="1"/>
  <c r="AL202" i="2"/>
  <c r="CO202" i="2" s="1"/>
  <c r="AK202" i="2"/>
  <c r="AJ202" i="2"/>
  <c r="CM202" i="2" s="1"/>
  <c r="AI202" i="2"/>
  <c r="CL202" i="2" s="1"/>
  <c r="AH202" i="2"/>
  <c r="CK202" i="2" s="1"/>
  <c r="AG202" i="2"/>
  <c r="CJ202" i="2" s="1"/>
  <c r="AF202" i="2"/>
  <c r="CI202" i="2" s="1"/>
  <c r="AE202" i="2"/>
  <c r="CH202" i="2" s="1"/>
  <c r="AD202" i="2"/>
  <c r="AC202" i="2"/>
  <c r="CF202" i="2" s="1"/>
  <c r="AB202" i="2"/>
  <c r="CE202" i="2" s="1"/>
  <c r="AA202" i="2"/>
  <c r="CD202" i="2" s="1"/>
  <c r="Z202" i="2"/>
  <c r="Y202" i="2"/>
  <c r="CB202" i="2" s="1"/>
  <c r="X202" i="2"/>
  <c r="CA202" i="2" s="1"/>
  <c r="W202" i="2"/>
  <c r="BZ202" i="2" s="1"/>
  <c r="V202" i="2"/>
  <c r="BY202" i="2" s="1"/>
  <c r="U202" i="2"/>
  <c r="T202" i="2"/>
  <c r="BW202" i="2" s="1"/>
  <c r="S202" i="2"/>
  <c r="BV202" i="2" s="1"/>
  <c r="R202" i="2"/>
  <c r="BU202" i="2" s="1"/>
  <c r="Q202" i="2"/>
  <c r="BT202" i="2" s="1"/>
  <c r="P202" i="2"/>
  <c r="BS202" i="2" s="1"/>
  <c r="O202" i="2"/>
  <c r="BR202" i="2" s="1"/>
  <c r="N202" i="2"/>
  <c r="BQ202" i="2" s="1"/>
  <c r="M202" i="2"/>
  <c r="BP202" i="2" s="1"/>
  <c r="L202" i="2"/>
  <c r="BO202" i="2" s="1"/>
  <c r="K202" i="2"/>
  <c r="BN202" i="2" s="1"/>
  <c r="J202" i="2"/>
  <c r="I202" i="2"/>
  <c r="BL202" i="2" s="1"/>
  <c r="H202" i="2"/>
  <c r="BK202" i="2" s="1"/>
  <c r="G202" i="2"/>
  <c r="BJ202" i="2" s="1"/>
  <c r="F202" i="2"/>
  <c r="BI202" i="2" s="1"/>
  <c r="E202" i="2"/>
  <c r="D202" i="2"/>
  <c r="BG202" i="2" s="1"/>
  <c r="C202" i="2"/>
  <c r="BF202" i="2" s="1"/>
  <c r="B202" i="2"/>
  <c r="A202" i="2"/>
  <c r="DA201" i="2"/>
  <c r="CP201" i="2"/>
  <c r="CK201" i="2"/>
  <c r="CG201" i="2"/>
  <c r="BZ201" i="2"/>
  <c r="BU201" i="2"/>
  <c r="BJ201" i="2"/>
  <c r="BD201" i="2"/>
  <c r="DG201" i="2" s="1"/>
  <c r="BC201" i="2"/>
  <c r="BB201" i="2"/>
  <c r="DE201" i="2" s="1"/>
  <c r="BA201" i="2"/>
  <c r="DD201" i="2" s="1"/>
  <c r="AZ201" i="2"/>
  <c r="DC201" i="2" s="1"/>
  <c r="AY201" i="2"/>
  <c r="DB201" i="2" s="1"/>
  <c r="AX201" i="2"/>
  <c r="AW201" i="2"/>
  <c r="CZ201" i="2" s="1"/>
  <c r="AV201" i="2"/>
  <c r="CY201" i="2" s="1"/>
  <c r="AU201" i="2"/>
  <c r="CX201" i="2" s="1"/>
  <c r="AT201" i="2"/>
  <c r="CW201" i="2" s="1"/>
  <c r="AS201" i="2"/>
  <c r="CV201" i="2" s="1"/>
  <c r="AR201" i="2"/>
  <c r="CU201" i="2" s="1"/>
  <c r="AQ201" i="2"/>
  <c r="CT201" i="2" s="1"/>
  <c r="AP201" i="2"/>
  <c r="CS201" i="2" s="1"/>
  <c r="AO201" i="2"/>
  <c r="CR201" i="2" s="1"/>
  <c r="AN201" i="2"/>
  <c r="CQ201" i="2" s="1"/>
  <c r="AM201" i="2"/>
  <c r="AL201" i="2"/>
  <c r="CO201" i="2" s="1"/>
  <c r="AK201" i="2"/>
  <c r="CN201" i="2" s="1"/>
  <c r="AJ201" i="2"/>
  <c r="CM201" i="2" s="1"/>
  <c r="AI201" i="2"/>
  <c r="CL201" i="2" s="1"/>
  <c r="AH201" i="2"/>
  <c r="AG201" i="2"/>
  <c r="CJ201" i="2" s="1"/>
  <c r="AF201" i="2"/>
  <c r="CI201" i="2" s="1"/>
  <c r="AE201" i="2"/>
  <c r="CH201" i="2" s="1"/>
  <c r="AD201" i="2"/>
  <c r="AC201" i="2"/>
  <c r="CF201" i="2" s="1"/>
  <c r="AB201" i="2"/>
  <c r="CE201" i="2" s="1"/>
  <c r="AA201" i="2"/>
  <c r="CD201" i="2" s="1"/>
  <c r="Z201" i="2"/>
  <c r="CC201" i="2" s="1"/>
  <c r="Y201" i="2"/>
  <c r="CB201" i="2" s="1"/>
  <c r="X201" i="2"/>
  <c r="CA201" i="2" s="1"/>
  <c r="W201" i="2"/>
  <c r="V201" i="2"/>
  <c r="BY201" i="2" s="1"/>
  <c r="U201" i="2"/>
  <c r="BX201" i="2" s="1"/>
  <c r="T201" i="2"/>
  <c r="BW201" i="2" s="1"/>
  <c r="S201" i="2"/>
  <c r="BV201" i="2" s="1"/>
  <c r="R201" i="2"/>
  <c r="Q201" i="2"/>
  <c r="BT201" i="2" s="1"/>
  <c r="P201" i="2"/>
  <c r="BS201" i="2" s="1"/>
  <c r="O201" i="2"/>
  <c r="BR201" i="2" s="1"/>
  <c r="N201" i="2"/>
  <c r="BQ201" i="2" s="1"/>
  <c r="M201" i="2"/>
  <c r="BP201" i="2" s="1"/>
  <c r="L201" i="2"/>
  <c r="BO201" i="2" s="1"/>
  <c r="K201" i="2"/>
  <c r="BN201" i="2" s="1"/>
  <c r="J201" i="2"/>
  <c r="BM201" i="2" s="1"/>
  <c r="I201" i="2"/>
  <c r="BL201" i="2" s="1"/>
  <c r="H201" i="2"/>
  <c r="BK201" i="2" s="1"/>
  <c r="G201" i="2"/>
  <c r="F201" i="2"/>
  <c r="BI201" i="2" s="1"/>
  <c r="E201" i="2"/>
  <c r="BH201" i="2" s="1"/>
  <c r="D201" i="2"/>
  <c r="BG201" i="2" s="1"/>
  <c r="C201" i="2"/>
  <c r="BF201" i="2" s="1"/>
  <c r="B201" i="2"/>
  <c r="A201" i="2"/>
  <c r="DG200" i="2"/>
  <c r="DB200" i="2"/>
  <c r="CU200" i="2"/>
  <c r="CP200" i="2"/>
  <c r="CL200" i="2"/>
  <c r="CE200" i="2"/>
  <c r="BZ200" i="2"/>
  <c r="BV200" i="2"/>
  <c r="BO200" i="2"/>
  <c r="BJ200" i="2"/>
  <c r="BD200" i="2"/>
  <c r="BC200" i="2"/>
  <c r="BB200" i="2"/>
  <c r="DE200" i="2" s="1"/>
  <c r="BA200" i="2"/>
  <c r="DD200" i="2" s="1"/>
  <c r="AZ200" i="2"/>
  <c r="DC200" i="2" s="1"/>
  <c r="AY200" i="2"/>
  <c r="AX200" i="2"/>
  <c r="DA200" i="2" s="1"/>
  <c r="AW200" i="2"/>
  <c r="CZ200" i="2" s="1"/>
  <c r="AV200" i="2"/>
  <c r="CY200" i="2" s="1"/>
  <c r="AU200" i="2"/>
  <c r="CX200" i="2" s="1"/>
  <c r="AT200" i="2"/>
  <c r="CW200" i="2" s="1"/>
  <c r="AS200" i="2"/>
  <c r="CV200" i="2" s="1"/>
  <c r="AR200" i="2"/>
  <c r="AQ200" i="2"/>
  <c r="CT200" i="2" s="1"/>
  <c r="AP200" i="2"/>
  <c r="CS200" i="2" s="1"/>
  <c r="AO200" i="2"/>
  <c r="CR200" i="2" s="1"/>
  <c r="AN200" i="2"/>
  <c r="CQ200" i="2" s="1"/>
  <c r="AM200" i="2"/>
  <c r="AL200" i="2"/>
  <c r="CO200" i="2" s="1"/>
  <c r="AK200" i="2"/>
  <c r="CN200" i="2" s="1"/>
  <c r="AJ200" i="2"/>
  <c r="CM200" i="2" s="1"/>
  <c r="AI200" i="2"/>
  <c r="AH200" i="2"/>
  <c r="CK200" i="2" s="1"/>
  <c r="AG200" i="2"/>
  <c r="CJ200" i="2" s="1"/>
  <c r="AF200" i="2"/>
  <c r="CI200" i="2" s="1"/>
  <c r="AE200" i="2"/>
  <c r="CH200" i="2" s="1"/>
  <c r="AD200" i="2"/>
  <c r="CG200" i="2" s="1"/>
  <c r="AC200" i="2"/>
  <c r="CF200" i="2" s="1"/>
  <c r="AB200" i="2"/>
  <c r="AA200" i="2"/>
  <c r="CD200" i="2" s="1"/>
  <c r="Z200" i="2"/>
  <c r="CC200" i="2" s="1"/>
  <c r="Y200" i="2"/>
  <c r="CB200" i="2" s="1"/>
  <c r="X200" i="2"/>
  <c r="CA200" i="2" s="1"/>
  <c r="W200" i="2"/>
  <c r="V200" i="2"/>
  <c r="BY200" i="2" s="1"/>
  <c r="U200" i="2"/>
  <c r="BX200" i="2" s="1"/>
  <c r="T200" i="2"/>
  <c r="BW200" i="2" s="1"/>
  <c r="S200" i="2"/>
  <c r="R200" i="2"/>
  <c r="BU200" i="2" s="1"/>
  <c r="Q200" i="2"/>
  <c r="BT200" i="2" s="1"/>
  <c r="P200" i="2"/>
  <c r="BS200" i="2" s="1"/>
  <c r="O200" i="2"/>
  <c r="BR200" i="2" s="1"/>
  <c r="N200" i="2"/>
  <c r="BQ200" i="2" s="1"/>
  <c r="M200" i="2"/>
  <c r="BP200" i="2" s="1"/>
  <c r="L200" i="2"/>
  <c r="K200" i="2"/>
  <c r="BN200" i="2" s="1"/>
  <c r="J200" i="2"/>
  <c r="BM200" i="2" s="1"/>
  <c r="I200" i="2"/>
  <c r="BL200" i="2" s="1"/>
  <c r="H200" i="2"/>
  <c r="BK200" i="2" s="1"/>
  <c r="G200" i="2"/>
  <c r="F200" i="2"/>
  <c r="BI200" i="2" s="1"/>
  <c r="E200" i="2"/>
  <c r="BH200" i="2" s="1"/>
  <c r="D200" i="2"/>
  <c r="BG200" i="2" s="1"/>
  <c r="C200" i="2"/>
  <c r="BF200" i="2" s="1"/>
  <c r="B200" i="2"/>
  <c r="A200" i="2"/>
  <c r="CV199" i="2"/>
  <c r="CR199" i="2"/>
  <c r="CF199" i="2"/>
  <c r="BP199" i="2"/>
  <c r="BD199" i="2"/>
  <c r="DG199" i="2" s="1"/>
  <c r="BC199" i="2"/>
  <c r="BB199" i="2"/>
  <c r="DE199" i="2" s="1"/>
  <c r="BA199" i="2"/>
  <c r="DD199" i="2" s="1"/>
  <c r="AZ199" i="2"/>
  <c r="DC199" i="2" s="1"/>
  <c r="AY199" i="2"/>
  <c r="DB199" i="2" s="1"/>
  <c r="AX199" i="2"/>
  <c r="DA199" i="2" s="1"/>
  <c r="AW199" i="2"/>
  <c r="CZ199" i="2" s="1"/>
  <c r="AV199" i="2"/>
  <c r="CY199" i="2" s="1"/>
  <c r="AU199" i="2"/>
  <c r="CX199" i="2" s="1"/>
  <c r="AT199" i="2"/>
  <c r="CW199" i="2" s="1"/>
  <c r="AS199" i="2"/>
  <c r="AR199" i="2"/>
  <c r="CU199" i="2" s="1"/>
  <c r="AQ199" i="2"/>
  <c r="CT199" i="2" s="1"/>
  <c r="AP199" i="2"/>
  <c r="CS199" i="2" s="1"/>
  <c r="AO199" i="2"/>
  <c r="AN199" i="2"/>
  <c r="CQ199" i="2" s="1"/>
  <c r="AM199" i="2"/>
  <c r="CP199" i="2" s="1"/>
  <c r="AL199" i="2"/>
  <c r="CO199" i="2" s="1"/>
  <c r="AK199" i="2"/>
  <c r="CN199" i="2" s="1"/>
  <c r="AJ199" i="2"/>
  <c r="CM199" i="2" s="1"/>
  <c r="AI199" i="2"/>
  <c r="CL199" i="2" s="1"/>
  <c r="AH199" i="2"/>
  <c r="CK199" i="2" s="1"/>
  <c r="AG199" i="2"/>
  <c r="CJ199" i="2" s="1"/>
  <c r="AF199" i="2"/>
  <c r="CI199" i="2" s="1"/>
  <c r="AE199" i="2"/>
  <c r="CH199" i="2" s="1"/>
  <c r="AD199" i="2"/>
  <c r="CG199" i="2" s="1"/>
  <c r="AC199" i="2"/>
  <c r="AB199" i="2"/>
  <c r="CE199" i="2" s="1"/>
  <c r="AA199" i="2"/>
  <c r="CD199" i="2" s="1"/>
  <c r="Z199" i="2"/>
  <c r="CC199" i="2" s="1"/>
  <c r="Y199" i="2"/>
  <c r="CB199" i="2" s="1"/>
  <c r="X199" i="2"/>
  <c r="CA199" i="2" s="1"/>
  <c r="W199" i="2"/>
  <c r="BZ199" i="2" s="1"/>
  <c r="V199" i="2"/>
  <c r="BY199" i="2" s="1"/>
  <c r="U199" i="2"/>
  <c r="BX199" i="2" s="1"/>
  <c r="T199" i="2"/>
  <c r="BW199" i="2" s="1"/>
  <c r="S199" i="2"/>
  <c r="BV199" i="2" s="1"/>
  <c r="R199" i="2"/>
  <c r="BU199" i="2" s="1"/>
  <c r="Q199" i="2"/>
  <c r="BT199" i="2" s="1"/>
  <c r="P199" i="2"/>
  <c r="BS199" i="2" s="1"/>
  <c r="O199" i="2"/>
  <c r="BR199" i="2" s="1"/>
  <c r="N199" i="2"/>
  <c r="BQ199" i="2" s="1"/>
  <c r="M199" i="2"/>
  <c r="L199" i="2"/>
  <c r="BO199" i="2" s="1"/>
  <c r="K199" i="2"/>
  <c r="BN199" i="2" s="1"/>
  <c r="J199" i="2"/>
  <c r="BM199" i="2" s="1"/>
  <c r="I199" i="2"/>
  <c r="BL199" i="2" s="1"/>
  <c r="H199" i="2"/>
  <c r="BK199" i="2" s="1"/>
  <c r="G199" i="2"/>
  <c r="BJ199" i="2" s="1"/>
  <c r="F199" i="2"/>
  <c r="BI199" i="2" s="1"/>
  <c r="E199" i="2"/>
  <c r="BH199" i="2" s="1"/>
  <c r="D199" i="2"/>
  <c r="BG199" i="2" s="1"/>
  <c r="C199" i="2"/>
  <c r="BF199" i="2" s="1"/>
  <c r="B199" i="2"/>
  <c r="A199" i="2"/>
  <c r="DA198" i="2"/>
  <c r="CR198" i="2"/>
  <c r="CK198" i="2"/>
  <c r="CG198" i="2"/>
  <c r="CB198" i="2"/>
  <c r="BU198" i="2"/>
  <c r="BQ198" i="2"/>
  <c r="BL198" i="2"/>
  <c r="BD198" i="2"/>
  <c r="DG198" i="2" s="1"/>
  <c r="BC198" i="2"/>
  <c r="BB198" i="2"/>
  <c r="DE198" i="2" s="1"/>
  <c r="BA198" i="2"/>
  <c r="DD198" i="2" s="1"/>
  <c r="AZ198" i="2"/>
  <c r="DC198" i="2" s="1"/>
  <c r="AY198" i="2"/>
  <c r="DB198" i="2" s="1"/>
  <c r="AX198" i="2"/>
  <c r="AW198" i="2"/>
  <c r="CZ198" i="2" s="1"/>
  <c r="AV198" i="2"/>
  <c r="CY198" i="2" s="1"/>
  <c r="AU198" i="2"/>
  <c r="CX198" i="2" s="1"/>
  <c r="AT198" i="2"/>
  <c r="CW198" i="2" s="1"/>
  <c r="AS198" i="2"/>
  <c r="CV198" i="2" s="1"/>
  <c r="AR198" i="2"/>
  <c r="CU198" i="2" s="1"/>
  <c r="AQ198" i="2"/>
  <c r="CT198" i="2" s="1"/>
  <c r="AP198" i="2"/>
  <c r="CS198" i="2" s="1"/>
  <c r="AO198" i="2"/>
  <c r="AN198" i="2"/>
  <c r="CQ198" i="2" s="1"/>
  <c r="AM198" i="2"/>
  <c r="CP198" i="2" s="1"/>
  <c r="AL198" i="2"/>
  <c r="CO198" i="2" s="1"/>
  <c r="AK198" i="2"/>
  <c r="CN198" i="2" s="1"/>
  <c r="AJ198" i="2"/>
  <c r="CM198" i="2" s="1"/>
  <c r="AI198" i="2"/>
  <c r="CL198" i="2" s="1"/>
  <c r="AH198" i="2"/>
  <c r="AG198" i="2"/>
  <c r="CJ198" i="2" s="1"/>
  <c r="AF198" i="2"/>
  <c r="CI198" i="2" s="1"/>
  <c r="AE198" i="2"/>
  <c r="CH198" i="2" s="1"/>
  <c r="AD198" i="2"/>
  <c r="AC198" i="2"/>
  <c r="CF198" i="2" s="1"/>
  <c r="AB198" i="2"/>
  <c r="CE198" i="2" s="1"/>
  <c r="AA198" i="2"/>
  <c r="CD198" i="2" s="1"/>
  <c r="Z198" i="2"/>
  <c r="CC198" i="2" s="1"/>
  <c r="Y198" i="2"/>
  <c r="X198" i="2"/>
  <c r="CA198" i="2" s="1"/>
  <c r="W198" i="2"/>
  <c r="BZ198" i="2" s="1"/>
  <c r="V198" i="2"/>
  <c r="BY198" i="2" s="1"/>
  <c r="U198" i="2"/>
  <c r="BX198" i="2" s="1"/>
  <c r="T198" i="2"/>
  <c r="BW198" i="2" s="1"/>
  <c r="S198" i="2"/>
  <c r="BV198" i="2" s="1"/>
  <c r="R198" i="2"/>
  <c r="Q198" i="2"/>
  <c r="BT198" i="2" s="1"/>
  <c r="P198" i="2"/>
  <c r="BS198" i="2" s="1"/>
  <c r="O198" i="2"/>
  <c r="BR198" i="2" s="1"/>
  <c r="N198" i="2"/>
  <c r="M198" i="2"/>
  <c r="BP198" i="2" s="1"/>
  <c r="L198" i="2"/>
  <c r="BO198" i="2" s="1"/>
  <c r="K198" i="2"/>
  <c r="BN198" i="2" s="1"/>
  <c r="J198" i="2"/>
  <c r="BM198" i="2" s="1"/>
  <c r="I198" i="2"/>
  <c r="H198" i="2"/>
  <c r="BK198" i="2" s="1"/>
  <c r="G198" i="2"/>
  <c r="BJ198" i="2" s="1"/>
  <c r="F198" i="2"/>
  <c r="BI198" i="2" s="1"/>
  <c r="E198" i="2"/>
  <c r="BH198" i="2" s="1"/>
  <c r="D198" i="2"/>
  <c r="BG198" i="2" s="1"/>
  <c r="C198" i="2"/>
  <c r="BF198" i="2" s="1"/>
  <c r="B198" i="2"/>
  <c r="A198" i="2"/>
  <c r="DG197" i="2"/>
  <c r="DB197" i="2"/>
  <c r="CP197" i="2"/>
  <c r="CL197" i="2"/>
  <c r="BZ197" i="2"/>
  <c r="BV197" i="2"/>
  <c r="BJ197" i="2"/>
  <c r="BF197" i="2"/>
  <c r="BD197" i="2"/>
  <c r="BC197" i="2"/>
  <c r="BB197" i="2"/>
  <c r="DE197" i="2" s="1"/>
  <c r="BA197" i="2"/>
  <c r="DD197" i="2" s="1"/>
  <c r="AZ197" i="2"/>
  <c r="DC197" i="2" s="1"/>
  <c r="AY197" i="2"/>
  <c r="AX197" i="2"/>
  <c r="DA197" i="2" s="1"/>
  <c r="AW197" i="2"/>
  <c r="CZ197" i="2" s="1"/>
  <c r="AV197" i="2"/>
  <c r="CY197" i="2" s="1"/>
  <c r="AU197" i="2"/>
  <c r="CX197" i="2" s="1"/>
  <c r="AT197" i="2"/>
  <c r="CW197" i="2" s="1"/>
  <c r="AS197" i="2"/>
  <c r="CV197" i="2" s="1"/>
  <c r="AR197" i="2"/>
  <c r="CU197" i="2" s="1"/>
  <c r="AQ197" i="2"/>
  <c r="CT197" i="2" s="1"/>
  <c r="AP197" i="2"/>
  <c r="CS197" i="2" s="1"/>
  <c r="AO197" i="2"/>
  <c r="CR197" i="2" s="1"/>
  <c r="AN197" i="2"/>
  <c r="CQ197" i="2" s="1"/>
  <c r="AM197" i="2"/>
  <c r="AL197" i="2"/>
  <c r="CO197" i="2" s="1"/>
  <c r="AK197" i="2"/>
  <c r="CN197" i="2" s="1"/>
  <c r="AJ197" i="2"/>
  <c r="CM197" i="2" s="1"/>
  <c r="AI197" i="2"/>
  <c r="AH197" i="2"/>
  <c r="CK197" i="2" s="1"/>
  <c r="AG197" i="2"/>
  <c r="CJ197" i="2" s="1"/>
  <c r="AF197" i="2"/>
  <c r="CI197" i="2" s="1"/>
  <c r="AE197" i="2"/>
  <c r="CH197" i="2" s="1"/>
  <c r="AD197" i="2"/>
  <c r="CG197" i="2" s="1"/>
  <c r="AC197" i="2"/>
  <c r="CF197" i="2" s="1"/>
  <c r="AB197" i="2"/>
  <c r="CE197" i="2" s="1"/>
  <c r="AA197" i="2"/>
  <c r="CD197" i="2" s="1"/>
  <c r="Z197" i="2"/>
  <c r="CC197" i="2" s="1"/>
  <c r="Y197" i="2"/>
  <c r="CB197" i="2" s="1"/>
  <c r="X197" i="2"/>
  <c r="CA197" i="2" s="1"/>
  <c r="W197" i="2"/>
  <c r="V197" i="2"/>
  <c r="BY197" i="2" s="1"/>
  <c r="U197" i="2"/>
  <c r="BX197" i="2" s="1"/>
  <c r="T197" i="2"/>
  <c r="BW197" i="2" s="1"/>
  <c r="S197" i="2"/>
  <c r="R197" i="2"/>
  <c r="BU197" i="2" s="1"/>
  <c r="Q197" i="2"/>
  <c r="BT197" i="2" s="1"/>
  <c r="P197" i="2"/>
  <c r="BS197" i="2" s="1"/>
  <c r="O197" i="2"/>
  <c r="BR197" i="2" s="1"/>
  <c r="N197" i="2"/>
  <c r="BQ197" i="2" s="1"/>
  <c r="M197" i="2"/>
  <c r="BP197" i="2" s="1"/>
  <c r="L197" i="2"/>
  <c r="BO197" i="2" s="1"/>
  <c r="K197" i="2"/>
  <c r="BN197" i="2" s="1"/>
  <c r="J197" i="2"/>
  <c r="BM197" i="2" s="1"/>
  <c r="I197" i="2"/>
  <c r="BL197" i="2" s="1"/>
  <c r="H197" i="2"/>
  <c r="BK197" i="2" s="1"/>
  <c r="G197" i="2"/>
  <c r="F197" i="2"/>
  <c r="BI197" i="2" s="1"/>
  <c r="E197" i="2"/>
  <c r="BH197" i="2" s="1"/>
  <c r="D197" i="2"/>
  <c r="BG197" i="2" s="1"/>
  <c r="C197" i="2"/>
  <c r="B197" i="2"/>
  <c r="A197" i="2"/>
  <c r="DG196" i="2"/>
  <c r="CU196" i="2"/>
  <c r="CQ196" i="2"/>
  <c r="BV196" i="2"/>
  <c r="BK196" i="2"/>
  <c r="BD196" i="2"/>
  <c r="BC196" i="2"/>
  <c r="BB196" i="2"/>
  <c r="DE196" i="2" s="1"/>
  <c r="BA196" i="2"/>
  <c r="DD196" i="2" s="1"/>
  <c r="AZ196" i="2"/>
  <c r="DC196" i="2" s="1"/>
  <c r="AY196" i="2"/>
  <c r="DB196" i="2" s="1"/>
  <c r="AX196" i="2"/>
  <c r="DA196" i="2" s="1"/>
  <c r="AW196" i="2"/>
  <c r="CZ196" i="2" s="1"/>
  <c r="AV196" i="2"/>
  <c r="CY196" i="2" s="1"/>
  <c r="AU196" i="2"/>
  <c r="CX196" i="2" s="1"/>
  <c r="AT196" i="2"/>
  <c r="CW196" i="2" s="1"/>
  <c r="AS196" i="2"/>
  <c r="CV196" i="2" s="1"/>
  <c r="AR196" i="2"/>
  <c r="AQ196" i="2"/>
  <c r="CT196" i="2" s="1"/>
  <c r="AP196" i="2"/>
  <c r="CS196" i="2" s="1"/>
  <c r="AO196" i="2"/>
  <c r="CR196" i="2" s="1"/>
  <c r="AN196" i="2"/>
  <c r="AM196" i="2"/>
  <c r="CP196" i="2" s="1"/>
  <c r="AL196" i="2"/>
  <c r="CO196" i="2" s="1"/>
  <c r="AK196" i="2"/>
  <c r="CN196" i="2" s="1"/>
  <c r="AJ196" i="2"/>
  <c r="CM196" i="2" s="1"/>
  <c r="AI196" i="2"/>
  <c r="CL196" i="2" s="1"/>
  <c r="AH196" i="2"/>
  <c r="CK196" i="2" s="1"/>
  <c r="AG196" i="2"/>
  <c r="CJ196" i="2" s="1"/>
  <c r="AF196" i="2"/>
  <c r="CI196" i="2" s="1"/>
  <c r="AE196" i="2"/>
  <c r="CH196" i="2" s="1"/>
  <c r="AD196" i="2"/>
  <c r="CG196" i="2" s="1"/>
  <c r="AC196" i="2"/>
  <c r="CF196" i="2" s="1"/>
  <c r="AB196" i="2"/>
  <c r="CE196" i="2" s="1"/>
  <c r="AA196" i="2"/>
  <c r="CD196" i="2" s="1"/>
  <c r="Z196" i="2"/>
  <c r="CC196" i="2" s="1"/>
  <c r="Y196" i="2"/>
  <c r="CB196" i="2" s="1"/>
  <c r="X196" i="2"/>
  <c r="CA196" i="2" s="1"/>
  <c r="W196" i="2"/>
  <c r="BZ196" i="2" s="1"/>
  <c r="V196" i="2"/>
  <c r="BY196" i="2" s="1"/>
  <c r="U196" i="2"/>
  <c r="BX196" i="2" s="1"/>
  <c r="T196" i="2"/>
  <c r="BW196" i="2" s="1"/>
  <c r="S196" i="2"/>
  <c r="R196" i="2"/>
  <c r="BU196" i="2" s="1"/>
  <c r="Q196" i="2"/>
  <c r="BT196" i="2" s="1"/>
  <c r="P196" i="2"/>
  <c r="BS196" i="2" s="1"/>
  <c r="O196" i="2"/>
  <c r="BR196" i="2" s="1"/>
  <c r="N196" i="2"/>
  <c r="BQ196" i="2" s="1"/>
  <c r="M196" i="2"/>
  <c r="BP196" i="2" s="1"/>
  <c r="L196" i="2"/>
  <c r="BO196" i="2" s="1"/>
  <c r="K196" i="2"/>
  <c r="BN196" i="2" s="1"/>
  <c r="J196" i="2"/>
  <c r="BM196" i="2" s="1"/>
  <c r="I196" i="2"/>
  <c r="BL196" i="2" s="1"/>
  <c r="H196" i="2"/>
  <c r="G196" i="2"/>
  <c r="BJ196" i="2" s="1"/>
  <c r="F196" i="2"/>
  <c r="BI196" i="2" s="1"/>
  <c r="E196" i="2"/>
  <c r="BH196" i="2" s="1"/>
  <c r="D196" i="2"/>
  <c r="BG196" i="2" s="1"/>
  <c r="C196" i="2"/>
  <c r="BF196" i="2" s="1"/>
  <c r="B196" i="2"/>
  <c r="A196" i="2"/>
  <c r="DC195" i="2"/>
  <c r="CY195" i="2"/>
  <c r="CU195" i="2"/>
  <c r="CQ195" i="2"/>
  <c r="CM195" i="2"/>
  <c r="CI195" i="2"/>
  <c r="CE195" i="2"/>
  <c r="CA195" i="2"/>
  <c r="BW195" i="2"/>
  <c r="BS195" i="2"/>
  <c r="BO195" i="2"/>
  <c r="BK195" i="2"/>
  <c r="BG195" i="2"/>
  <c r="BD195" i="2"/>
  <c r="DG195" i="2" s="1"/>
  <c r="BC195" i="2"/>
  <c r="BB195" i="2"/>
  <c r="DE195" i="2" s="1"/>
  <c r="BA195" i="2"/>
  <c r="DD195" i="2" s="1"/>
  <c r="AZ195" i="2"/>
  <c r="AY195" i="2"/>
  <c r="DB195" i="2" s="1"/>
  <c r="AX195" i="2"/>
  <c r="DA195" i="2" s="1"/>
  <c r="AW195" i="2"/>
  <c r="CZ195" i="2" s="1"/>
  <c r="AV195" i="2"/>
  <c r="AU195" i="2"/>
  <c r="CX195" i="2" s="1"/>
  <c r="AT195" i="2"/>
  <c r="CW195" i="2" s="1"/>
  <c r="AS195" i="2"/>
  <c r="CV195" i="2" s="1"/>
  <c r="AR195" i="2"/>
  <c r="AQ195" i="2"/>
  <c r="CT195" i="2" s="1"/>
  <c r="AP195" i="2"/>
  <c r="CS195" i="2" s="1"/>
  <c r="AO195" i="2"/>
  <c r="CR195" i="2" s="1"/>
  <c r="AN195" i="2"/>
  <c r="AM195" i="2"/>
  <c r="CP195" i="2" s="1"/>
  <c r="AL195" i="2"/>
  <c r="CO195" i="2" s="1"/>
  <c r="AK195" i="2"/>
  <c r="CN195" i="2" s="1"/>
  <c r="AJ195" i="2"/>
  <c r="AI195" i="2"/>
  <c r="CL195" i="2" s="1"/>
  <c r="AH195" i="2"/>
  <c r="CK195" i="2" s="1"/>
  <c r="AG195" i="2"/>
  <c r="CJ195" i="2" s="1"/>
  <c r="AF195" i="2"/>
  <c r="AE195" i="2"/>
  <c r="CH195" i="2" s="1"/>
  <c r="AD195" i="2"/>
  <c r="CG195" i="2" s="1"/>
  <c r="AC195" i="2"/>
  <c r="CF195" i="2" s="1"/>
  <c r="AB195" i="2"/>
  <c r="AA195" i="2"/>
  <c r="CD195" i="2" s="1"/>
  <c r="Z195" i="2"/>
  <c r="CC195" i="2" s="1"/>
  <c r="Y195" i="2"/>
  <c r="CB195" i="2" s="1"/>
  <c r="X195" i="2"/>
  <c r="W195" i="2"/>
  <c r="BZ195" i="2" s="1"/>
  <c r="V195" i="2"/>
  <c r="BY195" i="2" s="1"/>
  <c r="U195" i="2"/>
  <c r="BX195" i="2" s="1"/>
  <c r="T195" i="2"/>
  <c r="S195" i="2"/>
  <c r="BV195" i="2" s="1"/>
  <c r="R195" i="2"/>
  <c r="BU195" i="2" s="1"/>
  <c r="Q195" i="2"/>
  <c r="BT195" i="2" s="1"/>
  <c r="P195" i="2"/>
  <c r="O195" i="2"/>
  <c r="BR195" i="2" s="1"/>
  <c r="N195" i="2"/>
  <c r="BQ195" i="2" s="1"/>
  <c r="M195" i="2"/>
  <c r="BP195" i="2" s="1"/>
  <c r="L195" i="2"/>
  <c r="K195" i="2"/>
  <c r="BN195" i="2" s="1"/>
  <c r="J195" i="2"/>
  <c r="BM195" i="2" s="1"/>
  <c r="I195" i="2"/>
  <c r="BL195" i="2" s="1"/>
  <c r="H195" i="2"/>
  <c r="G195" i="2"/>
  <c r="BJ195" i="2" s="1"/>
  <c r="F195" i="2"/>
  <c r="BI195" i="2" s="1"/>
  <c r="E195" i="2"/>
  <c r="BH195" i="2" s="1"/>
  <c r="D195" i="2"/>
  <c r="C195" i="2"/>
  <c r="BF195" i="2" s="1"/>
  <c r="B195" i="2"/>
  <c r="A195" i="2"/>
  <c r="DD194" i="2"/>
  <c r="DA194" i="2"/>
  <c r="CZ194" i="2"/>
  <c r="CS194" i="2"/>
  <c r="CR194" i="2"/>
  <c r="CN194" i="2"/>
  <c r="CK194" i="2"/>
  <c r="CJ194" i="2"/>
  <c r="CC194" i="2"/>
  <c r="CB194" i="2"/>
  <c r="BX194" i="2"/>
  <c r="BU194" i="2"/>
  <c r="BT194" i="2"/>
  <c r="BM194" i="2"/>
  <c r="BL194" i="2"/>
  <c r="BH194" i="2"/>
  <c r="BD194" i="2"/>
  <c r="DG194" i="2" s="1"/>
  <c r="BC194" i="2"/>
  <c r="BB194" i="2"/>
  <c r="DE194" i="2" s="1"/>
  <c r="BA194" i="2"/>
  <c r="AZ194" i="2"/>
  <c r="DC194" i="2" s="1"/>
  <c r="AY194" i="2"/>
  <c r="DB194" i="2" s="1"/>
  <c r="AX194" i="2"/>
  <c r="AW194" i="2"/>
  <c r="AV194" i="2"/>
  <c r="CY194" i="2" s="1"/>
  <c r="AU194" i="2"/>
  <c r="CX194" i="2" s="1"/>
  <c r="AT194" i="2"/>
  <c r="CW194" i="2" s="1"/>
  <c r="AS194" i="2"/>
  <c r="CV194" i="2" s="1"/>
  <c r="AR194" i="2"/>
  <c r="CU194" i="2" s="1"/>
  <c r="AQ194" i="2"/>
  <c r="CT194" i="2" s="1"/>
  <c r="AP194" i="2"/>
  <c r="AO194" i="2"/>
  <c r="AN194" i="2"/>
  <c r="CQ194" i="2" s="1"/>
  <c r="AM194" i="2"/>
  <c r="CP194" i="2" s="1"/>
  <c r="AL194" i="2"/>
  <c r="CO194" i="2" s="1"/>
  <c r="AK194" i="2"/>
  <c r="AJ194" i="2"/>
  <c r="CM194" i="2" s="1"/>
  <c r="AI194" i="2"/>
  <c r="CL194" i="2" s="1"/>
  <c r="AH194" i="2"/>
  <c r="AG194" i="2"/>
  <c r="AF194" i="2"/>
  <c r="CI194" i="2" s="1"/>
  <c r="AE194" i="2"/>
  <c r="CH194" i="2" s="1"/>
  <c r="AD194" i="2"/>
  <c r="CG194" i="2" s="1"/>
  <c r="AC194" i="2"/>
  <c r="CF194" i="2" s="1"/>
  <c r="AB194" i="2"/>
  <c r="CE194" i="2" s="1"/>
  <c r="AA194" i="2"/>
  <c r="CD194" i="2" s="1"/>
  <c r="Z194" i="2"/>
  <c r="Y194" i="2"/>
  <c r="X194" i="2"/>
  <c r="CA194" i="2" s="1"/>
  <c r="W194" i="2"/>
  <c r="BZ194" i="2" s="1"/>
  <c r="V194" i="2"/>
  <c r="BY194" i="2" s="1"/>
  <c r="U194" i="2"/>
  <c r="T194" i="2"/>
  <c r="BW194" i="2" s="1"/>
  <c r="S194" i="2"/>
  <c r="BV194" i="2" s="1"/>
  <c r="R194" i="2"/>
  <c r="Q194" i="2"/>
  <c r="P194" i="2"/>
  <c r="BS194" i="2" s="1"/>
  <c r="O194" i="2"/>
  <c r="BR194" i="2" s="1"/>
  <c r="N194" i="2"/>
  <c r="BQ194" i="2" s="1"/>
  <c r="M194" i="2"/>
  <c r="BP194" i="2" s="1"/>
  <c r="L194" i="2"/>
  <c r="BO194" i="2" s="1"/>
  <c r="K194" i="2"/>
  <c r="BN194" i="2" s="1"/>
  <c r="J194" i="2"/>
  <c r="I194" i="2"/>
  <c r="H194" i="2"/>
  <c r="BK194" i="2" s="1"/>
  <c r="G194" i="2"/>
  <c r="BJ194" i="2" s="1"/>
  <c r="F194" i="2"/>
  <c r="BI194" i="2" s="1"/>
  <c r="E194" i="2"/>
  <c r="D194" i="2"/>
  <c r="BG194" i="2" s="1"/>
  <c r="C194" i="2"/>
  <c r="BF194" i="2" s="1"/>
  <c r="B194" i="2"/>
  <c r="A194" i="2"/>
  <c r="DB193" i="2"/>
  <c r="CT193" i="2"/>
  <c r="CP193" i="2"/>
  <c r="CL193" i="2"/>
  <c r="CD193" i="2"/>
  <c r="BZ193" i="2"/>
  <c r="BV193" i="2"/>
  <c r="BN193" i="2"/>
  <c r="BJ193" i="2"/>
  <c r="BF193" i="2"/>
  <c r="BD193" i="2"/>
  <c r="DG193" i="2" s="1"/>
  <c r="BC193" i="2"/>
  <c r="BB193" i="2"/>
  <c r="DE193" i="2" s="1"/>
  <c r="BA193" i="2"/>
  <c r="DD193" i="2" s="1"/>
  <c r="AZ193" i="2"/>
  <c r="DC193" i="2" s="1"/>
  <c r="AY193" i="2"/>
  <c r="AX193" i="2"/>
  <c r="DA193" i="2" s="1"/>
  <c r="AW193" i="2"/>
  <c r="CZ193" i="2" s="1"/>
  <c r="AV193" i="2"/>
  <c r="CY193" i="2" s="1"/>
  <c r="AU193" i="2"/>
  <c r="CX193" i="2" s="1"/>
  <c r="AT193" i="2"/>
  <c r="CW193" i="2" s="1"/>
  <c r="AS193" i="2"/>
  <c r="CV193" i="2" s="1"/>
  <c r="AR193" i="2"/>
  <c r="CU193" i="2" s="1"/>
  <c r="AQ193" i="2"/>
  <c r="AP193" i="2"/>
  <c r="CS193" i="2" s="1"/>
  <c r="AO193" i="2"/>
  <c r="CR193" i="2" s="1"/>
  <c r="AN193" i="2"/>
  <c r="CQ193" i="2" s="1"/>
  <c r="AM193" i="2"/>
  <c r="AL193" i="2"/>
  <c r="CO193" i="2" s="1"/>
  <c r="AK193" i="2"/>
  <c r="CN193" i="2" s="1"/>
  <c r="AJ193" i="2"/>
  <c r="CM193" i="2" s="1"/>
  <c r="AI193" i="2"/>
  <c r="AH193" i="2"/>
  <c r="CK193" i="2" s="1"/>
  <c r="AG193" i="2"/>
  <c r="CJ193" i="2" s="1"/>
  <c r="AF193" i="2"/>
  <c r="CI193" i="2" s="1"/>
  <c r="AE193" i="2"/>
  <c r="CH193" i="2" s="1"/>
  <c r="AD193" i="2"/>
  <c r="CG193" i="2" s="1"/>
  <c r="AC193" i="2"/>
  <c r="CF193" i="2" s="1"/>
  <c r="AB193" i="2"/>
  <c r="CE193" i="2" s="1"/>
  <c r="AA193" i="2"/>
  <c r="Z193" i="2"/>
  <c r="CC193" i="2" s="1"/>
  <c r="Y193" i="2"/>
  <c r="CB193" i="2" s="1"/>
  <c r="X193" i="2"/>
  <c r="CA193" i="2" s="1"/>
  <c r="W193" i="2"/>
  <c r="V193" i="2"/>
  <c r="BY193" i="2" s="1"/>
  <c r="U193" i="2"/>
  <c r="BX193" i="2" s="1"/>
  <c r="T193" i="2"/>
  <c r="BW193" i="2" s="1"/>
  <c r="S193" i="2"/>
  <c r="R193" i="2"/>
  <c r="BU193" i="2" s="1"/>
  <c r="Q193" i="2"/>
  <c r="BT193" i="2" s="1"/>
  <c r="P193" i="2"/>
  <c r="BS193" i="2" s="1"/>
  <c r="O193" i="2"/>
  <c r="BR193" i="2" s="1"/>
  <c r="N193" i="2"/>
  <c r="BQ193" i="2" s="1"/>
  <c r="M193" i="2"/>
  <c r="BP193" i="2" s="1"/>
  <c r="L193" i="2"/>
  <c r="BO193" i="2" s="1"/>
  <c r="K193" i="2"/>
  <c r="J193" i="2"/>
  <c r="BM193" i="2" s="1"/>
  <c r="I193" i="2"/>
  <c r="BL193" i="2" s="1"/>
  <c r="H193" i="2"/>
  <c r="BK193" i="2" s="1"/>
  <c r="G193" i="2"/>
  <c r="F193" i="2"/>
  <c r="BI193" i="2" s="1"/>
  <c r="E193" i="2"/>
  <c r="BH193" i="2" s="1"/>
  <c r="D193" i="2"/>
  <c r="BG193" i="2" s="1"/>
  <c r="C193" i="2"/>
  <c r="B193" i="2"/>
  <c r="A193" i="2"/>
  <c r="DB192" i="2"/>
  <c r="CY192" i="2"/>
  <c r="CQ192" i="2"/>
  <c r="CL192" i="2"/>
  <c r="CI192" i="2"/>
  <c r="CA192" i="2"/>
  <c r="BV192" i="2"/>
  <c r="BR192" i="2"/>
  <c r="BN192" i="2"/>
  <c r="BG192" i="2"/>
  <c r="BD192" i="2"/>
  <c r="DG192" i="2" s="1"/>
  <c r="BC192" i="2"/>
  <c r="BB192" i="2"/>
  <c r="DE192" i="2" s="1"/>
  <c r="BA192" i="2"/>
  <c r="DD192" i="2" s="1"/>
  <c r="AZ192" i="2"/>
  <c r="DC192" i="2" s="1"/>
  <c r="AY192" i="2"/>
  <c r="AX192" i="2"/>
  <c r="DA192" i="2" s="1"/>
  <c r="AW192" i="2"/>
  <c r="CZ192" i="2" s="1"/>
  <c r="AV192" i="2"/>
  <c r="AU192" i="2"/>
  <c r="CX192" i="2" s="1"/>
  <c r="AT192" i="2"/>
  <c r="CW192" i="2" s="1"/>
  <c r="AS192" i="2"/>
  <c r="CV192" i="2" s="1"/>
  <c r="AR192" i="2"/>
  <c r="CU192" i="2" s="1"/>
  <c r="AQ192" i="2"/>
  <c r="CT192" i="2" s="1"/>
  <c r="AP192" i="2"/>
  <c r="CS192" i="2" s="1"/>
  <c r="AO192" i="2"/>
  <c r="CR192" i="2" s="1"/>
  <c r="AN192" i="2"/>
  <c r="AM192" i="2"/>
  <c r="CP192" i="2" s="1"/>
  <c r="AL192" i="2"/>
  <c r="CO192" i="2" s="1"/>
  <c r="AK192" i="2"/>
  <c r="CN192" i="2" s="1"/>
  <c r="AJ192" i="2"/>
  <c r="CM192" i="2" s="1"/>
  <c r="AI192" i="2"/>
  <c r="AH192" i="2"/>
  <c r="CK192" i="2" s="1"/>
  <c r="AG192" i="2"/>
  <c r="CJ192" i="2" s="1"/>
  <c r="AF192" i="2"/>
  <c r="AE192" i="2"/>
  <c r="CH192" i="2" s="1"/>
  <c r="AD192" i="2"/>
  <c r="CG192" i="2" s="1"/>
  <c r="AC192" i="2"/>
  <c r="CF192" i="2" s="1"/>
  <c r="AB192" i="2"/>
  <c r="CE192" i="2" s="1"/>
  <c r="AA192" i="2"/>
  <c r="CD192" i="2" s="1"/>
  <c r="Z192" i="2"/>
  <c r="CC192" i="2" s="1"/>
  <c r="Y192" i="2"/>
  <c r="CB192" i="2" s="1"/>
  <c r="X192" i="2"/>
  <c r="W192" i="2"/>
  <c r="BZ192" i="2" s="1"/>
  <c r="V192" i="2"/>
  <c r="BY192" i="2" s="1"/>
  <c r="U192" i="2"/>
  <c r="BX192" i="2" s="1"/>
  <c r="T192" i="2"/>
  <c r="BW192" i="2" s="1"/>
  <c r="S192" i="2"/>
  <c r="R192" i="2"/>
  <c r="BU192" i="2" s="1"/>
  <c r="Q192" i="2"/>
  <c r="BT192" i="2" s="1"/>
  <c r="P192" i="2"/>
  <c r="BS192" i="2" s="1"/>
  <c r="O192" i="2"/>
  <c r="N192" i="2"/>
  <c r="BQ192" i="2" s="1"/>
  <c r="M192" i="2"/>
  <c r="BP192" i="2" s="1"/>
  <c r="L192" i="2"/>
  <c r="BO192" i="2" s="1"/>
  <c r="K192" i="2"/>
  <c r="J192" i="2"/>
  <c r="BM192" i="2" s="1"/>
  <c r="I192" i="2"/>
  <c r="BL192" i="2" s="1"/>
  <c r="H192" i="2"/>
  <c r="BK192" i="2" s="1"/>
  <c r="G192" i="2"/>
  <c r="BJ192" i="2" s="1"/>
  <c r="F192" i="2"/>
  <c r="BI192" i="2" s="1"/>
  <c r="E192" i="2"/>
  <c r="BH192" i="2" s="1"/>
  <c r="D192" i="2"/>
  <c r="C192" i="2"/>
  <c r="BF192" i="2" s="1"/>
  <c r="B192" i="2"/>
  <c r="A192" i="2"/>
  <c r="DG191" i="2"/>
  <c r="DC191" i="2"/>
  <c r="CY191" i="2"/>
  <c r="CU191" i="2"/>
  <c r="CQ191" i="2"/>
  <c r="CM191" i="2"/>
  <c r="CI191" i="2"/>
  <c r="CE191" i="2"/>
  <c r="CA191" i="2"/>
  <c r="BW191" i="2"/>
  <c r="BS191" i="2"/>
  <c r="BO191" i="2"/>
  <c r="BK191" i="2"/>
  <c r="BG191" i="2"/>
  <c r="BD191" i="2"/>
  <c r="BC191" i="2"/>
  <c r="BB191" i="2"/>
  <c r="DE191" i="2" s="1"/>
  <c r="BA191" i="2"/>
  <c r="DD191" i="2" s="1"/>
  <c r="AZ191" i="2"/>
  <c r="AY191" i="2"/>
  <c r="DB191" i="2" s="1"/>
  <c r="AX191" i="2"/>
  <c r="DA191" i="2" s="1"/>
  <c r="AW191" i="2"/>
  <c r="CZ191" i="2" s="1"/>
  <c r="AV191" i="2"/>
  <c r="AU191" i="2"/>
  <c r="CX191" i="2" s="1"/>
  <c r="AT191" i="2"/>
  <c r="CW191" i="2" s="1"/>
  <c r="AS191" i="2"/>
  <c r="CV191" i="2" s="1"/>
  <c r="AR191" i="2"/>
  <c r="AQ191" i="2"/>
  <c r="CT191" i="2" s="1"/>
  <c r="AP191" i="2"/>
  <c r="CS191" i="2" s="1"/>
  <c r="AO191" i="2"/>
  <c r="CR191" i="2" s="1"/>
  <c r="AN191" i="2"/>
  <c r="AM191" i="2"/>
  <c r="CP191" i="2" s="1"/>
  <c r="AL191" i="2"/>
  <c r="CO191" i="2" s="1"/>
  <c r="AK191" i="2"/>
  <c r="CN191" i="2" s="1"/>
  <c r="AJ191" i="2"/>
  <c r="AI191" i="2"/>
  <c r="CL191" i="2" s="1"/>
  <c r="AH191" i="2"/>
  <c r="CK191" i="2" s="1"/>
  <c r="AG191" i="2"/>
  <c r="CJ191" i="2" s="1"/>
  <c r="AF191" i="2"/>
  <c r="AE191" i="2"/>
  <c r="CH191" i="2" s="1"/>
  <c r="AD191" i="2"/>
  <c r="CG191" i="2" s="1"/>
  <c r="AC191" i="2"/>
  <c r="CF191" i="2" s="1"/>
  <c r="AB191" i="2"/>
  <c r="AA191" i="2"/>
  <c r="CD191" i="2" s="1"/>
  <c r="Z191" i="2"/>
  <c r="CC191" i="2" s="1"/>
  <c r="Y191" i="2"/>
  <c r="CB191" i="2" s="1"/>
  <c r="X191" i="2"/>
  <c r="W191" i="2"/>
  <c r="BZ191" i="2" s="1"/>
  <c r="V191" i="2"/>
  <c r="BY191" i="2" s="1"/>
  <c r="U191" i="2"/>
  <c r="BX191" i="2" s="1"/>
  <c r="T191" i="2"/>
  <c r="S191" i="2"/>
  <c r="BV191" i="2" s="1"/>
  <c r="R191" i="2"/>
  <c r="BU191" i="2" s="1"/>
  <c r="Q191" i="2"/>
  <c r="BT191" i="2" s="1"/>
  <c r="P191" i="2"/>
  <c r="O191" i="2"/>
  <c r="BR191" i="2" s="1"/>
  <c r="N191" i="2"/>
  <c r="BQ191" i="2" s="1"/>
  <c r="M191" i="2"/>
  <c r="BP191" i="2" s="1"/>
  <c r="L191" i="2"/>
  <c r="K191" i="2"/>
  <c r="BN191" i="2" s="1"/>
  <c r="J191" i="2"/>
  <c r="BM191" i="2" s="1"/>
  <c r="I191" i="2"/>
  <c r="BL191" i="2" s="1"/>
  <c r="H191" i="2"/>
  <c r="G191" i="2"/>
  <c r="BJ191" i="2" s="1"/>
  <c r="F191" i="2"/>
  <c r="BI191" i="2" s="1"/>
  <c r="E191" i="2"/>
  <c r="BH191" i="2" s="1"/>
  <c r="D191" i="2"/>
  <c r="C191" i="2"/>
  <c r="BF191" i="2" s="1"/>
  <c r="B191" i="2"/>
  <c r="A191" i="2"/>
  <c r="DD190" i="2"/>
  <c r="DA190" i="2"/>
  <c r="CZ190" i="2"/>
  <c r="CS190" i="2"/>
  <c r="CR190" i="2"/>
  <c r="CN190" i="2"/>
  <c r="CK190" i="2"/>
  <c r="CJ190" i="2"/>
  <c r="CC190" i="2"/>
  <c r="CB190" i="2"/>
  <c r="BX190" i="2"/>
  <c r="BU190" i="2"/>
  <c r="BT190" i="2"/>
  <c r="BM190" i="2"/>
  <c r="BL190" i="2"/>
  <c r="BH190" i="2"/>
  <c r="BD190" i="2"/>
  <c r="DG190" i="2" s="1"/>
  <c r="BC190" i="2"/>
  <c r="BB190" i="2"/>
  <c r="DE190" i="2" s="1"/>
  <c r="BA190" i="2"/>
  <c r="AZ190" i="2"/>
  <c r="DC190" i="2" s="1"/>
  <c r="AY190" i="2"/>
  <c r="DB190" i="2" s="1"/>
  <c r="AX190" i="2"/>
  <c r="AW190" i="2"/>
  <c r="AV190" i="2"/>
  <c r="CY190" i="2" s="1"/>
  <c r="AU190" i="2"/>
  <c r="CX190" i="2" s="1"/>
  <c r="AT190" i="2"/>
  <c r="CW190" i="2" s="1"/>
  <c r="AS190" i="2"/>
  <c r="CV190" i="2" s="1"/>
  <c r="AR190" i="2"/>
  <c r="CU190" i="2" s="1"/>
  <c r="AQ190" i="2"/>
  <c r="CT190" i="2" s="1"/>
  <c r="AP190" i="2"/>
  <c r="AO190" i="2"/>
  <c r="AN190" i="2"/>
  <c r="CQ190" i="2" s="1"/>
  <c r="AM190" i="2"/>
  <c r="CP190" i="2" s="1"/>
  <c r="AL190" i="2"/>
  <c r="CO190" i="2" s="1"/>
  <c r="AK190" i="2"/>
  <c r="AJ190" i="2"/>
  <c r="CM190" i="2" s="1"/>
  <c r="AI190" i="2"/>
  <c r="CL190" i="2" s="1"/>
  <c r="AH190" i="2"/>
  <c r="AG190" i="2"/>
  <c r="AF190" i="2"/>
  <c r="CI190" i="2" s="1"/>
  <c r="AE190" i="2"/>
  <c r="CH190" i="2" s="1"/>
  <c r="AD190" i="2"/>
  <c r="CG190" i="2" s="1"/>
  <c r="AC190" i="2"/>
  <c r="CF190" i="2" s="1"/>
  <c r="AB190" i="2"/>
  <c r="CE190" i="2" s="1"/>
  <c r="AA190" i="2"/>
  <c r="CD190" i="2" s="1"/>
  <c r="Z190" i="2"/>
  <c r="Y190" i="2"/>
  <c r="X190" i="2"/>
  <c r="CA190" i="2" s="1"/>
  <c r="W190" i="2"/>
  <c r="BZ190" i="2" s="1"/>
  <c r="V190" i="2"/>
  <c r="BY190" i="2" s="1"/>
  <c r="U190" i="2"/>
  <c r="T190" i="2"/>
  <c r="BW190" i="2" s="1"/>
  <c r="S190" i="2"/>
  <c r="BV190" i="2" s="1"/>
  <c r="R190" i="2"/>
  <c r="Q190" i="2"/>
  <c r="P190" i="2"/>
  <c r="BS190" i="2" s="1"/>
  <c r="O190" i="2"/>
  <c r="BR190" i="2" s="1"/>
  <c r="N190" i="2"/>
  <c r="BQ190" i="2" s="1"/>
  <c r="M190" i="2"/>
  <c r="BP190" i="2" s="1"/>
  <c r="L190" i="2"/>
  <c r="BO190" i="2" s="1"/>
  <c r="K190" i="2"/>
  <c r="BN190" i="2" s="1"/>
  <c r="J190" i="2"/>
  <c r="I190" i="2"/>
  <c r="H190" i="2"/>
  <c r="BK190" i="2" s="1"/>
  <c r="G190" i="2"/>
  <c r="BJ190" i="2" s="1"/>
  <c r="F190" i="2"/>
  <c r="BI190" i="2" s="1"/>
  <c r="E190" i="2"/>
  <c r="D190" i="2"/>
  <c r="BG190" i="2" s="1"/>
  <c r="C190" i="2"/>
  <c r="BF190" i="2" s="1"/>
  <c r="B190" i="2"/>
  <c r="A190" i="2"/>
  <c r="DB189" i="2"/>
  <c r="CT189" i="2"/>
  <c r="CP189" i="2"/>
  <c r="CL189" i="2"/>
  <c r="CD189" i="2"/>
  <c r="BZ189" i="2"/>
  <c r="BV189" i="2"/>
  <c r="BN189" i="2"/>
  <c r="BJ189" i="2"/>
  <c r="BF189" i="2"/>
  <c r="BD189" i="2"/>
  <c r="DG189" i="2" s="1"/>
  <c r="BC189" i="2"/>
  <c r="BB189" i="2"/>
  <c r="DE189" i="2" s="1"/>
  <c r="BA189" i="2"/>
  <c r="DD189" i="2" s="1"/>
  <c r="AZ189" i="2"/>
  <c r="DC189" i="2" s="1"/>
  <c r="AY189" i="2"/>
  <c r="AX189" i="2"/>
  <c r="DA189" i="2" s="1"/>
  <c r="AW189" i="2"/>
  <c r="CZ189" i="2" s="1"/>
  <c r="AV189" i="2"/>
  <c r="CY189" i="2" s="1"/>
  <c r="AU189" i="2"/>
  <c r="CX189" i="2" s="1"/>
  <c r="AT189" i="2"/>
  <c r="CW189" i="2" s="1"/>
  <c r="AS189" i="2"/>
  <c r="CV189" i="2" s="1"/>
  <c r="AR189" i="2"/>
  <c r="CU189" i="2" s="1"/>
  <c r="AQ189" i="2"/>
  <c r="AP189" i="2"/>
  <c r="CS189" i="2" s="1"/>
  <c r="AO189" i="2"/>
  <c r="CR189" i="2" s="1"/>
  <c r="AN189" i="2"/>
  <c r="CQ189" i="2" s="1"/>
  <c r="AM189" i="2"/>
  <c r="AL189" i="2"/>
  <c r="CO189" i="2" s="1"/>
  <c r="AK189" i="2"/>
  <c r="CN189" i="2" s="1"/>
  <c r="AJ189" i="2"/>
  <c r="CM189" i="2" s="1"/>
  <c r="AI189" i="2"/>
  <c r="AH189" i="2"/>
  <c r="CK189" i="2" s="1"/>
  <c r="AG189" i="2"/>
  <c r="CJ189" i="2" s="1"/>
  <c r="AF189" i="2"/>
  <c r="CI189" i="2" s="1"/>
  <c r="AE189" i="2"/>
  <c r="CH189" i="2" s="1"/>
  <c r="AD189" i="2"/>
  <c r="CG189" i="2" s="1"/>
  <c r="AC189" i="2"/>
  <c r="CF189" i="2" s="1"/>
  <c r="AB189" i="2"/>
  <c r="CE189" i="2" s="1"/>
  <c r="AA189" i="2"/>
  <c r="Z189" i="2"/>
  <c r="CC189" i="2" s="1"/>
  <c r="Y189" i="2"/>
  <c r="CB189" i="2" s="1"/>
  <c r="X189" i="2"/>
  <c r="CA189" i="2" s="1"/>
  <c r="W189" i="2"/>
  <c r="V189" i="2"/>
  <c r="BY189" i="2" s="1"/>
  <c r="U189" i="2"/>
  <c r="BX189" i="2" s="1"/>
  <c r="T189" i="2"/>
  <c r="BW189" i="2" s="1"/>
  <c r="S189" i="2"/>
  <c r="R189" i="2"/>
  <c r="BU189" i="2" s="1"/>
  <c r="Q189" i="2"/>
  <c r="BT189" i="2" s="1"/>
  <c r="P189" i="2"/>
  <c r="BS189" i="2" s="1"/>
  <c r="O189" i="2"/>
  <c r="BR189" i="2" s="1"/>
  <c r="N189" i="2"/>
  <c r="BQ189" i="2" s="1"/>
  <c r="M189" i="2"/>
  <c r="BP189" i="2" s="1"/>
  <c r="L189" i="2"/>
  <c r="BO189" i="2" s="1"/>
  <c r="K189" i="2"/>
  <c r="J189" i="2"/>
  <c r="BM189" i="2" s="1"/>
  <c r="I189" i="2"/>
  <c r="BL189" i="2" s="1"/>
  <c r="H189" i="2"/>
  <c r="BK189" i="2" s="1"/>
  <c r="G189" i="2"/>
  <c r="F189" i="2"/>
  <c r="BI189" i="2" s="1"/>
  <c r="E189" i="2"/>
  <c r="BH189" i="2" s="1"/>
  <c r="D189" i="2"/>
  <c r="BG189" i="2" s="1"/>
  <c r="C189" i="2"/>
  <c r="B189" i="2"/>
  <c r="A189" i="2"/>
  <c r="DB188" i="2"/>
  <c r="CT188" i="2"/>
  <c r="CL188" i="2"/>
  <c r="CD188" i="2"/>
  <c r="BV188" i="2"/>
  <c r="BN188" i="2"/>
  <c r="BF188" i="2"/>
  <c r="BD188" i="2"/>
  <c r="DG188" i="2" s="1"/>
  <c r="BC188" i="2"/>
  <c r="BB188" i="2"/>
  <c r="DE188" i="2" s="1"/>
  <c r="BA188" i="2"/>
  <c r="DD188" i="2" s="1"/>
  <c r="AZ188" i="2"/>
  <c r="DC188" i="2" s="1"/>
  <c r="AY188" i="2"/>
  <c r="AX188" i="2"/>
  <c r="DA188" i="2" s="1"/>
  <c r="AW188" i="2"/>
  <c r="CZ188" i="2" s="1"/>
  <c r="AV188" i="2"/>
  <c r="CY188" i="2" s="1"/>
  <c r="AU188" i="2"/>
  <c r="CX188" i="2" s="1"/>
  <c r="AT188" i="2"/>
  <c r="CW188" i="2" s="1"/>
  <c r="AS188" i="2"/>
  <c r="CV188" i="2" s="1"/>
  <c r="AR188" i="2"/>
  <c r="CU188" i="2" s="1"/>
  <c r="AQ188" i="2"/>
  <c r="AP188" i="2"/>
  <c r="CS188" i="2" s="1"/>
  <c r="AO188" i="2"/>
  <c r="CR188" i="2" s="1"/>
  <c r="AN188" i="2"/>
  <c r="CQ188" i="2" s="1"/>
  <c r="AM188" i="2"/>
  <c r="CP188" i="2" s="1"/>
  <c r="AL188" i="2"/>
  <c r="CO188" i="2" s="1"/>
  <c r="AK188" i="2"/>
  <c r="CN188" i="2" s="1"/>
  <c r="AJ188" i="2"/>
  <c r="CM188" i="2" s="1"/>
  <c r="AI188" i="2"/>
  <c r="AH188" i="2"/>
  <c r="CK188" i="2" s="1"/>
  <c r="AG188" i="2"/>
  <c r="CJ188" i="2" s="1"/>
  <c r="AF188" i="2"/>
  <c r="CI188" i="2" s="1"/>
  <c r="AE188" i="2"/>
  <c r="CH188" i="2" s="1"/>
  <c r="AD188" i="2"/>
  <c r="CG188" i="2" s="1"/>
  <c r="AC188" i="2"/>
  <c r="CF188" i="2" s="1"/>
  <c r="AB188" i="2"/>
  <c r="CE188" i="2" s="1"/>
  <c r="AA188" i="2"/>
  <c r="Z188" i="2"/>
  <c r="CC188" i="2" s="1"/>
  <c r="Y188" i="2"/>
  <c r="CB188" i="2" s="1"/>
  <c r="X188" i="2"/>
  <c r="CA188" i="2" s="1"/>
  <c r="W188" i="2"/>
  <c r="BZ188" i="2" s="1"/>
  <c r="V188" i="2"/>
  <c r="BY188" i="2" s="1"/>
  <c r="U188" i="2"/>
  <c r="BX188" i="2" s="1"/>
  <c r="T188" i="2"/>
  <c r="BW188" i="2" s="1"/>
  <c r="S188" i="2"/>
  <c r="R188" i="2"/>
  <c r="BU188" i="2" s="1"/>
  <c r="Q188" i="2"/>
  <c r="BT188" i="2" s="1"/>
  <c r="P188" i="2"/>
  <c r="BS188" i="2" s="1"/>
  <c r="O188" i="2"/>
  <c r="BR188" i="2" s="1"/>
  <c r="N188" i="2"/>
  <c r="BQ188" i="2" s="1"/>
  <c r="M188" i="2"/>
  <c r="BP188" i="2" s="1"/>
  <c r="L188" i="2"/>
  <c r="BO188" i="2" s="1"/>
  <c r="K188" i="2"/>
  <c r="J188" i="2"/>
  <c r="BM188" i="2" s="1"/>
  <c r="I188" i="2"/>
  <c r="BL188" i="2" s="1"/>
  <c r="H188" i="2"/>
  <c r="BK188" i="2" s="1"/>
  <c r="G188" i="2"/>
  <c r="BJ188" i="2" s="1"/>
  <c r="F188" i="2"/>
  <c r="BI188" i="2" s="1"/>
  <c r="E188" i="2"/>
  <c r="BH188" i="2" s="1"/>
  <c r="D188" i="2"/>
  <c r="BG188" i="2" s="1"/>
  <c r="C188" i="2"/>
  <c r="B188" i="2"/>
  <c r="A188" i="2"/>
  <c r="DD187" i="2"/>
  <c r="CZ187" i="2"/>
  <c r="CV187" i="2"/>
  <c r="CR187" i="2"/>
  <c r="CN187" i="2"/>
  <c r="CJ187" i="2"/>
  <c r="CF187" i="2"/>
  <c r="CB187" i="2"/>
  <c r="BX187" i="2"/>
  <c r="BT187" i="2"/>
  <c r="BP187" i="2"/>
  <c r="BL187" i="2"/>
  <c r="BH187" i="2"/>
  <c r="BD187" i="2"/>
  <c r="DG187" i="2" s="1"/>
  <c r="BC187" i="2"/>
  <c r="BB187" i="2"/>
  <c r="DE187" i="2" s="1"/>
  <c r="BA187" i="2"/>
  <c r="AZ187" i="2"/>
  <c r="DC187" i="2" s="1"/>
  <c r="AY187" i="2"/>
  <c r="DB187" i="2" s="1"/>
  <c r="AX187" i="2"/>
  <c r="DA187" i="2" s="1"/>
  <c r="AW187" i="2"/>
  <c r="AV187" i="2"/>
  <c r="CY187" i="2" s="1"/>
  <c r="AU187" i="2"/>
  <c r="CX187" i="2" s="1"/>
  <c r="AT187" i="2"/>
  <c r="CW187" i="2" s="1"/>
  <c r="AS187" i="2"/>
  <c r="AR187" i="2"/>
  <c r="CU187" i="2" s="1"/>
  <c r="AQ187" i="2"/>
  <c r="CT187" i="2" s="1"/>
  <c r="AP187" i="2"/>
  <c r="CS187" i="2" s="1"/>
  <c r="AO187" i="2"/>
  <c r="AN187" i="2"/>
  <c r="CQ187" i="2" s="1"/>
  <c r="AM187" i="2"/>
  <c r="CP187" i="2" s="1"/>
  <c r="AL187" i="2"/>
  <c r="CO187" i="2" s="1"/>
  <c r="AK187" i="2"/>
  <c r="AJ187" i="2"/>
  <c r="CM187" i="2" s="1"/>
  <c r="AI187" i="2"/>
  <c r="CL187" i="2" s="1"/>
  <c r="AH187" i="2"/>
  <c r="CK187" i="2" s="1"/>
  <c r="AG187" i="2"/>
  <c r="AF187" i="2"/>
  <c r="CI187" i="2" s="1"/>
  <c r="AE187" i="2"/>
  <c r="CH187" i="2" s="1"/>
  <c r="AD187" i="2"/>
  <c r="CG187" i="2" s="1"/>
  <c r="AC187" i="2"/>
  <c r="AB187" i="2"/>
  <c r="CE187" i="2" s="1"/>
  <c r="AA187" i="2"/>
  <c r="CD187" i="2" s="1"/>
  <c r="Z187" i="2"/>
  <c r="CC187" i="2" s="1"/>
  <c r="Y187" i="2"/>
  <c r="X187" i="2"/>
  <c r="CA187" i="2" s="1"/>
  <c r="W187" i="2"/>
  <c r="BZ187" i="2" s="1"/>
  <c r="V187" i="2"/>
  <c r="BY187" i="2" s="1"/>
  <c r="U187" i="2"/>
  <c r="T187" i="2"/>
  <c r="BW187" i="2" s="1"/>
  <c r="S187" i="2"/>
  <c r="BV187" i="2" s="1"/>
  <c r="R187" i="2"/>
  <c r="BU187" i="2" s="1"/>
  <c r="Q187" i="2"/>
  <c r="P187" i="2"/>
  <c r="BS187" i="2" s="1"/>
  <c r="O187" i="2"/>
  <c r="BR187" i="2" s="1"/>
  <c r="N187" i="2"/>
  <c r="BQ187" i="2" s="1"/>
  <c r="M187" i="2"/>
  <c r="L187" i="2"/>
  <c r="BO187" i="2" s="1"/>
  <c r="K187" i="2"/>
  <c r="BN187" i="2" s="1"/>
  <c r="J187" i="2"/>
  <c r="BM187" i="2" s="1"/>
  <c r="I187" i="2"/>
  <c r="H187" i="2"/>
  <c r="BK187" i="2" s="1"/>
  <c r="G187" i="2"/>
  <c r="BJ187" i="2" s="1"/>
  <c r="F187" i="2"/>
  <c r="BI187" i="2" s="1"/>
  <c r="E187" i="2"/>
  <c r="D187" i="2"/>
  <c r="BG187" i="2" s="1"/>
  <c r="C187" i="2"/>
  <c r="BF187" i="2" s="1"/>
  <c r="B187" i="2"/>
  <c r="A187" i="2"/>
  <c r="DE186" i="2"/>
  <c r="DA186" i="2"/>
  <c r="CS186" i="2"/>
  <c r="CO186" i="2"/>
  <c r="CK186" i="2"/>
  <c r="CC186" i="2"/>
  <c r="BY186" i="2"/>
  <c r="BU186" i="2"/>
  <c r="BM186" i="2"/>
  <c r="BI186" i="2"/>
  <c r="BD186" i="2"/>
  <c r="DG186" i="2" s="1"/>
  <c r="BC186" i="2"/>
  <c r="BB186" i="2"/>
  <c r="BA186" i="2"/>
  <c r="DD186" i="2" s="1"/>
  <c r="AZ186" i="2"/>
  <c r="DC186" i="2" s="1"/>
  <c r="AY186" i="2"/>
  <c r="DB186" i="2" s="1"/>
  <c r="AX186" i="2"/>
  <c r="AW186" i="2"/>
  <c r="CZ186" i="2" s="1"/>
  <c r="AV186" i="2"/>
  <c r="CY186" i="2" s="1"/>
  <c r="AU186" i="2"/>
  <c r="CX186" i="2" s="1"/>
  <c r="AT186" i="2"/>
  <c r="CW186" i="2" s="1"/>
  <c r="AS186" i="2"/>
  <c r="CV186" i="2" s="1"/>
  <c r="AR186" i="2"/>
  <c r="CU186" i="2" s="1"/>
  <c r="AQ186" i="2"/>
  <c r="CT186" i="2" s="1"/>
  <c r="AP186" i="2"/>
  <c r="AO186" i="2"/>
  <c r="CR186" i="2" s="1"/>
  <c r="AN186" i="2"/>
  <c r="CQ186" i="2" s="1"/>
  <c r="AM186" i="2"/>
  <c r="CP186" i="2" s="1"/>
  <c r="AL186" i="2"/>
  <c r="AK186" i="2"/>
  <c r="CN186" i="2" s="1"/>
  <c r="AJ186" i="2"/>
  <c r="CM186" i="2" s="1"/>
  <c r="AI186" i="2"/>
  <c r="CL186" i="2" s="1"/>
  <c r="AH186" i="2"/>
  <c r="AG186" i="2"/>
  <c r="CJ186" i="2" s="1"/>
  <c r="AF186" i="2"/>
  <c r="CI186" i="2" s="1"/>
  <c r="AE186" i="2"/>
  <c r="CH186" i="2" s="1"/>
  <c r="AD186" i="2"/>
  <c r="CG186" i="2" s="1"/>
  <c r="AC186" i="2"/>
  <c r="CF186" i="2" s="1"/>
  <c r="AB186" i="2"/>
  <c r="CE186" i="2" s="1"/>
  <c r="AA186" i="2"/>
  <c r="CD186" i="2" s="1"/>
  <c r="Z186" i="2"/>
  <c r="Y186" i="2"/>
  <c r="CB186" i="2" s="1"/>
  <c r="X186" i="2"/>
  <c r="CA186" i="2" s="1"/>
  <c r="W186" i="2"/>
  <c r="BZ186" i="2" s="1"/>
  <c r="V186" i="2"/>
  <c r="U186" i="2"/>
  <c r="BX186" i="2" s="1"/>
  <c r="T186" i="2"/>
  <c r="BW186" i="2" s="1"/>
  <c r="S186" i="2"/>
  <c r="BV186" i="2" s="1"/>
  <c r="R186" i="2"/>
  <c r="Q186" i="2"/>
  <c r="BT186" i="2" s="1"/>
  <c r="P186" i="2"/>
  <c r="BS186" i="2" s="1"/>
  <c r="O186" i="2"/>
  <c r="BR186" i="2" s="1"/>
  <c r="N186" i="2"/>
  <c r="BQ186" i="2" s="1"/>
  <c r="M186" i="2"/>
  <c r="BP186" i="2" s="1"/>
  <c r="L186" i="2"/>
  <c r="BO186" i="2" s="1"/>
  <c r="K186" i="2"/>
  <c r="BN186" i="2" s="1"/>
  <c r="J186" i="2"/>
  <c r="I186" i="2"/>
  <c r="BL186" i="2" s="1"/>
  <c r="H186" i="2"/>
  <c r="BK186" i="2" s="1"/>
  <c r="G186" i="2"/>
  <c r="BJ186" i="2" s="1"/>
  <c r="F186" i="2"/>
  <c r="E186" i="2"/>
  <c r="BH186" i="2" s="1"/>
  <c r="D186" i="2"/>
  <c r="BG186" i="2" s="1"/>
  <c r="C186" i="2"/>
  <c r="BF186" i="2" s="1"/>
  <c r="B186" i="2"/>
  <c r="A186" i="2"/>
  <c r="CO185" i="2"/>
  <c r="BD185" i="2"/>
  <c r="DG185" i="2" s="1"/>
  <c r="BC185" i="2"/>
  <c r="BB185" i="2"/>
  <c r="DE185" i="2" s="1"/>
  <c r="BA185" i="2"/>
  <c r="DD185" i="2" s="1"/>
  <c r="AZ185" i="2"/>
  <c r="DC185" i="2" s="1"/>
  <c r="AY185" i="2"/>
  <c r="DB185" i="2" s="1"/>
  <c r="AX185" i="2"/>
  <c r="DA185" i="2" s="1"/>
  <c r="AW185" i="2"/>
  <c r="CZ185" i="2" s="1"/>
  <c r="AV185" i="2"/>
  <c r="CY185" i="2" s="1"/>
  <c r="AU185" i="2"/>
  <c r="CX185" i="2" s="1"/>
  <c r="AT185" i="2"/>
  <c r="CW185" i="2" s="1"/>
  <c r="AS185" i="2"/>
  <c r="CV185" i="2" s="1"/>
  <c r="AR185" i="2"/>
  <c r="CU185" i="2" s="1"/>
  <c r="AQ185" i="2"/>
  <c r="CT185" i="2" s="1"/>
  <c r="AP185" i="2"/>
  <c r="CS185" i="2" s="1"/>
  <c r="AO185" i="2"/>
  <c r="CR185" i="2" s="1"/>
  <c r="AN185" i="2"/>
  <c r="CQ185" i="2" s="1"/>
  <c r="AM185" i="2"/>
  <c r="CP185" i="2" s="1"/>
  <c r="AL185" i="2"/>
  <c r="AK185" i="2"/>
  <c r="CN185" i="2" s="1"/>
  <c r="AJ185" i="2"/>
  <c r="CM185" i="2" s="1"/>
  <c r="AI185" i="2"/>
  <c r="CL185" i="2" s="1"/>
  <c r="AH185" i="2"/>
  <c r="CK185" i="2" s="1"/>
  <c r="AG185" i="2"/>
  <c r="CJ185" i="2" s="1"/>
  <c r="AF185" i="2"/>
  <c r="CI185" i="2" s="1"/>
  <c r="AE185" i="2"/>
  <c r="CH185" i="2" s="1"/>
  <c r="AD185" i="2"/>
  <c r="CG185" i="2" s="1"/>
  <c r="AC185" i="2"/>
  <c r="CF185" i="2" s="1"/>
  <c r="AB185" i="2"/>
  <c r="CE185" i="2" s="1"/>
  <c r="AA185" i="2"/>
  <c r="CD185" i="2" s="1"/>
  <c r="Z185" i="2"/>
  <c r="CC185" i="2" s="1"/>
  <c r="Y185" i="2"/>
  <c r="CB185" i="2" s="1"/>
  <c r="X185" i="2"/>
  <c r="CA185" i="2" s="1"/>
  <c r="W185" i="2"/>
  <c r="BZ185" i="2" s="1"/>
  <c r="V185" i="2"/>
  <c r="BY185" i="2" s="1"/>
  <c r="U185" i="2"/>
  <c r="BX185" i="2" s="1"/>
  <c r="T185" i="2"/>
  <c r="BW185" i="2" s="1"/>
  <c r="S185" i="2"/>
  <c r="BV185" i="2" s="1"/>
  <c r="R185" i="2"/>
  <c r="BU185" i="2" s="1"/>
  <c r="Q185" i="2"/>
  <c r="BT185" i="2" s="1"/>
  <c r="P185" i="2"/>
  <c r="BS185" i="2" s="1"/>
  <c r="O185" i="2"/>
  <c r="BR185" i="2" s="1"/>
  <c r="N185" i="2"/>
  <c r="BQ185" i="2" s="1"/>
  <c r="M185" i="2"/>
  <c r="BP185" i="2" s="1"/>
  <c r="L185" i="2"/>
  <c r="BO185" i="2" s="1"/>
  <c r="K185" i="2"/>
  <c r="BN185" i="2" s="1"/>
  <c r="J185" i="2"/>
  <c r="BM185" i="2" s="1"/>
  <c r="I185" i="2"/>
  <c r="BL185" i="2" s="1"/>
  <c r="H185" i="2"/>
  <c r="BK185" i="2" s="1"/>
  <c r="G185" i="2"/>
  <c r="BJ185" i="2" s="1"/>
  <c r="F185" i="2"/>
  <c r="BI185" i="2" s="1"/>
  <c r="E185" i="2"/>
  <c r="BH185" i="2" s="1"/>
  <c r="D185" i="2"/>
  <c r="BG185" i="2" s="1"/>
  <c r="C185" i="2"/>
  <c r="BF185" i="2" s="1"/>
  <c r="B185" i="2"/>
  <c r="A185" i="2"/>
  <c r="DG184" i="2"/>
  <c r="DC184" i="2"/>
  <c r="DB184" i="2"/>
  <c r="CT184" i="2"/>
  <c r="CM184" i="2"/>
  <c r="CL184" i="2"/>
  <c r="CD184" i="2"/>
  <c r="BW184" i="2"/>
  <c r="BV184" i="2"/>
  <c r="BN184" i="2"/>
  <c r="BG184" i="2"/>
  <c r="BF184" i="2"/>
  <c r="BD184" i="2"/>
  <c r="BC184" i="2"/>
  <c r="BB184" i="2"/>
  <c r="DE184" i="2" s="1"/>
  <c r="BA184" i="2"/>
  <c r="DD184" i="2" s="1"/>
  <c r="AZ184" i="2"/>
  <c r="AY184" i="2"/>
  <c r="AX184" i="2"/>
  <c r="DA184" i="2" s="1"/>
  <c r="AW184" i="2"/>
  <c r="CZ184" i="2" s="1"/>
  <c r="AV184" i="2"/>
  <c r="CY184" i="2" s="1"/>
  <c r="AU184" i="2"/>
  <c r="CX184" i="2" s="1"/>
  <c r="AT184" i="2"/>
  <c r="CW184" i="2" s="1"/>
  <c r="AS184" i="2"/>
  <c r="CV184" i="2" s="1"/>
  <c r="AR184" i="2"/>
  <c r="CU184" i="2" s="1"/>
  <c r="AQ184" i="2"/>
  <c r="AP184" i="2"/>
  <c r="CS184" i="2" s="1"/>
  <c r="AO184" i="2"/>
  <c r="CR184" i="2" s="1"/>
  <c r="AN184" i="2"/>
  <c r="CQ184" i="2" s="1"/>
  <c r="AM184" i="2"/>
  <c r="CP184" i="2" s="1"/>
  <c r="AL184" i="2"/>
  <c r="CO184" i="2" s="1"/>
  <c r="AK184" i="2"/>
  <c r="CN184" i="2" s="1"/>
  <c r="AJ184" i="2"/>
  <c r="AI184" i="2"/>
  <c r="AH184" i="2"/>
  <c r="CK184" i="2" s="1"/>
  <c r="AG184" i="2"/>
  <c r="CJ184" i="2" s="1"/>
  <c r="AF184" i="2"/>
  <c r="CI184" i="2" s="1"/>
  <c r="AE184" i="2"/>
  <c r="CH184" i="2" s="1"/>
  <c r="AD184" i="2"/>
  <c r="CG184" i="2" s="1"/>
  <c r="AC184" i="2"/>
  <c r="CF184" i="2" s="1"/>
  <c r="AB184" i="2"/>
  <c r="CE184" i="2" s="1"/>
  <c r="AA184" i="2"/>
  <c r="Z184" i="2"/>
  <c r="CC184" i="2" s="1"/>
  <c r="Y184" i="2"/>
  <c r="CB184" i="2" s="1"/>
  <c r="X184" i="2"/>
  <c r="CA184" i="2" s="1"/>
  <c r="W184" i="2"/>
  <c r="BZ184" i="2" s="1"/>
  <c r="V184" i="2"/>
  <c r="BY184" i="2" s="1"/>
  <c r="U184" i="2"/>
  <c r="BX184" i="2" s="1"/>
  <c r="T184" i="2"/>
  <c r="S184" i="2"/>
  <c r="R184" i="2"/>
  <c r="BU184" i="2" s="1"/>
  <c r="Q184" i="2"/>
  <c r="BT184" i="2" s="1"/>
  <c r="P184" i="2"/>
  <c r="BS184" i="2" s="1"/>
  <c r="O184" i="2"/>
  <c r="BR184" i="2" s="1"/>
  <c r="N184" i="2"/>
  <c r="BQ184" i="2" s="1"/>
  <c r="M184" i="2"/>
  <c r="BP184" i="2" s="1"/>
  <c r="L184" i="2"/>
  <c r="BO184" i="2" s="1"/>
  <c r="K184" i="2"/>
  <c r="J184" i="2"/>
  <c r="BM184" i="2" s="1"/>
  <c r="I184" i="2"/>
  <c r="BL184" i="2" s="1"/>
  <c r="H184" i="2"/>
  <c r="BK184" i="2" s="1"/>
  <c r="G184" i="2"/>
  <c r="BJ184" i="2" s="1"/>
  <c r="F184" i="2"/>
  <c r="BI184" i="2" s="1"/>
  <c r="E184" i="2"/>
  <c r="BH184" i="2" s="1"/>
  <c r="D184" i="2"/>
  <c r="C184" i="2"/>
  <c r="B184" i="2"/>
  <c r="A184" i="2"/>
  <c r="DD183" i="2"/>
  <c r="CZ183" i="2"/>
  <c r="CR183" i="2"/>
  <c r="CN183" i="2"/>
  <c r="CJ183" i="2"/>
  <c r="CB183" i="2"/>
  <c r="BX183" i="2"/>
  <c r="BT183" i="2"/>
  <c r="BL183" i="2"/>
  <c r="BH183" i="2"/>
  <c r="BD183" i="2"/>
  <c r="DG183" i="2" s="1"/>
  <c r="BC183" i="2"/>
  <c r="BB183" i="2"/>
  <c r="DE183" i="2" s="1"/>
  <c r="BA183" i="2"/>
  <c r="AZ183" i="2"/>
  <c r="DC183" i="2" s="1"/>
  <c r="AY183" i="2"/>
  <c r="DB183" i="2" s="1"/>
  <c r="AX183" i="2"/>
  <c r="DA183" i="2" s="1"/>
  <c r="AW183" i="2"/>
  <c r="AV183" i="2"/>
  <c r="CY183" i="2" s="1"/>
  <c r="AU183" i="2"/>
  <c r="CX183" i="2" s="1"/>
  <c r="AT183" i="2"/>
  <c r="CW183" i="2" s="1"/>
  <c r="AS183" i="2"/>
  <c r="CV183" i="2" s="1"/>
  <c r="AR183" i="2"/>
  <c r="CU183" i="2" s="1"/>
  <c r="AQ183" i="2"/>
  <c r="CT183" i="2" s="1"/>
  <c r="AP183" i="2"/>
  <c r="CS183" i="2" s="1"/>
  <c r="AO183" i="2"/>
  <c r="AN183" i="2"/>
  <c r="CQ183" i="2" s="1"/>
  <c r="AM183" i="2"/>
  <c r="CP183" i="2" s="1"/>
  <c r="AL183" i="2"/>
  <c r="CO183" i="2" s="1"/>
  <c r="AK183" i="2"/>
  <c r="AJ183" i="2"/>
  <c r="CM183" i="2" s="1"/>
  <c r="AI183" i="2"/>
  <c r="CL183" i="2" s="1"/>
  <c r="AH183" i="2"/>
  <c r="CK183" i="2" s="1"/>
  <c r="AG183" i="2"/>
  <c r="AF183" i="2"/>
  <c r="CI183" i="2" s="1"/>
  <c r="AE183" i="2"/>
  <c r="CH183" i="2" s="1"/>
  <c r="AD183" i="2"/>
  <c r="CG183" i="2" s="1"/>
  <c r="AC183" i="2"/>
  <c r="CF183" i="2" s="1"/>
  <c r="AB183" i="2"/>
  <c r="CE183" i="2" s="1"/>
  <c r="AA183" i="2"/>
  <c r="CD183" i="2" s="1"/>
  <c r="Z183" i="2"/>
  <c r="CC183" i="2" s="1"/>
  <c r="Y183" i="2"/>
  <c r="X183" i="2"/>
  <c r="CA183" i="2" s="1"/>
  <c r="W183" i="2"/>
  <c r="BZ183" i="2" s="1"/>
  <c r="V183" i="2"/>
  <c r="BY183" i="2" s="1"/>
  <c r="U183" i="2"/>
  <c r="T183" i="2"/>
  <c r="BW183" i="2" s="1"/>
  <c r="S183" i="2"/>
  <c r="BV183" i="2" s="1"/>
  <c r="R183" i="2"/>
  <c r="BU183" i="2" s="1"/>
  <c r="Q183" i="2"/>
  <c r="P183" i="2"/>
  <c r="BS183" i="2" s="1"/>
  <c r="O183" i="2"/>
  <c r="BR183" i="2" s="1"/>
  <c r="N183" i="2"/>
  <c r="BQ183" i="2" s="1"/>
  <c r="M183" i="2"/>
  <c r="BP183" i="2" s="1"/>
  <c r="L183" i="2"/>
  <c r="BO183" i="2" s="1"/>
  <c r="K183" i="2"/>
  <c r="BN183" i="2" s="1"/>
  <c r="J183" i="2"/>
  <c r="BM183" i="2" s="1"/>
  <c r="I183" i="2"/>
  <c r="H183" i="2"/>
  <c r="BK183" i="2" s="1"/>
  <c r="G183" i="2"/>
  <c r="BJ183" i="2" s="1"/>
  <c r="F183" i="2"/>
  <c r="BI183" i="2" s="1"/>
  <c r="E183" i="2"/>
  <c r="D183" i="2"/>
  <c r="BG183" i="2" s="1"/>
  <c r="C183" i="2"/>
  <c r="BF183" i="2" s="1"/>
  <c r="B183" i="2"/>
  <c r="A183" i="2"/>
  <c r="DE182" i="2"/>
  <c r="DA182" i="2"/>
  <c r="CW182" i="2"/>
  <c r="CS182" i="2"/>
  <c r="CO182" i="2"/>
  <c r="CK182" i="2"/>
  <c r="CG182" i="2"/>
  <c r="CC182" i="2"/>
  <c r="BY182" i="2"/>
  <c r="BD182" i="2"/>
  <c r="DG182" i="2" s="1"/>
  <c r="BC182" i="2"/>
  <c r="BB182" i="2"/>
  <c r="BA182" i="2"/>
  <c r="DD182" i="2" s="1"/>
  <c r="AZ182" i="2"/>
  <c r="DC182" i="2" s="1"/>
  <c r="AY182" i="2"/>
  <c r="DB182" i="2" s="1"/>
  <c r="AX182" i="2"/>
  <c r="AW182" i="2"/>
  <c r="CZ182" i="2" s="1"/>
  <c r="AV182" i="2"/>
  <c r="CY182" i="2" s="1"/>
  <c r="AU182" i="2"/>
  <c r="CX182" i="2" s="1"/>
  <c r="AT182" i="2"/>
  <c r="AS182" i="2"/>
  <c r="CV182" i="2" s="1"/>
  <c r="AR182" i="2"/>
  <c r="CU182" i="2" s="1"/>
  <c r="AQ182" i="2"/>
  <c r="CT182" i="2" s="1"/>
  <c r="AP182" i="2"/>
  <c r="AO182" i="2"/>
  <c r="CR182" i="2" s="1"/>
  <c r="AN182" i="2"/>
  <c r="CQ182" i="2" s="1"/>
  <c r="AM182" i="2"/>
  <c r="CP182" i="2" s="1"/>
  <c r="AL182" i="2"/>
  <c r="AK182" i="2"/>
  <c r="CN182" i="2" s="1"/>
  <c r="AJ182" i="2"/>
  <c r="CM182" i="2" s="1"/>
  <c r="AI182" i="2"/>
  <c r="CL182" i="2" s="1"/>
  <c r="AH182" i="2"/>
  <c r="AG182" i="2"/>
  <c r="CJ182" i="2" s="1"/>
  <c r="AF182" i="2"/>
  <c r="CI182" i="2" s="1"/>
  <c r="AE182" i="2"/>
  <c r="CH182" i="2" s="1"/>
  <c r="AD182" i="2"/>
  <c r="AC182" i="2"/>
  <c r="CF182" i="2" s="1"/>
  <c r="AB182" i="2"/>
  <c r="CE182" i="2" s="1"/>
  <c r="AA182" i="2"/>
  <c r="CD182" i="2" s="1"/>
  <c r="Z182" i="2"/>
  <c r="Y182" i="2"/>
  <c r="CB182" i="2" s="1"/>
  <c r="X182" i="2"/>
  <c r="CA182" i="2" s="1"/>
  <c r="W182" i="2"/>
  <c r="BZ182" i="2" s="1"/>
  <c r="V182" i="2"/>
  <c r="U182" i="2"/>
  <c r="BX182" i="2" s="1"/>
  <c r="T182" i="2"/>
  <c r="BW182" i="2" s="1"/>
  <c r="S182" i="2"/>
  <c r="BV182" i="2" s="1"/>
  <c r="R182" i="2"/>
  <c r="BU182" i="2" s="1"/>
  <c r="Q182" i="2"/>
  <c r="BT182" i="2" s="1"/>
  <c r="P182" i="2"/>
  <c r="BS182" i="2" s="1"/>
  <c r="O182" i="2"/>
  <c r="BR182" i="2" s="1"/>
  <c r="N182" i="2"/>
  <c r="BQ182" i="2" s="1"/>
  <c r="M182" i="2"/>
  <c r="BP182" i="2" s="1"/>
  <c r="L182" i="2"/>
  <c r="BO182" i="2" s="1"/>
  <c r="K182" i="2"/>
  <c r="BN182" i="2" s="1"/>
  <c r="J182" i="2"/>
  <c r="BM182" i="2" s="1"/>
  <c r="I182" i="2"/>
  <c r="BL182" i="2" s="1"/>
  <c r="H182" i="2"/>
  <c r="BK182" i="2" s="1"/>
  <c r="G182" i="2"/>
  <c r="BJ182" i="2" s="1"/>
  <c r="F182" i="2"/>
  <c r="BI182" i="2" s="1"/>
  <c r="E182" i="2"/>
  <c r="BH182" i="2" s="1"/>
  <c r="D182" i="2"/>
  <c r="BG182" i="2" s="1"/>
  <c r="C182" i="2"/>
  <c r="BF182" i="2" s="1"/>
  <c r="B182" i="2"/>
  <c r="A182" i="2"/>
  <c r="DB181" i="2"/>
  <c r="DA181" i="2"/>
  <c r="CW181" i="2"/>
  <c r="CS181" i="2"/>
  <c r="CL181" i="2"/>
  <c r="CH181" i="2"/>
  <c r="CD181" i="2"/>
  <c r="BZ181" i="2"/>
  <c r="BV181" i="2"/>
  <c r="BR181" i="2"/>
  <c r="BN181" i="2"/>
  <c r="BI181" i="2"/>
  <c r="BD181" i="2"/>
  <c r="DG181" i="2" s="1"/>
  <c r="BC181" i="2"/>
  <c r="BB181" i="2"/>
  <c r="DE181" i="2" s="1"/>
  <c r="BA181" i="2"/>
  <c r="DD181" i="2" s="1"/>
  <c r="AZ181" i="2"/>
  <c r="DC181" i="2" s="1"/>
  <c r="AY181" i="2"/>
  <c r="AX181" i="2"/>
  <c r="AW181" i="2"/>
  <c r="CZ181" i="2" s="1"/>
  <c r="AV181" i="2"/>
  <c r="CY181" i="2" s="1"/>
  <c r="AU181" i="2"/>
  <c r="CX181" i="2" s="1"/>
  <c r="AT181" i="2"/>
  <c r="AS181" i="2"/>
  <c r="CV181" i="2" s="1"/>
  <c r="AR181" i="2"/>
  <c r="CU181" i="2" s="1"/>
  <c r="AQ181" i="2"/>
  <c r="CT181" i="2" s="1"/>
  <c r="AP181" i="2"/>
  <c r="AO181" i="2"/>
  <c r="CR181" i="2" s="1"/>
  <c r="AN181" i="2"/>
  <c r="CQ181" i="2" s="1"/>
  <c r="AM181" i="2"/>
  <c r="CP181" i="2" s="1"/>
  <c r="AL181" i="2"/>
  <c r="CO181" i="2" s="1"/>
  <c r="AK181" i="2"/>
  <c r="CN181" i="2" s="1"/>
  <c r="AJ181" i="2"/>
  <c r="CM181" i="2" s="1"/>
  <c r="AI181" i="2"/>
  <c r="AH181" i="2"/>
  <c r="CK181" i="2" s="1"/>
  <c r="AG181" i="2"/>
  <c r="CJ181" i="2" s="1"/>
  <c r="AF181" i="2"/>
  <c r="CI181" i="2" s="1"/>
  <c r="AE181" i="2"/>
  <c r="AD181" i="2"/>
  <c r="CG181" i="2" s="1"/>
  <c r="AC181" i="2"/>
  <c r="CF181" i="2" s="1"/>
  <c r="AB181" i="2"/>
  <c r="CE181" i="2" s="1"/>
  <c r="AA181" i="2"/>
  <c r="Z181" i="2"/>
  <c r="CC181" i="2" s="1"/>
  <c r="Y181" i="2"/>
  <c r="CB181" i="2" s="1"/>
  <c r="X181" i="2"/>
  <c r="CA181" i="2" s="1"/>
  <c r="W181" i="2"/>
  <c r="V181" i="2"/>
  <c r="BY181" i="2" s="1"/>
  <c r="U181" i="2"/>
  <c r="BX181" i="2" s="1"/>
  <c r="T181" i="2"/>
  <c r="BW181" i="2" s="1"/>
  <c r="S181" i="2"/>
  <c r="R181" i="2"/>
  <c r="BU181" i="2" s="1"/>
  <c r="Q181" i="2"/>
  <c r="BT181" i="2" s="1"/>
  <c r="P181" i="2"/>
  <c r="BS181" i="2" s="1"/>
  <c r="O181" i="2"/>
  <c r="N181" i="2"/>
  <c r="BQ181" i="2" s="1"/>
  <c r="M181" i="2"/>
  <c r="BP181" i="2" s="1"/>
  <c r="L181" i="2"/>
  <c r="BO181" i="2" s="1"/>
  <c r="K181" i="2"/>
  <c r="J181" i="2"/>
  <c r="BM181" i="2" s="1"/>
  <c r="I181" i="2"/>
  <c r="BL181" i="2" s="1"/>
  <c r="H181" i="2"/>
  <c r="BK181" i="2" s="1"/>
  <c r="G181" i="2"/>
  <c r="BJ181" i="2" s="1"/>
  <c r="F181" i="2"/>
  <c r="E181" i="2"/>
  <c r="BH181" i="2" s="1"/>
  <c r="D181" i="2"/>
  <c r="BG181" i="2" s="1"/>
  <c r="C181" i="2"/>
  <c r="BF181" i="2" s="1"/>
  <c r="B181" i="2"/>
  <c r="A181" i="2"/>
  <c r="DB180" i="2"/>
  <c r="CL180" i="2"/>
  <c r="CH180" i="2"/>
  <c r="BV180" i="2"/>
  <c r="BR180" i="2"/>
  <c r="BN180" i="2"/>
  <c r="BJ180" i="2"/>
  <c r="BF180" i="2"/>
  <c r="BD180" i="2"/>
  <c r="DG180" i="2" s="1"/>
  <c r="BC180" i="2"/>
  <c r="BB180" i="2"/>
  <c r="DE180" i="2" s="1"/>
  <c r="BA180" i="2"/>
  <c r="DD180" i="2" s="1"/>
  <c r="AZ180" i="2"/>
  <c r="DC180" i="2" s="1"/>
  <c r="AY180" i="2"/>
  <c r="AX180" i="2"/>
  <c r="DA180" i="2" s="1"/>
  <c r="AW180" i="2"/>
  <c r="CZ180" i="2" s="1"/>
  <c r="AV180" i="2"/>
  <c r="CY180" i="2" s="1"/>
  <c r="AU180" i="2"/>
  <c r="CX180" i="2" s="1"/>
  <c r="AT180" i="2"/>
  <c r="CW180" i="2" s="1"/>
  <c r="AS180" i="2"/>
  <c r="CV180" i="2" s="1"/>
  <c r="AR180" i="2"/>
  <c r="CU180" i="2" s="1"/>
  <c r="AQ180" i="2"/>
  <c r="CT180" i="2" s="1"/>
  <c r="AP180" i="2"/>
  <c r="CS180" i="2" s="1"/>
  <c r="AO180" i="2"/>
  <c r="CR180" i="2" s="1"/>
  <c r="AN180" i="2"/>
  <c r="CQ180" i="2" s="1"/>
  <c r="AM180" i="2"/>
  <c r="CP180" i="2" s="1"/>
  <c r="AL180" i="2"/>
  <c r="CO180" i="2" s="1"/>
  <c r="AK180" i="2"/>
  <c r="CN180" i="2" s="1"/>
  <c r="AJ180" i="2"/>
  <c r="CM180" i="2" s="1"/>
  <c r="AI180" i="2"/>
  <c r="AH180" i="2"/>
  <c r="CK180" i="2" s="1"/>
  <c r="AG180" i="2"/>
  <c r="CJ180" i="2" s="1"/>
  <c r="AF180" i="2"/>
  <c r="CI180" i="2" s="1"/>
  <c r="AE180" i="2"/>
  <c r="AD180" i="2"/>
  <c r="CG180" i="2" s="1"/>
  <c r="AC180" i="2"/>
  <c r="CF180" i="2" s="1"/>
  <c r="AB180" i="2"/>
  <c r="CE180" i="2" s="1"/>
  <c r="AA180" i="2"/>
  <c r="CD180" i="2" s="1"/>
  <c r="Z180" i="2"/>
  <c r="CC180" i="2" s="1"/>
  <c r="Y180" i="2"/>
  <c r="CB180" i="2" s="1"/>
  <c r="X180" i="2"/>
  <c r="CA180" i="2" s="1"/>
  <c r="W180" i="2"/>
  <c r="BZ180" i="2" s="1"/>
  <c r="V180" i="2"/>
  <c r="BY180" i="2" s="1"/>
  <c r="U180" i="2"/>
  <c r="BX180" i="2" s="1"/>
  <c r="T180" i="2"/>
  <c r="BW180" i="2" s="1"/>
  <c r="S180" i="2"/>
  <c r="R180" i="2"/>
  <c r="BU180" i="2" s="1"/>
  <c r="Q180" i="2"/>
  <c r="BT180" i="2" s="1"/>
  <c r="P180" i="2"/>
  <c r="BS180" i="2" s="1"/>
  <c r="O180" i="2"/>
  <c r="N180" i="2"/>
  <c r="BQ180" i="2" s="1"/>
  <c r="M180" i="2"/>
  <c r="BP180" i="2" s="1"/>
  <c r="L180" i="2"/>
  <c r="BO180" i="2" s="1"/>
  <c r="K180" i="2"/>
  <c r="J180" i="2"/>
  <c r="BM180" i="2" s="1"/>
  <c r="I180" i="2"/>
  <c r="BL180" i="2" s="1"/>
  <c r="H180" i="2"/>
  <c r="BK180" i="2" s="1"/>
  <c r="G180" i="2"/>
  <c r="F180" i="2"/>
  <c r="BI180" i="2" s="1"/>
  <c r="E180" i="2"/>
  <c r="BH180" i="2" s="1"/>
  <c r="D180" i="2"/>
  <c r="BG180" i="2" s="1"/>
  <c r="C180" i="2"/>
  <c r="B180" i="2"/>
  <c r="A180" i="2"/>
  <c r="DG179" i="2"/>
  <c r="DD179" i="2"/>
  <c r="CV179" i="2"/>
  <c r="CN179" i="2"/>
  <c r="CL179" i="2"/>
  <c r="CI179" i="2"/>
  <c r="CE179" i="2"/>
  <c r="BX179" i="2"/>
  <c r="BP179" i="2"/>
  <c r="BN179" i="2"/>
  <c r="BF179" i="2"/>
  <c r="BD179" i="2"/>
  <c r="BC179" i="2"/>
  <c r="BB179" i="2"/>
  <c r="DE179" i="2" s="1"/>
  <c r="BA179" i="2"/>
  <c r="AZ179" i="2"/>
  <c r="DC179" i="2" s="1"/>
  <c r="AY179" i="2"/>
  <c r="DB179" i="2" s="1"/>
  <c r="AX179" i="2"/>
  <c r="DA179" i="2" s="1"/>
  <c r="AW179" i="2"/>
  <c r="CZ179" i="2" s="1"/>
  <c r="AV179" i="2"/>
  <c r="CY179" i="2" s="1"/>
  <c r="AU179" i="2"/>
  <c r="CX179" i="2" s="1"/>
  <c r="AT179" i="2"/>
  <c r="CW179" i="2" s="1"/>
  <c r="AS179" i="2"/>
  <c r="AR179" i="2"/>
  <c r="CU179" i="2" s="1"/>
  <c r="AQ179" i="2"/>
  <c r="CT179" i="2" s="1"/>
  <c r="AP179" i="2"/>
  <c r="CS179" i="2" s="1"/>
  <c r="AO179" i="2"/>
  <c r="CR179" i="2" s="1"/>
  <c r="AN179" i="2"/>
  <c r="CQ179" i="2" s="1"/>
  <c r="AM179" i="2"/>
  <c r="CP179" i="2" s="1"/>
  <c r="AL179" i="2"/>
  <c r="CO179" i="2" s="1"/>
  <c r="AK179" i="2"/>
  <c r="AJ179" i="2"/>
  <c r="CM179" i="2" s="1"/>
  <c r="AI179" i="2"/>
  <c r="AH179" i="2"/>
  <c r="CK179" i="2" s="1"/>
  <c r="AG179" i="2"/>
  <c r="CJ179" i="2" s="1"/>
  <c r="AF179" i="2"/>
  <c r="AE179" i="2"/>
  <c r="CH179" i="2" s="1"/>
  <c r="AD179" i="2"/>
  <c r="CG179" i="2" s="1"/>
  <c r="AC179" i="2"/>
  <c r="CF179" i="2" s="1"/>
  <c r="AB179" i="2"/>
  <c r="AA179" i="2"/>
  <c r="CD179" i="2" s="1"/>
  <c r="Z179" i="2"/>
  <c r="CC179" i="2" s="1"/>
  <c r="Y179" i="2"/>
  <c r="CB179" i="2" s="1"/>
  <c r="X179" i="2"/>
  <c r="CA179" i="2" s="1"/>
  <c r="W179" i="2"/>
  <c r="BZ179" i="2" s="1"/>
  <c r="V179" i="2"/>
  <c r="BY179" i="2" s="1"/>
  <c r="U179" i="2"/>
  <c r="T179" i="2"/>
  <c r="BW179" i="2" s="1"/>
  <c r="S179" i="2"/>
  <c r="BV179" i="2" s="1"/>
  <c r="R179" i="2"/>
  <c r="BU179" i="2" s="1"/>
  <c r="Q179" i="2"/>
  <c r="BT179" i="2" s="1"/>
  <c r="P179" i="2"/>
  <c r="BS179" i="2" s="1"/>
  <c r="O179" i="2"/>
  <c r="BR179" i="2" s="1"/>
  <c r="N179" i="2"/>
  <c r="BQ179" i="2" s="1"/>
  <c r="M179" i="2"/>
  <c r="L179" i="2"/>
  <c r="BO179" i="2" s="1"/>
  <c r="K179" i="2"/>
  <c r="J179" i="2"/>
  <c r="BM179" i="2" s="1"/>
  <c r="I179" i="2"/>
  <c r="BL179" i="2" s="1"/>
  <c r="H179" i="2"/>
  <c r="BK179" i="2" s="1"/>
  <c r="G179" i="2"/>
  <c r="BJ179" i="2" s="1"/>
  <c r="F179" i="2"/>
  <c r="BI179" i="2" s="1"/>
  <c r="E179" i="2"/>
  <c r="BH179" i="2" s="1"/>
  <c r="D179" i="2"/>
  <c r="BG179" i="2" s="1"/>
  <c r="C179" i="2"/>
  <c r="B179" i="2"/>
  <c r="A179" i="2"/>
  <c r="DE178" i="2"/>
  <c r="CQ178" i="2"/>
  <c r="BI178" i="2"/>
  <c r="BD178" i="2"/>
  <c r="DG178" i="2" s="1"/>
  <c r="BC178" i="2"/>
  <c r="BB178" i="2"/>
  <c r="BA178" i="2"/>
  <c r="DD178" i="2" s="1"/>
  <c r="AZ178" i="2"/>
  <c r="DC178" i="2" s="1"/>
  <c r="AY178" i="2"/>
  <c r="DB178" i="2" s="1"/>
  <c r="AX178" i="2"/>
  <c r="DA178" i="2" s="1"/>
  <c r="AW178" i="2"/>
  <c r="CZ178" i="2" s="1"/>
  <c r="AV178" i="2"/>
  <c r="CY178" i="2" s="1"/>
  <c r="AU178" i="2"/>
  <c r="CX178" i="2" s="1"/>
  <c r="AT178" i="2"/>
  <c r="CW178" i="2" s="1"/>
  <c r="AS178" i="2"/>
  <c r="CV178" i="2" s="1"/>
  <c r="AR178" i="2"/>
  <c r="CU178" i="2" s="1"/>
  <c r="AQ178" i="2"/>
  <c r="CT178" i="2" s="1"/>
  <c r="AP178" i="2"/>
  <c r="CS178" i="2" s="1"/>
  <c r="AO178" i="2"/>
  <c r="CR178" i="2" s="1"/>
  <c r="AN178" i="2"/>
  <c r="AM178" i="2"/>
  <c r="CP178" i="2" s="1"/>
  <c r="AL178" i="2"/>
  <c r="CO178" i="2" s="1"/>
  <c r="AK178" i="2"/>
  <c r="CN178" i="2" s="1"/>
  <c r="AJ178" i="2"/>
  <c r="CM178" i="2" s="1"/>
  <c r="AI178" i="2"/>
  <c r="CL178" i="2" s="1"/>
  <c r="AH178" i="2"/>
  <c r="CK178" i="2" s="1"/>
  <c r="AG178" i="2"/>
  <c r="CJ178" i="2" s="1"/>
  <c r="AF178" i="2"/>
  <c r="CI178" i="2" s="1"/>
  <c r="AE178" i="2"/>
  <c r="CH178" i="2" s="1"/>
  <c r="AD178" i="2"/>
  <c r="CG178" i="2" s="1"/>
  <c r="AC178" i="2"/>
  <c r="CF178" i="2" s="1"/>
  <c r="AB178" i="2"/>
  <c r="CE178" i="2" s="1"/>
  <c r="AA178" i="2"/>
  <c r="CD178" i="2" s="1"/>
  <c r="Z178" i="2"/>
  <c r="CC178" i="2" s="1"/>
  <c r="Y178" i="2"/>
  <c r="CB178" i="2" s="1"/>
  <c r="X178" i="2"/>
  <c r="CA178" i="2" s="1"/>
  <c r="W178" i="2"/>
  <c r="BZ178" i="2" s="1"/>
  <c r="V178" i="2"/>
  <c r="BY178" i="2" s="1"/>
  <c r="U178" i="2"/>
  <c r="BX178" i="2" s="1"/>
  <c r="T178" i="2"/>
  <c r="BW178" i="2" s="1"/>
  <c r="S178" i="2"/>
  <c r="BV178" i="2" s="1"/>
  <c r="R178" i="2"/>
  <c r="BU178" i="2" s="1"/>
  <c r="Q178" i="2"/>
  <c r="BT178" i="2" s="1"/>
  <c r="P178" i="2"/>
  <c r="BS178" i="2" s="1"/>
  <c r="O178" i="2"/>
  <c r="BR178" i="2" s="1"/>
  <c r="N178" i="2"/>
  <c r="BQ178" i="2" s="1"/>
  <c r="M178" i="2"/>
  <c r="BP178" i="2" s="1"/>
  <c r="L178" i="2"/>
  <c r="BO178" i="2" s="1"/>
  <c r="K178" i="2"/>
  <c r="BN178" i="2" s="1"/>
  <c r="J178" i="2"/>
  <c r="BM178" i="2" s="1"/>
  <c r="I178" i="2"/>
  <c r="BL178" i="2" s="1"/>
  <c r="H178" i="2"/>
  <c r="BK178" i="2" s="1"/>
  <c r="G178" i="2"/>
  <c r="BJ178" i="2" s="1"/>
  <c r="F178" i="2"/>
  <c r="E178" i="2"/>
  <c r="BH178" i="2" s="1"/>
  <c r="D178" i="2"/>
  <c r="BG178" i="2" s="1"/>
  <c r="C178" i="2"/>
  <c r="BF178" i="2" s="1"/>
  <c r="B178" i="2"/>
  <c r="A178" i="2"/>
  <c r="CU177" i="2"/>
  <c r="CT177" i="2"/>
  <c r="CP177" i="2"/>
  <c r="CD177" i="2"/>
  <c r="BZ177" i="2"/>
  <c r="BN177" i="2"/>
  <c r="BJ177" i="2"/>
  <c r="BD177" i="2"/>
  <c r="DG177" i="2" s="1"/>
  <c r="BC177" i="2"/>
  <c r="BB177" i="2"/>
  <c r="DE177" i="2" s="1"/>
  <c r="BA177" i="2"/>
  <c r="DD177" i="2" s="1"/>
  <c r="AZ177" i="2"/>
  <c r="DC177" i="2" s="1"/>
  <c r="AY177" i="2"/>
  <c r="DB177" i="2" s="1"/>
  <c r="AX177" i="2"/>
  <c r="DA177" i="2" s="1"/>
  <c r="AW177" i="2"/>
  <c r="CZ177" i="2" s="1"/>
  <c r="AV177" i="2"/>
  <c r="CY177" i="2" s="1"/>
  <c r="AU177" i="2"/>
  <c r="CX177" i="2" s="1"/>
  <c r="AT177" i="2"/>
  <c r="CW177" i="2" s="1"/>
  <c r="AS177" i="2"/>
  <c r="CV177" i="2" s="1"/>
  <c r="AR177" i="2"/>
  <c r="AQ177" i="2"/>
  <c r="AP177" i="2"/>
  <c r="CS177" i="2" s="1"/>
  <c r="AO177" i="2"/>
  <c r="CR177" i="2" s="1"/>
  <c r="AN177" i="2"/>
  <c r="CQ177" i="2" s="1"/>
  <c r="AM177" i="2"/>
  <c r="AL177" i="2"/>
  <c r="CO177" i="2" s="1"/>
  <c r="AK177" i="2"/>
  <c r="CN177" i="2" s="1"/>
  <c r="AJ177" i="2"/>
  <c r="CM177" i="2" s="1"/>
  <c r="AI177" i="2"/>
  <c r="CL177" i="2" s="1"/>
  <c r="AH177" i="2"/>
  <c r="CK177" i="2" s="1"/>
  <c r="AG177" i="2"/>
  <c r="CJ177" i="2" s="1"/>
  <c r="AF177" i="2"/>
  <c r="CI177" i="2" s="1"/>
  <c r="AE177" i="2"/>
  <c r="CH177" i="2" s="1"/>
  <c r="AD177" i="2"/>
  <c r="CG177" i="2" s="1"/>
  <c r="AC177" i="2"/>
  <c r="CF177" i="2" s="1"/>
  <c r="AB177" i="2"/>
  <c r="CE177" i="2" s="1"/>
  <c r="AA177" i="2"/>
  <c r="Z177" i="2"/>
  <c r="CC177" i="2" s="1"/>
  <c r="Y177" i="2"/>
  <c r="CB177" i="2" s="1"/>
  <c r="X177" i="2"/>
  <c r="CA177" i="2" s="1"/>
  <c r="W177" i="2"/>
  <c r="V177" i="2"/>
  <c r="BY177" i="2" s="1"/>
  <c r="U177" i="2"/>
  <c r="BX177" i="2" s="1"/>
  <c r="T177" i="2"/>
  <c r="BW177" i="2" s="1"/>
  <c r="S177" i="2"/>
  <c r="BV177" i="2" s="1"/>
  <c r="R177" i="2"/>
  <c r="BU177" i="2" s="1"/>
  <c r="Q177" i="2"/>
  <c r="BT177" i="2" s="1"/>
  <c r="P177" i="2"/>
  <c r="BS177" i="2" s="1"/>
  <c r="O177" i="2"/>
  <c r="BR177" i="2" s="1"/>
  <c r="N177" i="2"/>
  <c r="BQ177" i="2" s="1"/>
  <c r="M177" i="2"/>
  <c r="BP177" i="2" s="1"/>
  <c r="L177" i="2"/>
  <c r="BO177" i="2" s="1"/>
  <c r="K177" i="2"/>
  <c r="J177" i="2"/>
  <c r="BM177" i="2" s="1"/>
  <c r="I177" i="2"/>
  <c r="BL177" i="2" s="1"/>
  <c r="H177" i="2"/>
  <c r="BK177" i="2" s="1"/>
  <c r="G177" i="2"/>
  <c r="F177" i="2"/>
  <c r="BI177" i="2" s="1"/>
  <c r="E177" i="2"/>
  <c r="BH177" i="2" s="1"/>
  <c r="D177" i="2"/>
  <c r="BG177" i="2" s="1"/>
  <c r="C177" i="2"/>
  <c r="BF177" i="2" s="1"/>
  <c r="B177" i="2"/>
  <c r="A177" i="2"/>
  <c r="DD176" i="2"/>
  <c r="DC176" i="2"/>
  <c r="CY176" i="2"/>
  <c r="CU176" i="2"/>
  <c r="CQ176" i="2"/>
  <c r="CN176" i="2"/>
  <c r="CM176" i="2"/>
  <c r="CI176" i="2"/>
  <c r="CE176" i="2"/>
  <c r="CA176" i="2"/>
  <c r="BX176" i="2"/>
  <c r="BW176" i="2"/>
  <c r="BS176" i="2"/>
  <c r="BO176" i="2"/>
  <c r="BK176" i="2"/>
  <c r="BH176" i="2"/>
  <c r="BG176" i="2"/>
  <c r="BD176" i="2"/>
  <c r="DG176" i="2" s="1"/>
  <c r="BC176" i="2"/>
  <c r="BB176" i="2"/>
  <c r="DE176" i="2" s="1"/>
  <c r="BA176" i="2"/>
  <c r="AZ176" i="2"/>
  <c r="AY176" i="2"/>
  <c r="DB176" i="2" s="1"/>
  <c r="AX176" i="2"/>
  <c r="DA176" i="2" s="1"/>
  <c r="AW176" i="2"/>
  <c r="CZ176" i="2" s="1"/>
  <c r="AV176" i="2"/>
  <c r="AU176" i="2"/>
  <c r="CX176" i="2" s="1"/>
  <c r="AT176" i="2"/>
  <c r="CW176" i="2" s="1"/>
  <c r="AS176" i="2"/>
  <c r="CV176" i="2" s="1"/>
  <c r="AR176" i="2"/>
  <c r="AQ176" i="2"/>
  <c r="CT176" i="2" s="1"/>
  <c r="AP176" i="2"/>
  <c r="CS176" i="2" s="1"/>
  <c r="AO176" i="2"/>
  <c r="CR176" i="2" s="1"/>
  <c r="AN176" i="2"/>
  <c r="AM176" i="2"/>
  <c r="CP176" i="2" s="1"/>
  <c r="AL176" i="2"/>
  <c r="CO176" i="2" s="1"/>
  <c r="AK176" i="2"/>
  <c r="AJ176" i="2"/>
  <c r="AI176" i="2"/>
  <c r="CL176" i="2" s="1"/>
  <c r="AH176" i="2"/>
  <c r="CK176" i="2" s="1"/>
  <c r="AG176" i="2"/>
  <c r="CJ176" i="2" s="1"/>
  <c r="AF176" i="2"/>
  <c r="AE176" i="2"/>
  <c r="CH176" i="2" s="1"/>
  <c r="AD176" i="2"/>
  <c r="CG176" i="2" s="1"/>
  <c r="AC176" i="2"/>
  <c r="CF176" i="2" s="1"/>
  <c r="AB176" i="2"/>
  <c r="AA176" i="2"/>
  <c r="CD176" i="2" s="1"/>
  <c r="Z176" i="2"/>
  <c r="CC176" i="2" s="1"/>
  <c r="Y176" i="2"/>
  <c r="CB176" i="2" s="1"/>
  <c r="X176" i="2"/>
  <c r="W176" i="2"/>
  <c r="BZ176" i="2" s="1"/>
  <c r="V176" i="2"/>
  <c r="BY176" i="2" s="1"/>
  <c r="U176" i="2"/>
  <c r="T176" i="2"/>
  <c r="S176" i="2"/>
  <c r="BV176" i="2" s="1"/>
  <c r="R176" i="2"/>
  <c r="BU176" i="2" s="1"/>
  <c r="Q176" i="2"/>
  <c r="BT176" i="2" s="1"/>
  <c r="P176" i="2"/>
  <c r="O176" i="2"/>
  <c r="BR176" i="2" s="1"/>
  <c r="N176" i="2"/>
  <c r="BQ176" i="2" s="1"/>
  <c r="M176" i="2"/>
  <c r="BP176" i="2" s="1"/>
  <c r="L176" i="2"/>
  <c r="K176" i="2"/>
  <c r="BN176" i="2" s="1"/>
  <c r="J176" i="2"/>
  <c r="BM176" i="2" s="1"/>
  <c r="I176" i="2"/>
  <c r="BL176" i="2" s="1"/>
  <c r="H176" i="2"/>
  <c r="G176" i="2"/>
  <c r="BJ176" i="2" s="1"/>
  <c r="F176" i="2"/>
  <c r="BI176" i="2" s="1"/>
  <c r="E176" i="2"/>
  <c r="D176" i="2"/>
  <c r="C176" i="2"/>
  <c r="BF176" i="2" s="1"/>
  <c r="B176" i="2"/>
  <c r="A176" i="2"/>
  <c r="DE175" i="2"/>
  <c r="DD175" i="2"/>
  <c r="CZ175" i="2"/>
  <c r="CS175" i="2"/>
  <c r="CN175" i="2"/>
  <c r="CJ175" i="2"/>
  <c r="CC175" i="2"/>
  <c r="CB175" i="2"/>
  <c r="BX175" i="2"/>
  <c r="BT175" i="2"/>
  <c r="BM175" i="2"/>
  <c r="BH175" i="2"/>
  <c r="BD175" i="2"/>
  <c r="DG175" i="2" s="1"/>
  <c r="BC175" i="2"/>
  <c r="BB175" i="2"/>
  <c r="BA175" i="2"/>
  <c r="AZ175" i="2"/>
  <c r="DC175" i="2" s="1"/>
  <c r="AY175" i="2"/>
  <c r="DB175" i="2" s="1"/>
  <c r="AX175" i="2"/>
  <c r="DA175" i="2" s="1"/>
  <c r="AW175" i="2"/>
  <c r="AV175" i="2"/>
  <c r="CY175" i="2" s="1"/>
  <c r="AU175" i="2"/>
  <c r="CX175" i="2" s="1"/>
  <c r="AT175" i="2"/>
  <c r="CW175" i="2" s="1"/>
  <c r="AS175" i="2"/>
  <c r="CV175" i="2" s="1"/>
  <c r="AR175" i="2"/>
  <c r="CU175" i="2" s="1"/>
  <c r="AQ175" i="2"/>
  <c r="CT175" i="2" s="1"/>
  <c r="AP175" i="2"/>
  <c r="AO175" i="2"/>
  <c r="CR175" i="2" s="1"/>
  <c r="AN175" i="2"/>
  <c r="CQ175" i="2" s="1"/>
  <c r="AM175" i="2"/>
  <c r="CP175" i="2" s="1"/>
  <c r="AL175" i="2"/>
  <c r="CO175" i="2" s="1"/>
  <c r="AK175" i="2"/>
  <c r="AJ175" i="2"/>
  <c r="CM175" i="2" s="1"/>
  <c r="AI175" i="2"/>
  <c r="CL175" i="2" s="1"/>
  <c r="AH175" i="2"/>
  <c r="CK175" i="2" s="1"/>
  <c r="AG175" i="2"/>
  <c r="AF175" i="2"/>
  <c r="CI175" i="2" s="1"/>
  <c r="AE175" i="2"/>
  <c r="CH175" i="2" s="1"/>
  <c r="AD175" i="2"/>
  <c r="CG175" i="2" s="1"/>
  <c r="AC175" i="2"/>
  <c r="CF175" i="2" s="1"/>
  <c r="AB175" i="2"/>
  <c r="CE175" i="2" s="1"/>
  <c r="AA175" i="2"/>
  <c r="CD175" i="2" s="1"/>
  <c r="Z175" i="2"/>
  <c r="Y175" i="2"/>
  <c r="X175" i="2"/>
  <c r="CA175" i="2" s="1"/>
  <c r="W175" i="2"/>
  <c r="BZ175" i="2" s="1"/>
  <c r="V175" i="2"/>
  <c r="BY175" i="2" s="1"/>
  <c r="U175" i="2"/>
  <c r="T175" i="2"/>
  <c r="BW175" i="2" s="1"/>
  <c r="S175" i="2"/>
  <c r="BV175" i="2" s="1"/>
  <c r="R175" i="2"/>
  <c r="BU175" i="2" s="1"/>
  <c r="Q175" i="2"/>
  <c r="P175" i="2"/>
  <c r="BS175" i="2" s="1"/>
  <c r="O175" i="2"/>
  <c r="BR175" i="2" s="1"/>
  <c r="N175" i="2"/>
  <c r="BQ175" i="2" s="1"/>
  <c r="M175" i="2"/>
  <c r="BP175" i="2" s="1"/>
  <c r="L175" i="2"/>
  <c r="BO175" i="2" s="1"/>
  <c r="K175" i="2"/>
  <c r="BN175" i="2" s="1"/>
  <c r="J175" i="2"/>
  <c r="I175" i="2"/>
  <c r="BL175" i="2" s="1"/>
  <c r="H175" i="2"/>
  <c r="BK175" i="2" s="1"/>
  <c r="G175" i="2"/>
  <c r="BJ175" i="2" s="1"/>
  <c r="F175" i="2"/>
  <c r="BI175" i="2" s="1"/>
  <c r="E175" i="2"/>
  <c r="D175" i="2"/>
  <c r="BG175" i="2" s="1"/>
  <c r="C175" i="2"/>
  <c r="BF175" i="2" s="1"/>
  <c r="B175" i="2"/>
  <c r="A175" i="2"/>
  <c r="DE174" i="2"/>
  <c r="CX174" i="2"/>
  <c r="CW174" i="2"/>
  <c r="CO174" i="2"/>
  <c r="BY174" i="2"/>
  <c r="BR174" i="2"/>
  <c r="BQ174" i="2"/>
  <c r="BI174" i="2"/>
  <c r="BD174" i="2"/>
  <c r="DG174" i="2" s="1"/>
  <c r="BC174" i="2"/>
  <c r="BB174" i="2"/>
  <c r="BA174" i="2"/>
  <c r="DD174" i="2" s="1"/>
  <c r="AZ174" i="2"/>
  <c r="DC174" i="2" s="1"/>
  <c r="AY174" i="2"/>
  <c r="DB174" i="2" s="1"/>
  <c r="AX174" i="2"/>
  <c r="DA174" i="2" s="1"/>
  <c r="AW174" i="2"/>
  <c r="CZ174" i="2" s="1"/>
  <c r="AV174" i="2"/>
  <c r="CY174" i="2" s="1"/>
  <c r="AU174" i="2"/>
  <c r="AT174" i="2"/>
  <c r="AS174" i="2"/>
  <c r="CV174" i="2" s="1"/>
  <c r="AR174" i="2"/>
  <c r="CU174" i="2" s="1"/>
  <c r="AQ174" i="2"/>
  <c r="CT174" i="2" s="1"/>
  <c r="AP174" i="2"/>
  <c r="CS174" i="2" s="1"/>
  <c r="AO174" i="2"/>
  <c r="CR174" i="2" s="1"/>
  <c r="AN174" i="2"/>
  <c r="CQ174" i="2" s="1"/>
  <c r="AM174" i="2"/>
  <c r="CP174" i="2" s="1"/>
  <c r="AL174" i="2"/>
  <c r="AK174" i="2"/>
  <c r="CN174" i="2" s="1"/>
  <c r="AJ174" i="2"/>
  <c r="CM174" i="2" s="1"/>
  <c r="AI174" i="2"/>
  <c r="CL174" i="2" s="1"/>
  <c r="AH174" i="2"/>
  <c r="CK174" i="2" s="1"/>
  <c r="AG174" i="2"/>
  <c r="CJ174" i="2" s="1"/>
  <c r="AF174" i="2"/>
  <c r="CI174" i="2" s="1"/>
  <c r="AE174" i="2"/>
  <c r="CH174" i="2" s="1"/>
  <c r="AD174" i="2"/>
  <c r="CG174" i="2" s="1"/>
  <c r="AC174" i="2"/>
  <c r="CF174" i="2" s="1"/>
  <c r="AB174" i="2"/>
  <c r="CE174" i="2" s="1"/>
  <c r="AA174" i="2"/>
  <c r="CD174" i="2" s="1"/>
  <c r="Z174" i="2"/>
  <c r="CC174" i="2" s="1"/>
  <c r="Y174" i="2"/>
  <c r="CB174" i="2" s="1"/>
  <c r="X174" i="2"/>
  <c r="CA174" i="2" s="1"/>
  <c r="W174" i="2"/>
  <c r="BZ174" i="2" s="1"/>
  <c r="V174" i="2"/>
  <c r="U174" i="2"/>
  <c r="BX174" i="2" s="1"/>
  <c r="T174" i="2"/>
  <c r="BW174" i="2" s="1"/>
  <c r="S174" i="2"/>
  <c r="BV174" i="2" s="1"/>
  <c r="R174" i="2"/>
  <c r="BU174" i="2" s="1"/>
  <c r="Q174" i="2"/>
  <c r="BT174" i="2" s="1"/>
  <c r="P174" i="2"/>
  <c r="BS174" i="2" s="1"/>
  <c r="O174" i="2"/>
  <c r="N174" i="2"/>
  <c r="M174" i="2"/>
  <c r="BP174" i="2" s="1"/>
  <c r="L174" i="2"/>
  <c r="BO174" i="2" s="1"/>
  <c r="K174" i="2"/>
  <c r="BN174" i="2" s="1"/>
  <c r="J174" i="2"/>
  <c r="BM174" i="2" s="1"/>
  <c r="I174" i="2"/>
  <c r="BL174" i="2" s="1"/>
  <c r="H174" i="2"/>
  <c r="BK174" i="2" s="1"/>
  <c r="G174" i="2"/>
  <c r="BJ174" i="2" s="1"/>
  <c r="F174" i="2"/>
  <c r="E174" i="2"/>
  <c r="BH174" i="2" s="1"/>
  <c r="D174" i="2"/>
  <c r="BG174" i="2" s="1"/>
  <c r="C174" i="2"/>
  <c r="BF174" i="2" s="1"/>
  <c r="B174" i="2"/>
  <c r="A174" i="2"/>
  <c r="DG173" i="2"/>
  <c r="DC173" i="2"/>
  <c r="DB173" i="2"/>
  <c r="CX173" i="2"/>
  <c r="CT173" i="2"/>
  <c r="CM173" i="2"/>
  <c r="CL173" i="2"/>
  <c r="CH173" i="2"/>
  <c r="CD173" i="2"/>
  <c r="BW173" i="2"/>
  <c r="BV173" i="2"/>
  <c r="BR173" i="2"/>
  <c r="BN173" i="2"/>
  <c r="BG173" i="2"/>
  <c r="BF173" i="2"/>
  <c r="BD173" i="2"/>
  <c r="BC173" i="2"/>
  <c r="BB173" i="2"/>
  <c r="DE173" i="2" s="1"/>
  <c r="BA173" i="2"/>
  <c r="DD173" i="2" s="1"/>
  <c r="AZ173" i="2"/>
  <c r="AY173" i="2"/>
  <c r="AX173" i="2"/>
  <c r="DA173" i="2" s="1"/>
  <c r="AW173" i="2"/>
  <c r="CZ173" i="2" s="1"/>
  <c r="AV173" i="2"/>
  <c r="CY173" i="2" s="1"/>
  <c r="AU173" i="2"/>
  <c r="AT173" i="2"/>
  <c r="CW173" i="2" s="1"/>
  <c r="AS173" i="2"/>
  <c r="CV173" i="2" s="1"/>
  <c r="AR173" i="2"/>
  <c r="CU173" i="2" s="1"/>
  <c r="AQ173" i="2"/>
  <c r="AP173" i="2"/>
  <c r="CS173" i="2" s="1"/>
  <c r="AO173" i="2"/>
  <c r="CR173" i="2" s="1"/>
  <c r="AN173" i="2"/>
  <c r="CQ173" i="2" s="1"/>
  <c r="AM173" i="2"/>
  <c r="CP173" i="2" s="1"/>
  <c r="AL173" i="2"/>
  <c r="CO173" i="2" s="1"/>
  <c r="AK173" i="2"/>
  <c r="CN173" i="2" s="1"/>
  <c r="AJ173" i="2"/>
  <c r="AI173" i="2"/>
  <c r="AH173" i="2"/>
  <c r="CK173" i="2" s="1"/>
  <c r="AG173" i="2"/>
  <c r="CJ173" i="2" s="1"/>
  <c r="AF173" i="2"/>
  <c r="CI173" i="2" s="1"/>
  <c r="AE173" i="2"/>
  <c r="AD173" i="2"/>
  <c r="CG173" i="2" s="1"/>
  <c r="AC173" i="2"/>
  <c r="CF173" i="2" s="1"/>
  <c r="AB173" i="2"/>
  <c r="CE173" i="2" s="1"/>
  <c r="AA173" i="2"/>
  <c r="Z173" i="2"/>
  <c r="CC173" i="2" s="1"/>
  <c r="Y173" i="2"/>
  <c r="CB173" i="2" s="1"/>
  <c r="X173" i="2"/>
  <c r="CA173" i="2" s="1"/>
  <c r="W173" i="2"/>
  <c r="BZ173" i="2" s="1"/>
  <c r="V173" i="2"/>
  <c r="BY173" i="2" s="1"/>
  <c r="U173" i="2"/>
  <c r="BX173" i="2" s="1"/>
  <c r="T173" i="2"/>
  <c r="S173" i="2"/>
  <c r="R173" i="2"/>
  <c r="BU173" i="2" s="1"/>
  <c r="Q173" i="2"/>
  <c r="BT173" i="2" s="1"/>
  <c r="P173" i="2"/>
  <c r="BS173" i="2" s="1"/>
  <c r="O173" i="2"/>
  <c r="N173" i="2"/>
  <c r="BQ173" i="2" s="1"/>
  <c r="M173" i="2"/>
  <c r="BP173" i="2" s="1"/>
  <c r="L173" i="2"/>
  <c r="BO173" i="2" s="1"/>
  <c r="K173" i="2"/>
  <c r="J173" i="2"/>
  <c r="BM173" i="2" s="1"/>
  <c r="I173" i="2"/>
  <c r="BL173" i="2" s="1"/>
  <c r="H173" i="2"/>
  <c r="BK173" i="2" s="1"/>
  <c r="G173" i="2"/>
  <c r="BJ173" i="2" s="1"/>
  <c r="F173" i="2"/>
  <c r="BI173" i="2" s="1"/>
  <c r="E173" i="2"/>
  <c r="BH173" i="2" s="1"/>
  <c r="D173" i="2"/>
  <c r="C173" i="2"/>
  <c r="B173" i="2"/>
  <c r="A173" i="2"/>
  <c r="DC172" i="2"/>
  <c r="CY172" i="2"/>
  <c r="CQ172" i="2"/>
  <c r="CM172" i="2"/>
  <c r="CI172" i="2"/>
  <c r="CE172" i="2"/>
  <c r="CA172" i="2"/>
  <c r="BS172" i="2"/>
  <c r="BL172" i="2"/>
  <c r="BK172" i="2"/>
  <c r="BD172" i="2"/>
  <c r="DG172" i="2" s="1"/>
  <c r="BC172" i="2"/>
  <c r="BB172" i="2"/>
  <c r="DE172" i="2" s="1"/>
  <c r="BA172" i="2"/>
  <c r="DD172" i="2" s="1"/>
  <c r="AZ172" i="2"/>
  <c r="AY172" i="2"/>
  <c r="DB172" i="2" s="1"/>
  <c r="AX172" i="2"/>
  <c r="DA172" i="2" s="1"/>
  <c r="AW172" i="2"/>
  <c r="CZ172" i="2" s="1"/>
  <c r="AV172" i="2"/>
  <c r="AU172" i="2"/>
  <c r="CX172" i="2" s="1"/>
  <c r="AT172" i="2"/>
  <c r="CW172" i="2" s="1"/>
  <c r="AS172" i="2"/>
  <c r="CV172" i="2" s="1"/>
  <c r="AR172" i="2"/>
  <c r="CU172" i="2" s="1"/>
  <c r="AQ172" i="2"/>
  <c r="CT172" i="2" s="1"/>
  <c r="AP172" i="2"/>
  <c r="CS172" i="2" s="1"/>
  <c r="AO172" i="2"/>
  <c r="CR172" i="2" s="1"/>
  <c r="AN172" i="2"/>
  <c r="AM172" i="2"/>
  <c r="CP172" i="2" s="1"/>
  <c r="AL172" i="2"/>
  <c r="CO172" i="2" s="1"/>
  <c r="AK172" i="2"/>
  <c r="CN172" i="2" s="1"/>
  <c r="AJ172" i="2"/>
  <c r="AI172" i="2"/>
  <c r="CL172" i="2" s="1"/>
  <c r="AH172" i="2"/>
  <c r="CK172" i="2" s="1"/>
  <c r="AG172" i="2"/>
  <c r="CJ172" i="2" s="1"/>
  <c r="AF172" i="2"/>
  <c r="AE172" i="2"/>
  <c r="CH172" i="2" s="1"/>
  <c r="AD172" i="2"/>
  <c r="CG172" i="2" s="1"/>
  <c r="AC172" i="2"/>
  <c r="CF172" i="2" s="1"/>
  <c r="AB172" i="2"/>
  <c r="AA172" i="2"/>
  <c r="CD172" i="2" s="1"/>
  <c r="Z172" i="2"/>
  <c r="CC172" i="2" s="1"/>
  <c r="Y172" i="2"/>
  <c r="CB172" i="2" s="1"/>
  <c r="X172" i="2"/>
  <c r="W172" i="2"/>
  <c r="BZ172" i="2" s="1"/>
  <c r="V172" i="2"/>
  <c r="BY172" i="2" s="1"/>
  <c r="U172" i="2"/>
  <c r="BX172" i="2" s="1"/>
  <c r="T172" i="2"/>
  <c r="BW172" i="2" s="1"/>
  <c r="S172" i="2"/>
  <c r="BV172" i="2" s="1"/>
  <c r="R172" i="2"/>
  <c r="BU172" i="2" s="1"/>
  <c r="Q172" i="2"/>
  <c r="BT172" i="2" s="1"/>
  <c r="P172" i="2"/>
  <c r="O172" i="2"/>
  <c r="BR172" i="2" s="1"/>
  <c r="N172" i="2"/>
  <c r="BQ172" i="2" s="1"/>
  <c r="M172" i="2"/>
  <c r="BP172" i="2" s="1"/>
  <c r="L172" i="2"/>
  <c r="BO172" i="2" s="1"/>
  <c r="K172" i="2"/>
  <c r="BN172" i="2" s="1"/>
  <c r="J172" i="2"/>
  <c r="BM172" i="2" s="1"/>
  <c r="I172" i="2"/>
  <c r="H172" i="2"/>
  <c r="G172" i="2"/>
  <c r="BJ172" i="2" s="1"/>
  <c r="F172" i="2"/>
  <c r="BI172" i="2" s="1"/>
  <c r="E172" i="2"/>
  <c r="BH172" i="2" s="1"/>
  <c r="D172" i="2"/>
  <c r="BG172" i="2" s="1"/>
  <c r="C172" i="2"/>
  <c r="BF172" i="2" s="1"/>
  <c r="B172" i="2"/>
  <c r="A172" i="2"/>
  <c r="CR171" i="2"/>
  <c r="CJ171" i="2"/>
  <c r="CG171" i="2"/>
  <c r="BT171" i="2"/>
  <c r="BQ171" i="2"/>
  <c r="BM171" i="2"/>
  <c r="BL171" i="2"/>
  <c r="BD171" i="2"/>
  <c r="DG171" i="2" s="1"/>
  <c r="BC171" i="2"/>
  <c r="BB171" i="2"/>
  <c r="DE171" i="2" s="1"/>
  <c r="BA171" i="2"/>
  <c r="DD171" i="2" s="1"/>
  <c r="AZ171" i="2"/>
  <c r="DC171" i="2" s="1"/>
  <c r="AY171" i="2"/>
  <c r="DB171" i="2" s="1"/>
  <c r="AX171" i="2"/>
  <c r="DA171" i="2" s="1"/>
  <c r="AW171" i="2"/>
  <c r="CZ171" i="2" s="1"/>
  <c r="AV171" i="2"/>
  <c r="CY171" i="2" s="1"/>
  <c r="AU171" i="2"/>
  <c r="CX171" i="2" s="1"/>
  <c r="AT171" i="2"/>
  <c r="CW171" i="2" s="1"/>
  <c r="AS171" i="2"/>
  <c r="CV171" i="2" s="1"/>
  <c r="AR171" i="2"/>
  <c r="CU171" i="2" s="1"/>
  <c r="AQ171" i="2"/>
  <c r="CT171" i="2" s="1"/>
  <c r="AP171" i="2"/>
  <c r="CS171" i="2" s="1"/>
  <c r="AO171" i="2"/>
  <c r="AN171" i="2"/>
  <c r="CQ171" i="2" s="1"/>
  <c r="AM171" i="2"/>
  <c r="CP171" i="2" s="1"/>
  <c r="AL171" i="2"/>
  <c r="CO171" i="2" s="1"/>
  <c r="AK171" i="2"/>
  <c r="CN171" i="2" s="1"/>
  <c r="AJ171" i="2"/>
  <c r="CM171" i="2" s="1"/>
  <c r="AI171" i="2"/>
  <c r="CL171" i="2" s="1"/>
  <c r="AH171" i="2"/>
  <c r="CK171" i="2" s="1"/>
  <c r="AG171" i="2"/>
  <c r="AF171" i="2"/>
  <c r="CI171" i="2" s="1"/>
  <c r="AE171" i="2"/>
  <c r="CH171" i="2" s="1"/>
  <c r="AD171" i="2"/>
  <c r="AC171" i="2"/>
  <c r="CF171" i="2" s="1"/>
  <c r="AB171" i="2"/>
  <c r="CE171" i="2" s="1"/>
  <c r="AA171" i="2"/>
  <c r="CD171" i="2" s="1"/>
  <c r="Z171" i="2"/>
  <c r="CC171" i="2" s="1"/>
  <c r="Y171" i="2"/>
  <c r="CB171" i="2" s="1"/>
  <c r="X171" i="2"/>
  <c r="CA171" i="2" s="1"/>
  <c r="W171" i="2"/>
  <c r="BZ171" i="2" s="1"/>
  <c r="V171" i="2"/>
  <c r="BY171" i="2" s="1"/>
  <c r="U171" i="2"/>
  <c r="BX171" i="2" s="1"/>
  <c r="T171" i="2"/>
  <c r="BW171" i="2" s="1"/>
  <c r="S171" i="2"/>
  <c r="BV171" i="2" s="1"/>
  <c r="R171" i="2"/>
  <c r="BU171" i="2" s="1"/>
  <c r="Q171" i="2"/>
  <c r="P171" i="2"/>
  <c r="BS171" i="2" s="1"/>
  <c r="O171" i="2"/>
  <c r="BR171" i="2" s="1"/>
  <c r="N171" i="2"/>
  <c r="M171" i="2"/>
  <c r="BP171" i="2" s="1"/>
  <c r="L171" i="2"/>
  <c r="BO171" i="2" s="1"/>
  <c r="K171" i="2"/>
  <c r="BN171" i="2" s="1"/>
  <c r="J171" i="2"/>
  <c r="I171" i="2"/>
  <c r="H171" i="2"/>
  <c r="BK171" i="2" s="1"/>
  <c r="G171" i="2"/>
  <c r="BJ171" i="2" s="1"/>
  <c r="F171" i="2"/>
  <c r="BI171" i="2" s="1"/>
  <c r="E171" i="2"/>
  <c r="BH171" i="2" s="1"/>
  <c r="D171" i="2"/>
  <c r="BG171" i="2" s="1"/>
  <c r="C171" i="2"/>
  <c r="BF171" i="2" s="1"/>
  <c r="B171" i="2"/>
  <c r="A171" i="2"/>
  <c r="DB170" i="2"/>
  <c r="DA170" i="2"/>
  <c r="CT170" i="2"/>
  <c r="CL170" i="2"/>
  <c r="CK170" i="2"/>
  <c r="CD170" i="2"/>
  <c r="BV170" i="2"/>
  <c r="BU170" i="2"/>
  <c r="BN170" i="2"/>
  <c r="BF170" i="2"/>
  <c r="BD170" i="2"/>
  <c r="DG170" i="2" s="1"/>
  <c r="BC170" i="2"/>
  <c r="BB170" i="2"/>
  <c r="DE170" i="2" s="1"/>
  <c r="BA170" i="2"/>
  <c r="DD170" i="2" s="1"/>
  <c r="AZ170" i="2"/>
  <c r="DC170" i="2" s="1"/>
  <c r="AY170" i="2"/>
  <c r="AX170" i="2"/>
  <c r="AW170" i="2"/>
  <c r="CZ170" i="2" s="1"/>
  <c r="AV170" i="2"/>
  <c r="CY170" i="2" s="1"/>
  <c r="AU170" i="2"/>
  <c r="CX170" i="2" s="1"/>
  <c r="AT170" i="2"/>
  <c r="CW170" i="2" s="1"/>
  <c r="AS170" i="2"/>
  <c r="CV170" i="2" s="1"/>
  <c r="AR170" i="2"/>
  <c r="CU170" i="2" s="1"/>
  <c r="AQ170" i="2"/>
  <c r="AP170" i="2"/>
  <c r="CS170" i="2" s="1"/>
  <c r="AO170" i="2"/>
  <c r="CR170" i="2" s="1"/>
  <c r="AN170" i="2"/>
  <c r="CQ170" i="2" s="1"/>
  <c r="AM170" i="2"/>
  <c r="CP170" i="2" s="1"/>
  <c r="AL170" i="2"/>
  <c r="CO170" i="2" s="1"/>
  <c r="AK170" i="2"/>
  <c r="CN170" i="2" s="1"/>
  <c r="AJ170" i="2"/>
  <c r="CM170" i="2" s="1"/>
  <c r="AI170" i="2"/>
  <c r="AH170" i="2"/>
  <c r="AG170" i="2"/>
  <c r="CJ170" i="2" s="1"/>
  <c r="AF170" i="2"/>
  <c r="CI170" i="2" s="1"/>
  <c r="AE170" i="2"/>
  <c r="CH170" i="2" s="1"/>
  <c r="AD170" i="2"/>
  <c r="CG170" i="2" s="1"/>
  <c r="AC170" i="2"/>
  <c r="CF170" i="2" s="1"/>
  <c r="AB170" i="2"/>
  <c r="CE170" i="2" s="1"/>
  <c r="AA170" i="2"/>
  <c r="Z170" i="2"/>
  <c r="CC170" i="2" s="1"/>
  <c r="Y170" i="2"/>
  <c r="CB170" i="2" s="1"/>
  <c r="X170" i="2"/>
  <c r="CA170" i="2" s="1"/>
  <c r="W170" i="2"/>
  <c r="BZ170" i="2" s="1"/>
  <c r="V170" i="2"/>
  <c r="BY170" i="2" s="1"/>
  <c r="U170" i="2"/>
  <c r="BX170" i="2" s="1"/>
  <c r="T170" i="2"/>
  <c r="BW170" i="2" s="1"/>
  <c r="S170" i="2"/>
  <c r="R170" i="2"/>
  <c r="Q170" i="2"/>
  <c r="BT170" i="2" s="1"/>
  <c r="P170" i="2"/>
  <c r="BS170" i="2" s="1"/>
  <c r="O170" i="2"/>
  <c r="BR170" i="2" s="1"/>
  <c r="N170" i="2"/>
  <c r="BQ170" i="2" s="1"/>
  <c r="M170" i="2"/>
  <c r="BP170" i="2" s="1"/>
  <c r="L170" i="2"/>
  <c r="BO170" i="2" s="1"/>
  <c r="K170" i="2"/>
  <c r="J170" i="2"/>
  <c r="BM170" i="2" s="1"/>
  <c r="I170" i="2"/>
  <c r="BL170" i="2" s="1"/>
  <c r="H170" i="2"/>
  <c r="BK170" i="2" s="1"/>
  <c r="G170" i="2"/>
  <c r="BJ170" i="2" s="1"/>
  <c r="F170" i="2"/>
  <c r="BI170" i="2" s="1"/>
  <c r="E170" i="2"/>
  <c r="BH170" i="2" s="1"/>
  <c r="D170" i="2"/>
  <c r="BG170" i="2" s="1"/>
  <c r="C170" i="2"/>
  <c r="B170" i="2"/>
  <c r="A170" i="2"/>
  <c r="DG169" i="2"/>
  <c r="CP169" i="2"/>
  <c r="BZ169" i="2"/>
  <c r="BJ169" i="2"/>
  <c r="BD169" i="2"/>
  <c r="BC169" i="2"/>
  <c r="BB169" i="2"/>
  <c r="DE169" i="2" s="1"/>
  <c r="BA169" i="2"/>
  <c r="DD169" i="2" s="1"/>
  <c r="AZ169" i="2"/>
  <c r="DC169" i="2" s="1"/>
  <c r="AY169" i="2"/>
  <c r="DB169" i="2" s="1"/>
  <c r="AX169" i="2"/>
  <c r="DA169" i="2" s="1"/>
  <c r="AW169" i="2"/>
  <c r="CZ169" i="2" s="1"/>
  <c r="AV169" i="2"/>
  <c r="CY169" i="2" s="1"/>
  <c r="AU169" i="2"/>
  <c r="CX169" i="2" s="1"/>
  <c r="AT169" i="2"/>
  <c r="CW169" i="2" s="1"/>
  <c r="AS169" i="2"/>
  <c r="CV169" i="2" s="1"/>
  <c r="AR169" i="2"/>
  <c r="CU169" i="2" s="1"/>
  <c r="AQ169" i="2"/>
  <c r="CT169" i="2" s="1"/>
  <c r="AP169" i="2"/>
  <c r="CS169" i="2" s="1"/>
  <c r="AO169" i="2"/>
  <c r="CR169" i="2" s="1"/>
  <c r="AN169" i="2"/>
  <c r="CQ169" i="2" s="1"/>
  <c r="AM169" i="2"/>
  <c r="AL169" i="2"/>
  <c r="CO169" i="2" s="1"/>
  <c r="AK169" i="2"/>
  <c r="CN169" i="2" s="1"/>
  <c r="AJ169" i="2"/>
  <c r="CM169" i="2" s="1"/>
  <c r="AI169" i="2"/>
  <c r="CL169" i="2" s="1"/>
  <c r="AH169" i="2"/>
  <c r="CK169" i="2" s="1"/>
  <c r="AG169" i="2"/>
  <c r="CJ169" i="2" s="1"/>
  <c r="AF169" i="2"/>
  <c r="CI169" i="2" s="1"/>
  <c r="AE169" i="2"/>
  <c r="CH169" i="2" s="1"/>
  <c r="AD169" i="2"/>
  <c r="CG169" i="2" s="1"/>
  <c r="AC169" i="2"/>
  <c r="CF169" i="2" s="1"/>
  <c r="AB169" i="2"/>
  <c r="CE169" i="2" s="1"/>
  <c r="AA169" i="2"/>
  <c r="CD169" i="2" s="1"/>
  <c r="Z169" i="2"/>
  <c r="CC169" i="2" s="1"/>
  <c r="Y169" i="2"/>
  <c r="CB169" i="2" s="1"/>
  <c r="X169" i="2"/>
  <c r="CA169" i="2" s="1"/>
  <c r="W169" i="2"/>
  <c r="V169" i="2"/>
  <c r="BY169" i="2" s="1"/>
  <c r="U169" i="2"/>
  <c r="BX169" i="2" s="1"/>
  <c r="T169" i="2"/>
  <c r="BW169" i="2" s="1"/>
  <c r="S169" i="2"/>
  <c r="BV169" i="2" s="1"/>
  <c r="R169" i="2"/>
  <c r="BU169" i="2" s="1"/>
  <c r="Q169" i="2"/>
  <c r="BT169" i="2" s="1"/>
  <c r="P169" i="2"/>
  <c r="BS169" i="2" s="1"/>
  <c r="O169" i="2"/>
  <c r="BR169" i="2" s="1"/>
  <c r="N169" i="2"/>
  <c r="BQ169" i="2" s="1"/>
  <c r="M169" i="2"/>
  <c r="BP169" i="2" s="1"/>
  <c r="L169" i="2"/>
  <c r="BO169" i="2" s="1"/>
  <c r="K169" i="2"/>
  <c r="BN169" i="2" s="1"/>
  <c r="J169" i="2"/>
  <c r="BM169" i="2" s="1"/>
  <c r="I169" i="2"/>
  <c r="BL169" i="2" s="1"/>
  <c r="H169" i="2"/>
  <c r="BK169" i="2" s="1"/>
  <c r="G169" i="2"/>
  <c r="F169" i="2"/>
  <c r="BI169" i="2" s="1"/>
  <c r="E169" i="2"/>
  <c r="BH169" i="2" s="1"/>
  <c r="D169" i="2"/>
  <c r="BG169" i="2" s="1"/>
  <c r="C169" i="2"/>
  <c r="BF169" i="2" s="1"/>
  <c r="B169" i="2"/>
  <c r="A169" i="2"/>
  <c r="CY168" i="2"/>
  <c r="CU168" i="2"/>
  <c r="CR168" i="2"/>
  <c r="CQ168" i="2"/>
  <c r="CI168" i="2"/>
  <c r="CE168" i="2"/>
  <c r="CB168" i="2"/>
  <c r="CA168" i="2"/>
  <c r="BS168" i="2"/>
  <c r="BO168" i="2"/>
  <c r="BL168" i="2"/>
  <c r="BK168" i="2"/>
  <c r="BD168" i="2"/>
  <c r="DG168" i="2" s="1"/>
  <c r="BC168" i="2"/>
  <c r="BB168" i="2"/>
  <c r="DE168" i="2" s="1"/>
  <c r="BA168" i="2"/>
  <c r="DD168" i="2" s="1"/>
  <c r="AZ168" i="2"/>
  <c r="DC168" i="2" s="1"/>
  <c r="AY168" i="2"/>
  <c r="DB168" i="2" s="1"/>
  <c r="AX168" i="2"/>
  <c r="DA168" i="2" s="1"/>
  <c r="AW168" i="2"/>
  <c r="CZ168" i="2" s="1"/>
  <c r="AV168" i="2"/>
  <c r="AU168" i="2"/>
  <c r="CX168" i="2" s="1"/>
  <c r="AT168" i="2"/>
  <c r="CW168" i="2" s="1"/>
  <c r="AS168" i="2"/>
  <c r="CV168" i="2" s="1"/>
  <c r="AR168" i="2"/>
  <c r="AQ168" i="2"/>
  <c r="CT168" i="2" s="1"/>
  <c r="AP168" i="2"/>
  <c r="CS168" i="2" s="1"/>
  <c r="AO168" i="2"/>
  <c r="AN168" i="2"/>
  <c r="AM168" i="2"/>
  <c r="CP168" i="2" s="1"/>
  <c r="AL168" i="2"/>
  <c r="CO168" i="2" s="1"/>
  <c r="AK168" i="2"/>
  <c r="CN168" i="2" s="1"/>
  <c r="AJ168" i="2"/>
  <c r="CM168" i="2" s="1"/>
  <c r="AI168" i="2"/>
  <c r="CL168" i="2" s="1"/>
  <c r="AH168" i="2"/>
  <c r="CK168" i="2" s="1"/>
  <c r="AG168" i="2"/>
  <c r="CJ168" i="2" s="1"/>
  <c r="AF168" i="2"/>
  <c r="AE168" i="2"/>
  <c r="CH168" i="2" s="1"/>
  <c r="AD168" i="2"/>
  <c r="CG168" i="2" s="1"/>
  <c r="AC168" i="2"/>
  <c r="CF168" i="2" s="1"/>
  <c r="AB168" i="2"/>
  <c r="AA168" i="2"/>
  <c r="CD168" i="2" s="1"/>
  <c r="Z168" i="2"/>
  <c r="CC168" i="2" s="1"/>
  <c r="Y168" i="2"/>
  <c r="X168" i="2"/>
  <c r="W168" i="2"/>
  <c r="BZ168" i="2" s="1"/>
  <c r="V168" i="2"/>
  <c r="BY168" i="2" s="1"/>
  <c r="U168" i="2"/>
  <c r="BX168" i="2" s="1"/>
  <c r="T168" i="2"/>
  <c r="BW168" i="2" s="1"/>
  <c r="S168" i="2"/>
  <c r="BV168" i="2" s="1"/>
  <c r="R168" i="2"/>
  <c r="BU168" i="2" s="1"/>
  <c r="Q168" i="2"/>
  <c r="BT168" i="2" s="1"/>
  <c r="P168" i="2"/>
  <c r="O168" i="2"/>
  <c r="BR168" i="2" s="1"/>
  <c r="N168" i="2"/>
  <c r="BQ168" i="2" s="1"/>
  <c r="M168" i="2"/>
  <c r="BP168" i="2" s="1"/>
  <c r="L168" i="2"/>
  <c r="K168" i="2"/>
  <c r="BN168" i="2" s="1"/>
  <c r="J168" i="2"/>
  <c r="BM168" i="2" s="1"/>
  <c r="I168" i="2"/>
  <c r="H168" i="2"/>
  <c r="G168" i="2"/>
  <c r="BJ168" i="2" s="1"/>
  <c r="F168" i="2"/>
  <c r="BI168" i="2" s="1"/>
  <c r="E168" i="2"/>
  <c r="BH168" i="2" s="1"/>
  <c r="D168" i="2"/>
  <c r="BG168" i="2" s="1"/>
  <c r="C168" i="2"/>
  <c r="BF168" i="2" s="1"/>
  <c r="B168" i="2"/>
  <c r="A168" i="2"/>
  <c r="DA167" i="2"/>
  <c r="CZ167" i="2"/>
  <c r="CS167" i="2"/>
  <c r="CK167" i="2"/>
  <c r="CJ167" i="2"/>
  <c r="CC167" i="2"/>
  <c r="BU167" i="2"/>
  <c r="BT167" i="2"/>
  <c r="BM167" i="2"/>
  <c r="BD167" i="2"/>
  <c r="DG167" i="2" s="1"/>
  <c r="BC167" i="2"/>
  <c r="BB167" i="2"/>
  <c r="DE167" i="2" s="1"/>
  <c r="BA167" i="2"/>
  <c r="DD167" i="2" s="1"/>
  <c r="AZ167" i="2"/>
  <c r="DC167" i="2" s="1"/>
  <c r="AY167" i="2"/>
  <c r="DB167" i="2" s="1"/>
  <c r="AX167" i="2"/>
  <c r="AW167" i="2"/>
  <c r="AV167" i="2"/>
  <c r="CY167" i="2" s="1"/>
  <c r="AU167" i="2"/>
  <c r="CX167" i="2" s="1"/>
  <c r="AT167" i="2"/>
  <c r="CW167" i="2" s="1"/>
  <c r="AS167" i="2"/>
  <c r="CV167" i="2" s="1"/>
  <c r="AR167" i="2"/>
  <c r="CU167" i="2" s="1"/>
  <c r="AQ167" i="2"/>
  <c r="CT167" i="2" s="1"/>
  <c r="AP167" i="2"/>
  <c r="AO167" i="2"/>
  <c r="CR167" i="2" s="1"/>
  <c r="AN167" i="2"/>
  <c r="CQ167" i="2" s="1"/>
  <c r="AM167" i="2"/>
  <c r="CP167" i="2" s="1"/>
  <c r="AL167" i="2"/>
  <c r="CO167" i="2" s="1"/>
  <c r="AK167" i="2"/>
  <c r="CN167" i="2" s="1"/>
  <c r="AJ167" i="2"/>
  <c r="CM167" i="2" s="1"/>
  <c r="AI167" i="2"/>
  <c r="CL167" i="2" s="1"/>
  <c r="AH167" i="2"/>
  <c r="AG167" i="2"/>
  <c r="AF167" i="2"/>
  <c r="CI167" i="2" s="1"/>
  <c r="AE167" i="2"/>
  <c r="CH167" i="2" s="1"/>
  <c r="AD167" i="2"/>
  <c r="CG167" i="2" s="1"/>
  <c r="AC167" i="2"/>
  <c r="CF167" i="2" s="1"/>
  <c r="AB167" i="2"/>
  <c r="CE167" i="2" s="1"/>
  <c r="AA167" i="2"/>
  <c r="CD167" i="2" s="1"/>
  <c r="Z167" i="2"/>
  <c r="Y167" i="2"/>
  <c r="CB167" i="2" s="1"/>
  <c r="X167" i="2"/>
  <c r="CA167" i="2" s="1"/>
  <c r="W167" i="2"/>
  <c r="BZ167" i="2" s="1"/>
  <c r="V167" i="2"/>
  <c r="BY167" i="2" s="1"/>
  <c r="U167" i="2"/>
  <c r="BX167" i="2" s="1"/>
  <c r="T167" i="2"/>
  <c r="BW167" i="2" s="1"/>
  <c r="S167" i="2"/>
  <c r="BV167" i="2" s="1"/>
  <c r="R167" i="2"/>
  <c r="Q167" i="2"/>
  <c r="P167" i="2"/>
  <c r="BS167" i="2" s="1"/>
  <c r="O167" i="2"/>
  <c r="BR167" i="2" s="1"/>
  <c r="N167" i="2"/>
  <c r="BQ167" i="2" s="1"/>
  <c r="M167" i="2"/>
  <c r="BP167" i="2" s="1"/>
  <c r="L167" i="2"/>
  <c r="BO167" i="2" s="1"/>
  <c r="K167" i="2"/>
  <c r="BN167" i="2" s="1"/>
  <c r="J167" i="2"/>
  <c r="I167" i="2"/>
  <c r="BL167" i="2" s="1"/>
  <c r="H167" i="2"/>
  <c r="BK167" i="2" s="1"/>
  <c r="G167" i="2"/>
  <c r="BJ167" i="2" s="1"/>
  <c r="F167" i="2"/>
  <c r="BI167" i="2" s="1"/>
  <c r="E167" i="2"/>
  <c r="BH167" i="2" s="1"/>
  <c r="D167" i="2"/>
  <c r="BG167" i="2" s="1"/>
  <c r="C167" i="2"/>
  <c r="BF167" i="2" s="1"/>
  <c r="B167" i="2"/>
  <c r="A167" i="2"/>
  <c r="DE166" i="2"/>
  <c r="CO166" i="2"/>
  <c r="BY166" i="2"/>
  <c r="BI166" i="2"/>
  <c r="BD166" i="2"/>
  <c r="DG166" i="2" s="1"/>
  <c r="BC166" i="2"/>
  <c r="BB166" i="2"/>
  <c r="BA166" i="2"/>
  <c r="DD166" i="2" s="1"/>
  <c r="AZ166" i="2"/>
  <c r="DC166" i="2" s="1"/>
  <c r="AY166" i="2"/>
  <c r="DB166" i="2" s="1"/>
  <c r="AX166" i="2"/>
  <c r="DA166" i="2" s="1"/>
  <c r="AW166" i="2"/>
  <c r="CZ166" i="2" s="1"/>
  <c r="AV166" i="2"/>
  <c r="CY166" i="2" s="1"/>
  <c r="AU166" i="2"/>
  <c r="CX166" i="2" s="1"/>
  <c r="AT166" i="2"/>
  <c r="CW166" i="2" s="1"/>
  <c r="AS166" i="2"/>
  <c r="CV166" i="2" s="1"/>
  <c r="AR166" i="2"/>
  <c r="CU166" i="2" s="1"/>
  <c r="AQ166" i="2"/>
  <c r="CT166" i="2" s="1"/>
  <c r="AP166" i="2"/>
  <c r="CS166" i="2" s="1"/>
  <c r="AO166" i="2"/>
  <c r="CR166" i="2" s="1"/>
  <c r="AN166" i="2"/>
  <c r="CQ166" i="2" s="1"/>
  <c r="AM166" i="2"/>
  <c r="CP166" i="2" s="1"/>
  <c r="AL166" i="2"/>
  <c r="AK166" i="2"/>
  <c r="CN166" i="2" s="1"/>
  <c r="AJ166" i="2"/>
  <c r="CM166" i="2" s="1"/>
  <c r="AI166" i="2"/>
  <c r="CL166" i="2" s="1"/>
  <c r="AH166" i="2"/>
  <c r="CK166" i="2" s="1"/>
  <c r="AG166" i="2"/>
  <c r="CJ166" i="2" s="1"/>
  <c r="AF166" i="2"/>
  <c r="CI166" i="2" s="1"/>
  <c r="AE166" i="2"/>
  <c r="CH166" i="2" s="1"/>
  <c r="AD166" i="2"/>
  <c r="CG166" i="2" s="1"/>
  <c r="AC166" i="2"/>
  <c r="CF166" i="2" s="1"/>
  <c r="AB166" i="2"/>
  <c r="CE166" i="2" s="1"/>
  <c r="AA166" i="2"/>
  <c r="CD166" i="2" s="1"/>
  <c r="Z166" i="2"/>
  <c r="CC166" i="2" s="1"/>
  <c r="Y166" i="2"/>
  <c r="CB166" i="2" s="1"/>
  <c r="X166" i="2"/>
  <c r="CA166" i="2" s="1"/>
  <c r="W166" i="2"/>
  <c r="BZ166" i="2" s="1"/>
  <c r="V166" i="2"/>
  <c r="U166" i="2"/>
  <c r="BX166" i="2" s="1"/>
  <c r="T166" i="2"/>
  <c r="BW166" i="2" s="1"/>
  <c r="S166" i="2"/>
  <c r="BV166" i="2" s="1"/>
  <c r="R166" i="2"/>
  <c r="BU166" i="2" s="1"/>
  <c r="Q166" i="2"/>
  <c r="BT166" i="2" s="1"/>
  <c r="P166" i="2"/>
  <c r="BS166" i="2" s="1"/>
  <c r="O166" i="2"/>
  <c r="BR166" i="2" s="1"/>
  <c r="N166" i="2"/>
  <c r="BQ166" i="2" s="1"/>
  <c r="M166" i="2"/>
  <c r="BP166" i="2" s="1"/>
  <c r="L166" i="2"/>
  <c r="BO166" i="2" s="1"/>
  <c r="K166" i="2"/>
  <c r="BN166" i="2" s="1"/>
  <c r="J166" i="2"/>
  <c r="BM166" i="2" s="1"/>
  <c r="I166" i="2"/>
  <c r="BL166" i="2" s="1"/>
  <c r="H166" i="2"/>
  <c r="BK166" i="2" s="1"/>
  <c r="G166" i="2"/>
  <c r="BJ166" i="2" s="1"/>
  <c r="F166" i="2"/>
  <c r="E166" i="2"/>
  <c r="BH166" i="2" s="1"/>
  <c r="D166" i="2"/>
  <c r="BG166" i="2" s="1"/>
  <c r="C166" i="2"/>
  <c r="BF166" i="2" s="1"/>
  <c r="B166" i="2"/>
  <c r="A166" i="2"/>
  <c r="DG165" i="2"/>
  <c r="DC165" i="2"/>
  <c r="CU165" i="2"/>
  <c r="CT165" i="2"/>
  <c r="CQ165" i="2"/>
  <c r="CP165" i="2"/>
  <c r="CM165" i="2"/>
  <c r="CE165" i="2"/>
  <c r="CD165" i="2"/>
  <c r="CA165" i="2"/>
  <c r="BZ165" i="2"/>
  <c r="BW165" i="2"/>
  <c r="BO165" i="2"/>
  <c r="BN165" i="2"/>
  <c r="BK165" i="2"/>
  <c r="BJ165" i="2"/>
  <c r="BG165" i="2"/>
  <c r="BD165" i="2"/>
  <c r="BC165" i="2"/>
  <c r="BB165" i="2"/>
  <c r="DE165" i="2" s="1"/>
  <c r="BA165" i="2"/>
  <c r="DD165" i="2" s="1"/>
  <c r="AZ165" i="2"/>
  <c r="AY165" i="2"/>
  <c r="DB165" i="2" s="1"/>
  <c r="AX165" i="2"/>
  <c r="DA165" i="2" s="1"/>
  <c r="AW165" i="2"/>
  <c r="CZ165" i="2" s="1"/>
  <c r="AV165" i="2"/>
  <c r="CY165" i="2" s="1"/>
  <c r="AU165" i="2"/>
  <c r="CX165" i="2" s="1"/>
  <c r="AT165" i="2"/>
  <c r="CW165" i="2" s="1"/>
  <c r="AS165" i="2"/>
  <c r="CV165" i="2" s="1"/>
  <c r="AR165" i="2"/>
  <c r="AQ165" i="2"/>
  <c r="AP165" i="2"/>
  <c r="CS165" i="2" s="1"/>
  <c r="AO165" i="2"/>
  <c r="CR165" i="2" s="1"/>
  <c r="AN165" i="2"/>
  <c r="AM165" i="2"/>
  <c r="AL165" i="2"/>
  <c r="CO165" i="2" s="1"/>
  <c r="AK165" i="2"/>
  <c r="CN165" i="2" s="1"/>
  <c r="AJ165" i="2"/>
  <c r="AI165" i="2"/>
  <c r="CL165" i="2" s="1"/>
  <c r="AH165" i="2"/>
  <c r="CK165" i="2" s="1"/>
  <c r="AG165" i="2"/>
  <c r="CJ165" i="2" s="1"/>
  <c r="AF165" i="2"/>
  <c r="CI165" i="2" s="1"/>
  <c r="AE165" i="2"/>
  <c r="CH165" i="2" s="1"/>
  <c r="AD165" i="2"/>
  <c r="CG165" i="2" s="1"/>
  <c r="AC165" i="2"/>
  <c r="CF165" i="2" s="1"/>
  <c r="AB165" i="2"/>
  <c r="AA165" i="2"/>
  <c r="Z165" i="2"/>
  <c r="CC165" i="2" s="1"/>
  <c r="Y165" i="2"/>
  <c r="CB165" i="2" s="1"/>
  <c r="X165" i="2"/>
  <c r="W165" i="2"/>
  <c r="V165" i="2"/>
  <c r="BY165" i="2" s="1"/>
  <c r="U165" i="2"/>
  <c r="BX165" i="2" s="1"/>
  <c r="T165" i="2"/>
  <c r="S165" i="2"/>
  <c r="BV165" i="2" s="1"/>
  <c r="R165" i="2"/>
  <c r="BU165" i="2" s="1"/>
  <c r="Q165" i="2"/>
  <c r="BT165" i="2" s="1"/>
  <c r="P165" i="2"/>
  <c r="BS165" i="2" s="1"/>
  <c r="O165" i="2"/>
  <c r="BR165" i="2" s="1"/>
  <c r="N165" i="2"/>
  <c r="BQ165" i="2" s="1"/>
  <c r="M165" i="2"/>
  <c r="BP165" i="2" s="1"/>
  <c r="L165" i="2"/>
  <c r="K165" i="2"/>
  <c r="J165" i="2"/>
  <c r="BM165" i="2" s="1"/>
  <c r="I165" i="2"/>
  <c r="BL165" i="2" s="1"/>
  <c r="H165" i="2"/>
  <c r="G165" i="2"/>
  <c r="F165" i="2"/>
  <c r="BI165" i="2" s="1"/>
  <c r="E165" i="2"/>
  <c r="BH165" i="2" s="1"/>
  <c r="D165" i="2"/>
  <c r="C165" i="2"/>
  <c r="BF165" i="2" s="1"/>
  <c r="B165" i="2"/>
  <c r="A165" i="2"/>
  <c r="DC164" i="2"/>
  <c r="CZ164" i="2"/>
  <c r="CU164" i="2"/>
  <c r="CM164" i="2"/>
  <c r="CJ164" i="2"/>
  <c r="CE164" i="2"/>
  <c r="BW164" i="2"/>
  <c r="BT164" i="2"/>
  <c r="BO164" i="2"/>
  <c r="BG164" i="2"/>
  <c r="BD164" i="2"/>
  <c r="DG164" i="2" s="1"/>
  <c r="BC164" i="2"/>
  <c r="BB164" i="2"/>
  <c r="DE164" i="2" s="1"/>
  <c r="BA164" i="2"/>
  <c r="DD164" i="2" s="1"/>
  <c r="AZ164" i="2"/>
  <c r="AY164" i="2"/>
  <c r="DB164" i="2" s="1"/>
  <c r="AX164" i="2"/>
  <c r="DA164" i="2" s="1"/>
  <c r="AW164" i="2"/>
  <c r="AV164" i="2"/>
  <c r="CY164" i="2" s="1"/>
  <c r="AU164" i="2"/>
  <c r="CX164" i="2" s="1"/>
  <c r="AT164" i="2"/>
  <c r="CW164" i="2" s="1"/>
  <c r="AS164" i="2"/>
  <c r="CV164" i="2" s="1"/>
  <c r="AR164" i="2"/>
  <c r="AQ164" i="2"/>
  <c r="CT164" i="2" s="1"/>
  <c r="AP164" i="2"/>
  <c r="CS164" i="2" s="1"/>
  <c r="AO164" i="2"/>
  <c r="CR164" i="2" s="1"/>
  <c r="AN164" i="2"/>
  <c r="CQ164" i="2" s="1"/>
  <c r="AM164" i="2"/>
  <c r="CP164" i="2" s="1"/>
  <c r="AL164" i="2"/>
  <c r="CO164" i="2" s="1"/>
  <c r="AK164" i="2"/>
  <c r="CN164" i="2" s="1"/>
  <c r="AJ164" i="2"/>
  <c r="AI164" i="2"/>
  <c r="CL164" i="2" s="1"/>
  <c r="AH164" i="2"/>
  <c r="CK164" i="2" s="1"/>
  <c r="AG164" i="2"/>
  <c r="AF164" i="2"/>
  <c r="CI164" i="2" s="1"/>
  <c r="AE164" i="2"/>
  <c r="CH164" i="2" s="1"/>
  <c r="AD164" i="2"/>
  <c r="CG164" i="2" s="1"/>
  <c r="AC164" i="2"/>
  <c r="CF164" i="2" s="1"/>
  <c r="AB164" i="2"/>
  <c r="AA164" i="2"/>
  <c r="CD164" i="2" s="1"/>
  <c r="Z164" i="2"/>
  <c r="CC164" i="2" s="1"/>
  <c r="Y164" i="2"/>
  <c r="CB164" i="2" s="1"/>
  <c r="X164" i="2"/>
  <c r="CA164" i="2" s="1"/>
  <c r="W164" i="2"/>
  <c r="BZ164" i="2" s="1"/>
  <c r="V164" i="2"/>
  <c r="BY164" i="2" s="1"/>
  <c r="U164" i="2"/>
  <c r="BX164" i="2" s="1"/>
  <c r="T164" i="2"/>
  <c r="S164" i="2"/>
  <c r="BV164" i="2" s="1"/>
  <c r="R164" i="2"/>
  <c r="BU164" i="2" s="1"/>
  <c r="Q164" i="2"/>
  <c r="P164" i="2"/>
  <c r="BS164" i="2" s="1"/>
  <c r="O164" i="2"/>
  <c r="BR164" i="2" s="1"/>
  <c r="N164" i="2"/>
  <c r="BQ164" i="2" s="1"/>
  <c r="M164" i="2"/>
  <c r="BP164" i="2" s="1"/>
  <c r="L164" i="2"/>
  <c r="K164" i="2"/>
  <c r="BN164" i="2" s="1"/>
  <c r="J164" i="2"/>
  <c r="BM164" i="2" s="1"/>
  <c r="I164" i="2"/>
  <c r="BL164" i="2" s="1"/>
  <c r="H164" i="2"/>
  <c r="BK164" i="2" s="1"/>
  <c r="G164" i="2"/>
  <c r="BJ164" i="2" s="1"/>
  <c r="F164" i="2"/>
  <c r="BI164" i="2" s="1"/>
  <c r="E164" i="2"/>
  <c r="BH164" i="2" s="1"/>
  <c r="D164" i="2"/>
  <c r="C164" i="2"/>
  <c r="BF164" i="2" s="1"/>
  <c r="B164" i="2"/>
  <c r="A164" i="2"/>
  <c r="DE163" i="2"/>
  <c r="DD163" i="2"/>
  <c r="CZ163" i="2"/>
  <c r="CR163" i="2"/>
  <c r="CO163" i="2"/>
  <c r="CN163" i="2"/>
  <c r="CJ163" i="2"/>
  <c r="CB163" i="2"/>
  <c r="BY163" i="2"/>
  <c r="BX163" i="2"/>
  <c r="BT163" i="2"/>
  <c r="BL163" i="2"/>
  <c r="BI163" i="2"/>
  <c r="BH163" i="2"/>
  <c r="BD163" i="2"/>
  <c r="DG163" i="2" s="1"/>
  <c r="BC163" i="2"/>
  <c r="BB163" i="2"/>
  <c r="BA163" i="2"/>
  <c r="AZ163" i="2"/>
  <c r="DC163" i="2" s="1"/>
  <c r="AY163" i="2"/>
  <c r="DB163" i="2" s="1"/>
  <c r="AX163" i="2"/>
  <c r="DA163" i="2" s="1"/>
  <c r="AW163" i="2"/>
  <c r="AV163" i="2"/>
  <c r="CY163" i="2" s="1"/>
  <c r="AU163" i="2"/>
  <c r="CX163" i="2" s="1"/>
  <c r="AT163" i="2"/>
  <c r="CW163" i="2" s="1"/>
  <c r="AS163" i="2"/>
  <c r="CV163" i="2" s="1"/>
  <c r="AR163" i="2"/>
  <c r="CU163" i="2" s="1"/>
  <c r="AQ163" i="2"/>
  <c r="CT163" i="2" s="1"/>
  <c r="AP163" i="2"/>
  <c r="CS163" i="2" s="1"/>
  <c r="AO163" i="2"/>
  <c r="AN163" i="2"/>
  <c r="CQ163" i="2" s="1"/>
  <c r="AM163" i="2"/>
  <c r="CP163" i="2" s="1"/>
  <c r="AL163" i="2"/>
  <c r="AK163" i="2"/>
  <c r="AJ163" i="2"/>
  <c r="CM163" i="2" s="1"/>
  <c r="AI163" i="2"/>
  <c r="CL163" i="2" s="1"/>
  <c r="AH163" i="2"/>
  <c r="CK163" i="2" s="1"/>
  <c r="AG163" i="2"/>
  <c r="AF163" i="2"/>
  <c r="CI163" i="2" s="1"/>
  <c r="AE163" i="2"/>
  <c r="CH163" i="2" s="1"/>
  <c r="AD163" i="2"/>
  <c r="CG163" i="2" s="1"/>
  <c r="AC163" i="2"/>
  <c r="CF163" i="2" s="1"/>
  <c r="AB163" i="2"/>
  <c r="CE163" i="2" s="1"/>
  <c r="AA163" i="2"/>
  <c r="CD163" i="2" s="1"/>
  <c r="Z163" i="2"/>
  <c r="CC163" i="2" s="1"/>
  <c r="Y163" i="2"/>
  <c r="X163" i="2"/>
  <c r="CA163" i="2" s="1"/>
  <c r="W163" i="2"/>
  <c r="BZ163" i="2" s="1"/>
  <c r="V163" i="2"/>
  <c r="U163" i="2"/>
  <c r="T163" i="2"/>
  <c r="BW163" i="2" s="1"/>
  <c r="S163" i="2"/>
  <c r="BV163" i="2" s="1"/>
  <c r="R163" i="2"/>
  <c r="BU163" i="2" s="1"/>
  <c r="Q163" i="2"/>
  <c r="P163" i="2"/>
  <c r="BS163" i="2" s="1"/>
  <c r="O163" i="2"/>
  <c r="BR163" i="2" s="1"/>
  <c r="N163" i="2"/>
  <c r="BQ163" i="2" s="1"/>
  <c r="M163" i="2"/>
  <c r="BP163" i="2" s="1"/>
  <c r="L163" i="2"/>
  <c r="BO163" i="2" s="1"/>
  <c r="K163" i="2"/>
  <c r="BN163" i="2" s="1"/>
  <c r="J163" i="2"/>
  <c r="BM163" i="2" s="1"/>
  <c r="I163" i="2"/>
  <c r="H163" i="2"/>
  <c r="BK163" i="2" s="1"/>
  <c r="G163" i="2"/>
  <c r="BJ163" i="2" s="1"/>
  <c r="F163" i="2"/>
  <c r="E163" i="2"/>
  <c r="D163" i="2"/>
  <c r="BG163" i="2" s="1"/>
  <c r="C163" i="2"/>
  <c r="BF163" i="2" s="1"/>
  <c r="B163" i="2"/>
  <c r="A163" i="2"/>
  <c r="DE162" i="2"/>
  <c r="DB162" i="2"/>
  <c r="CT162" i="2"/>
  <c r="CS162" i="2"/>
  <c r="CP162" i="2"/>
  <c r="CO162" i="2"/>
  <c r="CL162" i="2"/>
  <c r="CD162" i="2"/>
  <c r="CC162" i="2"/>
  <c r="BZ162" i="2"/>
  <c r="BY162" i="2"/>
  <c r="BV162" i="2"/>
  <c r="BN162" i="2"/>
  <c r="BM162" i="2"/>
  <c r="BJ162" i="2"/>
  <c r="BI162" i="2"/>
  <c r="BF162" i="2"/>
  <c r="BD162" i="2"/>
  <c r="DG162" i="2" s="1"/>
  <c r="BC162" i="2"/>
  <c r="BB162" i="2"/>
  <c r="BA162" i="2"/>
  <c r="DD162" i="2" s="1"/>
  <c r="AZ162" i="2"/>
  <c r="DC162" i="2" s="1"/>
  <c r="AY162" i="2"/>
  <c r="AX162" i="2"/>
  <c r="DA162" i="2" s="1"/>
  <c r="AW162" i="2"/>
  <c r="CZ162" i="2" s="1"/>
  <c r="AV162" i="2"/>
  <c r="CY162" i="2" s="1"/>
  <c r="AU162" i="2"/>
  <c r="CX162" i="2" s="1"/>
  <c r="AT162" i="2"/>
  <c r="CW162" i="2" s="1"/>
  <c r="AS162" i="2"/>
  <c r="CV162" i="2" s="1"/>
  <c r="AR162" i="2"/>
  <c r="CU162" i="2" s="1"/>
  <c r="AQ162" i="2"/>
  <c r="AP162" i="2"/>
  <c r="AO162" i="2"/>
  <c r="CR162" i="2" s="1"/>
  <c r="AN162" i="2"/>
  <c r="CQ162" i="2" s="1"/>
  <c r="AM162" i="2"/>
  <c r="AL162" i="2"/>
  <c r="AK162" i="2"/>
  <c r="CN162" i="2" s="1"/>
  <c r="AJ162" i="2"/>
  <c r="CM162" i="2" s="1"/>
  <c r="AI162" i="2"/>
  <c r="AH162" i="2"/>
  <c r="CK162" i="2" s="1"/>
  <c r="AG162" i="2"/>
  <c r="CJ162" i="2" s="1"/>
  <c r="AF162" i="2"/>
  <c r="CI162" i="2" s="1"/>
  <c r="AE162" i="2"/>
  <c r="CH162" i="2" s="1"/>
  <c r="AD162" i="2"/>
  <c r="CG162" i="2" s="1"/>
  <c r="AC162" i="2"/>
  <c r="CF162" i="2" s="1"/>
  <c r="AB162" i="2"/>
  <c r="CE162" i="2" s="1"/>
  <c r="AA162" i="2"/>
  <c r="Z162" i="2"/>
  <c r="Y162" i="2"/>
  <c r="CB162" i="2" s="1"/>
  <c r="X162" i="2"/>
  <c r="CA162" i="2" s="1"/>
  <c r="W162" i="2"/>
  <c r="V162" i="2"/>
  <c r="U162" i="2"/>
  <c r="BX162" i="2" s="1"/>
  <c r="T162" i="2"/>
  <c r="BW162" i="2" s="1"/>
  <c r="S162" i="2"/>
  <c r="R162" i="2"/>
  <c r="BU162" i="2" s="1"/>
  <c r="Q162" i="2"/>
  <c r="BT162" i="2" s="1"/>
  <c r="P162" i="2"/>
  <c r="BS162" i="2" s="1"/>
  <c r="O162" i="2"/>
  <c r="BR162" i="2" s="1"/>
  <c r="N162" i="2"/>
  <c r="BQ162" i="2" s="1"/>
  <c r="M162" i="2"/>
  <c r="BP162" i="2" s="1"/>
  <c r="L162" i="2"/>
  <c r="BO162" i="2" s="1"/>
  <c r="K162" i="2"/>
  <c r="J162" i="2"/>
  <c r="I162" i="2"/>
  <c r="BL162" i="2" s="1"/>
  <c r="H162" i="2"/>
  <c r="BK162" i="2" s="1"/>
  <c r="G162" i="2"/>
  <c r="F162" i="2"/>
  <c r="E162" i="2"/>
  <c r="BH162" i="2" s="1"/>
  <c r="D162" i="2"/>
  <c r="BG162" i="2" s="1"/>
  <c r="C162" i="2"/>
  <c r="B162" i="2"/>
  <c r="A162" i="2"/>
  <c r="DB161" i="2"/>
  <c r="CT161" i="2"/>
  <c r="CL161" i="2"/>
  <c r="CD161" i="2"/>
  <c r="BV161" i="2"/>
  <c r="BN161" i="2"/>
  <c r="BF161" i="2"/>
  <c r="BD161" i="2"/>
  <c r="DG161" i="2" s="1"/>
  <c r="BC161" i="2"/>
  <c r="BB161" i="2"/>
  <c r="DE161" i="2" s="1"/>
  <c r="BA161" i="2"/>
  <c r="DD161" i="2" s="1"/>
  <c r="AZ161" i="2"/>
  <c r="DC161" i="2" s="1"/>
  <c r="AY161" i="2"/>
  <c r="AX161" i="2"/>
  <c r="DA161" i="2" s="1"/>
  <c r="AW161" i="2"/>
  <c r="CZ161" i="2" s="1"/>
  <c r="AV161" i="2"/>
  <c r="CY161" i="2" s="1"/>
  <c r="AU161" i="2"/>
  <c r="CX161" i="2" s="1"/>
  <c r="AT161" i="2"/>
  <c r="CW161" i="2" s="1"/>
  <c r="AS161" i="2"/>
  <c r="CV161" i="2" s="1"/>
  <c r="AR161" i="2"/>
  <c r="CU161" i="2" s="1"/>
  <c r="AQ161" i="2"/>
  <c r="AP161" i="2"/>
  <c r="CS161" i="2" s="1"/>
  <c r="AO161" i="2"/>
  <c r="CR161" i="2" s="1"/>
  <c r="AN161" i="2"/>
  <c r="CQ161" i="2" s="1"/>
  <c r="AM161" i="2"/>
  <c r="CP161" i="2" s="1"/>
  <c r="AL161" i="2"/>
  <c r="CO161" i="2" s="1"/>
  <c r="AK161" i="2"/>
  <c r="CN161" i="2" s="1"/>
  <c r="AJ161" i="2"/>
  <c r="CM161" i="2" s="1"/>
  <c r="AI161" i="2"/>
  <c r="AH161" i="2"/>
  <c r="CK161" i="2" s="1"/>
  <c r="AG161" i="2"/>
  <c r="CJ161" i="2" s="1"/>
  <c r="AF161" i="2"/>
  <c r="CI161" i="2" s="1"/>
  <c r="AE161" i="2"/>
  <c r="CH161" i="2" s="1"/>
  <c r="AD161" i="2"/>
  <c r="CG161" i="2" s="1"/>
  <c r="AC161" i="2"/>
  <c r="CF161" i="2" s="1"/>
  <c r="AB161" i="2"/>
  <c r="CE161" i="2" s="1"/>
  <c r="AA161" i="2"/>
  <c r="Z161" i="2"/>
  <c r="CC161" i="2" s="1"/>
  <c r="Y161" i="2"/>
  <c r="CB161" i="2" s="1"/>
  <c r="X161" i="2"/>
  <c r="CA161" i="2" s="1"/>
  <c r="W161" i="2"/>
  <c r="BZ161" i="2" s="1"/>
  <c r="V161" i="2"/>
  <c r="BY161" i="2" s="1"/>
  <c r="U161" i="2"/>
  <c r="BX161" i="2" s="1"/>
  <c r="T161" i="2"/>
  <c r="BW161" i="2" s="1"/>
  <c r="S161" i="2"/>
  <c r="R161" i="2"/>
  <c r="BU161" i="2" s="1"/>
  <c r="Q161" i="2"/>
  <c r="BT161" i="2" s="1"/>
  <c r="P161" i="2"/>
  <c r="BS161" i="2" s="1"/>
  <c r="O161" i="2"/>
  <c r="BR161" i="2" s="1"/>
  <c r="N161" i="2"/>
  <c r="BQ161" i="2" s="1"/>
  <c r="M161" i="2"/>
  <c r="BP161" i="2" s="1"/>
  <c r="L161" i="2"/>
  <c r="BO161" i="2" s="1"/>
  <c r="K161" i="2"/>
  <c r="J161" i="2"/>
  <c r="BM161" i="2" s="1"/>
  <c r="I161" i="2"/>
  <c r="BL161" i="2" s="1"/>
  <c r="H161" i="2"/>
  <c r="BK161" i="2" s="1"/>
  <c r="G161" i="2"/>
  <c r="BJ161" i="2" s="1"/>
  <c r="F161" i="2"/>
  <c r="BI161" i="2" s="1"/>
  <c r="E161" i="2"/>
  <c r="BH161" i="2" s="1"/>
  <c r="D161" i="2"/>
  <c r="BG161" i="2" s="1"/>
  <c r="C161" i="2"/>
  <c r="B161" i="2"/>
  <c r="A161" i="2"/>
  <c r="DD160" i="2"/>
  <c r="DC160" i="2"/>
  <c r="CY160" i="2"/>
  <c r="CV160" i="2"/>
  <c r="CQ160" i="2"/>
  <c r="CN160" i="2"/>
  <c r="CM160" i="2"/>
  <c r="CI160" i="2"/>
  <c r="CF160" i="2"/>
  <c r="CA160" i="2"/>
  <c r="BX160" i="2"/>
  <c r="BW160" i="2"/>
  <c r="BS160" i="2"/>
  <c r="BP160" i="2"/>
  <c r="BK160" i="2"/>
  <c r="BH160" i="2"/>
  <c r="BG160" i="2"/>
  <c r="BD160" i="2"/>
  <c r="DG160" i="2" s="1"/>
  <c r="BC160" i="2"/>
  <c r="BB160" i="2"/>
  <c r="DE160" i="2" s="1"/>
  <c r="BA160" i="2"/>
  <c r="AZ160" i="2"/>
  <c r="AY160" i="2"/>
  <c r="DB160" i="2" s="1"/>
  <c r="AX160" i="2"/>
  <c r="DA160" i="2" s="1"/>
  <c r="AW160" i="2"/>
  <c r="CZ160" i="2" s="1"/>
  <c r="AV160" i="2"/>
  <c r="AU160" i="2"/>
  <c r="CX160" i="2" s="1"/>
  <c r="AT160" i="2"/>
  <c r="CW160" i="2" s="1"/>
  <c r="AS160" i="2"/>
  <c r="AR160" i="2"/>
  <c r="CU160" i="2" s="1"/>
  <c r="AQ160" i="2"/>
  <c r="CT160" i="2" s="1"/>
  <c r="AP160" i="2"/>
  <c r="CS160" i="2" s="1"/>
  <c r="AO160" i="2"/>
  <c r="CR160" i="2" s="1"/>
  <c r="AN160" i="2"/>
  <c r="AM160" i="2"/>
  <c r="CP160" i="2" s="1"/>
  <c r="AL160" i="2"/>
  <c r="CO160" i="2" s="1"/>
  <c r="AK160" i="2"/>
  <c r="AJ160" i="2"/>
  <c r="AI160" i="2"/>
  <c r="CL160" i="2" s="1"/>
  <c r="AH160" i="2"/>
  <c r="CK160" i="2" s="1"/>
  <c r="AG160" i="2"/>
  <c r="CJ160" i="2" s="1"/>
  <c r="AF160" i="2"/>
  <c r="AE160" i="2"/>
  <c r="CH160" i="2" s="1"/>
  <c r="AD160" i="2"/>
  <c r="CG160" i="2" s="1"/>
  <c r="AC160" i="2"/>
  <c r="AB160" i="2"/>
  <c r="CE160" i="2" s="1"/>
  <c r="AA160" i="2"/>
  <c r="CD160" i="2" s="1"/>
  <c r="Z160" i="2"/>
  <c r="CC160" i="2" s="1"/>
  <c r="Y160" i="2"/>
  <c r="CB160" i="2" s="1"/>
  <c r="X160" i="2"/>
  <c r="W160" i="2"/>
  <c r="BZ160" i="2" s="1"/>
  <c r="V160" i="2"/>
  <c r="BY160" i="2" s="1"/>
  <c r="U160" i="2"/>
  <c r="T160" i="2"/>
  <c r="S160" i="2"/>
  <c r="BV160" i="2" s="1"/>
  <c r="R160" i="2"/>
  <c r="BU160" i="2" s="1"/>
  <c r="Q160" i="2"/>
  <c r="BT160" i="2" s="1"/>
  <c r="P160" i="2"/>
  <c r="O160" i="2"/>
  <c r="BR160" i="2" s="1"/>
  <c r="N160" i="2"/>
  <c r="BQ160" i="2" s="1"/>
  <c r="M160" i="2"/>
  <c r="L160" i="2"/>
  <c r="BO160" i="2" s="1"/>
  <c r="K160" i="2"/>
  <c r="BN160" i="2" s="1"/>
  <c r="J160" i="2"/>
  <c r="BM160" i="2" s="1"/>
  <c r="I160" i="2"/>
  <c r="BL160" i="2" s="1"/>
  <c r="H160" i="2"/>
  <c r="G160" i="2"/>
  <c r="BJ160" i="2" s="1"/>
  <c r="F160" i="2"/>
  <c r="BI160" i="2" s="1"/>
  <c r="E160" i="2"/>
  <c r="D160" i="2"/>
  <c r="C160" i="2"/>
  <c r="BF160" i="2" s="1"/>
  <c r="B160" i="2"/>
  <c r="A160" i="2"/>
  <c r="DE159" i="2"/>
  <c r="DD159" i="2"/>
  <c r="DA159" i="2"/>
  <c r="CS159" i="2"/>
  <c r="CR159" i="2"/>
  <c r="CO159" i="2"/>
  <c r="CN159" i="2"/>
  <c r="CK159" i="2"/>
  <c r="CC159" i="2"/>
  <c r="CB159" i="2"/>
  <c r="BY159" i="2"/>
  <c r="BX159" i="2"/>
  <c r="BU159" i="2"/>
  <c r="BM159" i="2"/>
  <c r="BL159" i="2"/>
  <c r="BI159" i="2"/>
  <c r="BH159" i="2"/>
  <c r="BD159" i="2"/>
  <c r="DG159" i="2" s="1"/>
  <c r="BC159" i="2"/>
  <c r="BB159" i="2"/>
  <c r="BA159" i="2"/>
  <c r="AZ159" i="2"/>
  <c r="DC159" i="2" s="1"/>
  <c r="AY159" i="2"/>
  <c r="DB159" i="2" s="1"/>
  <c r="AX159" i="2"/>
  <c r="AW159" i="2"/>
  <c r="CZ159" i="2" s="1"/>
  <c r="AV159" i="2"/>
  <c r="CY159" i="2" s="1"/>
  <c r="AU159" i="2"/>
  <c r="CX159" i="2" s="1"/>
  <c r="AT159" i="2"/>
  <c r="CW159" i="2" s="1"/>
  <c r="AS159" i="2"/>
  <c r="CV159" i="2" s="1"/>
  <c r="AR159" i="2"/>
  <c r="CU159" i="2" s="1"/>
  <c r="AQ159" i="2"/>
  <c r="CT159" i="2" s="1"/>
  <c r="AP159" i="2"/>
  <c r="AO159" i="2"/>
  <c r="AN159" i="2"/>
  <c r="CQ159" i="2" s="1"/>
  <c r="AM159" i="2"/>
  <c r="CP159" i="2" s="1"/>
  <c r="AL159" i="2"/>
  <c r="AK159" i="2"/>
  <c r="AJ159" i="2"/>
  <c r="CM159" i="2" s="1"/>
  <c r="AI159" i="2"/>
  <c r="CL159" i="2" s="1"/>
  <c r="AH159" i="2"/>
  <c r="AG159" i="2"/>
  <c r="CJ159" i="2" s="1"/>
  <c r="AF159" i="2"/>
  <c r="CI159" i="2" s="1"/>
  <c r="AE159" i="2"/>
  <c r="CH159" i="2" s="1"/>
  <c r="AD159" i="2"/>
  <c r="CG159" i="2" s="1"/>
  <c r="AC159" i="2"/>
  <c r="CF159" i="2" s="1"/>
  <c r="AB159" i="2"/>
  <c r="CE159" i="2" s="1"/>
  <c r="AA159" i="2"/>
  <c r="CD159" i="2" s="1"/>
  <c r="Z159" i="2"/>
  <c r="Y159" i="2"/>
  <c r="X159" i="2"/>
  <c r="CA159" i="2" s="1"/>
  <c r="W159" i="2"/>
  <c r="BZ159" i="2" s="1"/>
  <c r="V159" i="2"/>
  <c r="U159" i="2"/>
  <c r="T159" i="2"/>
  <c r="BW159" i="2" s="1"/>
  <c r="S159" i="2"/>
  <c r="BV159" i="2" s="1"/>
  <c r="R159" i="2"/>
  <c r="Q159" i="2"/>
  <c r="BT159" i="2" s="1"/>
  <c r="P159" i="2"/>
  <c r="BS159" i="2" s="1"/>
  <c r="O159" i="2"/>
  <c r="BR159" i="2" s="1"/>
  <c r="N159" i="2"/>
  <c r="BQ159" i="2" s="1"/>
  <c r="M159" i="2"/>
  <c r="BP159" i="2" s="1"/>
  <c r="L159" i="2"/>
  <c r="BO159" i="2" s="1"/>
  <c r="K159" i="2"/>
  <c r="BN159" i="2" s="1"/>
  <c r="J159" i="2"/>
  <c r="I159" i="2"/>
  <c r="H159" i="2"/>
  <c r="BK159" i="2" s="1"/>
  <c r="G159" i="2"/>
  <c r="BJ159" i="2" s="1"/>
  <c r="F159" i="2"/>
  <c r="E159" i="2"/>
  <c r="D159" i="2"/>
  <c r="BG159" i="2" s="1"/>
  <c r="C159" i="2"/>
  <c r="BF159" i="2" s="1"/>
  <c r="B159" i="2"/>
  <c r="A159" i="2"/>
  <c r="DG158" i="2"/>
  <c r="DA158" i="2"/>
  <c r="CS158" i="2"/>
  <c r="CK158" i="2"/>
  <c r="CC158" i="2"/>
  <c r="BU158" i="2"/>
  <c r="BM158" i="2"/>
  <c r="BD158" i="2"/>
  <c r="BC158" i="2"/>
  <c r="BB158" i="2"/>
  <c r="DE158" i="2" s="1"/>
  <c r="BA158" i="2"/>
  <c r="DD158" i="2" s="1"/>
  <c r="AZ158" i="2"/>
  <c r="DC158" i="2" s="1"/>
  <c r="AY158" i="2"/>
  <c r="DB158" i="2" s="1"/>
  <c r="AX158" i="2"/>
  <c r="AW158" i="2"/>
  <c r="CZ158" i="2" s="1"/>
  <c r="AV158" i="2"/>
  <c r="CY158" i="2" s="1"/>
  <c r="AU158" i="2"/>
  <c r="CX158" i="2" s="1"/>
  <c r="AT158" i="2"/>
  <c r="CW158" i="2" s="1"/>
  <c r="AS158" i="2"/>
  <c r="CV158" i="2" s="1"/>
  <c r="AR158" i="2"/>
  <c r="CU158" i="2" s="1"/>
  <c r="AQ158" i="2"/>
  <c r="CT158" i="2" s="1"/>
  <c r="AP158" i="2"/>
  <c r="AO158" i="2"/>
  <c r="CR158" i="2" s="1"/>
  <c r="AN158" i="2"/>
  <c r="CQ158" i="2" s="1"/>
  <c r="AM158" i="2"/>
  <c r="CP158" i="2" s="1"/>
  <c r="AL158" i="2"/>
  <c r="CO158" i="2" s="1"/>
  <c r="AK158" i="2"/>
  <c r="CN158" i="2" s="1"/>
  <c r="AJ158" i="2"/>
  <c r="CM158" i="2" s="1"/>
  <c r="AI158" i="2"/>
  <c r="CL158" i="2" s="1"/>
  <c r="AH158" i="2"/>
  <c r="AG158" i="2"/>
  <c r="CJ158" i="2" s="1"/>
  <c r="AF158" i="2"/>
  <c r="CI158" i="2" s="1"/>
  <c r="AE158" i="2"/>
  <c r="CH158" i="2" s="1"/>
  <c r="AD158" i="2"/>
  <c r="CG158" i="2" s="1"/>
  <c r="AC158" i="2"/>
  <c r="CF158" i="2" s="1"/>
  <c r="AB158" i="2"/>
  <c r="CE158" i="2" s="1"/>
  <c r="AA158" i="2"/>
  <c r="CD158" i="2" s="1"/>
  <c r="Z158" i="2"/>
  <c r="Y158" i="2"/>
  <c r="CB158" i="2" s="1"/>
  <c r="X158" i="2"/>
  <c r="CA158" i="2" s="1"/>
  <c r="W158" i="2"/>
  <c r="BZ158" i="2" s="1"/>
  <c r="V158" i="2"/>
  <c r="BY158" i="2" s="1"/>
  <c r="U158" i="2"/>
  <c r="BX158" i="2" s="1"/>
  <c r="T158" i="2"/>
  <c r="BW158" i="2" s="1"/>
  <c r="S158" i="2"/>
  <c r="BV158" i="2" s="1"/>
  <c r="R158" i="2"/>
  <c r="Q158" i="2"/>
  <c r="BT158" i="2" s="1"/>
  <c r="P158" i="2"/>
  <c r="BS158" i="2" s="1"/>
  <c r="O158" i="2"/>
  <c r="BR158" i="2" s="1"/>
  <c r="N158" i="2"/>
  <c r="BQ158" i="2" s="1"/>
  <c r="M158" i="2"/>
  <c r="BP158" i="2" s="1"/>
  <c r="L158" i="2"/>
  <c r="BO158" i="2" s="1"/>
  <c r="K158" i="2"/>
  <c r="BN158" i="2" s="1"/>
  <c r="J158" i="2"/>
  <c r="I158" i="2"/>
  <c r="BL158" i="2" s="1"/>
  <c r="H158" i="2"/>
  <c r="BK158" i="2" s="1"/>
  <c r="G158" i="2"/>
  <c r="BJ158" i="2" s="1"/>
  <c r="F158" i="2"/>
  <c r="BI158" i="2" s="1"/>
  <c r="E158" i="2"/>
  <c r="BH158" i="2" s="1"/>
  <c r="D158" i="2"/>
  <c r="BG158" i="2" s="1"/>
  <c r="C158" i="2"/>
  <c r="BF158" i="2" s="1"/>
  <c r="B158" i="2"/>
  <c r="A158" i="2"/>
  <c r="DG157" i="2"/>
  <c r="DC157" i="2"/>
  <c r="DB157" i="2"/>
  <c r="CU157" i="2"/>
  <c r="CM157" i="2"/>
  <c r="CL157" i="2"/>
  <c r="CE157" i="2"/>
  <c r="BW157" i="2"/>
  <c r="BV157" i="2"/>
  <c r="BO157" i="2"/>
  <c r="BG157" i="2"/>
  <c r="BF157" i="2"/>
  <c r="BD157" i="2"/>
  <c r="BC157" i="2"/>
  <c r="BB157" i="2"/>
  <c r="DE157" i="2" s="1"/>
  <c r="BA157" i="2"/>
  <c r="DD157" i="2" s="1"/>
  <c r="AZ157" i="2"/>
  <c r="AY157" i="2"/>
  <c r="AX157" i="2"/>
  <c r="DA157" i="2" s="1"/>
  <c r="AW157" i="2"/>
  <c r="CZ157" i="2" s="1"/>
  <c r="AV157" i="2"/>
  <c r="CY157" i="2" s="1"/>
  <c r="AU157" i="2"/>
  <c r="CX157" i="2" s="1"/>
  <c r="AT157" i="2"/>
  <c r="CW157" i="2" s="1"/>
  <c r="AS157" i="2"/>
  <c r="CV157" i="2" s="1"/>
  <c r="AR157" i="2"/>
  <c r="AQ157" i="2"/>
  <c r="CT157" i="2" s="1"/>
  <c r="AP157" i="2"/>
  <c r="CS157" i="2" s="1"/>
  <c r="AO157" i="2"/>
  <c r="CR157" i="2" s="1"/>
  <c r="AN157" i="2"/>
  <c r="CQ157" i="2" s="1"/>
  <c r="AM157" i="2"/>
  <c r="CP157" i="2" s="1"/>
  <c r="AL157" i="2"/>
  <c r="CO157" i="2" s="1"/>
  <c r="AK157" i="2"/>
  <c r="CN157" i="2" s="1"/>
  <c r="AJ157" i="2"/>
  <c r="AI157" i="2"/>
  <c r="AH157" i="2"/>
  <c r="CK157" i="2" s="1"/>
  <c r="AG157" i="2"/>
  <c r="CJ157" i="2" s="1"/>
  <c r="AF157" i="2"/>
  <c r="CI157" i="2" s="1"/>
  <c r="AE157" i="2"/>
  <c r="CH157" i="2" s="1"/>
  <c r="AD157" i="2"/>
  <c r="CG157" i="2" s="1"/>
  <c r="AC157" i="2"/>
  <c r="CF157" i="2" s="1"/>
  <c r="AB157" i="2"/>
  <c r="AA157" i="2"/>
  <c r="CD157" i="2" s="1"/>
  <c r="Z157" i="2"/>
  <c r="CC157" i="2" s="1"/>
  <c r="Y157" i="2"/>
  <c r="CB157" i="2" s="1"/>
  <c r="X157" i="2"/>
  <c r="CA157" i="2" s="1"/>
  <c r="W157" i="2"/>
  <c r="BZ157" i="2" s="1"/>
  <c r="V157" i="2"/>
  <c r="BY157" i="2" s="1"/>
  <c r="U157" i="2"/>
  <c r="BX157" i="2" s="1"/>
  <c r="T157" i="2"/>
  <c r="S157" i="2"/>
  <c r="R157" i="2"/>
  <c r="BU157" i="2" s="1"/>
  <c r="Q157" i="2"/>
  <c r="BT157" i="2" s="1"/>
  <c r="P157" i="2"/>
  <c r="BS157" i="2" s="1"/>
  <c r="O157" i="2"/>
  <c r="BR157" i="2" s="1"/>
  <c r="N157" i="2"/>
  <c r="BQ157" i="2" s="1"/>
  <c r="M157" i="2"/>
  <c r="BP157" i="2" s="1"/>
  <c r="L157" i="2"/>
  <c r="K157" i="2"/>
  <c r="BN157" i="2" s="1"/>
  <c r="J157" i="2"/>
  <c r="BM157" i="2" s="1"/>
  <c r="I157" i="2"/>
  <c r="BL157" i="2" s="1"/>
  <c r="H157" i="2"/>
  <c r="BK157" i="2" s="1"/>
  <c r="G157" i="2"/>
  <c r="BJ157" i="2" s="1"/>
  <c r="F157" i="2"/>
  <c r="BI157" i="2" s="1"/>
  <c r="E157" i="2"/>
  <c r="BH157" i="2" s="1"/>
  <c r="D157" i="2"/>
  <c r="C157" i="2"/>
  <c r="B157" i="2"/>
  <c r="A157" i="2"/>
  <c r="DG156" i="2"/>
  <c r="CR156" i="2"/>
  <c r="CQ156" i="2"/>
  <c r="CB156" i="2"/>
  <c r="CA156" i="2"/>
  <c r="BL156" i="2"/>
  <c r="BK156" i="2"/>
  <c r="BD156" i="2"/>
  <c r="BC156" i="2"/>
  <c r="BB156" i="2"/>
  <c r="DE156" i="2" s="1"/>
  <c r="BA156" i="2"/>
  <c r="DD156" i="2" s="1"/>
  <c r="AZ156" i="2"/>
  <c r="DC156" i="2" s="1"/>
  <c r="AY156" i="2"/>
  <c r="DB156" i="2" s="1"/>
  <c r="AX156" i="2"/>
  <c r="DA156" i="2" s="1"/>
  <c r="AW156" i="2"/>
  <c r="CZ156" i="2" s="1"/>
  <c r="AV156" i="2"/>
  <c r="CY156" i="2" s="1"/>
  <c r="AU156" i="2"/>
  <c r="CX156" i="2" s="1"/>
  <c r="AT156" i="2"/>
  <c r="CW156" i="2" s="1"/>
  <c r="AS156" i="2"/>
  <c r="CV156" i="2" s="1"/>
  <c r="AR156" i="2"/>
  <c r="CU156" i="2" s="1"/>
  <c r="AQ156" i="2"/>
  <c r="CT156" i="2" s="1"/>
  <c r="AP156" i="2"/>
  <c r="CS156" i="2" s="1"/>
  <c r="AO156" i="2"/>
  <c r="AN156" i="2"/>
  <c r="AM156" i="2"/>
  <c r="CP156" i="2" s="1"/>
  <c r="AL156" i="2"/>
  <c r="CO156" i="2" s="1"/>
  <c r="AK156" i="2"/>
  <c r="CN156" i="2" s="1"/>
  <c r="AJ156" i="2"/>
  <c r="CM156" i="2" s="1"/>
  <c r="AI156" i="2"/>
  <c r="CL156" i="2" s="1"/>
  <c r="AH156" i="2"/>
  <c r="CK156" i="2" s="1"/>
  <c r="AG156" i="2"/>
  <c r="CJ156" i="2" s="1"/>
  <c r="AF156" i="2"/>
  <c r="CI156" i="2" s="1"/>
  <c r="AE156" i="2"/>
  <c r="CH156" i="2" s="1"/>
  <c r="AD156" i="2"/>
  <c r="CG156" i="2" s="1"/>
  <c r="AC156" i="2"/>
  <c r="CF156" i="2" s="1"/>
  <c r="AB156" i="2"/>
  <c r="CE156" i="2" s="1"/>
  <c r="AA156" i="2"/>
  <c r="CD156" i="2" s="1"/>
  <c r="Z156" i="2"/>
  <c r="CC156" i="2" s="1"/>
  <c r="Y156" i="2"/>
  <c r="X156" i="2"/>
  <c r="W156" i="2"/>
  <c r="BZ156" i="2" s="1"/>
  <c r="V156" i="2"/>
  <c r="BY156" i="2" s="1"/>
  <c r="U156" i="2"/>
  <c r="BX156" i="2" s="1"/>
  <c r="T156" i="2"/>
  <c r="BW156" i="2" s="1"/>
  <c r="S156" i="2"/>
  <c r="BV156" i="2" s="1"/>
  <c r="R156" i="2"/>
  <c r="BU156" i="2" s="1"/>
  <c r="Q156" i="2"/>
  <c r="BT156" i="2" s="1"/>
  <c r="P156" i="2"/>
  <c r="BS156" i="2" s="1"/>
  <c r="O156" i="2"/>
  <c r="BR156" i="2" s="1"/>
  <c r="N156" i="2"/>
  <c r="BQ156" i="2" s="1"/>
  <c r="M156" i="2"/>
  <c r="BP156" i="2" s="1"/>
  <c r="L156" i="2"/>
  <c r="BO156" i="2" s="1"/>
  <c r="K156" i="2"/>
  <c r="BN156" i="2" s="1"/>
  <c r="J156" i="2"/>
  <c r="BM156" i="2" s="1"/>
  <c r="I156" i="2"/>
  <c r="H156" i="2"/>
  <c r="G156" i="2"/>
  <c r="BJ156" i="2" s="1"/>
  <c r="F156" i="2"/>
  <c r="BI156" i="2" s="1"/>
  <c r="E156" i="2"/>
  <c r="BH156" i="2" s="1"/>
  <c r="D156" i="2"/>
  <c r="BG156" i="2" s="1"/>
  <c r="C156" i="2"/>
  <c r="BF156" i="2" s="1"/>
  <c r="B156" i="2"/>
  <c r="A156" i="2"/>
  <c r="CZ155" i="2"/>
  <c r="CW155" i="2"/>
  <c r="CV155" i="2"/>
  <c r="CO155" i="2"/>
  <c r="CN155" i="2"/>
  <c r="CJ155" i="2"/>
  <c r="CG155" i="2"/>
  <c r="CF155" i="2"/>
  <c r="BY155" i="2"/>
  <c r="BX155" i="2"/>
  <c r="BP155" i="2"/>
  <c r="BI155" i="2"/>
  <c r="BH155" i="2"/>
  <c r="BD155" i="2"/>
  <c r="DG155" i="2" s="1"/>
  <c r="BC155" i="2"/>
  <c r="BB155" i="2"/>
  <c r="DE155" i="2" s="1"/>
  <c r="BA155" i="2"/>
  <c r="DD155" i="2" s="1"/>
  <c r="AZ155" i="2"/>
  <c r="DC155" i="2" s="1"/>
  <c r="AY155" i="2"/>
  <c r="DB155" i="2" s="1"/>
  <c r="AX155" i="2"/>
  <c r="DA155" i="2" s="1"/>
  <c r="AW155" i="2"/>
  <c r="AV155" i="2"/>
  <c r="CY155" i="2" s="1"/>
  <c r="AU155" i="2"/>
  <c r="CX155" i="2" s="1"/>
  <c r="AT155" i="2"/>
  <c r="AS155" i="2"/>
  <c r="AR155" i="2"/>
  <c r="CU155" i="2" s="1"/>
  <c r="AQ155" i="2"/>
  <c r="CT155" i="2" s="1"/>
  <c r="AP155" i="2"/>
  <c r="CS155" i="2" s="1"/>
  <c r="AO155" i="2"/>
  <c r="CR155" i="2" s="1"/>
  <c r="AN155" i="2"/>
  <c r="CQ155" i="2" s="1"/>
  <c r="AM155" i="2"/>
  <c r="CP155" i="2" s="1"/>
  <c r="AL155" i="2"/>
  <c r="AK155" i="2"/>
  <c r="AJ155" i="2"/>
  <c r="CM155" i="2" s="1"/>
  <c r="AI155" i="2"/>
  <c r="CL155" i="2" s="1"/>
  <c r="AH155" i="2"/>
  <c r="CK155" i="2" s="1"/>
  <c r="AG155" i="2"/>
  <c r="AF155" i="2"/>
  <c r="CI155" i="2" s="1"/>
  <c r="AE155" i="2"/>
  <c r="CH155" i="2" s="1"/>
  <c r="AD155" i="2"/>
  <c r="AC155" i="2"/>
  <c r="AB155" i="2"/>
  <c r="CE155" i="2" s="1"/>
  <c r="AA155" i="2"/>
  <c r="CD155" i="2" s="1"/>
  <c r="Z155" i="2"/>
  <c r="CC155" i="2" s="1"/>
  <c r="Y155" i="2"/>
  <c r="CB155" i="2" s="1"/>
  <c r="X155" i="2"/>
  <c r="CA155" i="2" s="1"/>
  <c r="W155" i="2"/>
  <c r="BZ155" i="2" s="1"/>
  <c r="V155" i="2"/>
  <c r="U155" i="2"/>
  <c r="T155" i="2"/>
  <c r="BW155" i="2" s="1"/>
  <c r="S155" i="2"/>
  <c r="BV155" i="2" s="1"/>
  <c r="R155" i="2"/>
  <c r="BU155" i="2" s="1"/>
  <c r="Q155" i="2"/>
  <c r="BT155" i="2" s="1"/>
  <c r="P155" i="2"/>
  <c r="BS155" i="2" s="1"/>
  <c r="O155" i="2"/>
  <c r="BR155" i="2" s="1"/>
  <c r="N155" i="2"/>
  <c r="BQ155" i="2" s="1"/>
  <c r="M155" i="2"/>
  <c r="L155" i="2"/>
  <c r="BO155" i="2" s="1"/>
  <c r="K155" i="2"/>
  <c r="BN155" i="2" s="1"/>
  <c r="J155" i="2"/>
  <c r="BM155" i="2" s="1"/>
  <c r="I155" i="2"/>
  <c r="BL155" i="2" s="1"/>
  <c r="H155" i="2"/>
  <c r="BK155" i="2" s="1"/>
  <c r="G155" i="2"/>
  <c r="BJ155" i="2" s="1"/>
  <c r="F155" i="2"/>
  <c r="E155" i="2"/>
  <c r="D155" i="2"/>
  <c r="BG155" i="2" s="1"/>
  <c r="C155" i="2"/>
  <c r="BF155" i="2" s="1"/>
  <c r="B155" i="2"/>
  <c r="A155" i="2"/>
  <c r="CZ154" i="2"/>
  <c r="CJ154" i="2"/>
  <c r="BT154" i="2"/>
  <c r="BN154" i="2"/>
  <c r="BD154" i="2"/>
  <c r="DG154" i="2" s="1"/>
  <c r="BC154" i="2"/>
  <c r="BB154" i="2"/>
  <c r="DE154" i="2" s="1"/>
  <c r="BA154" i="2"/>
  <c r="DD154" i="2" s="1"/>
  <c r="AZ154" i="2"/>
  <c r="DC154" i="2" s="1"/>
  <c r="AY154" i="2"/>
  <c r="DB154" i="2" s="1"/>
  <c r="AX154" i="2"/>
  <c r="DA154" i="2" s="1"/>
  <c r="AW154" i="2"/>
  <c r="AV154" i="2"/>
  <c r="CY154" i="2" s="1"/>
  <c r="AU154" i="2"/>
  <c r="CX154" i="2" s="1"/>
  <c r="AT154" i="2"/>
  <c r="CW154" i="2" s="1"/>
  <c r="AS154" i="2"/>
  <c r="CV154" i="2" s="1"/>
  <c r="AR154" i="2"/>
  <c r="CU154" i="2" s="1"/>
  <c r="AQ154" i="2"/>
  <c r="CT154" i="2" s="1"/>
  <c r="AP154" i="2"/>
  <c r="CS154" i="2" s="1"/>
  <c r="AO154" i="2"/>
  <c r="CR154" i="2" s="1"/>
  <c r="AN154" i="2"/>
  <c r="CQ154" i="2" s="1"/>
  <c r="AM154" i="2"/>
  <c r="CP154" i="2" s="1"/>
  <c r="AL154" i="2"/>
  <c r="CO154" i="2" s="1"/>
  <c r="AK154" i="2"/>
  <c r="CN154" i="2" s="1"/>
  <c r="AJ154" i="2"/>
  <c r="CM154" i="2" s="1"/>
  <c r="AI154" i="2"/>
  <c r="CL154" i="2" s="1"/>
  <c r="AH154" i="2"/>
  <c r="CK154" i="2" s="1"/>
  <c r="AG154" i="2"/>
  <c r="AF154" i="2"/>
  <c r="CI154" i="2" s="1"/>
  <c r="AE154" i="2"/>
  <c r="CH154" i="2" s="1"/>
  <c r="AD154" i="2"/>
  <c r="CG154" i="2" s="1"/>
  <c r="AC154" i="2"/>
  <c r="CF154" i="2" s="1"/>
  <c r="AB154" i="2"/>
  <c r="CE154" i="2" s="1"/>
  <c r="AA154" i="2"/>
  <c r="CD154" i="2" s="1"/>
  <c r="Z154" i="2"/>
  <c r="CC154" i="2" s="1"/>
  <c r="Y154" i="2"/>
  <c r="CB154" i="2" s="1"/>
  <c r="X154" i="2"/>
  <c r="CA154" i="2" s="1"/>
  <c r="W154" i="2"/>
  <c r="BZ154" i="2" s="1"/>
  <c r="V154" i="2"/>
  <c r="BY154" i="2" s="1"/>
  <c r="U154" i="2"/>
  <c r="BX154" i="2" s="1"/>
  <c r="T154" i="2"/>
  <c r="BW154" i="2" s="1"/>
  <c r="S154" i="2"/>
  <c r="BV154" i="2" s="1"/>
  <c r="R154" i="2"/>
  <c r="BU154" i="2" s="1"/>
  <c r="Q154" i="2"/>
  <c r="P154" i="2"/>
  <c r="BS154" i="2" s="1"/>
  <c r="O154" i="2"/>
  <c r="BR154" i="2" s="1"/>
  <c r="N154" i="2"/>
  <c r="BQ154" i="2" s="1"/>
  <c r="M154" i="2"/>
  <c r="BP154" i="2" s="1"/>
  <c r="L154" i="2"/>
  <c r="BO154" i="2" s="1"/>
  <c r="K154" i="2"/>
  <c r="J154" i="2"/>
  <c r="BM154" i="2" s="1"/>
  <c r="I154" i="2"/>
  <c r="BL154" i="2" s="1"/>
  <c r="H154" i="2"/>
  <c r="BK154" i="2" s="1"/>
  <c r="G154" i="2"/>
  <c r="BJ154" i="2" s="1"/>
  <c r="F154" i="2"/>
  <c r="BI154" i="2" s="1"/>
  <c r="E154" i="2"/>
  <c r="BH154" i="2" s="1"/>
  <c r="D154" i="2"/>
  <c r="BG154" i="2" s="1"/>
  <c r="C154" i="2"/>
  <c r="BF154" i="2" s="1"/>
  <c r="B154" i="2"/>
  <c r="A154" i="2"/>
  <c r="DE153" i="2"/>
  <c r="DD153" i="2"/>
  <c r="CG153" i="2"/>
  <c r="BY153" i="2"/>
  <c r="BQ153" i="2"/>
  <c r="BI153" i="2"/>
  <c r="BD153" i="2"/>
  <c r="DG153" i="2" s="1"/>
  <c r="BC153" i="2"/>
  <c r="BB153" i="2"/>
  <c r="BA153" i="2"/>
  <c r="AZ153" i="2"/>
  <c r="DC153" i="2" s="1"/>
  <c r="AY153" i="2"/>
  <c r="DB153" i="2" s="1"/>
  <c r="AX153" i="2"/>
  <c r="DA153" i="2" s="1"/>
  <c r="AW153" i="2"/>
  <c r="CZ153" i="2" s="1"/>
  <c r="AV153" i="2"/>
  <c r="CY153" i="2" s="1"/>
  <c r="AU153" i="2"/>
  <c r="CX153" i="2" s="1"/>
  <c r="AT153" i="2"/>
  <c r="CW153" i="2" s="1"/>
  <c r="AS153" i="2"/>
  <c r="CV153" i="2" s="1"/>
  <c r="AR153" i="2"/>
  <c r="CU153" i="2" s="1"/>
  <c r="AQ153" i="2"/>
  <c r="CT153" i="2" s="1"/>
  <c r="AP153" i="2"/>
  <c r="CS153" i="2" s="1"/>
  <c r="AO153" i="2"/>
  <c r="CR153" i="2" s="1"/>
  <c r="AN153" i="2"/>
  <c r="CQ153" i="2" s="1"/>
  <c r="AM153" i="2"/>
  <c r="CP153" i="2" s="1"/>
  <c r="AL153" i="2"/>
  <c r="CO153" i="2" s="1"/>
  <c r="AK153" i="2"/>
  <c r="CN153" i="2" s="1"/>
  <c r="AJ153" i="2"/>
  <c r="CM153" i="2" s="1"/>
  <c r="AI153" i="2"/>
  <c r="CL153" i="2" s="1"/>
  <c r="AH153" i="2"/>
  <c r="CK153" i="2" s="1"/>
  <c r="AG153" i="2"/>
  <c r="CJ153" i="2" s="1"/>
  <c r="AF153" i="2"/>
  <c r="CI153" i="2" s="1"/>
  <c r="AE153" i="2"/>
  <c r="CH153" i="2" s="1"/>
  <c r="AD153" i="2"/>
  <c r="AC153" i="2"/>
  <c r="CF153" i="2" s="1"/>
  <c r="AB153" i="2"/>
  <c r="CE153" i="2" s="1"/>
  <c r="AA153" i="2"/>
  <c r="CD153" i="2" s="1"/>
  <c r="Z153" i="2"/>
  <c r="CC153" i="2" s="1"/>
  <c r="Y153" i="2"/>
  <c r="CB153" i="2" s="1"/>
  <c r="X153" i="2"/>
  <c r="CA153" i="2" s="1"/>
  <c r="W153" i="2"/>
  <c r="BZ153" i="2" s="1"/>
  <c r="V153" i="2"/>
  <c r="U153" i="2"/>
  <c r="BX153" i="2" s="1"/>
  <c r="T153" i="2"/>
  <c r="BW153" i="2" s="1"/>
  <c r="S153" i="2"/>
  <c r="BV153" i="2" s="1"/>
  <c r="R153" i="2"/>
  <c r="BU153" i="2" s="1"/>
  <c r="Q153" i="2"/>
  <c r="BT153" i="2" s="1"/>
  <c r="P153" i="2"/>
  <c r="BS153" i="2" s="1"/>
  <c r="O153" i="2"/>
  <c r="BR153" i="2" s="1"/>
  <c r="N153" i="2"/>
  <c r="M153" i="2"/>
  <c r="BP153" i="2" s="1"/>
  <c r="L153" i="2"/>
  <c r="BO153" i="2" s="1"/>
  <c r="K153" i="2"/>
  <c r="BN153" i="2" s="1"/>
  <c r="J153" i="2"/>
  <c r="BM153" i="2" s="1"/>
  <c r="I153" i="2"/>
  <c r="BL153" i="2" s="1"/>
  <c r="H153" i="2"/>
  <c r="BK153" i="2" s="1"/>
  <c r="G153" i="2"/>
  <c r="BJ153" i="2" s="1"/>
  <c r="F153" i="2"/>
  <c r="E153" i="2"/>
  <c r="BH153" i="2" s="1"/>
  <c r="D153" i="2"/>
  <c r="BG153" i="2" s="1"/>
  <c r="C153" i="2"/>
  <c r="BF153" i="2" s="1"/>
  <c r="B153" i="2"/>
  <c r="A153" i="2"/>
  <c r="DB152" i="2"/>
  <c r="CT152" i="2"/>
  <c r="BN152" i="2"/>
  <c r="BF152" i="2"/>
  <c r="BD152" i="2"/>
  <c r="DG152" i="2" s="1"/>
  <c r="BC152" i="2"/>
  <c r="BB152" i="2"/>
  <c r="DE152" i="2" s="1"/>
  <c r="BA152" i="2"/>
  <c r="DD152" i="2" s="1"/>
  <c r="AZ152" i="2"/>
  <c r="DC152" i="2" s="1"/>
  <c r="AY152" i="2"/>
  <c r="AX152" i="2"/>
  <c r="DA152" i="2" s="1"/>
  <c r="AW152" i="2"/>
  <c r="CZ152" i="2" s="1"/>
  <c r="AV152" i="2"/>
  <c r="CY152" i="2" s="1"/>
  <c r="AU152" i="2"/>
  <c r="CX152" i="2" s="1"/>
  <c r="AT152" i="2"/>
  <c r="CW152" i="2" s="1"/>
  <c r="AS152" i="2"/>
  <c r="CV152" i="2" s="1"/>
  <c r="AR152" i="2"/>
  <c r="CU152" i="2" s="1"/>
  <c r="AQ152" i="2"/>
  <c r="AP152" i="2"/>
  <c r="CS152" i="2" s="1"/>
  <c r="AO152" i="2"/>
  <c r="CR152" i="2" s="1"/>
  <c r="AN152" i="2"/>
  <c r="CQ152" i="2" s="1"/>
  <c r="AM152" i="2"/>
  <c r="CP152" i="2" s="1"/>
  <c r="AL152" i="2"/>
  <c r="CO152" i="2" s="1"/>
  <c r="AK152" i="2"/>
  <c r="CN152" i="2" s="1"/>
  <c r="AJ152" i="2"/>
  <c r="CM152" i="2" s="1"/>
  <c r="AI152" i="2"/>
  <c r="CL152" i="2" s="1"/>
  <c r="AH152" i="2"/>
  <c r="CK152" i="2" s="1"/>
  <c r="AG152" i="2"/>
  <c r="CJ152" i="2" s="1"/>
  <c r="AF152" i="2"/>
  <c r="CI152" i="2" s="1"/>
  <c r="AE152" i="2"/>
  <c r="CH152" i="2" s="1"/>
  <c r="AD152" i="2"/>
  <c r="CG152" i="2" s="1"/>
  <c r="AC152" i="2"/>
  <c r="CF152" i="2" s="1"/>
  <c r="AB152" i="2"/>
  <c r="CE152" i="2" s="1"/>
  <c r="AA152" i="2"/>
  <c r="CD152" i="2" s="1"/>
  <c r="Z152" i="2"/>
  <c r="CC152" i="2" s="1"/>
  <c r="Y152" i="2"/>
  <c r="CB152" i="2" s="1"/>
  <c r="X152" i="2"/>
  <c r="CA152" i="2" s="1"/>
  <c r="W152" i="2"/>
  <c r="BZ152" i="2" s="1"/>
  <c r="V152" i="2"/>
  <c r="BY152" i="2" s="1"/>
  <c r="U152" i="2"/>
  <c r="BX152" i="2" s="1"/>
  <c r="T152" i="2"/>
  <c r="BW152" i="2" s="1"/>
  <c r="S152" i="2"/>
  <c r="BV152" i="2" s="1"/>
  <c r="R152" i="2"/>
  <c r="BU152" i="2" s="1"/>
  <c r="Q152" i="2"/>
  <c r="BT152" i="2" s="1"/>
  <c r="P152" i="2"/>
  <c r="BS152" i="2" s="1"/>
  <c r="O152" i="2"/>
  <c r="BR152" i="2" s="1"/>
  <c r="N152" i="2"/>
  <c r="BQ152" i="2" s="1"/>
  <c r="M152" i="2"/>
  <c r="BP152" i="2" s="1"/>
  <c r="L152" i="2"/>
  <c r="BO152" i="2" s="1"/>
  <c r="K152" i="2"/>
  <c r="J152" i="2"/>
  <c r="BM152" i="2" s="1"/>
  <c r="I152" i="2"/>
  <c r="BL152" i="2" s="1"/>
  <c r="H152" i="2"/>
  <c r="BK152" i="2" s="1"/>
  <c r="G152" i="2"/>
  <c r="BJ152" i="2" s="1"/>
  <c r="F152" i="2"/>
  <c r="BI152" i="2" s="1"/>
  <c r="E152" i="2"/>
  <c r="BH152" i="2" s="1"/>
  <c r="D152" i="2"/>
  <c r="BG152" i="2" s="1"/>
  <c r="C152" i="2"/>
  <c r="B152" i="2"/>
  <c r="A152" i="2"/>
  <c r="BS151" i="2"/>
  <c r="BD151" i="2"/>
  <c r="DG151" i="2" s="1"/>
  <c r="BC151" i="2"/>
  <c r="BB151" i="2"/>
  <c r="DE151" i="2" s="1"/>
  <c r="BA151" i="2"/>
  <c r="DD151" i="2" s="1"/>
  <c r="AZ151" i="2"/>
  <c r="DC151" i="2" s="1"/>
  <c r="AY151" i="2"/>
  <c r="DB151" i="2" s="1"/>
  <c r="AX151" i="2"/>
  <c r="DA151" i="2" s="1"/>
  <c r="AW151" i="2"/>
  <c r="CZ151" i="2" s="1"/>
  <c r="AV151" i="2"/>
  <c r="CY151" i="2" s="1"/>
  <c r="AU151" i="2"/>
  <c r="CX151" i="2" s="1"/>
  <c r="AT151" i="2"/>
  <c r="CW151" i="2" s="1"/>
  <c r="AS151" i="2"/>
  <c r="CV151" i="2" s="1"/>
  <c r="AR151" i="2"/>
  <c r="CU151" i="2" s="1"/>
  <c r="AQ151" i="2"/>
  <c r="CT151" i="2" s="1"/>
  <c r="AP151" i="2"/>
  <c r="CS151" i="2" s="1"/>
  <c r="AO151" i="2"/>
  <c r="CR151" i="2" s="1"/>
  <c r="AN151" i="2"/>
  <c r="CQ151" i="2" s="1"/>
  <c r="AM151" i="2"/>
  <c r="CP151" i="2" s="1"/>
  <c r="AL151" i="2"/>
  <c r="CO151" i="2" s="1"/>
  <c r="AK151" i="2"/>
  <c r="CN151" i="2" s="1"/>
  <c r="AJ151" i="2"/>
  <c r="CM151" i="2" s="1"/>
  <c r="AI151" i="2"/>
  <c r="CL151" i="2" s="1"/>
  <c r="AH151" i="2"/>
  <c r="CK151" i="2" s="1"/>
  <c r="AG151" i="2"/>
  <c r="CJ151" i="2" s="1"/>
  <c r="AF151" i="2"/>
  <c r="CI151" i="2" s="1"/>
  <c r="AE151" i="2"/>
  <c r="CH151" i="2" s="1"/>
  <c r="AD151" i="2"/>
  <c r="CG151" i="2" s="1"/>
  <c r="AC151" i="2"/>
  <c r="CF151" i="2" s="1"/>
  <c r="AB151" i="2"/>
  <c r="CE151" i="2" s="1"/>
  <c r="AA151" i="2"/>
  <c r="CD151" i="2" s="1"/>
  <c r="Z151" i="2"/>
  <c r="CC151" i="2" s="1"/>
  <c r="Y151" i="2"/>
  <c r="CB151" i="2" s="1"/>
  <c r="X151" i="2"/>
  <c r="CA151" i="2" s="1"/>
  <c r="W151" i="2"/>
  <c r="BZ151" i="2" s="1"/>
  <c r="V151" i="2"/>
  <c r="BY151" i="2" s="1"/>
  <c r="U151" i="2"/>
  <c r="BX151" i="2" s="1"/>
  <c r="T151" i="2"/>
  <c r="BW151" i="2" s="1"/>
  <c r="S151" i="2"/>
  <c r="BV151" i="2" s="1"/>
  <c r="R151" i="2"/>
  <c r="BU151" i="2" s="1"/>
  <c r="Q151" i="2"/>
  <c r="BT151" i="2" s="1"/>
  <c r="P151" i="2"/>
  <c r="O151" i="2"/>
  <c r="BR151" i="2" s="1"/>
  <c r="N151" i="2"/>
  <c r="BQ151" i="2" s="1"/>
  <c r="M151" i="2"/>
  <c r="BP151" i="2" s="1"/>
  <c r="L151" i="2"/>
  <c r="BO151" i="2" s="1"/>
  <c r="K151" i="2"/>
  <c r="BN151" i="2" s="1"/>
  <c r="J151" i="2"/>
  <c r="BM151" i="2" s="1"/>
  <c r="I151" i="2"/>
  <c r="BL151" i="2" s="1"/>
  <c r="H151" i="2"/>
  <c r="BK151" i="2" s="1"/>
  <c r="G151" i="2"/>
  <c r="BJ151" i="2" s="1"/>
  <c r="F151" i="2"/>
  <c r="BI151" i="2" s="1"/>
  <c r="E151" i="2"/>
  <c r="BH151" i="2" s="1"/>
  <c r="D151" i="2"/>
  <c r="BG151" i="2" s="1"/>
  <c r="C151" i="2"/>
  <c r="BF151" i="2" s="1"/>
  <c r="B151" i="2"/>
  <c r="A151" i="2"/>
  <c r="DD150" i="2"/>
  <c r="CQ150" i="2"/>
  <c r="CN150" i="2"/>
  <c r="CF150" i="2"/>
  <c r="BX150" i="2"/>
  <c r="BD150" i="2"/>
  <c r="DG150" i="2" s="1"/>
  <c r="BC150" i="2"/>
  <c r="BB150" i="2"/>
  <c r="DE150" i="2" s="1"/>
  <c r="BA150" i="2"/>
  <c r="AZ150" i="2"/>
  <c r="DC150" i="2" s="1"/>
  <c r="AY150" i="2"/>
  <c r="DB150" i="2" s="1"/>
  <c r="AX150" i="2"/>
  <c r="DA150" i="2" s="1"/>
  <c r="AW150" i="2"/>
  <c r="CZ150" i="2" s="1"/>
  <c r="AV150" i="2"/>
  <c r="CY150" i="2" s="1"/>
  <c r="AU150" i="2"/>
  <c r="CX150" i="2" s="1"/>
  <c r="AT150" i="2"/>
  <c r="CW150" i="2" s="1"/>
  <c r="AS150" i="2"/>
  <c r="CV150" i="2" s="1"/>
  <c r="AR150" i="2"/>
  <c r="CU150" i="2" s="1"/>
  <c r="AQ150" i="2"/>
  <c r="CT150" i="2" s="1"/>
  <c r="AP150" i="2"/>
  <c r="CS150" i="2" s="1"/>
  <c r="AO150" i="2"/>
  <c r="CR150" i="2" s="1"/>
  <c r="AN150" i="2"/>
  <c r="AM150" i="2"/>
  <c r="CP150" i="2" s="1"/>
  <c r="AL150" i="2"/>
  <c r="CO150" i="2" s="1"/>
  <c r="AK150" i="2"/>
  <c r="AJ150" i="2"/>
  <c r="CM150" i="2" s="1"/>
  <c r="AI150" i="2"/>
  <c r="CL150" i="2" s="1"/>
  <c r="AH150" i="2"/>
  <c r="CK150" i="2" s="1"/>
  <c r="AG150" i="2"/>
  <c r="CJ150" i="2" s="1"/>
  <c r="AF150" i="2"/>
  <c r="CI150" i="2" s="1"/>
  <c r="AE150" i="2"/>
  <c r="CH150" i="2" s="1"/>
  <c r="AD150" i="2"/>
  <c r="CG150" i="2" s="1"/>
  <c r="AC150" i="2"/>
  <c r="AB150" i="2"/>
  <c r="CE150" i="2" s="1"/>
  <c r="AA150" i="2"/>
  <c r="CD150" i="2" s="1"/>
  <c r="Z150" i="2"/>
  <c r="CC150" i="2" s="1"/>
  <c r="Y150" i="2"/>
  <c r="CB150" i="2" s="1"/>
  <c r="X150" i="2"/>
  <c r="CA150" i="2" s="1"/>
  <c r="W150" i="2"/>
  <c r="BZ150" i="2" s="1"/>
  <c r="V150" i="2"/>
  <c r="BY150" i="2" s="1"/>
  <c r="U150" i="2"/>
  <c r="T150" i="2"/>
  <c r="BW150" i="2" s="1"/>
  <c r="S150" i="2"/>
  <c r="BV150" i="2" s="1"/>
  <c r="R150" i="2"/>
  <c r="BU150" i="2" s="1"/>
  <c r="Q150" i="2"/>
  <c r="BT150" i="2" s="1"/>
  <c r="P150" i="2"/>
  <c r="BS150" i="2" s="1"/>
  <c r="O150" i="2"/>
  <c r="BR150" i="2" s="1"/>
  <c r="N150" i="2"/>
  <c r="BQ150" i="2" s="1"/>
  <c r="M150" i="2"/>
  <c r="BP150" i="2" s="1"/>
  <c r="L150" i="2"/>
  <c r="BO150" i="2" s="1"/>
  <c r="K150" i="2"/>
  <c r="BN150" i="2" s="1"/>
  <c r="J150" i="2"/>
  <c r="BM150" i="2" s="1"/>
  <c r="I150" i="2"/>
  <c r="BL150" i="2" s="1"/>
  <c r="H150" i="2"/>
  <c r="BK150" i="2" s="1"/>
  <c r="G150" i="2"/>
  <c r="BJ150" i="2" s="1"/>
  <c r="F150" i="2"/>
  <c r="BI150" i="2" s="1"/>
  <c r="E150" i="2"/>
  <c r="BH150" i="2" s="1"/>
  <c r="D150" i="2"/>
  <c r="BG150" i="2" s="1"/>
  <c r="C150" i="2"/>
  <c r="BF150" i="2" s="1"/>
  <c r="B150" i="2"/>
  <c r="A150" i="2"/>
  <c r="DA149" i="2"/>
  <c r="CZ149" i="2"/>
  <c r="CS149" i="2"/>
  <c r="BM149" i="2"/>
  <c r="BD149" i="2"/>
  <c r="DG149" i="2" s="1"/>
  <c r="BC149" i="2"/>
  <c r="BB149" i="2"/>
  <c r="DE149" i="2" s="1"/>
  <c r="BA149" i="2"/>
  <c r="DD149" i="2" s="1"/>
  <c r="AZ149" i="2"/>
  <c r="DC149" i="2" s="1"/>
  <c r="AY149" i="2"/>
  <c r="DB149" i="2" s="1"/>
  <c r="AX149" i="2"/>
  <c r="AW149" i="2"/>
  <c r="AV149" i="2"/>
  <c r="CY149" i="2" s="1"/>
  <c r="AU149" i="2"/>
  <c r="CX149" i="2" s="1"/>
  <c r="AT149" i="2"/>
  <c r="CW149" i="2" s="1"/>
  <c r="AS149" i="2"/>
  <c r="CV149" i="2" s="1"/>
  <c r="AR149" i="2"/>
  <c r="CU149" i="2" s="1"/>
  <c r="AQ149" i="2"/>
  <c r="CT149" i="2" s="1"/>
  <c r="AP149" i="2"/>
  <c r="AO149" i="2"/>
  <c r="CR149" i="2" s="1"/>
  <c r="AN149" i="2"/>
  <c r="CQ149" i="2" s="1"/>
  <c r="AM149" i="2"/>
  <c r="CP149" i="2" s="1"/>
  <c r="AL149" i="2"/>
  <c r="CO149" i="2" s="1"/>
  <c r="AK149" i="2"/>
  <c r="CN149" i="2" s="1"/>
  <c r="AJ149" i="2"/>
  <c r="CM149" i="2" s="1"/>
  <c r="AI149" i="2"/>
  <c r="CL149" i="2" s="1"/>
  <c r="AH149" i="2"/>
  <c r="CK149" i="2" s="1"/>
  <c r="AG149" i="2"/>
  <c r="CJ149" i="2" s="1"/>
  <c r="AF149" i="2"/>
  <c r="CI149" i="2" s="1"/>
  <c r="AE149" i="2"/>
  <c r="CH149" i="2" s="1"/>
  <c r="AD149" i="2"/>
  <c r="CG149" i="2" s="1"/>
  <c r="AC149" i="2"/>
  <c r="CF149" i="2" s="1"/>
  <c r="AB149" i="2"/>
  <c r="CE149" i="2" s="1"/>
  <c r="AA149" i="2"/>
  <c r="CD149" i="2" s="1"/>
  <c r="Z149" i="2"/>
  <c r="CC149" i="2" s="1"/>
  <c r="Y149" i="2"/>
  <c r="CB149" i="2" s="1"/>
  <c r="X149" i="2"/>
  <c r="CA149" i="2" s="1"/>
  <c r="W149" i="2"/>
  <c r="BZ149" i="2" s="1"/>
  <c r="V149" i="2"/>
  <c r="BY149" i="2" s="1"/>
  <c r="U149" i="2"/>
  <c r="BX149" i="2" s="1"/>
  <c r="T149" i="2"/>
  <c r="BW149" i="2" s="1"/>
  <c r="S149" i="2"/>
  <c r="BV149" i="2" s="1"/>
  <c r="R149" i="2"/>
  <c r="BU149" i="2" s="1"/>
  <c r="Q149" i="2"/>
  <c r="BT149" i="2" s="1"/>
  <c r="P149" i="2"/>
  <c r="BS149" i="2" s="1"/>
  <c r="O149" i="2"/>
  <c r="BR149" i="2" s="1"/>
  <c r="N149" i="2"/>
  <c r="BQ149" i="2" s="1"/>
  <c r="M149" i="2"/>
  <c r="BP149" i="2" s="1"/>
  <c r="L149" i="2"/>
  <c r="BO149" i="2" s="1"/>
  <c r="K149" i="2"/>
  <c r="BN149" i="2" s="1"/>
  <c r="J149" i="2"/>
  <c r="I149" i="2"/>
  <c r="BL149" i="2" s="1"/>
  <c r="H149" i="2"/>
  <c r="BK149" i="2" s="1"/>
  <c r="G149" i="2"/>
  <c r="BJ149" i="2" s="1"/>
  <c r="F149" i="2"/>
  <c r="BI149" i="2" s="1"/>
  <c r="E149" i="2"/>
  <c r="BH149" i="2" s="1"/>
  <c r="D149" i="2"/>
  <c r="BG149" i="2" s="1"/>
  <c r="C149" i="2"/>
  <c r="BF149" i="2" s="1"/>
  <c r="B149" i="2"/>
  <c r="A149" i="2"/>
  <c r="DE148" i="2"/>
  <c r="CX148" i="2"/>
  <c r="CW148" i="2"/>
  <c r="CO148" i="2"/>
  <c r="CK148" i="2"/>
  <c r="CH148" i="2"/>
  <c r="CG148" i="2"/>
  <c r="CC148" i="2"/>
  <c r="BZ148" i="2"/>
  <c r="BR148" i="2"/>
  <c r="BQ148" i="2"/>
  <c r="BM148" i="2"/>
  <c r="BJ148" i="2"/>
  <c r="BI148" i="2"/>
  <c r="BD148" i="2"/>
  <c r="DG148" i="2" s="1"/>
  <c r="BC148" i="2"/>
  <c r="BB148" i="2"/>
  <c r="BA148" i="2"/>
  <c r="DD148" i="2" s="1"/>
  <c r="AZ148" i="2"/>
  <c r="DC148" i="2" s="1"/>
  <c r="AY148" i="2"/>
  <c r="DB148" i="2" s="1"/>
  <c r="AX148" i="2"/>
  <c r="DA148" i="2" s="1"/>
  <c r="AW148" i="2"/>
  <c r="CZ148" i="2" s="1"/>
  <c r="AV148" i="2"/>
  <c r="CY148" i="2" s="1"/>
  <c r="AU148" i="2"/>
  <c r="AT148" i="2"/>
  <c r="AS148" i="2"/>
  <c r="CV148" i="2" s="1"/>
  <c r="AR148" i="2"/>
  <c r="CU148" i="2" s="1"/>
  <c r="AQ148" i="2"/>
  <c r="CT148" i="2" s="1"/>
  <c r="AP148" i="2"/>
  <c r="CS148" i="2" s="1"/>
  <c r="AO148" i="2"/>
  <c r="CR148" i="2" s="1"/>
  <c r="AN148" i="2"/>
  <c r="CQ148" i="2" s="1"/>
  <c r="AM148" i="2"/>
  <c r="CP148" i="2" s="1"/>
  <c r="AL148" i="2"/>
  <c r="AK148" i="2"/>
  <c r="CN148" i="2" s="1"/>
  <c r="AJ148" i="2"/>
  <c r="CM148" i="2" s="1"/>
  <c r="AI148" i="2"/>
  <c r="CL148" i="2" s="1"/>
  <c r="AH148" i="2"/>
  <c r="AG148" i="2"/>
  <c r="CJ148" i="2" s="1"/>
  <c r="AF148" i="2"/>
  <c r="CI148" i="2" s="1"/>
  <c r="AE148" i="2"/>
  <c r="AD148" i="2"/>
  <c r="AC148" i="2"/>
  <c r="CF148" i="2" s="1"/>
  <c r="AB148" i="2"/>
  <c r="CE148" i="2" s="1"/>
  <c r="AA148" i="2"/>
  <c r="CD148" i="2" s="1"/>
  <c r="Z148" i="2"/>
  <c r="Y148" i="2"/>
  <c r="CB148" i="2" s="1"/>
  <c r="X148" i="2"/>
  <c r="CA148" i="2" s="1"/>
  <c r="W148" i="2"/>
  <c r="V148" i="2"/>
  <c r="BY148" i="2" s="1"/>
  <c r="U148" i="2"/>
  <c r="BX148" i="2" s="1"/>
  <c r="T148" i="2"/>
  <c r="BW148" i="2" s="1"/>
  <c r="S148" i="2"/>
  <c r="BV148" i="2" s="1"/>
  <c r="R148" i="2"/>
  <c r="BU148" i="2" s="1"/>
  <c r="Q148" i="2"/>
  <c r="BT148" i="2" s="1"/>
  <c r="P148" i="2"/>
  <c r="BS148" i="2" s="1"/>
  <c r="O148" i="2"/>
  <c r="N148" i="2"/>
  <c r="M148" i="2"/>
  <c r="BP148" i="2" s="1"/>
  <c r="L148" i="2"/>
  <c r="BO148" i="2" s="1"/>
  <c r="K148" i="2"/>
  <c r="BN148" i="2" s="1"/>
  <c r="J148" i="2"/>
  <c r="I148" i="2"/>
  <c r="BL148" i="2" s="1"/>
  <c r="H148" i="2"/>
  <c r="BK148" i="2" s="1"/>
  <c r="G148" i="2"/>
  <c r="F148" i="2"/>
  <c r="E148" i="2"/>
  <c r="BH148" i="2" s="1"/>
  <c r="D148" i="2"/>
  <c r="BG148" i="2" s="1"/>
  <c r="C148" i="2"/>
  <c r="BF148" i="2" s="1"/>
  <c r="B148" i="2"/>
  <c r="A148" i="2"/>
  <c r="CX147" i="2"/>
  <c r="CU147" i="2"/>
  <c r="CT147" i="2"/>
  <c r="CM147" i="2"/>
  <c r="CL147" i="2"/>
  <c r="CD147" i="2"/>
  <c r="BZ147" i="2"/>
  <c r="BW147" i="2"/>
  <c r="BV147" i="2"/>
  <c r="BR147" i="2"/>
  <c r="BO147" i="2"/>
  <c r="BG147" i="2"/>
  <c r="BF147" i="2"/>
  <c r="BD147" i="2"/>
  <c r="DG147" i="2" s="1"/>
  <c r="BC147" i="2"/>
  <c r="BB147" i="2"/>
  <c r="DE147" i="2" s="1"/>
  <c r="BA147" i="2"/>
  <c r="DD147" i="2" s="1"/>
  <c r="AZ147" i="2"/>
  <c r="DC147" i="2" s="1"/>
  <c r="AY147" i="2"/>
  <c r="DB147" i="2" s="1"/>
  <c r="AX147" i="2"/>
  <c r="DA147" i="2" s="1"/>
  <c r="AW147" i="2"/>
  <c r="CZ147" i="2" s="1"/>
  <c r="AV147" i="2"/>
  <c r="CY147" i="2" s="1"/>
  <c r="AU147" i="2"/>
  <c r="AT147" i="2"/>
  <c r="CW147" i="2" s="1"/>
  <c r="AS147" i="2"/>
  <c r="CV147" i="2" s="1"/>
  <c r="AR147" i="2"/>
  <c r="AQ147" i="2"/>
  <c r="AP147" i="2"/>
  <c r="CS147" i="2" s="1"/>
  <c r="AO147" i="2"/>
  <c r="CR147" i="2" s="1"/>
  <c r="AN147" i="2"/>
  <c r="CQ147" i="2" s="1"/>
  <c r="AM147" i="2"/>
  <c r="CP147" i="2" s="1"/>
  <c r="AL147" i="2"/>
  <c r="CO147" i="2" s="1"/>
  <c r="AK147" i="2"/>
  <c r="CN147" i="2" s="1"/>
  <c r="AJ147" i="2"/>
  <c r="AI147" i="2"/>
  <c r="AH147" i="2"/>
  <c r="CK147" i="2" s="1"/>
  <c r="AG147" i="2"/>
  <c r="CJ147" i="2" s="1"/>
  <c r="AF147" i="2"/>
  <c r="CI147" i="2" s="1"/>
  <c r="AE147" i="2"/>
  <c r="CH147" i="2" s="1"/>
  <c r="AD147" i="2"/>
  <c r="CG147" i="2" s="1"/>
  <c r="AC147" i="2"/>
  <c r="CF147" i="2" s="1"/>
  <c r="AB147" i="2"/>
  <c r="CE147" i="2" s="1"/>
  <c r="AA147" i="2"/>
  <c r="Z147" i="2"/>
  <c r="CC147" i="2" s="1"/>
  <c r="Y147" i="2"/>
  <c r="CB147" i="2" s="1"/>
  <c r="X147" i="2"/>
  <c r="CA147" i="2" s="1"/>
  <c r="W147" i="2"/>
  <c r="V147" i="2"/>
  <c r="BY147" i="2" s="1"/>
  <c r="U147" i="2"/>
  <c r="BX147" i="2" s="1"/>
  <c r="T147" i="2"/>
  <c r="S147" i="2"/>
  <c r="R147" i="2"/>
  <c r="BU147" i="2" s="1"/>
  <c r="Q147" i="2"/>
  <c r="BT147" i="2" s="1"/>
  <c r="P147" i="2"/>
  <c r="BS147" i="2" s="1"/>
  <c r="O147" i="2"/>
  <c r="N147" i="2"/>
  <c r="BQ147" i="2" s="1"/>
  <c r="M147" i="2"/>
  <c r="BP147" i="2" s="1"/>
  <c r="L147" i="2"/>
  <c r="K147" i="2"/>
  <c r="BN147" i="2" s="1"/>
  <c r="J147" i="2"/>
  <c r="BM147" i="2" s="1"/>
  <c r="I147" i="2"/>
  <c r="BL147" i="2" s="1"/>
  <c r="H147" i="2"/>
  <c r="BK147" i="2" s="1"/>
  <c r="G147" i="2"/>
  <c r="BJ147" i="2" s="1"/>
  <c r="F147" i="2"/>
  <c r="BI147" i="2" s="1"/>
  <c r="E147" i="2"/>
  <c r="BH147" i="2" s="1"/>
  <c r="D147" i="2"/>
  <c r="C147" i="2"/>
  <c r="B147" i="2"/>
  <c r="A147" i="2"/>
  <c r="DG146" i="2"/>
  <c r="CZ146" i="2"/>
  <c r="CY146" i="2"/>
  <c r="CQ146" i="2"/>
  <c r="CJ146" i="2"/>
  <c r="CI146" i="2"/>
  <c r="BS146" i="2"/>
  <c r="BK146" i="2"/>
  <c r="BD146" i="2"/>
  <c r="BC146" i="2"/>
  <c r="BB146" i="2"/>
  <c r="DE146" i="2" s="1"/>
  <c r="BA146" i="2"/>
  <c r="DD146" i="2" s="1"/>
  <c r="AZ146" i="2"/>
  <c r="DC146" i="2" s="1"/>
  <c r="AY146" i="2"/>
  <c r="DB146" i="2" s="1"/>
  <c r="AX146" i="2"/>
  <c r="DA146" i="2" s="1"/>
  <c r="AW146" i="2"/>
  <c r="AV146" i="2"/>
  <c r="AU146" i="2"/>
  <c r="CX146" i="2" s="1"/>
  <c r="AT146" i="2"/>
  <c r="CW146" i="2" s="1"/>
  <c r="AS146" i="2"/>
  <c r="CV146" i="2" s="1"/>
  <c r="AR146" i="2"/>
  <c r="CU146" i="2" s="1"/>
  <c r="AQ146" i="2"/>
  <c r="CT146" i="2" s="1"/>
  <c r="AP146" i="2"/>
  <c r="CS146" i="2" s="1"/>
  <c r="AO146" i="2"/>
  <c r="CR146" i="2" s="1"/>
  <c r="AN146" i="2"/>
  <c r="AM146" i="2"/>
  <c r="CP146" i="2" s="1"/>
  <c r="AL146" i="2"/>
  <c r="CO146" i="2" s="1"/>
  <c r="AK146" i="2"/>
  <c r="CN146" i="2" s="1"/>
  <c r="AJ146" i="2"/>
  <c r="CM146" i="2" s="1"/>
  <c r="AI146" i="2"/>
  <c r="CL146" i="2" s="1"/>
  <c r="AH146" i="2"/>
  <c r="CK146" i="2" s="1"/>
  <c r="AG146" i="2"/>
  <c r="AF146" i="2"/>
  <c r="AE146" i="2"/>
  <c r="CH146" i="2" s="1"/>
  <c r="AD146" i="2"/>
  <c r="CG146" i="2" s="1"/>
  <c r="AC146" i="2"/>
  <c r="CF146" i="2" s="1"/>
  <c r="AB146" i="2"/>
  <c r="CE146" i="2" s="1"/>
  <c r="AA146" i="2"/>
  <c r="CD146" i="2" s="1"/>
  <c r="Z146" i="2"/>
  <c r="CC146" i="2" s="1"/>
  <c r="Y146" i="2"/>
  <c r="CB146" i="2" s="1"/>
  <c r="X146" i="2"/>
  <c r="CA146" i="2" s="1"/>
  <c r="W146" i="2"/>
  <c r="BZ146" i="2" s="1"/>
  <c r="V146" i="2"/>
  <c r="BY146" i="2" s="1"/>
  <c r="U146" i="2"/>
  <c r="BX146" i="2" s="1"/>
  <c r="T146" i="2"/>
  <c r="BW146" i="2" s="1"/>
  <c r="S146" i="2"/>
  <c r="BV146" i="2" s="1"/>
  <c r="R146" i="2"/>
  <c r="BU146" i="2" s="1"/>
  <c r="Q146" i="2"/>
  <c r="BT146" i="2" s="1"/>
  <c r="P146" i="2"/>
  <c r="O146" i="2"/>
  <c r="BR146" i="2" s="1"/>
  <c r="N146" i="2"/>
  <c r="BQ146" i="2" s="1"/>
  <c r="M146" i="2"/>
  <c r="BP146" i="2" s="1"/>
  <c r="L146" i="2"/>
  <c r="BO146" i="2" s="1"/>
  <c r="K146" i="2"/>
  <c r="BN146" i="2" s="1"/>
  <c r="J146" i="2"/>
  <c r="BM146" i="2" s="1"/>
  <c r="I146" i="2"/>
  <c r="BL146" i="2" s="1"/>
  <c r="H146" i="2"/>
  <c r="G146" i="2"/>
  <c r="BJ146" i="2" s="1"/>
  <c r="F146" i="2"/>
  <c r="BI146" i="2" s="1"/>
  <c r="E146" i="2"/>
  <c r="BH146" i="2" s="1"/>
  <c r="D146" i="2"/>
  <c r="BG146" i="2" s="1"/>
  <c r="C146" i="2"/>
  <c r="BF146" i="2" s="1"/>
  <c r="B146" i="2"/>
  <c r="A146" i="2"/>
  <c r="CW145" i="2"/>
  <c r="CV145" i="2"/>
  <c r="BY145" i="2"/>
  <c r="BH145" i="2"/>
  <c r="BD145" i="2"/>
  <c r="DG145" i="2" s="1"/>
  <c r="BC145" i="2"/>
  <c r="BB145" i="2"/>
  <c r="DE145" i="2" s="1"/>
  <c r="BA145" i="2"/>
  <c r="DD145" i="2" s="1"/>
  <c r="AZ145" i="2"/>
  <c r="DC145" i="2" s="1"/>
  <c r="AY145" i="2"/>
  <c r="DB145" i="2" s="1"/>
  <c r="AX145" i="2"/>
  <c r="DA145" i="2" s="1"/>
  <c r="AW145" i="2"/>
  <c r="CZ145" i="2" s="1"/>
  <c r="AV145" i="2"/>
  <c r="CY145" i="2" s="1"/>
  <c r="AU145" i="2"/>
  <c r="CX145" i="2" s="1"/>
  <c r="AT145" i="2"/>
  <c r="AS145" i="2"/>
  <c r="AR145" i="2"/>
  <c r="CU145" i="2" s="1"/>
  <c r="AQ145" i="2"/>
  <c r="CT145" i="2" s="1"/>
  <c r="AP145" i="2"/>
  <c r="CS145" i="2" s="1"/>
  <c r="AO145" i="2"/>
  <c r="CR145" i="2" s="1"/>
  <c r="AN145" i="2"/>
  <c r="CQ145" i="2" s="1"/>
  <c r="AM145" i="2"/>
  <c r="CP145" i="2" s="1"/>
  <c r="AL145" i="2"/>
  <c r="CO145" i="2" s="1"/>
  <c r="AK145" i="2"/>
  <c r="CN145" i="2" s="1"/>
  <c r="AJ145" i="2"/>
  <c r="CM145" i="2" s="1"/>
  <c r="AI145" i="2"/>
  <c r="CL145" i="2" s="1"/>
  <c r="AH145" i="2"/>
  <c r="CK145" i="2" s="1"/>
  <c r="AG145" i="2"/>
  <c r="CJ145" i="2" s="1"/>
  <c r="AF145" i="2"/>
  <c r="CI145" i="2" s="1"/>
  <c r="AE145" i="2"/>
  <c r="CH145" i="2" s="1"/>
  <c r="AD145" i="2"/>
  <c r="CG145" i="2" s="1"/>
  <c r="AC145" i="2"/>
  <c r="CF145" i="2" s="1"/>
  <c r="AB145" i="2"/>
  <c r="CE145" i="2" s="1"/>
  <c r="AA145" i="2"/>
  <c r="CD145" i="2" s="1"/>
  <c r="Z145" i="2"/>
  <c r="CC145" i="2" s="1"/>
  <c r="Y145" i="2"/>
  <c r="CB145" i="2" s="1"/>
  <c r="X145" i="2"/>
  <c r="CA145" i="2" s="1"/>
  <c r="W145" i="2"/>
  <c r="BZ145" i="2" s="1"/>
  <c r="V145" i="2"/>
  <c r="U145" i="2"/>
  <c r="BX145" i="2" s="1"/>
  <c r="T145" i="2"/>
  <c r="BW145" i="2" s="1"/>
  <c r="S145" i="2"/>
  <c r="BV145" i="2" s="1"/>
  <c r="R145" i="2"/>
  <c r="BU145" i="2" s="1"/>
  <c r="Q145" i="2"/>
  <c r="BT145" i="2" s="1"/>
  <c r="P145" i="2"/>
  <c r="BS145" i="2" s="1"/>
  <c r="O145" i="2"/>
  <c r="BR145" i="2" s="1"/>
  <c r="N145" i="2"/>
  <c r="BQ145" i="2" s="1"/>
  <c r="M145" i="2"/>
  <c r="BP145" i="2" s="1"/>
  <c r="L145" i="2"/>
  <c r="BO145" i="2" s="1"/>
  <c r="K145" i="2"/>
  <c r="BN145" i="2" s="1"/>
  <c r="J145" i="2"/>
  <c r="BM145" i="2" s="1"/>
  <c r="I145" i="2"/>
  <c r="BL145" i="2" s="1"/>
  <c r="H145" i="2"/>
  <c r="BK145" i="2" s="1"/>
  <c r="G145" i="2"/>
  <c r="BJ145" i="2" s="1"/>
  <c r="F145" i="2"/>
  <c r="BI145" i="2" s="1"/>
  <c r="E145" i="2"/>
  <c r="D145" i="2"/>
  <c r="BG145" i="2" s="1"/>
  <c r="C145" i="2"/>
  <c r="BF145" i="2" s="1"/>
  <c r="B145" i="2"/>
  <c r="A145" i="2"/>
  <c r="DE144" i="2"/>
  <c r="CL144" i="2"/>
  <c r="CK144" i="2"/>
  <c r="CD144" i="2"/>
  <c r="BQ144" i="2"/>
  <c r="BN144" i="2"/>
  <c r="BI144" i="2"/>
  <c r="BF144" i="2"/>
  <c r="BD144" i="2"/>
  <c r="DG144" i="2" s="1"/>
  <c r="BC144" i="2"/>
  <c r="BB144" i="2"/>
  <c r="BA144" i="2"/>
  <c r="DD144" i="2" s="1"/>
  <c r="AZ144" i="2"/>
  <c r="DC144" i="2" s="1"/>
  <c r="AY144" i="2"/>
  <c r="DB144" i="2" s="1"/>
  <c r="AX144" i="2"/>
  <c r="DA144" i="2" s="1"/>
  <c r="AW144" i="2"/>
  <c r="CZ144" i="2" s="1"/>
  <c r="AV144" i="2"/>
  <c r="CY144" i="2" s="1"/>
  <c r="AU144" i="2"/>
  <c r="CX144" i="2" s="1"/>
  <c r="AT144" i="2"/>
  <c r="CW144" i="2" s="1"/>
  <c r="AS144" i="2"/>
  <c r="CV144" i="2" s="1"/>
  <c r="AR144" i="2"/>
  <c r="CU144" i="2" s="1"/>
  <c r="AQ144" i="2"/>
  <c r="CT144" i="2" s="1"/>
  <c r="AP144" i="2"/>
  <c r="CS144" i="2" s="1"/>
  <c r="AO144" i="2"/>
  <c r="CR144" i="2" s="1"/>
  <c r="AN144" i="2"/>
  <c r="CQ144" i="2" s="1"/>
  <c r="AM144" i="2"/>
  <c r="CP144" i="2" s="1"/>
  <c r="AL144" i="2"/>
  <c r="CO144" i="2" s="1"/>
  <c r="AK144" i="2"/>
  <c r="CN144" i="2" s="1"/>
  <c r="AJ144" i="2"/>
  <c r="CM144" i="2" s="1"/>
  <c r="AI144" i="2"/>
  <c r="AH144" i="2"/>
  <c r="AG144" i="2"/>
  <c r="CJ144" i="2" s="1"/>
  <c r="AF144" i="2"/>
  <c r="CI144" i="2" s="1"/>
  <c r="AE144" i="2"/>
  <c r="CH144" i="2" s="1"/>
  <c r="AD144" i="2"/>
  <c r="CG144" i="2" s="1"/>
  <c r="AC144" i="2"/>
  <c r="CF144" i="2" s="1"/>
  <c r="AB144" i="2"/>
  <c r="CE144" i="2" s="1"/>
  <c r="AA144" i="2"/>
  <c r="Z144" i="2"/>
  <c r="CC144" i="2" s="1"/>
  <c r="Y144" i="2"/>
  <c r="CB144" i="2" s="1"/>
  <c r="X144" i="2"/>
  <c r="CA144" i="2" s="1"/>
  <c r="W144" i="2"/>
  <c r="BZ144" i="2" s="1"/>
  <c r="V144" i="2"/>
  <c r="BY144" i="2" s="1"/>
  <c r="U144" i="2"/>
  <c r="BX144" i="2" s="1"/>
  <c r="T144" i="2"/>
  <c r="BW144" i="2" s="1"/>
  <c r="S144" i="2"/>
  <c r="BV144" i="2" s="1"/>
  <c r="R144" i="2"/>
  <c r="BU144" i="2" s="1"/>
  <c r="Q144" i="2"/>
  <c r="BT144" i="2" s="1"/>
  <c r="P144" i="2"/>
  <c r="BS144" i="2" s="1"/>
  <c r="O144" i="2"/>
  <c r="BR144" i="2" s="1"/>
  <c r="N144" i="2"/>
  <c r="M144" i="2"/>
  <c r="BP144" i="2" s="1"/>
  <c r="L144" i="2"/>
  <c r="BO144" i="2" s="1"/>
  <c r="K144" i="2"/>
  <c r="J144" i="2"/>
  <c r="BM144" i="2" s="1"/>
  <c r="I144" i="2"/>
  <c r="BL144" i="2" s="1"/>
  <c r="H144" i="2"/>
  <c r="BK144" i="2" s="1"/>
  <c r="G144" i="2"/>
  <c r="BJ144" i="2" s="1"/>
  <c r="F144" i="2"/>
  <c r="E144" i="2"/>
  <c r="BH144" i="2" s="1"/>
  <c r="D144" i="2"/>
  <c r="BG144" i="2" s="1"/>
  <c r="C144" i="2"/>
  <c r="B144" i="2"/>
  <c r="A144" i="2"/>
  <c r="CX143" i="2"/>
  <c r="CT143" i="2"/>
  <c r="CP143" i="2"/>
  <c r="CL143" i="2"/>
  <c r="CD143" i="2"/>
  <c r="BZ143" i="2"/>
  <c r="BV143" i="2"/>
  <c r="BR143" i="2"/>
  <c r="BJ143" i="2"/>
  <c r="BF143" i="2"/>
  <c r="BD143" i="2"/>
  <c r="DG143" i="2" s="1"/>
  <c r="BC143" i="2"/>
  <c r="BB143" i="2"/>
  <c r="DE143" i="2" s="1"/>
  <c r="BA143" i="2"/>
  <c r="DD143" i="2" s="1"/>
  <c r="AZ143" i="2"/>
  <c r="DC143" i="2" s="1"/>
  <c r="AY143" i="2"/>
  <c r="DB143" i="2" s="1"/>
  <c r="AX143" i="2"/>
  <c r="DA143" i="2" s="1"/>
  <c r="AW143" i="2"/>
  <c r="CZ143" i="2" s="1"/>
  <c r="AV143" i="2"/>
  <c r="CY143" i="2" s="1"/>
  <c r="AU143" i="2"/>
  <c r="AT143" i="2"/>
  <c r="CW143" i="2" s="1"/>
  <c r="AS143" i="2"/>
  <c r="CV143" i="2" s="1"/>
  <c r="AR143" i="2"/>
  <c r="CU143" i="2" s="1"/>
  <c r="AQ143" i="2"/>
  <c r="AP143" i="2"/>
  <c r="CS143" i="2" s="1"/>
  <c r="AO143" i="2"/>
  <c r="CR143" i="2" s="1"/>
  <c r="AN143" i="2"/>
  <c r="CQ143" i="2" s="1"/>
  <c r="AM143" i="2"/>
  <c r="AL143" i="2"/>
  <c r="CO143" i="2" s="1"/>
  <c r="AK143" i="2"/>
  <c r="CN143" i="2" s="1"/>
  <c r="AJ143" i="2"/>
  <c r="CM143" i="2" s="1"/>
  <c r="AI143" i="2"/>
  <c r="AH143" i="2"/>
  <c r="CK143" i="2" s="1"/>
  <c r="AG143" i="2"/>
  <c r="CJ143" i="2" s="1"/>
  <c r="AF143" i="2"/>
  <c r="CI143" i="2" s="1"/>
  <c r="AE143" i="2"/>
  <c r="CH143" i="2" s="1"/>
  <c r="AD143" i="2"/>
  <c r="CG143" i="2" s="1"/>
  <c r="AC143" i="2"/>
  <c r="CF143" i="2" s="1"/>
  <c r="AB143" i="2"/>
  <c r="CE143" i="2" s="1"/>
  <c r="AA143" i="2"/>
  <c r="Z143" i="2"/>
  <c r="CC143" i="2" s="1"/>
  <c r="Y143" i="2"/>
  <c r="CB143" i="2" s="1"/>
  <c r="X143" i="2"/>
  <c r="CA143" i="2" s="1"/>
  <c r="W143" i="2"/>
  <c r="V143" i="2"/>
  <c r="BY143" i="2" s="1"/>
  <c r="U143" i="2"/>
  <c r="BX143" i="2" s="1"/>
  <c r="T143" i="2"/>
  <c r="BW143" i="2" s="1"/>
  <c r="S143" i="2"/>
  <c r="R143" i="2"/>
  <c r="BU143" i="2" s="1"/>
  <c r="Q143" i="2"/>
  <c r="BT143" i="2" s="1"/>
  <c r="P143" i="2"/>
  <c r="BS143" i="2" s="1"/>
  <c r="O143" i="2"/>
  <c r="N143" i="2"/>
  <c r="BQ143" i="2" s="1"/>
  <c r="M143" i="2"/>
  <c r="BP143" i="2" s="1"/>
  <c r="L143" i="2"/>
  <c r="BO143" i="2" s="1"/>
  <c r="K143" i="2"/>
  <c r="BN143" i="2" s="1"/>
  <c r="J143" i="2"/>
  <c r="BM143" i="2" s="1"/>
  <c r="I143" i="2"/>
  <c r="BL143" i="2" s="1"/>
  <c r="H143" i="2"/>
  <c r="BK143" i="2" s="1"/>
  <c r="G143" i="2"/>
  <c r="F143" i="2"/>
  <c r="BI143" i="2" s="1"/>
  <c r="E143" i="2"/>
  <c r="BH143" i="2" s="1"/>
  <c r="D143" i="2"/>
  <c r="BG143" i="2" s="1"/>
  <c r="C143" i="2"/>
  <c r="B143" i="2"/>
  <c r="A143" i="2"/>
  <c r="DD142" i="2"/>
  <c r="CY142" i="2"/>
  <c r="CI142" i="2"/>
  <c r="CA142" i="2"/>
  <c r="BS142" i="2"/>
  <c r="BD142" i="2"/>
  <c r="DG142" i="2" s="1"/>
  <c r="BC142" i="2"/>
  <c r="BB142" i="2"/>
  <c r="DE142" i="2" s="1"/>
  <c r="BA142" i="2"/>
  <c r="AZ142" i="2"/>
  <c r="DC142" i="2" s="1"/>
  <c r="AY142" i="2"/>
  <c r="DB142" i="2" s="1"/>
  <c r="AX142" i="2"/>
  <c r="DA142" i="2" s="1"/>
  <c r="AW142" i="2"/>
  <c r="CZ142" i="2" s="1"/>
  <c r="AV142" i="2"/>
  <c r="AU142" i="2"/>
  <c r="CX142" i="2" s="1"/>
  <c r="AT142" i="2"/>
  <c r="CW142" i="2" s="1"/>
  <c r="AS142" i="2"/>
  <c r="CV142" i="2" s="1"/>
  <c r="AR142" i="2"/>
  <c r="CU142" i="2" s="1"/>
  <c r="AQ142" i="2"/>
  <c r="CT142" i="2" s="1"/>
  <c r="AP142" i="2"/>
  <c r="CS142" i="2" s="1"/>
  <c r="AO142" i="2"/>
  <c r="CR142" i="2" s="1"/>
  <c r="AN142" i="2"/>
  <c r="CQ142" i="2" s="1"/>
  <c r="AM142" i="2"/>
  <c r="CP142" i="2" s="1"/>
  <c r="AL142" i="2"/>
  <c r="CO142" i="2" s="1"/>
  <c r="AK142" i="2"/>
  <c r="CN142" i="2" s="1"/>
  <c r="AJ142" i="2"/>
  <c r="CM142" i="2" s="1"/>
  <c r="AI142" i="2"/>
  <c r="CL142" i="2" s="1"/>
  <c r="AH142" i="2"/>
  <c r="CK142" i="2" s="1"/>
  <c r="AG142" i="2"/>
  <c r="CJ142" i="2" s="1"/>
  <c r="AF142" i="2"/>
  <c r="AE142" i="2"/>
  <c r="CH142" i="2" s="1"/>
  <c r="AD142" i="2"/>
  <c r="CG142" i="2" s="1"/>
  <c r="AC142" i="2"/>
  <c r="CF142" i="2" s="1"/>
  <c r="AB142" i="2"/>
  <c r="CE142" i="2" s="1"/>
  <c r="AA142" i="2"/>
  <c r="CD142" i="2" s="1"/>
  <c r="Z142" i="2"/>
  <c r="CC142" i="2" s="1"/>
  <c r="Y142" i="2"/>
  <c r="CB142" i="2" s="1"/>
  <c r="X142" i="2"/>
  <c r="W142" i="2"/>
  <c r="BZ142" i="2" s="1"/>
  <c r="V142" i="2"/>
  <c r="BY142" i="2" s="1"/>
  <c r="U142" i="2"/>
  <c r="BX142" i="2" s="1"/>
  <c r="T142" i="2"/>
  <c r="BW142" i="2" s="1"/>
  <c r="S142" i="2"/>
  <c r="BV142" i="2" s="1"/>
  <c r="R142" i="2"/>
  <c r="BU142" i="2" s="1"/>
  <c r="Q142" i="2"/>
  <c r="BT142" i="2" s="1"/>
  <c r="P142" i="2"/>
  <c r="O142" i="2"/>
  <c r="BR142" i="2" s="1"/>
  <c r="N142" i="2"/>
  <c r="BQ142" i="2" s="1"/>
  <c r="M142" i="2"/>
  <c r="BP142" i="2" s="1"/>
  <c r="L142" i="2"/>
  <c r="BO142" i="2" s="1"/>
  <c r="K142" i="2"/>
  <c r="BN142" i="2" s="1"/>
  <c r="J142" i="2"/>
  <c r="BM142" i="2" s="1"/>
  <c r="I142" i="2"/>
  <c r="BL142" i="2" s="1"/>
  <c r="H142" i="2"/>
  <c r="BK142" i="2" s="1"/>
  <c r="G142" i="2"/>
  <c r="BJ142" i="2" s="1"/>
  <c r="F142" i="2"/>
  <c r="BI142" i="2" s="1"/>
  <c r="E142" i="2"/>
  <c r="BH142" i="2" s="1"/>
  <c r="D142" i="2"/>
  <c r="BG142" i="2" s="1"/>
  <c r="C142" i="2"/>
  <c r="BF142" i="2" s="1"/>
  <c r="B142" i="2"/>
  <c r="A142" i="2"/>
  <c r="CW141" i="2"/>
  <c r="CV141" i="2"/>
  <c r="CF141" i="2"/>
  <c r="CC141" i="2"/>
  <c r="BX141" i="2"/>
  <c r="BH141" i="2"/>
  <c r="BD141" i="2"/>
  <c r="DG141" i="2" s="1"/>
  <c r="BC141" i="2"/>
  <c r="BB141" i="2"/>
  <c r="DE141" i="2" s="1"/>
  <c r="BA141" i="2"/>
  <c r="DD141" i="2" s="1"/>
  <c r="AZ141" i="2"/>
  <c r="DC141" i="2" s="1"/>
  <c r="AY141" i="2"/>
  <c r="DB141" i="2" s="1"/>
  <c r="AX141" i="2"/>
  <c r="DA141" i="2" s="1"/>
  <c r="AW141" i="2"/>
  <c r="CZ141" i="2" s="1"/>
  <c r="AV141" i="2"/>
  <c r="CY141" i="2" s="1"/>
  <c r="AU141" i="2"/>
  <c r="CX141" i="2" s="1"/>
  <c r="AT141" i="2"/>
  <c r="AS141" i="2"/>
  <c r="AR141" i="2"/>
  <c r="CU141" i="2" s="1"/>
  <c r="AQ141" i="2"/>
  <c r="CT141" i="2" s="1"/>
  <c r="AP141" i="2"/>
  <c r="CS141" i="2" s="1"/>
  <c r="AO141" i="2"/>
  <c r="CR141" i="2" s="1"/>
  <c r="AN141" i="2"/>
  <c r="CQ141" i="2" s="1"/>
  <c r="AM141" i="2"/>
  <c r="CP141" i="2" s="1"/>
  <c r="AL141" i="2"/>
  <c r="CO141" i="2" s="1"/>
  <c r="AK141" i="2"/>
  <c r="CN141" i="2" s="1"/>
  <c r="AJ141" i="2"/>
  <c r="CM141" i="2" s="1"/>
  <c r="AI141" i="2"/>
  <c r="CL141" i="2" s="1"/>
  <c r="AH141" i="2"/>
  <c r="CK141" i="2" s="1"/>
  <c r="AG141" i="2"/>
  <c r="CJ141" i="2" s="1"/>
  <c r="AF141" i="2"/>
  <c r="CI141" i="2" s="1"/>
  <c r="AE141" i="2"/>
  <c r="CH141" i="2" s="1"/>
  <c r="AD141" i="2"/>
  <c r="CG141" i="2" s="1"/>
  <c r="AC141" i="2"/>
  <c r="AB141" i="2"/>
  <c r="CE141" i="2" s="1"/>
  <c r="AA141" i="2"/>
  <c r="CD141" i="2" s="1"/>
  <c r="Z141" i="2"/>
  <c r="Y141" i="2"/>
  <c r="CB141" i="2" s="1"/>
  <c r="X141" i="2"/>
  <c r="CA141" i="2" s="1"/>
  <c r="W141" i="2"/>
  <c r="BZ141" i="2" s="1"/>
  <c r="V141" i="2"/>
  <c r="BY141" i="2" s="1"/>
  <c r="U141" i="2"/>
  <c r="T141" i="2"/>
  <c r="BW141" i="2" s="1"/>
  <c r="S141" i="2"/>
  <c r="BV141" i="2" s="1"/>
  <c r="R141" i="2"/>
  <c r="BU141" i="2" s="1"/>
  <c r="Q141" i="2"/>
  <c r="BT141" i="2" s="1"/>
  <c r="P141" i="2"/>
  <c r="BS141" i="2" s="1"/>
  <c r="O141" i="2"/>
  <c r="BR141" i="2" s="1"/>
  <c r="N141" i="2"/>
  <c r="BQ141" i="2" s="1"/>
  <c r="M141" i="2"/>
  <c r="BP141" i="2" s="1"/>
  <c r="L141" i="2"/>
  <c r="BO141" i="2" s="1"/>
  <c r="K141" i="2"/>
  <c r="BN141" i="2" s="1"/>
  <c r="J141" i="2"/>
  <c r="BM141" i="2" s="1"/>
  <c r="I141" i="2"/>
  <c r="BL141" i="2" s="1"/>
  <c r="H141" i="2"/>
  <c r="BK141" i="2" s="1"/>
  <c r="G141" i="2"/>
  <c r="BJ141" i="2" s="1"/>
  <c r="F141" i="2"/>
  <c r="BI141" i="2" s="1"/>
  <c r="E141" i="2"/>
  <c r="D141" i="2"/>
  <c r="BG141" i="2" s="1"/>
  <c r="C141" i="2"/>
  <c r="BF141" i="2" s="1"/>
  <c r="B141" i="2"/>
  <c r="A141" i="2"/>
  <c r="CX140" i="2"/>
  <c r="CP140" i="2"/>
  <c r="CO140" i="2"/>
  <c r="CK140" i="2"/>
  <c r="CH140" i="2"/>
  <c r="CG140" i="2"/>
  <c r="BR140" i="2"/>
  <c r="BQ140" i="2"/>
  <c r="BJ140" i="2"/>
  <c r="BD140" i="2"/>
  <c r="DG140" i="2" s="1"/>
  <c r="BC140" i="2"/>
  <c r="BB140" i="2"/>
  <c r="DE140" i="2" s="1"/>
  <c r="BA140" i="2"/>
  <c r="DD140" i="2" s="1"/>
  <c r="AZ140" i="2"/>
  <c r="DC140" i="2" s="1"/>
  <c r="AY140" i="2"/>
  <c r="DB140" i="2" s="1"/>
  <c r="AX140" i="2"/>
  <c r="DA140" i="2" s="1"/>
  <c r="AW140" i="2"/>
  <c r="CZ140" i="2" s="1"/>
  <c r="AV140" i="2"/>
  <c r="CY140" i="2" s="1"/>
  <c r="AU140" i="2"/>
  <c r="AT140" i="2"/>
  <c r="CW140" i="2" s="1"/>
  <c r="AS140" i="2"/>
  <c r="CV140" i="2" s="1"/>
  <c r="AR140" i="2"/>
  <c r="CU140" i="2" s="1"/>
  <c r="AQ140" i="2"/>
  <c r="CT140" i="2" s="1"/>
  <c r="AP140" i="2"/>
  <c r="CS140" i="2" s="1"/>
  <c r="AO140" i="2"/>
  <c r="CR140" i="2" s="1"/>
  <c r="AN140" i="2"/>
  <c r="CQ140" i="2" s="1"/>
  <c r="AM140" i="2"/>
  <c r="AL140" i="2"/>
  <c r="AK140" i="2"/>
  <c r="CN140" i="2" s="1"/>
  <c r="AJ140" i="2"/>
  <c r="CM140" i="2" s="1"/>
  <c r="AI140" i="2"/>
  <c r="CL140" i="2" s="1"/>
  <c r="AH140" i="2"/>
  <c r="AG140" i="2"/>
  <c r="CJ140" i="2" s="1"/>
  <c r="AF140" i="2"/>
  <c r="CI140" i="2" s="1"/>
  <c r="AE140" i="2"/>
  <c r="AD140" i="2"/>
  <c r="AC140" i="2"/>
  <c r="CF140" i="2" s="1"/>
  <c r="AB140" i="2"/>
  <c r="CE140" i="2" s="1"/>
  <c r="AA140" i="2"/>
  <c r="CD140" i="2" s="1"/>
  <c r="Z140" i="2"/>
  <c r="CC140" i="2" s="1"/>
  <c r="Y140" i="2"/>
  <c r="CB140" i="2" s="1"/>
  <c r="X140" i="2"/>
  <c r="CA140" i="2" s="1"/>
  <c r="W140" i="2"/>
  <c r="BZ140" i="2" s="1"/>
  <c r="V140" i="2"/>
  <c r="BY140" i="2" s="1"/>
  <c r="U140" i="2"/>
  <c r="BX140" i="2" s="1"/>
  <c r="T140" i="2"/>
  <c r="BW140" i="2" s="1"/>
  <c r="S140" i="2"/>
  <c r="BV140" i="2" s="1"/>
  <c r="R140" i="2"/>
  <c r="BU140" i="2" s="1"/>
  <c r="Q140" i="2"/>
  <c r="BT140" i="2" s="1"/>
  <c r="P140" i="2"/>
  <c r="BS140" i="2" s="1"/>
  <c r="O140" i="2"/>
  <c r="N140" i="2"/>
  <c r="M140" i="2"/>
  <c r="BP140" i="2" s="1"/>
  <c r="L140" i="2"/>
  <c r="BO140" i="2" s="1"/>
  <c r="K140" i="2"/>
  <c r="BN140" i="2" s="1"/>
  <c r="J140" i="2"/>
  <c r="BM140" i="2" s="1"/>
  <c r="I140" i="2"/>
  <c r="BL140" i="2" s="1"/>
  <c r="H140" i="2"/>
  <c r="BK140" i="2" s="1"/>
  <c r="G140" i="2"/>
  <c r="F140" i="2"/>
  <c r="BI140" i="2" s="1"/>
  <c r="E140" i="2"/>
  <c r="BH140" i="2" s="1"/>
  <c r="D140" i="2"/>
  <c r="BG140" i="2" s="1"/>
  <c r="C140" i="2"/>
  <c r="BF140" i="2" s="1"/>
  <c r="B140" i="2"/>
  <c r="A140" i="2"/>
  <c r="CX139" i="2"/>
  <c r="CU139" i="2"/>
  <c r="CM139" i="2"/>
  <c r="CE139" i="2"/>
  <c r="CD139" i="2"/>
  <c r="BZ139" i="2"/>
  <c r="BW139" i="2"/>
  <c r="BG139" i="2"/>
  <c r="BF139" i="2"/>
  <c r="BD139" i="2"/>
  <c r="DG139" i="2" s="1"/>
  <c r="BC139" i="2"/>
  <c r="BB139" i="2"/>
  <c r="DE139" i="2" s="1"/>
  <c r="BA139" i="2"/>
  <c r="DD139" i="2" s="1"/>
  <c r="AZ139" i="2"/>
  <c r="DC139" i="2" s="1"/>
  <c r="AY139" i="2"/>
  <c r="DB139" i="2" s="1"/>
  <c r="AX139" i="2"/>
  <c r="DA139" i="2" s="1"/>
  <c r="AW139" i="2"/>
  <c r="CZ139" i="2" s="1"/>
  <c r="AV139" i="2"/>
  <c r="CY139" i="2" s="1"/>
  <c r="AU139" i="2"/>
  <c r="AT139" i="2"/>
  <c r="CW139" i="2" s="1"/>
  <c r="AS139" i="2"/>
  <c r="CV139" i="2" s="1"/>
  <c r="AR139" i="2"/>
  <c r="AQ139" i="2"/>
  <c r="CT139" i="2" s="1"/>
  <c r="AP139" i="2"/>
  <c r="CS139" i="2" s="1"/>
  <c r="AO139" i="2"/>
  <c r="CR139" i="2" s="1"/>
  <c r="AN139" i="2"/>
  <c r="CQ139" i="2" s="1"/>
  <c r="AM139" i="2"/>
  <c r="CP139" i="2" s="1"/>
  <c r="AL139" i="2"/>
  <c r="CO139" i="2" s="1"/>
  <c r="AK139" i="2"/>
  <c r="CN139" i="2" s="1"/>
  <c r="AJ139" i="2"/>
  <c r="AI139" i="2"/>
  <c r="CL139" i="2" s="1"/>
  <c r="AH139" i="2"/>
  <c r="CK139" i="2" s="1"/>
  <c r="AG139" i="2"/>
  <c r="CJ139" i="2" s="1"/>
  <c r="AF139" i="2"/>
  <c r="CI139" i="2" s="1"/>
  <c r="AE139" i="2"/>
  <c r="CH139" i="2" s="1"/>
  <c r="AD139" i="2"/>
  <c r="CG139" i="2" s="1"/>
  <c r="AC139" i="2"/>
  <c r="CF139" i="2" s="1"/>
  <c r="AB139" i="2"/>
  <c r="AA139" i="2"/>
  <c r="Z139" i="2"/>
  <c r="CC139" i="2" s="1"/>
  <c r="Y139" i="2"/>
  <c r="CB139" i="2" s="1"/>
  <c r="X139" i="2"/>
  <c r="CA139" i="2" s="1"/>
  <c r="W139" i="2"/>
  <c r="V139" i="2"/>
  <c r="BY139" i="2" s="1"/>
  <c r="U139" i="2"/>
  <c r="BX139" i="2" s="1"/>
  <c r="T139" i="2"/>
  <c r="S139" i="2"/>
  <c r="BV139" i="2" s="1"/>
  <c r="R139" i="2"/>
  <c r="BU139" i="2" s="1"/>
  <c r="Q139" i="2"/>
  <c r="BT139" i="2" s="1"/>
  <c r="P139" i="2"/>
  <c r="BS139" i="2" s="1"/>
  <c r="O139" i="2"/>
  <c r="BR139" i="2" s="1"/>
  <c r="N139" i="2"/>
  <c r="BQ139" i="2" s="1"/>
  <c r="M139" i="2"/>
  <c r="BP139" i="2" s="1"/>
  <c r="L139" i="2"/>
  <c r="BO139" i="2" s="1"/>
  <c r="K139" i="2"/>
  <c r="BN139" i="2" s="1"/>
  <c r="J139" i="2"/>
  <c r="BM139" i="2" s="1"/>
  <c r="I139" i="2"/>
  <c r="BL139" i="2" s="1"/>
  <c r="H139" i="2"/>
  <c r="BK139" i="2" s="1"/>
  <c r="G139" i="2"/>
  <c r="BJ139" i="2" s="1"/>
  <c r="F139" i="2"/>
  <c r="BI139" i="2" s="1"/>
  <c r="E139" i="2"/>
  <c r="BH139" i="2" s="1"/>
  <c r="D139" i="2"/>
  <c r="C139" i="2"/>
  <c r="B139" i="2"/>
  <c r="A139" i="2"/>
  <c r="DG138" i="2"/>
  <c r="DC138" i="2"/>
  <c r="CZ138" i="2"/>
  <c r="CY138" i="2"/>
  <c r="CR138" i="2"/>
  <c r="CQ138" i="2"/>
  <c r="CM138" i="2"/>
  <c r="CJ138" i="2"/>
  <c r="CI138" i="2"/>
  <c r="CE138" i="2"/>
  <c r="BW138" i="2"/>
  <c r="BT138" i="2"/>
  <c r="BS138" i="2"/>
  <c r="BL138" i="2"/>
  <c r="BK138" i="2"/>
  <c r="BD138" i="2"/>
  <c r="BC138" i="2"/>
  <c r="BB138" i="2"/>
  <c r="DE138" i="2" s="1"/>
  <c r="BA138" i="2"/>
  <c r="DD138" i="2" s="1"/>
  <c r="AZ138" i="2"/>
  <c r="AY138" i="2"/>
  <c r="DB138" i="2" s="1"/>
  <c r="AX138" i="2"/>
  <c r="DA138" i="2" s="1"/>
  <c r="AW138" i="2"/>
  <c r="AV138" i="2"/>
  <c r="AU138" i="2"/>
  <c r="CX138" i="2" s="1"/>
  <c r="AT138" i="2"/>
  <c r="CW138" i="2" s="1"/>
  <c r="AS138" i="2"/>
  <c r="CV138" i="2" s="1"/>
  <c r="AR138" i="2"/>
  <c r="CU138" i="2" s="1"/>
  <c r="AQ138" i="2"/>
  <c r="CT138" i="2" s="1"/>
  <c r="AP138" i="2"/>
  <c r="CS138" i="2" s="1"/>
  <c r="AO138" i="2"/>
  <c r="AN138" i="2"/>
  <c r="AM138" i="2"/>
  <c r="CP138" i="2" s="1"/>
  <c r="AL138" i="2"/>
  <c r="CO138" i="2" s="1"/>
  <c r="AK138" i="2"/>
  <c r="CN138" i="2" s="1"/>
  <c r="AJ138" i="2"/>
  <c r="AI138" i="2"/>
  <c r="CL138" i="2" s="1"/>
  <c r="AH138" i="2"/>
  <c r="CK138" i="2" s="1"/>
  <c r="AG138" i="2"/>
  <c r="AF138" i="2"/>
  <c r="AE138" i="2"/>
  <c r="CH138" i="2" s="1"/>
  <c r="AD138" i="2"/>
  <c r="CG138" i="2" s="1"/>
  <c r="AC138" i="2"/>
  <c r="CF138" i="2" s="1"/>
  <c r="AB138" i="2"/>
  <c r="AA138" i="2"/>
  <c r="CD138" i="2" s="1"/>
  <c r="Z138" i="2"/>
  <c r="CC138" i="2" s="1"/>
  <c r="Y138" i="2"/>
  <c r="CB138" i="2" s="1"/>
  <c r="X138" i="2"/>
  <c r="CA138" i="2" s="1"/>
  <c r="W138" i="2"/>
  <c r="BZ138" i="2" s="1"/>
  <c r="V138" i="2"/>
  <c r="BY138" i="2" s="1"/>
  <c r="U138" i="2"/>
  <c r="BX138" i="2" s="1"/>
  <c r="T138" i="2"/>
  <c r="S138" i="2"/>
  <c r="BV138" i="2" s="1"/>
  <c r="R138" i="2"/>
  <c r="BU138" i="2" s="1"/>
  <c r="Q138" i="2"/>
  <c r="P138" i="2"/>
  <c r="O138" i="2"/>
  <c r="BR138" i="2" s="1"/>
  <c r="N138" i="2"/>
  <c r="BQ138" i="2" s="1"/>
  <c r="M138" i="2"/>
  <c r="BP138" i="2" s="1"/>
  <c r="L138" i="2"/>
  <c r="BO138" i="2" s="1"/>
  <c r="K138" i="2"/>
  <c r="BN138" i="2" s="1"/>
  <c r="J138" i="2"/>
  <c r="BM138" i="2" s="1"/>
  <c r="I138" i="2"/>
  <c r="H138" i="2"/>
  <c r="G138" i="2"/>
  <c r="BJ138" i="2" s="1"/>
  <c r="F138" i="2"/>
  <c r="BI138" i="2" s="1"/>
  <c r="E138" i="2"/>
  <c r="BH138" i="2" s="1"/>
  <c r="D138" i="2"/>
  <c r="BG138" i="2" s="1"/>
  <c r="C138" i="2"/>
  <c r="BF138" i="2" s="1"/>
  <c r="B138" i="2"/>
  <c r="A138" i="2"/>
  <c r="DD137" i="2"/>
  <c r="CW137" i="2"/>
  <c r="CV137" i="2"/>
  <c r="CF137" i="2"/>
  <c r="BX137" i="2"/>
  <c r="BI137" i="2"/>
  <c r="BH137" i="2"/>
  <c r="BD137" i="2"/>
  <c r="DG137" i="2" s="1"/>
  <c r="BC137" i="2"/>
  <c r="BB137" i="2"/>
  <c r="DE137" i="2" s="1"/>
  <c r="BA137" i="2"/>
  <c r="AZ137" i="2"/>
  <c r="DC137" i="2" s="1"/>
  <c r="AY137" i="2"/>
  <c r="DB137" i="2" s="1"/>
  <c r="AX137" i="2"/>
  <c r="DA137" i="2" s="1"/>
  <c r="AW137" i="2"/>
  <c r="CZ137" i="2" s="1"/>
  <c r="AV137" i="2"/>
  <c r="CY137" i="2" s="1"/>
  <c r="AU137" i="2"/>
  <c r="CX137" i="2" s="1"/>
  <c r="AT137" i="2"/>
  <c r="AS137" i="2"/>
  <c r="AR137" i="2"/>
  <c r="CU137" i="2" s="1"/>
  <c r="AQ137" i="2"/>
  <c r="CT137" i="2" s="1"/>
  <c r="AP137" i="2"/>
  <c r="CS137" i="2" s="1"/>
  <c r="AO137" i="2"/>
  <c r="CR137" i="2" s="1"/>
  <c r="AN137" i="2"/>
  <c r="CQ137" i="2" s="1"/>
  <c r="AM137" i="2"/>
  <c r="CP137" i="2" s="1"/>
  <c r="AL137" i="2"/>
  <c r="CO137" i="2" s="1"/>
  <c r="AK137" i="2"/>
  <c r="CN137" i="2" s="1"/>
  <c r="AJ137" i="2"/>
  <c r="CM137" i="2" s="1"/>
  <c r="AI137" i="2"/>
  <c r="CL137" i="2" s="1"/>
  <c r="AH137" i="2"/>
  <c r="CK137" i="2" s="1"/>
  <c r="AG137" i="2"/>
  <c r="CJ137" i="2" s="1"/>
  <c r="AF137" i="2"/>
  <c r="CI137" i="2" s="1"/>
  <c r="AE137" i="2"/>
  <c r="CH137" i="2" s="1"/>
  <c r="AD137" i="2"/>
  <c r="CG137" i="2" s="1"/>
  <c r="AC137" i="2"/>
  <c r="AB137" i="2"/>
  <c r="CE137" i="2" s="1"/>
  <c r="AA137" i="2"/>
  <c r="CD137" i="2" s="1"/>
  <c r="Z137" i="2"/>
  <c r="CC137" i="2" s="1"/>
  <c r="Y137" i="2"/>
  <c r="CB137" i="2" s="1"/>
  <c r="X137" i="2"/>
  <c r="CA137" i="2" s="1"/>
  <c r="W137" i="2"/>
  <c r="BZ137" i="2" s="1"/>
  <c r="V137" i="2"/>
  <c r="BY137" i="2" s="1"/>
  <c r="U137" i="2"/>
  <c r="T137" i="2"/>
  <c r="BW137" i="2" s="1"/>
  <c r="S137" i="2"/>
  <c r="BV137" i="2" s="1"/>
  <c r="R137" i="2"/>
  <c r="BU137" i="2" s="1"/>
  <c r="Q137" i="2"/>
  <c r="BT137" i="2" s="1"/>
  <c r="P137" i="2"/>
  <c r="BS137" i="2" s="1"/>
  <c r="O137" i="2"/>
  <c r="BR137" i="2" s="1"/>
  <c r="N137" i="2"/>
  <c r="BQ137" i="2" s="1"/>
  <c r="M137" i="2"/>
  <c r="BP137" i="2" s="1"/>
  <c r="L137" i="2"/>
  <c r="BO137" i="2" s="1"/>
  <c r="K137" i="2"/>
  <c r="BN137" i="2" s="1"/>
  <c r="J137" i="2"/>
  <c r="BM137" i="2" s="1"/>
  <c r="I137" i="2"/>
  <c r="BL137" i="2" s="1"/>
  <c r="H137" i="2"/>
  <c r="BK137" i="2" s="1"/>
  <c r="G137" i="2"/>
  <c r="BJ137" i="2" s="1"/>
  <c r="F137" i="2"/>
  <c r="E137" i="2"/>
  <c r="D137" i="2"/>
  <c r="BG137" i="2" s="1"/>
  <c r="C137" i="2"/>
  <c r="BF137" i="2" s="1"/>
  <c r="B137" i="2"/>
  <c r="A137" i="2"/>
  <c r="CL136" i="2"/>
  <c r="BU136" i="2"/>
  <c r="BQ136" i="2"/>
  <c r="BD136" i="2"/>
  <c r="DG136" i="2" s="1"/>
  <c r="BC136" i="2"/>
  <c r="BB136" i="2"/>
  <c r="DE136" i="2" s="1"/>
  <c r="BA136" i="2"/>
  <c r="DD136" i="2" s="1"/>
  <c r="AZ136" i="2"/>
  <c r="DC136" i="2" s="1"/>
  <c r="AY136" i="2"/>
  <c r="DB136" i="2" s="1"/>
  <c r="AX136" i="2"/>
  <c r="DA136" i="2" s="1"/>
  <c r="AW136" i="2"/>
  <c r="CZ136" i="2" s="1"/>
  <c r="AV136" i="2"/>
  <c r="CY136" i="2" s="1"/>
  <c r="AU136" i="2"/>
  <c r="CX136" i="2" s="1"/>
  <c r="AT136" i="2"/>
  <c r="CW136" i="2" s="1"/>
  <c r="AS136" i="2"/>
  <c r="CV136" i="2" s="1"/>
  <c r="AR136" i="2"/>
  <c r="CU136" i="2" s="1"/>
  <c r="AQ136" i="2"/>
  <c r="CT136" i="2" s="1"/>
  <c r="AP136" i="2"/>
  <c r="CS136" i="2" s="1"/>
  <c r="AO136" i="2"/>
  <c r="CR136" i="2" s="1"/>
  <c r="AN136" i="2"/>
  <c r="CQ136" i="2" s="1"/>
  <c r="AM136" i="2"/>
  <c r="CP136" i="2" s="1"/>
  <c r="AL136" i="2"/>
  <c r="CO136" i="2" s="1"/>
  <c r="AK136" i="2"/>
  <c r="CN136" i="2" s="1"/>
  <c r="AJ136" i="2"/>
  <c r="CM136" i="2" s="1"/>
  <c r="AI136" i="2"/>
  <c r="AH136" i="2"/>
  <c r="CK136" i="2" s="1"/>
  <c r="AG136" i="2"/>
  <c r="CJ136" i="2" s="1"/>
  <c r="AF136" i="2"/>
  <c r="CI136" i="2" s="1"/>
  <c r="AE136" i="2"/>
  <c r="CH136" i="2" s="1"/>
  <c r="AD136" i="2"/>
  <c r="CG136" i="2" s="1"/>
  <c r="AC136" i="2"/>
  <c r="CF136" i="2" s="1"/>
  <c r="AB136" i="2"/>
  <c r="CE136" i="2" s="1"/>
  <c r="AA136" i="2"/>
  <c r="CD136" i="2" s="1"/>
  <c r="Z136" i="2"/>
  <c r="CC136" i="2" s="1"/>
  <c r="Y136" i="2"/>
  <c r="CB136" i="2" s="1"/>
  <c r="X136" i="2"/>
  <c r="CA136" i="2" s="1"/>
  <c r="W136" i="2"/>
  <c r="BZ136" i="2" s="1"/>
  <c r="V136" i="2"/>
  <c r="BY136" i="2" s="1"/>
  <c r="U136" i="2"/>
  <c r="BX136" i="2" s="1"/>
  <c r="T136" i="2"/>
  <c r="BW136" i="2" s="1"/>
  <c r="S136" i="2"/>
  <c r="BV136" i="2" s="1"/>
  <c r="R136" i="2"/>
  <c r="Q136" i="2"/>
  <c r="BT136" i="2" s="1"/>
  <c r="P136" i="2"/>
  <c r="BS136" i="2" s="1"/>
  <c r="O136" i="2"/>
  <c r="BR136" i="2" s="1"/>
  <c r="N136" i="2"/>
  <c r="M136" i="2"/>
  <c r="BP136" i="2" s="1"/>
  <c r="L136" i="2"/>
  <c r="BO136" i="2" s="1"/>
  <c r="K136" i="2"/>
  <c r="BN136" i="2" s="1"/>
  <c r="J136" i="2"/>
  <c r="BM136" i="2" s="1"/>
  <c r="I136" i="2"/>
  <c r="BL136" i="2" s="1"/>
  <c r="H136" i="2"/>
  <c r="BK136" i="2" s="1"/>
  <c r="G136" i="2"/>
  <c r="BJ136" i="2" s="1"/>
  <c r="F136" i="2"/>
  <c r="BI136" i="2" s="1"/>
  <c r="E136" i="2"/>
  <c r="BH136" i="2" s="1"/>
  <c r="D136" i="2"/>
  <c r="BG136" i="2" s="1"/>
  <c r="C136" i="2"/>
  <c r="BF136" i="2" s="1"/>
  <c r="B136" i="2"/>
  <c r="A136" i="2"/>
  <c r="CY135" i="2"/>
  <c r="CX135" i="2"/>
  <c r="CQ135" i="2"/>
  <c r="CP135" i="2"/>
  <c r="CD135" i="2"/>
  <c r="CA135" i="2"/>
  <c r="BS135" i="2"/>
  <c r="BK135" i="2"/>
  <c r="BJ135" i="2"/>
  <c r="BF135" i="2"/>
  <c r="BD135" i="2"/>
  <c r="DG135" i="2" s="1"/>
  <c r="BC135" i="2"/>
  <c r="BB135" i="2"/>
  <c r="DE135" i="2" s="1"/>
  <c r="BA135" i="2"/>
  <c r="DD135" i="2" s="1"/>
  <c r="AZ135" i="2"/>
  <c r="DC135" i="2" s="1"/>
  <c r="AY135" i="2"/>
  <c r="DB135" i="2" s="1"/>
  <c r="AX135" i="2"/>
  <c r="DA135" i="2" s="1"/>
  <c r="AW135" i="2"/>
  <c r="CZ135" i="2" s="1"/>
  <c r="AV135" i="2"/>
  <c r="AU135" i="2"/>
  <c r="AT135" i="2"/>
  <c r="CW135" i="2" s="1"/>
  <c r="AS135" i="2"/>
  <c r="CV135" i="2" s="1"/>
  <c r="AR135" i="2"/>
  <c r="CU135" i="2" s="1"/>
  <c r="AQ135" i="2"/>
  <c r="CT135" i="2" s="1"/>
  <c r="AP135" i="2"/>
  <c r="CS135" i="2" s="1"/>
  <c r="AO135" i="2"/>
  <c r="CR135" i="2" s="1"/>
  <c r="AN135" i="2"/>
  <c r="AM135" i="2"/>
  <c r="AL135" i="2"/>
  <c r="CO135" i="2" s="1"/>
  <c r="AK135" i="2"/>
  <c r="CN135" i="2" s="1"/>
  <c r="AJ135" i="2"/>
  <c r="CM135" i="2" s="1"/>
  <c r="AI135" i="2"/>
  <c r="CL135" i="2" s="1"/>
  <c r="AH135" i="2"/>
  <c r="CK135" i="2" s="1"/>
  <c r="AG135" i="2"/>
  <c r="CJ135" i="2" s="1"/>
  <c r="AF135" i="2"/>
  <c r="CI135" i="2" s="1"/>
  <c r="AE135" i="2"/>
  <c r="CH135" i="2" s="1"/>
  <c r="AD135" i="2"/>
  <c r="CG135" i="2" s="1"/>
  <c r="AC135" i="2"/>
  <c r="CF135" i="2" s="1"/>
  <c r="AB135" i="2"/>
  <c r="CE135" i="2" s="1"/>
  <c r="AA135" i="2"/>
  <c r="Z135" i="2"/>
  <c r="CC135" i="2" s="1"/>
  <c r="Y135" i="2"/>
  <c r="CB135" i="2" s="1"/>
  <c r="X135" i="2"/>
  <c r="W135" i="2"/>
  <c r="BZ135" i="2" s="1"/>
  <c r="V135" i="2"/>
  <c r="BY135" i="2" s="1"/>
  <c r="U135" i="2"/>
  <c r="BX135" i="2" s="1"/>
  <c r="T135" i="2"/>
  <c r="BW135" i="2" s="1"/>
  <c r="S135" i="2"/>
  <c r="BV135" i="2" s="1"/>
  <c r="R135" i="2"/>
  <c r="BU135" i="2" s="1"/>
  <c r="Q135" i="2"/>
  <c r="BT135" i="2" s="1"/>
  <c r="P135" i="2"/>
  <c r="O135" i="2"/>
  <c r="BR135" i="2" s="1"/>
  <c r="N135" i="2"/>
  <c r="BQ135" i="2" s="1"/>
  <c r="M135" i="2"/>
  <c r="BP135" i="2" s="1"/>
  <c r="L135" i="2"/>
  <c r="BO135" i="2" s="1"/>
  <c r="K135" i="2"/>
  <c r="BN135" i="2" s="1"/>
  <c r="J135" i="2"/>
  <c r="BM135" i="2" s="1"/>
  <c r="I135" i="2"/>
  <c r="BL135" i="2" s="1"/>
  <c r="H135" i="2"/>
  <c r="G135" i="2"/>
  <c r="F135" i="2"/>
  <c r="BI135" i="2" s="1"/>
  <c r="E135" i="2"/>
  <c r="BH135" i="2" s="1"/>
  <c r="D135" i="2"/>
  <c r="BG135" i="2" s="1"/>
  <c r="C135" i="2"/>
  <c r="B135" i="2"/>
  <c r="A135" i="2"/>
  <c r="DC134" i="2"/>
  <c r="CY134" i="2"/>
  <c r="CQ134" i="2"/>
  <c r="CM134" i="2"/>
  <c r="CI134" i="2"/>
  <c r="CE134" i="2"/>
  <c r="BW134" i="2"/>
  <c r="BS134" i="2"/>
  <c r="BK134" i="2"/>
  <c r="BD134" i="2"/>
  <c r="DG134" i="2" s="1"/>
  <c r="BC134" i="2"/>
  <c r="BB134" i="2"/>
  <c r="DE134" i="2" s="1"/>
  <c r="BA134" i="2"/>
  <c r="DD134" i="2" s="1"/>
  <c r="AZ134" i="2"/>
  <c r="AY134" i="2"/>
  <c r="DB134" i="2" s="1"/>
  <c r="AX134" i="2"/>
  <c r="DA134" i="2" s="1"/>
  <c r="AW134" i="2"/>
  <c r="CZ134" i="2" s="1"/>
  <c r="AV134" i="2"/>
  <c r="AU134" i="2"/>
  <c r="CX134" i="2" s="1"/>
  <c r="AT134" i="2"/>
  <c r="CW134" i="2" s="1"/>
  <c r="AS134" i="2"/>
  <c r="CV134" i="2" s="1"/>
  <c r="AR134" i="2"/>
  <c r="CU134" i="2" s="1"/>
  <c r="AQ134" i="2"/>
  <c r="CT134" i="2" s="1"/>
  <c r="AP134" i="2"/>
  <c r="CS134" i="2" s="1"/>
  <c r="AO134" i="2"/>
  <c r="CR134" i="2" s="1"/>
  <c r="AN134" i="2"/>
  <c r="AM134" i="2"/>
  <c r="CP134" i="2" s="1"/>
  <c r="AL134" i="2"/>
  <c r="CO134" i="2" s="1"/>
  <c r="AK134" i="2"/>
  <c r="CN134" i="2" s="1"/>
  <c r="AJ134" i="2"/>
  <c r="AI134" i="2"/>
  <c r="CL134" i="2" s="1"/>
  <c r="AH134" i="2"/>
  <c r="CK134" i="2" s="1"/>
  <c r="AG134" i="2"/>
  <c r="CJ134" i="2" s="1"/>
  <c r="AF134" i="2"/>
  <c r="AE134" i="2"/>
  <c r="CH134" i="2" s="1"/>
  <c r="AD134" i="2"/>
  <c r="CG134" i="2" s="1"/>
  <c r="AC134" i="2"/>
  <c r="CF134" i="2" s="1"/>
  <c r="AB134" i="2"/>
  <c r="AA134" i="2"/>
  <c r="CD134" i="2" s="1"/>
  <c r="Z134" i="2"/>
  <c r="CC134" i="2" s="1"/>
  <c r="Y134" i="2"/>
  <c r="CB134" i="2" s="1"/>
  <c r="X134" i="2"/>
  <c r="CA134" i="2" s="1"/>
  <c r="W134" i="2"/>
  <c r="BZ134" i="2" s="1"/>
  <c r="V134" i="2"/>
  <c r="BY134" i="2" s="1"/>
  <c r="U134" i="2"/>
  <c r="BX134" i="2" s="1"/>
  <c r="T134" i="2"/>
  <c r="S134" i="2"/>
  <c r="BV134" i="2" s="1"/>
  <c r="R134" i="2"/>
  <c r="BU134" i="2" s="1"/>
  <c r="Q134" i="2"/>
  <c r="BT134" i="2" s="1"/>
  <c r="P134" i="2"/>
  <c r="O134" i="2"/>
  <c r="BR134" i="2" s="1"/>
  <c r="N134" i="2"/>
  <c r="BQ134" i="2" s="1"/>
  <c r="M134" i="2"/>
  <c r="BP134" i="2" s="1"/>
  <c r="L134" i="2"/>
  <c r="BO134" i="2" s="1"/>
  <c r="K134" i="2"/>
  <c r="BN134" i="2" s="1"/>
  <c r="J134" i="2"/>
  <c r="BM134" i="2" s="1"/>
  <c r="I134" i="2"/>
  <c r="BL134" i="2" s="1"/>
  <c r="H134" i="2"/>
  <c r="G134" i="2"/>
  <c r="BJ134" i="2" s="1"/>
  <c r="F134" i="2"/>
  <c r="BI134" i="2" s="1"/>
  <c r="E134" i="2"/>
  <c r="BH134" i="2" s="1"/>
  <c r="D134" i="2"/>
  <c r="BG134" i="2" s="1"/>
  <c r="C134" i="2"/>
  <c r="BF134" i="2" s="1"/>
  <c r="B134" i="2"/>
  <c r="A134" i="2"/>
  <c r="DA133" i="2"/>
  <c r="CZ133" i="2"/>
  <c r="CY133" i="2"/>
  <c r="CV133" i="2"/>
  <c r="CS133" i="2"/>
  <c r="CR133" i="2"/>
  <c r="CK133" i="2"/>
  <c r="CJ133" i="2"/>
  <c r="CI133" i="2"/>
  <c r="CF133" i="2"/>
  <c r="CC133" i="2"/>
  <c r="CB133" i="2"/>
  <c r="BX133" i="2"/>
  <c r="BU133" i="2"/>
  <c r="BT133" i="2"/>
  <c r="BM133" i="2"/>
  <c r="BL133" i="2"/>
  <c r="BD133" i="2"/>
  <c r="DG133" i="2" s="1"/>
  <c r="BC133" i="2"/>
  <c r="BB133" i="2"/>
  <c r="DE133" i="2" s="1"/>
  <c r="BA133" i="2"/>
  <c r="DD133" i="2" s="1"/>
  <c r="AZ133" i="2"/>
  <c r="DC133" i="2" s="1"/>
  <c r="AY133" i="2"/>
  <c r="DB133" i="2" s="1"/>
  <c r="AX133" i="2"/>
  <c r="AW133" i="2"/>
  <c r="AV133" i="2"/>
  <c r="AU133" i="2"/>
  <c r="CX133" i="2" s="1"/>
  <c r="AT133" i="2"/>
  <c r="CW133" i="2" s="1"/>
  <c r="AS133" i="2"/>
  <c r="AR133" i="2"/>
  <c r="CU133" i="2" s="1"/>
  <c r="AQ133" i="2"/>
  <c r="CT133" i="2" s="1"/>
  <c r="AP133" i="2"/>
  <c r="AO133" i="2"/>
  <c r="AN133" i="2"/>
  <c r="CQ133" i="2" s="1"/>
  <c r="AM133" i="2"/>
  <c r="CP133" i="2" s="1"/>
  <c r="AL133" i="2"/>
  <c r="CO133" i="2" s="1"/>
  <c r="AK133" i="2"/>
  <c r="CN133" i="2" s="1"/>
  <c r="AJ133" i="2"/>
  <c r="CM133" i="2" s="1"/>
  <c r="AI133" i="2"/>
  <c r="CL133" i="2" s="1"/>
  <c r="AH133" i="2"/>
  <c r="AG133" i="2"/>
  <c r="AF133" i="2"/>
  <c r="AE133" i="2"/>
  <c r="CH133" i="2" s="1"/>
  <c r="AD133" i="2"/>
  <c r="CG133" i="2" s="1"/>
  <c r="AC133" i="2"/>
  <c r="AB133" i="2"/>
  <c r="CE133" i="2" s="1"/>
  <c r="AA133" i="2"/>
  <c r="CD133" i="2" s="1"/>
  <c r="Z133" i="2"/>
  <c r="Y133" i="2"/>
  <c r="X133" i="2"/>
  <c r="CA133" i="2" s="1"/>
  <c r="W133" i="2"/>
  <c r="BZ133" i="2" s="1"/>
  <c r="V133" i="2"/>
  <c r="BY133" i="2" s="1"/>
  <c r="U133" i="2"/>
  <c r="T133" i="2"/>
  <c r="BW133" i="2" s="1"/>
  <c r="S133" i="2"/>
  <c r="BV133" i="2" s="1"/>
  <c r="R133" i="2"/>
  <c r="Q133" i="2"/>
  <c r="P133" i="2"/>
  <c r="BS133" i="2" s="1"/>
  <c r="O133" i="2"/>
  <c r="BR133" i="2" s="1"/>
  <c r="N133" i="2"/>
  <c r="BQ133" i="2" s="1"/>
  <c r="M133" i="2"/>
  <c r="BP133" i="2" s="1"/>
  <c r="L133" i="2"/>
  <c r="BO133" i="2" s="1"/>
  <c r="K133" i="2"/>
  <c r="BN133" i="2" s="1"/>
  <c r="J133" i="2"/>
  <c r="I133" i="2"/>
  <c r="H133" i="2"/>
  <c r="BK133" i="2" s="1"/>
  <c r="G133" i="2"/>
  <c r="BJ133" i="2" s="1"/>
  <c r="F133" i="2"/>
  <c r="BI133" i="2" s="1"/>
  <c r="E133" i="2"/>
  <c r="BH133" i="2" s="1"/>
  <c r="D133" i="2"/>
  <c r="BG133" i="2" s="1"/>
  <c r="C133" i="2"/>
  <c r="BF133" i="2" s="1"/>
  <c r="B133" i="2"/>
  <c r="A133" i="2"/>
  <c r="DE132" i="2"/>
  <c r="CX132" i="2"/>
  <c r="CW132" i="2"/>
  <c r="CG132" i="2"/>
  <c r="BY132" i="2"/>
  <c r="BQ132" i="2"/>
  <c r="BJ132" i="2"/>
  <c r="BD132" i="2"/>
  <c r="DG132" i="2" s="1"/>
  <c r="BC132" i="2"/>
  <c r="BB132" i="2"/>
  <c r="BA132" i="2"/>
  <c r="DD132" i="2" s="1"/>
  <c r="AZ132" i="2"/>
  <c r="DC132" i="2" s="1"/>
  <c r="AY132" i="2"/>
  <c r="DB132" i="2" s="1"/>
  <c r="AX132" i="2"/>
  <c r="DA132" i="2" s="1"/>
  <c r="AW132" i="2"/>
  <c r="CZ132" i="2" s="1"/>
  <c r="AV132" i="2"/>
  <c r="CY132" i="2" s="1"/>
  <c r="AU132" i="2"/>
  <c r="AT132" i="2"/>
  <c r="AS132" i="2"/>
  <c r="CV132" i="2" s="1"/>
  <c r="AR132" i="2"/>
  <c r="CU132" i="2" s="1"/>
  <c r="AQ132" i="2"/>
  <c r="CT132" i="2" s="1"/>
  <c r="AP132" i="2"/>
  <c r="CS132" i="2" s="1"/>
  <c r="AO132" i="2"/>
  <c r="CR132" i="2" s="1"/>
  <c r="AN132" i="2"/>
  <c r="CQ132" i="2" s="1"/>
  <c r="AM132" i="2"/>
  <c r="CP132" i="2" s="1"/>
  <c r="AL132" i="2"/>
  <c r="CO132" i="2" s="1"/>
  <c r="AK132" i="2"/>
  <c r="CN132" i="2" s="1"/>
  <c r="AJ132" i="2"/>
  <c r="CM132" i="2" s="1"/>
  <c r="AI132" i="2"/>
  <c r="CL132" i="2" s="1"/>
  <c r="AH132" i="2"/>
  <c r="CK132" i="2" s="1"/>
  <c r="AG132" i="2"/>
  <c r="CJ132" i="2" s="1"/>
  <c r="AF132" i="2"/>
  <c r="CI132" i="2" s="1"/>
  <c r="AE132" i="2"/>
  <c r="CH132" i="2" s="1"/>
  <c r="AD132" i="2"/>
  <c r="AC132" i="2"/>
  <c r="CF132" i="2" s="1"/>
  <c r="AB132" i="2"/>
  <c r="CE132" i="2" s="1"/>
  <c r="AA132" i="2"/>
  <c r="CD132" i="2" s="1"/>
  <c r="Z132" i="2"/>
  <c r="CC132" i="2" s="1"/>
  <c r="Y132" i="2"/>
  <c r="CB132" i="2" s="1"/>
  <c r="X132" i="2"/>
  <c r="CA132" i="2" s="1"/>
  <c r="W132" i="2"/>
  <c r="BZ132" i="2" s="1"/>
  <c r="V132" i="2"/>
  <c r="U132" i="2"/>
  <c r="BX132" i="2" s="1"/>
  <c r="T132" i="2"/>
  <c r="BW132" i="2" s="1"/>
  <c r="S132" i="2"/>
  <c r="BV132" i="2" s="1"/>
  <c r="R132" i="2"/>
  <c r="BU132" i="2" s="1"/>
  <c r="Q132" i="2"/>
  <c r="BT132" i="2" s="1"/>
  <c r="P132" i="2"/>
  <c r="BS132" i="2" s="1"/>
  <c r="O132" i="2"/>
  <c r="BR132" i="2" s="1"/>
  <c r="N132" i="2"/>
  <c r="M132" i="2"/>
  <c r="BP132" i="2" s="1"/>
  <c r="L132" i="2"/>
  <c r="BO132" i="2" s="1"/>
  <c r="K132" i="2"/>
  <c r="BN132" i="2" s="1"/>
  <c r="J132" i="2"/>
  <c r="BM132" i="2" s="1"/>
  <c r="I132" i="2"/>
  <c r="BL132" i="2" s="1"/>
  <c r="H132" i="2"/>
  <c r="BK132" i="2" s="1"/>
  <c r="G132" i="2"/>
  <c r="F132" i="2"/>
  <c r="BI132" i="2" s="1"/>
  <c r="E132" i="2"/>
  <c r="BH132" i="2" s="1"/>
  <c r="D132" i="2"/>
  <c r="BG132" i="2" s="1"/>
  <c r="C132" i="2"/>
  <c r="BF132" i="2" s="1"/>
  <c r="B132" i="2"/>
  <c r="A132" i="2"/>
  <c r="CM131" i="2"/>
  <c r="BS131" i="2"/>
  <c r="BR131" i="2"/>
  <c r="BD131" i="2"/>
  <c r="DG131" i="2" s="1"/>
  <c r="BC131" i="2"/>
  <c r="BB131" i="2"/>
  <c r="DE131" i="2" s="1"/>
  <c r="BA131" i="2"/>
  <c r="DD131" i="2" s="1"/>
  <c r="AZ131" i="2"/>
  <c r="DC131" i="2" s="1"/>
  <c r="AY131" i="2"/>
  <c r="DB131" i="2" s="1"/>
  <c r="AX131" i="2"/>
  <c r="DA131" i="2" s="1"/>
  <c r="AW131" i="2"/>
  <c r="CZ131" i="2" s="1"/>
  <c r="AV131" i="2"/>
  <c r="CY131" i="2" s="1"/>
  <c r="AU131" i="2"/>
  <c r="CX131" i="2" s="1"/>
  <c r="AT131" i="2"/>
  <c r="CW131" i="2" s="1"/>
  <c r="AS131" i="2"/>
  <c r="CV131" i="2" s="1"/>
  <c r="AR131" i="2"/>
  <c r="CU131" i="2" s="1"/>
  <c r="AQ131" i="2"/>
  <c r="CT131" i="2" s="1"/>
  <c r="AP131" i="2"/>
  <c r="CS131" i="2" s="1"/>
  <c r="AO131" i="2"/>
  <c r="CR131" i="2" s="1"/>
  <c r="AN131" i="2"/>
  <c r="CQ131" i="2" s="1"/>
  <c r="AM131" i="2"/>
  <c r="CP131" i="2" s="1"/>
  <c r="AL131" i="2"/>
  <c r="CO131" i="2" s="1"/>
  <c r="AK131" i="2"/>
  <c r="CN131" i="2" s="1"/>
  <c r="AJ131" i="2"/>
  <c r="AI131" i="2"/>
  <c r="CL131" i="2" s="1"/>
  <c r="AH131" i="2"/>
  <c r="CK131" i="2" s="1"/>
  <c r="AG131" i="2"/>
  <c r="CJ131" i="2" s="1"/>
  <c r="AF131" i="2"/>
  <c r="CI131" i="2" s="1"/>
  <c r="AE131" i="2"/>
  <c r="CH131" i="2" s="1"/>
  <c r="AD131" i="2"/>
  <c r="CG131" i="2" s="1"/>
  <c r="AC131" i="2"/>
  <c r="CF131" i="2" s="1"/>
  <c r="AB131" i="2"/>
  <c r="CE131" i="2" s="1"/>
  <c r="AA131" i="2"/>
  <c r="CD131" i="2" s="1"/>
  <c r="Z131" i="2"/>
  <c r="CC131" i="2" s="1"/>
  <c r="Y131" i="2"/>
  <c r="CB131" i="2" s="1"/>
  <c r="X131" i="2"/>
  <c r="CA131" i="2" s="1"/>
  <c r="W131" i="2"/>
  <c r="BZ131" i="2" s="1"/>
  <c r="V131" i="2"/>
  <c r="BY131" i="2" s="1"/>
  <c r="U131" i="2"/>
  <c r="BX131" i="2" s="1"/>
  <c r="T131" i="2"/>
  <c r="BW131" i="2" s="1"/>
  <c r="S131" i="2"/>
  <c r="BV131" i="2" s="1"/>
  <c r="R131" i="2"/>
  <c r="BU131" i="2" s="1"/>
  <c r="Q131" i="2"/>
  <c r="BT131" i="2" s="1"/>
  <c r="P131" i="2"/>
  <c r="O131" i="2"/>
  <c r="N131" i="2"/>
  <c r="BQ131" i="2" s="1"/>
  <c r="M131" i="2"/>
  <c r="BP131" i="2" s="1"/>
  <c r="L131" i="2"/>
  <c r="BO131" i="2" s="1"/>
  <c r="K131" i="2"/>
  <c r="BN131" i="2" s="1"/>
  <c r="J131" i="2"/>
  <c r="BM131" i="2" s="1"/>
  <c r="I131" i="2"/>
  <c r="BL131" i="2" s="1"/>
  <c r="H131" i="2"/>
  <c r="BK131" i="2" s="1"/>
  <c r="G131" i="2"/>
  <c r="BJ131" i="2" s="1"/>
  <c r="F131" i="2"/>
  <c r="BI131" i="2" s="1"/>
  <c r="E131" i="2"/>
  <c r="BH131" i="2" s="1"/>
  <c r="D131" i="2"/>
  <c r="BG131" i="2" s="1"/>
  <c r="C131" i="2"/>
  <c r="BF131" i="2" s="1"/>
  <c r="B131" i="2"/>
  <c r="A131" i="2"/>
  <c r="DC130" i="2"/>
  <c r="CZ130" i="2"/>
  <c r="CX130" i="2"/>
  <c r="CM130" i="2"/>
  <c r="CJ130" i="2"/>
  <c r="CH130" i="2"/>
  <c r="BZ130" i="2"/>
  <c r="BW130" i="2"/>
  <c r="BT130" i="2"/>
  <c r="BR130" i="2"/>
  <c r="BG130" i="2"/>
  <c r="BD130" i="2"/>
  <c r="DG130" i="2" s="1"/>
  <c r="BC130" i="2"/>
  <c r="BB130" i="2"/>
  <c r="DE130" i="2" s="1"/>
  <c r="BA130" i="2"/>
  <c r="DD130" i="2" s="1"/>
  <c r="AZ130" i="2"/>
  <c r="AY130" i="2"/>
  <c r="DB130" i="2" s="1"/>
  <c r="AX130" i="2"/>
  <c r="DA130" i="2" s="1"/>
  <c r="AW130" i="2"/>
  <c r="AV130" i="2"/>
  <c r="CY130" i="2" s="1"/>
  <c r="AU130" i="2"/>
  <c r="AT130" i="2"/>
  <c r="CW130" i="2" s="1"/>
  <c r="AS130" i="2"/>
  <c r="CV130" i="2" s="1"/>
  <c r="AR130" i="2"/>
  <c r="CU130" i="2" s="1"/>
  <c r="AQ130" i="2"/>
  <c r="CT130" i="2" s="1"/>
  <c r="AP130" i="2"/>
  <c r="CS130" i="2" s="1"/>
  <c r="AO130" i="2"/>
  <c r="CR130" i="2" s="1"/>
  <c r="AN130" i="2"/>
  <c r="CQ130" i="2" s="1"/>
  <c r="AM130" i="2"/>
  <c r="CP130" i="2" s="1"/>
  <c r="AL130" i="2"/>
  <c r="CO130" i="2" s="1"/>
  <c r="AK130" i="2"/>
  <c r="CN130" i="2" s="1"/>
  <c r="AJ130" i="2"/>
  <c r="AI130" i="2"/>
  <c r="CL130" i="2" s="1"/>
  <c r="AH130" i="2"/>
  <c r="CK130" i="2" s="1"/>
  <c r="AG130" i="2"/>
  <c r="AF130" i="2"/>
  <c r="CI130" i="2" s="1"/>
  <c r="AE130" i="2"/>
  <c r="AD130" i="2"/>
  <c r="CG130" i="2" s="1"/>
  <c r="AC130" i="2"/>
  <c r="CF130" i="2" s="1"/>
  <c r="AB130" i="2"/>
  <c r="CE130" i="2" s="1"/>
  <c r="AA130" i="2"/>
  <c r="CD130" i="2" s="1"/>
  <c r="Z130" i="2"/>
  <c r="CC130" i="2" s="1"/>
  <c r="Y130" i="2"/>
  <c r="CB130" i="2" s="1"/>
  <c r="X130" i="2"/>
  <c r="CA130" i="2" s="1"/>
  <c r="W130" i="2"/>
  <c r="V130" i="2"/>
  <c r="BY130" i="2" s="1"/>
  <c r="U130" i="2"/>
  <c r="BX130" i="2" s="1"/>
  <c r="T130" i="2"/>
  <c r="S130" i="2"/>
  <c r="BV130" i="2" s="1"/>
  <c r="R130" i="2"/>
  <c r="BU130" i="2" s="1"/>
  <c r="Q130" i="2"/>
  <c r="P130" i="2"/>
  <c r="BS130" i="2" s="1"/>
  <c r="O130" i="2"/>
  <c r="N130" i="2"/>
  <c r="BQ130" i="2" s="1"/>
  <c r="M130" i="2"/>
  <c r="BP130" i="2" s="1"/>
  <c r="L130" i="2"/>
  <c r="BO130" i="2" s="1"/>
  <c r="K130" i="2"/>
  <c r="BN130" i="2" s="1"/>
  <c r="J130" i="2"/>
  <c r="BM130" i="2" s="1"/>
  <c r="I130" i="2"/>
  <c r="BL130" i="2" s="1"/>
  <c r="H130" i="2"/>
  <c r="BK130" i="2" s="1"/>
  <c r="G130" i="2"/>
  <c r="BJ130" i="2" s="1"/>
  <c r="F130" i="2"/>
  <c r="BI130" i="2" s="1"/>
  <c r="E130" i="2"/>
  <c r="BH130" i="2" s="1"/>
  <c r="D130" i="2"/>
  <c r="C130" i="2"/>
  <c r="BF130" i="2" s="1"/>
  <c r="B130" i="2"/>
  <c r="A130" i="2"/>
  <c r="DE129" i="2"/>
  <c r="DC129" i="2"/>
  <c r="CW129" i="2"/>
  <c r="CS129" i="2"/>
  <c r="CO129" i="2"/>
  <c r="CN129" i="2"/>
  <c r="CK129" i="2"/>
  <c r="CG129" i="2"/>
  <c r="BY129" i="2"/>
  <c r="BW129" i="2"/>
  <c r="BD129" i="2"/>
  <c r="DG129" i="2" s="1"/>
  <c r="BC129" i="2"/>
  <c r="BB129" i="2"/>
  <c r="BA129" i="2"/>
  <c r="DD129" i="2" s="1"/>
  <c r="AZ129" i="2"/>
  <c r="AY129" i="2"/>
  <c r="DB129" i="2" s="1"/>
  <c r="AX129" i="2"/>
  <c r="DA129" i="2" s="1"/>
  <c r="AW129" i="2"/>
  <c r="CZ129" i="2" s="1"/>
  <c r="AV129" i="2"/>
  <c r="CY129" i="2" s="1"/>
  <c r="AU129" i="2"/>
  <c r="CX129" i="2" s="1"/>
  <c r="AT129" i="2"/>
  <c r="AS129" i="2"/>
  <c r="CV129" i="2" s="1"/>
  <c r="AR129" i="2"/>
  <c r="CU129" i="2" s="1"/>
  <c r="AQ129" i="2"/>
  <c r="CT129" i="2" s="1"/>
  <c r="AP129" i="2"/>
  <c r="AO129" i="2"/>
  <c r="CR129" i="2" s="1"/>
  <c r="AN129" i="2"/>
  <c r="CQ129" i="2" s="1"/>
  <c r="AM129" i="2"/>
  <c r="CP129" i="2" s="1"/>
  <c r="AL129" i="2"/>
  <c r="AK129" i="2"/>
  <c r="AJ129" i="2"/>
  <c r="CM129" i="2" s="1"/>
  <c r="AI129" i="2"/>
  <c r="CL129" i="2" s="1"/>
  <c r="AH129" i="2"/>
  <c r="AG129" i="2"/>
  <c r="CJ129" i="2" s="1"/>
  <c r="AF129" i="2"/>
  <c r="CI129" i="2" s="1"/>
  <c r="AE129" i="2"/>
  <c r="CH129" i="2" s="1"/>
  <c r="AD129" i="2"/>
  <c r="AC129" i="2"/>
  <c r="CF129" i="2" s="1"/>
  <c r="AB129" i="2"/>
  <c r="CE129" i="2" s="1"/>
  <c r="AA129" i="2"/>
  <c r="CD129" i="2" s="1"/>
  <c r="Z129" i="2"/>
  <c r="CC129" i="2" s="1"/>
  <c r="Y129" i="2"/>
  <c r="CB129" i="2" s="1"/>
  <c r="X129" i="2"/>
  <c r="CA129" i="2" s="1"/>
  <c r="W129" i="2"/>
  <c r="BZ129" i="2" s="1"/>
  <c r="V129" i="2"/>
  <c r="U129" i="2"/>
  <c r="BX129" i="2" s="1"/>
  <c r="T129" i="2"/>
  <c r="S129" i="2"/>
  <c r="BV129" i="2" s="1"/>
  <c r="R129" i="2"/>
  <c r="BU129" i="2" s="1"/>
  <c r="Q129" i="2"/>
  <c r="BT129" i="2" s="1"/>
  <c r="P129" i="2"/>
  <c r="BS129" i="2" s="1"/>
  <c r="O129" i="2"/>
  <c r="BR129" i="2" s="1"/>
  <c r="N129" i="2"/>
  <c r="BQ129" i="2" s="1"/>
  <c r="M129" i="2"/>
  <c r="BP129" i="2" s="1"/>
  <c r="L129" i="2"/>
  <c r="BO129" i="2" s="1"/>
  <c r="K129" i="2"/>
  <c r="BN129" i="2" s="1"/>
  <c r="J129" i="2"/>
  <c r="BM129" i="2" s="1"/>
  <c r="I129" i="2"/>
  <c r="BL129" i="2" s="1"/>
  <c r="H129" i="2"/>
  <c r="BK129" i="2" s="1"/>
  <c r="G129" i="2"/>
  <c r="BJ129" i="2" s="1"/>
  <c r="F129" i="2"/>
  <c r="BI129" i="2" s="1"/>
  <c r="E129" i="2"/>
  <c r="BH129" i="2" s="1"/>
  <c r="D129" i="2"/>
  <c r="BG129" i="2" s="1"/>
  <c r="C129" i="2"/>
  <c r="BF129" i="2" s="1"/>
  <c r="B129" i="2"/>
  <c r="A129" i="2"/>
  <c r="DE128" i="2"/>
  <c r="DB128" i="2"/>
  <c r="CO128" i="2"/>
  <c r="CE128" i="2"/>
  <c r="CD128" i="2"/>
  <c r="BY128" i="2"/>
  <c r="BK128" i="2"/>
  <c r="BD128" i="2"/>
  <c r="DG128" i="2" s="1"/>
  <c r="BC128" i="2"/>
  <c r="BB128" i="2"/>
  <c r="BA128" i="2"/>
  <c r="DD128" i="2" s="1"/>
  <c r="AZ128" i="2"/>
  <c r="DC128" i="2" s="1"/>
  <c r="AY128" i="2"/>
  <c r="AX128" i="2"/>
  <c r="DA128" i="2" s="1"/>
  <c r="AW128" i="2"/>
  <c r="CZ128" i="2" s="1"/>
  <c r="AV128" i="2"/>
  <c r="CY128" i="2" s="1"/>
  <c r="AU128" i="2"/>
  <c r="CX128" i="2" s="1"/>
  <c r="AT128" i="2"/>
  <c r="CW128" i="2" s="1"/>
  <c r="AS128" i="2"/>
  <c r="CV128" i="2" s="1"/>
  <c r="AR128" i="2"/>
  <c r="CU128" i="2" s="1"/>
  <c r="AQ128" i="2"/>
  <c r="CT128" i="2" s="1"/>
  <c r="AP128" i="2"/>
  <c r="CS128" i="2" s="1"/>
  <c r="AO128" i="2"/>
  <c r="CR128" i="2" s="1"/>
  <c r="AN128" i="2"/>
  <c r="CQ128" i="2" s="1"/>
  <c r="AM128" i="2"/>
  <c r="CP128" i="2" s="1"/>
  <c r="AL128" i="2"/>
  <c r="AK128" i="2"/>
  <c r="CN128" i="2" s="1"/>
  <c r="AJ128" i="2"/>
  <c r="CM128" i="2" s="1"/>
  <c r="AI128" i="2"/>
  <c r="CL128" i="2" s="1"/>
  <c r="AH128" i="2"/>
  <c r="CK128" i="2" s="1"/>
  <c r="AG128" i="2"/>
  <c r="CJ128" i="2" s="1"/>
  <c r="AF128" i="2"/>
  <c r="CI128" i="2" s="1"/>
  <c r="AE128" i="2"/>
  <c r="CH128" i="2" s="1"/>
  <c r="AD128" i="2"/>
  <c r="CG128" i="2" s="1"/>
  <c r="AC128" i="2"/>
  <c r="CF128" i="2" s="1"/>
  <c r="AB128" i="2"/>
  <c r="AA128" i="2"/>
  <c r="Z128" i="2"/>
  <c r="CC128" i="2" s="1"/>
  <c r="Y128" i="2"/>
  <c r="CB128" i="2" s="1"/>
  <c r="X128" i="2"/>
  <c r="CA128" i="2" s="1"/>
  <c r="W128" i="2"/>
  <c r="BZ128" i="2" s="1"/>
  <c r="V128" i="2"/>
  <c r="U128" i="2"/>
  <c r="BX128" i="2" s="1"/>
  <c r="T128" i="2"/>
  <c r="BW128" i="2" s="1"/>
  <c r="S128" i="2"/>
  <c r="BV128" i="2" s="1"/>
  <c r="R128" i="2"/>
  <c r="BU128" i="2" s="1"/>
  <c r="Q128" i="2"/>
  <c r="BT128" i="2" s="1"/>
  <c r="P128" i="2"/>
  <c r="BS128" i="2" s="1"/>
  <c r="O128" i="2"/>
  <c r="BR128" i="2" s="1"/>
  <c r="N128" i="2"/>
  <c r="BQ128" i="2" s="1"/>
  <c r="M128" i="2"/>
  <c r="BP128" i="2" s="1"/>
  <c r="L128" i="2"/>
  <c r="BO128" i="2" s="1"/>
  <c r="K128" i="2"/>
  <c r="BN128" i="2" s="1"/>
  <c r="J128" i="2"/>
  <c r="BM128" i="2" s="1"/>
  <c r="I128" i="2"/>
  <c r="BL128" i="2" s="1"/>
  <c r="H128" i="2"/>
  <c r="G128" i="2"/>
  <c r="BJ128" i="2" s="1"/>
  <c r="F128" i="2"/>
  <c r="BI128" i="2" s="1"/>
  <c r="E128" i="2"/>
  <c r="BH128" i="2" s="1"/>
  <c r="D128" i="2"/>
  <c r="BG128" i="2" s="1"/>
  <c r="C128" i="2"/>
  <c r="BF128" i="2" s="1"/>
  <c r="B128" i="2"/>
  <c r="A128" i="2"/>
  <c r="CR127" i="2"/>
  <c r="CQ127" i="2"/>
  <c r="CJ127" i="2"/>
  <c r="CF127" i="2"/>
  <c r="BT127" i="2"/>
  <c r="BN127" i="2"/>
  <c r="BD127" i="2"/>
  <c r="DG127" i="2" s="1"/>
  <c r="BC127" i="2"/>
  <c r="BB127" i="2"/>
  <c r="DE127" i="2" s="1"/>
  <c r="BA127" i="2"/>
  <c r="DD127" i="2" s="1"/>
  <c r="AZ127" i="2"/>
  <c r="DC127" i="2" s="1"/>
  <c r="AY127" i="2"/>
  <c r="DB127" i="2" s="1"/>
  <c r="AX127" i="2"/>
  <c r="DA127" i="2" s="1"/>
  <c r="AW127" i="2"/>
  <c r="CZ127" i="2" s="1"/>
  <c r="AV127" i="2"/>
  <c r="CY127" i="2" s="1"/>
  <c r="AU127" i="2"/>
  <c r="CX127" i="2" s="1"/>
  <c r="AT127" i="2"/>
  <c r="CW127" i="2" s="1"/>
  <c r="AS127" i="2"/>
  <c r="CV127" i="2" s="1"/>
  <c r="AR127" i="2"/>
  <c r="CU127" i="2" s="1"/>
  <c r="AQ127" i="2"/>
  <c r="CT127" i="2" s="1"/>
  <c r="AP127" i="2"/>
  <c r="CS127" i="2" s="1"/>
  <c r="AO127" i="2"/>
  <c r="AN127" i="2"/>
  <c r="AM127" i="2"/>
  <c r="CP127" i="2" s="1"/>
  <c r="AL127" i="2"/>
  <c r="CO127" i="2" s="1"/>
  <c r="AK127" i="2"/>
  <c r="CN127" i="2" s="1"/>
  <c r="AJ127" i="2"/>
  <c r="CM127" i="2" s="1"/>
  <c r="AI127" i="2"/>
  <c r="CL127" i="2" s="1"/>
  <c r="AH127" i="2"/>
  <c r="CK127" i="2" s="1"/>
  <c r="AG127" i="2"/>
  <c r="AF127" i="2"/>
  <c r="CI127" i="2" s="1"/>
  <c r="AE127" i="2"/>
  <c r="CH127" i="2" s="1"/>
  <c r="AD127" i="2"/>
  <c r="CG127" i="2" s="1"/>
  <c r="AC127" i="2"/>
  <c r="AB127" i="2"/>
  <c r="CE127" i="2" s="1"/>
  <c r="AA127" i="2"/>
  <c r="CD127" i="2" s="1"/>
  <c r="Z127" i="2"/>
  <c r="CC127" i="2" s="1"/>
  <c r="Y127" i="2"/>
  <c r="CB127" i="2" s="1"/>
  <c r="X127" i="2"/>
  <c r="CA127" i="2" s="1"/>
  <c r="W127" i="2"/>
  <c r="BZ127" i="2" s="1"/>
  <c r="V127" i="2"/>
  <c r="BY127" i="2" s="1"/>
  <c r="U127" i="2"/>
  <c r="BX127" i="2" s="1"/>
  <c r="T127" i="2"/>
  <c r="BW127" i="2" s="1"/>
  <c r="S127" i="2"/>
  <c r="BV127" i="2" s="1"/>
  <c r="R127" i="2"/>
  <c r="BU127" i="2" s="1"/>
  <c r="Q127" i="2"/>
  <c r="P127" i="2"/>
  <c r="BS127" i="2" s="1"/>
  <c r="O127" i="2"/>
  <c r="BR127" i="2" s="1"/>
  <c r="N127" i="2"/>
  <c r="BQ127" i="2" s="1"/>
  <c r="M127" i="2"/>
  <c r="BP127" i="2" s="1"/>
  <c r="L127" i="2"/>
  <c r="BO127" i="2" s="1"/>
  <c r="K127" i="2"/>
  <c r="J127" i="2"/>
  <c r="BM127" i="2" s="1"/>
  <c r="I127" i="2"/>
  <c r="BL127" i="2" s="1"/>
  <c r="H127" i="2"/>
  <c r="BK127" i="2" s="1"/>
  <c r="G127" i="2"/>
  <c r="BJ127" i="2" s="1"/>
  <c r="F127" i="2"/>
  <c r="BI127" i="2" s="1"/>
  <c r="E127" i="2"/>
  <c r="BH127" i="2" s="1"/>
  <c r="D127" i="2"/>
  <c r="BG127" i="2" s="1"/>
  <c r="C127" i="2"/>
  <c r="BF127" i="2" s="1"/>
  <c r="B127" i="2"/>
  <c r="A127" i="2"/>
  <c r="DG126" i="2"/>
  <c r="CW126" i="2"/>
  <c r="CT126" i="2"/>
  <c r="CG126" i="2"/>
  <c r="CC126" i="2"/>
  <c r="BI126" i="2"/>
  <c r="BD126" i="2"/>
  <c r="BC126" i="2"/>
  <c r="BB126" i="2"/>
  <c r="DE126" i="2" s="1"/>
  <c r="BA126" i="2"/>
  <c r="DD126" i="2" s="1"/>
  <c r="AZ126" i="2"/>
  <c r="DC126" i="2" s="1"/>
  <c r="AY126" i="2"/>
  <c r="DB126" i="2" s="1"/>
  <c r="AX126" i="2"/>
  <c r="DA126" i="2" s="1"/>
  <c r="AW126" i="2"/>
  <c r="CZ126" i="2" s="1"/>
  <c r="AV126" i="2"/>
  <c r="CY126" i="2" s="1"/>
  <c r="AU126" i="2"/>
  <c r="CX126" i="2" s="1"/>
  <c r="AT126" i="2"/>
  <c r="AS126" i="2"/>
  <c r="CV126" i="2" s="1"/>
  <c r="AR126" i="2"/>
  <c r="CU126" i="2" s="1"/>
  <c r="AQ126" i="2"/>
  <c r="AP126" i="2"/>
  <c r="CS126" i="2" s="1"/>
  <c r="AO126" i="2"/>
  <c r="CR126" i="2" s="1"/>
  <c r="AN126" i="2"/>
  <c r="CQ126" i="2" s="1"/>
  <c r="AM126" i="2"/>
  <c r="CP126" i="2" s="1"/>
  <c r="AL126" i="2"/>
  <c r="CO126" i="2" s="1"/>
  <c r="AK126" i="2"/>
  <c r="CN126" i="2" s="1"/>
  <c r="AJ126" i="2"/>
  <c r="CM126" i="2" s="1"/>
  <c r="AI126" i="2"/>
  <c r="CL126" i="2" s="1"/>
  <c r="AH126" i="2"/>
  <c r="CK126" i="2" s="1"/>
  <c r="AG126" i="2"/>
  <c r="CJ126" i="2" s="1"/>
  <c r="AF126" i="2"/>
  <c r="CI126" i="2" s="1"/>
  <c r="AE126" i="2"/>
  <c r="CH126" i="2" s="1"/>
  <c r="AD126" i="2"/>
  <c r="AC126" i="2"/>
  <c r="CF126" i="2" s="1"/>
  <c r="AB126" i="2"/>
  <c r="CE126" i="2" s="1"/>
  <c r="AA126" i="2"/>
  <c r="CD126" i="2" s="1"/>
  <c r="Z126" i="2"/>
  <c r="Y126" i="2"/>
  <c r="CB126" i="2" s="1"/>
  <c r="X126" i="2"/>
  <c r="CA126" i="2" s="1"/>
  <c r="W126" i="2"/>
  <c r="BZ126" i="2" s="1"/>
  <c r="V126" i="2"/>
  <c r="BY126" i="2" s="1"/>
  <c r="U126" i="2"/>
  <c r="BX126" i="2" s="1"/>
  <c r="T126" i="2"/>
  <c r="BW126" i="2" s="1"/>
  <c r="S126" i="2"/>
  <c r="BV126" i="2" s="1"/>
  <c r="R126" i="2"/>
  <c r="BU126" i="2" s="1"/>
  <c r="Q126" i="2"/>
  <c r="BT126" i="2" s="1"/>
  <c r="P126" i="2"/>
  <c r="BS126" i="2" s="1"/>
  <c r="O126" i="2"/>
  <c r="BR126" i="2" s="1"/>
  <c r="N126" i="2"/>
  <c r="BQ126" i="2" s="1"/>
  <c r="M126" i="2"/>
  <c r="BP126" i="2" s="1"/>
  <c r="L126" i="2"/>
  <c r="BO126" i="2" s="1"/>
  <c r="K126" i="2"/>
  <c r="BN126" i="2" s="1"/>
  <c r="J126" i="2"/>
  <c r="BM126" i="2" s="1"/>
  <c r="I126" i="2"/>
  <c r="BL126" i="2" s="1"/>
  <c r="H126" i="2"/>
  <c r="BK126" i="2" s="1"/>
  <c r="G126" i="2"/>
  <c r="BJ126" i="2" s="1"/>
  <c r="F126" i="2"/>
  <c r="E126" i="2"/>
  <c r="BH126" i="2" s="1"/>
  <c r="D126" i="2"/>
  <c r="BG126" i="2" s="1"/>
  <c r="C126" i="2"/>
  <c r="BF126" i="2" s="1"/>
  <c r="B126" i="2"/>
  <c r="A126" i="2"/>
  <c r="CX125" i="2"/>
  <c r="CM125" i="2"/>
  <c r="CL125" i="2"/>
  <c r="CE125" i="2"/>
  <c r="BR125" i="2"/>
  <c r="BO125" i="2"/>
  <c r="BJ125" i="2"/>
  <c r="BG125" i="2"/>
  <c r="BD125" i="2"/>
  <c r="DG125" i="2" s="1"/>
  <c r="BC125" i="2"/>
  <c r="BB125" i="2"/>
  <c r="DE125" i="2" s="1"/>
  <c r="BA125" i="2"/>
  <c r="DD125" i="2" s="1"/>
  <c r="AZ125" i="2"/>
  <c r="DC125" i="2" s="1"/>
  <c r="AY125" i="2"/>
  <c r="DB125" i="2" s="1"/>
  <c r="AX125" i="2"/>
  <c r="DA125" i="2" s="1"/>
  <c r="AW125" i="2"/>
  <c r="CZ125" i="2" s="1"/>
  <c r="AV125" i="2"/>
  <c r="CY125" i="2" s="1"/>
  <c r="AU125" i="2"/>
  <c r="AT125" i="2"/>
  <c r="CW125" i="2" s="1"/>
  <c r="AS125" i="2"/>
  <c r="CV125" i="2" s="1"/>
  <c r="AR125" i="2"/>
  <c r="CU125" i="2" s="1"/>
  <c r="AQ125" i="2"/>
  <c r="CT125" i="2" s="1"/>
  <c r="AP125" i="2"/>
  <c r="CS125" i="2" s="1"/>
  <c r="AO125" i="2"/>
  <c r="CR125" i="2" s="1"/>
  <c r="AN125" i="2"/>
  <c r="CQ125" i="2" s="1"/>
  <c r="AM125" i="2"/>
  <c r="CP125" i="2" s="1"/>
  <c r="AL125" i="2"/>
  <c r="CO125" i="2" s="1"/>
  <c r="AK125" i="2"/>
  <c r="CN125" i="2" s="1"/>
  <c r="AJ125" i="2"/>
  <c r="AI125" i="2"/>
  <c r="AH125" i="2"/>
  <c r="CK125" i="2" s="1"/>
  <c r="AG125" i="2"/>
  <c r="CJ125" i="2" s="1"/>
  <c r="AF125" i="2"/>
  <c r="CI125" i="2" s="1"/>
  <c r="AE125" i="2"/>
  <c r="CH125" i="2" s="1"/>
  <c r="AD125" i="2"/>
  <c r="CG125" i="2" s="1"/>
  <c r="AC125" i="2"/>
  <c r="CF125" i="2" s="1"/>
  <c r="AB125" i="2"/>
  <c r="AA125" i="2"/>
  <c r="CD125" i="2" s="1"/>
  <c r="Z125" i="2"/>
  <c r="CC125" i="2" s="1"/>
  <c r="Y125" i="2"/>
  <c r="CB125" i="2" s="1"/>
  <c r="X125" i="2"/>
  <c r="CA125" i="2" s="1"/>
  <c r="W125" i="2"/>
  <c r="BZ125" i="2" s="1"/>
  <c r="V125" i="2"/>
  <c r="BY125" i="2" s="1"/>
  <c r="U125" i="2"/>
  <c r="BX125" i="2" s="1"/>
  <c r="T125" i="2"/>
  <c r="BW125" i="2" s="1"/>
  <c r="S125" i="2"/>
  <c r="BV125" i="2" s="1"/>
  <c r="R125" i="2"/>
  <c r="BU125" i="2" s="1"/>
  <c r="Q125" i="2"/>
  <c r="BT125" i="2" s="1"/>
  <c r="P125" i="2"/>
  <c r="BS125" i="2" s="1"/>
  <c r="O125" i="2"/>
  <c r="N125" i="2"/>
  <c r="BQ125" i="2" s="1"/>
  <c r="M125" i="2"/>
  <c r="BP125" i="2" s="1"/>
  <c r="L125" i="2"/>
  <c r="K125" i="2"/>
  <c r="BN125" i="2" s="1"/>
  <c r="J125" i="2"/>
  <c r="BM125" i="2" s="1"/>
  <c r="I125" i="2"/>
  <c r="BL125" i="2" s="1"/>
  <c r="H125" i="2"/>
  <c r="BK125" i="2" s="1"/>
  <c r="G125" i="2"/>
  <c r="F125" i="2"/>
  <c r="BI125" i="2" s="1"/>
  <c r="E125" i="2"/>
  <c r="BH125" i="2" s="1"/>
  <c r="D125" i="2"/>
  <c r="C125" i="2"/>
  <c r="BF125" i="2" s="1"/>
  <c r="B125" i="2"/>
  <c r="A125" i="2"/>
  <c r="DG124" i="2"/>
  <c r="DC124" i="2"/>
  <c r="CY124" i="2"/>
  <c r="CQ124" i="2"/>
  <c r="CI124" i="2"/>
  <c r="CE124" i="2"/>
  <c r="BW124" i="2"/>
  <c r="BS124" i="2"/>
  <c r="BK124" i="2"/>
  <c r="BG124" i="2"/>
  <c r="BD124" i="2"/>
  <c r="BC124" i="2"/>
  <c r="BB124" i="2"/>
  <c r="DE124" i="2" s="1"/>
  <c r="BA124" i="2"/>
  <c r="DD124" i="2" s="1"/>
  <c r="AZ124" i="2"/>
  <c r="AY124" i="2"/>
  <c r="DB124" i="2" s="1"/>
  <c r="AX124" i="2"/>
  <c r="DA124" i="2" s="1"/>
  <c r="AW124" i="2"/>
  <c r="CZ124" i="2" s="1"/>
  <c r="AV124" i="2"/>
  <c r="AU124" i="2"/>
  <c r="CX124" i="2" s="1"/>
  <c r="AT124" i="2"/>
  <c r="CW124" i="2" s="1"/>
  <c r="AS124" i="2"/>
  <c r="CV124" i="2" s="1"/>
  <c r="AR124" i="2"/>
  <c r="CU124" i="2" s="1"/>
  <c r="AQ124" i="2"/>
  <c r="CT124" i="2" s="1"/>
  <c r="AP124" i="2"/>
  <c r="CS124" i="2" s="1"/>
  <c r="AO124" i="2"/>
  <c r="CR124" i="2" s="1"/>
  <c r="AN124" i="2"/>
  <c r="AM124" i="2"/>
  <c r="CP124" i="2" s="1"/>
  <c r="AL124" i="2"/>
  <c r="CO124" i="2" s="1"/>
  <c r="AK124" i="2"/>
  <c r="CN124" i="2" s="1"/>
  <c r="AJ124" i="2"/>
  <c r="CM124" i="2" s="1"/>
  <c r="AI124" i="2"/>
  <c r="CL124" i="2" s="1"/>
  <c r="AH124" i="2"/>
  <c r="CK124" i="2" s="1"/>
  <c r="AG124" i="2"/>
  <c r="CJ124" i="2" s="1"/>
  <c r="AF124" i="2"/>
  <c r="AE124" i="2"/>
  <c r="CH124" i="2" s="1"/>
  <c r="AD124" i="2"/>
  <c r="CG124" i="2" s="1"/>
  <c r="AC124" i="2"/>
  <c r="CF124" i="2" s="1"/>
  <c r="AB124" i="2"/>
  <c r="AA124" i="2"/>
  <c r="CD124" i="2" s="1"/>
  <c r="Z124" i="2"/>
  <c r="CC124" i="2" s="1"/>
  <c r="Y124" i="2"/>
  <c r="CB124" i="2" s="1"/>
  <c r="X124" i="2"/>
  <c r="CA124" i="2" s="1"/>
  <c r="W124" i="2"/>
  <c r="BZ124" i="2" s="1"/>
  <c r="V124" i="2"/>
  <c r="BY124" i="2" s="1"/>
  <c r="U124" i="2"/>
  <c r="BX124" i="2" s="1"/>
  <c r="T124" i="2"/>
  <c r="S124" i="2"/>
  <c r="BV124" i="2" s="1"/>
  <c r="R124" i="2"/>
  <c r="BU124" i="2" s="1"/>
  <c r="Q124" i="2"/>
  <c r="BT124" i="2" s="1"/>
  <c r="P124" i="2"/>
  <c r="O124" i="2"/>
  <c r="BR124" i="2" s="1"/>
  <c r="N124" i="2"/>
  <c r="BQ124" i="2" s="1"/>
  <c r="M124" i="2"/>
  <c r="BP124" i="2" s="1"/>
  <c r="L124" i="2"/>
  <c r="BO124" i="2" s="1"/>
  <c r="K124" i="2"/>
  <c r="BN124" i="2" s="1"/>
  <c r="J124" i="2"/>
  <c r="BM124" i="2" s="1"/>
  <c r="I124" i="2"/>
  <c r="BL124" i="2" s="1"/>
  <c r="H124" i="2"/>
  <c r="G124" i="2"/>
  <c r="BJ124" i="2" s="1"/>
  <c r="F124" i="2"/>
  <c r="BI124" i="2" s="1"/>
  <c r="E124" i="2"/>
  <c r="BH124" i="2" s="1"/>
  <c r="D124" i="2"/>
  <c r="C124" i="2"/>
  <c r="BF124" i="2" s="1"/>
  <c r="B124" i="2"/>
  <c r="A124" i="2"/>
  <c r="CZ123" i="2"/>
  <c r="CR123" i="2"/>
  <c r="BT123" i="2"/>
  <c r="BQ123" i="2"/>
  <c r="BL123" i="2"/>
  <c r="BD123" i="2"/>
  <c r="DG123" i="2" s="1"/>
  <c r="BC123" i="2"/>
  <c r="BB123" i="2"/>
  <c r="DE123" i="2" s="1"/>
  <c r="BA123" i="2"/>
  <c r="DD123" i="2" s="1"/>
  <c r="AZ123" i="2"/>
  <c r="DC123" i="2" s="1"/>
  <c r="AY123" i="2"/>
  <c r="DB123" i="2" s="1"/>
  <c r="AX123" i="2"/>
  <c r="DA123" i="2" s="1"/>
  <c r="AW123" i="2"/>
  <c r="AV123" i="2"/>
  <c r="CY123" i="2" s="1"/>
  <c r="AU123" i="2"/>
  <c r="CX123" i="2" s="1"/>
  <c r="AT123" i="2"/>
  <c r="CW123" i="2" s="1"/>
  <c r="AS123" i="2"/>
  <c r="CV123" i="2" s="1"/>
  <c r="AR123" i="2"/>
  <c r="CU123" i="2" s="1"/>
  <c r="AQ123" i="2"/>
  <c r="CT123" i="2" s="1"/>
  <c r="AP123" i="2"/>
  <c r="CS123" i="2" s="1"/>
  <c r="AO123" i="2"/>
  <c r="AN123" i="2"/>
  <c r="CQ123" i="2" s="1"/>
  <c r="AM123" i="2"/>
  <c r="CP123" i="2" s="1"/>
  <c r="AL123" i="2"/>
  <c r="CO123" i="2" s="1"/>
  <c r="AK123" i="2"/>
  <c r="CN123" i="2" s="1"/>
  <c r="AJ123" i="2"/>
  <c r="CM123" i="2" s="1"/>
  <c r="AI123" i="2"/>
  <c r="CL123" i="2" s="1"/>
  <c r="AH123" i="2"/>
  <c r="CK123" i="2" s="1"/>
  <c r="AG123" i="2"/>
  <c r="CJ123" i="2" s="1"/>
  <c r="AF123" i="2"/>
  <c r="CI123" i="2" s="1"/>
  <c r="AE123" i="2"/>
  <c r="CH123" i="2" s="1"/>
  <c r="AD123" i="2"/>
  <c r="CG123" i="2" s="1"/>
  <c r="AC123" i="2"/>
  <c r="CF123" i="2" s="1"/>
  <c r="AB123" i="2"/>
  <c r="CE123" i="2" s="1"/>
  <c r="AA123" i="2"/>
  <c r="CD123" i="2" s="1"/>
  <c r="Z123" i="2"/>
  <c r="CC123" i="2" s="1"/>
  <c r="Y123" i="2"/>
  <c r="CB123" i="2" s="1"/>
  <c r="X123" i="2"/>
  <c r="CA123" i="2" s="1"/>
  <c r="W123" i="2"/>
  <c r="BZ123" i="2" s="1"/>
  <c r="V123" i="2"/>
  <c r="BY123" i="2" s="1"/>
  <c r="U123" i="2"/>
  <c r="BX123" i="2" s="1"/>
  <c r="T123" i="2"/>
  <c r="BW123" i="2" s="1"/>
  <c r="S123" i="2"/>
  <c r="BV123" i="2" s="1"/>
  <c r="R123" i="2"/>
  <c r="BU123" i="2" s="1"/>
  <c r="Q123" i="2"/>
  <c r="P123" i="2"/>
  <c r="BS123" i="2" s="1"/>
  <c r="O123" i="2"/>
  <c r="BR123" i="2" s="1"/>
  <c r="N123" i="2"/>
  <c r="M123" i="2"/>
  <c r="BP123" i="2" s="1"/>
  <c r="L123" i="2"/>
  <c r="BO123" i="2" s="1"/>
  <c r="K123" i="2"/>
  <c r="BN123" i="2" s="1"/>
  <c r="J123" i="2"/>
  <c r="BM123" i="2" s="1"/>
  <c r="I123" i="2"/>
  <c r="H123" i="2"/>
  <c r="BK123" i="2" s="1"/>
  <c r="G123" i="2"/>
  <c r="BJ123" i="2" s="1"/>
  <c r="F123" i="2"/>
  <c r="BI123" i="2" s="1"/>
  <c r="E123" i="2"/>
  <c r="BH123" i="2" s="1"/>
  <c r="D123" i="2"/>
  <c r="BG123" i="2" s="1"/>
  <c r="C123" i="2"/>
  <c r="BF123" i="2" s="1"/>
  <c r="B123" i="2"/>
  <c r="A123" i="2"/>
  <c r="CW122" i="2"/>
  <c r="CD122" i="2"/>
  <c r="CC122" i="2"/>
  <c r="BI122" i="2"/>
  <c r="BF122" i="2"/>
  <c r="BD122" i="2"/>
  <c r="DG122" i="2" s="1"/>
  <c r="BC122" i="2"/>
  <c r="BB122" i="2"/>
  <c r="DE122" i="2" s="1"/>
  <c r="BA122" i="2"/>
  <c r="DD122" i="2" s="1"/>
  <c r="AZ122" i="2"/>
  <c r="DC122" i="2" s="1"/>
  <c r="AY122" i="2"/>
  <c r="DB122" i="2" s="1"/>
  <c r="AX122" i="2"/>
  <c r="DA122" i="2" s="1"/>
  <c r="AW122" i="2"/>
  <c r="CZ122" i="2" s="1"/>
  <c r="AV122" i="2"/>
  <c r="CY122" i="2" s="1"/>
  <c r="AU122" i="2"/>
  <c r="CX122" i="2" s="1"/>
  <c r="AT122" i="2"/>
  <c r="AS122" i="2"/>
  <c r="CV122" i="2" s="1"/>
  <c r="AR122" i="2"/>
  <c r="CU122" i="2" s="1"/>
  <c r="AQ122" i="2"/>
  <c r="CT122" i="2" s="1"/>
  <c r="AP122" i="2"/>
  <c r="CS122" i="2" s="1"/>
  <c r="AO122" i="2"/>
  <c r="CR122" i="2" s="1"/>
  <c r="AN122" i="2"/>
  <c r="CQ122" i="2" s="1"/>
  <c r="AM122" i="2"/>
  <c r="CP122" i="2" s="1"/>
  <c r="AL122" i="2"/>
  <c r="CO122" i="2" s="1"/>
  <c r="AK122" i="2"/>
  <c r="CN122" i="2" s="1"/>
  <c r="AJ122" i="2"/>
  <c r="CM122" i="2" s="1"/>
  <c r="AI122" i="2"/>
  <c r="CL122" i="2" s="1"/>
  <c r="AH122" i="2"/>
  <c r="CK122" i="2" s="1"/>
  <c r="AG122" i="2"/>
  <c r="CJ122" i="2" s="1"/>
  <c r="AF122" i="2"/>
  <c r="CI122" i="2" s="1"/>
  <c r="AE122" i="2"/>
  <c r="CH122" i="2" s="1"/>
  <c r="AD122" i="2"/>
  <c r="CG122" i="2" s="1"/>
  <c r="AC122" i="2"/>
  <c r="CF122" i="2" s="1"/>
  <c r="AB122" i="2"/>
  <c r="CE122" i="2" s="1"/>
  <c r="AA122" i="2"/>
  <c r="Z122" i="2"/>
  <c r="Y122" i="2"/>
  <c r="CB122" i="2" s="1"/>
  <c r="X122" i="2"/>
  <c r="CA122" i="2" s="1"/>
  <c r="W122" i="2"/>
  <c r="BZ122" i="2" s="1"/>
  <c r="V122" i="2"/>
  <c r="BY122" i="2" s="1"/>
  <c r="U122" i="2"/>
  <c r="BX122" i="2" s="1"/>
  <c r="T122" i="2"/>
  <c r="BW122" i="2" s="1"/>
  <c r="S122" i="2"/>
  <c r="BV122" i="2" s="1"/>
  <c r="R122" i="2"/>
  <c r="BU122" i="2" s="1"/>
  <c r="Q122" i="2"/>
  <c r="BT122" i="2" s="1"/>
  <c r="P122" i="2"/>
  <c r="BS122" i="2" s="1"/>
  <c r="O122" i="2"/>
  <c r="BR122" i="2" s="1"/>
  <c r="N122" i="2"/>
  <c r="BQ122" i="2" s="1"/>
  <c r="M122" i="2"/>
  <c r="BP122" i="2" s="1"/>
  <c r="L122" i="2"/>
  <c r="BO122" i="2" s="1"/>
  <c r="K122" i="2"/>
  <c r="BN122" i="2" s="1"/>
  <c r="J122" i="2"/>
  <c r="BM122" i="2" s="1"/>
  <c r="I122" i="2"/>
  <c r="BL122" i="2" s="1"/>
  <c r="H122" i="2"/>
  <c r="BK122" i="2" s="1"/>
  <c r="G122" i="2"/>
  <c r="BJ122" i="2" s="1"/>
  <c r="F122" i="2"/>
  <c r="E122" i="2"/>
  <c r="BH122" i="2" s="1"/>
  <c r="D122" i="2"/>
  <c r="BG122" i="2" s="1"/>
  <c r="C122" i="2"/>
  <c r="B122" i="2"/>
  <c r="A122" i="2"/>
  <c r="CY121" i="2"/>
  <c r="CQ121" i="2"/>
  <c r="CP121" i="2"/>
  <c r="CL121" i="2"/>
  <c r="CH121" i="2"/>
  <c r="BS121" i="2"/>
  <c r="BR121" i="2"/>
  <c r="BK121" i="2"/>
  <c r="BD121" i="2"/>
  <c r="DG121" i="2" s="1"/>
  <c r="BC121" i="2"/>
  <c r="BB121" i="2"/>
  <c r="DE121" i="2" s="1"/>
  <c r="BA121" i="2"/>
  <c r="DD121" i="2" s="1"/>
  <c r="AZ121" i="2"/>
  <c r="DC121" i="2" s="1"/>
  <c r="AY121" i="2"/>
  <c r="DB121" i="2" s="1"/>
  <c r="AX121" i="2"/>
  <c r="DA121" i="2" s="1"/>
  <c r="AW121" i="2"/>
  <c r="CZ121" i="2" s="1"/>
  <c r="AV121" i="2"/>
  <c r="AU121" i="2"/>
  <c r="CX121" i="2" s="1"/>
  <c r="AT121" i="2"/>
  <c r="CW121" i="2" s="1"/>
  <c r="AS121" i="2"/>
  <c r="CV121" i="2" s="1"/>
  <c r="AR121" i="2"/>
  <c r="CU121" i="2" s="1"/>
  <c r="AQ121" i="2"/>
  <c r="CT121" i="2" s="1"/>
  <c r="AP121" i="2"/>
  <c r="CS121" i="2" s="1"/>
  <c r="AO121" i="2"/>
  <c r="CR121" i="2" s="1"/>
  <c r="AN121" i="2"/>
  <c r="AM121" i="2"/>
  <c r="AL121" i="2"/>
  <c r="CO121" i="2" s="1"/>
  <c r="AK121" i="2"/>
  <c r="CN121" i="2" s="1"/>
  <c r="AJ121" i="2"/>
  <c r="CM121" i="2" s="1"/>
  <c r="AI121" i="2"/>
  <c r="AH121" i="2"/>
  <c r="CK121" i="2" s="1"/>
  <c r="AG121" i="2"/>
  <c r="CJ121" i="2" s="1"/>
  <c r="AF121" i="2"/>
  <c r="CI121" i="2" s="1"/>
  <c r="AE121" i="2"/>
  <c r="AD121" i="2"/>
  <c r="CG121" i="2" s="1"/>
  <c r="AC121" i="2"/>
  <c r="CF121" i="2" s="1"/>
  <c r="AB121" i="2"/>
  <c r="CE121" i="2" s="1"/>
  <c r="AA121" i="2"/>
  <c r="CD121" i="2" s="1"/>
  <c r="Z121" i="2"/>
  <c r="CC121" i="2" s="1"/>
  <c r="Y121" i="2"/>
  <c r="CB121" i="2" s="1"/>
  <c r="X121" i="2"/>
  <c r="CA121" i="2" s="1"/>
  <c r="W121" i="2"/>
  <c r="BZ121" i="2" s="1"/>
  <c r="V121" i="2"/>
  <c r="BY121" i="2" s="1"/>
  <c r="U121" i="2"/>
  <c r="BX121" i="2" s="1"/>
  <c r="T121" i="2"/>
  <c r="BW121" i="2" s="1"/>
  <c r="S121" i="2"/>
  <c r="BV121" i="2" s="1"/>
  <c r="R121" i="2"/>
  <c r="BU121" i="2" s="1"/>
  <c r="Q121" i="2"/>
  <c r="BT121" i="2" s="1"/>
  <c r="P121" i="2"/>
  <c r="O121" i="2"/>
  <c r="N121" i="2"/>
  <c r="BQ121" i="2" s="1"/>
  <c r="M121" i="2"/>
  <c r="BP121" i="2" s="1"/>
  <c r="L121" i="2"/>
  <c r="BO121" i="2" s="1"/>
  <c r="K121" i="2"/>
  <c r="BN121" i="2" s="1"/>
  <c r="J121" i="2"/>
  <c r="BM121" i="2" s="1"/>
  <c r="I121" i="2"/>
  <c r="BL121" i="2" s="1"/>
  <c r="H121" i="2"/>
  <c r="G121" i="2"/>
  <c r="BJ121" i="2" s="1"/>
  <c r="F121" i="2"/>
  <c r="BI121" i="2" s="1"/>
  <c r="E121" i="2"/>
  <c r="BH121" i="2" s="1"/>
  <c r="D121" i="2"/>
  <c r="BG121" i="2" s="1"/>
  <c r="C121" i="2"/>
  <c r="BF121" i="2" s="1"/>
  <c r="B121" i="2"/>
  <c r="A121" i="2"/>
  <c r="DC120" i="2"/>
  <c r="CY120" i="2"/>
  <c r="CV120" i="2"/>
  <c r="CU120" i="2"/>
  <c r="CQ120" i="2"/>
  <c r="CN120" i="2"/>
  <c r="CF120" i="2"/>
  <c r="CE120" i="2"/>
  <c r="CA120" i="2"/>
  <c r="BX120" i="2"/>
  <c r="BW120" i="2"/>
  <c r="BH120" i="2"/>
  <c r="BG120" i="2"/>
  <c r="BD120" i="2"/>
  <c r="DG120" i="2" s="1"/>
  <c r="BC120" i="2"/>
  <c r="BB120" i="2"/>
  <c r="DE120" i="2" s="1"/>
  <c r="BA120" i="2"/>
  <c r="DD120" i="2" s="1"/>
  <c r="AZ120" i="2"/>
  <c r="AY120" i="2"/>
  <c r="DB120" i="2" s="1"/>
  <c r="AX120" i="2"/>
  <c r="DA120" i="2" s="1"/>
  <c r="AW120" i="2"/>
  <c r="CZ120" i="2" s="1"/>
  <c r="AV120" i="2"/>
  <c r="AU120" i="2"/>
  <c r="CX120" i="2" s="1"/>
  <c r="AT120" i="2"/>
  <c r="CW120" i="2" s="1"/>
  <c r="AS120" i="2"/>
  <c r="AR120" i="2"/>
  <c r="AQ120" i="2"/>
  <c r="CT120" i="2" s="1"/>
  <c r="AP120" i="2"/>
  <c r="CS120" i="2" s="1"/>
  <c r="AO120" i="2"/>
  <c r="CR120" i="2" s="1"/>
  <c r="AN120" i="2"/>
  <c r="AM120" i="2"/>
  <c r="CP120" i="2" s="1"/>
  <c r="AL120" i="2"/>
  <c r="CO120" i="2" s="1"/>
  <c r="AK120" i="2"/>
  <c r="AJ120" i="2"/>
  <c r="CM120" i="2" s="1"/>
  <c r="AI120" i="2"/>
  <c r="CL120" i="2" s="1"/>
  <c r="AH120" i="2"/>
  <c r="CK120" i="2" s="1"/>
  <c r="AG120" i="2"/>
  <c r="CJ120" i="2" s="1"/>
  <c r="AF120" i="2"/>
  <c r="CI120" i="2" s="1"/>
  <c r="AE120" i="2"/>
  <c r="CH120" i="2" s="1"/>
  <c r="AD120" i="2"/>
  <c r="CG120" i="2" s="1"/>
  <c r="AC120" i="2"/>
  <c r="AB120" i="2"/>
  <c r="AA120" i="2"/>
  <c r="CD120" i="2" s="1"/>
  <c r="Z120" i="2"/>
  <c r="CC120" i="2" s="1"/>
  <c r="Y120" i="2"/>
  <c r="CB120" i="2" s="1"/>
  <c r="X120" i="2"/>
  <c r="W120" i="2"/>
  <c r="BZ120" i="2" s="1"/>
  <c r="V120" i="2"/>
  <c r="BY120" i="2" s="1"/>
  <c r="U120" i="2"/>
  <c r="T120" i="2"/>
  <c r="S120" i="2"/>
  <c r="BV120" i="2" s="1"/>
  <c r="R120" i="2"/>
  <c r="BU120" i="2" s="1"/>
  <c r="Q120" i="2"/>
  <c r="BT120" i="2" s="1"/>
  <c r="P120" i="2"/>
  <c r="BS120" i="2" s="1"/>
  <c r="O120" i="2"/>
  <c r="BR120" i="2" s="1"/>
  <c r="N120" i="2"/>
  <c r="BQ120" i="2" s="1"/>
  <c r="M120" i="2"/>
  <c r="BP120" i="2" s="1"/>
  <c r="L120" i="2"/>
  <c r="BO120" i="2" s="1"/>
  <c r="K120" i="2"/>
  <c r="BN120" i="2" s="1"/>
  <c r="J120" i="2"/>
  <c r="BM120" i="2" s="1"/>
  <c r="I120" i="2"/>
  <c r="BL120" i="2" s="1"/>
  <c r="H120" i="2"/>
  <c r="BK120" i="2" s="1"/>
  <c r="G120" i="2"/>
  <c r="BJ120" i="2" s="1"/>
  <c r="F120" i="2"/>
  <c r="BI120" i="2" s="1"/>
  <c r="E120" i="2"/>
  <c r="D120" i="2"/>
  <c r="C120" i="2"/>
  <c r="BF120" i="2" s="1"/>
  <c r="B120" i="2"/>
  <c r="A120" i="2"/>
  <c r="CK119" i="2"/>
  <c r="BT119" i="2"/>
  <c r="BP119" i="2"/>
  <c r="BD119" i="2"/>
  <c r="DG119" i="2" s="1"/>
  <c r="BC119" i="2"/>
  <c r="BB119" i="2"/>
  <c r="DE119" i="2" s="1"/>
  <c r="BA119" i="2"/>
  <c r="DD119" i="2" s="1"/>
  <c r="AZ119" i="2"/>
  <c r="DC119" i="2" s="1"/>
  <c r="AY119" i="2"/>
  <c r="DB119" i="2" s="1"/>
  <c r="AX119" i="2"/>
  <c r="DA119" i="2" s="1"/>
  <c r="AW119" i="2"/>
  <c r="CZ119" i="2" s="1"/>
  <c r="AV119" i="2"/>
  <c r="CY119" i="2" s="1"/>
  <c r="AU119" i="2"/>
  <c r="CX119" i="2" s="1"/>
  <c r="AT119" i="2"/>
  <c r="CW119" i="2" s="1"/>
  <c r="AS119" i="2"/>
  <c r="CV119" i="2" s="1"/>
  <c r="AR119" i="2"/>
  <c r="CU119" i="2" s="1"/>
  <c r="AQ119" i="2"/>
  <c r="CT119" i="2" s="1"/>
  <c r="AP119" i="2"/>
  <c r="CS119" i="2" s="1"/>
  <c r="AO119" i="2"/>
  <c r="CR119" i="2" s="1"/>
  <c r="AN119" i="2"/>
  <c r="CQ119" i="2" s="1"/>
  <c r="AM119" i="2"/>
  <c r="CP119" i="2" s="1"/>
  <c r="AL119" i="2"/>
  <c r="CO119" i="2" s="1"/>
  <c r="AK119" i="2"/>
  <c r="CN119" i="2" s="1"/>
  <c r="AJ119" i="2"/>
  <c r="CM119" i="2" s="1"/>
  <c r="AI119" i="2"/>
  <c r="CL119" i="2" s="1"/>
  <c r="AH119" i="2"/>
  <c r="AG119" i="2"/>
  <c r="CJ119" i="2" s="1"/>
  <c r="AF119" i="2"/>
  <c r="CI119" i="2" s="1"/>
  <c r="AE119" i="2"/>
  <c r="CH119" i="2" s="1"/>
  <c r="AD119" i="2"/>
  <c r="CG119" i="2" s="1"/>
  <c r="AC119" i="2"/>
  <c r="CF119" i="2" s="1"/>
  <c r="AB119" i="2"/>
  <c r="CE119" i="2" s="1"/>
  <c r="AA119" i="2"/>
  <c r="CD119" i="2" s="1"/>
  <c r="Z119" i="2"/>
  <c r="CC119" i="2" s="1"/>
  <c r="Y119" i="2"/>
  <c r="CB119" i="2" s="1"/>
  <c r="X119" i="2"/>
  <c r="CA119" i="2" s="1"/>
  <c r="W119" i="2"/>
  <c r="BZ119" i="2" s="1"/>
  <c r="V119" i="2"/>
  <c r="BY119" i="2" s="1"/>
  <c r="U119" i="2"/>
  <c r="BX119" i="2" s="1"/>
  <c r="T119" i="2"/>
  <c r="BW119" i="2" s="1"/>
  <c r="S119" i="2"/>
  <c r="BV119" i="2" s="1"/>
  <c r="R119" i="2"/>
  <c r="BU119" i="2" s="1"/>
  <c r="Q119" i="2"/>
  <c r="P119" i="2"/>
  <c r="BS119" i="2" s="1"/>
  <c r="O119" i="2"/>
  <c r="BR119" i="2" s="1"/>
  <c r="N119" i="2"/>
  <c r="BQ119" i="2" s="1"/>
  <c r="M119" i="2"/>
  <c r="L119" i="2"/>
  <c r="BO119" i="2" s="1"/>
  <c r="K119" i="2"/>
  <c r="BN119" i="2" s="1"/>
  <c r="J119" i="2"/>
  <c r="BM119" i="2" s="1"/>
  <c r="I119" i="2"/>
  <c r="BL119" i="2" s="1"/>
  <c r="H119" i="2"/>
  <c r="BK119" i="2" s="1"/>
  <c r="G119" i="2"/>
  <c r="BJ119" i="2" s="1"/>
  <c r="F119" i="2"/>
  <c r="BI119" i="2" s="1"/>
  <c r="E119" i="2"/>
  <c r="BH119" i="2" s="1"/>
  <c r="D119" i="2"/>
  <c r="BG119" i="2" s="1"/>
  <c r="C119" i="2"/>
  <c r="BF119" i="2" s="1"/>
  <c r="B119" i="2"/>
  <c r="A119" i="2"/>
  <c r="CX118" i="2"/>
  <c r="CW118" i="2"/>
  <c r="CP118" i="2"/>
  <c r="CC118" i="2"/>
  <c r="BZ118" i="2"/>
  <c r="BI118" i="2"/>
  <c r="BD118" i="2"/>
  <c r="DG118" i="2" s="1"/>
  <c r="BC118" i="2"/>
  <c r="BB118" i="2"/>
  <c r="DE118" i="2" s="1"/>
  <c r="BA118" i="2"/>
  <c r="DD118" i="2" s="1"/>
  <c r="AZ118" i="2"/>
  <c r="DC118" i="2" s="1"/>
  <c r="AY118" i="2"/>
  <c r="DB118" i="2" s="1"/>
  <c r="AX118" i="2"/>
  <c r="DA118" i="2" s="1"/>
  <c r="AW118" i="2"/>
  <c r="CZ118" i="2" s="1"/>
  <c r="AV118" i="2"/>
  <c r="CY118" i="2" s="1"/>
  <c r="AU118" i="2"/>
  <c r="AT118" i="2"/>
  <c r="AS118" i="2"/>
  <c r="CV118" i="2" s="1"/>
  <c r="AR118" i="2"/>
  <c r="CU118" i="2" s="1"/>
  <c r="AQ118" i="2"/>
  <c r="CT118" i="2" s="1"/>
  <c r="AP118" i="2"/>
  <c r="CS118" i="2" s="1"/>
  <c r="AO118" i="2"/>
  <c r="CR118" i="2" s="1"/>
  <c r="AN118" i="2"/>
  <c r="CQ118" i="2" s="1"/>
  <c r="AM118" i="2"/>
  <c r="AL118" i="2"/>
  <c r="CO118" i="2" s="1"/>
  <c r="AK118" i="2"/>
  <c r="CN118" i="2" s="1"/>
  <c r="AJ118" i="2"/>
  <c r="CM118" i="2" s="1"/>
  <c r="AI118" i="2"/>
  <c r="CL118" i="2" s="1"/>
  <c r="AH118" i="2"/>
  <c r="CK118" i="2" s="1"/>
  <c r="AG118" i="2"/>
  <c r="CJ118" i="2" s="1"/>
  <c r="AF118" i="2"/>
  <c r="CI118" i="2" s="1"/>
  <c r="AE118" i="2"/>
  <c r="CH118" i="2" s="1"/>
  <c r="AD118" i="2"/>
  <c r="CG118" i="2" s="1"/>
  <c r="AC118" i="2"/>
  <c r="CF118" i="2" s="1"/>
  <c r="AB118" i="2"/>
  <c r="CE118" i="2" s="1"/>
  <c r="AA118" i="2"/>
  <c r="CD118" i="2" s="1"/>
  <c r="Z118" i="2"/>
  <c r="Y118" i="2"/>
  <c r="CB118" i="2" s="1"/>
  <c r="X118" i="2"/>
  <c r="CA118" i="2" s="1"/>
  <c r="W118" i="2"/>
  <c r="V118" i="2"/>
  <c r="BY118" i="2" s="1"/>
  <c r="U118" i="2"/>
  <c r="BX118" i="2" s="1"/>
  <c r="T118" i="2"/>
  <c r="BW118" i="2" s="1"/>
  <c r="S118" i="2"/>
  <c r="BV118" i="2" s="1"/>
  <c r="R118" i="2"/>
  <c r="BU118" i="2" s="1"/>
  <c r="Q118" i="2"/>
  <c r="BT118" i="2" s="1"/>
  <c r="P118" i="2"/>
  <c r="BS118" i="2" s="1"/>
  <c r="O118" i="2"/>
  <c r="BR118" i="2" s="1"/>
  <c r="N118" i="2"/>
  <c r="BQ118" i="2" s="1"/>
  <c r="M118" i="2"/>
  <c r="BP118" i="2" s="1"/>
  <c r="L118" i="2"/>
  <c r="BO118" i="2" s="1"/>
  <c r="K118" i="2"/>
  <c r="BN118" i="2" s="1"/>
  <c r="J118" i="2"/>
  <c r="BM118" i="2" s="1"/>
  <c r="I118" i="2"/>
  <c r="BL118" i="2" s="1"/>
  <c r="H118" i="2"/>
  <c r="BK118" i="2" s="1"/>
  <c r="G118" i="2"/>
  <c r="BJ118" i="2" s="1"/>
  <c r="F118" i="2"/>
  <c r="E118" i="2"/>
  <c r="BH118" i="2" s="1"/>
  <c r="D118" i="2"/>
  <c r="BG118" i="2" s="1"/>
  <c r="C118" i="2"/>
  <c r="BF118" i="2" s="1"/>
  <c r="B118" i="2"/>
  <c r="A118" i="2"/>
  <c r="CX117" i="2"/>
  <c r="CL117" i="2"/>
  <c r="CH117" i="2"/>
  <c r="CD117" i="2"/>
  <c r="BN117" i="2"/>
  <c r="BD117" i="2"/>
  <c r="DG117" i="2" s="1"/>
  <c r="BC117" i="2"/>
  <c r="BB117" i="2"/>
  <c r="DE117" i="2" s="1"/>
  <c r="BA117" i="2"/>
  <c r="DD117" i="2" s="1"/>
  <c r="AZ117" i="2"/>
  <c r="DC117" i="2" s="1"/>
  <c r="AY117" i="2"/>
  <c r="DB117" i="2" s="1"/>
  <c r="AX117" i="2"/>
  <c r="DA117" i="2" s="1"/>
  <c r="AW117" i="2"/>
  <c r="CZ117" i="2" s="1"/>
  <c r="AV117" i="2"/>
  <c r="CY117" i="2" s="1"/>
  <c r="AU117" i="2"/>
  <c r="AT117" i="2"/>
  <c r="CW117" i="2" s="1"/>
  <c r="AS117" i="2"/>
  <c r="CV117" i="2" s="1"/>
  <c r="AR117" i="2"/>
  <c r="CU117" i="2" s="1"/>
  <c r="AQ117" i="2"/>
  <c r="CT117" i="2" s="1"/>
  <c r="AP117" i="2"/>
  <c r="CS117" i="2" s="1"/>
  <c r="AO117" i="2"/>
  <c r="CR117" i="2" s="1"/>
  <c r="AN117" i="2"/>
  <c r="CQ117" i="2" s="1"/>
  <c r="AM117" i="2"/>
  <c r="CP117" i="2" s="1"/>
  <c r="AL117" i="2"/>
  <c r="CO117" i="2" s="1"/>
  <c r="AK117" i="2"/>
  <c r="CN117" i="2" s="1"/>
  <c r="AJ117" i="2"/>
  <c r="CM117" i="2" s="1"/>
  <c r="AI117" i="2"/>
  <c r="AH117" i="2"/>
  <c r="CK117" i="2" s="1"/>
  <c r="AG117" i="2"/>
  <c r="CJ117" i="2" s="1"/>
  <c r="AF117" i="2"/>
  <c r="CI117" i="2" s="1"/>
  <c r="AE117" i="2"/>
  <c r="AD117" i="2"/>
  <c r="CG117" i="2" s="1"/>
  <c r="AC117" i="2"/>
  <c r="CF117" i="2" s="1"/>
  <c r="AB117" i="2"/>
  <c r="CE117" i="2" s="1"/>
  <c r="AA117" i="2"/>
  <c r="Z117" i="2"/>
  <c r="CC117" i="2" s="1"/>
  <c r="Y117" i="2"/>
  <c r="CB117" i="2" s="1"/>
  <c r="X117" i="2"/>
  <c r="CA117" i="2" s="1"/>
  <c r="W117" i="2"/>
  <c r="BZ117" i="2" s="1"/>
  <c r="V117" i="2"/>
  <c r="BY117" i="2" s="1"/>
  <c r="U117" i="2"/>
  <c r="BX117" i="2" s="1"/>
  <c r="T117" i="2"/>
  <c r="BW117" i="2" s="1"/>
  <c r="S117" i="2"/>
  <c r="BV117" i="2" s="1"/>
  <c r="R117" i="2"/>
  <c r="BU117" i="2" s="1"/>
  <c r="Q117" i="2"/>
  <c r="BT117" i="2" s="1"/>
  <c r="P117" i="2"/>
  <c r="BS117" i="2" s="1"/>
  <c r="O117" i="2"/>
  <c r="BR117" i="2" s="1"/>
  <c r="N117" i="2"/>
  <c r="BQ117" i="2" s="1"/>
  <c r="M117" i="2"/>
  <c r="BP117" i="2" s="1"/>
  <c r="L117" i="2"/>
  <c r="BO117" i="2" s="1"/>
  <c r="K117" i="2"/>
  <c r="J117" i="2"/>
  <c r="BM117" i="2" s="1"/>
  <c r="I117" i="2"/>
  <c r="BL117" i="2" s="1"/>
  <c r="H117" i="2"/>
  <c r="BK117" i="2" s="1"/>
  <c r="G117" i="2"/>
  <c r="BJ117" i="2" s="1"/>
  <c r="F117" i="2"/>
  <c r="BI117" i="2" s="1"/>
  <c r="E117" i="2"/>
  <c r="BH117" i="2" s="1"/>
  <c r="D117" i="2"/>
  <c r="BG117" i="2" s="1"/>
  <c r="C117" i="2"/>
  <c r="BF117" i="2" s="1"/>
  <c r="B117" i="2"/>
  <c r="A117" i="2"/>
  <c r="CU116" i="2"/>
  <c r="BG116" i="2"/>
  <c r="BD116" i="2"/>
  <c r="DG116" i="2" s="1"/>
  <c r="BC116" i="2"/>
  <c r="BB116" i="2"/>
  <c r="DE116" i="2" s="1"/>
  <c r="BA116" i="2"/>
  <c r="DD116" i="2" s="1"/>
  <c r="AZ116" i="2"/>
  <c r="DC116" i="2" s="1"/>
  <c r="AY116" i="2"/>
  <c r="DB116" i="2" s="1"/>
  <c r="AX116" i="2"/>
  <c r="DA116" i="2" s="1"/>
  <c r="AW116" i="2"/>
  <c r="CZ116" i="2" s="1"/>
  <c r="AV116" i="2"/>
  <c r="CY116" i="2" s="1"/>
  <c r="AU116" i="2"/>
  <c r="CX116" i="2" s="1"/>
  <c r="AT116" i="2"/>
  <c r="CW116" i="2" s="1"/>
  <c r="AS116" i="2"/>
  <c r="CV116" i="2" s="1"/>
  <c r="AR116" i="2"/>
  <c r="AQ116" i="2"/>
  <c r="CT116" i="2" s="1"/>
  <c r="AP116" i="2"/>
  <c r="CS116" i="2" s="1"/>
  <c r="AO116" i="2"/>
  <c r="CR116" i="2" s="1"/>
  <c r="AN116" i="2"/>
  <c r="CQ116" i="2" s="1"/>
  <c r="AM116" i="2"/>
  <c r="CP116" i="2" s="1"/>
  <c r="AL116" i="2"/>
  <c r="CO116" i="2" s="1"/>
  <c r="AK116" i="2"/>
  <c r="CN116" i="2" s="1"/>
  <c r="AJ116" i="2"/>
  <c r="CM116" i="2" s="1"/>
  <c r="AI116" i="2"/>
  <c r="CL116" i="2" s="1"/>
  <c r="AH116" i="2"/>
  <c r="CK116" i="2" s="1"/>
  <c r="AG116" i="2"/>
  <c r="CJ116" i="2" s="1"/>
  <c r="AF116" i="2"/>
  <c r="CI116" i="2" s="1"/>
  <c r="AE116" i="2"/>
  <c r="CH116" i="2" s="1"/>
  <c r="AD116" i="2"/>
  <c r="CG116" i="2" s="1"/>
  <c r="AC116" i="2"/>
  <c r="CF116" i="2" s="1"/>
  <c r="AB116" i="2"/>
  <c r="CE116" i="2" s="1"/>
  <c r="AA116" i="2"/>
  <c r="CD116" i="2" s="1"/>
  <c r="Z116" i="2"/>
  <c r="CC116" i="2" s="1"/>
  <c r="Y116" i="2"/>
  <c r="CB116" i="2" s="1"/>
  <c r="X116" i="2"/>
  <c r="CA116" i="2" s="1"/>
  <c r="W116" i="2"/>
  <c r="BZ116" i="2" s="1"/>
  <c r="V116" i="2"/>
  <c r="BY116" i="2" s="1"/>
  <c r="U116" i="2"/>
  <c r="BX116" i="2" s="1"/>
  <c r="T116" i="2"/>
  <c r="BW116" i="2" s="1"/>
  <c r="S116" i="2"/>
  <c r="BV116" i="2" s="1"/>
  <c r="R116" i="2"/>
  <c r="BU116" i="2" s="1"/>
  <c r="Q116" i="2"/>
  <c r="BT116" i="2" s="1"/>
  <c r="P116" i="2"/>
  <c r="BS116" i="2" s="1"/>
  <c r="O116" i="2"/>
  <c r="BR116" i="2" s="1"/>
  <c r="N116" i="2"/>
  <c r="BQ116" i="2" s="1"/>
  <c r="M116" i="2"/>
  <c r="BP116" i="2" s="1"/>
  <c r="L116" i="2"/>
  <c r="BO116" i="2" s="1"/>
  <c r="K116" i="2"/>
  <c r="BN116" i="2" s="1"/>
  <c r="J116" i="2"/>
  <c r="BM116" i="2" s="1"/>
  <c r="I116" i="2"/>
  <c r="BL116" i="2" s="1"/>
  <c r="H116" i="2"/>
  <c r="BK116" i="2" s="1"/>
  <c r="G116" i="2"/>
  <c r="BJ116" i="2" s="1"/>
  <c r="F116" i="2"/>
  <c r="BI116" i="2" s="1"/>
  <c r="E116" i="2"/>
  <c r="BH116" i="2" s="1"/>
  <c r="D116" i="2"/>
  <c r="C116" i="2"/>
  <c r="BF116" i="2" s="1"/>
  <c r="B116" i="2"/>
  <c r="A116" i="2"/>
  <c r="DE115" i="2"/>
  <c r="CZ115" i="2"/>
  <c r="CW115" i="2"/>
  <c r="CJ115" i="2"/>
  <c r="BQ115" i="2"/>
  <c r="BP115" i="2"/>
  <c r="BD115" i="2"/>
  <c r="DG115" i="2" s="1"/>
  <c r="BC115" i="2"/>
  <c r="BB115" i="2"/>
  <c r="BA115" i="2"/>
  <c r="DD115" i="2" s="1"/>
  <c r="AZ115" i="2"/>
  <c r="DC115" i="2" s="1"/>
  <c r="AY115" i="2"/>
  <c r="DB115" i="2" s="1"/>
  <c r="AX115" i="2"/>
  <c r="DA115" i="2" s="1"/>
  <c r="AW115" i="2"/>
  <c r="AV115" i="2"/>
  <c r="CY115" i="2" s="1"/>
  <c r="AU115" i="2"/>
  <c r="CX115" i="2" s="1"/>
  <c r="AT115" i="2"/>
  <c r="AS115" i="2"/>
  <c r="CV115" i="2" s="1"/>
  <c r="AR115" i="2"/>
  <c r="CU115" i="2" s="1"/>
  <c r="AQ115" i="2"/>
  <c r="CT115" i="2" s="1"/>
  <c r="AP115" i="2"/>
  <c r="CS115" i="2" s="1"/>
  <c r="AO115" i="2"/>
  <c r="CR115" i="2" s="1"/>
  <c r="AN115" i="2"/>
  <c r="CQ115" i="2" s="1"/>
  <c r="AM115" i="2"/>
  <c r="CP115" i="2" s="1"/>
  <c r="AL115" i="2"/>
  <c r="CO115" i="2" s="1"/>
  <c r="AK115" i="2"/>
  <c r="CN115" i="2" s="1"/>
  <c r="AJ115" i="2"/>
  <c r="CM115" i="2" s="1"/>
  <c r="AI115" i="2"/>
  <c r="CL115" i="2" s="1"/>
  <c r="AH115" i="2"/>
  <c r="CK115" i="2" s="1"/>
  <c r="AG115" i="2"/>
  <c r="AF115" i="2"/>
  <c r="CI115" i="2" s="1"/>
  <c r="AE115" i="2"/>
  <c r="CH115" i="2" s="1"/>
  <c r="AD115" i="2"/>
  <c r="CG115" i="2" s="1"/>
  <c r="AC115" i="2"/>
  <c r="CF115" i="2" s="1"/>
  <c r="AB115" i="2"/>
  <c r="CE115" i="2" s="1"/>
  <c r="AA115" i="2"/>
  <c r="CD115" i="2" s="1"/>
  <c r="Z115" i="2"/>
  <c r="CC115" i="2" s="1"/>
  <c r="Y115" i="2"/>
  <c r="CB115" i="2" s="1"/>
  <c r="X115" i="2"/>
  <c r="CA115" i="2" s="1"/>
  <c r="W115" i="2"/>
  <c r="BZ115" i="2" s="1"/>
  <c r="V115" i="2"/>
  <c r="BY115" i="2" s="1"/>
  <c r="U115" i="2"/>
  <c r="BX115" i="2" s="1"/>
  <c r="T115" i="2"/>
  <c r="BW115" i="2" s="1"/>
  <c r="S115" i="2"/>
  <c r="BV115" i="2" s="1"/>
  <c r="R115" i="2"/>
  <c r="BU115" i="2" s="1"/>
  <c r="Q115" i="2"/>
  <c r="BT115" i="2" s="1"/>
  <c r="P115" i="2"/>
  <c r="BS115" i="2" s="1"/>
  <c r="O115" i="2"/>
  <c r="BR115" i="2" s="1"/>
  <c r="N115" i="2"/>
  <c r="M115" i="2"/>
  <c r="L115" i="2"/>
  <c r="BO115" i="2" s="1"/>
  <c r="K115" i="2"/>
  <c r="BN115" i="2" s="1"/>
  <c r="J115" i="2"/>
  <c r="BM115" i="2" s="1"/>
  <c r="I115" i="2"/>
  <c r="BL115" i="2" s="1"/>
  <c r="H115" i="2"/>
  <c r="BK115" i="2" s="1"/>
  <c r="G115" i="2"/>
  <c r="BJ115" i="2" s="1"/>
  <c r="F115" i="2"/>
  <c r="BI115" i="2" s="1"/>
  <c r="E115" i="2"/>
  <c r="BH115" i="2" s="1"/>
  <c r="D115" i="2"/>
  <c r="BG115" i="2" s="1"/>
  <c r="C115" i="2"/>
  <c r="BF115" i="2" s="1"/>
  <c r="B115" i="2"/>
  <c r="A115" i="2"/>
  <c r="CW114" i="2"/>
  <c r="CT114" i="2"/>
  <c r="CC114" i="2"/>
  <c r="BY114" i="2"/>
  <c r="BU114" i="2"/>
  <c r="BF114" i="2"/>
  <c r="BD114" i="2"/>
  <c r="DG114" i="2" s="1"/>
  <c r="BC114" i="2"/>
  <c r="BB114" i="2"/>
  <c r="DE114" i="2" s="1"/>
  <c r="BA114" i="2"/>
  <c r="DD114" i="2" s="1"/>
  <c r="AZ114" i="2"/>
  <c r="DC114" i="2" s="1"/>
  <c r="AY114" i="2"/>
  <c r="DB114" i="2" s="1"/>
  <c r="AX114" i="2"/>
  <c r="DA114" i="2" s="1"/>
  <c r="AW114" i="2"/>
  <c r="CZ114" i="2" s="1"/>
  <c r="AV114" i="2"/>
  <c r="CY114" i="2" s="1"/>
  <c r="AU114" i="2"/>
  <c r="CX114" i="2" s="1"/>
  <c r="AT114" i="2"/>
  <c r="AS114" i="2"/>
  <c r="CV114" i="2" s="1"/>
  <c r="AR114" i="2"/>
  <c r="CU114" i="2" s="1"/>
  <c r="AQ114" i="2"/>
  <c r="AP114" i="2"/>
  <c r="CS114" i="2" s="1"/>
  <c r="AO114" i="2"/>
  <c r="CR114" i="2" s="1"/>
  <c r="AN114" i="2"/>
  <c r="CQ114" i="2" s="1"/>
  <c r="AM114" i="2"/>
  <c r="CP114" i="2" s="1"/>
  <c r="AL114" i="2"/>
  <c r="CO114" i="2" s="1"/>
  <c r="AK114" i="2"/>
  <c r="CN114" i="2" s="1"/>
  <c r="AJ114" i="2"/>
  <c r="CM114" i="2" s="1"/>
  <c r="AI114" i="2"/>
  <c r="CL114" i="2" s="1"/>
  <c r="AH114" i="2"/>
  <c r="CK114" i="2" s="1"/>
  <c r="AG114" i="2"/>
  <c r="CJ114" i="2" s="1"/>
  <c r="AF114" i="2"/>
  <c r="CI114" i="2" s="1"/>
  <c r="AE114" i="2"/>
  <c r="CH114" i="2" s="1"/>
  <c r="AD114" i="2"/>
  <c r="CG114" i="2" s="1"/>
  <c r="AC114" i="2"/>
  <c r="CF114" i="2" s="1"/>
  <c r="AB114" i="2"/>
  <c r="CE114" i="2" s="1"/>
  <c r="AA114" i="2"/>
  <c r="CD114" i="2" s="1"/>
  <c r="Z114" i="2"/>
  <c r="Y114" i="2"/>
  <c r="CB114" i="2" s="1"/>
  <c r="X114" i="2"/>
  <c r="CA114" i="2" s="1"/>
  <c r="W114" i="2"/>
  <c r="BZ114" i="2" s="1"/>
  <c r="V114" i="2"/>
  <c r="U114" i="2"/>
  <c r="BX114" i="2" s="1"/>
  <c r="T114" i="2"/>
  <c r="BW114" i="2" s="1"/>
  <c r="S114" i="2"/>
  <c r="BV114" i="2" s="1"/>
  <c r="R114" i="2"/>
  <c r="Q114" i="2"/>
  <c r="BT114" i="2" s="1"/>
  <c r="P114" i="2"/>
  <c r="BS114" i="2" s="1"/>
  <c r="O114" i="2"/>
  <c r="BR114" i="2" s="1"/>
  <c r="N114" i="2"/>
  <c r="BQ114" i="2" s="1"/>
  <c r="M114" i="2"/>
  <c r="BP114" i="2" s="1"/>
  <c r="L114" i="2"/>
  <c r="BO114" i="2" s="1"/>
  <c r="K114" i="2"/>
  <c r="BN114" i="2" s="1"/>
  <c r="J114" i="2"/>
  <c r="BM114" i="2" s="1"/>
  <c r="I114" i="2"/>
  <c r="BL114" i="2" s="1"/>
  <c r="H114" i="2"/>
  <c r="BK114" i="2" s="1"/>
  <c r="G114" i="2"/>
  <c r="BJ114" i="2" s="1"/>
  <c r="F114" i="2"/>
  <c r="BI114" i="2" s="1"/>
  <c r="E114" i="2"/>
  <c r="BH114" i="2" s="1"/>
  <c r="D114" i="2"/>
  <c r="BG114" i="2" s="1"/>
  <c r="C114" i="2"/>
  <c r="B114" i="2"/>
  <c r="A114" i="2"/>
  <c r="DG113" i="2"/>
  <c r="CL113" i="2"/>
  <c r="CI113" i="2"/>
  <c r="BR113" i="2"/>
  <c r="BN113" i="2"/>
  <c r="BD113" i="2"/>
  <c r="BC113" i="2"/>
  <c r="BB113" i="2"/>
  <c r="DE113" i="2" s="1"/>
  <c r="BA113" i="2"/>
  <c r="DD113" i="2" s="1"/>
  <c r="AZ113" i="2"/>
  <c r="DC113" i="2" s="1"/>
  <c r="AY113" i="2"/>
  <c r="DB113" i="2" s="1"/>
  <c r="AX113" i="2"/>
  <c r="DA113" i="2" s="1"/>
  <c r="AW113" i="2"/>
  <c r="CZ113" i="2" s="1"/>
  <c r="AV113" i="2"/>
  <c r="CY113" i="2" s="1"/>
  <c r="AU113" i="2"/>
  <c r="CX113" i="2" s="1"/>
  <c r="AT113" i="2"/>
  <c r="CW113" i="2" s="1"/>
  <c r="AS113" i="2"/>
  <c r="CV113" i="2" s="1"/>
  <c r="AR113" i="2"/>
  <c r="CU113" i="2" s="1"/>
  <c r="AQ113" i="2"/>
  <c r="CT113" i="2" s="1"/>
  <c r="AP113" i="2"/>
  <c r="CS113" i="2" s="1"/>
  <c r="AO113" i="2"/>
  <c r="CR113" i="2" s="1"/>
  <c r="AN113" i="2"/>
  <c r="CQ113" i="2" s="1"/>
  <c r="AM113" i="2"/>
  <c r="CP113" i="2" s="1"/>
  <c r="AL113" i="2"/>
  <c r="CO113" i="2" s="1"/>
  <c r="AK113" i="2"/>
  <c r="CN113" i="2" s="1"/>
  <c r="AJ113" i="2"/>
  <c r="CM113" i="2" s="1"/>
  <c r="AI113" i="2"/>
  <c r="AH113" i="2"/>
  <c r="CK113" i="2" s="1"/>
  <c r="AG113" i="2"/>
  <c r="CJ113" i="2" s="1"/>
  <c r="AF113" i="2"/>
  <c r="AE113" i="2"/>
  <c r="CH113" i="2" s="1"/>
  <c r="AD113" i="2"/>
  <c r="CG113" i="2" s="1"/>
  <c r="AC113" i="2"/>
  <c r="CF113" i="2" s="1"/>
  <c r="AB113" i="2"/>
  <c r="CE113" i="2" s="1"/>
  <c r="AA113" i="2"/>
  <c r="CD113" i="2" s="1"/>
  <c r="Z113" i="2"/>
  <c r="CC113" i="2" s="1"/>
  <c r="Y113" i="2"/>
  <c r="CB113" i="2" s="1"/>
  <c r="X113" i="2"/>
  <c r="CA113" i="2" s="1"/>
  <c r="W113" i="2"/>
  <c r="BZ113" i="2" s="1"/>
  <c r="V113" i="2"/>
  <c r="BY113" i="2" s="1"/>
  <c r="U113" i="2"/>
  <c r="BX113" i="2" s="1"/>
  <c r="T113" i="2"/>
  <c r="BW113" i="2" s="1"/>
  <c r="S113" i="2"/>
  <c r="BV113" i="2" s="1"/>
  <c r="R113" i="2"/>
  <c r="BU113" i="2" s="1"/>
  <c r="Q113" i="2"/>
  <c r="BT113" i="2" s="1"/>
  <c r="P113" i="2"/>
  <c r="BS113" i="2" s="1"/>
  <c r="O113" i="2"/>
  <c r="N113" i="2"/>
  <c r="BQ113" i="2" s="1"/>
  <c r="M113" i="2"/>
  <c r="BP113" i="2" s="1"/>
  <c r="L113" i="2"/>
  <c r="BO113" i="2" s="1"/>
  <c r="K113" i="2"/>
  <c r="J113" i="2"/>
  <c r="BM113" i="2" s="1"/>
  <c r="I113" i="2"/>
  <c r="BL113" i="2" s="1"/>
  <c r="H113" i="2"/>
  <c r="BK113" i="2" s="1"/>
  <c r="G113" i="2"/>
  <c r="BJ113" i="2" s="1"/>
  <c r="F113" i="2"/>
  <c r="BI113" i="2" s="1"/>
  <c r="E113" i="2"/>
  <c r="BH113" i="2" s="1"/>
  <c r="D113" i="2"/>
  <c r="BG113" i="2" s="1"/>
  <c r="C113" i="2"/>
  <c r="BF113" i="2" s="1"/>
  <c r="B113" i="2"/>
  <c r="A113" i="2"/>
  <c r="CV112" i="2"/>
  <c r="CU112" i="2"/>
  <c r="CN112" i="2"/>
  <c r="BX112" i="2"/>
  <c r="BG112" i="2"/>
  <c r="BD112" i="2"/>
  <c r="DG112" i="2" s="1"/>
  <c r="BC112" i="2"/>
  <c r="BB112" i="2"/>
  <c r="DE112" i="2" s="1"/>
  <c r="BA112" i="2"/>
  <c r="DD112" i="2" s="1"/>
  <c r="AZ112" i="2"/>
  <c r="DC112" i="2" s="1"/>
  <c r="AY112" i="2"/>
  <c r="DB112" i="2" s="1"/>
  <c r="AX112" i="2"/>
  <c r="DA112" i="2" s="1"/>
  <c r="AW112" i="2"/>
  <c r="CZ112" i="2" s="1"/>
  <c r="AV112" i="2"/>
  <c r="CY112" i="2" s="1"/>
  <c r="AU112" i="2"/>
  <c r="CX112" i="2" s="1"/>
  <c r="AT112" i="2"/>
  <c r="CW112" i="2" s="1"/>
  <c r="AS112" i="2"/>
  <c r="AR112" i="2"/>
  <c r="AQ112" i="2"/>
  <c r="CT112" i="2" s="1"/>
  <c r="AP112" i="2"/>
  <c r="CS112" i="2" s="1"/>
  <c r="AO112" i="2"/>
  <c r="CR112" i="2" s="1"/>
  <c r="AN112" i="2"/>
  <c r="CQ112" i="2" s="1"/>
  <c r="AM112" i="2"/>
  <c r="CP112" i="2" s="1"/>
  <c r="AL112" i="2"/>
  <c r="CO112" i="2" s="1"/>
  <c r="AK112" i="2"/>
  <c r="AJ112" i="2"/>
  <c r="CM112" i="2" s="1"/>
  <c r="AI112" i="2"/>
  <c r="CL112" i="2" s="1"/>
  <c r="AH112" i="2"/>
  <c r="CK112" i="2" s="1"/>
  <c r="AG112" i="2"/>
  <c r="CJ112" i="2" s="1"/>
  <c r="AF112" i="2"/>
  <c r="CI112" i="2" s="1"/>
  <c r="AE112" i="2"/>
  <c r="CH112" i="2" s="1"/>
  <c r="AD112" i="2"/>
  <c r="CG112" i="2" s="1"/>
  <c r="AC112" i="2"/>
  <c r="CF112" i="2" s="1"/>
  <c r="AB112" i="2"/>
  <c r="CE112" i="2" s="1"/>
  <c r="AA112" i="2"/>
  <c r="CD112" i="2" s="1"/>
  <c r="Z112" i="2"/>
  <c r="CC112" i="2" s="1"/>
  <c r="Y112" i="2"/>
  <c r="CB112" i="2" s="1"/>
  <c r="X112" i="2"/>
  <c r="CA112" i="2" s="1"/>
  <c r="W112" i="2"/>
  <c r="BZ112" i="2" s="1"/>
  <c r="V112" i="2"/>
  <c r="BY112" i="2" s="1"/>
  <c r="U112" i="2"/>
  <c r="T112" i="2"/>
  <c r="BW112" i="2" s="1"/>
  <c r="S112" i="2"/>
  <c r="BV112" i="2" s="1"/>
  <c r="R112" i="2"/>
  <c r="BU112" i="2" s="1"/>
  <c r="Q112" i="2"/>
  <c r="BT112" i="2" s="1"/>
  <c r="P112" i="2"/>
  <c r="BS112" i="2" s="1"/>
  <c r="O112" i="2"/>
  <c r="BR112" i="2" s="1"/>
  <c r="N112" i="2"/>
  <c r="BQ112" i="2" s="1"/>
  <c r="M112" i="2"/>
  <c r="BP112" i="2" s="1"/>
  <c r="L112" i="2"/>
  <c r="BO112" i="2" s="1"/>
  <c r="K112" i="2"/>
  <c r="BN112" i="2" s="1"/>
  <c r="J112" i="2"/>
  <c r="BM112" i="2" s="1"/>
  <c r="I112" i="2"/>
  <c r="BL112" i="2" s="1"/>
  <c r="H112" i="2"/>
  <c r="BK112" i="2" s="1"/>
  <c r="G112" i="2"/>
  <c r="BJ112" i="2" s="1"/>
  <c r="F112" i="2"/>
  <c r="BI112" i="2" s="1"/>
  <c r="E112" i="2"/>
  <c r="BH112" i="2" s="1"/>
  <c r="D112" i="2"/>
  <c r="C112" i="2"/>
  <c r="BF112" i="2" s="1"/>
  <c r="B112" i="2"/>
  <c r="A112" i="2"/>
  <c r="DD111" i="2"/>
  <c r="CK111" i="2"/>
  <c r="CJ111" i="2"/>
  <c r="CC111" i="2"/>
  <c r="BP111" i="2"/>
  <c r="BM111" i="2"/>
  <c r="BD111" i="2"/>
  <c r="DG111" i="2" s="1"/>
  <c r="BC111" i="2"/>
  <c r="BB111" i="2"/>
  <c r="DE111" i="2" s="1"/>
  <c r="BA111" i="2"/>
  <c r="AZ111" i="2"/>
  <c r="DC111" i="2" s="1"/>
  <c r="AY111" i="2"/>
  <c r="DB111" i="2" s="1"/>
  <c r="AX111" i="2"/>
  <c r="DA111" i="2" s="1"/>
  <c r="AW111" i="2"/>
  <c r="CZ111" i="2" s="1"/>
  <c r="AV111" i="2"/>
  <c r="CY111" i="2" s="1"/>
  <c r="AU111" i="2"/>
  <c r="CX111" i="2" s="1"/>
  <c r="AT111" i="2"/>
  <c r="CW111" i="2" s="1"/>
  <c r="AS111" i="2"/>
  <c r="CV111" i="2" s="1"/>
  <c r="AR111" i="2"/>
  <c r="CU111" i="2" s="1"/>
  <c r="AQ111" i="2"/>
  <c r="CT111" i="2" s="1"/>
  <c r="AP111" i="2"/>
  <c r="CS111" i="2" s="1"/>
  <c r="AO111" i="2"/>
  <c r="CR111" i="2" s="1"/>
  <c r="AN111" i="2"/>
  <c r="CQ111" i="2" s="1"/>
  <c r="AM111" i="2"/>
  <c r="CP111" i="2" s="1"/>
  <c r="AL111" i="2"/>
  <c r="CO111" i="2" s="1"/>
  <c r="AK111" i="2"/>
  <c r="CN111" i="2" s="1"/>
  <c r="AJ111" i="2"/>
  <c r="CM111" i="2" s="1"/>
  <c r="AI111" i="2"/>
  <c r="CL111" i="2" s="1"/>
  <c r="AH111" i="2"/>
  <c r="AG111" i="2"/>
  <c r="AF111" i="2"/>
  <c r="CI111" i="2" s="1"/>
  <c r="AE111" i="2"/>
  <c r="CH111" i="2" s="1"/>
  <c r="AD111" i="2"/>
  <c r="CG111" i="2" s="1"/>
  <c r="AC111" i="2"/>
  <c r="CF111" i="2" s="1"/>
  <c r="AB111" i="2"/>
  <c r="CE111" i="2" s="1"/>
  <c r="AA111" i="2"/>
  <c r="CD111" i="2" s="1"/>
  <c r="Z111" i="2"/>
  <c r="Y111" i="2"/>
  <c r="CB111" i="2" s="1"/>
  <c r="X111" i="2"/>
  <c r="CA111" i="2" s="1"/>
  <c r="W111" i="2"/>
  <c r="BZ111" i="2" s="1"/>
  <c r="V111" i="2"/>
  <c r="BY111" i="2" s="1"/>
  <c r="U111" i="2"/>
  <c r="BX111" i="2" s="1"/>
  <c r="T111" i="2"/>
  <c r="BW111" i="2" s="1"/>
  <c r="S111" i="2"/>
  <c r="BV111" i="2" s="1"/>
  <c r="R111" i="2"/>
  <c r="BU111" i="2" s="1"/>
  <c r="Q111" i="2"/>
  <c r="BT111" i="2" s="1"/>
  <c r="P111" i="2"/>
  <c r="BS111" i="2" s="1"/>
  <c r="O111" i="2"/>
  <c r="BR111" i="2" s="1"/>
  <c r="N111" i="2"/>
  <c r="BQ111" i="2" s="1"/>
  <c r="M111" i="2"/>
  <c r="L111" i="2"/>
  <c r="BO111" i="2" s="1"/>
  <c r="K111" i="2"/>
  <c r="BN111" i="2" s="1"/>
  <c r="J111" i="2"/>
  <c r="I111" i="2"/>
  <c r="BL111" i="2" s="1"/>
  <c r="H111" i="2"/>
  <c r="BK111" i="2" s="1"/>
  <c r="G111" i="2"/>
  <c r="BJ111" i="2" s="1"/>
  <c r="F111" i="2"/>
  <c r="BI111" i="2" s="1"/>
  <c r="E111" i="2"/>
  <c r="BH111" i="2" s="1"/>
  <c r="D111" i="2"/>
  <c r="BG111" i="2" s="1"/>
  <c r="C111" i="2"/>
  <c r="BF111" i="2" s="1"/>
  <c r="B111" i="2"/>
  <c r="A111" i="2"/>
  <c r="CW110" i="2"/>
  <c r="CO110" i="2"/>
  <c r="BY110" i="2"/>
  <c r="BR110" i="2"/>
  <c r="BD110" i="2"/>
  <c r="DG110" i="2" s="1"/>
  <c r="BC110" i="2"/>
  <c r="BB110" i="2"/>
  <c r="DE110" i="2" s="1"/>
  <c r="BA110" i="2"/>
  <c r="DD110" i="2" s="1"/>
  <c r="AZ110" i="2"/>
  <c r="DC110" i="2" s="1"/>
  <c r="AY110" i="2"/>
  <c r="DB110" i="2" s="1"/>
  <c r="AX110" i="2"/>
  <c r="DA110" i="2" s="1"/>
  <c r="AW110" i="2"/>
  <c r="CZ110" i="2" s="1"/>
  <c r="AV110" i="2"/>
  <c r="CY110" i="2" s="1"/>
  <c r="AU110" i="2"/>
  <c r="CX110" i="2" s="1"/>
  <c r="AT110" i="2"/>
  <c r="AS110" i="2"/>
  <c r="CV110" i="2" s="1"/>
  <c r="AR110" i="2"/>
  <c r="CU110" i="2" s="1"/>
  <c r="AQ110" i="2"/>
  <c r="CT110" i="2" s="1"/>
  <c r="AP110" i="2"/>
  <c r="CS110" i="2" s="1"/>
  <c r="AO110" i="2"/>
  <c r="CR110" i="2" s="1"/>
  <c r="AN110" i="2"/>
  <c r="CQ110" i="2" s="1"/>
  <c r="AM110" i="2"/>
  <c r="CP110" i="2" s="1"/>
  <c r="AL110" i="2"/>
  <c r="AK110" i="2"/>
  <c r="CN110" i="2" s="1"/>
  <c r="AJ110" i="2"/>
  <c r="CM110" i="2" s="1"/>
  <c r="AI110" i="2"/>
  <c r="CL110" i="2" s="1"/>
  <c r="AH110" i="2"/>
  <c r="CK110" i="2" s="1"/>
  <c r="AG110" i="2"/>
  <c r="CJ110" i="2" s="1"/>
  <c r="AF110" i="2"/>
  <c r="CI110" i="2" s="1"/>
  <c r="AE110" i="2"/>
  <c r="CH110" i="2" s="1"/>
  <c r="AD110" i="2"/>
  <c r="CG110" i="2" s="1"/>
  <c r="AC110" i="2"/>
  <c r="CF110" i="2" s="1"/>
  <c r="AB110" i="2"/>
  <c r="CE110" i="2" s="1"/>
  <c r="AA110" i="2"/>
  <c r="CD110" i="2" s="1"/>
  <c r="Z110" i="2"/>
  <c r="CC110" i="2" s="1"/>
  <c r="Y110" i="2"/>
  <c r="CB110" i="2" s="1"/>
  <c r="X110" i="2"/>
  <c r="CA110" i="2" s="1"/>
  <c r="W110" i="2"/>
  <c r="BZ110" i="2" s="1"/>
  <c r="V110" i="2"/>
  <c r="U110" i="2"/>
  <c r="BX110" i="2" s="1"/>
  <c r="T110" i="2"/>
  <c r="BW110" i="2" s="1"/>
  <c r="S110" i="2"/>
  <c r="BV110" i="2" s="1"/>
  <c r="R110" i="2"/>
  <c r="BU110" i="2" s="1"/>
  <c r="Q110" i="2"/>
  <c r="BT110" i="2" s="1"/>
  <c r="P110" i="2"/>
  <c r="BS110" i="2" s="1"/>
  <c r="O110" i="2"/>
  <c r="N110" i="2"/>
  <c r="BQ110" i="2" s="1"/>
  <c r="M110" i="2"/>
  <c r="BP110" i="2" s="1"/>
  <c r="L110" i="2"/>
  <c r="BO110" i="2" s="1"/>
  <c r="K110" i="2"/>
  <c r="BN110" i="2" s="1"/>
  <c r="J110" i="2"/>
  <c r="BM110" i="2" s="1"/>
  <c r="I110" i="2"/>
  <c r="BL110" i="2" s="1"/>
  <c r="H110" i="2"/>
  <c r="BK110" i="2" s="1"/>
  <c r="G110" i="2"/>
  <c r="BJ110" i="2" s="1"/>
  <c r="F110" i="2"/>
  <c r="BI110" i="2" s="1"/>
  <c r="E110" i="2"/>
  <c r="BH110" i="2" s="1"/>
  <c r="D110" i="2"/>
  <c r="BG110" i="2" s="1"/>
  <c r="C110" i="2"/>
  <c r="BF110" i="2" s="1"/>
  <c r="B110" i="2"/>
  <c r="A110" i="2"/>
  <c r="CU109" i="2"/>
  <c r="CT109" i="2"/>
  <c r="CM109" i="2"/>
  <c r="CL109" i="2"/>
  <c r="BZ109" i="2"/>
  <c r="BR109" i="2"/>
  <c r="BO109" i="2"/>
  <c r="BF109" i="2"/>
  <c r="BD109" i="2"/>
  <c r="DG109" i="2" s="1"/>
  <c r="BC109" i="2"/>
  <c r="BB109" i="2"/>
  <c r="DE109" i="2" s="1"/>
  <c r="BA109" i="2"/>
  <c r="DD109" i="2" s="1"/>
  <c r="AZ109" i="2"/>
  <c r="DC109" i="2" s="1"/>
  <c r="AY109" i="2"/>
  <c r="DB109" i="2" s="1"/>
  <c r="AX109" i="2"/>
  <c r="DA109" i="2" s="1"/>
  <c r="AW109" i="2"/>
  <c r="CZ109" i="2" s="1"/>
  <c r="AV109" i="2"/>
  <c r="CY109" i="2" s="1"/>
  <c r="AU109" i="2"/>
  <c r="CX109" i="2" s="1"/>
  <c r="AT109" i="2"/>
  <c r="CW109" i="2" s="1"/>
  <c r="AS109" i="2"/>
  <c r="CV109" i="2" s="1"/>
  <c r="AR109" i="2"/>
  <c r="AQ109" i="2"/>
  <c r="AP109" i="2"/>
  <c r="CS109" i="2" s="1"/>
  <c r="AO109" i="2"/>
  <c r="CR109" i="2" s="1"/>
  <c r="AN109" i="2"/>
  <c r="CQ109" i="2" s="1"/>
  <c r="AM109" i="2"/>
  <c r="CP109" i="2" s="1"/>
  <c r="AL109" i="2"/>
  <c r="CO109" i="2" s="1"/>
  <c r="AK109" i="2"/>
  <c r="CN109" i="2" s="1"/>
  <c r="AJ109" i="2"/>
  <c r="AI109" i="2"/>
  <c r="AH109" i="2"/>
  <c r="CK109" i="2" s="1"/>
  <c r="AG109" i="2"/>
  <c r="CJ109" i="2" s="1"/>
  <c r="AF109" i="2"/>
  <c r="CI109" i="2" s="1"/>
  <c r="AE109" i="2"/>
  <c r="CH109" i="2" s="1"/>
  <c r="AD109" i="2"/>
  <c r="CG109" i="2" s="1"/>
  <c r="AC109" i="2"/>
  <c r="CF109" i="2" s="1"/>
  <c r="AB109" i="2"/>
  <c r="CE109" i="2" s="1"/>
  <c r="AA109" i="2"/>
  <c r="CD109" i="2" s="1"/>
  <c r="Z109" i="2"/>
  <c r="CC109" i="2" s="1"/>
  <c r="Y109" i="2"/>
  <c r="CB109" i="2" s="1"/>
  <c r="X109" i="2"/>
  <c r="CA109" i="2" s="1"/>
  <c r="W109" i="2"/>
  <c r="V109" i="2"/>
  <c r="BY109" i="2" s="1"/>
  <c r="U109" i="2"/>
  <c r="BX109" i="2" s="1"/>
  <c r="T109" i="2"/>
  <c r="BW109" i="2" s="1"/>
  <c r="S109" i="2"/>
  <c r="BV109" i="2" s="1"/>
  <c r="R109" i="2"/>
  <c r="BU109" i="2" s="1"/>
  <c r="Q109" i="2"/>
  <c r="BT109" i="2" s="1"/>
  <c r="P109" i="2"/>
  <c r="BS109" i="2" s="1"/>
  <c r="O109" i="2"/>
  <c r="N109" i="2"/>
  <c r="BQ109" i="2" s="1"/>
  <c r="M109" i="2"/>
  <c r="BP109" i="2" s="1"/>
  <c r="L109" i="2"/>
  <c r="K109" i="2"/>
  <c r="BN109" i="2" s="1"/>
  <c r="J109" i="2"/>
  <c r="BM109" i="2" s="1"/>
  <c r="I109" i="2"/>
  <c r="BL109" i="2" s="1"/>
  <c r="H109" i="2"/>
  <c r="BK109" i="2" s="1"/>
  <c r="G109" i="2"/>
  <c r="BJ109" i="2" s="1"/>
  <c r="F109" i="2"/>
  <c r="BI109" i="2" s="1"/>
  <c r="E109" i="2"/>
  <c r="BH109" i="2" s="1"/>
  <c r="D109" i="2"/>
  <c r="BG109" i="2" s="1"/>
  <c r="C109" i="2"/>
  <c r="B109" i="2"/>
  <c r="A109" i="2"/>
  <c r="CZ108" i="2"/>
  <c r="CY108" i="2"/>
  <c r="CM108" i="2"/>
  <c r="CE108" i="2"/>
  <c r="BS108" i="2"/>
  <c r="BK108" i="2"/>
  <c r="BG108" i="2"/>
  <c r="BD108" i="2"/>
  <c r="DG108" i="2" s="1"/>
  <c r="BC108" i="2"/>
  <c r="BB108" i="2"/>
  <c r="DE108" i="2" s="1"/>
  <c r="BA108" i="2"/>
  <c r="DD108" i="2" s="1"/>
  <c r="AZ108" i="2"/>
  <c r="DC108" i="2" s="1"/>
  <c r="AY108" i="2"/>
  <c r="DB108" i="2" s="1"/>
  <c r="AX108" i="2"/>
  <c r="DA108" i="2" s="1"/>
  <c r="AW108" i="2"/>
  <c r="AV108" i="2"/>
  <c r="AU108" i="2"/>
  <c r="CX108" i="2" s="1"/>
  <c r="AT108" i="2"/>
  <c r="CW108" i="2" s="1"/>
  <c r="AS108" i="2"/>
  <c r="CV108" i="2" s="1"/>
  <c r="AR108" i="2"/>
  <c r="CU108" i="2" s="1"/>
  <c r="AQ108" i="2"/>
  <c r="CT108" i="2" s="1"/>
  <c r="AP108" i="2"/>
  <c r="CS108" i="2" s="1"/>
  <c r="AO108" i="2"/>
  <c r="CR108" i="2" s="1"/>
  <c r="AN108" i="2"/>
  <c r="CQ108" i="2" s="1"/>
  <c r="AM108" i="2"/>
  <c r="CP108" i="2" s="1"/>
  <c r="AL108" i="2"/>
  <c r="CO108" i="2" s="1"/>
  <c r="AK108" i="2"/>
  <c r="CN108" i="2" s="1"/>
  <c r="AJ108" i="2"/>
  <c r="AI108" i="2"/>
  <c r="CL108" i="2" s="1"/>
  <c r="AH108" i="2"/>
  <c r="CK108" i="2" s="1"/>
  <c r="AG108" i="2"/>
  <c r="CJ108" i="2" s="1"/>
  <c r="AF108" i="2"/>
  <c r="CI108" i="2" s="1"/>
  <c r="AE108" i="2"/>
  <c r="CH108" i="2" s="1"/>
  <c r="AD108" i="2"/>
  <c r="CG108" i="2" s="1"/>
  <c r="AC108" i="2"/>
  <c r="CF108" i="2" s="1"/>
  <c r="AB108" i="2"/>
  <c r="AA108" i="2"/>
  <c r="CD108" i="2" s="1"/>
  <c r="Z108" i="2"/>
  <c r="CC108" i="2" s="1"/>
  <c r="Y108" i="2"/>
  <c r="CB108" i="2" s="1"/>
  <c r="X108" i="2"/>
  <c r="CA108" i="2" s="1"/>
  <c r="W108" i="2"/>
  <c r="BZ108" i="2" s="1"/>
  <c r="V108" i="2"/>
  <c r="BY108" i="2" s="1"/>
  <c r="U108" i="2"/>
  <c r="BX108" i="2" s="1"/>
  <c r="T108" i="2"/>
  <c r="BW108" i="2" s="1"/>
  <c r="S108" i="2"/>
  <c r="BV108" i="2" s="1"/>
  <c r="R108" i="2"/>
  <c r="BU108" i="2" s="1"/>
  <c r="Q108" i="2"/>
  <c r="BT108" i="2" s="1"/>
  <c r="P108" i="2"/>
  <c r="O108" i="2"/>
  <c r="BR108" i="2" s="1"/>
  <c r="N108" i="2"/>
  <c r="BQ108" i="2" s="1"/>
  <c r="M108" i="2"/>
  <c r="BP108" i="2" s="1"/>
  <c r="L108" i="2"/>
  <c r="BO108" i="2" s="1"/>
  <c r="K108" i="2"/>
  <c r="BN108" i="2" s="1"/>
  <c r="J108" i="2"/>
  <c r="BM108" i="2" s="1"/>
  <c r="I108" i="2"/>
  <c r="BL108" i="2" s="1"/>
  <c r="H108" i="2"/>
  <c r="G108" i="2"/>
  <c r="BJ108" i="2" s="1"/>
  <c r="F108" i="2"/>
  <c r="BI108" i="2" s="1"/>
  <c r="E108" i="2"/>
  <c r="BH108" i="2" s="1"/>
  <c r="D108" i="2"/>
  <c r="C108" i="2"/>
  <c r="BF108" i="2" s="1"/>
  <c r="B108" i="2"/>
  <c r="A108" i="2"/>
  <c r="BT107" i="2"/>
  <c r="BD107" i="2"/>
  <c r="DG107" i="2" s="1"/>
  <c r="BC107" i="2"/>
  <c r="BB107" i="2"/>
  <c r="DE107" i="2" s="1"/>
  <c r="BA107" i="2"/>
  <c r="DD107" i="2" s="1"/>
  <c r="AZ107" i="2"/>
  <c r="DC107" i="2" s="1"/>
  <c r="AY107" i="2"/>
  <c r="DB107" i="2" s="1"/>
  <c r="AX107" i="2"/>
  <c r="DA107" i="2" s="1"/>
  <c r="AW107" i="2"/>
  <c r="CZ107" i="2" s="1"/>
  <c r="AV107" i="2"/>
  <c r="CY107" i="2" s="1"/>
  <c r="AU107" i="2"/>
  <c r="CX107" i="2" s="1"/>
  <c r="AT107" i="2"/>
  <c r="CW107" i="2" s="1"/>
  <c r="AS107" i="2"/>
  <c r="CV107" i="2" s="1"/>
  <c r="AR107" i="2"/>
  <c r="CU107" i="2" s="1"/>
  <c r="AQ107" i="2"/>
  <c r="CT107" i="2" s="1"/>
  <c r="AP107" i="2"/>
  <c r="CS107" i="2" s="1"/>
  <c r="AO107" i="2"/>
  <c r="CR107" i="2" s="1"/>
  <c r="AN107" i="2"/>
  <c r="CQ107" i="2" s="1"/>
  <c r="AM107" i="2"/>
  <c r="CP107" i="2" s="1"/>
  <c r="AL107" i="2"/>
  <c r="CO107" i="2" s="1"/>
  <c r="AK107" i="2"/>
  <c r="CN107" i="2" s="1"/>
  <c r="AJ107" i="2"/>
  <c r="CM107" i="2" s="1"/>
  <c r="AI107" i="2"/>
  <c r="CL107" i="2" s="1"/>
  <c r="AH107" i="2"/>
  <c r="CK107" i="2" s="1"/>
  <c r="AG107" i="2"/>
  <c r="CJ107" i="2" s="1"/>
  <c r="AF107" i="2"/>
  <c r="CI107" i="2" s="1"/>
  <c r="AE107" i="2"/>
  <c r="CH107" i="2" s="1"/>
  <c r="AD107" i="2"/>
  <c r="CG107" i="2" s="1"/>
  <c r="AC107" i="2"/>
  <c r="CF107" i="2" s="1"/>
  <c r="AB107" i="2"/>
  <c r="CE107" i="2" s="1"/>
  <c r="AA107" i="2"/>
  <c r="CD107" i="2" s="1"/>
  <c r="Z107" i="2"/>
  <c r="CC107" i="2" s="1"/>
  <c r="Y107" i="2"/>
  <c r="CB107" i="2" s="1"/>
  <c r="X107" i="2"/>
  <c r="CA107" i="2" s="1"/>
  <c r="W107" i="2"/>
  <c r="BZ107" i="2" s="1"/>
  <c r="V107" i="2"/>
  <c r="BY107" i="2" s="1"/>
  <c r="U107" i="2"/>
  <c r="BX107" i="2" s="1"/>
  <c r="T107" i="2"/>
  <c r="BW107" i="2" s="1"/>
  <c r="S107" i="2"/>
  <c r="BV107" i="2" s="1"/>
  <c r="R107" i="2"/>
  <c r="BU107" i="2" s="1"/>
  <c r="Q107" i="2"/>
  <c r="P107" i="2"/>
  <c r="BS107" i="2" s="1"/>
  <c r="O107" i="2"/>
  <c r="BR107" i="2" s="1"/>
  <c r="N107" i="2"/>
  <c r="BQ107" i="2" s="1"/>
  <c r="M107" i="2"/>
  <c r="BP107" i="2" s="1"/>
  <c r="L107" i="2"/>
  <c r="BO107" i="2" s="1"/>
  <c r="K107" i="2"/>
  <c r="BN107" i="2" s="1"/>
  <c r="J107" i="2"/>
  <c r="BM107" i="2" s="1"/>
  <c r="I107" i="2"/>
  <c r="BL107" i="2" s="1"/>
  <c r="H107" i="2"/>
  <c r="BK107" i="2" s="1"/>
  <c r="G107" i="2"/>
  <c r="BJ107" i="2" s="1"/>
  <c r="F107" i="2"/>
  <c r="BI107" i="2" s="1"/>
  <c r="E107" i="2"/>
  <c r="BH107" i="2" s="1"/>
  <c r="D107" i="2"/>
  <c r="BG107" i="2" s="1"/>
  <c r="C107" i="2"/>
  <c r="BF107" i="2" s="1"/>
  <c r="B107" i="2"/>
  <c r="A107" i="2"/>
  <c r="DE106" i="2"/>
  <c r="CW106" i="2"/>
  <c r="CL106" i="2"/>
  <c r="CD106" i="2"/>
  <c r="BQ106" i="2"/>
  <c r="BN106" i="2"/>
  <c r="BI106" i="2"/>
  <c r="BF106" i="2"/>
  <c r="BD106" i="2"/>
  <c r="DG106" i="2" s="1"/>
  <c r="BC106" i="2"/>
  <c r="BB106" i="2"/>
  <c r="BA106" i="2"/>
  <c r="DD106" i="2" s="1"/>
  <c r="AZ106" i="2"/>
  <c r="DC106" i="2" s="1"/>
  <c r="AY106" i="2"/>
  <c r="DB106" i="2" s="1"/>
  <c r="AX106" i="2"/>
  <c r="DA106" i="2" s="1"/>
  <c r="AW106" i="2"/>
  <c r="CZ106" i="2" s="1"/>
  <c r="AV106" i="2"/>
  <c r="CY106" i="2" s="1"/>
  <c r="AU106" i="2"/>
  <c r="CX106" i="2" s="1"/>
  <c r="AT106" i="2"/>
  <c r="AS106" i="2"/>
  <c r="CV106" i="2" s="1"/>
  <c r="AR106" i="2"/>
  <c r="CU106" i="2" s="1"/>
  <c r="AQ106" i="2"/>
  <c r="CT106" i="2" s="1"/>
  <c r="AP106" i="2"/>
  <c r="CS106" i="2" s="1"/>
  <c r="AO106" i="2"/>
  <c r="CR106" i="2" s="1"/>
  <c r="AN106" i="2"/>
  <c r="CQ106" i="2" s="1"/>
  <c r="AM106" i="2"/>
  <c r="CP106" i="2" s="1"/>
  <c r="AL106" i="2"/>
  <c r="CO106" i="2" s="1"/>
  <c r="AK106" i="2"/>
  <c r="CN106" i="2" s="1"/>
  <c r="AJ106" i="2"/>
  <c r="CM106" i="2" s="1"/>
  <c r="AI106" i="2"/>
  <c r="AH106" i="2"/>
  <c r="CK106" i="2" s="1"/>
  <c r="AG106" i="2"/>
  <c r="CJ106" i="2" s="1"/>
  <c r="AF106" i="2"/>
  <c r="CI106" i="2" s="1"/>
  <c r="AE106" i="2"/>
  <c r="CH106" i="2" s="1"/>
  <c r="AD106" i="2"/>
  <c r="CG106" i="2" s="1"/>
  <c r="AC106" i="2"/>
  <c r="CF106" i="2" s="1"/>
  <c r="AB106" i="2"/>
  <c r="CE106" i="2" s="1"/>
  <c r="AA106" i="2"/>
  <c r="Z106" i="2"/>
  <c r="CC106" i="2" s="1"/>
  <c r="Y106" i="2"/>
  <c r="CB106" i="2" s="1"/>
  <c r="X106" i="2"/>
  <c r="CA106" i="2" s="1"/>
  <c r="W106" i="2"/>
  <c r="BZ106" i="2" s="1"/>
  <c r="V106" i="2"/>
  <c r="BY106" i="2" s="1"/>
  <c r="U106" i="2"/>
  <c r="BX106" i="2" s="1"/>
  <c r="T106" i="2"/>
  <c r="BW106" i="2" s="1"/>
  <c r="S106" i="2"/>
  <c r="BV106" i="2" s="1"/>
  <c r="R106" i="2"/>
  <c r="BU106" i="2" s="1"/>
  <c r="Q106" i="2"/>
  <c r="BT106" i="2" s="1"/>
  <c r="P106" i="2"/>
  <c r="BS106" i="2" s="1"/>
  <c r="O106" i="2"/>
  <c r="BR106" i="2" s="1"/>
  <c r="N106" i="2"/>
  <c r="M106" i="2"/>
  <c r="BP106" i="2" s="1"/>
  <c r="L106" i="2"/>
  <c r="BO106" i="2" s="1"/>
  <c r="K106" i="2"/>
  <c r="J106" i="2"/>
  <c r="BM106" i="2" s="1"/>
  <c r="I106" i="2"/>
  <c r="BL106" i="2" s="1"/>
  <c r="H106" i="2"/>
  <c r="BK106" i="2" s="1"/>
  <c r="G106" i="2"/>
  <c r="BJ106" i="2" s="1"/>
  <c r="F106" i="2"/>
  <c r="E106" i="2"/>
  <c r="BH106" i="2" s="1"/>
  <c r="D106" i="2"/>
  <c r="BG106" i="2" s="1"/>
  <c r="C106" i="2"/>
  <c r="B106" i="2"/>
  <c r="A106" i="2"/>
  <c r="CX105" i="2"/>
  <c r="CT105" i="2"/>
  <c r="CP105" i="2"/>
  <c r="CL105" i="2"/>
  <c r="BZ105" i="2"/>
  <c r="BS105" i="2"/>
  <c r="BR105" i="2"/>
  <c r="BF105" i="2"/>
  <c r="BD105" i="2"/>
  <c r="DG105" i="2" s="1"/>
  <c r="BC105" i="2"/>
  <c r="BB105" i="2"/>
  <c r="DE105" i="2" s="1"/>
  <c r="BA105" i="2"/>
  <c r="DD105" i="2" s="1"/>
  <c r="AZ105" i="2"/>
  <c r="DC105" i="2" s="1"/>
  <c r="AY105" i="2"/>
  <c r="DB105" i="2" s="1"/>
  <c r="AX105" i="2"/>
  <c r="DA105" i="2" s="1"/>
  <c r="AW105" i="2"/>
  <c r="CZ105" i="2" s="1"/>
  <c r="AV105" i="2"/>
  <c r="CY105" i="2" s="1"/>
  <c r="AU105" i="2"/>
  <c r="AT105" i="2"/>
  <c r="CW105" i="2" s="1"/>
  <c r="AS105" i="2"/>
  <c r="CV105" i="2" s="1"/>
  <c r="AR105" i="2"/>
  <c r="CU105" i="2" s="1"/>
  <c r="AQ105" i="2"/>
  <c r="AP105" i="2"/>
  <c r="CS105" i="2" s="1"/>
  <c r="AO105" i="2"/>
  <c r="CR105" i="2" s="1"/>
  <c r="AN105" i="2"/>
  <c r="CQ105" i="2" s="1"/>
  <c r="AM105" i="2"/>
  <c r="AL105" i="2"/>
  <c r="CO105" i="2" s="1"/>
  <c r="AK105" i="2"/>
  <c r="CN105" i="2" s="1"/>
  <c r="AJ105" i="2"/>
  <c r="CM105" i="2" s="1"/>
  <c r="AI105" i="2"/>
  <c r="AH105" i="2"/>
  <c r="CK105" i="2" s="1"/>
  <c r="AG105" i="2"/>
  <c r="CJ105" i="2" s="1"/>
  <c r="AF105" i="2"/>
  <c r="CI105" i="2" s="1"/>
  <c r="AE105" i="2"/>
  <c r="CH105" i="2" s="1"/>
  <c r="AD105" i="2"/>
  <c r="CG105" i="2" s="1"/>
  <c r="AC105" i="2"/>
  <c r="CF105" i="2" s="1"/>
  <c r="AB105" i="2"/>
  <c r="CE105" i="2" s="1"/>
  <c r="AA105" i="2"/>
  <c r="CD105" i="2" s="1"/>
  <c r="Z105" i="2"/>
  <c r="CC105" i="2" s="1"/>
  <c r="Y105" i="2"/>
  <c r="CB105" i="2" s="1"/>
  <c r="X105" i="2"/>
  <c r="CA105" i="2" s="1"/>
  <c r="W105" i="2"/>
  <c r="V105" i="2"/>
  <c r="BY105" i="2" s="1"/>
  <c r="U105" i="2"/>
  <c r="BX105" i="2" s="1"/>
  <c r="T105" i="2"/>
  <c r="BW105" i="2" s="1"/>
  <c r="S105" i="2"/>
  <c r="BV105" i="2" s="1"/>
  <c r="R105" i="2"/>
  <c r="BU105" i="2" s="1"/>
  <c r="Q105" i="2"/>
  <c r="BT105" i="2" s="1"/>
  <c r="P105" i="2"/>
  <c r="O105" i="2"/>
  <c r="N105" i="2"/>
  <c r="BQ105" i="2" s="1"/>
  <c r="M105" i="2"/>
  <c r="BP105" i="2" s="1"/>
  <c r="L105" i="2"/>
  <c r="BO105" i="2" s="1"/>
  <c r="K105" i="2"/>
  <c r="BN105" i="2" s="1"/>
  <c r="J105" i="2"/>
  <c r="BM105" i="2" s="1"/>
  <c r="I105" i="2"/>
  <c r="BL105" i="2" s="1"/>
  <c r="H105" i="2"/>
  <c r="BK105" i="2" s="1"/>
  <c r="G105" i="2"/>
  <c r="BJ105" i="2" s="1"/>
  <c r="F105" i="2"/>
  <c r="BI105" i="2" s="1"/>
  <c r="E105" i="2"/>
  <c r="BH105" i="2" s="1"/>
  <c r="D105" i="2"/>
  <c r="BG105" i="2" s="1"/>
  <c r="C105" i="2"/>
  <c r="B105" i="2"/>
  <c r="A105" i="2"/>
  <c r="CY104" i="2"/>
  <c r="CV104" i="2"/>
  <c r="CE104" i="2"/>
  <c r="CA104" i="2"/>
  <c r="BH104" i="2"/>
  <c r="BD104" i="2"/>
  <c r="DG104" i="2" s="1"/>
  <c r="BC104" i="2"/>
  <c r="BB104" i="2"/>
  <c r="DE104" i="2" s="1"/>
  <c r="BA104" i="2"/>
  <c r="DD104" i="2" s="1"/>
  <c r="AZ104" i="2"/>
  <c r="DC104" i="2" s="1"/>
  <c r="AY104" i="2"/>
  <c r="DB104" i="2" s="1"/>
  <c r="AX104" i="2"/>
  <c r="DA104" i="2" s="1"/>
  <c r="AW104" i="2"/>
  <c r="CZ104" i="2" s="1"/>
  <c r="AV104" i="2"/>
  <c r="AU104" i="2"/>
  <c r="CX104" i="2" s="1"/>
  <c r="AT104" i="2"/>
  <c r="CW104" i="2" s="1"/>
  <c r="AS104" i="2"/>
  <c r="AR104" i="2"/>
  <c r="CU104" i="2" s="1"/>
  <c r="AQ104" i="2"/>
  <c r="CT104" i="2" s="1"/>
  <c r="AP104" i="2"/>
  <c r="CS104" i="2" s="1"/>
  <c r="AO104" i="2"/>
  <c r="CR104" i="2" s="1"/>
  <c r="AN104" i="2"/>
  <c r="CQ104" i="2" s="1"/>
  <c r="AM104" i="2"/>
  <c r="CP104" i="2" s="1"/>
  <c r="AL104" i="2"/>
  <c r="CO104" i="2" s="1"/>
  <c r="AK104" i="2"/>
  <c r="CN104" i="2" s="1"/>
  <c r="AJ104" i="2"/>
  <c r="CM104" i="2" s="1"/>
  <c r="AI104" i="2"/>
  <c r="CL104" i="2" s="1"/>
  <c r="AH104" i="2"/>
  <c r="CK104" i="2" s="1"/>
  <c r="AG104" i="2"/>
  <c r="CJ104" i="2" s="1"/>
  <c r="AF104" i="2"/>
  <c r="CI104" i="2" s="1"/>
  <c r="AE104" i="2"/>
  <c r="CH104" i="2" s="1"/>
  <c r="AD104" i="2"/>
  <c r="CG104" i="2" s="1"/>
  <c r="AC104" i="2"/>
  <c r="CF104" i="2" s="1"/>
  <c r="AB104" i="2"/>
  <c r="AA104" i="2"/>
  <c r="CD104" i="2" s="1"/>
  <c r="Z104" i="2"/>
  <c r="CC104" i="2" s="1"/>
  <c r="Y104" i="2"/>
  <c r="CB104" i="2" s="1"/>
  <c r="X104" i="2"/>
  <c r="W104" i="2"/>
  <c r="BZ104" i="2" s="1"/>
  <c r="V104" i="2"/>
  <c r="BY104" i="2" s="1"/>
  <c r="U104" i="2"/>
  <c r="BX104" i="2" s="1"/>
  <c r="T104" i="2"/>
  <c r="BW104" i="2" s="1"/>
  <c r="S104" i="2"/>
  <c r="BV104" i="2" s="1"/>
  <c r="R104" i="2"/>
  <c r="BU104" i="2" s="1"/>
  <c r="Q104" i="2"/>
  <c r="BT104" i="2" s="1"/>
  <c r="P104" i="2"/>
  <c r="BS104" i="2" s="1"/>
  <c r="O104" i="2"/>
  <c r="BR104" i="2" s="1"/>
  <c r="N104" i="2"/>
  <c r="BQ104" i="2" s="1"/>
  <c r="M104" i="2"/>
  <c r="BP104" i="2" s="1"/>
  <c r="L104" i="2"/>
  <c r="BO104" i="2" s="1"/>
  <c r="K104" i="2"/>
  <c r="BN104" i="2" s="1"/>
  <c r="J104" i="2"/>
  <c r="BM104" i="2" s="1"/>
  <c r="I104" i="2"/>
  <c r="BL104" i="2" s="1"/>
  <c r="H104" i="2"/>
  <c r="BK104" i="2" s="1"/>
  <c r="G104" i="2"/>
  <c r="BJ104" i="2" s="1"/>
  <c r="F104" i="2"/>
  <c r="BI104" i="2" s="1"/>
  <c r="E104" i="2"/>
  <c r="D104" i="2"/>
  <c r="BG104" i="2" s="1"/>
  <c r="C104" i="2"/>
  <c r="BF104" i="2" s="1"/>
  <c r="B104" i="2"/>
  <c r="A104" i="2"/>
  <c r="CS103" i="2"/>
  <c r="CK103" i="2"/>
  <c r="CB103" i="2"/>
  <c r="BT103" i="2"/>
  <c r="BM103" i="2"/>
  <c r="BD103" i="2"/>
  <c r="DG103" i="2" s="1"/>
  <c r="BC103" i="2"/>
  <c r="BB103" i="2"/>
  <c r="DE103" i="2" s="1"/>
  <c r="BA103" i="2"/>
  <c r="DD103" i="2" s="1"/>
  <c r="AZ103" i="2"/>
  <c r="DC103" i="2" s="1"/>
  <c r="AY103" i="2"/>
  <c r="DB103" i="2" s="1"/>
  <c r="AX103" i="2"/>
  <c r="DA103" i="2" s="1"/>
  <c r="AW103" i="2"/>
  <c r="CZ103" i="2" s="1"/>
  <c r="AV103" i="2"/>
  <c r="CY103" i="2" s="1"/>
  <c r="AU103" i="2"/>
  <c r="CX103" i="2" s="1"/>
  <c r="AT103" i="2"/>
  <c r="CW103" i="2" s="1"/>
  <c r="AS103" i="2"/>
  <c r="CV103" i="2" s="1"/>
  <c r="AR103" i="2"/>
  <c r="CU103" i="2" s="1"/>
  <c r="AQ103" i="2"/>
  <c r="CT103" i="2" s="1"/>
  <c r="AP103" i="2"/>
  <c r="AO103" i="2"/>
  <c r="CR103" i="2" s="1"/>
  <c r="AN103" i="2"/>
  <c r="CQ103" i="2" s="1"/>
  <c r="AM103" i="2"/>
  <c r="CP103" i="2" s="1"/>
  <c r="AL103" i="2"/>
  <c r="CO103" i="2" s="1"/>
  <c r="AK103" i="2"/>
  <c r="CN103" i="2" s="1"/>
  <c r="AJ103" i="2"/>
  <c r="CM103" i="2" s="1"/>
  <c r="AI103" i="2"/>
  <c r="CL103" i="2" s="1"/>
  <c r="AH103" i="2"/>
  <c r="AG103" i="2"/>
  <c r="CJ103" i="2" s="1"/>
  <c r="AF103" i="2"/>
  <c r="CI103" i="2" s="1"/>
  <c r="AE103" i="2"/>
  <c r="CH103" i="2" s="1"/>
  <c r="AD103" i="2"/>
  <c r="CG103" i="2" s="1"/>
  <c r="AC103" i="2"/>
  <c r="CF103" i="2" s="1"/>
  <c r="AB103" i="2"/>
  <c r="CE103" i="2" s="1"/>
  <c r="AA103" i="2"/>
  <c r="CD103" i="2" s="1"/>
  <c r="Z103" i="2"/>
  <c r="CC103" i="2" s="1"/>
  <c r="Y103" i="2"/>
  <c r="X103" i="2"/>
  <c r="CA103" i="2" s="1"/>
  <c r="W103" i="2"/>
  <c r="BZ103" i="2" s="1"/>
  <c r="V103" i="2"/>
  <c r="BY103" i="2" s="1"/>
  <c r="U103" i="2"/>
  <c r="BX103" i="2" s="1"/>
  <c r="T103" i="2"/>
  <c r="BW103" i="2" s="1"/>
  <c r="S103" i="2"/>
  <c r="BV103" i="2" s="1"/>
  <c r="R103" i="2"/>
  <c r="BU103" i="2" s="1"/>
  <c r="Q103" i="2"/>
  <c r="P103" i="2"/>
  <c r="BS103" i="2" s="1"/>
  <c r="O103" i="2"/>
  <c r="BR103" i="2" s="1"/>
  <c r="N103" i="2"/>
  <c r="BQ103" i="2" s="1"/>
  <c r="M103" i="2"/>
  <c r="BP103" i="2" s="1"/>
  <c r="L103" i="2"/>
  <c r="BO103" i="2" s="1"/>
  <c r="K103" i="2"/>
  <c r="BN103" i="2" s="1"/>
  <c r="J103" i="2"/>
  <c r="I103" i="2"/>
  <c r="BL103" i="2" s="1"/>
  <c r="H103" i="2"/>
  <c r="BK103" i="2" s="1"/>
  <c r="G103" i="2"/>
  <c r="BJ103" i="2" s="1"/>
  <c r="F103" i="2"/>
  <c r="BI103" i="2" s="1"/>
  <c r="E103" i="2"/>
  <c r="BH103" i="2" s="1"/>
  <c r="D103" i="2"/>
  <c r="BG103" i="2" s="1"/>
  <c r="C103" i="2"/>
  <c r="BF103" i="2" s="1"/>
  <c r="B103" i="2"/>
  <c r="A103" i="2"/>
  <c r="DE102" i="2"/>
  <c r="CX102" i="2"/>
  <c r="CW102" i="2"/>
  <c r="CS102" i="2"/>
  <c r="CO102" i="2"/>
  <c r="CK102" i="2"/>
  <c r="CH102" i="2"/>
  <c r="CC102" i="2"/>
  <c r="BZ102" i="2"/>
  <c r="BY102" i="2"/>
  <c r="BR102" i="2"/>
  <c r="BQ102" i="2"/>
  <c r="BM102" i="2"/>
  <c r="BI102" i="2"/>
  <c r="BD102" i="2"/>
  <c r="DG102" i="2" s="1"/>
  <c r="BC102" i="2"/>
  <c r="BB102" i="2"/>
  <c r="BA102" i="2"/>
  <c r="DD102" i="2" s="1"/>
  <c r="AZ102" i="2"/>
  <c r="DC102" i="2" s="1"/>
  <c r="AY102" i="2"/>
  <c r="DB102" i="2" s="1"/>
  <c r="AX102" i="2"/>
  <c r="DA102" i="2" s="1"/>
  <c r="AW102" i="2"/>
  <c r="CZ102" i="2" s="1"/>
  <c r="AV102" i="2"/>
  <c r="CY102" i="2" s="1"/>
  <c r="AU102" i="2"/>
  <c r="AT102" i="2"/>
  <c r="AS102" i="2"/>
  <c r="CV102" i="2" s="1"/>
  <c r="AR102" i="2"/>
  <c r="CU102" i="2" s="1"/>
  <c r="AQ102" i="2"/>
  <c r="CT102" i="2" s="1"/>
  <c r="AP102" i="2"/>
  <c r="AO102" i="2"/>
  <c r="CR102" i="2" s="1"/>
  <c r="AN102" i="2"/>
  <c r="CQ102" i="2" s="1"/>
  <c r="AM102" i="2"/>
  <c r="CP102" i="2" s="1"/>
  <c r="AL102" i="2"/>
  <c r="AK102" i="2"/>
  <c r="CN102" i="2" s="1"/>
  <c r="AJ102" i="2"/>
  <c r="CM102" i="2" s="1"/>
  <c r="AI102" i="2"/>
  <c r="CL102" i="2" s="1"/>
  <c r="AH102" i="2"/>
  <c r="AG102" i="2"/>
  <c r="CJ102" i="2" s="1"/>
  <c r="AF102" i="2"/>
  <c r="CI102" i="2" s="1"/>
  <c r="AE102" i="2"/>
  <c r="AD102" i="2"/>
  <c r="CG102" i="2" s="1"/>
  <c r="AC102" i="2"/>
  <c r="CF102" i="2" s="1"/>
  <c r="AB102" i="2"/>
  <c r="CE102" i="2" s="1"/>
  <c r="AA102" i="2"/>
  <c r="CD102" i="2" s="1"/>
  <c r="Z102" i="2"/>
  <c r="Y102" i="2"/>
  <c r="CB102" i="2" s="1"/>
  <c r="X102" i="2"/>
  <c r="CA102" i="2" s="1"/>
  <c r="W102" i="2"/>
  <c r="V102" i="2"/>
  <c r="U102" i="2"/>
  <c r="BX102" i="2" s="1"/>
  <c r="T102" i="2"/>
  <c r="BW102" i="2" s="1"/>
  <c r="S102" i="2"/>
  <c r="BV102" i="2" s="1"/>
  <c r="R102" i="2"/>
  <c r="BU102" i="2" s="1"/>
  <c r="Q102" i="2"/>
  <c r="BT102" i="2" s="1"/>
  <c r="P102" i="2"/>
  <c r="BS102" i="2" s="1"/>
  <c r="O102" i="2"/>
  <c r="N102" i="2"/>
  <c r="M102" i="2"/>
  <c r="BP102" i="2" s="1"/>
  <c r="L102" i="2"/>
  <c r="BO102" i="2" s="1"/>
  <c r="K102" i="2"/>
  <c r="BN102" i="2" s="1"/>
  <c r="J102" i="2"/>
  <c r="I102" i="2"/>
  <c r="BL102" i="2" s="1"/>
  <c r="H102" i="2"/>
  <c r="BK102" i="2" s="1"/>
  <c r="G102" i="2"/>
  <c r="BJ102" i="2" s="1"/>
  <c r="F102" i="2"/>
  <c r="E102" i="2"/>
  <c r="BH102" i="2" s="1"/>
  <c r="D102" i="2"/>
  <c r="BG102" i="2" s="1"/>
  <c r="C102" i="2"/>
  <c r="BF102" i="2" s="1"/>
  <c r="B102" i="2"/>
  <c r="A102" i="2"/>
  <c r="DG101" i="2"/>
  <c r="CX101" i="2"/>
  <c r="CU101" i="2"/>
  <c r="CT101" i="2"/>
  <c r="CM101" i="2"/>
  <c r="CL101" i="2"/>
  <c r="CD101" i="2"/>
  <c r="BZ101" i="2"/>
  <c r="BW101" i="2"/>
  <c r="BR101" i="2"/>
  <c r="BO101" i="2"/>
  <c r="BN101" i="2"/>
  <c r="BG101" i="2"/>
  <c r="BF101" i="2"/>
  <c r="BD101" i="2"/>
  <c r="BC101" i="2"/>
  <c r="BB101" i="2"/>
  <c r="DE101" i="2" s="1"/>
  <c r="BA101" i="2"/>
  <c r="DD101" i="2" s="1"/>
  <c r="AZ101" i="2"/>
  <c r="DC101" i="2" s="1"/>
  <c r="AY101" i="2"/>
  <c r="DB101" i="2" s="1"/>
  <c r="AX101" i="2"/>
  <c r="DA101" i="2" s="1"/>
  <c r="AW101" i="2"/>
  <c r="CZ101" i="2" s="1"/>
  <c r="AV101" i="2"/>
  <c r="CY101" i="2" s="1"/>
  <c r="AU101" i="2"/>
  <c r="AT101" i="2"/>
  <c r="CW101" i="2" s="1"/>
  <c r="AS101" i="2"/>
  <c r="CV101" i="2" s="1"/>
  <c r="AR101" i="2"/>
  <c r="AQ101" i="2"/>
  <c r="AP101" i="2"/>
  <c r="CS101" i="2" s="1"/>
  <c r="AO101" i="2"/>
  <c r="CR101" i="2" s="1"/>
  <c r="AN101" i="2"/>
  <c r="CQ101" i="2" s="1"/>
  <c r="AM101" i="2"/>
  <c r="CP101" i="2" s="1"/>
  <c r="AL101" i="2"/>
  <c r="CO101" i="2" s="1"/>
  <c r="AK101" i="2"/>
  <c r="CN101" i="2" s="1"/>
  <c r="AJ101" i="2"/>
  <c r="AI101" i="2"/>
  <c r="AH101" i="2"/>
  <c r="CK101" i="2" s="1"/>
  <c r="AG101" i="2"/>
  <c r="CJ101" i="2" s="1"/>
  <c r="AF101" i="2"/>
  <c r="CI101" i="2" s="1"/>
  <c r="AE101" i="2"/>
  <c r="CH101" i="2" s="1"/>
  <c r="AD101" i="2"/>
  <c r="CG101" i="2" s="1"/>
  <c r="AC101" i="2"/>
  <c r="CF101" i="2" s="1"/>
  <c r="AB101" i="2"/>
  <c r="CE101" i="2" s="1"/>
  <c r="AA101" i="2"/>
  <c r="Z101" i="2"/>
  <c r="CC101" i="2" s="1"/>
  <c r="Y101" i="2"/>
  <c r="CB101" i="2" s="1"/>
  <c r="X101" i="2"/>
  <c r="CA101" i="2" s="1"/>
  <c r="W101" i="2"/>
  <c r="V101" i="2"/>
  <c r="BY101" i="2" s="1"/>
  <c r="U101" i="2"/>
  <c r="BX101" i="2" s="1"/>
  <c r="T101" i="2"/>
  <c r="S101" i="2"/>
  <c r="BV101" i="2" s="1"/>
  <c r="R101" i="2"/>
  <c r="BU101" i="2" s="1"/>
  <c r="Q101" i="2"/>
  <c r="BT101" i="2" s="1"/>
  <c r="P101" i="2"/>
  <c r="BS101" i="2" s="1"/>
  <c r="O101" i="2"/>
  <c r="N101" i="2"/>
  <c r="BQ101" i="2" s="1"/>
  <c r="M101" i="2"/>
  <c r="BP101" i="2" s="1"/>
  <c r="L101" i="2"/>
  <c r="K101" i="2"/>
  <c r="J101" i="2"/>
  <c r="BM101" i="2" s="1"/>
  <c r="I101" i="2"/>
  <c r="BL101" i="2" s="1"/>
  <c r="H101" i="2"/>
  <c r="BK101" i="2" s="1"/>
  <c r="G101" i="2"/>
  <c r="BJ101" i="2" s="1"/>
  <c r="F101" i="2"/>
  <c r="BI101" i="2" s="1"/>
  <c r="E101" i="2"/>
  <c r="BH101" i="2" s="1"/>
  <c r="D101" i="2"/>
  <c r="C101" i="2"/>
  <c r="B101" i="2"/>
  <c r="A101" i="2"/>
  <c r="DG100" i="2"/>
  <c r="CZ100" i="2"/>
  <c r="CY100" i="2"/>
  <c r="CQ100" i="2"/>
  <c r="CE100" i="2"/>
  <c r="BT100" i="2"/>
  <c r="BS100" i="2"/>
  <c r="BK100" i="2"/>
  <c r="BG100" i="2"/>
  <c r="BD100" i="2"/>
  <c r="BC100" i="2"/>
  <c r="BB100" i="2"/>
  <c r="DE100" i="2" s="1"/>
  <c r="BA100" i="2"/>
  <c r="DD100" i="2" s="1"/>
  <c r="AZ100" i="2"/>
  <c r="DC100" i="2" s="1"/>
  <c r="AY100" i="2"/>
  <c r="DB100" i="2" s="1"/>
  <c r="AX100" i="2"/>
  <c r="DA100" i="2" s="1"/>
  <c r="AW100" i="2"/>
  <c r="AV100" i="2"/>
  <c r="AU100" i="2"/>
  <c r="CX100" i="2" s="1"/>
  <c r="AT100" i="2"/>
  <c r="CW100" i="2" s="1"/>
  <c r="AS100" i="2"/>
  <c r="CV100" i="2" s="1"/>
  <c r="AR100" i="2"/>
  <c r="CU100" i="2" s="1"/>
  <c r="AQ100" i="2"/>
  <c r="CT100" i="2" s="1"/>
  <c r="AP100" i="2"/>
  <c r="CS100" i="2" s="1"/>
  <c r="AO100" i="2"/>
  <c r="CR100" i="2" s="1"/>
  <c r="AN100" i="2"/>
  <c r="AM100" i="2"/>
  <c r="CP100" i="2" s="1"/>
  <c r="AL100" i="2"/>
  <c r="CO100" i="2" s="1"/>
  <c r="AK100" i="2"/>
  <c r="CN100" i="2" s="1"/>
  <c r="AJ100" i="2"/>
  <c r="CM100" i="2" s="1"/>
  <c r="AI100" i="2"/>
  <c r="CL100" i="2" s="1"/>
  <c r="AH100" i="2"/>
  <c r="CK100" i="2" s="1"/>
  <c r="AG100" i="2"/>
  <c r="CJ100" i="2" s="1"/>
  <c r="AF100" i="2"/>
  <c r="CI100" i="2" s="1"/>
  <c r="AE100" i="2"/>
  <c r="CH100" i="2" s="1"/>
  <c r="AD100" i="2"/>
  <c r="CG100" i="2" s="1"/>
  <c r="AC100" i="2"/>
  <c r="CF100" i="2" s="1"/>
  <c r="AB100" i="2"/>
  <c r="AA100" i="2"/>
  <c r="CD100" i="2" s="1"/>
  <c r="Z100" i="2"/>
  <c r="CC100" i="2" s="1"/>
  <c r="Y100" i="2"/>
  <c r="CB100" i="2" s="1"/>
  <c r="X100" i="2"/>
  <c r="CA100" i="2" s="1"/>
  <c r="W100" i="2"/>
  <c r="BZ100" i="2" s="1"/>
  <c r="V100" i="2"/>
  <c r="BY100" i="2" s="1"/>
  <c r="U100" i="2"/>
  <c r="BX100" i="2" s="1"/>
  <c r="T100" i="2"/>
  <c r="BW100" i="2" s="1"/>
  <c r="S100" i="2"/>
  <c r="BV100" i="2" s="1"/>
  <c r="R100" i="2"/>
  <c r="BU100" i="2" s="1"/>
  <c r="Q100" i="2"/>
  <c r="P100" i="2"/>
  <c r="O100" i="2"/>
  <c r="BR100" i="2" s="1"/>
  <c r="N100" i="2"/>
  <c r="BQ100" i="2" s="1"/>
  <c r="M100" i="2"/>
  <c r="BP100" i="2" s="1"/>
  <c r="L100" i="2"/>
  <c r="BO100" i="2" s="1"/>
  <c r="K100" i="2"/>
  <c r="BN100" i="2" s="1"/>
  <c r="J100" i="2"/>
  <c r="BM100" i="2" s="1"/>
  <c r="I100" i="2"/>
  <c r="BL100" i="2" s="1"/>
  <c r="H100" i="2"/>
  <c r="G100" i="2"/>
  <c r="BJ100" i="2" s="1"/>
  <c r="F100" i="2"/>
  <c r="BI100" i="2" s="1"/>
  <c r="E100" i="2"/>
  <c r="BH100" i="2" s="1"/>
  <c r="D100" i="2"/>
  <c r="C100" i="2"/>
  <c r="BF100" i="2" s="1"/>
  <c r="B100" i="2"/>
  <c r="A100" i="2"/>
  <c r="CZ99" i="2"/>
  <c r="CF99" i="2"/>
  <c r="BT99" i="2"/>
  <c r="BD99" i="2"/>
  <c r="DG99" i="2" s="1"/>
  <c r="BC99" i="2"/>
  <c r="BB99" i="2"/>
  <c r="DE99" i="2" s="1"/>
  <c r="BA99" i="2"/>
  <c r="DD99" i="2" s="1"/>
  <c r="AZ99" i="2"/>
  <c r="DC99" i="2" s="1"/>
  <c r="AY99" i="2"/>
  <c r="DB99" i="2" s="1"/>
  <c r="AX99" i="2"/>
  <c r="DA99" i="2" s="1"/>
  <c r="AW99" i="2"/>
  <c r="AV99" i="2"/>
  <c r="CY99" i="2" s="1"/>
  <c r="AU99" i="2"/>
  <c r="CX99" i="2" s="1"/>
  <c r="AT99" i="2"/>
  <c r="CW99" i="2" s="1"/>
  <c r="AS99" i="2"/>
  <c r="CV99" i="2" s="1"/>
  <c r="AR99" i="2"/>
  <c r="CU99" i="2" s="1"/>
  <c r="AQ99" i="2"/>
  <c r="CT99" i="2" s="1"/>
  <c r="AP99" i="2"/>
  <c r="CS99" i="2" s="1"/>
  <c r="AO99" i="2"/>
  <c r="CR99" i="2" s="1"/>
  <c r="AN99" i="2"/>
  <c r="CQ99" i="2" s="1"/>
  <c r="AM99" i="2"/>
  <c r="CP99" i="2" s="1"/>
  <c r="AL99" i="2"/>
  <c r="CO99" i="2" s="1"/>
  <c r="AK99" i="2"/>
  <c r="CN99" i="2" s="1"/>
  <c r="AJ99" i="2"/>
  <c r="CM99" i="2" s="1"/>
  <c r="AI99" i="2"/>
  <c r="CL99" i="2" s="1"/>
  <c r="AH99" i="2"/>
  <c r="CK99" i="2" s="1"/>
  <c r="AG99" i="2"/>
  <c r="CJ99" i="2" s="1"/>
  <c r="AF99" i="2"/>
  <c r="CI99" i="2" s="1"/>
  <c r="AE99" i="2"/>
  <c r="CH99" i="2" s="1"/>
  <c r="AD99" i="2"/>
  <c r="CG99" i="2" s="1"/>
  <c r="AC99" i="2"/>
  <c r="AB99" i="2"/>
  <c r="CE99" i="2" s="1"/>
  <c r="AA99" i="2"/>
  <c r="CD99" i="2" s="1"/>
  <c r="Z99" i="2"/>
  <c r="CC99" i="2" s="1"/>
  <c r="Y99" i="2"/>
  <c r="CB99" i="2" s="1"/>
  <c r="X99" i="2"/>
  <c r="CA99" i="2" s="1"/>
  <c r="W99" i="2"/>
  <c r="BZ99" i="2" s="1"/>
  <c r="V99" i="2"/>
  <c r="BY99" i="2" s="1"/>
  <c r="U99" i="2"/>
  <c r="BX99" i="2" s="1"/>
  <c r="T99" i="2"/>
  <c r="BW99" i="2" s="1"/>
  <c r="S99" i="2"/>
  <c r="BV99" i="2" s="1"/>
  <c r="R99" i="2"/>
  <c r="BU99" i="2" s="1"/>
  <c r="Q99" i="2"/>
  <c r="P99" i="2"/>
  <c r="BS99" i="2" s="1"/>
  <c r="O99" i="2"/>
  <c r="BR99" i="2" s="1"/>
  <c r="N99" i="2"/>
  <c r="BQ99" i="2" s="1"/>
  <c r="M99" i="2"/>
  <c r="BP99" i="2" s="1"/>
  <c r="L99" i="2"/>
  <c r="BO99" i="2" s="1"/>
  <c r="K99" i="2"/>
  <c r="BN99" i="2" s="1"/>
  <c r="J99" i="2"/>
  <c r="BM99" i="2" s="1"/>
  <c r="I99" i="2"/>
  <c r="BL99" i="2" s="1"/>
  <c r="H99" i="2"/>
  <c r="BK99" i="2" s="1"/>
  <c r="G99" i="2"/>
  <c r="BJ99" i="2" s="1"/>
  <c r="F99" i="2"/>
  <c r="BI99" i="2" s="1"/>
  <c r="E99" i="2"/>
  <c r="BH99" i="2" s="1"/>
  <c r="D99" i="2"/>
  <c r="BG99" i="2" s="1"/>
  <c r="C99" i="2"/>
  <c r="BF99" i="2" s="1"/>
  <c r="B99" i="2"/>
  <c r="A99" i="2"/>
  <c r="CT98" i="2"/>
  <c r="CL98" i="2"/>
  <c r="CD98" i="2"/>
  <c r="BN98" i="2"/>
  <c r="BI98" i="2"/>
  <c r="BF98" i="2"/>
  <c r="BD98" i="2"/>
  <c r="DG98" i="2" s="1"/>
  <c r="BC98" i="2"/>
  <c r="BB98" i="2"/>
  <c r="DE98" i="2" s="1"/>
  <c r="BA98" i="2"/>
  <c r="DD98" i="2" s="1"/>
  <c r="AZ98" i="2"/>
  <c r="DC98" i="2" s="1"/>
  <c r="AY98" i="2"/>
  <c r="DB98" i="2" s="1"/>
  <c r="AX98" i="2"/>
  <c r="DA98" i="2" s="1"/>
  <c r="AW98" i="2"/>
  <c r="CZ98" i="2" s="1"/>
  <c r="AV98" i="2"/>
  <c r="CY98" i="2" s="1"/>
  <c r="AU98" i="2"/>
  <c r="CX98" i="2" s="1"/>
  <c r="AT98" i="2"/>
  <c r="CW98" i="2" s="1"/>
  <c r="AS98" i="2"/>
  <c r="CV98" i="2" s="1"/>
  <c r="AR98" i="2"/>
  <c r="CU98" i="2" s="1"/>
  <c r="AQ98" i="2"/>
  <c r="AP98" i="2"/>
  <c r="CS98" i="2" s="1"/>
  <c r="AO98" i="2"/>
  <c r="CR98" i="2" s="1"/>
  <c r="AN98" i="2"/>
  <c r="CQ98" i="2" s="1"/>
  <c r="AM98" i="2"/>
  <c r="CP98" i="2" s="1"/>
  <c r="AL98" i="2"/>
  <c r="CO98" i="2" s="1"/>
  <c r="AK98" i="2"/>
  <c r="CN98" i="2" s="1"/>
  <c r="AJ98" i="2"/>
  <c r="CM98" i="2" s="1"/>
  <c r="AI98" i="2"/>
  <c r="AH98" i="2"/>
  <c r="CK98" i="2" s="1"/>
  <c r="AG98" i="2"/>
  <c r="CJ98" i="2" s="1"/>
  <c r="AF98" i="2"/>
  <c r="CI98" i="2" s="1"/>
  <c r="AE98" i="2"/>
  <c r="CH98" i="2" s="1"/>
  <c r="AD98" i="2"/>
  <c r="CG98" i="2" s="1"/>
  <c r="AC98" i="2"/>
  <c r="CF98" i="2" s="1"/>
  <c r="AB98" i="2"/>
  <c r="CE98" i="2" s="1"/>
  <c r="AA98" i="2"/>
  <c r="Z98" i="2"/>
  <c r="CC98" i="2" s="1"/>
  <c r="Y98" i="2"/>
  <c r="CB98" i="2" s="1"/>
  <c r="X98" i="2"/>
  <c r="CA98" i="2" s="1"/>
  <c r="W98" i="2"/>
  <c r="BZ98" i="2" s="1"/>
  <c r="V98" i="2"/>
  <c r="BY98" i="2" s="1"/>
  <c r="U98" i="2"/>
  <c r="BX98" i="2" s="1"/>
  <c r="T98" i="2"/>
  <c r="BW98" i="2" s="1"/>
  <c r="S98" i="2"/>
  <c r="BV98" i="2" s="1"/>
  <c r="R98" i="2"/>
  <c r="BU98" i="2" s="1"/>
  <c r="Q98" i="2"/>
  <c r="BT98" i="2" s="1"/>
  <c r="P98" i="2"/>
  <c r="BS98" i="2" s="1"/>
  <c r="O98" i="2"/>
  <c r="BR98" i="2" s="1"/>
  <c r="N98" i="2"/>
  <c r="BQ98" i="2" s="1"/>
  <c r="M98" i="2"/>
  <c r="BP98" i="2" s="1"/>
  <c r="L98" i="2"/>
  <c r="BO98" i="2" s="1"/>
  <c r="K98" i="2"/>
  <c r="J98" i="2"/>
  <c r="BM98" i="2" s="1"/>
  <c r="I98" i="2"/>
  <c r="BL98" i="2" s="1"/>
  <c r="H98" i="2"/>
  <c r="BK98" i="2" s="1"/>
  <c r="G98" i="2"/>
  <c r="BJ98" i="2" s="1"/>
  <c r="F98" i="2"/>
  <c r="E98" i="2"/>
  <c r="BH98" i="2" s="1"/>
  <c r="D98" i="2"/>
  <c r="BG98" i="2" s="1"/>
  <c r="C98" i="2"/>
  <c r="B98" i="2"/>
  <c r="A98" i="2"/>
  <c r="DG97" i="2"/>
  <c r="CY97" i="2"/>
  <c r="CX97" i="2"/>
  <c r="CT97" i="2"/>
  <c r="CP97" i="2"/>
  <c r="CL97" i="2"/>
  <c r="CD97" i="2"/>
  <c r="BZ97" i="2"/>
  <c r="BS97" i="2"/>
  <c r="BR97" i="2"/>
  <c r="BN97" i="2"/>
  <c r="BJ97" i="2"/>
  <c r="BF97" i="2"/>
  <c r="BD97" i="2"/>
  <c r="BC97" i="2"/>
  <c r="BB97" i="2"/>
  <c r="DE97" i="2" s="1"/>
  <c r="BA97" i="2"/>
  <c r="DD97" i="2" s="1"/>
  <c r="AZ97" i="2"/>
  <c r="DC97" i="2" s="1"/>
  <c r="AY97" i="2"/>
  <c r="DB97" i="2" s="1"/>
  <c r="AX97" i="2"/>
  <c r="DA97" i="2" s="1"/>
  <c r="AW97" i="2"/>
  <c r="CZ97" i="2" s="1"/>
  <c r="AV97" i="2"/>
  <c r="AU97" i="2"/>
  <c r="AT97" i="2"/>
  <c r="CW97" i="2" s="1"/>
  <c r="AS97" i="2"/>
  <c r="CV97" i="2" s="1"/>
  <c r="AR97" i="2"/>
  <c r="CU97" i="2" s="1"/>
  <c r="AQ97" i="2"/>
  <c r="AP97" i="2"/>
  <c r="CS97" i="2" s="1"/>
  <c r="AO97" i="2"/>
  <c r="CR97" i="2" s="1"/>
  <c r="AN97" i="2"/>
  <c r="CQ97" i="2" s="1"/>
  <c r="AM97" i="2"/>
  <c r="AL97" i="2"/>
  <c r="CO97" i="2" s="1"/>
  <c r="AK97" i="2"/>
  <c r="CN97" i="2" s="1"/>
  <c r="AJ97" i="2"/>
  <c r="CM97" i="2" s="1"/>
  <c r="AI97" i="2"/>
  <c r="AH97" i="2"/>
  <c r="CK97" i="2" s="1"/>
  <c r="AG97" i="2"/>
  <c r="CJ97" i="2" s="1"/>
  <c r="AF97" i="2"/>
  <c r="CI97" i="2" s="1"/>
  <c r="AE97" i="2"/>
  <c r="CH97" i="2" s="1"/>
  <c r="AD97" i="2"/>
  <c r="CG97" i="2" s="1"/>
  <c r="AC97" i="2"/>
  <c r="CF97" i="2" s="1"/>
  <c r="AB97" i="2"/>
  <c r="CE97" i="2" s="1"/>
  <c r="AA97" i="2"/>
  <c r="Z97" i="2"/>
  <c r="CC97" i="2" s="1"/>
  <c r="Y97" i="2"/>
  <c r="CB97" i="2" s="1"/>
  <c r="X97" i="2"/>
  <c r="CA97" i="2" s="1"/>
  <c r="W97" i="2"/>
  <c r="V97" i="2"/>
  <c r="BY97" i="2" s="1"/>
  <c r="U97" i="2"/>
  <c r="BX97" i="2" s="1"/>
  <c r="T97" i="2"/>
  <c r="BW97" i="2" s="1"/>
  <c r="S97" i="2"/>
  <c r="BV97" i="2" s="1"/>
  <c r="R97" i="2"/>
  <c r="BU97" i="2" s="1"/>
  <c r="Q97" i="2"/>
  <c r="BT97" i="2" s="1"/>
  <c r="P97" i="2"/>
  <c r="O97" i="2"/>
  <c r="N97" i="2"/>
  <c r="BQ97" i="2" s="1"/>
  <c r="M97" i="2"/>
  <c r="BP97" i="2" s="1"/>
  <c r="L97" i="2"/>
  <c r="BO97" i="2" s="1"/>
  <c r="K97" i="2"/>
  <c r="J97" i="2"/>
  <c r="BM97" i="2" s="1"/>
  <c r="I97" i="2"/>
  <c r="BL97" i="2" s="1"/>
  <c r="H97" i="2"/>
  <c r="BK97" i="2" s="1"/>
  <c r="G97" i="2"/>
  <c r="F97" i="2"/>
  <c r="BI97" i="2" s="1"/>
  <c r="E97" i="2"/>
  <c r="BH97" i="2" s="1"/>
  <c r="D97" i="2"/>
  <c r="BG97" i="2" s="1"/>
  <c r="C97" i="2"/>
  <c r="B97" i="2"/>
  <c r="A97" i="2"/>
  <c r="CY96" i="2"/>
  <c r="CU96" i="2"/>
  <c r="CN96" i="2"/>
  <c r="CM96" i="2"/>
  <c r="CE96" i="2"/>
  <c r="BS96" i="2"/>
  <c r="BH96" i="2"/>
  <c r="BG96" i="2"/>
  <c r="BD96" i="2"/>
  <c r="DG96" i="2" s="1"/>
  <c r="BC96" i="2"/>
  <c r="BB96" i="2"/>
  <c r="DE96" i="2" s="1"/>
  <c r="BA96" i="2"/>
  <c r="DD96" i="2" s="1"/>
  <c r="AZ96" i="2"/>
  <c r="DC96" i="2" s="1"/>
  <c r="AY96" i="2"/>
  <c r="DB96" i="2" s="1"/>
  <c r="AX96" i="2"/>
  <c r="DA96" i="2" s="1"/>
  <c r="AW96" i="2"/>
  <c r="CZ96" i="2" s="1"/>
  <c r="AV96" i="2"/>
  <c r="AU96" i="2"/>
  <c r="CX96" i="2" s="1"/>
  <c r="AT96" i="2"/>
  <c r="CW96" i="2" s="1"/>
  <c r="AS96" i="2"/>
  <c r="CV96" i="2" s="1"/>
  <c r="AR96" i="2"/>
  <c r="AQ96" i="2"/>
  <c r="CT96" i="2" s="1"/>
  <c r="AP96" i="2"/>
  <c r="CS96" i="2" s="1"/>
  <c r="AO96" i="2"/>
  <c r="CR96" i="2" s="1"/>
  <c r="AN96" i="2"/>
  <c r="CQ96" i="2" s="1"/>
  <c r="AM96" i="2"/>
  <c r="CP96" i="2" s="1"/>
  <c r="AL96" i="2"/>
  <c r="CO96" i="2" s="1"/>
  <c r="AK96" i="2"/>
  <c r="AJ96" i="2"/>
  <c r="AI96" i="2"/>
  <c r="CL96" i="2" s="1"/>
  <c r="AH96" i="2"/>
  <c r="CK96" i="2" s="1"/>
  <c r="AG96" i="2"/>
  <c r="CJ96" i="2" s="1"/>
  <c r="AF96" i="2"/>
  <c r="CI96" i="2" s="1"/>
  <c r="AE96" i="2"/>
  <c r="CH96" i="2" s="1"/>
  <c r="AD96" i="2"/>
  <c r="CG96" i="2" s="1"/>
  <c r="AC96" i="2"/>
  <c r="CF96" i="2" s="1"/>
  <c r="AB96" i="2"/>
  <c r="AA96" i="2"/>
  <c r="CD96" i="2" s="1"/>
  <c r="Z96" i="2"/>
  <c r="CC96" i="2" s="1"/>
  <c r="Y96" i="2"/>
  <c r="CB96" i="2" s="1"/>
  <c r="X96" i="2"/>
  <c r="CA96" i="2" s="1"/>
  <c r="W96" i="2"/>
  <c r="BZ96" i="2" s="1"/>
  <c r="V96" i="2"/>
  <c r="BY96" i="2" s="1"/>
  <c r="U96" i="2"/>
  <c r="BX96" i="2" s="1"/>
  <c r="T96" i="2"/>
  <c r="BW96" i="2" s="1"/>
  <c r="S96" i="2"/>
  <c r="BV96" i="2" s="1"/>
  <c r="R96" i="2"/>
  <c r="BU96" i="2" s="1"/>
  <c r="Q96" i="2"/>
  <c r="BT96" i="2" s="1"/>
  <c r="P96" i="2"/>
  <c r="O96" i="2"/>
  <c r="BR96" i="2" s="1"/>
  <c r="N96" i="2"/>
  <c r="BQ96" i="2" s="1"/>
  <c r="M96" i="2"/>
  <c r="BP96" i="2" s="1"/>
  <c r="L96" i="2"/>
  <c r="BO96" i="2" s="1"/>
  <c r="K96" i="2"/>
  <c r="BN96" i="2" s="1"/>
  <c r="J96" i="2"/>
  <c r="BM96" i="2" s="1"/>
  <c r="I96" i="2"/>
  <c r="BL96" i="2" s="1"/>
  <c r="H96" i="2"/>
  <c r="BK96" i="2" s="1"/>
  <c r="G96" i="2"/>
  <c r="BJ96" i="2" s="1"/>
  <c r="F96" i="2"/>
  <c r="BI96" i="2" s="1"/>
  <c r="E96" i="2"/>
  <c r="D96" i="2"/>
  <c r="C96" i="2"/>
  <c r="BF96" i="2" s="1"/>
  <c r="B96" i="2"/>
  <c r="A96" i="2"/>
  <c r="CS95" i="2"/>
  <c r="CK95" i="2"/>
  <c r="CC95" i="2"/>
  <c r="BT95" i="2"/>
  <c r="BM95" i="2"/>
  <c r="BD95" i="2"/>
  <c r="DG95" i="2" s="1"/>
  <c r="BC95" i="2"/>
  <c r="BB95" i="2"/>
  <c r="DE95" i="2" s="1"/>
  <c r="BA95" i="2"/>
  <c r="DD95" i="2" s="1"/>
  <c r="AZ95" i="2"/>
  <c r="DC95" i="2" s="1"/>
  <c r="AY95" i="2"/>
  <c r="DB95" i="2" s="1"/>
  <c r="AX95" i="2"/>
  <c r="DA95" i="2" s="1"/>
  <c r="AW95" i="2"/>
  <c r="CZ95" i="2" s="1"/>
  <c r="AV95" i="2"/>
  <c r="CY95" i="2" s="1"/>
  <c r="AU95" i="2"/>
  <c r="CX95" i="2" s="1"/>
  <c r="AT95" i="2"/>
  <c r="CW95" i="2" s="1"/>
  <c r="AS95" i="2"/>
  <c r="CV95" i="2" s="1"/>
  <c r="AR95" i="2"/>
  <c r="CU95" i="2" s="1"/>
  <c r="AQ95" i="2"/>
  <c r="CT95" i="2" s="1"/>
  <c r="AP95" i="2"/>
  <c r="AO95" i="2"/>
  <c r="CR95" i="2" s="1"/>
  <c r="AN95" i="2"/>
  <c r="CQ95" i="2" s="1"/>
  <c r="AM95" i="2"/>
  <c r="CP95" i="2" s="1"/>
  <c r="AL95" i="2"/>
  <c r="CO95" i="2" s="1"/>
  <c r="AK95" i="2"/>
  <c r="CN95" i="2" s="1"/>
  <c r="AJ95" i="2"/>
  <c r="CM95" i="2" s="1"/>
  <c r="AI95" i="2"/>
  <c r="CL95" i="2" s="1"/>
  <c r="AH95" i="2"/>
  <c r="AG95" i="2"/>
  <c r="CJ95" i="2" s="1"/>
  <c r="AF95" i="2"/>
  <c r="CI95" i="2" s="1"/>
  <c r="AE95" i="2"/>
  <c r="CH95" i="2" s="1"/>
  <c r="AD95" i="2"/>
  <c r="CG95" i="2" s="1"/>
  <c r="AC95" i="2"/>
  <c r="CF95" i="2" s="1"/>
  <c r="AB95" i="2"/>
  <c r="CE95" i="2" s="1"/>
  <c r="AA95" i="2"/>
  <c r="CD95" i="2" s="1"/>
  <c r="Z95" i="2"/>
  <c r="Y95" i="2"/>
  <c r="CB95" i="2" s="1"/>
  <c r="X95" i="2"/>
  <c r="CA95" i="2" s="1"/>
  <c r="W95" i="2"/>
  <c r="BZ95" i="2" s="1"/>
  <c r="V95" i="2"/>
  <c r="BY95" i="2" s="1"/>
  <c r="U95" i="2"/>
  <c r="BX95" i="2" s="1"/>
  <c r="T95" i="2"/>
  <c r="BW95" i="2" s="1"/>
  <c r="S95" i="2"/>
  <c r="BV95" i="2" s="1"/>
  <c r="R95" i="2"/>
  <c r="BU95" i="2" s="1"/>
  <c r="Q95" i="2"/>
  <c r="P95" i="2"/>
  <c r="BS95" i="2" s="1"/>
  <c r="O95" i="2"/>
  <c r="BR95" i="2" s="1"/>
  <c r="N95" i="2"/>
  <c r="BQ95" i="2" s="1"/>
  <c r="M95" i="2"/>
  <c r="BP95" i="2" s="1"/>
  <c r="L95" i="2"/>
  <c r="BO95" i="2" s="1"/>
  <c r="K95" i="2"/>
  <c r="BN95" i="2" s="1"/>
  <c r="J95" i="2"/>
  <c r="I95" i="2"/>
  <c r="BL95" i="2" s="1"/>
  <c r="H95" i="2"/>
  <c r="BK95" i="2" s="1"/>
  <c r="G95" i="2"/>
  <c r="BJ95" i="2" s="1"/>
  <c r="F95" i="2"/>
  <c r="BI95" i="2" s="1"/>
  <c r="E95" i="2"/>
  <c r="BH95" i="2" s="1"/>
  <c r="D95" i="2"/>
  <c r="BG95" i="2" s="1"/>
  <c r="C95" i="2"/>
  <c r="BF95" i="2" s="1"/>
  <c r="B95" i="2"/>
  <c r="A95" i="2"/>
  <c r="DE94" i="2"/>
  <c r="CX94" i="2"/>
  <c r="CW94" i="2"/>
  <c r="CS94" i="2"/>
  <c r="CO94" i="2"/>
  <c r="CK94" i="2"/>
  <c r="CH94" i="2"/>
  <c r="CC94" i="2"/>
  <c r="BZ94" i="2"/>
  <c r="BY94" i="2"/>
  <c r="BR94" i="2"/>
  <c r="BQ94" i="2"/>
  <c r="BM94" i="2"/>
  <c r="BI94" i="2"/>
  <c r="BD94" i="2"/>
  <c r="DG94" i="2" s="1"/>
  <c r="BC94" i="2"/>
  <c r="BB94" i="2"/>
  <c r="BA94" i="2"/>
  <c r="DD94" i="2" s="1"/>
  <c r="AZ94" i="2"/>
  <c r="DC94" i="2" s="1"/>
  <c r="AY94" i="2"/>
  <c r="DB94" i="2" s="1"/>
  <c r="AX94" i="2"/>
  <c r="DA94" i="2" s="1"/>
  <c r="AW94" i="2"/>
  <c r="CZ94" i="2" s="1"/>
  <c r="AV94" i="2"/>
  <c r="CY94" i="2" s="1"/>
  <c r="AU94" i="2"/>
  <c r="AT94" i="2"/>
  <c r="AS94" i="2"/>
  <c r="CV94" i="2" s="1"/>
  <c r="AR94" i="2"/>
  <c r="CU94" i="2" s="1"/>
  <c r="AQ94" i="2"/>
  <c r="CT94" i="2" s="1"/>
  <c r="AP94" i="2"/>
  <c r="AO94" i="2"/>
  <c r="CR94" i="2" s="1"/>
  <c r="AN94" i="2"/>
  <c r="CQ94" i="2" s="1"/>
  <c r="AM94" i="2"/>
  <c r="CP94" i="2" s="1"/>
  <c r="AL94" i="2"/>
  <c r="AK94" i="2"/>
  <c r="CN94" i="2" s="1"/>
  <c r="AJ94" i="2"/>
  <c r="CM94" i="2" s="1"/>
  <c r="AI94" i="2"/>
  <c r="CL94" i="2" s="1"/>
  <c r="AH94" i="2"/>
  <c r="AG94" i="2"/>
  <c r="CJ94" i="2" s="1"/>
  <c r="AF94" i="2"/>
  <c r="CI94" i="2" s="1"/>
  <c r="AE94" i="2"/>
  <c r="AD94" i="2"/>
  <c r="CG94" i="2" s="1"/>
  <c r="AC94" i="2"/>
  <c r="CF94" i="2" s="1"/>
  <c r="AB94" i="2"/>
  <c r="CE94" i="2" s="1"/>
  <c r="AA94" i="2"/>
  <c r="CD94" i="2" s="1"/>
  <c r="Z94" i="2"/>
  <c r="Y94" i="2"/>
  <c r="CB94" i="2" s="1"/>
  <c r="X94" i="2"/>
  <c r="CA94" i="2" s="1"/>
  <c r="W94" i="2"/>
  <c r="V94" i="2"/>
  <c r="U94" i="2"/>
  <c r="BX94" i="2" s="1"/>
  <c r="T94" i="2"/>
  <c r="BW94" i="2" s="1"/>
  <c r="S94" i="2"/>
  <c r="BV94" i="2" s="1"/>
  <c r="R94" i="2"/>
  <c r="BU94" i="2" s="1"/>
  <c r="Q94" i="2"/>
  <c r="BT94" i="2" s="1"/>
  <c r="P94" i="2"/>
  <c r="BS94" i="2" s="1"/>
  <c r="O94" i="2"/>
  <c r="N94" i="2"/>
  <c r="M94" i="2"/>
  <c r="BP94" i="2" s="1"/>
  <c r="L94" i="2"/>
  <c r="BO94" i="2" s="1"/>
  <c r="K94" i="2"/>
  <c r="BN94" i="2" s="1"/>
  <c r="J94" i="2"/>
  <c r="I94" i="2"/>
  <c r="BL94" i="2" s="1"/>
  <c r="H94" i="2"/>
  <c r="BK94" i="2" s="1"/>
  <c r="G94" i="2"/>
  <c r="BJ94" i="2" s="1"/>
  <c r="F94" i="2"/>
  <c r="E94" i="2"/>
  <c r="BH94" i="2" s="1"/>
  <c r="D94" i="2"/>
  <c r="BG94" i="2" s="1"/>
  <c r="C94" i="2"/>
  <c r="BF94" i="2" s="1"/>
  <c r="B94" i="2"/>
  <c r="A94" i="2"/>
  <c r="CU93" i="2"/>
  <c r="CT93" i="2"/>
  <c r="CL93" i="2"/>
  <c r="BZ93" i="2"/>
  <c r="BV93" i="2"/>
  <c r="BO93" i="2"/>
  <c r="BN93" i="2"/>
  <c r="BF93" i="2"/>
  <c r="BD93" i="2"/>
  <c r="DG93" i="2" s="1"/>
  <c r="BC93" i="2"/>
  <c r="BB93" i="2"/>
  <c r="DE93" i="2" s="1"/>
  <c r="BA93" i="2"/>
  <c r="DD93" i="2" s="1"/>
  <c r="AZ93" i="2"/>
  <c r="DC93" i="2" s="1"/>
  <c r="AY93" i="2"/>
  <c r="DB93" i="2" s="1"/>
  <c r="AX93" i="2"/>
  <c r="DA93" i="2" s="1"/>
  <c r="AW93" i="2"/>
  <c r="CZ93" i="2" s="1"/>
  <c r="AV93" i="2"/>
  <c r="CY93" i="2" s="1"/>
  <c r="AU93" i="2"/>
  <c r="CX93" i="2" s="1"/>
  <c r="AT93" i="2"/>
  <c r="CW93" i="2" s="1"/>
  <c r="AS93" i="2"/>
  <c r="CV93" i="2" s="1"/>
  <c r="AR93" i="2"/>
  <c r="AQ93" i="2"/>
  <c r="AP93" i="2"/>
  <c r="CS93" i="2" s="1"/>
  <c r="AO93" i="2"/>
  <c r="CR93" i="2" s="1"/>
  <c r="AN93" i="2"/>
  <c r="CQ93" i="2" s="1"/>
  <c r="AM93" i="2"/>
  <c r="CP93" i="2" s="1"/>
  <c r="AL93" i="2"/>
  <c r="CO93" i="2" s="1"/>
  <c r="AK93" i="2"/>
  <c r="CN93" i="2" s="1"/>
  <c r="AJ93" i="2"/>
  <c r="CM93" i="2" s="1"/>
  <c r="AI93" i="2"/>
  <c r="AH93" i="2"/>
  <c r="CK93" i="2" s="1"/>
  <c r="AG93" i="2"/>
  <c r="CJ93" i="2" s="1"/>
  <c r="AF93" i="2"/>
  <c r="CI93" i="2" s="1"/>
  <c r="AE93" i="2"/>
  <c r="CH93" i="2" s="1"/>
  <c r="AD93" i="2"/>
  <c r="CG93" i="2" s="1"/>
  <c r="AC93" i="2"/>
  <c r="CF93" i="2" s="1"/>
  <c r="AB93" i="2"/>
  <c r="CE93" i="2" s="1"/>
  <c r="AA93" i="2"/>
  <c r="CD93" i="2" s="1"/>
  <c r="Z93" i="2"/>
  <c r="CC93" i="2" s="1"/>
  <c r="Y93" i="2"/>
  <c r="CB93" i="2" s="1"/>
  <c r="X93" i="2"/>
  <c r="CA93" i="2" s="1"/>
  <c r="W93" i="2"/>
  <c r="V93" i="2"/>
  <c r="BY93" i="2" s="1"/>
  <c r="U93" i="2"/>
  <c r="BX93" i="2" s="1"/>
  <c r="T93" i="2"/>
  <c r="BW93" i="2" s="1"/>
  <c r="S93" i="2"/>
  <c r="R93" i="2"/>
  <c r="BU93" i="2" s="1"/>
  <c r="Q93" i="2"/>
  <c r="BT93" i="2" s="1"/>
  <c r="P93" i="2"/>
  <c r="BS93" i="2" s="1"/>
  <c r="O93" i="2"/>
  <c r="BR93" i="2" s="1"/>
  <c r="N93" i="2"/>
  <c r="BQ93" i="2" s="1"/>
  <c r="M93" i="2"/>
  <c r="BP93" i="2" s="1"/>
  <c r="L93" i="2"/>
  <c r="K93" i="2"/>
  <c r="J93" i="2"/>
  <c r="BM93" i="2" s="1"/>
  <c r="I93" i="2"/>
  <c r="BL93" i="2" s="1"/>
  <c r="H93" i="2"/>
  <c r="BK93" i="2" s="1"/>
  <c r="G93" i="2"/>
  <c r="BJ93" i="2" s="1"/>
  <c r="F93" i="2"/>
  <c r="BI93" i="2" s="1"/>
  <c r="E93" i="2"/>
  <c r="BH93" i="2" s="1"/>
  <c r="D93" i="2"/>
  <c r="BG93" i="2" s="1"/>
  <c r="C93" i="2"/>
  <c r="B93" i="2"/>
  <c r="A93" i="2"/>
  <c r="DG92" i="2"/>
  <c r="CY92" i="2"/>
  <c r="CM92" i="2"/>
  <c r="BS92" i="2"/>
  <c r="BG92" i="2"/>
  <c r="BD92" i="2"/>
  <c r="BC92" i="2"/>
  <c r="BB92" i="2"/>
  <c r="DE92" i="2" s="1"/>
  <c r="BA92" i="2"/>
  <c r="DD92" i="2" s="1"/>
  <c r="AZ92" i="2"/>
  <c r="DC92" i="2" s="1"/>
  <c r="AY92" i="2"/>
  <c r="DB92" i="2" s="1"/>
  <c r="AX92" i="2"/>
  <c r="DA92" i="2" s="1"/>
  <c r="AW92" i="2"/>
  <c r="CZ92" i="2" s="1"/>
  <c r="AV92" i="2"/>
  <c r="AU92" i="2"/>
  <c r="CX92" i="2" s="1"/>
  <c r="AT92" i="2"/>
  <c r="CW92" i="2" s="1"/>
  <c r="AS92" i="2"/>
  <c r="CV92" i="2" s="1"/>
  <c r="AR92" i="2"/>
  <c r="CU92" i="2" s="1"/>
  <c r="AQ92" i="2"/>
  <c r="CT92" i="2" s="1"/>
  <c r="AP92" i="2"/>
  <c r="CS92" i="2" s="1"/>
  <c r="AO92" i="2"/>
  <c r="CR92" i="2" s="1"/>
  <c r="AN92" i="2"/>
  <c r="CQ92" i="2" s="1"/>
  <c r="AM92" i="2"/>
  <c r="CP92" i="2" s="1"/>
  <c r="AL92" i="2"/>
  <c r="CO92" i="2" s="1"/>
  <c r="AK92" i="2"/>
  <c r="CN92" i="2" s="1"/>
  <c r="AJ92" i="2"/>
  <c r="AI92" i="2"/>
  <c r="CL92" i="2" s="1"/>
  <c r="AH92" i="2"/>
  <c r="CK92" i="2" s="1"/>
  <c r="AG92" i="2"/>
  <c r="CJ92" i="2" s="1"/>
  <c r="AF92" i="2"/>
  <c r="CI92" i="2" s="1"/>
  <c r="AE92" i="2"/>
  <c r="CH92" i="2" s="1"/>
  <c r="AD92" i="2"/>
  <c r="CG92" i="2" s="1"/>
  <c r="AC92" i="2"/>
  <c r="CF92" i="2" s="1"/>
  <c r="AB92" i="2"/>
  <c r="CE92" i="2" s="1"/>
  <c r="AA92" i="2"/>
  <c r="CD92" i="2" s="1"/>
  <c r="Z92" i="2"/>
  <c r="CC92" i="2" s="1"/>
  <c r="Y92" i="2"/>
  <c r="CB92" i="2" s="1"/>
  <c r="X92" i="2"/>
  <c r="CA92" i="2" s="1"/>
  <c r="W92" i="2"/>
  <c r="BZ92" i="2" s="1"/>
  <c r="V92" i="2"/>
  <c r="BY92" i="2" s="1"/>
  <c r="U92" i="2"/>
  <c r="BX92" i="2" s="1"/>
  <c r="T92" i="2"/>
  <c r="BW92" i="2" s="1"/>
  <c r="S92" i="2"/>
  <c r="BV92" i="2" s="1"/>
  <c r="R92" i="2"/>
  <c r="BU92" i="2" s="1"/>
  <c r="Q92" i="2"/>
  <c r="BT92" i="2" s="1"/>
  <c r="P92" i="2"/>
  <c r="O92" i="2"/>
  <c r="BR92" i="2" s="1"/>
  <c r="N92" i="2"/>
  <c r="BQ92" i="2" s="1"/>
  <c r="M92" i="2"/>
  <c r="BP92" i="2" s="1"/>
  <c r="L92" i="2"/>
  <c r="BO92" i="2" s="1"/>
  <c r="K92" i="2"/>
  <c r="BN92" i="2" s="1"/>
  <c r="J92" i="2"/>
  <c r="BM92" i="2" s="1"/>
  <c r="I92" i="2"/>
  <c r="BL92" i="2" s="1"/>
  <c r="H92" i="2"/>
  <c r="BK92" i="2" s="1"/>
  <c r="G92" i="2"/>
  <c r="BJ92" i="2" s="1"/>
  <c r="F92" i="2"/>
  <c r="BI92" i="2" s="1"/>
  <c r="E92" i="2"/>
  <c r="BH92" i="2" s="1"/>
  <c r="D92" i="2"/>
  <c r="C92" i="2"/>
  <c r="BF92" i="2" s="1"/>
  <c r="B92" i="2"/>
  <c r="A92" i="2"/>
  <c r="CZ91" i="2"/>
  <c r="CV91" i="2"/>
  <c r="CF91" i="2"/>
  <c r="BT91" i="2"/>
  <c r="BD91" i="2"/>
  <c r="DG91" i="2" s="1"/>
  <c r="BC91" i="2"/>
  <c r="BB91" i="2"/>
  <c r="DE91" i="2" s="1"/>
  <c r="BA91" i="2"/>
  <c r="DD91" i="2" s="1"/>
  <c r="AZ91" i="2"/>
  <c r="DC91" i="2" s="1"/>
  <c r="AY91" i="2"/>
  <c r="DB91" i="2" s="1"/>
  <c r="AX91" i="2"/>
  <c r="DA91" i="2" s="1"/>
  <c r="AW91" i="2"/>
  <c r="AV91" i="2"/>
  <c r="CY91" i="2" s="1"/>
  <c r="AU91" i="2"/>
  <c r="CX91" i="2" s="1"/>
  <c r="AT91" i="2"/>
  <c r="CW91" i="2" s="1"/>
  <c r="AS91" i="2"/>
  <c r="AR91" i="2"/>
  <c r="CU91" i="2" s="1"/>
  <c r="AQ91" i="2"/>
  <c r="CT91" i="2" s="1"/>
  <c r="AP91" i="2"/>
  <c r="CS91" i="2" s="1"/>
  <c r="AO91" i="2"/>
  <c r="CR91" i="2" s="1"/>
  <c r="AN91" i="2"/>
  <c r="CQ91" i="2" s="1"/>
  <c r="AM91" i="2"/>
  <c r="CP91" i="2" s="1"/>
  <c r="AL91" i="2"/>
  <c r="CO91" i="2" s="1"/>
  <c r="AK91" i="2"/>
  <c r="CN91" i="2" s="1"/>
  <c r="AJ91" i="2"/>
  <c r="CM91" i="2" s="1"/>
  <c r="AI91" i="2"/>
  <c r="CL91" i="2" s="1"/>
  <c r="AH91" i="2"/>
  <c r="CK91" i="2" s="1"/>
  <c r="AG91" i="2"/>
  <c r="CJ91" i="2" s="1"/>
  <c r="AF91" i="2"/>
  <c r="CI91" i="2" s="1"/>
  <c r="AE91" i="2"/>
  <c r="CH91" i="2" s="1"/>
  <c r="AD91" i="2"/>
  <c r="CG91" i="2" s="1"/>
  <c r="AC91" i="2"/>
  <c r="AB91" i="2"/>
  <c r="CE91" i="2" s="1"/>
  <c r="AA91" i="2"/>
  <c r="CD91" i="2" s="1"/>
  <c r="Z91" i="2"/>
  <c r="CC91" i="2" s="1"/>
  <c r="Y91" i="2"/>
  <c r="CB91" i="2" s="1"/>
  <c r="X91" i="2"/>
  <c r="CA91" i="2" s="1"/>
  <c r="W91" i="2"/>
  <c r="BZ91" i="2" s="1"/>
  <c r="V91" i="2"/>
  <c r="BY91" i="2" s="1"/>
  <c r="U91" i="2"/>
  <c r="BX91" i="2" s="1"/>
  <c r="T91" i="2"/>
  <c r="BW91" i="2" s="1"/>
  <c r="S91" i="2"/>
  <c r="BV91" i="2" s="1"/>
  <c r="R91" i="2"/>
  <c r="BU91" i="2" s="1"/>
  <c r="Q91" i="2"/>
  <c r="P91" i="2"/>
  <c r="BS91" i="2" s="1"/>
  <c r="O91" i="2"/>
  <c r="BR91" i="2" s="1"/>
  <c r="N91" i="2"/>
  <c r="BQ91" i="2" s="1"/>
  <c r="M91" i="2"/>
  <c r="BP91" i="2" s="1"/>
  <c r="L91" i="2"/>
  <c r="BO91" i="2" s="1"/>
  <c r="K91" i="2"/>
  <c r="BN91" i="2" s="1"/>
  <c r="J91" i="2"/>
  <c r="BM91" i="2" s="1"/>
  <c r="I91" i="2"/>
  <c r="BL91" i="2" s="1"/>
  <c r="H91" i="2"/>
  <c r="BK91" i="2" s="1"/>
  <c r="G91" i="2"/>
  <c r="BJ91" i="2" s="1"/>
  <c r="F91" i="2"/>
  <c r="BI91" i="2" s="1"/>
  <c r="E91" i="2"/>
  <c r="BH91" i="2" s="1"/>
  <c r="D91" i="2"/>
  <c r="BG91" i="2" s="1"/>
  <c r="C91" i="2"/>
  <c r="BF91" i="2" s="1"/>
  <c r="B91" i="2"/>
  <c r="A91" i="2"/>
  <c r="CL90" i="2"/>
  <c r="CD90" i="2"/>
  <c r="BN90" i="2"/>
  <c r="BI90" i="2"/>
  <c r="BD90" i="2"/>
  <c r="DG90" i="2" s="1"/>
  <c r="BC90" i="2"/>
  <c r="BB90" i="2"/>
  <c r="DE90" i="2" s="1"/>
  <c r="BA90" i="2"/>
  <c r="DD90" i="2" s="1"/>
  <c r="AZ90" i="2"/>
  <c r="DC90" i="2" s="1"/>
  <c r="AY90" i="2"/>
  <c r="DB90" i="2" s="1"/>
  <c r="AX90" i="2"/>
  <c r="DA90" i="2" s="1"/>
  <c r="AW90" i="2"/>
  <c r="CZ90" i="2" s="1"/>
  <c r="AV90" i="2"/>
  <c r="CY90" i="2" s="1"/>
  <c r="AU90" i="2"/>
  <c r="CX90" i="2" s="1"/>
  <c r="AT90" i="2"/>
  <c r="CW90" i="2" s="1"/>
  <c r="AS90" i="2"/>
  <c r="CV90" i="2" s="1"/>
  <c r="AR90" i="2"/>
  <c r="CU90" i="2" s="1"/>
  <c r="AQ90" i="2"/>
  <c r="CT90" i="2" s="1"/>
  <c r="AP90" i="2"/>
  <c r="CS90" i="2" s="1"/>
  <c r="AO90" i="2"/>
  <c r="CR90" i="2" s="1"/>
  <c r="AN90" i="2"/>
  <c r="CQ90" i="2" s="1"/>
  <c r="AM90" i="2"/>
  <c r="CP90" i="2" s="1"/>
  <c r="AL90" i="2"/>
  <c r="CO90" i="2" s="1"/>
  <c r="AK90" i="2"/>
  <c r="CN90" i="2" s="1"/>
  <c r="AJ90" i="2"/>
  <c r="CM90" i="2" s="1"/>
  <c r="AI90" i="2"/>
  <c r="AH90" i="2"/>
  <c r="CK90" i="2" s="1"/>
  <c r="AG90" i="2"/>
  <c r="CJ90" i="2" s="1"/>
  <c r="AF90" i="2"/>
  <c r="CI90" i="2" s="1"/>
  <c r="AE90" i="2"/>
  <c r="CH90" i="2" s="1"/>
  <c r="AD90" i="2"/>
  <c r="CG90" i="2" s="1"/>
  <c r="AC90" i="2"/>
  <c r="CF90" i="2" s="1"/>
  <c r="AB90" i="2"/>
  <c r="CE90" i="2" s="1"/>
  <c r="AA90" i="2"/>
  <c r="Z90" i="2"/>
  <c r="CC90" i="2" s="1"/>
  <c r="Y90" i="2"/>
  <c r="CB90" i="2" s="1"/>
  <c r="X90" i="2"/>
  <c r="CA90" i="2" s="1"/>
  <c r="W90" i="2"/>
  <c r="BZ90" i="2" s="1"/>
  <c r="V90" i="2"/>
  <c r="BY90" i="2" s="1"/>
  <c r="U90" i="2"/>
  <c r="BX90" i="2" s="1"/>
  <c r="T90" i="2"/>
  <c r="BW90" i="2" s="1"/>
  <c r="S90" i="2"/>
  <c r="BV90" i="2" s="1"/>
  <c r="R90" i="2"/>
  <c r="BU90" i="2" s="1"/>
  <c r="Q90" i="2"/>
  <c r="BT90" i="2" s="1"/>
  <c r="P90" i="2"/>
  <c r="BS90" i="2" s="1"/>
  <c r="O90" i="2"/>
  <c r="BR90" i="2" s="1"/>
  <c r="N90" i="2"/>
  <c r="BQ90" i="2" s="1"/>
  <c r="M90" i="2"/>
  <c r="BP90" i="2" s="1"/>
  <c r="L90" i="2"/>
  <c r="BO90" i="2" s="1"/>
  <c r="K90" i="2"/>
  <c r="J90" i="2"/>
  <c r="BM90" i="2" s="1"/>
  <c r="I90" i="2"/>
  <c r="BL90" i="2" s="1"/>
  <c r="H90" i="2"/>
  <c r="BK90" i="2" s="1"/>
  <c r="G90" i="2"/>
  <c r="BJ90" i="2" s="1"/>
  <c r="F90" i="2"/>
  <c r="E90" i="2"/>
  <c r="BH90" i="2" s="1"/>
  <c r="D90" i="2"/>
  <c r="BG90" i="2" s="1"/>
  <c r="C90" i="2"/>
  <c r="BF90" i="2" s="1"/>
  <c r="B90" i="2"/>
  <c r="A90" i="2"/>
  <c r="CY89" i="2"/>
  <c r="CX89" i="2"/>
  <c r="CT89" i="2"/>
  <c r="CP89" i="2"/>
  <c r="CL89" i="2"/>
  <c r="CD89" i="2"/>
  <c r="BZ89" i="2"/>
  <c r="BS89" i="2"/>
  <c r="BR89" i="2"/>
  <c r="BJ89" i="2"/>
  <c r="BF89" i="2"/>
  <c r="BD89" i="2"/>
  <c r="DG89" i="2" s="1"/>
  <c r="BC89" i="2"/>
  <c r="BB89" i="2"/>
  <c r="DE89" i="2" s="1"/>
  <c r="BA89" i="2"/>
  <c r="DD89" i="2" s="1"/>
  <c r="AZ89" i="2"/>
  <c r="DC89" i="2" s="1"/>
  <c r="AY89" i="2"/>
  <c r="DB89" i="2" s="1"/>
  <c r="AX89" i="2"/>
  <c r="DA89" i="2" s="1"/>
  <c r="AW89" i="2"/>
  <c r="CZ89" i="2" s="1"/>
  <c r="AV89" i="2"/>
  <c r="AU89" i="2"/>
  <c r="AT89" i="2"/>
  <c r="CW89" i="2" s="1"/>
  <c r="AS89" i="2"/>
  <c r="CV89" i="2" s="1"/>
  <c r="AR89" i="2"/>
  <c r="CU89" i="2" s="1"/>
  <c r="AQ89" i="2"/>
  <c r="AP89" i="2"/>
  <c r="CS89" i="2" s="1"/>
  <c r="AO89" i="2"/>
  <c r="CR89" i="2" s="1"/>
  <c r="AN89" i="2"/>
  <c r="CQ89" i="2" s="1"/>
  <c r="AM89" i="2"/>
  <c r="AL89" i="2"/>
  <c r="CO89" i="2" s="1"/>
  <c r="AK89" i="2"/>
  <c r="CN89" i="2" s="1"/>
  <c r="AJ89" i="2"/>
  <c r="CM89" i="2" s="1"/>
  <c r="AI89" i="2"/>
  <c r="AH89" i="2"/>
  <c r="CK89" i="2" s="1"/>
  <c r="AG89" i="2"/>
  <c r="CJ89" i="2" s="1"/>
  <c r="AF89" i="2"/>
  <c r="CI89" i="2" s="1"/>
  <c r="AE89" i="2"/>
  <c r="CH89" i="2" s="1"/>
  <c r="AD89" i="2"/>
  <c r="CG89" i="2" s="1"/>
  <c r="AC89" i="2"/>
  <c r="CF89" i="2" s="1"/>
  <c r="AB89" i="2"/>
  <c r="CE89" i="2" s="1"/>
  <c r="AA89" i="2"/>
  <c r="Z89" i="2"/>
  <c r="CC89" i="2" s="1"/>
  <c r="Y89" i="2"/>
  <c r="CB89" i="2" s="1"/>
  <c r="X89" i="2"/>
  <c r="CA89" i="2" s="1"/>
  <c r="W89" i="2"/>
  <c r="V89" i="2"/>
  <c r="BY89" i="2" s="1"/>
  <c r="U89" i="2"/>
  <c r="BX89" i="2" s="1"/>
  <c r="T89" i="2"/>
  <c r="BW89" i="2" s="1"/>
  <c r="S89" i="2"/>
  <c r="BV89" i="2" s="1"/>
  <c r="R89" i="2"/>
  <c r="BU89" i="2" s="1"/>
  <c r="Q89" i="2"/>
  <c r="BT89" i="2" s="1"/>
  <c r="P89" i="2"/>
  <c r="O89" i="2"/>
  <c r="N89" i="2"/>
  <c r="BQ89" i="2" s="1"/>
  <c r="M89" i="2"/>
  <c r="BP89" i="2" s="1"/>
  <c r="L89" i="2"/>
  <c r="BO89" i="2" s="1"/>
  <c r="K89" i="2"/>
  <c r="BN89" i="2" s="1"/>
  <c r="J89" i="2"/>
  <c r="BM89" i="2" s="1"/>
  <c r="I89" i="2"/>
  <c r="BL89" i="2" s="1"/>
  <c r="H89" i="2"/>
  <c r="BK89" i="2" s="1"/>
  <c r="G89" i="2"/>
  <c r="F89" i="2"/>
  <c r="BI89" i="2" s="1"/>
  <c r="E89" i="2"/>
  <c r="BH89" i="2" s="1"/>
  <c r="D89" i="2"/>
  <c r="BG89" i="2" s="1"/>
  <c r="C89" i="2"/>
  <c r="B89" i="2"/>
  <c r="A89" i="2"/>
  <c r="DD88" i="2"/>
  <c r="CY88" i="2"/>
  <c r="CN88" i="2"/>
  <c r="CI88" i="2"/>
  <c r="CE88" i="2"/>
  <c r="BS88" i="2"/>
  <c r="BH88" i="2"/>
  <c r="BD88" i="2"/>
  <c r="DG88" i="2" s="1"/>
  <c r="BC88" i="2"/>
  <c r="BB88" i="2"/>
  <c r="DE88" i="2" s="1"/>
  <c r="BA88" i="2"/>
  <c r="AZ88" i="2"/>
  <c r="DC88" i="2" s="1"/>
  <c r="AY88" i="2"/>
  <c r="DB88" i="2" s="1"/>
  <c r="AX88" i="2"/>
  <c r="DA88" i="2" s="1"/>
  <c r="AW88" i="2"/>
  <c r="CZ88" i="2" s="1"/>
  <c r="AV88" i="2"/>
  <c r="AU88" i="2"/>
  <c r="CX88" i="2" s="1"/>
  <c r="AT88" i="2"/>
  <c r="CW88" i="2" s="1"/>
  <c r="AS88" i="2"/>
  <c r="CV88" i="2" s="1"/>
  <c r="AR88" i="2"/>
  <c r="CU88" i="2" s="1"/>
  <c r="AQ88" i="2"/>
  <c r="CT88" i="2" s="1"/>
  <c r="AP88" i="2"/>
  <c r="CS88" i="2" s="1"/>
  <c r="AO88" i="2"/>
  <c r="CR88" i="2" s="1"/>
  <c r="AN88" i="2"/>
  <c r="CQ88" i="2" s="1"/>
  <c r="AM88" i="2"/>
  <c r="CP88" i="2" s="1"/>
  <c r="AL88" i="2"/>
  <c r="CO88" i="2" s="1"/>
  <c r="AK88" i="2"/>
  <c r="AJ88" i="2"/>
  <c r="CM88" i="2" s="1"/>
  <c r="AI88" i="2"/>
  <c r="CL88" i="2" s="1"/>
  <c r="AH88" i="2"/>
  <c r="CK88" i="2" s="1"/>
  <c r="AG88" i="2"/>
  <c r="CJ88" i="2" s="1"/>
  <c r="AF88" i="2"/>
  <c r="AE88" i="2"/>
  <c r="CH88" i="2" s="1"/>
  <c r="AD88" i="2"/>
  <c r="CG88" i="2" s="1"/>
  <c r="AC88" i="2"/>
  <c r="CF88" i="2" s="1"/>
  <c r="AB88" i="2"/>
  <c r="AA88" i="2"/>
  <c r="CD88" i="2" s="1"/>
  <c r="Z88" i="2"/>
  <c r="CC88" i="2" s="1"/>
  <c r="Y88" i="2"/>
  <c r="CB88" i="2" s="1"/>
  <c r="X88" i="2"/>
  <c r="CA88" i="2" s="1"/>
  <c r="W88" i="2"/>
  <c r="BZ88" i="2" s="1"/>
  <c r="V88" i="2"/>
  <c r="BY88" i="2" s="1"/>
  <c r="U88" i="2"/>
  <c r="BX88" i="2" s="1"/>
  <c r="T88" i="2"/>
  <c r="BW88" i="2" s="1"/>
  <c r="S88" i="2"/>
  <c r="BV88" i="2" s="1"/>
  <c r="R88" i="2"/>
  <c r="BU88" i="2" s="1"/>
  <c r="Q88" i="2"/>
  <c r="BT88" i="2" s="1"/>
  <c r="P88" i="2"/>
  <c r="O88" i="2"/>
  <c r="BR88" i="2" s="1"/>
  <c r="N88" i="2"/>
  <c r="BQ88" i="2" s="1"/>
  <c r="M88" i="2"/>
  <c r="BP88" i="2" s="1"/>
  <c r="L88" i="2"/>
  <c r="BO88" i="2" s="1"/>
  <c r="K88" i="2"/>
  <c r="BN88" i="2" s="1"/>
  <c r="J88" i="2"/>
  <c r="BM88" i="2" s="1"/>
  <c r="I88" i="2"/>
  <c r="BL88" i="2" s="1"/>
  <c r="H88" i="2"/>
  <c r="BK88" i="2" s="1"/>
  <c r="G88" i="2"/>
  <c r="BJ88" i="2" s="1"/>
  <c r="F88" i="2"/>
  <c r="BI88" i="2" s="1"/>
  <c r="E88" i="2"/>
  <c r="D88" i="2"/>
  <c r="BG88" i="2" s="1"/>
  <c r="C88" i="2"/>
  <c r="BF88" i="2" s="1"/>
  <c r="B88" i="2"/>
  <c r="A88" i="2"/>
  <c r="CS87" i="2"/>
  <c r="CK87" i="2"/>
  <c r="CC87" i="2"/>
  <c r="BT87" i="2"/>
  <c r="BD87" i="2"/>
  <c r="DG87" i="2" s="1"/>
  <c r="BC87" i="2"/>
  <c r="BB87" i="2"/>
  <c r="DE87" i="2" s="1"/>
  <c r="BA87" i="2"/>
  <c r="DD87" i="2" s="1"/>
  <c r="AZ87" i="2"/>
  <c r="DC87" i="2" s="1"/>
  <c r="AY87" i="2"/>
  <c r="DB87" i="2" s="1"/>
  <c r="AX87" i="2"/>
  <c r="DA87" i="2" s="1"/>
  <c r="AW87" i="2"/>
  <c r="CZ87" i="2" s="1"/>
  <c r="AV87" i="2"/>
  <c r="CY87" i="2" s="1"/>
  <c r="AU87" i="2"/>
  <c r="CX87" i="2" s="1"/>
  <c r="AT87" i="2"/>
  <c r="CW87" i="2" s="1"/>
  <c r="AS87" i="2"/>
  <c r="CV87" i="2" s="1"/>
  <c r="AR87" i="2"/>
  <c r="CU87" i="2" s="1"/>
  <c r="AQ87" i="2"/>
  <c r="CT87" i="2" s="1"/>
  <c r="AP87" i="2"/>
  <c r="AO87" i="2"/>
  <c r="CR87" i="2" s="1"/>
  <c r="AN87" i="2"/>
  <c r="CQ87" i="2" s="1"/>
  <c r="AM87" i="2"/>
  <c r="CP87" i="2" s="1"/>
  <c r="AL87" i="2"/>
  <c r="CO87" i="2" s="1"/>
  <c r="AK87" i="2"/>
  <c r="CN87" i="2" s="1"/>
  <c r="AJ87" i="2"/>
  <c r="CM87" i="2" s="1"/>
  <c r="AI87" i="2"/>
  <c r="CL87" i="2" s="1"/>
  <c r="AH87" i="2"/>
  <c r="AG87" i="2"/>
  <c r="CJ87" i="2" s="1"/>
  <c r="AF87" i="2"/>
  <c r="CI87" i="2" s="1"/>
  <c r="AE87" i="2"/>
  <c r="CH87" i="2" s="1"/>
  <c r="AD87" i="2"/>
  <c r="CG87" i="2" s="1"/>
  <c r="AC87" i="2"/>
  <c r="CF87" i="2" s="1"/>
  <c r="AB87" i="2"/>
  <c r="CE87" i="2" s="1"/>
  <c r="AA87" i="2"/>
  <c r="CD87" i="2" s="1"/>
  <c r="Z87" i="2"/>
  <c r="Y87" i="2"/>
  <c r="CB87" i="2" s="1"/>
  <c r="X87" i="2"/>
  <c r="CA87" i="2" s="1"/>
  <c r="W87" i="2"/>
  <c r="BZ87" i="2" s="1"/>
  <c r="V87" i="2"/>
  <c r="BY87" i="2" s="1"/>
  <c r="U87" i="2"/>
  <c r="BX87" i="2" s="1"/>
  <c r="T87" i="2"/>
  <c r="BW87" i="2" s="1"/>
  <c r="S87" i="2"/>
  <c r="BV87" i="2" s="1"/>
  <c r="R87" i="2"/>
  <c r="BU87" i="2" s="1"/>
  <c r="Q87" i="2"/>
  <c r="P87" i="2"/>
  <c r="BS87" i="2" s="1"/>
  <c r="O87" i="2"/>
  <c r="BR87" i="2" s="1"/>
  <c r="N87" i="2"/>
  <c r="BQ87" i="2" s="1"/>
  <c r="M87" i="2"/>
  <c r="BP87" i="2" s="1"/>
  <c r="L87" i="2"/>
  <c r="BO87" i="2" s="1"/>
  <c r="K87" i="2"/>
  <c r="BN87" i="2" s="1"/>
  <c r="J87" i="2"/>
  <c r="BM87" i="2" s="1"/>
  <c r="I87" i="2"/>
  <c r="BL87" i="2" s="1"/>
  <c r="H87" i="2"/>
  <c r="BK87" i="2" s="1"/>
  <c r="G87" i="2"/>
  <c r="BJ87" i="2" s="1"/>
  <c r="F87" i="2"/>
  <c r="BI87" i="2" s="1"/>
  <c r="E87" i="2"/>
  <c r="BH87" i="2" s="1"/>
  <c r="D87" i="2"/>
  <c r="BG87" i="2" s="1"/>
  <c r="C87" i="2"/>
  <c r="BF87" i="2" s="1"/>
  <c r="B87" i="2"/>
  <c r="A87" i="2"/>
  <c r="DG86" i="2"/>
  <c r="DA86" i="2"/>
  <c r="CH86" i="2"/>
  <c r="CG86" i="2"/>
  <c r="BY86" i="2"/>
  <c r="BM86" i="2"/>
  <c r="BD86" i="2"/>
  <c r="BC86" i="2"/>
  <c r="BB86" i="2"/>
  <c r="DE86" i="2" s="1"/>
  <c r="BA86" i="2"/>
  <c r="DD86" i="2" s="1"/>
  <c r="AZ86" i="2"/>
  <c r="DC86" i="2" s="1"/>
  <c r="AY86" i="2"/>
  <c r="DB86" i="2" s="1"/>
  <c r="AX86" i="2"/>
  <c r="AW86" i="2"/>
  <c r="CZ86" i="2" s="1"/>
  <c r="AV86" i="2"/>
  <c r="CY86" i="2" s="1"/>
  <c r="AU86" i="2"/>
  <c r="CX86" i="2" s="1"/>
  <c r="AT86" i="2"/>
  <c r="CW86" i="2" s="1"/>
  <c r="AS86" i="2"/>
  <c r="CV86" i="2" s="1"/>
  <c r="AR86" i="2"/>
  <c r="CU86" i="2" s="1"/>
  <c r="AQ86" i="2"/>
  <c r="CT86" i="2" s="1"/>
  <c r="AP86" i="2"/>
  <c r="CS86" i="2" s="1"/>
  <c r="AO86" i="2"/>
  <c r="CR86" i="2" s="1"/>
  <c r="AN86" i="2"/>
  <c r="CQ86" i="2" s="1"/>
  <c r="AM86" i="2"/>
  <c r="CP86" i="2" s="1"/>
  <c r="AL86" i="2"/>
  <c r="CO86" i="2" s="1"/>
  <c r="AK86" i="2"/>
  <c r="CN86" i="2" s="1"/>
  <c r="AJ86" i="2"/>
  <c r="CM86" i="2" s="1"/>
  <c r="AI86" i="2"/>
  <c r="CL86" i="2" s="1"/>
  <c r="AH86" i="2"/>
  <c r="CK86" i="2" s="1"/>
  <c r="AG86" i="2"/>
  <c r="CJ86" i="2" s="1"/>
  <c r="AF86" i="2"/>
  <c r="CI86" i="2" s="1"/>
  <c r="AE86" i="2"/>
  <c r="AD86" i="2"/>
  <c r="AC86" i="2"/>
  <c r="CF86" i="2" s="1"/>
  <c r="AB86" i="2"/>
  <c r="CE86" i="2" s="1"/>
  <c r="AA86" i="2"/>
  <c r="CD86" i="2" s="1"/>
  <c r="Z86" i="2"/>
  <c r="CC86" i="2" s="1"/>
  <c r="Y86" i="2"/>
  <c r="CB86" i="2" s="1"/>
  <c r="X86" i="2"/>
  <c r="CA86" i="2" s="1"/>
  <c r="W86" i="2"/>
  <c r="BZ86" i="2" s="1"/>
  <c r="V86" i="2"/>
  <c r="U86" i="2"/>
  <c r="BX86" i="2" s="1"/>
  <c r="T86" i="2"/>
  <c r="BW86" i="2" s="1"/>
  <c r="S86" i="2"/>
  <c r="BV86" i="2" s="1"/>
  <c r="R86" i="2"/>
  <c r="BU86" i="2" s="1"/>
  <c r="Q86" i="2"/>
  <c r="BT86" i="2" s="1"/>
  <c r="P86" i="2"/>
  <c r="BS86" i="2" s="1"/>
  <c r="O86" i="2"/>
  <c r="BR86" i="2" s="1"/>
  <c r="N86" i="2"/>
  <c r="BQ86" i="2" s="1"/>
  <c r="M86" i="2"/>
  <c r="BP86" i="2" s="1"/>
  <c r="L86" i="2"/>
  <c r="BO86" i="2" s="1"/>
  <c r="K86" i="2"/>
  <c r="BN86" i="2" s="1"/>
  <c r="J86" i="2"/>
  <c r="I86" i="2"/>
  <c r="BL86" i="2" s="1"/>
  <c r="H86" i="2"/>
  <c r="BK86" i="2" s="1"/>
  <c r="G86" i="2"/>
  <c r="BJ86" i="2" s="1"/>
  <c r="F86" i="2"/>
  <c r="BI86" i="2" s="1"/>
  <c r="E86" i="2"/>
  <c r="BH86" i="2" s="1"/>
  <c r="D86" i="2"/>
  <c r="BG86" i="2" s="1"/>
  <c r="C86" i="2"/>
  <c r="BF86" i="2" s="1"/>
  <c r="B86" i="2"/>
  <c r="A86" i="2"/>
  <c r="DB85" i="2"/>
  <c r="DA85" i="2"/>
  <c r="CX85" i="2"/>
  <c r="CT85" i="2"/>
  <c r="CS85" i="2"/>
  <c r="CL85" i="2"/>
  <c r="CK85" i="2"/>
  <c r="CD85" i="2"/>
  <c r="CC85" i="2"/>
  <c r="BV85" i="2"/>
  <c r="BU85" i="2"/>
  <c r="BN85" i="2"/>
  <c r="BD85" i="2"/>
  <c r="DG85" i="2" s="1"/>
  <c r="BC85" i="2"/>
  <c r="BB85" i="2"/>
  <c r="DE85" i="2" s="1"/>
  <c r="BA85" i="2"/>
  <c r="DD85" i="2" s="1"/>
  <c r="AZ85" i="2"/>
  <c r="DC85" i="2" s="1"/>
  <c r="AY85" i="2"/>
  <c r="AX85" i="2"/>
  <c r="AW85" i="2"/>
  <c r="CZ85" i="2" s="1"/>
  <c r="AV85" i="2"/>
  <c r="CY85" i="2" s="1"/>
  <c r="AU85" i="2"/>
  <c r="AT85" i="2"/>
  <c r="CW85" i="2" s="1"/>
  <c r="AS85" i="2"/>
  <c r="CV85" i="2" s="1"/>
  <c r="AR85" i="2"/>
  <c r="CU85" i="2" s="1"/>
  <c r="AQ85" i="2"/>
  <c r="AP85" i="2"/>
  <c r="AO85" i="2"/>
  <c r="CR85" i="2" s="1"/>
  <c r="AN85" i="2"/>
  <c r="CQ85" i="2" s="1"/>
  <c r="AM85" i="2"/>
  <c r="CP85" i="2" s="1"/>
  <c r="AL85" i="2"/>
  <c r="CO85" i="2" s="1"/>
  <c r="AK85" i="2"/>
  <c r="CN85" i="2" s="1"/>
  <c r="AJ85" i="2"/>
  <c r="CM85" i="2" s="1"/>
  <c r="AI85" i="2"/>
  <c r="AH85" i="2"/>
  <c r="AG85" i="2"/>
  <c r="CJ85" i="2" s="1"/>
  <c r="AF85" i="2"/>
  <c r="CI85" i="2" s="1"/>
  <c r="AE85" i="2"/>
  <c r="CH85" i="2" s="1"/>
  <c r="AD85" i="2"/>
  <c r="CG85" i="2" s="1"/>
  <c r="AC85" i="2"/>
  <c r="CF85" i="2" s="1"/>
  <c r="AB85" i="2"/>
  <c r="CE85" i="2" s="1"/>
  <c r="AA85" i="2"/>
  <c r="Z85" i="2"/>
  <c r="Y85" i="2"/>
  <c r="CB85" i="2" s="1"/>
  <c r="X85" i="2"/>
  <c r="CA85" i="2" s="1"/>
  <c r="W85" i="2"/>
  <c r="BZ85" i="2" s="1"/>
  <c r="V85" i="2"/>
  <c r="BY85" i="2" s="1"/>
  <c r="U85" i="2"/>
  <c r="BX85" i="2" s="1"/>
  <c r="T85" i="2"/>
  <c r="BW85" i="2" s="1"/>
  <c r="S85" i="2"/>
  <c r="R85" i="2"/>
  <c r="Q85" i="2"/>
  <c r="BT85" i="2" s="1"/>
  <c r="P85" i="2"/>
  <c r="BS85" i="2" s="1"/>
  <c r="O85" i="2"/>
  <c r="BR85" i="2" s="1"/>
  <c r="N85" i="2"/>
  <c r="BQ85" i="2" s="1"/>
  <c r="M85" i="2"/>
  <c r="BP85" i="2" s="1"/>
  <c r="L85" i="2"/>
  <c r="BO85" i="2" s="1"/>
  <c r="K85" i="2"/>
  <c r="J85" i="2"/>
  <c r="BM85" i="2" s="1"/>
  <c r="I85" i="2"/>
  <c r="BL85" i="2" s="1"/>
  <c r="H85" i="2"/>
  <c r="BK85" i="2" s="1"/>
  <c r="G85" i="2"/>
  <c r="BJ85" i="2" s="1"/>
  <c r="F85" i="2"/>
  <c r="BI85" i="2" s="1"/>
  <c r="E85" i="2"/>
  <c r="BH85" i="2" s="1"/>
  <c r="D85" i="2"/>
  <c r="BG85" i="2" s="1"/>
  <c r="C85" i="2"/>
  <c r="BF85" i="2" s="1"/>
  <c r="B85" i="2"/>
  <c r="A85" i="2"/>
  <c r="CZ84" i="2"/>
  <c r="CU84" i="2"/>
  <c r="CR84" i="2"/>
  <c r="CJ84" i="2"/>
  <c r="BD84" i="2"/>
  <c r="DG84" i="2" s="1"/>
  <c r="BC84" i="2"/>
  <c r="BB84" i="2"/>
  <c r="DE84" i="2" s="1"/>
  <c r="BA84" i="2"/>
  <c r="DD84" i="2" s="1"/>
  <c r="AZ84" i="2"/>
  <c r="DC84" i="2" s="1"/>
  <c r="AY84" i="2"/>
  <c r="DB84" i="2" s="1"/>
  <c r="AX84" i="2"/>
  <c r="DA84" i="2" s="1"/>
  <c r="AW84" i="2"/>
  <c r="AV84" i="2"/>
  <c r="CY84" i="2" s="1"/>
  <c r="AU84" i="2"/>
  <c r="CX84" i="2" s="1"/>
  <c r="AT84" i="2"/>
  <c r="CW84" i="2" s="1"/>
  <c r="AS84" i="2"/>
  <c r="CV84" i="2" s="1"/>
  <c r="AR84" i="2"/>
  <c r="AQ84" i="2"/>
  <c r="CT84" i="2" s="1"/>
  <c r="AP84" i="2"/>
  <c r="CS84" i="2" s="1"/>
  <c r="AO84" i="2"/>
  <c r="AN84" i="2"/>
  <c r="CQ84" i="2" s="1"/>
  <c r="AM84" i="2"/>
  <c r="CP84" i="2" s="1"/>
  <c r="AL84" i="2"/>
  <c r="CO84" i="2" s="1"/>
  <c r="AK84" i="2"/>
  <c r="CN84" i="2" s="1"/>
  <c r="AJ84" i="2"/>
  <c r="CM84" i="2" s="1"/>
  <c r="AI84" i="2"/>
  <c r="CL84" i="2" s="1"/>
  <c r="AH84" i="2"/>
  <c r="CK84" i="2" s="1"/>
  <c r="AG84" i="2"/>
  <c r="AF84" i="2"/>
  <c r="CI84" i="2" s="1"/>
  <c r="AE84" i="2"/>
  <c r="CH84" i="2" s="1"/>
  <c r="AD84" i="2"/>
  <c r="CG84" i="2" s="1"/>
  <c r="AC84" i="2"/>
  <c r="CF84" i="2" s="1"/>
  <c r="AB84" i="2"/>
  <c r="CE84" i="2" s="1"/>
  <c r="AA84" i="2"/>
  <c r="CD84" i="2" s="1"/>
  <c r="Z84" i="2"/>
  <c r="CC84" i="2" s="1"/>
  <c r="Y84" i="2"/>
  <c r="CB84" i="2" s="1"/>
  <c r="X84" i="2"/>
  <c r="CA84" i="2" s="1"/>
  <c r="W84" i="2"/>
  <c r="BZ84" i="2" s="1"/>
  <c r="V84" i="2"/>
  <c r="BY84" i="2" s="1"/>
  <c r="U84" i="2"/>
  <c r="BX84" i="2" s="1"/>
  <c r="T84" i="2"/>
  <c r="BW84" i="2" s="1"/>
  <c r="S84" i="2"/>
  <c r="BV84" i="2" s="1"/>
  <c r="R84" i="2"/>
  <c r="BU84" i="2" s="1"/>
  <c r="Q84" i="2"/>
  <c r="BT84" i="2" s="1"/>
  <c r="P84" i="2"/>
  <c r="BS84" i="2" s="1"/>
  <c r="O84" i="2"/>
  <c r="BR84" i="2" s="1"/>
  <c r="N84" i="2"/>
  <c r="BQ84" i="2" s="1"/>
  <c r="M84" i="2"/>
  <c r="BP84" i="2" s="1"/>
  <c r="L84" i="2"/>
  <c r="BO84" i="2" s="1"/>
  <c r="K84" i="2"/>
  <c r="BN84" i="2" s="1"/>
  <c r="J84" i="2"/>
  <c r="BM84" i="2" s="1"/>
  <c r="I84" i="2"/>
  <c r="BL84" i="2" s="1"/>
  <c r="H84" i="2"/>
  <c r="BK84" i="2" s="1"/>
  <c r="G84" i="2"/>
  <c r="BJ84" i="2" s="1"/>
  <c r="F84" i="2"/>
  <c r="BI84" i="2" s="1"/>
  <c r="E84" i="2"/>
  <c r="BH84" i="2" s="1"/>
  <c r="D84" i="2"/>
  <c r="BG84" i="2" s="1"/>
  <c r="C84" i="2"/>
  <c r="BF84" i="2" s="1"/>
  <c r="B84" i="2"/>
  <c r="A84" i="2"/>
  <c r="DG83" i="2"/>
  <c r="DE83" i="2"/>
  <c r="CW83" i="2"/>
  <c r="BY83" i="2"/>
  <c r="BQ83" i="2"/>
  <c r="BD83" i="2"/>
  <c r="BC83" i="2"/>
  <c r="BB83" i="2"/>
  <c r="BA83" i="2"/>
  <c r="DD83" i="2" s="1"/>
  <c r="AZ83" i="2"/>
  <c r="DC83" i="2" s="1"/>
  <c r="AY83" i="2"/>
  <c r="DB83" i="2" s="1"/>
  <c r="AX83" i="2"/>
  <c r="DA83" i="2" s="1"/>
  <c r="AW83" i="2"/>
  <c r="CZ83" i="2" s="1"/>
  <c r="AV83" i="2"/>
  <c r="CY83" i="2" s="1"/>
  <c r="AU83" i="2"/>
  <c r="CX83" i="2" s="1"/>
  <c r="AT83" i="2"/>
  <c r="AS83" i="2"/>
  <c r="CV83" i="2" s="1"/>
  <c r="AR83" i="2"/>
  <c r="CU83" i="2" s="1"/>
  <c r="AQ83" i="2"/>
  <c r="CT83" i="2" s="1"/>
  <c r="AP83" i="2"/>
  <c r="CS83" i="2" s="1"/>
  <c r="AO83" i="2"/>
  <c r="CR83" i="2" s="1"/>
  <c r="AN83" i="2"/>
  <c r="CQ83" i="2" s="1"/>
  <c r="AM83" i="2"/>
  <c r="CP83" i="2" s="1"/>
  <c r="AL83" i="2"/>
  <c r="CO83" i="2" s="1"/>
  <c r="AK83" i="2"/>
  <c r="CN83" i="2" s="1"/>
  <c r="AJ83" i="2"/>
  <c r="CM83" i="2" s="1"/>
  <c r="AI83" i="2"/>
  <c r="CL83" i="2" s="1"/>
  <c r="AH83" i="2"/>
  <c r="CK83" i="2" s="1"/>
  <c r="AG83" i="2"/>
  <c r="CJ83" i="2" s="1"/>
  <c r="AF83" i="2"/>
  <c r="CI83" i="2" s="1"/>
  <c r="AE83" i="2"/>
  <c r="CH83" i="2" s="1"/>
  <c r="AD83" i="2"/>
  <c r="CG83" i="2" s="1"/>
  <c r="AC83" i="2"/>
  <c r="CF83" i="2" s="1"/>
  <c r="AB83" i="2"/>
  <c r="CE83" i="2" s="1"/>
  <c r="AA83" i="2"/>
  <c r="CD83" i="2" s="1"/>
  <c r="Z83" i="2"/>
  <c r="CC83" i="2" s="1"/>
  <c r="Y83" i="2"/>
  <c r="CB83" i="2" s="1"/>
  <c r="X83" i="2"/>
  <c r="CA83" i="2" s="1"/>
  <c r="W83" i="2"/>
  <c r="BZ83" i="2" s="1"/>
  <c r="V83" i="2"/>
  <c r="U83" i="2"/>
  <c r="BX83" i="2" s="1"/>
  <c r="T83" i="2"/>
  <c r="BW83" i="2" s="1"/>
  <c r="S83" i="2"/>
  <c r="BV83" i="2" s="1"/>
  <c r="R83" i="2"/>
  <c r="BU83" i="2" s="1"/>
  <c r="Q83" i="2"/>
  <c r="BT83" i="2" s="1"/>
  <c r="P83" i="2"/>
  <c r="BS83" i="2" s="1"/>
  <c r="O83" i="2"/>
  <c r="BR83" i="2" s="1"/>
  <c r="N83" i="2"/>
  <c r="M83" i="2"/>
  <c r="BP83" i="2" s="1"/>
  <c r="L83" i="2"/>
  <c r="BO83" i="2" s="1"/>
  <c r="K83" i="2"/>
  <c r="BN83" i="2" s="1"/>
  <c r="J83" i="2"/>
  <c r="BM83" i="2" s="1"/>
  <c r="I83" i="2"/>
  <c r="BL83" i="2" s="1"/>
  <c r="H83" i="2"/>
  <c r="BK83" i="2" s="1"/>
  <c r="G83" i="2"/>
  <c r="BJ83" i="2" s="1"/>
  <c r="F83" i="2"/>
  <c r="BI83" i="2" s="1"/>
  <c r="E83" i="2"/>
  <c r="BH83" i="2" s="1"/>
  <c r="D83" i="2"/>
  <c r="BG83" i="2" s="1"/>
  <c r="C83" i="2"/>
  <c r="BF83" i="2" s="1"/>
  <c r="B83" i="2"/>
  <c r="A83" i="2"/>
  <c r="DE82" i="2"/>
  <c r="CW82" i="2"/>
  <c r="CS82" i="2"/>
  <c r="CL82" i="2"/>
  <c r="CK82" i="2"/>
  <c r="CG82" i="2"/>
  <c r="CC82" i="2"/>
  <c r="BY82" i="2"/>
  <c r="BQ82" i="2"/>
  <c r="BM82" i="2"/>
  <c r="BF82" i="2"/>
  <c r="BD82" i="2"/>
  <c r="DG82" i="2" s="1"/>
  <c r="BC82" i="2"/>
  <c r="BB82" i="2"/>
  <c r="BA82" i="2"/>
  <c r="DD82" i="2" s="1"/>
  <c r="AZ82" i="2"/>
  <c r="DC82" i="2" s="1"/>
  <c r="AY82" i="2"/>
  <c r="DB82" i="2" s="1"/>
  <c r="AX82" i="2"/>
  <c r="DA82" i="2" s="1"/>
  <c r="AW82" i="2"/>
  <c r="CZ82" i="2" s="1"/>
  <c r="AV82" i="2"/>
  <c r="CY82" i="2" s="1"/>
  <c r="AU82" i="2"/>
  <c r="CX82" i="2" s="1"/>
  <c r="AT82" i="2"/>
  <c r="AS82" i="2"/>
  <c r="CV82" i="2" s="1"/>
  <c r="AR82" i="2"/>
  <c r="CU82" i="2" s="1"/>
  <c r="AQ82" i="2"/>
  <c r="CT82" i="2" s="1"/>
  <c r="AP82" i="2"/>
  <c r="AO82" i="2"/>
  <c r="CR82" i="2" s="1"/>
  <c r="AN82" i="2"/>
  <c r="CQ82" i="2" s="1"/>
  <c r="AM82" i="2"/>
  <c r="CP82" i="2" s="1"/>
  <c r="AL82" i="2"/>
  <c r="CO82" i="2" s="1"/>
  <c r="AK82" i="2"/>
  <c r="CN82" i="2" s="1"/>
  <c r="AJ82" i="2"/>
  <c r="CM82" i="2" s="1"/>
  <c r="AI82" i="2"/>
  <c r="AH82" i="2"/>
  <c r="AG82" i="2"/>
  <c r="CJ82" i="2" s="1"/>
  <c r="AF82" i="2"/>
  <c r="CI82" i="2" s="1"/>
  <c r="AE82" i="2"/>
  <c r="CH82" i="2" s="1"/>
  <c r="AD82" i="2"/>
  <c r="AC82" i="2"/>
  <c r="CF82" i="2" s="1"/>
  <c r="AB82" i="2"/>
  <c r="CE82" i="2" s="1"/>
  <c r="AA82" i="2"/>
  <c r="CD82" i="2" s="1"/>
  <c r="Z82" i="2"/>
  <c r="Y82" i="2"/>
  <c r="CB82" i="2" s="1"/>
  <c r="X82" i="2"/>
  <c r="CA82" i="2" s="1"/>
  <c r="W82" i="2"/>
  <c r="BZ82" i="2" s="1"/>
  <c r="V82" i="2"/>
  <c r="U82" i="2"/>
  <c r="BX82" i="2" s="1"/>
  <c r="T82" i="2"/>
  <c r="BW82" i="2" s="1"/>
  <c r="S82" i="2"/>
  <c r="BV82" i="2" s="1"/>
  <c r="R82" i="2"/>
  <c r="BU82" i="2" s="1"/>
  <c r="Q82" i="2"/>
  <c r="BT82" i="2" s="1"/>
  <c r="P82" i="2"/>
  <c r="BS82" i="2" s="1"/>
  <c r="O82" i="2"/>
  <c r="BR82" i="2" s="1"/>
  <c r="N82" i="2"/>
  <c r="M82" i="2"/>
  <c r="BP82" i="2" s="1"/>
  <c r="L82" i="2"/>
  <c r="BO82" i="2" s="1"/>
  <c r="K82" i="2"/>
  <c r="BN82" i="2" s="1"/>
  <c r="J82" i="2"/>
  <c r="I82" i="2"/>
  <c r="BL82" i="2" s="1"/>
  <c r="H82" i="2"/>
  <c r="BK82" i="2" s="1"/>
  <c r="G82" i="2"/>
  <c r="BJ82" i="2" s="1"/>
  <c r="F82" i="2"/>
  <c r="BI82" i="2" s="1"/>
  <c r="E82" i="2"/>
  <c r="BH82" i="2" s="1"/>
  <c r="D82" i="2"/>
  <c r="BG82" i="2" s="1"/>
  <c r="C82" i="2"/>
  <c r="B82" i="2"/>
  <c r="A82" i="2"/>
  <c r="DE81" i="2"/>
  <c r="CY81" i="2"/>
  <c r="CX81" i="2"/>
  <c r="CP81" i="2"/>
  <c r="CO81" i="2"/>
  <c r="CH81" i="2"/>
  <c r="BY81" i="2"/>
  <c r="BN81" i="2"/>
  <c r="BJ81" i="2"/>
  <c r="BF81" i="2"/>
  <c r="BD81" i="2"/>
  <c r="DG81" i="2" s="1"/>
  <c r="BC81" i="2"/>
  <c r="BB81" i="2"/>
  <c r="BA81" i="2"/>
  <c r="DD81" i="2" s="1"/>
  <c r="AZ81" i="2"/>
  <c r="DC81" i="2" s="1"/>
  <c r="AY81" i="2"/>
  <c r="DB81" i="2" s="1"/>
  <c r="AX81" i="2"/>
  <c r="DA81" i="2" s="1"/>
  <c r="AW81" i="2"/>
  <c r="CZ81" i="2" s="1"/>
  <c r="AV81" i="2"/>
  <c r="AU81" i="2"/>
  <c r="AT81" i="2"/>
  <c r="CW81" i="2" s="1"/>
  <c r="AS81" i="2"/>
  <c r="CV81" i="2" s="1"/>
  <c r="AR81" i="2"/>
  <c r="CU81" i="2" s="1"/>
  <c r="AQ81" i="2"/>
  <c r="CT81" i="2" s="1"/>
  <c r="AP81" i="2"/>
  <c r="CS81" i="2" s="1"/>
  <c r="AO81" i="2"/>
  <c r="CR81" i="2" s="1"/>
  <c r="AN81" i="2"/>
  <c r="CQ81" i="2" s="1"/>
  <c r="AM81" i="2"/>
  <c r="AL81" i="2"/>
  <c r="AK81" i="2"/>
  <c r="CN81" i="2" s="1"/>
  <c r="AJ81" i="2"/>
  <c r="CM81" i="2" s="1"/>
  <c r="AI81" i="2"/>
  <c r="CL81" i="2" s="1"/>
  <c r="AH81" i="2"/>
  <c r="CK81" i="2" s="1"/>
  <c r="AG81" i="2"/>
  <c r="CJ81" i="2" s="1"/>
  <c r="AF81" i="2"/>
  <c r="CI81" i="2" s="1"/>
  <c r="AE81" i="2"/>
  <c r="AD81" i="2"/>
  <c r="CG81" i="2" s="1"/>
  <c r="AC81" i="2"/>
  <c r="CF81" i="2" s="1"/>
  <c r="AB81" i="2"/>
  <c r="CE81" i="2" s="1"/>
  <c r="AA81" i="2"/>
  <c r="CD81" i="2" s="1"/>
  <c r="Z81" i="2"/>
  <c r="CC81" i="2" s="1"/>
  <c r="Y81" i="2"/>
  <c r="CB81" i="2" s="1"/>
  <c r="X81" i="2"/>
  <c r="CA81" i="2" s="1"/>
  <c r="W81" i="2"/>
  <c r="BZ81" i="2" s="1"/>
  <c r="V81" i="2"/>
  <c r="U81" i="2"/>
  <c r="BX81" i="2" s="1"/>
  <c r="T81" i="2"/>
  <c r="BW81" i="2" s="1"/>
  <c r="S81" i="2"/>
  <c r="BV81" i="2" s="1"/>
  <c r="R81" i="2"/>
  <c r="BU81" i="2" s="1"/>
  <c r="Q81" i="2"/>
  <c r="BT81" i="2" s="1"/>
  <c r="P81" i="2"/>
  <c r="BS81" i="2" s="1"/>
  <c r="O81" i="2"/>
  <c r="BR81" i="2" s="1"/>
  <c r="N81" i="2"/>
  <c r="BQ81" i="2" s="1"/>
  <c r="M81" i="2"/>
  <c r="BP81" i="2" s="1"/>
  <c r="L81" i="2"/>
  <c r="BO81" i="2" s="1"/>
  <c r="K81" i="2"/>
  <c r="J81" i="2"/>
  <c r="BM81" i="2" s="1"/>
  <c r="I81" i="2"/>
  <c r="BL81" i="2" s="1"/>
  <c r="H81" i="2"/>
  <c r="BK81" i="2" s="1"/>
  <c r="G81" i="2"/>
  <c r="F81" i="2"/>
  <c r="BI81" i="2" s="1"/>
  <c r="E81" i="2"/>
  <c r="BH81" i="2" s="1"/>
  <c r="D81" i="2"/>
  <c r="BG81" i="2" s="1"/>
  <c r="C81" i="2"/>
  <c r="B81" i="2"/>
  <c r="A81" i="2"/>
  <c r="DD80" i="2"/>
  <c r="CX80" i="2"/>
  <c r="CV80" i="2"/>
  <c r="CN80" i="2"/>
  <c r="CD80" i="2"/>
  <c r="BX80" i="2"/>
  <c r="BP80" i="2"/>
  <c r="BD80" i="2"/>
  <c r="DG80" i="2" s="1"/>
  <c r="BC80" i="2"/>
  <c r="BB80" i="2"/>
  <c r="DE80" i="2" s="1"/>
  <c r="BA80" i="2"/>
  <c r="AZ80" i="2"/>
  <c r="DC80" i="2" s="1"/>
  <c r="AY80" i="2"/>
  <c r="DB80" i="2" s="1"/>
  <c r="AX80" i="2"/>
  <c r="DA80" i="2" s="1"/>
  <c r="AW80" i="2"/>
  <c r="CZ80" i="2" s="1"/>
  <c r="AV80" i="2"/>
  <c r="CY80" i="2" s="1"/>
  <c r="AU80" i="2"/>
  <c r="AT80" i="2"/>
  <c r="CW80" i="2" s="1"/>
  <c r="AS80" i="2"/>
  <c r="AR80" i="2"/>
  <c r="CU80" i="2" s="1"/>
  <c r="AQ80" i="2"/>
  <c r="CT80" i="2" s="1"/>
  <c r="AP80" i="2"/>
  <c r="CS80" i="2" s="1"/>
  <c r="AO80" i="2"/>
  <c r="CR80" i="2" s="1"/>
  <c r="AN80" i="2"/>
  <c r="CQ80" i="2" s="1"/>
  <c r="AM80" i="2"/>
  <c r="CP80" i="2" s="1"/>
  <c r="AL80" i="2"/>
  <c r="CO80" i="2" s="1"/>
  <c r="AK80" i="2"/>
  <c r="AJ80" i="2"/>
  <c r="CM80" i="2" s="1"/>
  <c r="AI80" i="2"/>
  <c r="CL80" i="2" s="1"/>
  <c r="AH80" i="2"/>
  <c r="CK80" i="2" s="1"/>
  <c r="AG80" i="2"/>
  <c r="CJ80" i="2" s="1"/>
  <c r="AF80" i="2"/>
  <c r="CI80" i="2" s="1"/>
  <c r="AE80" i="2"/>
  <c r="CH80" i="2" s="1"/>
  <c r="AD80" i="2"/>
  <c r="CG80" i="2" s="1"/>
  <c r="AC80" i="2"/>
  <c r="CF80" i="2" s="1"/>
  <c r="AB80" i="2"/>
  <c r="CE80" i="2" s="1"/>
  <c r="AA80" i="2"/>
  <c r="Z80" i="2"/>
  <c r="CC80" i="2" s="1"/>
  <c r="Y80" i="2"/>
  <c r="CB80" i="2" s="1"/>
  <c r="X80" i="2"/>
  <c r="CA80" i="2" s="1"/>
  <c r="W80" i="2"/>
  <c r="BZ80" i="2" s="1"/>
  <c r="V80" i="2"/>
  <c r="BY80" i="2" s="1"/>
  <c r="U80" i="2"/>
  <c r="T80" i="2"/>
  <c r="BW80" i="2" s="1"/>
  <c r="S80" i="2"/>
  <c r="BV80" i="2" s="1"/>
  <c r="R80" i="2"/>
  <c r="BU80" i="2" s="1"/>
  <c r="Q80" i="2"/>
  <c r="BT80" i="2" s="1"/>
  <c r="P80" i="2"/>
  <c r="BS80" i="2" s="1"/>
  <c r="O80" i="2"/>
  <c r="BR80" i="2" s="1"/>
  <c r="N80" i="2"/>
  <c r="BQ80" i="2" s="1"/>
  <c r="M80" i="2"/>
  <c r="L80" i="2"/>
  <c r="BO80" i="2" s="1"/>
  <c r="K80" i="2"/>
  <c r="BN80" i="2" s="1"/>
  <c r="J80" i="2"/>
  <c r="BM80" i="2" s="1"/>
  <c r="I80" i="2"/>
  <c r="BL80" i="2" s="1"/>
  <c r="H80" i="2"/>
  <c r="BK80" i="2" s="1"/>
  <c r="G80" i="2"/>
  <c r="BJ80" i="2" s="1"/>
  <c r="F80" i="2"/>
  <c r="BI80" i="2" s="1"/>
  <c r="E80" i="2"/>
  <c r="BH80" i="2" s="1"/>
  <c r="D80" i="2"/>
  <c r="BG80" i="2" s="1"/>
  <c r="C80" i="2"/>
  <c r="BF80" i="2" s="1"/>
  <c r="B80" i="2"/>
  <c r="A80" i="2"/>
  <c r="DC79" i="2"/>
  <c r="CS79" i="2"/>
  <c r="CR79" i="2"/>
  <c r="CF79" i="2"/>
  <c r="BP79" i="2"/>
  <c r="BD79" i="2"/>
  <c r="DG79" i="2" s="1"/>
  <c r="BC79" i="2"/>
  <c r="BB79" i="2"/>
  <c r="DE79" i="2" s="1"/>
  <c r="BA79" i="2"/>
  <c r="DD79" i="2" s="1"/>
  <c r="AZ79" i="2"/>
  <c r="AY79" i="2"/>
  <c r="DB79" i="2" s="1"/>
  <c r="AX79" i="2"/>
  <c r="DA79" i="2" s="1"/>
  <c r="AW79" i="2"/>
  <c r="CZ79" i="2" s="1"/>
  <c r="AV79" i="2"/>
  <c r="CY79" i="2" s="1"/>
  <c r="AU79" i="2"/>
  <c r="CX79" i="2" s="1"/>
  <c r="AT79" i="2"/>
  <c r="CW79" i="2" s="1"/>
  <c r="AS79" i="2"/>
  <c r="CV79" i="2" s="1"/>
  <c r="AR79" i="2"/>
  <c r="CU79" i="2" s="1"/>
  <c r="AQ79" i="2"/>
  <c r="CT79" i="2" s="1"/>
  <c r="AP79" i="2"/>
  <c r="AO79" i="2"/>
  <c r="AN79" i="2"/>
  <c r="CQ79" i="2" s="1"/>
  <c r="AM79" i="2"/>
  <c r="CP79" i="2" s="1"/>
  <c r="AL79" i="2"/>
  <c r="CO79" i="2" s="1"/>
  <c r="AK79" i="2"/>
  <c r="CN79" i="2" s="1"/>
  <c r="AJ79" i="2"/>
  <c r="CM79" i="2" s="1"/>
  <c r="AI79" i="2"/>
  <c r="CL79" i="2" s="1"/>
  <c r="AH79" i="2"/>
  <c r="CK79" i="2" s="1"/>
  <c r="AG79" i="2"/>
  <c r="CJ79" i="2" s="1"/>
  <c r="AF79" i="2"/>
  <c r="CI79" i="2" s="1"/>
  <c r="AE79" i="2"/>
  <c r="CH79" i="2" s="1"/>
  <c r="AD79" i="2"/>
  <c r="CG79" i="2" s="1"/>
  <c r="AC79" i="2"/>
  <c r="AB79" i="2"/>
  <c r="CE79" i="2" s="1"/>
  <c r="AA79" i="2"/>
  <c r="CD79" i="2" s="1"/>
  <c r="Z79" i="2"/>
  <c r="CC79" i="2" s="1"/>
  <c r="Y79" i="2"/>
  <c r="CB79" i="2" s="1"/>
  <c r="X79" i="2"/>
  <c r="CA79" i="2" s="1"/>
  <c r="W79" i="2"/>
  <c r="BZ79" i="2" s="1"/>
  <c r="V79" i="2"/>
  <c r="BY79" i="2" s="1"/>
  <c r="U79" i="2"/>
  <c r="BX79" i="2" s="1"/>
  <c r="T79" i="2"/>
  <c r="BW79" i="2" s="1"/>
  <c r="S79" i="2"/>
  <c r="BV79" i="2" s="1"/>
  <c r="R79" i="2"/>
  <c r="BU79" i="2" s="1"/>
  <c r="Q79" i="2"/>
  <c r="BT79" i="2" s="1"/>
  <c r="P79" i="2"/>
  <c r="BS79" i="2" s="1"/>
  <c r="O79" i="2"/>
  <c r="BR79" i="2" s="1"/>
  <c r="N79" i="2"/>
  <c r="BQ79" i="2" s="1"/>
  <c r="M79" i="2"/>
  <c r="L79" i="2"/>
  <c r="BO79" i="2" s="1"/>
  <c r="K79" i="2"/>
  <c r="BN79" i="2" s="1"/>
  <c r="J79" i="2"/>
  <c r="BM79" i="2" s="1"/>
  <c r="I79" i="2"/>
  <c r="BL79" i="2" s="1"/>
  <c r="H79" i="2"/>
  <c r="BK79" i="2" s="1"/>
  <c r="G79" i="2"/>
  <c r="BJ79" i="2" s="1"/>
  <c r="F79" i="2"/>
  <c r="BI79" i="2" s="1"/>
  <c r="E79" i="2"/>
  <c r="BH79" i="2" s="1"/>
  <c r="D79" i="2"/>
  <c r="BG79" i="2" s="1"/>
  <c r="C79" i="2"/>
  <c r="BF79" i="2" s="1"/>
  <c r="B79" i="2"/>
  <c r="A79" i="2"/>
  <c r="CU78" i="2"/>
  <c r="CK78" i="2"/>
  <c r="CA78" i="2"/>
  <c r="BO78" i="2"/>
  <c r="BD78" i="2"/>
  <c r="DG78" i="2" s="1"/>
  <c r="BC78" i="2"/>
  <c r="BB78" i="2"/>
  <c r="DE78" i="2" s="1"/>
  <c r="BA78" i="2"/>
  <c r="DD78" i="2" s="1"/>
  <c r="AZ78" i="2"/>
  <c r="DC78" i="2" s="1"/>
  <c r="AY78" i="2"/>
  <c r="DB78" i="2" s="1"/>
  <c r="AX78" i="2"/>
  <c r="DA78" i="2" s="1"/>
  <c r="AW78" i="2"/>
  <c r="CZ78" i="2" s="1"/>
  <c r="AV78" i="2"/>
  <c r="CY78" i="2" s="1"/>
  <c r="AU78" i="2"/>
  <c r="CX78" i="2" s="1"/>
  <c r="AT78" i="2"/>
  <c r="CW78" i="2" s="1"/>
  <c r="AS78" i="2"/>
  <c r="CV78" i="2" s="1"/>
  <c r="AR78" i="2"/>
  <c r="AQ78" i="2"/>
  <c r="CT78" i="2" s="1"/>
  <c r="AP78" i="2"/>
  <c r="CS78" i="2" s="1"/>
  <c r="AO78" i="2"/>
  <c r="CR78" i="2" s="1"/>
  <c r="AN78" i="2"/>
  <c r="CQ78" i="2" s="1"/>
  <c r="AM78" i="2"/>
  <c r="CP78" i="2" s="1"/>
  <c r="AL78" i="2"/>
  <c r="CO78" i="2" s="1"/>
  <c r="AK78" i="2"/>
  <c r="CN78" i="2" s="1"/>
  <c r="AJ78" i="2"/>
  <c r="CM78" i="2" s="1"/>
  <c r="AI78" i="2"/>
  <c r="CL78" i="2" s="1"/>
  <c r="AH78" i="2"/>
  <c r="AG78" i="2"/>
  <c r="CJ78" i="2" s="1"/>
  <c r="AF78" i="2"/>
  <c r="CI78" i="2" s="1"/>
  <c r="AE78" i="2"/>
  <c r="CH78" i="2" s="1"/>
  <c r="AD78" i="2"/>
  <c r="CG78" i="2" s="1"/>
  <c r="AC78" i="2"/>
  <c r="CF78" i="2" s="1"/>
  <c r="AB78" i="2"/>
  <c r="CE78" i="2" s="1"/>
  <c r="AA78" i="2"/>
  <c r="CD78" i="2" s="1"/>
  <c r="Z78" i="2"/>
  <c r="CC78" i="2" s="1"/>
  <c r="Y78" i="2"/>
  <c r="CB78" i="2" s="1"/>
  <c r="X78" i="2"/>
  <c r="W78" i="2"/>
  <c r="BZ78" i="2" s="1"/>
  <c r="V78" i="2"/>
  <c r="BY78" i="2" s="1"/>
  <c r="U78" i="2"/>
  <c r="BX78" i="2" s="1"/>
  <c r="T78" i="2"/>
  <c r="BW78" i="2" s="1"/>
  <c r="S78" i="2"/>
  <c r="BV78" i="2" s="1"/>
  <c r="R78" i="2"/>
  <c r="BU78" i="2" s="1"/>
  <c r="Q78" i="2"/>
  <c r="BT78" i="2" s="1"/>
  <c r="P78" i="2"/>
  <c r="BS78" i="2" s="1"/>
  <c r="O78" i="2"/>
  <c r="BR78" i="2" s="1"/>
  <c r="N78" i="2"/>
  <c r="BQ78" i="2" s="1"/>
  <c r="M78" i="2"/>
  <c r="BP78" i="2" s="1"/>
  <c r="L78" i="2"/>
  <c r="K78" i="2"/>
  <c r="BN78" i="2" s="1"/>
  <c r="J78" i="2"/>
  <c r="BM78" i="2" s="1"/>
  <c r="I78" i="2"/>
  <c r="BL78" i="2" s="1"/>
  <c r="H78" i="2"/>
  <c r="BK78" i="2" s="1"/>
  <c r="G78" i="2"/>
  <c r="BJ78" i="2" s="1"/>
  <c r="F78" i="2"/>
  <c r="BI78" i="2" s="1"/>
  <c r="E78" i="2"/>
  <c r="BH78" i="2" s="1"/>
  <c r="D78" i="2"/>
  <c r="BG78" i="2" s="1"/>
  <c r="C78" i="2"/>
  <c r="BF78" i="2" s="1"/>
  <c r="B78" i="2"/>
  <c r="A78" i="2"/>
  <c r="DE77" i="2"/>
  <c r="CW77" i="2"/>
  <c r="CS77" i="2"/>
  <c r="CK77" i="2"/>
  <c r="CB77" i="2"/>
  <c r="BQ77" i="2"/>
  <c r="BD77" i="2"/>
  <c r="DG77" i="2" s="1"/>
  <c r="BC77" i="2"/>
  <c r="BB77" i="2"/>
  <c r="BA77" i="2"/>
  <c r="DD77" i="2" s="1"/>
  <c r="AZ77" i="2"/>
  <c r="DC77" i="2" s="1"/>
  <c r="AY77" i="2"/>
  <c r="DB77" i="2" s="1"/>
  <c r="AX77" i="2"/>
  <c r="DA77" i="2" s="1"/>
  <c r="AW77" i="2"/>
  <c r="CZ77" i="2" s="1"/>
  <c r="AV77" i="2"/>
  <c r="CY77" i="2" s="1"/>
  <c r="AU77" i="2"/>
  <c r="CX77" i="2" s="1"/>
  <c r="AT77" i="2"/>
  <c r="AS77" i="2"/>
  <c r="CV77" i="2" s="1"/>
  <c r="AR77" i="2"/>
  <c r="CU77" i="2" s="1"/>
  <c r="AQ77" i="2"/>
  <c r="CT77" i="2" s="1"/>
  <c r="AP77" i="2"/>
  <c r="AO77" i="2"/>
  <c r="CR77" i="2" s="1"/>
  <c r="AN77" i="2"/>
  <c r="CQ77" i="2" s="1"/>
  <c r="AM77" i="2"/>
  <c r="CP77" i="2" s="1"/>
  <c r="AL77" i="2"/>
  <c r="CO77" i="2" s="1"/>
  <c r="AK77" i="2"/>
  <c r="CN77" i="2" s="1"/>
  <c r="AJ77" i="2"/>
  <c r="CM77" i="2" s="1"/>
  <c r="AI77" i="2"/>
  <c r="CL77" i="2" s="1"/>
  <c r="AH77" i="2"/>
  <c r="AG77" i="2"/>
  <c r="CJ77" i="2" s="1"/>
  <c r="AF77" i="2"/>
  <c r="CI77" i="2" s="1"/>
  <c r="AE77" i="2"/>
  <c r="CH77" i="2" s="1"/>
  <c r="AD77" i="2"/>
  <c r="CG77" i="2" s="1"/>
  <c r="AC77" i="2"/>
  <c r="CF77" i="2" s="1"/>
  <c r="AB77" i="2"/>
  <c r="CE77" i="2" s="1"/>
  <c r="AA77" i="2"/>
  <c r="CD77" i="2" s="1"/>
  <c r="Z77" i="2"/>
  <c r="CC77" i="2" s="1"/>
  <c r="Y77" i="2"/>
  <c r="X77" i="2"/>
  <c r="CA77" i="2" s="1"/>
  <c r="W77" i="2"/>
  <c r="BZ77" i="2" s="1"/>
  <c r="V77" i="2"/>
  <c r="BY77" i="2" s="1"/>
  <c r="U77" i="2"/>
  <c r="BX77" i="2" s="1"/>
  <c r="T77" i="2"/>
  <c r="BW77" i="2" s="1"/>
  <c r="S77" i="2"/>
  <c r="BV77" i="2" s="1"/>
  <c r="R77" i="2"/>
  <c r="BU77" i="2" s="1"/>
  <c r="Q77" i="2"/>
  <c r="BT77" i="2" s="1"/>
  <c r="P77" i="2"/>
  <c r="BS77" i="2" s="1"/>
  <c r="O77" i="2"/>
  <c r="BR77" i="2" s="1"/>
  <c r="N77" i="2"/>
  <c r="M77" i="2"/>
  <c r="BP77" i="2" s="1"/>
  <c r="L77" i="2"/>
  <c r="BO77" i="2" s="1"/>
  <c r="K77" i="2"/>
  <c r="BN77" i="2" s="1"/>
  <c r="J77" i="2"/>
  <c r="BM77" i="2" s="1"/>
  <c r="I77" i="2"/>
  <c r="BL77" i="2" s="1"/>
  <c r="H77" i="2"/>
  <c r="BK77" i="2" s="1"/>
  <c r="G77" i="2"/>
  <c r="BJ77" i="2" s="1"/>
  <c r="F77" i="2"/>
  <c r="BI77" i="2" s="1"/>
  <c r="E77" i="2"/>
  <c r="BH77" i="2" s="1"/>
  <c r="D77" i="2"/>
  <c r="BG77" i="2" s="1"/>
  <c r="C77" i="2"/>
  <c r="BF77" i="2" s="1"/>
  <c r="B77" i="2"/>
  <c r="A77" i="2"/>
  <c r="DG76" i="2"/>
  <c r="CP76" i="2"/>
  <c r="CO76" i="2"/>
  <c r="CD76" i="2"/>
  <c r="BV76" i="2"/>
  <c r="BR76" i="2"/>
  <c r="BD76" i="2"/>
  <c r="BC76" i="2"/>
  <c r="BB76" i="2"/>
  <c r="DE76" i="2" s="1"/>
  <c r="BA76" i="2"/>
  <c r="DD76" i="2" s="1"/>
  <c r="AZ76" i="2"/>
  <c r="DC76" i="2" s="1"/>
  <c r="AY76" i="2"/>
  <c r="DB76" i="2" s="1"/>
  <c r="AX76" i="2"/>
  <c r="DA76" i="2" s="1"/>
  <c r="AW76" i="2"/>
  <c r="CZ76" i="2" s="1"/>
  <c r="AV76" i="2"/>
  <c r="CY76" i="2" s="1"/>
  <c r="AU76" i="2"/>
  <c r="CX76" i="2" s="1"/>
  <c r="AT76" i="2"/>
  <c r="CW76" i="2" s="1"/>
  <c r="AS76" i="2"/>
  <c r="CV76" i="2" s="1"/>
  <c r="AR76" i="2"/>
  <c r="CU76" i="2" s="1"/>
  <c r="AQ76" i="2"/>
  <c r="CT76" i="2" s="1"/>
  <c r="AP76" i="2"/>
  <c r="CS76" i="2" s="1"/>
  <c r="AO76" i="2"/>
  <c r="CR76" i="2" s="1"/>
  <c r="AN76" i="2"/>
  <c r="CQ76" i="2" s="1"/>
  <c r="AM76" i="2"/>
  <c r="AL76" i="2"/>
  <c r="AK76" i="2"/>
  <c r="CN76" i="2" s="1"/>
  <c r="AJ76" i="2"/>
  <c r="CM76" i="2" s="1"/>
  <c r="AI76" i="2"/>
  <c r="CL76" i="2" s="1"/>
  <c r="AH76" i="2"/>
  <c r="CK76" i="2" s="1"/>
  <c r="AG76" i="2"/>
  <c r="CJ76" i="2" s="1"/>
  <c r="AF76" i="2"/>
  <c r="CI76" i="2" s="1"/>
  <c r="AE76" i="2"/>
  <c r="CH76" i="2" s="1"/>
  <c r="AD76" i="2"/>
  <c r="CG76" i="2" s="1"/>
  <c r="AC76" i="2"/>
  <c r="CF76" i="2" s="1"/>
  <c r="AB76" i="2"/>
  <c r="CE76" i="2" s="1"/>
  <c r="AA76" i="2"/>
  <c r="Z76" i="2"/>
  <c r="CC76" i="2" s="1"/>
  <c r="Y76" i="2"/>
  <c r="CB76" i="2" s="1"/>
  <c r="X76" i="2"/>
  <c r="CA76" i="2" s="1"/>
  <c r="W76" i="2"/>
  <c r="BZ76" i="2" s="1"/>
  <c r="V76" i="2"/>
  <c r="BY76" i="2" s="1"/>
  <c r="U76" i="2"/>
  <c r="BX76" i="2" s="1"/>
  <c r="T76" i="2"/>
  <c r="BW76" i="2" s="1"/>
  <c r="S76" i="2"/>
  <c r="R76" i="2"/>
  <c r="BU76" i="2" s="1"/>
  <c r="Q76" i="2"/>
  <c r="BT76" i="2" s="1"/>
  <c r="P76" i="2"/>
  <c r="BS76" i="2" s="1"/>
  <c r="O76" i="2"/>
  <c r="N76" i="2"/>
  <c r="BQ76" i="2" s="1"/>
  <c r="M76" i="2"/>
  <c r="BP76" i="2" s="1"/>
  <c r="L76" i="2"/>
  <c r="BO76" i="2" s="1"/>
  <c r="K76" i="2"/>
  <c r="BN76" i="2" s="1"/>
  <c r="J76" i="2"/>
  <c r="BM76" i="2" s="1"/>
  <c r="I76" i="2"/>
  <c r="BL76" i="2" s="1"/>
  <c r="H76" i="2"/>
  <c r="BK76" i="2" s="1"/>
  <c r="G76" i="2"/>
  <c r="BJ76" i="2" s="1"/>
  <c r="F76" i="2"/>
  <c r="BI76" i="2" s="1"/>
  <c r="E76" i="2"/>
  <c r="BH76" i="2" s="1"/>
  <c r="D76" i="2"/>
  <c r="BG76" i="2" s="1"/>
  <c r="C76" i="2"/>
  <c r="BF76" i="2" s="1"/>
  <c r="B76" i="2"/>
  <c r="A76" i="2"/>
  <c r="DG75" i="2"/>
  <c r="DB75" i="2"/>
  <c r="CX75" i="2"/>
  <c r="CT75" i="2"/>
  <c r="CM75" i="2"/>
  <c r="CL75" i="2"/>
  <c r="CI75" i="2"/>
  <c r="CD75" i="2"/>
  <c r="BV75" i="2"/>
  <c r="BS75" i="2"/>
  <c r="BN75" i="2"/>
  <c r="BG75" i="2"/>
  <c r="BD75" i="2"/>
  <c r="BC75" i="2"/>
  <c r="BB75" i="2"/>
  <c r="DE75" i="2" s="1"/>
  <c r="BA75" i="2"/>
  <c r="DD75" i="2" s="1"/>
  <c r="AZ75" i="2"/>
  <c r="DC75" i="2" s="1"/>
  <c r="AY75" i="2"/>
  <c r="AX75" i="2"/>
  <c r="DA75" i="2" s="1"/>
  <c r="AW75" i="2"/>
  <c r="CZ75" i="2" s="1"/>
  <c r="AV75" i="2"/>
  <c r="CY75" i="2" s="1"/>
  <c r="AU75" i="2"/>
  <c r="AT75" i="2"/>
  <c r="CW75" i="2" s="1"/>
  <c r="AS75" i="2"/>
  <c r="CV75" i="2" s="1"/>
  <c r="AR75" i="2"/>
  <c r="CU75" i="2" s="1"/>
  <c r="AQ75" i="2"/>
  <c r="AP75" i="2"/>
  <c r="CS75" i="2" s="1"/>
  <c r="AO75" i="2"/>
  <c r="CR75" i="2" s="1"/>
  <c r="AN75" i="2"/>
  <c r="CQ75" i="2" s="1"/>
  <c r="AM75" i="2"/>
  <c r="CP75" i="2" s="1"/>
  <c r="AL75" i="2"/>
  <c r="CO75" i="2" s="1"/>
  <c r="AK75" i="2"/>
  <c r="CN75" i="2" s="1"/>
  <c r="AJ75" i="2"/>
  <c r="AI75" i="2"/>
  <c r="AH75" i="2"/>
  <c r="CK75" i="2" s="1"/>
  <c r="AG75" i="2"/>
  <c r="CJ75" i="2" s="1"/>
  <c r="AF75" i="2"/>
  <c r="AE75" i="2"/>
  <c r="CH75" i="2" s="1"/>
  <c r="AD75" i="2"/>
  <c r="CG75" i="2" s="1"/>
  <c r="AC75" i="2"/>
  <c r="CF75" i="2" s="1"/>
  <c r="AB75" i="2"/>
  <c r="CE75" i="2" s="1"/>
  <c r="AA75" i="2"/>
  <c r="Z75" i="2"/>
  <c r="CC75" i="2" s="1"/>
  <c r="Y75" i="2"/>
  <c r="CB75" i="2" s="1"/>
  <c r="X75" i="2"/>
  <c r="CA75" i="2" s="1"/>
  <c r="W75" i="2"/>
  <c r="BZ75" i="2" s="1"/>
  <c r="V75" i="2"/>
  <c r="BY75" i="2" s="1"/>
  <c r="U75" i="2"/>
  <c r="BX75" i="2" s="1"/>
  <c r="T75" i="2"/>
  <c r="BW75" i="2" s="1"/>
  <c r="S75" i="2"/>
  <c r="R75" i="2"/>
  <c r="BU75" i="2" s="1"/>
  <c r="Q75" i="2"/>
  <c r="BT75" i="2" s="1"/>
  <c r="P75" i="2"/>
  <c r="O75" i="2"/>
  <c r="BR75" i="2" s="1"/>
  <c r="N75" i="2"/>
  <c r="BQ75" i="2" s="1"/>
  <c r="M75" i="2"/>
  <c r="BP75" i="2" s="1"/>
  <c r="L75" i="2"/>
  <c r="BO75" i="2" s="1"/>
  <c r="K75" i="2"/>
  <c r="J75" i="2"/>
  <c r="BM75" i="2" s="1"/>
  <c r="I75" i="2"/>
  <c r="BL75" i="2" s="1"/>
  <c r="H75" i="2"/>
  <c r="BK75" i="2" s="1"/>
  <c r="G75" i="2"/>
  <c r="BJ75" i="2" s="1"/>
  <c r="F75" i="2"/>
  <c r="BI75" i="2" s="1"/>
  <c r="E75" i="2"/>
  <c r="BH75" i="2" s="1"/>
  <c r="D75" i="2"/>
  <c r="C75" i="2"/>
  <c r="BF75" i="2" s="1"/>
  <c r="B75" i="2"/>
  <c r="A75" i="2"/>
  <c r="DD74" i="2"/>
  <c r="CZ74" i="2"/>
  <c r="CV74" i="2"/>
  <c r="CQ74" i="2"/>
  <c r="CF74" i="2"/>
  <c r="BT74" i="2"/>
  <c r="BP74" i="2"/>
  <c r="BK74" i="2"/>
  <c r="BH74" i="2"/>
  <c r="BD74" i="2"/>
  <c r="DG74" i="2" s="1"/>
  <c r="BC74" i="2"/>
  <c r="BB74" i="2"/>
  <c r="DE74" i="2" s="1"/>
  <c r="BA74" i="2"/>
  <c r="AZ74" i="2"/>
  <c r="DC74" i="2" s="1"/>
  <c r="AY74" i="2"/>
  <c r="DB74" i="2" s="1"/>
  <c r="AX74" i="2"/>
  <c r="DA74" i="2" s="1"/>
  <c r="AW74" i="2"/>
  <c r="AV74" i="2"/>
  <c r="CY74" i="2" s="1"/>
  <c r="AU74" i="2"/>
  <c r="CX74" i="2" s="1"/>
  <c r="AT74" i="2"/>
  <c r="CW74" i="2" s="1"/>
  <c r="AS74" i="2"/>
  <c r="AR74" i="2"/>
  <c r="CU74" i="2" s="1"/>
  <c r="AQ74" i="2"/>
  <c r="CT74" i="2" s="1"/>
  <c r="AP74" i="2"/>
  <c r="CS74" i="2" s="1"/>
  <c r="AO74" i="2"/>
  <c r="CR74" i="2" s="1"/>
  <c r="AN74" i="2"/>
  <c r="AM74" i="2"/>
  <c r="CP74" i="2" s="1"/>
  <c r="AL74" i="2"/>
  <c r="CO74" i="2" s="1"/>
  <c r="AK74" i="2"/>
  <c r="CN74" i="2" s="1"/>
  <c r="AJ74" i="2"/>
  <c r="CM74" i="2" s="1"/>
  <c r="AI74" i="2"/>
  <c r="CL74" i="2" s="1"/>
  <c r="AH74" i="2"/>
  <c r="CK74" i="2" s="1"/>
  <c r="AG74" i="2"/>
  <c r="CJ74" i="2" s="1"/>
  <c r="AF74" i="2"/>
  <c r="CI74" i="2" s="1"/>
  <c r="AE74" i="2"/>
  <c r="CH74" i="2" s="1"/>
  <c r="AD74" i="2"/>
  <c r="CG74" i="2" s="1"/>
  <c r="AC74" i="2"/>
  <c r="AB74" i="2"/>
  <c r="CE74" i="2" s="1"/>
  <c r="AA74" i="2"/>
  <c r="CD74" i="2" s="1"/>
  <c r="Z74" i="2"/>
  <c r="CC74" i="2" s="1"/>
  <c r="Y74" i="2"/>
  <c r="CB74" i="2" s="1"/>
  <c r="X74" i="2"/>
  <c r="CA74" i="2" s="1"/>
  <c r="W74" i="2"/>
  <c r="BZ74" i="2" s="1"/>
  <c r="V74" i="2"/>
  <c r="BY74" i="2" s="1"/>
  <c r="U74" i="2"/>
  <c r="BX74" i="2" s="1"/>
  <c r="T74" i="2"/>
  <c r="BW74" i="2" s="1"/>
  <c r="S74" i="2"/>
  <c r="BV74" i="2" s="1"/>
  <c r="R74" i="2"/>
  <c r="BU74" i="2" s="1"/>
  <c r="Q74" i="2"/>
  <c r="P74" i="2"/>
  <c r="BS74" i="2" s="1"/>
  <c r="O74" i="2"/>
  <c r="BR74" i="2" s="1"/>
  <c r="N74" i="2"/>
  <c r="BQ74" i="2" s="1"/>
  <c r="M74" i="2"/>
  <c r="L74" i="2"/>
  <c r="BO74" i="2" s="1"/>
  <c r="K74" i="2"/>
  <c r="BN74" i="2" s="1"/>
  <c r="J74" i="2"/>
  <c r="BM74" i="2" s="1"/>
  <c r="I74" i="2"/>
  <c r="BL74" i="2" s="1"/>
  <c r="H74" i="2"/>
  <c r="G74" i="2"/>
  <c r="BJ74" i="2" s="1"/>
  <c r="F74" i="2"/>
  <c r="BI74" i="2" s="1"/>
  <c r="E74" i="2"/>
  <c r="D74" i="2"/>
  <c r="BG74" i="2" s="1"/>
  <c r="C74" i="2"/>
  <c r="BF74" i="2" s="1"/>
  <c r="B74" i="2"/>
  <c r="A74" i="2"/>
  <c r="CV73" i="2"/>
  <c r="CF73" i="2"/>
  <c r="BP73" i="2"/>
  <c r="BD73" i="2"/>
  <c r="DG73" i="2" s="1"/>
  <c r="BC73" i="2"/>
  <c r="BB73" i="2"/>
  <c r="DE73" i="2" s="1"/>
  <c r="BA73" i="2"/>
  <c r="DD73" i="2" s="1"/>
  <c r="AZ73" i="2"/>
  <c r="DC73" i="2" s="1"/>
  <c r="AY73" i="2"/>
  <c r="DB73" i="2" s="1"/>
  <c r="AX73" i="2"/>
  <c r="DA73" i="2" s="1"/>
  <c r="AW73" i="2"/>
  <c r="CZ73" i="2" s="1"/>
  <c r="AV73" i="2"/>
  <c r="CY73" i="2" s="1"/>
  <c r="AU73" i="2"/>
  <c r="CX73" i="2" s="1"/>
  <c r="AT73" i="2"/>
  <c r="CW73" i="2" s="1"/>
  <c r="AS73" i="2"/>
  <c r="AR73" i="2"/>
  <c r="CU73" i="2" s="1"/>
  <c r="AQ73" i="2"/>
  <c r="CT73" i="2" s="1"/>
  <c r="AP73" i="2"/>
  <c r="CS73" i="2" s="1"/>
  <c r="AO73" i="2"/>
  <c r="CR73" i="2" s="1"/>
  <c r="AN73" i="2"/>
  <c r="CQ73" i="2" s="1"/>
  <c r="AM73" i="2"/>
  <c r="CP73" i="2" s="1"/>
  <c r="AL73" i="2"/>
  <c r="CO73" i="2" s="1"/>
  <c r="AK73" i="2"/>
  <c r="CN73" i="2" s="1"/>
  <c r="AJ73" i="2"/>
  <c r="CM73" i="2" s="1"/>
  <c r="AI73" i="2"/>
  <c r="CL73" i="2" s="1"/>
  <c r="AH73" i="2"/>
  <c r="CK73" i="2" s="1"/>
  <c r="AG73" i="2"/>
  <c r="CJ73" i="2" s="1"/>
  <c r="AF73" i="2"/>
  <c r="CI73" i="2" s="1"/>
  <c r="AE73" i="2"/>
  <c r="CH73" i="2" s="1"/>
  <c r="AD73" i="2"/>
  <c r="CG73" i="2" s="1"/>
  <c r="AC73" i="2"/>
  <c r="AB73" i="2"/>
  <c r="CE73" i="2" s="1"/>
  <c r="AA73" i="2"/>
  <c r="CD73" i="2" s="1"/>
  <c r="Z73" i="2"/>
  <c r="CC73" i="2" s="1"/>
  <c r="Y73" i="2"/>
  <c r="CB73" i="2" s="1"/>
  <c r="X73" i="2"/>
  <c r="CA73" i="2" s="1"/>
  <c r="W73" i="2"/>
  <c r="BZ73" i="2" s="1"/>
  <c r="V73" i="2"/>
  <c r="BY73" i="2" s="1"/>
  <c r="U73" i="2"/>
  <c r="BX73" i="2" s="1"/>
  <c r="T73" i="2"/>
  <c r="BW73" i="2" s="1"/>
  <c r="S73" i="2"/>
  <c r="BV73" i="2" s="1"/>
  <c r="R73" i="2"/>
  <c r="BU73" i="2" s="1"/>
  <c r="Q73" i="2"/>
  <c r="BT73" i="2" s="1"/>
  <c r="P73" i="2"/>
  <c r="BS73" i="2" s="1"/>
  <c r="O73" i="2"/>
  <c r="BR73" i="2" s="1"/>
  <c r="N73" i="2"/>
  <c r="BQ73" i="2" s="1"/>
  <c r="M73" i="2"/>
  <c r="L73" i="2"/>
  <c r="BO73" i="2" s="1"/>
  <c r="K73" i="2"/>
  <c r="BN73" i="2" s="1"/>
  <c r="J73" i="2"/>
  <c r="BM73" i="2" s="1"/>
  <c r="I73" i="2"/>
  <c r="BL73" i="2" s="1"/>
  <c r="H73" i="2"/>
  <c r="BK73" i="2" s="1"/>
  <c r="G73" i="2"/>
  <c r="BJ73" i="2" s="1"/>
  <c r="F73" i="2"/>
  <c r="BI73" i="2" s="1"/>
  <c r="E73" i="2"/>
  <c r="BH73" i="2" s="1"/>
  <c r="D73" i="2"/>
  <c r="BG73" i="2" s="1"/>
  <c r="C73" i="2"/>
  <c r="BF73" i="2" s="1"/>
  <c r="B73" i="2"/>
  <c r="A73" i="2"/>
  <c r="CX72" i="2"/>
  <c r="CT72" i="2"/>
  <c r="CP72" i="2"/>
  <c r="CH72" i="2"/>
  <c r="CD72" i="2"/>
  <c r="BZ72" i="2"/>
  <c r="BJ72" i="2"/>
  <c r="BD72" i="2"/>
  <c r="DG72" i="2" s="1"/>
  <c r="BC72" i="2"/>
  <c r="BB72" i="2"/>
  <c r="DE72" i="2" s="1"/>
  <c r="BA72" i="2"/>
  <c r="DD72" i="2" s="1"/>
  <c r="AZ72" i="2"/>
  <c r="DC72" i="2" s="1"/>
  <c r="AY72" i="2"/>
  <c r="DB72" i="2" s="1"/>
  <c r="AX72" i="2"/>
  <c r="DA72" i="2" s="1"/>
  <c r="AW72" i="2"/>
  <c r="CZ72" i="2" s="1"/>
  <c r="AV72" i="2"/>
  <c r="CY72" i="2" s="1"/>
  <c r="AU72" i="2"/>
  <c r="AT72" i="2"/>
  <c r="CW72" i="2" s="1"/>
  <c r="AS72" i="2"/>
  <c r="CV72" i="2" s="1"/>
  <c r="AR72" i="2"/>
  <c r="CU72" i="2" s="1"/>
  <c r="AQ72" i="2"/>
  <c r="AP72" i="2"/>
  <c r="CS72" i="2" s="1"/>
  <c r="AO72" i="2"/>
  <c r="CR72" i="2" s="1"/>
  <c r="AN72" i="2"/>
  <c r="CQ72" i="2" s="1"/>
  <c r="AM72" i="2"/>
  <c r="AL72" i="2"/>
  <c r="CO72" i="2" s="1"/>
  <c r="AK72" i="2"/>
  <c r="CN72" i="2" s="1"/>
  <c r="AJ72" i="2"/>
  <c r="CM72" i="2" s="1"/>
  <c r="AI72" i="2"/>
  <c r="CL72" i="2" s="1"/>
  <c r="AH72" i="2"/>
  <c r="CK72" i="2" s="1"/>
  <c r="AG72" i="2"/>
  <c r="CJ72" i="2" s="1"/>
  <c r="AF72" i="2"/>
  <c r="CI72" i="2" s="1"/>
  <c r="AE72" i="2"/>
  <c r="AD72" i="2"/>
  <c r="CG72" i="2" s="1"/>
  <c r="AC72" i="2"/>
  <c r="CF72" i="2" s="1"/>
  <c r="AB72" i="2"/>
  <c r="CE72" i="2" s="1"/>
  <c r="AA72" i="2"/>
  <c r="Z72" i="2"/>
  <c r="CC72" i="2" s="1"/>
  <c r="Y72" i="2"/>
  <c r="CB72" i="2" s="1"/>
  <c r="X72" i="2"/>
  <c r="CA72" i="2" s="1"/>
  <c r="W72" i="2"/>
  <c r="V72" i="2"/>
  <c r="BY72" i="2" s="1"/>
  <c r="U72" i="2"/>
  <c r="BX72" i="2" s="1"/>
  <c r="T72" i="2"/>
  <c r="BW72" i="2" s="1"/>
  <c r="S72" i="2"/>
  <c r="BV72" i="2" s="1"/>
  <c r="R72" i="2"/>
  <c r="BU72" i="2" s="1"/>
  <c r="Q72" i="2"/>
  <c r="BT72" i="2" s="1"/>
  <c r="P72" i="2"/>
  <c r="BS72" i="2" s="1"/>
  <c r="O72" i="2"/>
  <c r="BR72" i="2" s="1"/>
  <c r="N72" i="2"/>
  <c r="BQ72" i="2" s="1"/>
  <c r="M72" i="2"/>
  <c r="BP72" i="2" s="1"/>
  <c r="L72" i="2"/>
  <c r="BO72" i="2" s="1"/>
  <c r="K72" i="2"/>
  <c r="BN72" i="2" s="1"/>
  <c r="J72" i="2"/>
  <c r="BM72" i="2" s="1"/>
  <c r="I72" i="2"/>
  <c r="BL72" i="2" s="1"/>
  <c r="H72" i="2"/>
  <c r="BK72" i="2" s="1"/>
  <c r="G72" i="2"/>
  <c r="F72" i="2"/>
  <c r="BI72" i="2" s="1"/>
  <c r="E72" i="2"/>
  <c r="BH72" i="2" s="1"/>
  <c r="D72" i="2"/>
  <c r="BG72" i="2" s="1"/>
  <c r="C72" i="2"/>
  <c r="BF72" i="2" s="1"/>
  <c r="B72" i="2"/>
  <c r="A72" i="2"/>
  <c r="DG71" i="2"/>
  <c r="CY71" i="2"/>
  <c r="CP71" i="2"/>
  <c r="CI71" i="2"/>
  <c r="CE71" i="2"/>
  <c r="BZ71" i="2"/>
  <c r="BS71" i="2"/>
  <c r="BJ71" i="2"/>
  <c r="BD71" i="2"/>
  <c r="BC71" i="2"/>
  <c r="BB71" i="2"/>
  <c r="DE71" i="2" s="1"/>
  <c r="BA71" i="2"/>
  <c r="DD71" i="2" s="1"/>
  <c r="AZ71" i="2"/>
  <c r="DC71" i="2" s="1"/>
  <c r="AY71" i="2"/>
  <c r="DB71" i="2" s="1"/>
  <c r="AX71" i="2"/>
  <c r="DA71" i="2" s="1"/>
  <c r="AW71" i="2"/>
  <c r="CZ71" i="2" s="1"/>
  <c r="AV71" i="2"/>
  <c r="AU71" i="2"/>
  <c r="CX71" i="2" s="1"/>
  <c r="AT71" i="2"/>
  <c r="CW71" i="2" s="1"/>
  <c r="AS71" i="2"/>
  <c r="CV71" i="2" s="1"/>
  <c r="AR71" i="2"/>
  <c r="CU71" i="2" s="1"/>
  <c r="AQ71" i="2"/>
  <c r="CT71" i="2" s="1"/>
  <c r="AP71" i="2"/>
  <c r="CS71" i="2" s="1"/>
  <c r="AO71" i="2"/>
  <c r="CR71" i="2" s="1"/>
  <c r="AN71" i="2"/>
  <c r="CQ71" i="2" s="1"/>
  <c r="AM71" i="2"/>
  <c r="AL71" i="2"/>
  <c r="CO71" i="2" s="1"/>
  <c r="AK71" i="2"/>
  <c r="CN71" i="2" s="1"/>
  <c r="AJ71" i="2"/>
  <c r="CM71" i="2" s="1"/>
  <c r="AI71" i="2"/>
  <c r="CL71" i="2" s="1"/>
  <c r="AH71" i="2"/>
  <c r="CK71" i="2" s="1"/>
  <c r="AG71" i="2"/>
  <c r="CJ71" i="2" s="1"/>
  <c r="AF71" i="2"/>
  <c r="AE71" i="2"/>
  <c r="CH71" i="2" s="1"/>
  <c r="AD71" i="2"/>
  <c r="CG71" i="2" s="1"/>
  <c r="AC71" i="2"/>
  <c r="CF71" i="2" s="1"/>
  <c r="AB71" i="2"/>
  <c r="AA71" i="2"/>
  <c r="CD71" i="2" s="1"/>
  <c r="Z71" i="2"/>
  <c r="CC71" i="2" s="1"/>
  <c r="Y71" i="2"/>
  <c r="CB71" i="2" s="1"/>
  <c r="X71" i="2"/>
  <c r="CA71" i="2" s="1"/>
  <c r="W71" i="2"/>
  <c r="V71" i="2"/>
  <c r="BY71" i="2" s="1"/>
  <c r="U71" i="2"/>
  <c r="BX71" i="2" s="1"/>
  <c r="T71" i="2"/>
  <c r="BW71" i="2" s="1"/>
  <c r="S71" i="2"/>
  <c r="BV71" i="2" s="1"/>
  <c r="R71" i="2"/>
  <c r="BU71" i="2" s="1"/>
  <c r="Q71" i="2"/>
  <c r="BT71" i="2" s="1"/>
  <c r="P71" i="2"/>
  <c r="O71" i="2"/>
  <c r="BR71" i="2" s="1"/>
  <c r="N71" i="2"/>
  <c r="BQ71" i="2" s="1"/>
  <c r="M71" i="2"/>
  <c r="BP71" i="2" s="1"/>
  <c r="L71" i="2"/>
  <c r="BO71" i="2" s="1"/>
  <c r="K71" i="2"/>
  <c r="BN71" i="2" s="1"/>
  <c r="J71" i="2"/>
  <c r="BM71" i="2" s="1"/>
  <c r="I71" i="2"/>
  <c r="BL71" i="2" s="1"/>
  <c r="H71" i="2"/>
  <c r="BK71" i="2" s="1"/>
  <c r="G71" i="2"/>
  <c r="F71" i="2"/>
  <c r="BI71" i="2" s="1"/>
  <c r="E71" i="2"/>
  <c r="BH71" i="2" s="1"/>
  <c r="D71" i="2"/>
  <c r="BG71" i="2" s="1"/>
  <c r="C71" i="2"/>
  <c r="BF71" i="2" s="1"/>
  <c r="B71" i="2"/>
  <c r="A71" i="2"/>
  <c r="DD70" i="2"/>
  <c r="CZ70" i="2"/>
  <c r="CV70" i="2"/>
  <c r="CU70" i="2"/>
  <c r="CN70" i="2"/>
  <c r="CJ70" i="2"/>
  <c r="CF70" i="2"/>
  <c r="CE70" i="2"/>
  <c r="BX70" i="2"/>
  <c r="BT70" i="2"/>
  <c r="BH70" i="2"/>
  <c r="BD70" i="2"/>
  <c r="DG70" i="2" s="1"/>
  <c r="BC70" i="2"/>
  <c r="BB70" i="2"/>
  <c r="DE70" i="2" s="1"/>
  <c r="BA70" i="2"/>
  <c r="AZ70" i="2"/>
  <c r="DC70" i="2" s="1"/>
  <c r="AY70" i="2"/>
  <c r="DB70" i="2" s="1"/>
  <c r="AX70" i="2"/>
  <c r="DA70" i="2" s="1"/>
  <c r="AW70" i="2"/>
  <c r="AV70" i="2"/>
  <c r="CY70" i="2" s="1"/>
  <c r="AU70" i="2"/>
  <c r="CX70" i="2" s="1"/>
  <c r="AT70" i="2"/>
  <c r="CW70" i="2" s="1"/>
  <c r="AS70" i="2"/>
  <c r="AR70" i="2"/>
  <c r="AQ70" i="2"/>
  <c r="CT70" i="2" s="1"/>
  <c r="AP70" i="2"/>
  <c r="CS70" i="2" s="1"/>
  <c r="AO70" i="2"/>
  <c r="CR70" i="2" s="1"/>
  <c r="AN70" i="2"/>
  <c r="CQ70" i="2" s="1"/>
  <c r="AM70" i="2"/>
  <c r="CP70" i="2" s="1"/>
  <c r="AL70" i="2"/>
  <c r="CO70" i="2" s="1"/>
  <c r="AK70" i="2"/>
  <c r="AJ70" i="2"/>
  <c r="CM70" i="2" s="1"/>
  <c r="AI70" i="2"/>
  <c r="CL70" i="2" s="1"/>
  <c r="AH70" i="2"/>
  <c r="CK70" i="2" s="1"/>
  <c r="AG70" i="2"/>
  <c r="AF70" i="2"/>
  <c r="CI70" i="2" s="1"/>
  <c r="AE70" i="2"/>
  <c r="CH70" i="2" s="1"/>
  <c r="AD70" i="2"/>
  <c r="CG70" i="2" s="1"/>
  <c r="AC70" i="2"/>
  <c r="AB70" i="2"/>
  <c r="AA70" i="2"/>
  <c r="CD70" i="2" s="1"/>
  <c r="Z70" i="2"/>
  <c r="CC70" i="2" s="1"/>
  <c r="Y70" i="2"/>
  <c r="CB70" i="2" s="1"/>
  <c r="X70" i="2"/>
  <c r="CA70" i="2" s="1"/>
  <c r="W70" i="2"/>
  <c r="BZ70" i="2" s="1"/>
  <c r="V70" i="2"/>
  <c r="BY70" i="2" s="1"/>
  <c r="U70" i="2"/>
  <c r="T70" i="2"/>
  <c r="BW70" i="2" s="1"/>
  <c r="S70" i="2"/>
  <c r="BV70" i="2" s="1"/>
  <c r="R70" i="2"/>
  <c r="BU70" i="2" s="1"/>
  <c r="Q70" i="2"/>
  <c r="P70" i="2"/>
  <c r="BS70" i="2" s="1"/>
  <c r="O70" i="2"/>
  <c r="BR70" i="2" s="1"/>
  <c r="N70" i="2"/>
  <c r="BQ70" i="2" s="1"/>
  <c r="M70" i="2"/>
  <c r="BP70" i="2" s="1"/>
  <c r="L70" i="2"/>
  <c r="BO70" i="2" s="1"/>
  <c r="K70" i="2"/>
  <c r="BN70" i="2" s="1"/>
  <c r="J70" i="2"/>
  <c r="BM70" i="2" s="1"/>
  <c r="I70" i="2"/>
  <c r="BL70" i="2" s="1"/>
  <c r="H70" i="2"/>
  <c r="BK70" i="2" s="1"/>
  <c r="G70" i="2"/>
  <c r="BJ70" i="2" s="1"/>
  <c r="F70" i="2"/>
  <c r="BI70" i="2" s="1"/>
  <c r="E70" i="2"/>
  <c r="D70" i="2"/>
  <c r="BG70" i="2" s="1"/>
  <c r="C70" i="2"/>
  <c r="BF70" i="2" s="1"/>
  <c r="B70" i="2"/>
  <c r="A70" i="2"/>
  <c r="DE69" i="2"/>
  <c r="CS69" i="2"/>
  <c r="CO69" i="2"/>
  <c r="CK69" i="2"/>
  <c r="CC69" i="2"/>
  <c r="BY69" i="2"/>
  <c r="BU69" i="2"/>
  <c r="BM69" i="2"/>
  <c r="BI69" i="2"/>
  <c r="BD69" i="2"/>
  <c r="DG69" i="2" s="1"/>
  <c r="BC69" i="2"/>
  <c r="BB69" i="2"/>
  <c r="BA69" i="2"/>
  <c r="DD69" i="2" s="1"/>
  <c r="AZ69" i="2"/>
  <c r="DC69" i="2" s="1"/>
  <c r="AY69" i="2"/>
  <c r="DB69" i="2" s="1"/>
  <c r="AX69" i="2"/>
  <c r="DA69" i="2" s="1"/>
  <c r="AW69" i="2"/>
  <c r="CZ69" i="2" s="1"/>
  <c r="AV69" i="2"/>
  <c r="CY69" i="2" s="1"/>
  <c r="AU69" i="2"/>
  <c r="CX69" i="2" s="1"/>
  <c r="AT69" i="2"/>
  <c r="CW69" i="2" s="1"/>
  <c r="AS69" i="2"/>
  <c r="CV69" i="2" s="1"/>
  <c r="AR69" i="2"/>
  <c r="CU69" i="2" s="1"/>
  <c r="AQ69" i="2"/>
  <c r="CT69" i="2" s="1"/>
  <c r="AP69" i="2"/>
  <c r="AO69" i="2"/>
  <c r="CR69" i="2" s="1"/>
  <c r="AN69" i="2"/>
  <c r="CQ69" i="2" s="1"/>
  <c r="AM69" i="2"/>
  <c r="CP69" i="2" s="1"/>
  <c r="AL69" i="2"/>
  <c r="AK69" i="2"/>
  <c r="CN69" i="2" s="1"/>
  <c r="AJ69" i="2"/>
  <c r="CM69" i="2" s="1"/>
  <c r="AI69" i="2"/>
  <c r="CL69" i="2" s="1"/>
  <c r="AH69" i="2"/>
  <c r="AG69" i="2"/>
  <c r="CJ69" i="2" s="1"/>
  <c r="AF69" i="2"/>
  <c r="CI69" i="2" s="1"/>
  <c r="AE69" i="2"/>
  <c r="CH69" i="2" s="1"/>
  <c r="AD69" i="2"/>
  <c r="CG69" i="2" s="1"/>
  <c r="AC69" i="2"/>
  <c r="CF69" i="2" s="1"/>
  <c r="AB69" i="2"/>
  <c r="CE69" i="2" s="1"/>
  <c r="AA69" i="2"/>
  <c r="CD69" i="2" s="1"/>
  <c r="Z69" i="2"/>
  <c r="Y69" i="2"/>
  <c r="CB69" i="2" s="1"/>
  <c r="X69" i="2"/>
  <c r="CA69" i="2" s="1"/>
  <c r="W69" i="2"/>
  <c r="BZ69" i="2" s="1"/>
  <c r="V69" i="2"/>
  <c r="U69" i="2"/>
  <c r="BX69" i="2" s="1"/>
  <c r="T69" i="2"/>
  <c r="BW69" i="2" s="1"/>
  <c r="S69" i="2"/>
  <c r="BV69" i="2" s="1"/>
  <c r="R69" i="2"/>
  <c r="Q69" i="2"/>
  <c r="BT69" i="2" s="1"/>
  <c r="P69" i="2"/>
  <c r="BS69" i="2" s="1"/>
  <c r="O69" i="2"/>
  <c r="BR69" i="2" s="1"/>
  <c r="N69" i="2"/>
  <c r="BQ69" i="2" s="1"/>
  <c r="M69" i="2"/>
  <c r="BP69" i="2" s="1"/>
  <c r="L69" i="2"/>
  <c r="BO69" i="2" s="1"/>
  <c r="K69" i="2"/>
  <c r="BN69" i="2" s="1"/>
  <c r="J69" i="2"/>
  <c r="I69" i="2"/>
  <c r="BL69" i="2" s="1"/>
  <c r="H69" i="2"/>
  <c r="BK69" i="2" s="1"/>
  <c r="G69" i="2"/>
  <c r="BJ69" i="2" s="1"/>
  <c r="F69" i="2"/>
  <c r="E69" i="2"/>
  <c r="BH69" i="2" s="1"/>
  <c r="D69" i="2"/>
  <c r="BG69" i="2" s="1"/>
  <c r="C69" i="2"/>
  <c r="BF69" i="2" s="1"/>
  <c r="B69" i="2"/>
  <c r="A69" i="2"/>
  <c r="CX68" i="2"/>
  <c r="CT68" i="2"/>
  <c r="CH68" i="2"/>
  <c r="CD68" i="2"/>
  <c r="BZ68" i="2"/>
  <c r="BR68" i="2"/>
  <c r="BN68" i="2"/>
  <c r="BF68" i="2"/>
  <c r="BD68" i="2"/>
  <c r="DG68" i="2" s="1"/>
  <c r="BC68" i="2"/>
  <c r="BB68" i="2"/>
  <c r="DE68" i="2" s="1"/>
  <c r="BA68" i="2"/>
  <c r="DD68" i="2" s="1"/>
  <c r="AZ68" i="2"/>
  <c r="DC68" i="2" s="1"/>
  <c r="AY68" i="2"/>
  <c r="DB68" i="2" s="1"/>
  <c r="AX68" i="2"/>
  <c r="DA68" i="2" s="1"/>
  <c r="AW68" i="2"/>
  <c r="CZ68" i="2" s="1"/>
  <c r="AV68" i="2"/>
  <c r="CY68" i="2" s="1"/>
  <c r="AU68" i="2"/>
  <c r="AT68" i="2"/>
  <c r="CW68" i="2" s="1"/>
  <c r="AS68" i="2"/>
  <c r="CV68" i="2" s="1"/>
  <c r="AR68" i="2"/>
  <c r="CU68" i="2" s="1"/>
  <c r="AQ68" i="2"/>
  <c r="AP68" i="2"/>
  <c r="CS68" i="2" s="1"/>
  <c r="AO68" i="2"/>
  <c r="CR68" i="2" s="1"/>
  <c r="AN68" i="2"/>
  <c r="CQ68" i="2" s="1"/>
  <c r="AM68" i="2"/>
  <c r="CP68" i="2" s="1"/>
  <c r="AL68" i="2"/>
  <c r="CO68" i="2" s="1"/>
  <c r="AK68" i="2"/>
  <c r="CN68" i="2" s="1"/>
  <c r="AJ68" i="2"/>
  <c r="CM68" i="2" s="1"/>
  <c r="AI68" i="2"/>
  <c r="CL68" i="2" s="1"/>
  <c r="AH68" i="2"/>
  <c r="CK68" i="2" s="1"/>
  <c r="AG68" i="2"/>
  <c r="CJ68" i="2" s="1"/>
  <c r="AF68" i="2"/>
  <c r="CI68" i="2" s="1"/>
  <c r="AE68" i="2"/>
  <c r="AD68" i="2"/>
  <c r="CG68" i="2" s="1"/>
  <c r="AC68" i="2"/>
  <c r="CF68" i="2" s="1"/>
  <c r="AB68" i="2"/>
  <c r="CE68" i="2" s="1"/>
  <c r="AA68" i="2"/>
  <c r="Z68" i="2"/>
  <c r="CC68" i="2" s="1"/>
  <c r="Y68" i="2"/>
  <c r="CB68" i="2" s="1"/>
  <c r="X68" i="2"/>
  <c r="CA68" i="2" s="1"/>
  <c r="W68" i="2"/>
  <c r="V68" i="2"/>
  <c r="BY68" i="2" s="1"/>
  <c r="U68" i="2"/>
  <c r="BX68" i="2" s="1"/>
  <c r="T68" i="2"/>
  <c r="BW68" i="2" s="1"/>
  <c r="S68" i="2"/>
  <c r="BV68" i="2" s="1"/>
  <c r="R68" i="2"/>
  <c r="BU68" i="2" s="1"/>
  <c r="Q68" i="2"/>
  <c r="BT68" i="2" s="1"/>
  <c r="P68" i="2"/>
  <c r="BS68" i="2" s="1"/>
  <c r="O68" i="2"/>
  <c r="N68" i="2"/>
  <c r="BQ68" i="2" s="1"/>
  <c r="M68" i="2"/>
  <c r="BP68" i="2" s="1"/>
  <c r="L68" i="2"/>
  <c r="BO68" i="2" s="1"/>
  <c r="K68" i="2"/>
  <c r="J68" i="2"/>
  <c r="BM68" i="2" s="1"/>
  <c r="I68" i="2"/>
  <c r="BL68" i="2" s="1"/>
  <c r="H68" i="2"/>
  <c r="BK68" i="2" s="1"/>
  <c r="G68" i="2"/>
  <c r="BJ68" i="2" s="1"/>
  <c r="F68" i="2"/>
  <c r="BI68" i="2" s="1"/>
  <c r="E68" i="2"/>
  <c r="BH68" i="2" s="1"/>
  <c r="D68" i="2"/>
  <c r="BG68" i="2" s="1"/>
  <c r="C68" i="2"/>
  <c r="B68" i="2"/>
  <c r="A68" i="2"/>
  <c r="DG67" i="2"/>
  <c r="CU67" i="2"/>
  <c r="CQ67" i="2"/>
  <c r="CM67" i="2"/>
  <c r="CE67" i="2"/>
  <c r="CA67" i="2"/>
  <c r="BV67" i="2"/>
  <c r="BS67" i="2"/>
  <c r="BO67" i="2"/>
  <c r="BK67" i="2"/>
  <c r="BD67" i="2"/>
  <c r="BC67" i="2"/>
  <c r="BB67" i="2"/>
  <c r="DE67" i="2" s="1"/>
  <c r="BA67" i="2"/>
  <c r="DD67" i="2" s="1"/>
  <c r="AZ67" i="2"/>
  <c r="DC67" i="2" s="1"/>
  <c r="AY67" i="2"/>
  <c r="DB67" i="2" s="1"/>
  <c r="AX67" i="2"/>
  <c r="DA67" i="2" s="1"/>
  <c r="AW67" i="2"/>
  <c r="CZ67" i="2" s="1"/>
  <c r="AV67" i="2"/>
  <c r="CY67" i="2" s="1"/>
  <c r="AU67" i="2"/>
  <c r="CX67" i="2" s="1"/>
  <c r="AT67" i="2"/>
  <c r="CW67" i="2" s="1"/>
  <c r="AS67" i="2"/>
  <c r="CV67" i="2" s="1"/>
  <c r="AR67" i="2"/>
  <c r="AQ67" i="2"/>
  <c r="CT67" i="2" s="1"/>
  <c r="AP67" i="2"/>
  <c r="CS67" i="2" s="1"/>
  <c r="AO67" i="2"/>
  <c r="CR67" i="2" s="1"/>
  <c r="AN67" i="2"/>
  <c r="AM67" i="2"/>
  <c r="CP67" i="2" s="1"/>
  <c r="AL67" i="2"/>
  <c r="CO67" i="2" s="1"/>
  <c r="AK67" i="2"/>
  <c r="CN67" i="2" s="1"/>
  <c r="AJ67" i="2"/>
  <c r="AI67" i="2"/>
  <c r="CL67" i="2" s="1"/>
  <c r="AH67" i="2"/>
  <c r="CK67" i="2" s="1"/>
  <c r="AG67" i="2"/>
  <c r="CJ67" i="2" s="1"/>
  <c r="AF67" i="2"/>
  <c r="CI67" i="2" s="1"/>
  <c r="AE67" i="2"/>
  <c r="CH67" i="2" s="1"/>
  <c r="AD67" i="2"/>
  <c r="CG67" i="2" s="1"/>
  <c r="AC67" i="2"/>
  <c r="CF67" i="2" s="1"/>
  <c r="AB67" i="2"/>
  <c r="AA67" i="2"/>
  <c r="CD67" i="2" s="1"/>
  <c r="Z67" i="2"/>
  <c r="CC67" i="2" s="1"/>
  <c r="Y67" i="2"/>
  <c r="CB67" i="2" s="1"/>
  <c r="X67" i="2"/>
  <c r="W67" i="2"/>
  <c r="BZ67" i="2" s="1"/>
  <c r="V67" i="2"/>
  <c r="BY67" i="2" s="1"/>
  <c r="U67" i="2"/>
  <c r="BX67" i="2" s="1"/>
  <c r="T67" i="2"/>
  <c r="BW67" i="2" s="1"/>
  <c r="S67" i="2"/>
  <c r="R67" i="2"/>
  <c r="BU67" i="2" s="1"/>
  <c r="Q67" i="2"/>
  <c r="BT67" i="2" s="1"/>
  <c r="P67" i="2"/>
  <c r="O67" i="2"/>
  <c r="BR67" i="2" s="1"/>
  <c r="N67" i="2"/>
  <c r="BQ67" i="2" s="1"/>
  <c r="M67" i="2"/>
  <c r="BP67" i="2" s="1"/>
  <c r="L67" i="2"/>
  <c r="K67" i="2"/>
  <c r="BN67" i="2" s="1"/>
  <c r="J67" i="2"/>
  <c r="BM67" i="2" s="1"/>
  <c r="I67" i="2"/>
  <c r="BL67" i="2" s="1"/>
  <c r="H67" i="2"/>
  <c r="G67" i="2"/>
  <c r="BJ67" i="2" s="1"/>
  <c r="F67" i="2"/>
  <c r="BI67" i="2" s="1"/>
  <c r="E67" i="2"/>
  <c r="BH67" i="2" s="1"/>
  <c r="D67" i="2"/>
  <c r="BG67" i="2" s="1"/>
  <c r="C67" i="2"/>
  <c r="BF67" i="2" s="1"/>
  <c r="B67" i="2"/>
  <c r="A67" i="2"/>
  <c r="DG66" i="2"/>
  <c r="DD66" i="2"/>
  <c r="CY66" i="2"/>
  <c r="CQ66" i="2"/>
  <c r="CI66" i="2"/>
  <c r="BX66" i="2"/>
  <c r="BS66" i="2"/>
  <c r="BL66" i="2"/>
  <c r="BK66" i="2"/>
  <c r="BH66" i="2"/>
  <c r="BD66" i="2"/>
  <c r="BC66" i="2"/>
  <c r="BB66" i="2"/>
  <c r="DE66" i="2" s="1"/>
  <c r="BA66" i="2"/>
  <c r="AZ66" i="2"/>
  <c r="DC66" i="2" s="1"/>
  <c r="AY66" i="2"/>
  <c r="DB66" i="2" s="1"/>
  <c r="AX66" i="2"/>
  <c r="DA66" i="2" s="1"/>
  <c r="AW66" i="2"/>
  <c r="CZ66" i="2" s="1"/>
  <c r="AV66" i="2"/>
  <c r="AU66" i="2"/>
  <c r="CX66" i="2" s="1"/>
  <c r="AT66" i="2"/>
  <c r="CW66" i="2" s="1"/>
  <c r="AS66" i="2"/>
  <c r="CV66" i="2" s="1"/>
  <c r="AR66" i="2"/>
  <c r="CU66" i="2" s="1"/>
  <c r="AQ66" i="2"/>
  <c r="CT66" i="2" s="1"/>
  <c r="AP66" i="2"/>
  <c r="CS66" i="2" s="1"/>
  <c r="AO66" i="2"/>
  <c r="CR66" i="2" s="1"/>
  <c r="AN66" i="2"/>
  <c r="AM66" i="2"/>
  <c r="CP66" i="2" s="1"/>
  <c r="AL66" i="2"/>
  <c r="CO66" i="2" s="1"/>
  <c r="AK66" i="2"/>
  <c r="CN66" i="2" s="1"/>
  <c r="AJ66" i="2"/>
  <c r="CM66" i="2" s="1"/>
  <c r="AI66" i="2"/>
  <c r="CL66" i="2" s="1"/>
  <c r="AH66" i="2"/>
  <c r="CK66" i="2" s="1"/>
  <c r="AG66" i="2"/>
  <c r="CJ66" i="2" s="1"/>
  <c r="AF66" i="2"/>
  <c r="AE66" i="2"/>
  <c r="CH66" i="2" s="1"/>
  <c r="AD66" i="2"/>
  <c r="CG66" i="2" s="1"/>
  <c r="AC66" i="2"/>
  <c r="CF66" i="2" s="1"/>
  <c r="AB66" i="2"/>
  <c r="CE66" i="2" s="1"/>
  <c r="AA66" i="2"/>
  <c r="CD66" i="2" s="1"/>
  <c r="Z66" i="2"/>
  <c r="CC66" i="2" s="1"/>
  <c r="Y66" i="2"/>
  <c r="CB66" i="2" s="1"/>
  <c r="X66" i="2"/>
  <c r="CA66" i="2" s="1"/>
  <c r="W66" i="2"/>
  <c r="BZ66" i="2" s="1"/>
  <c r="V66" i="2"/>
  <c r="BY66" i="2" s="1"/>
  <c r="U66" i="2"/>
  <c r="T66" i="2"/>
  <c r="BW66" i="2" s="1"/>
  <c r="S66" i="2"/>
  <c r="BV66" i="2" s="1"/>
  <c r="R66" i="2"/>
  <c r="BU66" i="2" s="1"/>
  <c r="Q66" i="2"/>
  <c r="BT66" i="2" s="1"/>
  <c r="P66" i="2"/>
  <c r="O66" i="2"/>
  <c r="BR66" i="2" s="1"/>
  <c r="N66" i="2"/>
  <c r="BQ66" i="2" s="1"/>
  <c r="M66" i="2"/>
  <c r="BP66" i="2" s="1"/>
  <c r="L66" i="2"/>
  <c r="BO66" i="2" s="1"/>
  <c r="K66" i="2"/>
  <c r="BN66" i="2" s="1"/>
  <c r="J66" i="2"/>
  <c r="BM66" i="2" s="1"/>
  <c r="I66" i="2"/>
  <c r="H66" i="2"/>
  <c r="G66" i="2"/>
  <c r="BJ66" i="2" s="1"/>
  <c r="F66" i="2"/>
  <c r="BI66" i="2" s="1"/>
  <c r="E66" i="2"/>
  <c r="D66" i="2"/>
  <c r="BG66" i="2" s="1"/>
  <c r="C66" i="2"/>
  <c r="BF66" i="2" s="1"/>
  <c r="B66" i="2"/>
  <c r="A66" i="2"/>
  <c r="DD65" i="2"/>
  <c r="CS65" i="2"/>
  <c r="CG65" i="2"/>
  <c r="CC65" i="2"/>
  <c r="BX65" i="2"/>
  <c r="BU65" i="2"/>
  <c r="BQ65" i="2"/>
  <c r="BM65" i="2"/>
  <c r="BD65" i="2"/>
  <c r="DG65" i="2" s="1"/>
  <c r="BC65" i="2"/>
  <c r="BB65" i="2"/>
  <c r="DE65" i="2" s="1"/>
  <c r="BA65" i="2"/>
  <c r="AZ65" i="2"/>
  <c r="DC65" i="2" s="1"/>
  <c r="AY65" i="2"/>
  <c r="DB65" i="2" s="1"/>
  <c r="AX65" i="2"/>
  <c r="DA65" i="2" s="1"/>
  <c r="AW65" i="2"/>
  <c r="CZ65" i="2" s="1"/>
  <c r="AV65" i="2"/>
  <c r="CY65" i="2" s="1"/>
  <c r="AU65" i="2"/>
  <c r="CX65" i="2" s="1"/>
  <c r="AT65" i="2"/>
  <c r="CW65" i="2" s="1"/>
  <c r="AS65" i="2"/>
  <c r="CV65" i="2" s="1"/>
  <c r="AR65" i="2"/>
  <c r="CU65" i="2" s="1"/>
  <c r="AQ65" i="2"/>
  <c r="CT65" i="2" s="1"/>
  <c r="AP65" i="2"/>
  <c r="AO65" i="2"/>
  <c r="CR65" i="2" s="1"/>
  <c r="AN65" i="2"/>
  <c r="CQ65" i="2" s="1"/>
  <c r="AM65" i="2"/>
  <c r="CP65" i="2" s="1"/>
  <c r="AL65" i="2"/>
  <c r="CO65" i="2" s="1"/>
  <c r="AK65" i="2"/>
  <c r="CN65" i="2" s="1"/>
  <c r="AJ65" i="2"/>
  <c r="CM65" i="2" s="1"/>
  <c r="AI65" i="2"/>
  <c r="CL65" i="2" s="1"/>
  <c r="AH65" i="2"/>
  <c r="CK65" i="2" s="1"/>
  <c r="AG65" i="2"/>
  <c r="CJ65" i="2" s="1"/>
  <c r="AF65" i="2"/>
  <c r="CI65" i="2" s="1"/>
  <c r="AE65" i="2"/>
  <c r="CH65" i="2" s="1"/>
  <c r="AD65" i="2"/>
  <c r="AC65" i="2"/>
  <c r="CF65" i="2" s="1"/>
  <c r="AB65" i="2"/>
  <c r="CE65" i="2" s="1"/>
  <c r="AA65" i="2"/>
  <c r="CD65" i="2" s="1"/>
  <c r="Z65" i="2"/>
  <c r="Y65" i="2"/>
  <c r="CB65" i="2" s="1"/>
  <c r="X65" i="2"/>
  <c r="CA65" i="2" s="1"/>
  <c r="W65" i="2"/>
  <c r="BZ65" i="2" s="1"/>
  <c r="V65" i="2"/>
  <c r="BY65" i="2" s="1"/>
  <c r="U65" i="2"/>
  <c r="T65" i="2"/>
  <c r="BW65" i="2" s="1"/>
  <c r="S65" i="2"/>
  <c r="BV65" i="2" s="1"/>
  <c r="R65" i="2"/>
  <c r="Q65" i="2"/>
  <c r="BT65" i="2" s="1"/>
  <c r="P65" i="2"/>
  <c r="BS65" i="2" s="1"/>
  <c r="O65" i="2"/>
  <c r="BR65" i="2" s="1"/>
  <c r="N65" i="2"/>
  <c r="M65" i="2"/>
  <c r="BP65" i="2" s="1"/>
  <c r="L65" i="2"/>
  <c r="BO65" i="2" s="1"/>
  <c r="K65" i="2"/>
  <c r="BN65" i="2" s="1"/>
  <c r="J65" i="2"/>
  <c r="I65" i="2"/>
  <c r="BL65" i="2" s="1"/>
  <c r="H65" i="2"/>
  <c r="BK65" i="2" s="1"/>
  <c r="G65" i="2"/>
  <c r="BJ65" i="2" s="1"/>
  <c r="F65" i="2"/>
  <c r="BI65" i="2" s="1"/>
  <c r="E65" i="2"/>
  <c r="BH65" i="2" s="1"/>
  <c r="D65" i="2"/>
  <c r="BG65" i="2" s="1"/>
  <c r="C65" i="2"/>
  <c r="BF65" i="2" s="1"/>
  <c r="B65" i="2"/>
  <c r="A65" i="2"/>
  <c r="DG64" i="2"/>
  <c r="CS64" i="2"/>
  <c r="CH64" i="2"/>
  <c r="CC64" i="2"/>
  <c r="BM64" i="2"/>
  <c r="BD64" i="2"/>
  <c r="BC64" i="2"/>
  <c r="BB64" i="2"/>
  <c r="DE64" i="2" s="1"/>
  <c r="BA64" i="2"/>
  <c r="DD64" i="2" s="1"/>
  <c r="AZ64" i="2"/>
  <c r="DC64" i="2" s="1"/>
  <c r="AY64" i="2"/>
  <c r="DB64" i="2" s="1"/>
  <c r="AX64" i="2"/>
  <c r="DA64" i="2" s="1"/>
  <c r="AW64" i="2"/>
  <c r="CZ64" i="2" s="1"/>
  <c r="AV64" i="2"/>
  <c r="CY64" i="2" s="1"/>
  <c r="AU64" i="2"/>
  <c r="CX64" i="2" s="1"/>
  <c r="AT64" i="2"/>
  <c r="CW64" i="2" s="1"/>
  <c r="AS64" i="2"/>
  <c r="CV64" i="2" s="1"/>
  <c r="AR64" i="2"/>
  <c r="CU64" i="2" s="1"/>
  <c r="AQ64" i="2"/>
  <c r="CT64" i="2" s="1"/>
  <c r="AP64" i="2"/>
  <c r="AO64" i="2"/>
  <c r="CR64" i="2" s="1"/>
  <c r="AN64" i="2"/>
  <c r="CQ64" i="2" s="1"/>
  <c r="AM64" i="2"/>
  <c r="CP64" i="2" s="1"/>
  <c r="AL64" i="2"/>
  <c r="CO64" i="2" s="1"/>
  <c r="AK64" i="2"/>
  <c r="CN64" i="2" s="1"/>
  <c r="AJ64" i="2"/>
  <c r="CM64" i="2" s="1"/>
  <c r="AI64" i="2"/>
  <c r="CL64" i="2" s="1"/>
  <c r="AH64" i="2"/>
  <c r="CK64" i="2" s="1"/>
  <c r="AG64" i="2"/>
  <c r="CJ64" i="2" s="1"/>
  <c r="AF64" i="2"/>
  <c r="CI64" i="2" s="1"/>
  <c r="AE64" i="2"/>
  <c r="AD64" i="2"/>
  <c r="CG64" i="2" s="1"/>
  <c r="AC64" i="2"/>
  <c r="CF64" i="2" s="1"/>
  <c r="AB64" i="2"/>
  <c r="CE64" i="2" s="1"/>
  <c r="AA64" i="2"/>
  <c r="CD64" i="2" s="1"/>
  <c r="Z64" i="2"/>
  <c r="Y64" i="2"/>
  <c r="CB64" i="2" s="1"/>
  <c r="X64" i="2"/>
  <c r="CA64" i="2" s="1"/>
  <c r="W64" i="2"/>
  <c r="BZ64" i="2" s="1"/>
  <c r="V64" i="2"/>
  <c r="BY64" i="2" s="1"/>
  <c r="U64" i="2"/>
  <c r="BX64" i="2" s="1"/>
  <c r="T64" i="2"/>
  <c r="BW64" i="2" s="1"/>
  <c r="S64" i="2"/>
  <c r="BV64" i="2" s="1"/>
  <c r="R64" i="2"/>
  <c r="BU64" i="2" s="1"/>
  <c r="Q64" i="2"/>
  <c r="BT64" i="2" s="1"/>
  <c r="P64" i="2"/>
  <c r="BS64" i="2" s="1"/>
  <c r="O64" i="2"/>
  <c r="BR64" i="2" s="1"/>
  <c r="N64" i="2"/>
  <c r="BQ64" i="2" s="1"/>
  <c r="M64" i="2"/>
  <c r="BP64" i="2" s="1"/>
  <c r="L64" i="2"/>
  <c r="BO64" i="2" s="1"/>
  <c r="K64" i="2"/>
  <c r="BN64" i="2" s="1"/>
  <c r="J64" i="2"/>
  <c r="I64" i="2"/>
  <c r="BL64" i="2" s="1"/>
  <c r="H64" i="2"/>
  <c r="BK64" i="2" s="1"/>
  <c r="G64" i="2"/>
  <c r="BJ64" i="2" s="1"/>
  <c r="F64" i="2"/>
  <c r="BI64" i="2" s="1"/>
  <c r="E64" i="2"/>
  <c r="BH64" i="2" s="1"/>
  <c r="D64" i="2"/>
  <c r="BG64" i="2" s="1"/>
  <c r="C64" i="2"/>
  <c r="BF64" i="2" s="1"/>
  <c r="B64" i="2"/>
  <c r="A64" i="2"/>
  <c r="DC63" i="2"/>
  <c r="CQ63" i="2"/>
  <c r="CM63" i="2"/>
  <c r="BW63" i="2"/>
  <c r="BN63" i="2"/>
  <c r="BF63" i="2"/>
  <c r="BD63" i="2"/>
  <c r="DG63" i="2" s="1"/>
  <c r="BC63" i="2"/>
  <c r="BB63" i="2"/>
  <c r="DE63" i="2" s="1"/>
  <c r="BA63" i="2"/>
  <c r="DD63" i="2" s="1"/>
  <c r="AZ63" i="2"/>
  <c r="AY63" i="2"/>
  <c r="DB63" i="2" s="1"/>
  <c r="AX63" i="2"/>
  <c r="DA63" i="2" s="1"/>
  <c r="AW63" i="2"/>
  <c r="CZ63" i="2" s="1"/>
  <c r="AV63" i="2"/>
  <c r="CY63" i="2" s="1"/>
  <c r="AU63" i="2"/>
  <c r="CX63" i="2" s="1"/>
  <c r="AT63" i="2"/>
  <c r="CW63" i="2" s="1"/>
  <c r="AS63" i="2"/>
  <c r="CV63" i="2" s="1"/>
  <c r="AR63" i="2"/>
  <c r="CU63" i="2" s="1"/>
  <c r="AQ63" i="2"/>
  <c r="CT63" i="2" s="1"/>
  <c r="AP63" i="2"/>
  <c r="CS63" i="2" s="1"/>
  <c r="AO63" i="2"/>
  <c r="CR63" i="2" s="1"/>
  <c r="AN63" i="2"/>
  <c r="AM63" i="2"/>
  <c r="CP63" i="2" s="1"/>
  <c r="AL63" i="2"/>
  <c r="CO63" i="2" s="1"/>
  <c r="AK63" i="2"/>
  <c r="CN63" i="2" s="1"/>
  <c r="AJ63" i="2"/>
  <c r="AI63" i="2"/>
  <c r="CL63" i="2" s="1"/>
  <c r="AH63" i="2"/>
  <c r="CK63" i="2" s="1"/>
  <c r="AG63" i="2"/>
  <c r="CJ63" i="2" s="1"/>
  <c r="AF63" i="2"/>
  <c r="CI63" i="2" s="1"/>
  <c r="AE63" i="2"/>
  <c r="CH63" i="2" s="1"/>
  <c r="AD63" i="2"/>
  <c r="CG63" i="2" s="1"/>
  <c r="AC63" i="2"/>
  <c r="CF63" i="2" s="1"/>
  <c r="AB63" i="2"/>
  <c r="CE63" i="2" s="1"/>
  <c r="AA63" i="2"/>
  <c r="CD63" i="2" s="1"/>
  <c r="Z63" i="2"/>
  <c r="CC63" i="2" s="1"/>
  <c r="Y63" i="2"/>
  <c r="CB63" i="2" s="1"/>
  <c r="X63" i="2"/>
  <c r="CA63" i="2" s="1"/>
  <c r="W63" i="2"/>
  <c r="BZ63" i="2" s="1"/>
  <c r="V63" i="2"/>
  <c r="BY63" i="2" s="1"/>
  <c r="U63" i="2"/>
  <c r="BX63" i="2" s="1"/>
  <c r="T63" i="2"/>
  <c r="S63" i="2"/>
  <c r="BV63" i="2" s="1"/>
  <c r="R63" i="2"/>
  <c r="BU63" i="2" s="1"/>
  <c r="Q63" i="2"/>
  <c r="BT63" i="2" s="1"/>
  <c r="P63" i="2"/>
  <c r="BS63" i="2" s="1"/>
  <c r="O63" i="2"/>
  <c r="BR63" i="2" s="1"/>
  <c r="N63" i="2"/>
  <c r="BQ63" i="2" s="1"/>
  <c r="M63" i="2"/>
  <c r="BP63" i="2" s="1"/>
  <c r="L63" i="2"/>
  <c r="BO63" i="2" s="1"/>
  <c r="K63" i="2"/>
  <c r="J63" i="2"/>
  <c r="BM63" i="2" s="1"/>
  <c r="I63" i="2"/>
  <c r="BL63" i="2" s="1"/>
  <c r="H63" i="2"/>
  <c r="BK63" i="2" s="1"/>
  <c r="G63" i="2"/>
  <c r="BJ63" i="2" s="1"/>
  <c r="F63" i="2"/>
  <c r="BI63" i="2" s="1"/>
  <c r="E63" i="2"/>
  <c r="BH63" i="2" s="1"/>
  <c r="D63" i="2"/>
  <c r="BG63" i="2" s="1"/>
  <c r="C63" i="2"/>
  <c r="B63" i="2"/>
  <c r="A63" i="2"/>
  <c r="DD62" i="2"/>
  <c r="CV62" i="2"/>
  <c r="CR62" i="2"/>
  <c r="CN62" i="2"/>
  <c r="CM62" i="2"/>
  <c r="CJ62" i="2"/>
  <c r="BX62" i="2"/>
  <c r="BW62" i="2"/>
  <c r="BP62" i="2"/>
  <c r="BL62" i="2"/>
  <c r="BH62" i="2"/>
  <c r="BD62" i="2"/>
  <c r="DG62" i="2" s="1"/>
  <c r="BC62" i="2"/>
  <c r="BB62" i="2"/>
  <c r="DE62" i="2" s="1"/>
  <c r="BA62" i="2"/>
  <c r="AZ62" i="2"/>
  <c r="DC62" i="2" s="1"/>
  <c r="AY62" i="2"/>
  <c r="DB62" i="2" s="1"/>
  <c r="AX62" i="2"/>
  <c r="DA62" i="2" s="1"/>
  <c r="AW62" i="2"/>
  <c r="CZ62" i="2" s="1"/>
  <c r="AV62" i="2"/>
  <c r="CY62" i="2" s="1"/>
  <c r="AU62" i="2"/>
  <c r="CX62" i="2" s="1"/>
  <c r="AT62" i="2"/>
  <c r="CW62" i="2" s="1"/>
  <c r="AS62" i="2"/>
  <c r="AR62" i="2"/>
  <c r="CU62" i="2" s="1"/>
  <c r="AQ62" i="2"/>
  <c r="CT62" i="2" s="1"/>
  <c r="AP62" i="2"/>
  <c r="CS62" i="2" s="1"/>
  <c r="AO62" i="2"/>
  <c r="AN62" i="2"/>
  <c r="CQ62" i="2" s="1"/>
  <c r="AM62" i="2"/>
  <c r="CP62" i="2" s="1"/>
  <c r="AL62" i="2"/>
  <c r="CO62" i="2" s="1"/>
  <c r="AK62" i="2"/>
  <c r="AJ62" i="2"/>
  <c r="AI62" i="2"/>
  <c r="CL62" i="2" s="1"/>
  <c r="AH62" i="2"/>
  <c r="CK62" i="2" s="1"/>
  <c r="AG62" i="2"/>
  <c r="AF62" i="2"/>
  <c r="CI62" i="2" s="1"/>
  <c r="AE62" i="2"/>
  <c r="CH62" i="2" s="1"/>
  <c r="AD62" i="2"/>
  <c r="CG62" i="2" s="1"/>
  <c r="AC62" i="2"/>
  <c r="CF62" i="2" s="1"/>
  <c r="AB62" i="2"/>
  <c r="CE62" i="2" s="1"/>
  <c r="AA62" i="2"/>
  <c r="CD62" i="2" s="1"/>
  <c r="Z62" i="2"/>
  <c r="CC62" i="2" s="1"/>
  <c r="Y62" i="2"/>
  <c r="CB62" i="2" s="1"/>
  <c r="X62" i="2"/>
  <c r="CA62" i="2" s="1"/>
  <c r="W62" i="2"/>
  <c r="BZ62" i="2" s="1"/>
  <c r="V62" i="2"/>
  <c r="BY62" i="2" s="1"/>
  <c r="U62" i="2"/>
  <c r="T62" i="2"/>
  <c r="S62" i="2"/>
  <c r="BV62" i="2" s="1"/>
  <c r="R62" i="2"/>
  <c r="BU62" i="2" s="1"/>
  <c r="Q62" i="2"/>
  <c r="BT62" i="2" s="1"/>
  <c r="P62" i="2"/>
  <c r="BS62" i="2" s="1"/>
  <c r="O62" i="2"/>
  <c r="BR62" i="2" s="1"/>
  <c r="N62" i="2"/>
  <c r="BQ62" i="2" s="1"/>
  <c r="M62" i="2"/>
  <c r="L62" i="2"/>
  <c r="BO62" i="2" s="1"/>
  <c r="K62" i="2"/>
  <c r="BN62" i="2" s="1"/>
  <c r="J62" i="2"/>
  <c r="BM62" i="2" s="1"/>
  <c r="I62" i="2"/>
  <c r="H62" i="2"/>
  <c r="BK62" i="2" s="1"/>
  <c r="G62" i="2"/>
  <c r="BJ62" i="2" s="1"/>
  <c r="F62" i="2"/>
  <c r="BI62" i="2" s="1"/>
  <c r="E62" i="2"/>
  <c r="D62" i="2"/>
  <c r="BG62" i="2" s="1"/>
  <c r="C62" i="2"/>
  <c r="BF62" i="2" s="1"/>
  <c r="B62" i="2"/>
  <c r="A62" i="2"/>
  <c r="DE61" i="2"/>
  <c r="DA61" i="2"/>
  <c r="CW61" i="2"/>
  <c r="CS61" i="2"/>
  <c r="CO61" i="2"/>
  <c r="CK61" i="2"/>
  <c r="BY61" i="2"/>
  <c r="BX61" i="2"/>
  <c r="BU61" i="2"/>
  <c r="BH61" i="2"/>
  <c r="BD61" i="2"/>
  <c r="DG61" i="2" s="1"/>
  <c r="BC61" i="2"/>
  <c r="BB61" i="2"/>
  <c r="BA61" i="2"/>
  <c r="DD61" i="2" s="1"/>
  <c r="AZ61" i="2"/>
  <c r="DC61" i="2" s="1"/>
  <c r="AY61" i="2"/>
  <c r="DB61" i="2" s="1"/>
  <c r="AX61" i="2"/>
  <c r="AW61" i="2"/>
  <c r="CZ61" i="2" s="1"/>
  <c r="AV61" i="2"/>
  <c r="CY61" i="2" s="1"/>
  <c r="AU61" i="2"/>
  <c r="CX61" i="2" s="1"/>
  <c r="AT61" i="2"/>
  <c r="AS61" i="2"/>
  <c r="CV61" i="2" s="1"/>
  <c r="AR61" i="2"/>
  <c r="CU61" i="2" s="1"/>
  <c r="AQ61" i="2"/>
  <c r="CT61" i="2" s="1"/>
  <c r="AP61" i="2"/>
  <c r="AO61" i="2"/>
  <c r="CR61" i="2" s="1"/>
  <c r="AN61" i="2"/>
  <c r="CQ61" i="2" s="1"/>
  <c r="AM61" i="2"/>
  <c r="CP61" i="2" s="1"/>
  <c r="AL61" i="2"/>
  <c r="AK61" i="2"/>
  <c r="CN61" i="2" s="1"/>
  <c r="AJ61" i="2"/>
  <c r="CM61" i="2" s="1"/>
  <c r="AI61" i="2"/>
  <c r="CL61" i="2" s="1"/>
  <c r="AH61" i="2"/>
  <c r="AG61" i="2"/>
  <c r="CJ61" i="2" s="1"/>
  <c r="AF61" i="2"/>
  <c r="CI61" i="2" s="1"/>
  <c r="AE61" i="2"/>
  <c r="CH61" i="2" s="1"/>
  <c r="AD61" i="2"/>
  <c r="CG61" i="2" s="1"/>
  <c r="AC61" i="2"/>
  <c r="CF61" i="2" s="1"/>
  <c r="AB61" i="2"/>
  <c r="CE61" i="2" s="1"/>
  <c r="AA61" i="2"/>
  <c r="CD61" i="2" s="1"/>
  <c r="Z61" i="2"/>
  <c r="CC61" i="2" s="1"/>
  <c r="Y61" i="2"/>
  <c r="CB61" i="2" s="1"/>
  <c r="X61" i="2"/>
  <c r="CA61" i="2" s="1"/>
  <c r="W61" i="2"/>
  <c r="BZ61" i="2" s="1"/>
  <c r="V61" i="2"/>
  <c r="U61" i="2"/>
  <c r="T61" i="2"/>
  <c r="BW61" i="2" s="1"/>
  <c r="S61" i="2"/>
  <c r="BV61" i="2" s="1"/>
  <c r="R61" i="2"/>
  <c r="Q61" i="2"/>
  <c r="BT61" i="2" s="1"/>
  <c r="P61" i="2"/>
  <c r="BS61" i="2" s="1"/>
  <c r="O61" i="2"/>
  <c r="BR61" i="2" s="1"/>
  <c r="N61" i="2"/>
  <c r="BQ61" i="2" s="1"/>
  <c r="M61" i="2"/>
  <c r="BP61" i="2" s="1"/>
  <c r="L61" i="2"/>
  <c r="BO61" i="2" s="1"/>
  <c r="K61" i="2"/>
  <c r="BN61" i="2" s="1"/>
  <c r="J61" i="2"/>
  <c r="BM61" i="2" s="1"/>
  <c r="I61" i="2"/>
  <c r="BL61" i="2" s="1"/>
  <c r="H61" i="2"/>
  <c r="BK61" i="2" s="1"/>
  <c r="G61" i="2"/>
  <c r="BJ61" i="2" s="1"/>
  <c r="F61" i="2"/>
  <c r="BI61" i="2" s="1"/>
  <c r="E61" i="2"/>
  <c r="D61" i="2"/>
  <c r="BG61" i="2" s="1"/>
  <c r="C61" i="2"/>
  <c r="BF61" i="2" s="1"/>
  <c r="B61" i="2"/>
  <c r="A61" i="2"/>
  <c r="DG60" i="2"/>
  <c r="DE60" i="2"/>
  <c r="DA60" i="2"/>
  <c r="CW60" i="2"/>
  <c r="CS60" i="2"/>
  <c r="CO60" i="2"/>
  <c r="CK60" i="2"/>
  <c r="CG60" i="2"/>
  <c r="BY60" i="2"/>
  <c r="BJ60" i="2"/>
  <c r="BI60" i="2"/>
  <c r="BD60" i="2"/>
  <c r="BC60" i="2"/>
  <c r="BB60" i="2"/>
  <c r="BA60" i="2"/>
  <c r="DD60" i="2" s="1"/>
  <c r="AZ60" i="2"/>
  <c r="DC60" i="2" s="1"/>
  <c r="AY60" i="2"/>
  <c r="DB60" i="2" s="1"/>
  <c r="AX60" i="2"/>
  <c r="AW60" i="2"/>
  <c r="CZ60" i="2" s="1"/>
  <c r="AV60" i="2"/>
  <c r="CY60" i="2" s="1"/>
  <c r="AU60" i="2"/>
  <c r="CX60" i="2" s="1"/>
  <c r="AT60" i="2"/>
  <c r="AS60" i="2"/>
  <c r="CV60" i="2" s="1"/>
  <c r="AR60" i="2"/>
  <c r="CU60" i="2" s="1"/>
  <c r="AQ60" i="2"/>
  <c r="CT60" i="2" s="1"/>
  <c r="AP60" i="2"/>
  <c r="AO60" i="2"/>
  <c r="CR60" i="2" s="1"/>
  <c r="AN60" i="2"/>
  <c r="CQ60" i="2" s="1"/>
  <c r="AM60" i="2"/>
  <c r="CP60" i="2" s="1"/>
  <c r="AL60" i="2"/>
  <c r="AK60" i="2"/>
  <c r="CN60" i="2" s="1"/>
  <c r="AJ60" i="2"/>
  <c r="CM60" i="2" s="1"/>
  <c r="AI60" i="2"/>
  <c r="CL60" i="2" s="1"/>
  <c r="AH60" i="2"/>
  <c r="AG60" i="2"/>
  <c r="CJ60" i="2" s="1"/>
  <c r="AF60" i="2"/>
  <c r="CI60" i="2" s="1"/>
  <c r="AE60" i="2"/>
  <c r="CH60" i="2" s="1"/>
  <c r="AD60" i="2"/>
  <c r="AC60" i="2"/>
  <c r="CF60" i="2" s="1"/>
  <c r="AB60" i="2"/>
  <c r="CE60" i="2" s="1"/>
  <c r="AA60" i="2"/>
  <c r="CD60" i="2" s="1"/>
  <c r="Z60" i="2"/>
  <c r="CC60" i="2" s="1"/>
  <c r="Y60" i="2"/>
  <c r="CB60" i="2" s="1"/>
  <c r="X60" i="2"/>
  <c r="CA60" i="2" s="1"/>
  <c r="W60" i="2"/>
  <c r="BZ60" i="2" s="1"/>
  <c r="V60" i="2"/>
  <c r="U60" i="2"/>
  <c r="BX60" i="2" s="1"/>
  <c r="T60" i="2"/>
  <c r="BW60" i="2" s="1"/>
  <c r="S60" i="2"/>
  <c r="BV60" i="2" s="1"/>
  <c r="R60" i="2"/>
  <c r="BU60" i="2" s="1"/>
  <c r="Q60" i="2"/>
  <c r="BT60" i="2" s="1"/>
  <c r="P60" i="2"/>
  <c r="BS60" i="2" s="1"/>
  <c r="O60" i="2"/>
  <c r="BR60" i="2" s="1"/>
  <c r="N60" i="2"/>
  <c r="BQ60" i="2" s="1"/>
  <c r="M60" i="2"/>
  <c r="BP60" i="2" s="1"/>
  <c r="L60" i="2"/>
  <c r="BO60" i="2" s="1"/>
  <c r="K60" i="2"/>
  <c r="BN60" i="2" s="1"/>
  <c r="J60" i="2"/>
  <c r="BM60" i="2" s="1"/>
  <c r="I60" i="2"/>
  <c r="BL60" i="2" s="1"/>
  <c r="H60" i="2"/>
  <c r="BK60" i="2" s="1"/>
  <c r="G60" i="2"/>
  <c r="F60" i="2"/>
  <c r="E60" i="2"/>
  <c r="BH60" i="2" s="1"/>
  <c r="D60" i="2"/>
  <c r="BG60" i="2" s="1"/>
  <c r="C60" i="2"/>
  <c r="BF60" i="2" s="1"/>
  <c r="B60" i="2"/>
  <c r="A60" i="2"/>
  <c r="CZ59" i="2"/>
  <c r="CB59" i="2"/>
  <c r="BT59" i="2"/>
  <c r="BL59" i="2"/>
  <c r="BD59" i="2"/>
  <c r="DG59" i="2" s="1"/>
  <c r="BC59" i="2"/>
  <c r="BB59" i="2"/>
  <c r="DE59" i="2" s="1"/>
  <c r="BA59" i="2"/>
  <c r="DD59" i="2" s="1"/>
  <c r="AZ59" i="2"/>
  <c r="DC59" i="2" s="1"/>
  <c r="AY59" i="2"/>
  <c r="DB59" i="2" s="1"/>
  <c r="AX59" i="2"/>
  <c r="DA59" i="2" s="1"/>
  <c r="AW59" i="2"/>
  <c r="AV59" i="2"/>
  <c r="CY59" i="2" s="1"/>
  <c r="AU59" i="2"/>
  <c r="CX59" i="2" s="1"/>
  <c r="AT59" i="2"/>
  <c r="CW59" i="2" s="1"/>
  <c r="AS59" i="2"/>
  <c r="CV59" i="2" s="1"/>
  <c r="AR59" i="2"/>
  <c r="CU59" i="2" s="1"/>
  <c r="AQ59" i="2"/>
  <c r="CT59" i="2" s="1"/>
  <c r="AP59" i="2"/>
  <c r="CS59" i="2" s="1"/>
  <c r="AO59" i="2"/>
  <c r="CR59" i="2" s="1"/>
  <c r="AN59" i="2"/>
  <c r="CQ59" i="2" s="1"/>
  <c r="AM59" i="2"/>
  <c r="CP59" i="2" s="1"/>
  <c r="AL59" i="2"/>
  <c r="CO59" i="2" s="1"/>
  <c r="AK59" i="2"/>
  <c r="CN59" i="2" s="1"/>
  <c r="AJ59" i="2"/>
  <c r="CM59" i="2" s="1"/>
  <c r="AI59" i="2"/>
  <c r="CL59" i="2" s="1"/>
  <c r="AH59" i="2"/>
  <c r="CK59" i="2" s="1"/>
  <c r="AG59" i="2"/>
  <c r="CJ59" i="2" s="1"/>
  <c r="AF59" i="2"/>
  <c r="CI59" i="2" s="1"/>
  <c r="AE59" i="2"/>
  <c r="CH59" i="2" s="1"/>
  <c r="AD59" i="2"/>
  <c r="CG59" i="2" s="1"/>
  <c r="AC59" i="2"/>
  <c r="CF59" i="2" s="1"/>
  <c r="AB59" i="2"/>
  <c r="CE59" i="2" s="1"/>
  <c r="AA59" i="2"/>
  <c r="CD59" i="2" s="1"/>
  <c r="Z59" i="2"/>
  <c r="CC59" i="2" s="1"/>
  <c r="Y59" i="2"/>
  <c r="X59" i="2"/>
  <c r="CA59" i="2" s="1"/>
  <c r="W59" i="2"/>
  <c r="BZ59" i="2" s="1"/>
  <c r="V59" i="2"/>
  <c r="BY59" i="2" s="1"/>
  <c r="U59" i="2"/>
  <c r="BX59" i="2" s="1"/>
  <c r="T59" i="2"/>
  <c r="BW59" i="2" s="1"/>
  <c r="S59" i="2"/>
  <c r="BV59" i="2" s="1"/>
  <c r="R59" i="2"/>
  <c r="BU59" i="2" s="1"/>
  <c r="Q59" i="2"/>
  <c r="P59" i="2"/>
  <c r="BS59" i="2" s="1"/>
  <c r="O59" i="2"/>
  <c r="BR59" i="2" s="1"/>
  <c r="N59" i="2"/>
  <c r="BQ59" i="2" s="1"/>
  <c r="M59" i="2"/>
  <c r="BP59" i="2" s="1"/>
  <c r="L59" i="2"/>
  <c r="BO59" i="2" s="1"/>
  <c r="K59" i="2"/>
  <c r="BN59" i="2" s="1"/>
  <c r="J59" i="2"/>
  <c r="BM59" i="2" s="1"/>
  <c r="I59" i="2"/>
  <c r="H59" i="2"/>
  <c r="BK59" i="2" s="1"/>
  <c r="G59" i="2"/>
  <c r="BJ59" i="2" s="1"/>
  <c r="F59" i="2"/>
  <c r="BI59" i="2" s="1"/>
  <c r="E59" i="2"/>
  <c r="BH59" i="2" s="1"/>
  <c r="D59" i="2"/>
  <c r="BG59" i="2" s="1"/>
  <c r="C59" i="2"/>
  <c r="BF59" i="2" s="1"/>
  <c r="B59" i="2"/>
  <c r="A59" i="2"/>
  <c r="DG58" i="2"/>
  <c r="CY58" i="2"/>
  <c r="CX58" i="2"/>
  <c r="CQ58" i="2"/>
  <c r="CI58" i="2"/>
  <c r="CH58" i="2"/>
  <c r="CA58" i="2"/>
  <c r="BS58" i="2"/>
  <c r="BK58" i="2"/>
  <c r="BD58" i="2"/>
  <c r="BC58" i="2"/>
  <c r="BB58" i="2"/>
  <c r="DE58" i="2" s="1"/>
  <c r="BA58" i="2"/>
  <c r="DD58" i="2" s="1"/>
  <c r="AZ58" i="2"/>
  <c r="DC58" i="2" s="1"/>
  <c r="AY58" i="2"/>
  <c r="DB58" i="2" s="1"/>
  <c r="AX58" i="2"/>
  <c r="DA58" i="2" s="1"/>
  <c r="AW58" i="2"/>
  <c r="CZ58" i="2" s="1"/>
  <c r="AV58" i="2"/>
  <c r="AU58" i="2"/>
  <c r="AT58" i="2"/>
  <c r="CW58" i="2" s="1"/>
  <c r="AS58" i="2"/>
  <c r="CV58" i="2" s="1"/>
  <c r="AR58" i="2"/>
  <c r="CU58" i="2" s="1"/>
  <c r="AQ58" i="2"/>
  <c r="CT58" i="2" s="1"/>
  <c r="AP58" i="2"/>
  <c r="CS58" i="2" s="1"/>
  <c r="AO58" i="2"/>
  <c r="CR58" i="2" s="1"/>
  <c r="AN58" i="2"/>
  <c r="AM58" i="2"/>
  <c r="CP58" i="2" s="1"/>
  <c r="AL58" i="2"/>
  <c r="CO58" i="2" s="1"/>
  <c r="AK58" i="2"/>
  <c r="CN58" i="2" s="1"/>
  <c r="AJ58" i="2"/>
  <c r="CM58" i="2" s="1"/>
  <c r="AI58" i="2"/>
  <c r="CL58" i="2" s="1"/>
  <c r="AH58" i="2"/>
  <c r="CK58" i="2" s="1"/>
  <c r="AG58" i="2"/>
  <c r="CJ58" i="2" s="1"/>
  <c r="AF58" i="2"/>
  <c r="AE58" i="2"/>
  <c r="AD58" i="2"/>
  <c r="CG58" i="2" s="1"/>
  <c r="AC58" i="2"/>
  <c r="CF58" i="2" s="1"/>
  <c r="AB58" i="2"/>
  <c r="CE58" i="2" s="1"/>
  <c r="AA58" i="2"/>
  <c r="CD58" i="2" s="1"/>
  <c r="Z58" i="2"/>
  <c r="CC58" i="2" s="1"/>
  <c r="Y58" i="2"/>
  <c r="CB58" i="2" s="1"/>
  <c r="X58" i="2"/>
  <c r="W58" i="2"/>
  <c r="BZ58" i="2" s="1"/>
  <c r="V58" i="2"/>
  <c r="BY58" i="2" s="1"/>
  <c r="U58" i="2"/>
  <c r="BX58" i="2" s="1"/>
  <c r="T58" i="2"/>
  <c r="BW58" i="2" s="1"/>
  <c r="S58" i="2"/>
  <c r="BV58" i="2" s="1"/>
  <c r="R58" i="2"/>
  <c r="BU58" i="2" s="1"/>
  <c r="Q58" i="2"/>
  <c r="BT58" i="2" s="1"/>
  <c r="P58" i="2"/>
  <c r="O58" i="2"/>
  <c r="BR58" i="2" s="1"/>
  <c r="N58" i="2"/>
  <c r="BQ58" i="2" s="1"/>
  <c r="M58" i="2"/>
  <c r="BP58" i="2" s="1"/>
  <c r="L58" i="2"/>
  <c r="BO58" i="2" s="1"/>
  <c r="K58" i="2"/>
  <c r="BN58" i="2" s="1"/>
  <c r="J58" i="2"/>
  <c r="BM58" i="2" s="1"/>
  <c r="I58" i="2"/>
  <c r="BL58" i="2" s="1"/>
  <c r="H58" i="2"/>
  <c r="G58" i="2"/>
  <c r="BJ58" i="2" s="1"/>
  <c r="F58" i="2"/>
  <c r="BI58" i="2" s="1"/>
  <c r="E58" i="2"/>
  <c r="BH58" i="2" s="1"/>
  <c r="D58" i="2"/>
  <c r="BG58" i="2" s="1"/>
  <c r="C58" i="2"/>
  <c r="BF58" i="2" s="1"/>
  <c r="B58" i="2"/>
  <c r="A58" i="2"/>
  <c r="DE57" i="2"/>
  <c r="DC57" i="2"/>
  <c r="CV57" i="2"/>
  <c r="CS57" i="2"/>
  <c r="CO57" i="2"/>
  <c r="CM57" i="2"/>
  <c r="CG57" i="2"/>
  <c r="BY57" i="2"/>
  <c r="BW57" i="2"/>
  <c r="BP57" i="2"/>
  <c r="BM57" i="2"/>
  <c r="BI57" i="2"/>
  <c r="BG57" i="2"/>
  <c r="BD57" i="2"/>
  <c r="DG57" i="2" s="1"/>
  <c r="BC57" i="2"/>
  <c r="BB57" i="2"/>
  <c r="BA57" i="2"/>
  <c r="DD57" i="2" s="1"/>
  <c r="AZ57" i="2"/>
  <c r="AY57" i="2"/>
  <c r="DB57" i="2" s="1"/>
  <c r="AX57" i="2"/>
  <c r="DA57" i="2" s="1"/>
  <c r="AW57" i="2"/>
  <c r="CZ57" i="2" s="1"/>
  <c r="AV57" i="2"/>
  <c r="CY57" i="2" s="1"/>
  <c r="AU57" i="2"/>
  <c r="CX57" i="2" s="1"/>
  <c r="AT57" i="2"/>
  <c r="CW57" i="2" s="1"/>
  <c r="AS57" i="2"/>
  <c r="AR57" i="2"/>
  <c r="CU57" i="2" s="1"/>
  <c r="AQ57" i="2"/>
  <c r="CT57" i="2" s="1"/>
  <c r="AP57" i="2"/>
  <c r="AO57" i="2"/>
  <c r="CR57" i="2" s="1"/>
  <c r="AN57" i="2"/>
  <c r="CQ57" i="2" s="1"/>
  <c r="AM57" i="2"/>
  <c r="CP57" i="2" s="1"/>
  <c r="AL57" i="2"/>
  <c r="AK57" i="2"/>
  <c r="CN57" i="2" s="1"/>
  <c r="AJ57" i="2"/>
  <c r="AI57" i="2"/>
  <c r="CL57" i="2" s="1"/>
  <c r="AH57" i="2"/>
  <c r="CK57" i="2" s="1"/>
  <c r="AG57" i="2"/>
  <c r="CJ57" i="2" s="1"/>
  <c r="AF57" i="2"/>
  <c r="CI57" i="2" s="1"/>
  <c r="AE57" i="2"/>
  <c r="CH57" i="2" s="1"/>
  <c r="AD57" i="2"/>
  <c r="AC57" i="2"/>
  <c r="CF57" i="2" s="1"/>
  <c r="AB57" i="2"/>
  <c r="CE57" i="2" s="1"/>
  <c r="AA57" i="2"/>
  <c r="CD57" i="2" s="1"/>
  <c r="Z57" i="2"/>
  <c r="CC57" i="2" s="1"/>
  <c r="Y57" i="2"/>
  <c r="CB57" i="2" s="1"/>
  <c r="X57" i="2"/>
  <c r="CA57" i="2" s="1"/>
  <c r="W57" i="2"/>
  <c r="BZ57" i="2" s="1"/>
  <c r="V57" i="2"/>
  <c r="U57" i="2"/>
  <c r="BX57" i="2" s="1"/>
  <c r="T57" i="2"/>
  <c r="S57" i="2"/>
  <c r="BV57" i="2" s="1"/>
  <c r="R57" i="2"/>
  <c r="BU57" i="2" s="1"/>
  <c r="Q57" i="2"/>
  <c r="BT57" i="2" s="1"/>
  <c r="P57" i="2"/>
  <c r="BS57" i="2" s="1"/>
  <c r="O57" i="2"/>
  <c r="BR57" i="2" s="1"/>
  <c r="N57" i="2"/>
  <c r="BQ57" i="2" s="1"/>
  <c r="M57" i="2"/>
  <c r="L57" i="2"/>
  <c r="BO57" i="2" s="1"/>
  <c r="K57" i="2"/>
  <c r="BN57" i="2" s="1"/>
  <c r="J57" i="2"/>
  <c r="I57" i="2"/>
  <c r="BL57" i="2" s="1"/>
  <c r="H57" i="2"/>
  <c r="BK57" i="2" s="1"/>
  <c r="G57" i="2"/>
  <c r="BJ57" i="2" s="1"/>
  <c r="F57" i="2"/>
  <c r="E57" i="2"/>
  <c r="BH57" i="2" s="1"/>
  <c r="D57" i="2"/>
  <c r="C57" i="2"/>
  <c r="BF57" i="2" s="1"/>
  <c r="B57" i="2"/>
  <c r="A57" i="2"/>
  <c r="CX56" i="2"/>
  <c r="CP56" i="2"/>
  <c r="CH56" i="2"/>
  <c r="BV56" i="2"/>
  <c r="BR56" i="2"/>
  <c r="BJ56" i="2"/>
  <c r="BF56" i="2"/>
  <c r="BD56" i="2"/>
  <c r="DG56" i="2" s="1"/>
  <c r="BC56" i="2"/>
  <c r="BB56" i="2"/>
  <c r="DE56" i="2" s="1"/>
  <c r="BA56" i="2"/>
  <c r="DD56" i="2" s="1"/>
  <c r="AZ56" i="2"/>
  <c r="DC56" i="2" s="1"/>
  <c r="AY56" i="2"/>
  <c r="DB56" i="2" s="1"/>
  <c r="AX56" i="2"/>
  <c r="DA56" i="2" s="1"/>
  <c r="AW56" i="2"/>
  <c r="CZ56" i="2" s="1"/>
  <c r="AV56" i="2"/>
  <c r="CY56" i="2" s="1"/>
  <c r="AU56" i="2"/>
  <c r="AT56" i="2"/>
  <c r="CW56" i="2" s="1"/>
  <c r="AS56" i="2"/>
  <c r="CV56" i="2" s="1"/>
  <c r="AR56" i="2"/>
  <c r="CU56" i="2" s="1"/>
  <c r="AQ56" i="2"/>
  <c r="CT56" i="2" s="1"/>
  <c r="AP56" i="2"/>
  <c r="CS56" i="2" s="1"/>
  <c r="AO56" i="2"/>
  <c r="CR56" i="2" s="1"/>
  <c r="AN56" i="2"/>
  <c r="CQ56" i="2" s="1"/>
  <c r="AM56" i="2"/>
  <c r="AL56" i="2"/>
  <c r="CO56" i="2" s="1"/>
  <c r="AK56" i="2"/>
  <c r="CN56" i="2" s="1"/>
  <c r="AJ56" i="2"/>
  <c r="CM56" i="2" s="1"/>
  <c r="AI56" i="2"/>
  <c r="CL56" i="2" s="1"/>
  <c r="AH56" i="2"/>
  <c r="CK56" i="2" s="1"/>
  <c r="AG56" i="2"/>
  <c r="CJ56" i="2" s="1"/>
  <c r="AF56" i="2"/>
  <c r="CI56" i="2" s="1"/>
  <c r="AE56" i="2"/>
  <c r="AD56" i="2"/>
  <c r="CG56" i="2" s="1"/>
  <c r="AC56" i="2"/>
  <c r="CF56" i="2" s="1"/>
  <c r="AB56" i="2"/>
  <c r="CE56" i="2" s="1"/>
  <c r="AA56" i="2"/>
  <c r="CD56" i="2" s="1"/>
  <c r="Z56" i="2"/>
  <c r="CC56" i="2" s="1"/>
  <c r="Y56" i="2"/>
  <c r="CB56" i="2" s="1"/>
  <c r="X56" i="2"/>
  <c r="CA56" i="2" s="1"/>
  <c r="W56" i="2"/>
  <c r="BZ56" i="2" s="1"/>
  <c r="V56" i="2"/>
  <c r="BY56" i="2" s="1"/>
  <c r="U56" i="2"/>
  <c r="BX56" i="2" s="1"/>
  <c r="T56" i="2"/>
  <c r="BW56" i="2" s="1"/>
  <c r="S56" i="2"/>
  <c r="R56" i="2"/>
  <c r="BU56" i="2" s="1"/>
  <c r="Q56" i="2"/>
  <c r="BT56" i="2" s="1"/>
  <c r="P56" i="2"/>
  <c r="BS56" i="2" s="1"/>
  <c r="O56" i="2"/>
  <c r="N56" i="2"/>
  <c r="BQ56" i="2" s="1"/>
  <c r="M56" i="2"/>
  <c r="BP56" i="2" s="1"/>
  <c r="L56" i="2"/>
  <c r="BO56" i="2" s="1"/>
  <c r="K56" i="2"/>
  <c r="BN56" i="2" s="1"/>
  <c r="J56" i="2"/>
  <c r="BM56" i="2" s="1"/>
  <c r="I56" i="2"/>
  <c r="BL56" i="2" s="1"/>
  <c r="H56" i="2"/>
  <c r="BK56" i="2" s="1"/>
  <c r="G56" i="2"/>
  <c r="F56" i="2"/>
  <c r="BI56" i="2" s="1"/>
  <c r="E56" i="2"/>
  <c r="BH56" i="2" s="1"/>
  <c r="D56" i="2"/>
  <c r="BG56" i="2" s="1"/>
  <c r="C56" i="2"/>
  <c r="B56" i="2"/>
  <c r="A56" i="2"/>
  <c r="CR55" i="2"/>
  <c r="CO55" i="2"/>
  <c r="CJ55" i="2"/>
  <c r="CB55" i="2"/>
  <c r="BY55" i="2"/>
  <c r="BT55" i="2"/>
  <c r="BL55" i="2"/>
  <c r="BI55" i="2"/>
  <c r="BD55" i="2"/>
  <c r="DG55" i="2" s="1"/>
  <c r="BC55" i="2"/>
  <c r="BB55" i="2"/>
  <c r="DE55" i="2" s="1"/>
  <c r="BA55" i="2"/>
  <c r="DD55" i="2" s="1"/>
  <c r="AZ55" i="2"/>
  <c r="DC55" i="2" s="1"/>
  <c r="AY55" i="2"/>
  <c r="DB55" i="2" s="1"/>
  <c r="AX55" i="2"/>
  <c r="DA55" i="2" s="1"/>
  <c r="AW55" i="2"/>
  <c r="CZ55" i="2" s="1"/>
  <c r="AV55" i="2"/>
  <c r="CY55" i="2" s="1"/>
  <c r="AU55" i="2"/>
  <c r="CX55" i="2" s="1"/>
  <c r="AT55" i="2"/>
  <c r="CW55" i="2" s="1"/>
  <c r="AS55" i="2"/>
  <c r="CV55" i="2" s="1"/>
  <c r="AR55" i="2"/>
  <c r="CU55" i="2" s="1"/>
  <c r="AQ55" i="2"/>
  <c r="CT55" i="2" s="1"/>
  <c r="AP55" i="2"/>
  <c r="CS55" i="2" s="1"/>
  <c r="AO55" i="2"/>
  <c r="AN55" i="2"/>
  <c r="CQ55" i="2" s="1"/>
  <c r="AM55" i="2"/>
  <c r="CP55" i="2" s="1"/>
  <c r="AL55" i="2"/>
  <c r="AK55" i="2"/>
  <c r="CN55" i="2" s="1"/>
  <c r="AJ55" i="2"/>
  <c r="CM55" i="2" s="1"/>
  <c r="AI55" i="2"/>
  <c r="CL55" i="2" s="1"/>
  <c r="AH55" i="2"/>
  <c r="CK55" i="2" s="1"/>
  <c r="AG55" i="2"/>
  <c r="AF55" i="2"/>
  <c r="CI55" i="2" s="1"/>
  <c r="AE55" i="2"/>
  <c r="CH55" i="2" s="1"/>
  <c r="AD55" i="2"/>
  <c r="CG55" i="2" s="1"/>
  <c r="AC55" i="2"/>
  <c r="CF55" i="2" s="1"/>
  <c r="AB55" i="2"/>
  <c r="CE55" i="2" s="1"/>
  <c r="AA55" i="2"/>
  <c r="CD55" i="2" s="1"/>
  <c r="Z55" i="2"/>
  <c r="CC55" i="2" s="1"/>
  <c r="Y55" i="2"/>
  <c r="X55" i="2"/>
  <c r="CA55" i="2" s="1"/>
  <c r="W55" i="2"/>
  <c r="BZ55" i="2" s="1"/>
  <c r="V55" i="2"/>
  <c r="U55" i="2"/>
  <c r="BX55" i="2" s="1"/>
  <c r="T55" i="2"/>
  <c r="BW55" i="2" s="1"/>
  <c r="S55" i="2"/>
  <c r="BV55" i="2" s="1"/>
  <c r="R55" i="2"/>
  <c r="BU55" i="2" s="1"/>
  <c r="Q55" i="2"/>
  <c r="P55" i="2"/>
  <c r="BS55" i="2" s="1"/>
  <c r="O55" i="2"/>
  <c r="BR55" i="2" s="1"/>
  <c r="N55" i="2"/>
  <c r="BQ55" i="2" s="1"/>
  <c r="M55" i="2"/>
  <c r="BP55" i="2" s="1"/>
  <c r="L55" i="2"/>
  <c r="BO55" i="2" s="1"/>
  <c r="K55" i="2"/>
  <c r="BN55" i="2" s="1"/>
  <c r="J55" i="2"/>
  <c r="BM55" i="2" s="1"/>
  <c r="I55" i="2"/>
  <c r="H55" i="2"/>
  <c r="BK55" i="2" s="1"/>
  <c r="G55" i="2"/>
  <c r="BJ55" i="2" s="1"/>
  <c r="F55" i="2"/>
  <c r="E55" i="2"/>
  <c r="BH55" i="2" s="1"/>
  <c r="D55" i="2"/>
  <c r="BG55" i="2" s="1"/>
  <c r="C55" i="2"/>
  <c r="BF55" i="2" s="1"/>
  <c r="B55" i="2"/>
  <c r="A55" i="2"/>
  <c r="DE54" i="2"/>
  <c r="CT54" i="2"/>
  <c r="CO54" i="2"/>
  <c r="CD54" i="2"/>
  <c r="BN54" i="2"/>
  <c r="BD54" i="2"/>
  <c r="DG54" i="2" s="1"/>
  <c r="BC54" i="2"/>
  <c r="BB54" i="2"/>
  <c r="BA54" i="2"/>
  <c r="DD54" i="2" s="1"/>
  <c r="AZ54" i="2"/>
  <c r="DC54" i="2" s="1"/>
  <c r="AY54" i="2"/>
  <c r="DB54" i="2" s="1"/>
  <c r="AX54" i="2"/>
  <c r="DA54" i="2" s="1"/>
  <c r="AW54" i="2"/>
  <c r="CZ54" i="2" s="1"/>
  <c r="AV54" i="2"/>
  <c r="CY54" i="2" s="1"/>
  <c r="AU54" i="2"/>
  <c r="CX54" i="2" s="1"/>
  <c r="AT54" i="2"/>
  <c r="CW54" i="2" s="1"/>
  <c r="AS54" i="2"/>
  <c r="CV54" i="2" s="1"/>
  <c r="AR54" i="2"/>
  <c r="CU54" i="2" s="1"/>
  <c r="AQ54" i="2"/>
  <c r="AP54" i="2"/>
  <c r="CS54" i="2" s="1"/>
  <c r="AO54" i="2"/>
  <c r="CR54" i="2" s="1"/>
  <c r="AN54" i="2"/>
  <c r="CQ54" i="2" s="1"/>
  <c r="AM54" i="2"/>
  <c r="CP54" i="2" s="1"/>
  <c r="AL54" i="2"/>
  <c r="AK54" i="2"/>
  <c r="CN54" i="2" s="1"/>
  <c r="AJ54" i="2"/>
  <c r="CM54" i="2" s="1"/>
  <c r="AI54" i="2"/>
  <c r="CL54" i="2" s="1"/>
  <c r="AH54" i="2"/>
  <c r="CK54" i="2" s="1"/>
  <c r="AG54" i="2"/>
  <c r="CJ54" i="2" s="1"/>
  <c r="AF54" i="2"/>
  <c r="CI54" i="2" s="1"/>
  <c r="AE54" i="2"/>
  <c r="CH54" i="2" s="1"/>
  <c r="AD54" i="2"/>
  <c r="CG54" i="2" s="1"/>
  <c r="AC54" i="2"/>
  <c r="CF54" i="2" s="1"/>
  <c r="AB54" i="2"/>
  <c r="CE54" i="2" s="1"/>
  <c r="AA54" i="2"/>
  <c r="Z54" i="2"/>
  <c r="CC54" i="2" s="1"/>
  <c r="Y54" i="2"/>
  <c r="CB54" i="2" s="1"/>
  <c r="X54" i="2"/>
  <c r="CA54" i="2" s="1"/>
  <c r="W54" i="2"/>
  <c r="BZ54" i="2" s="1"/>
  <c r="V54" i="2"/>
  <c r="BY54" i="2" s="1"/>
  <c r="U54" i="2"/>
  <c r="BX54" i="2" s="1"/>
  <c r="T54" i="2"/>
  <c r="BW54" i="2" s="1"/>
  <c r="S54" i="2"/>
  <c r="BV54" i="2" s="1"/>
  <c r="R54" i="2"/>
  <c r="BU54" i="2" s="1"/>
  <c r="Q54" i="2"/>
  <c r="BT54" i="2" s="1"/>
  <c r="P54" i="2"/>
  <c r="BS54" i="2" s="1"/>
  <c r="O54" i="2"/>
  <c r="BR54" i="2" s="1"/>
  <c r="N54" i="2"/>
  <c r="BQ54" i="2" s="1"/>
  <c r="M54" i="2"/>
  <c r="BP54" i="2" s="1"/>
  <c r="L54" i="2"/>
  <c r="BO54" i="2" s="1"/>
  <c r="K54" i="2"/>
  <c r="J54" i="2"/>
  <c r="BM54" i="2" s="1"/>
  <c r="I54" i="2"/>
  <c r="BL54" i="2" s="1"/>
  <c r="H54" i="2"/>
  <c r="BK54" i="2" s="1"/>
  <c r="G54" i="2"/>
  <c r="BJ54" i="2" s="1"/>
  <c r="F54" i="2"/>
  <c r="BI54" i="2" s="1"/>
  <c r="E54" i="2"/>
  <c r="BH54" i="2" s="1"/>
  <c r="D54" i="2"/>
  <c r="BG54" i="2" s="1"/>
  <c r="C54" i="2"/>
  <c r="BF54" i="2" s="1"/>
  <c r="B54" i="2"/>
  <c r="A54" i="2"/>
  <c r="DC53" i="2"/>
  <c r="DB53" i="2"/>
  <c r="CU53" i="2"/>
  <c r="CM53" i="2"/>
  <c r="CL53" i="2"/>
  <c r="CE53" i="2"/>
  <c r="BV53" i="2"/>
  <c r="BO53" i="2"/>
  <c r="BF53" i="2"/>
  <c r="BD53" i="2"/>
  <c r="DG53" i="2" s="1"/>
  <c r="BC53" i="2"/>
  <c r="BB53" i="2"/>
  <c r="DE53" i="2" s="1"/>
  <c r="BA53" i="2"/>
  <c r="DD53" i="2" s="1"/>
  <c r="AZ53" i="2"/>
  <c r="AY53" i="2"/>
  <c r="AX53" i="2"/>
  <c r="DA53" i="2" s="1"/>
  <c r="AW53" i="2"/>
  <c r="CZ53" i="2" s="1"/>
  <c r="AV53" i="2"/>
  <c r="CY53" i="2" s="1"/>
  <c r="AU53" i="2"/>
  <c r="CX53" i="2" s="1"/>
  <c r="AT53" i="2"/>
  <c r="CW53" i="2" s="1"/>
  <c r="AS53" i="2"/>
  <c r="CV53" i="2" s="1"/>
  <c r="AR53" i="2"/>
  <c r="AQ53" i="2"/>
  <c r="CT53" i="2" s="1"/>
  <c r="AP53" i="2"/>
  <c r="CS53" i="2" s="1"/>
  <c r="AO53" i="2"/>
  <c r="CR53" i="2" s="1"/>
  <c r="AN53" i="2"/>
  <c r="CQ53" i="2" s="1"/>
  <c r="AM53" i="2"/>
  <c r="CP53" i="2" s="1"/>
  <c r="AL53" i="2"/>
  <c r="CO53" i="2" s="1"/>
  <c r="AK53" i="2"/>
  <c r="CN53" i="2" s="1"/>
  <c r="AJ53" i="2"/>
  <c r="AI53" i="2"/>
  <c r="AH53" i="2"/>
  <c r="CK53" i="2" s="1"/>
  <c r="AG53" i="2"/>
  <c r="CJ53" i="2" s="1"/>
  <c r="AF53" i="2"/>
  <c r="CI53" i="2" s="1"/>
  <c r="AE53" i="2"/>
  <c r="CH53" i="2" s="1"/>
  <c r="AD53" i="2"/>
  <c r="CG53" i="2" s="1"/>
  <c r="AC53" i="2"/>
  <c r="CF53" i="2" s="1"/>
  <c r="AB53" i="2"/>
  <c r="AA53" i="2"/>
  <c r="CD53" i="2" s="1"/>
  <c r="Z53" i="2"/>
  <c r="CC53" i="2" s="1"/>
  <c r="Y53" i="2"/>
  <c r="CB53" i="2" s="1"/>
  <c r="X53" i="2"/>
  <c r="CA53" i="2" s="1"/>
  <c r="W53" i="2"/>
  <c r="BZ53" i="2" s="1"/>
  <c r="V53" i="2"/>
  <c r="BY53" i="2" s="1"/>
  <c r="U53" i="2"/>
  <c r="BX53" i="2" s="1"/>
  <c r="T53" i="2"/>
  <c r="BW53" i="2" s="1"/>
  <c r="S53" i="2"/>
  <c r="R53" i="2"/>
  <c r="BU53" i="2" s="1"/>
  <c r="Q53" i="2"/>
  <c r="BT53" i="2" s="1"/>
  <c r="P53" i="2"/>
  <c r="BS53" i="2" s="1"/>
  <c r="O53" i="2"/>
  <c r="BR53" i="2" s="1"/>
  <c r="N53" i="2"/>
  <c r="BQ53" i="2" s="1"/>
  <c r="M53" i="2"/>
  <c r="BP53" i="2" s="1"/>
  <c r="L53" i="2"/>
  <c r="K53" i="2"/>
  <c r="BN53" i="2" s="1"/>
  <c r="J53" i="2"/>
  <c r="BM53" i="2" s="1"/>
  <c r="I53" i="2"/>
  <c r="BL53" i="2" s="1"/>
  <c r="H53" i="2"/>
  <c r="BK53" i="2" s="1"/>
  <c r="G53" i="2"/>
  <c r="BJ53" i="2" s="1"/>
  <c r="F53" i="2"/>
  <c r="BI53" i="2" s="1"/>
  <c r="E53" i="2"/>
  <c r="BH53" i="2" s="1"/>
  <c r="D53" i="2"/>
  <c r="BG53" i="2" s="1"/>
  <c r="C53" i="2"/>
  <c r="B53" i="2"/>
  <c r="A53" i="2"/>
  <c r="CZ52" i="2"/>
  <c r="CR52" i="2"/>
  <c r="CQ52" i="2"/>
  <c r="CJ52" i="2"/>
  <c r="CB52" i="2"/>
  <c r="CA52" i="2"/>
  <c r="BT52" i="2"/>
  <c r="BL52" i="2"/>
  <c r="BK52" i="2"/>
  <c r="BD52" i="2"/>
  <c r="DG52" i="2" s="1"/>
  <c r="BC52" i="2"/>
  <c r="BB52" i="2"/>
  <c r="DE52" i="2" s="1"/>
  <c r="BA52" i="2"/>
  <c r="DD52" i="2" s="1"/>
  <c r="AZ52" i="2"/>
  <c r="DC52" i="2" s="1"/>
  <c r="AY52" i="2"/>
  <c r="DB52" i="2" s="1"/>
  <c r="AX52" i="2"/>
  <c r="DA52" i="2" s="1"/>
  <c r="AW52" i="2"/>
  <c r="AV52" i="2"/>
  <c r="CY52" i="2" s="1"/>
  <c r="AU52" i="2"/>
  <c r="CX52" i="2" s="1"/>
  <c r="AT52" i="2"/>
  <c r="CW52" i="2" s="1"/>
  <c r="AS52" i="2"/>
  <c r="CV52" i="2" s="1"/>
  <c r="AR52" i="2"/>
  <c r="CU52" i="2" s="1"/>
  <c r="AQ52" i="2"/>
  <c r="CT52" i="2" s="1"/>
  <c r="AP52" i="2"/>
  <c r="CS52" i="2" s="1"/>
  <c r="AO52" i="2"/>
  <c r="AN52" i="2"/>
  <c r="AM52" i="2"/>
  <c r="CP52" i="2" s="1"/>
  <c r="AL52" i="2"/>
  <c r="CO52" i="2" s="1"/>
  <c r="AK52" i="2"/>
  <c r="CN52" i="2" s="1"/>
  <c r="AJ52" i="2"/>
  <c r="CM52" i="2" s="1"/>
  <c r="AI52" i="2"/>
  <c r="CL52" i="2" s="1"/>
  <c r="AH52" i="2"/>
  <c r="CK52" i="2" s="1"/>
  <c r="AG52" i="2"/>
  <c r="AF52" i="2"/>
  <c r="CI52" i="2" s="1"/>
  <c r="AE52" i="2"/>
  <c r="CH52" i="2" s="1"/>
  <c r="AD52" i="2"/>
  <c r="CG52" i="2" s="1"/>
  <c r="AC52" i="2"/>
  <c r="CF52" i="2" s="1"/>
  <c r="AB52" i="2"/>
  <c r="CE52" i="2" s="1"/>
  <c r="AA52" i="2"/>
  <c r="CD52" i="2" s="1"/>
  <c r="Z52" i="2"/>
  <c r="CC52" i="2" s="1"/>
  <c r="Y52" i="2"/>
  <c r="X52" i="2"/>
  <c r="W52" i="2"/>
  <c r="BZ52" i="2" s="1"/>
  <c r="V52" i="2"/>
  <c r="BY52" i="2" s="1"/>
  <c r="U52" i="2"/>
  <c r="BX52" i="2" s="1"/>
  <c r="T52" i="2"/>
  <c r="BW52" i="2" s="1"/>
  <c r="S52" i="2"/>
  <c r="BV52" i="2" s="1"/>
  <c r="R52" i="2"/>
  <c r="BU52" i="2" s="1"/>
  <c r="Q52" i="2"/>
  <c r="P52" i="2"/>
  <c r="BS52" i="2" s="1"/>
  <c r="O52" i="2"/>
  <c r="BR52" i="2" s="1"/>
  <c r="N52" i="2"/>
  <c r="BQ52" i="2" s="1"/>
  <c r="M52" i="2"/>
  <c r="BP52" i="2" s="1"/>
  <c r="L52" i="2"/>
  <c r="BO52" i="2" s="1"/>
  <c r="K52" i="2"/>
  <c r="BN52" i="2" s="1"/>
  <c r="J52" i="2"/>
  <c r="BM52" i="2" s="1"/>
  <c r="I52" i="2"/>
  <c r="H52" i="2"/>
  <c r="G52" i="2"/>
  <c r="BJ52" i="2" s="1"/>
  <c r="F52" i="2"/>
  <c r="BI52" i="2" s="1"/>
  <c r="E52" i="2"/>
  <c r="BH52" i="2" s="1"/>
  <c r="D52" i="2"/>
  <c r="BG52" i="2" s="1"/>
  <c r="C52" i="2"/>
  <c r="BF52" i="2" s="1"/>
  <c r="B52" i="2"/>
  <c r="A52" i="2"/>
  <c r="DD51" i="2"/>
  <c r="CS51" i="2"/>
  <c r="CN51" i="2"/>
  <c r="CC51" i="2"/>
  <c r="BM51" i="2"/>
  <c r="BD51" i="2"/>
  <c r="DG51" i="2" s="1"/>
  <c r="BC51" i="2"/>
  <c r="BB51" i="2"/>
  <c r="DE51" i="2" s="1"/>
  <c r="BA51" i="2"/>
  <c r="AZ51" i="2"/>
  <c r="DC51" i="2" s="1"/>
  <c r="AY51" i="2"/>
  <c r="DB51" i="2" s="1"/>
  <c r="AX51" i="2"/>
  <c r="DA51" i="2" s="1"/>
  <c r="AW51" i="2"/>
  <c r="CZ51" i="2" s="1"/>
  <c r="AV51" i="2"/>
  <c r="CY51" i="2" s="1"/>
  <c r="AU51" i="2"/>
  <c r="CX51" i="2" s="1"/>
  <c r="AT51" i="2"/>
  <c r="CW51" i="2" s="1"/>
  <c r="AS51" i="2"/>
  <c r="CV51" i="2" s="1"/>
  <c r="AR51" i="2"/>
  <c r="CU51" i="2" s="1"/>
  <c r="AQ51" i="2"/>
  <c r="CT51" i="2" s="1"/>
  <c r="AP51" i="2"/>
  <c r="AO51" i="2"/>
  <c r="CR51" i="2" s="1"/>
  <c r="AN51" i="2"/>
  <c r="CQ51" i="2" s="1"/>
  <c r="AM51" i="2"/>
  <c r="CP51" i="2" s="1"/>
  <c r="AL51" i="2"/>
  <c r="CO51" i="2" s="1"/>
  <c r="AK51" i="2"/>
  <c r="AJ51" i="2"/>
  <c r="CM51" i="2" s="1"/>
  <c r="AI51" i="2"/>
  <c r="CL51" i="2" s="1"/>
  <c r="AH51" i="2"/>
  <c r="CK51" i="2" s="1"/>
  <c r="AG51" i="2"/>
  <c r="CJ51" i="2" s="1"/>
  <c r="AF51" i="2"/>
  <c r="CI51" i="2" s="1"/>
  <c r="AE51" i="2"/>
  <c r="CH51" i="2" s="1"/>
  <c r="AD51" i="2"/>
  <c r="CG51" i="2" s="1"/>
  <c r="AC51" i="2"/>
  <c r="CF51" i="2" s="1"/>
  <c r="AB51" i="2"/>
  <c r="CE51" i="2" s="1"/>
  <c r="AA51" i="2"/>
  <c r="CD51" i="2" s="1"/>
  <c r="Z51" i="2"/>
  <c r="Y51" i="2"/>
  <c r="CB51" i="2" s="1"/>
  <c r="X51" i="2"/>
  <c r="CA51" i="2" s="1"/>
  <c r="W51" i="2"/>
  <c r="BZ51" i="2" s="1"/>
  <c r="V51" i="2"/>
  <c r="BY51" i="2" s="1"/>
  <c r="U51" i="2"/>
  <c r="BX51" i="2" s="1"/>
  <c r="T51" i="2"/>
  <c r="BW51" i="2" s="1"/>
  <c r="S51" i="2"/>
  <c r="BV51" i="2" s="1"/>
  <c r="R51" i="2"/>
  <c r="BU51" i="2" s="1"/>
  <c r="Q51" i="2"/>
  <c r="BT51" i="2" s="1"/>
  <c r="P51" i="2"/>
  <c r="BS51" i="2" s="1"/>
  <c r="O51" i="2"/>
  <c r="BR51" i="2" s="1"/>
  <c r="N51" i="2"/>
  <c r="BQ51" i="2" s="1"/>
  <c r="M51" i="2"/>
  <c r="BP51" i="2" s="1"/>
  <c r="L51" i="2"/>
  <c r="BO51" i="2" s="1"/>
  <c r="K51" i="2"/>
  <c r="BN51" i="2" s="1"/>
  <c r="J51" i="2"/>
  <c r="I51" i="2"/>
  <c r="BL51" i="2" s="1"/>
  <c r="H51" i="2"/>
  <c r="BK51" i="2" s="1"/>
  <c r="G51" i="2"/>
  <c r="BJ51" i="2" s="1"/>
  <c r="F51" i="2"/>
  <c r="BI51" i="2" s="1"/>
  <c r="E51" i="2"/>
  <c r="BH51" i="2" s="1"/>
  <c r="D51" i="2"/>
  <c r="BG51" i="2" s="1"/>
  <c r="C51" i="2"/>
  <c r="BF51" i="2" s="1"/>
  <c r="B51" i="2"/>
  <c r="A51" i="2"/>
  <c r="CU50" i="2"/>
  <c r="CP50" i="2"/>
  <c r="CE50" i="2"/>
  <c r="BZ50" i="2"/>
  <c r="BO50" i="2"/>
  <c r="BJ50" i="2"/>
  <c r="BD50" i="2"/>
  <c r="DG50" i="2" s="1"/>
  <c r="BC50" i="2"/>
  <c r="BB50" i="2"/>
  <c r="DE50" i="2" s="1"/>
  <c r="BA50" i="2"/>
  <c r="DD50" i="2" s="1"/>
  <c r="AZ50" i="2"/>
  <c r="DC50" i="2" s="1"/>
  <c r="AY50" i="2"/>
  <c r="DB50" i="2" s="1"/>
  <c r="AX50" i="2"/>
  <c r="DA50" i="2" s="1"/>
  <c r="AW50" i="2"/>
  <c r="CZ50" i="2" s="1"/>
  <c r="AV50" i="2"/>
  <c r="CY50" i="2" s="1"/>
  <c r="AU50" i="2"/>
  <c r="CX50" i="2" s="1"/>
  <c r="AT50" i="2"/>
  <c r="CW50" i="2" s="1"/>
  <c r="AS50" i="2"/>
  <c r="CV50" i="2" s="1"/>
  <c r="AR50" i="2"/>
  <c r="AQ50" i="2"/>
  <c r="CT50" i="2" s="1"/>
  <c r="AP50" i="2"/>
  <c r="CS50" i="2" s="1"/>
  <c r="AO50" i="2"/>
  <c r="CR50" i="2" s="1"/>
  <c r="AN50" i="2"/>
  <c r="CQ50" i="2" s="1"/>
  <c r="AM50" i="2"/>
  <c r="AL50" i="2"/>
  <c r="CO50" i="2" s="1"/>
  <c r="AK50" i="2"/>
  <c r="CN50" i="2" s="1"/>
  <c r="AJ50" i="2"/>
  <c r="CM50" i="2" s="1"/>
  <c r="AI50" i="2"/>
  <c r="CL50" i="2" s="1"/>
  <c r="AH50" i="2"/>
  <c r="CK50" i="2" s="1"/>
  <c r="AG50" i="2"/>
  <c r="CJ50" i="2" s="1"/>
  <c r="AF50" i="2"/>
  <c r="CI50" i="2" s="1"/>
  <c r="AE50" i="2"/>
  <c r="CH50" i="2" s="1"/>
  <c r="AD50" i="2"/>
  <c r="CG50" i="2" s="1"/>
  <c r="AC50" i="2"/>
  <c r="CF50" i="2" s="1"/>
  <c r="AB50" i="2"/>
  <c r="AA50" i="2"/>
  <c r="CD50" i="2" s="1"/>
  <c r="Z50" i="2"/>
  <c r="CC50" i="2" s="1"/>
  <c r="Y50" i="2"/>
  <c r="CB50" i="2" s="1"/>
  <c r="X50" i="2"/>
  <c r="CA50" i="2" s="1"/>
  <c r="W50" i="2"/>
  <c r="V50" i="2"/>
  <c r="BY50" i="2" s="1"/>
  <c r="U50" i="2"/>
  <c r="BX50" i="2" s="1"/>
  <c r="T50" i="2"/>
  <c r="BW50" i="2" s="1"/>
  <c r="S50" i="2"/>
  <c r="BV50" i="2" s="1"/>
  <c r="R50" i="2"/>
  <c r="BU50" i="2" s="1"/>
  <c r="Q50" i="2"/>
  <c r="BT50" i="2" s="1"/>
  <c r="P50" i="2"/>
  <c r="BS50" i="2" s="1"/>
  <c r="O50" i="2"/>
  <c r="BR50" i="2" s="1"/>
  <c r="N50" i="2"/>
  <c r="BQ50" i="2" s="1"/>
  <c r="M50" i="2"/>
  <c r="BP50" i="2" s="1"/>
  <c r="L50" i="2"/>
  <c r="K50" i="2"/>
  <c r="BN50" i="2" s="1"/>
  <c r="J50" i="2"/>
  <c r="BM50" i="2" s="1"/>
  <c r="I50" i="2"/>
  <c r="BL50" i="2" s="1"/>
  <c r="H50" i="2"/>
  <c r="BK50" i="2" s="1"/>
  <c r="G50" i="2"/>
  <c r="F50" i="2"/>
  <c r="BI50" i="2" s="1"/>
  <c r="E50" i="2"/>
  <c r="BH50" i="2" s="1"/>
  <c r="D50" i="2"/>
  <c r="BG50" i="2" s="1"/>
  <c r="C50" i="2"/>
  <c r="BF50" i="2" s="1"/>
  <c r="B50" i="2"/>
  <c r="A50" i="2"/>
  <c r="DC49" i="2"/>
  <c r="CY49" i="2"/>
  <c r="CU49" i="2"/>
  <c r="CQ49" i="2"/>
  <c r="CM49" i="2"/>
  <c r="CI49" i="2"/>
  <c r="CE49" i="2"/>
  <c r="BW49" i="2"/>
  <c r="BO49" i="2"/>
  <c r="BG49" i="2"/>
  <c r="BD49" i="2"/>
  <c r="DG49" i="2" s="1"/>
  <c r="BC49" i="2"/>
  <c r="BB49" i="2"/>
  <c r="DE49" i="2" s="1"/>
  <c r="BA49" i="2"/>
  <c r="DD49" i="2" s="1"/>
  <c r="AZ49" i="2"/>
  <c r="AY49" i="2"/>
  <c r="DB49" i="2" s="1"/>
  <c r="AX49" i="2"/>
  <c r="DA49" i="2" s="1"/>
  <c r="AW49" i="2"/>
  <c r="CZ49" i="2" s="1"/>
  <c r="AV49" i="2"/>
  <c r="AU49" i="2"/>
  <c r="CX49" i="2" s="1"/>
  <c r="AT49" i="2"/>
  <c r="CW49" i="2" s="1"/>
  <c r="AS49" i="2"/>
  <c r="CV49" i="2" s="1"/>
  <c r="AR49" i="2"/>
  <c r="AQ49" i="2"/>
  <c r="CT49" i="2" s="1"/>
  <c r="AP49" i="2"/>
  <c r="CS49" i="2" s="1"/>
  <c r="AO49" i="2"/>
  <c r="CR49" i="2" s="1"/>
  <c r="AN49" i="2"/>
  <c r="AM49" i="2"/>
  <c r="CP49" i="2" s="1"/>
  <c r="AL49" i="2"/>
  <c r="CO49" i="2" s="1"/>
  <c r="AK49" i="2"/>
  <c r="CN49" i="2" s="1"/>
  <c r="AJ49" i="2"/>
  <c r="AI49" i="2"/>
  <c r="CL49" i="2" s="1"/>
  <c r="AH49" i="2"/>
  <c r="CK49" i="2" s="1"/>
  <c r="AG49" i="2"/>
  <c r="CJ49" i="2" s="1"/>
  <c r="AF49" i="2"/>
  <c r="AE49" i="2"/>
  <c r="CH49" i="2" s="1"/>
  <c r="AD49" i="2"/>
  <c r="CG49" i="2" s="1"/>
  <c r="AC49" i="2"/>
  <c r="CF49" i="2" s="1"/>
  <c r="AB49" i="2"/>
  <c r="AA49" i="2"/>
  <c r="CD49" i="2" s="1"/>
  <c r="Z49" i="2"/>
  <c r="CC49" i="2" s="1"/>
  <c r="Y49" i="2"/>
  <c r="CB49" i="2" s="1"/>
  <c r="X49" i="2"/>
  <c r="CA49" i="2" s="1"/>
  <c r="W49" i="2"/>
  <c r="BZ49" i="2" s="1"/>
  <c r="V49" i="2"/>
  <c r="BY49" i="2" s="1"/>
  <c r="U49" i="2"/>
  <c r="BX49" i="2" s="1"/>
  <c r="T49" i="2"/>
  <c r="S49" i="2"/>
  <c r="BV49" i="2" s="1"/>
  <c r="R49" i="2"/>
  <c r="BU49" i="2" s="1"/>
  <c r="Q49" i="2"/>
  <c r="BT49" i="2" s="1"/>
  <c r="P49" i="2"/>
  <c r="BS49" i="2" s="1"/>
  <c r="O49" i="2"/>
  <c r="BR49" i="2" s="1"/>
  <c r="N49" i="2"/>
  <c r="BQ49" i="2" s="1"/>
  <c r="M49" i="2"/>
  <c r="BP49" i="2" s="1"/>
  <c r="L49" i="2"/>
  <c r="K49" i="2"/>
  <c r="BN49" i="2" s="1"/>
  <c r="J49" i="2"/>
  <c r="BM49" i="2" s="1"/>
  <c r="I49" i="2"/>
  <c r="BL49" i="2" s="1"/>
  <c r="H49" i="2"/>
  <c r="BK49" i="2" s="1"/>
  <c r="G49" i="2"/>
  <c r="BJ49" i="2" s="1"/>
  <c r="F49" i="2"/>
  <c r="BI49" i="2" s="1"/>
  <c r="E49" i="2"/>
  <c r="BH49" i="2" s="1"/>
  <c r="D49" i="2"/>
  <c r="C49" i="2"/>
  <c r="BF49" i="2" s="1"/>
  <c r="B49" i="2"/>
  <c r="A49" i="2"/>
  <c r="DD48" i="2"/>
  <c r="CZ48" i="2"/>
  <c r="CV48" i="2"/>
  <c r="CR48" i="2"/>
  <c r="CN48" i="2"/>
  <c r="CJ48" i="2"/>
  <c r="CF48" i="2"/>
  <c r="CB48" i="2"/>
  <c r="BX48" i="2"/>
  <c r="BT48" i="2"/>
  <c r="BP48" i="2"/>
  <c r="BL48" i="2"/>
  <c r="BH48" i="2"/>
  <c r="BD48" i="2"/>
  <c r="DG48" i="2" s="1"/>
  <c r="BC48" i="2"/>
  <c r="BB48" i="2"/>
  <c r="DE48" i="2" s="1"/>
  <c r="BA48" i="2"/>
  <c r="AZ48" i="2"/>
  <c r="DC48" i="2" s="1"/>
  <c r="AY48" i="2"/>
  <c r="DB48" i="2" s="1"/>
  <c r="AX48" i="2"/>
  <c r="DA48" i="2" s="1"/>
  <c r="AW48" i="2"/>
  <c r="AV48" i="2"/>
  <c r="CY48" i="2" s="1"/>
  <c r="AU48" i="2"/>
  <c r="CX48" i="2" s="1"/>
  <c r="AT48" i="2"/>
  <c r="CW48" i="2" s="1"/>
  <c r="AS48" i="2"/>
  <c r="AR48" i="2"/>
  <c r="CU48" i="2" s="1"/>
  <c r="AQ48" i="2"/>
  <c r="CT48" i="2" s="1"/>
  <c r="AP48" i="2"/>
  <c r="CS48" i="2" s="1"/>
  <c r="AO48" i="2"/>
  <c r="AN48" i="2"/>
  <c r="CQ48" i="2" s="1"/>
  <c r="AM48" i="2"/>
  <c r="CP48" i="2" s="1"/>
  <c r="AL48" i="2"/>
  <c r="CO48" i="2" s="1"/>
  <c r="AK48" i="2"/>
  <c r="AJ48" i="2"/>
  <c r="CM48" i="2" s="1"/>
  <c r="AI48" i="2"/>
  <c r="CL48" i="2" s="1"/>
  <c r="AH48" i="2"/>
  <c r="CK48" i="2" s="1"/>
  <c r="AG48" i="2"/>
  <c r="AF48" i="2"/>
  <c r="CI48" i="2" s="1"/>
  <c r="AE48" i="2"/>
  <c r="CH48" i="2" s="1"/>
  <c r="AD48" i="2"/>
  <c r="CG48" i="2" s="1"/>
  <c r="AC48" i="2"/>
  <c r="AB48" i="2"/>
  <c r="CE48" i="2" s="1"/>
  <c r="AA48" i="2"/>
  <c r="CD48" i="2" s="1"/>
  <c r="Z48" i="2"/>
  <c r="CC48" i="2" s="1"/>
  <c r="Y48" i="2"/>
  <c r="X48" i="2"/>
  <c r="CA48" i="2" s="1"/>
  <c r="W48" i="2"/>
  <c r="BZ48" i="2" s="1"/>
  <c r="V48" i="2"/>
  <c r="BY48" i="2" s="1"/>
  <c r="U48" i="2"/>
  <c r="T48" i="2"/>
  <c r="BW48" i="2" s="1"/>
  <c r="S48" i="2"/>
  <c r="BV48" i="2" s="1"/>
  <c r="R48" i="2"/>
  <c r="BU48" i="2" s="1"/>
  <c r="Q48" i="2"/>
  <c r="P48" i="2"/>
  <c r="BS48" i="2" s="1"/>
  <c r="O48" i="2"/>
  <c r="BR48" i="2" s="1"/>
  <c r="N48" i="2"/>
  <c r="BQ48" i="2" s="1"/>
  <c r="M48" i="2"/>
  <c r="L48" i="2"/>
  <c r="BO48" i="2" s="1"/>
  <c r="K48" i="2"/>
  <c r="BN48" i="2" s="1"/>
  <c r="J48" i="2"/>
  <c r="BM48" i="2" s="1"/>
  <c r="I48" i="2"/>
  <c r="H48" i="2"/>
  <c r="BK48" i="2" s="1"/>
  <c r="G48" i="2"/>
  <c r="BJ48" i="2" s="1"/>
  <c r="F48" i="2"/>
  <c r="BI48" i="2" s="1"/>
  <c r="E48" i="2"/>
  <c r="D48" i="2"/>
  <c r="BG48" i="2" s="1"/>
  <c r="C48" i="2"/>
  <c r="BF48" i="2" s="1"/>
  <c r="B48" i="2"/>
  <c r="A48" i="2"/>
  <c r="DE47" i="2"/>
  <c r="DB47" i="2"/>
  <c r="CT47" i="2"/>
  <c r="CO47" i="2"/>
  <c r="CL47" i="2"/>
  <c r="CD47" i="2"/>
  <c r="BY47" i="2"/>
  <c r="BN47" i="2"/>
  <c r="BI47" i="2"/>
  <c r="BD47" i="2"/>
  <c r="DG47" i="2" s="1"/>
  <c r="BC47" i="2"/>
  <c r="BB47" i="2"/>
  <c r="BA47" i="2"/>
  <c r="DD47" i="2" s="1"/>
  <c r="AZ47" i="2"/>
  <c r="DC47" i="2" s="1"/>
  <c r="AY47" i="2"/>
  <c r="AX47" i="2"/>
  <c r="DA47" i="2" s="1"/>
  <c r="AW47" i="2"/>
  <c r="CZ47" i="2" s="1"/>
  <c r="AV47" i="2"/>
  <c r="CY47" i="2" s="1"/>
  <c r="AU47" i="2"/>
  <c r="CX47" i="2" s="1"/>
  <c r="AT47" i="2"/>
  <c r="CW47" i="2" s="1"/>
  <c r="AS47" i="2"/>
  <c r="CV47" i="2" s="1"/>
  <c r="AR47" i="2"/>
  <c r="CU47" i="2" s="1"/>
  <c r="AQ47" i="2"/>
  <c r="AP47" i="2"/>
  <c r="CS47" i="2" s="1"/>
  <c r="AO47" i="2"/>
  <c r="CR47" i="2" s="1"/>
  <c r="AN47" i="2"/>
  <c r="CQ47" i="2" s="1"/>
  <c r="AM47" i="2"/>
  <c r="CP47" i="2" s="1"/>
  <c r="AL47" i="2"/>
  <c r="AK47" i="2"/>
  <c r="CN47" i="2" s="1"/>
  <c r="AJ47" i="2"/>
  <c r="CM47" i="2" s="1"/>
  <c r="AI47" i="2"/>
  <c r="AH47" i="2"/>
  <c r="CK47" i="2" s="1"/>
  <c r="AG47" i="2"/>
  <c r="CJ47" i="2" s="1"/>
  <c r="AF47" i="2"/>
  <c r="CI47" i="2" s="1"/>
  <c r="AE47" i="2"/>
  <c r="CH47" i="2" s="1"/>
  <c r="AD47" i="2"/>
  <c r="CG47" i="2" s="1"/>
  <c r="AC47" i="2"/>
  <c r="CF47" i="2" s="1"/>
  <c r="AB47" i="2"/>
  <c r="CE47" i="2" s="1"/>
  <c r="AA47" i="2"/>
  <c r="Z47" i="2"/>
  <c r="CC47" i="2" s="1"/>
  <c r="Y47" i="2"/>
  <c r="CB47" i="2" s="1"/>
  <c r="X47" i="2"/>
  <c r="CA47" i="2" s="1"/>
  <c r="W47" i="2"/>
  <c r="BZ47" i="2" s="1"/>
  <c r="V47" i="2"/>
  <c r="U47" i="2"/>
  <c r="BX47" i="2" s="1"/>
  <c r="T47" i="2"/>
  <c r="BW47" i="2" s="1"/>
  <c r="S47" i="2"/>
  <c r="BV47" i="2" s="1"/>
  <c r="R47" i="2"/>
  <c r="BU47" i="2" s="1"/>
  <c r="Q47" i="2"/>
  <c r="BT47" i="2" s="1"/>
  <c r="P47" i="2"/>
  <c r="BS47" i="2" s="1"/>
  <c r="O47" i="2"/>
  <c r="BR47" i="2" s="1"/>
  <c r="N47" i="2"/>
  <c r="BQ47" i="2" s="1"/>
  <c r="M47" i="2"/>
  <c r="BP47" i="2" s="1"/>
  <c r="L47" i="2"/>
  <c r="BO47" i="2" s="1"/>
  <c r="K47" i="2"/>
  <c r="J47" i="2"/>
  <c r="BM47" i="2" s="1"/>
  <c r="I47" i="2"/>
  <c r="BL47" i="2" s="1"/>
  <c r="H47" i="2"/>
  <c r="BK47" i="2" s="1"/>
  <c r="G47" i="2"/>
  <c r="BJ47" i="2" s="1"/>
  <c r="F47" i="2"/>
  <c r="E47" i="2"/>
  <c r="BH47" i="2" s="1"/>
  <c r="D47" i="2"/>
  <c r="BG47" i="2" s="1"/>
  <c r="C47" i="2"/>
  <c r="BF47" i="2" s="1"/>
  <c r="B47" i="2"/>
  <c r="A47" i="2"/>
  <c r="DE46" i="2"/>
  <c r="CT46" i="2"/>
  <c r="CO46" i="2"/>
  <c r="CD46" i="2"/>
  <c r="BY46" i="2"/>
  <c r="BN46" i="2"/>
  <c r="BI46" i="2"/>
  <c r="BD46" i="2"/>
  <c r="DG46" i="2" s="1"/>
  <c r="BC46" i="2"/>
  <c r="BB46" i="2"/>
  <c r="BA46" i="2"/>
  <c r="DD46" i="2" s="1"/>
  <c r="AZ46" i="2"/>
  <c r="DC46" i="2" s="1"/>
  <c r="AY46" i="2"/>
  <c r="DB46" i="2" s="1"/>
  <c r="AX46" i="2"/>
  <c r="DA46" i="2" s="1"/>
  <c r="AW46" i="2"/>
  <c r="CZ46" i="2" s="1"/>
  <c r="AV46" i="2"/>
  <c r="CY46" i="2" s="1"/>
  <c r="AU46" i="2"/>
  <c r="CX46" i="2" s="1"/>
  <c r="AT46" i="2"/>
  <c r="CW46" i="2" s="1"/>
  <c r="AS46" i="2"/>
  <c r="CV46" i="2" s="1"/>
  <c r="AR46" i="2"/>
  <c r="CU46" i="2" s="1"/>
  <c r="AQ46" i="2"/>
  <c r="AP46" i="2"/>
  <c r="CS46" i="2" s="1"/>
  <c r="AO46" i="2"/>
  <c r="CR46" i="2" s="1"/>
  <c r="AN46" i="2"/>
  <c r="CQ46" i="2" s="1"/>
  <c r="AM46" i="2"/>
  <c r="CP46" i="2" s="1"/>
  <c r="AL46" i="2"/>
  <c r="AK46" i="2"/>
  <c r="CN46" i="2" s="1"/>
  <c r="AJ46" i="2"/>
  <c r="CM46" i="2" s="1"/>
  <c r="AI46" i="2"/>
  <c r="CL46" i="2" s="1"/>
  <c r="AH46" i="2"/>
  <c r="CK46" i="2" s="1"/>
  <c r="AG46" i="2"/>
  <c r="CJ46" i="2" s="1"/>
  <c r="AF46" i="2"/>
  <c r="CI46" i="2" s="1"/>
  <c r="AE46" i="2"/>
  <c r="CH46" i="2" s="1"/>
  <c r="AD46" i="2"/>
  <c r="CG46" i="2" s="1"/>
  <c r="AC46" i="2"/>
  <c r="CF46" i="2" s="1"/>
  <c r="AB46" i="2"/>
  <c r="CE46" i="2" s="1"/>
  <c r="AA46" i="2"/>
  <c r="Z46" i="2"/>
  <c r="CC46" i="2" s="1"/>
  <c r="Y46" i="2"/>
  <c r="CB46" i="2" s="1"/>
  <c r="X46" i="2"/>
  <c r="CA46" i="2" s="1"/>
  <c r="W46" i="2"/>
  <c r="BZ46" i="2" s="1"/>
  <c r="V46" i="2"/>
  <c r="U46" i="2"/>
  <c r="BX46" i="2" s="1"/>
  <c r="T46" i="2"/>
  <c r="BW46" i="2" s="1"/>
  <c r="S46" i="2"/>
  <c r="BV46" i="2" s="1"/>
  <c r="R46" i="2"/>
  <c r="BU46" i="2" s="1"/>
  <c r="Q46" i="2"/>
  <c r="BT46" i="2" s="1"/>
  <c r="P46" i="2"/>
  <c r="BS46" i="2" s="1"/>
  <c r="O46" i="2"/>
  <c r="BR46" i="2" s="1"/>
  <c r="N46" i="2"/>
  <c r="BQ46" i="2" s="1"/>
  <c r="M46" i="2"/>
  <c r="BP46" i="2" s="1"/>
  <c r="L46" i="2"/>
  <c r="BO46" i="2" s="1"/>
  <c r="K46" i="2"/>
  <c r="J46" i="2"/>
  <c r="BM46" i="2" s="1"/>
  <c r="I46" i="2"/>
  <c r="BL46" i="2" s="1"/>
  <c r="H46" i="2"/>
  <c r="BK46" i="2" s="1"/>
  <c r="G46" i="2"/>
  <c r="BJ46" i="2" s="1"/>
  <c r="F46" i="2"/>
  <c r="E46" i="2"/>
  <c r="BH46" i="2" s="1"/>
  <c r="D46" i="2"/>
  <c r="BG46" i="2" s="1"/>
  <c r="C46" i="2"/>
  <c r="BF46" i="2" s="1"/>
  <c r="B46" i="2"/>
  <c r="A46" i="2"/>
  <c r="DD45" i="2"/>
  <c r="DC45" i="2"/>
  <c r="CN45" i="2"/>
  <c r="CM45" i="2"/>
  <c r="BX45" i="2"/>
  <c r="BW45" i="2"/>
  <c r="BH45" i="2"/>
  <c r="BG45" i="2"/>
  <c r="BD45" i="2"/>
  <c r="DG45" i="2" s="1"/>
  <c r="BC45" i="2"/>
  <c r="BB45" i="2"/>
  <c r="DE45" i="2" s="1"/>
  <c r="BA45" i="2"/>
  <c r="AZ45" i="2"/>
  <c r="AY45" i="2"/>
  <c r="DB45" i="2" s="1"/>
  <c r="AX45" i="2"/>
  <c r="DA45" i="2" s="1"/>
  <c r="AW45" i="2"/>
  <c r="CZ45" i="2" s="1"/>
  <c r="AV45" i="2"/>
  <c r="CY45" i="2" s="1"/>
  <c r="AU45" i="2"/>
  <c r="CX45" i="2" s="1"/>
  <c r="AT45" i="2"/>
  <c r="CW45" i="2" s="1"/>
  <c r="AS45" i="2"/>
  <c r="CV45" i="2" s="1"/>
  <c r="AR45" i="2"/>
  <c r="CU45" i="2" s="1"/>
  <c r="AQ45" i="2"/>
  <c r="CT45" i="2" s="1"/>
  <c r="AP45" i="2"/>
  <c r="CS45" i="2" s="1"/>
  <c r="AO45" i="2"/>
  <c r="CR45" i="2" s="1"/>
  <c r="AN45" i="2"/>
  <c r="CQ45" i="2" s="1"/>
  <c r="AM45" i="2"/>
  <c r="CP45" i="2" s="1"/>
  <c r="AL45" i="2"/>
  <c r="CO45" i="2" s="1"/>
  <c r="AK45" i="2"/>
  <c r="AJ45" i="2"/>
  <c r="AI45" i="2"/>
  <c r="CL45" i="2" s="1"/>
  <c r="AH45" i="2"/>
  <c r="CK45" i="2" s="1"/>
  <c r="AG45" i="2"/>
  <c r="CJ45" i="2" s="1"/>
  <c r="AF45" i="2"/>
  <c r="CI45" i="2" s="1"/>
  <c r="AE45" i="2"/>
  <c r="CH45" i="2" s="1"/>
  <c r="AD45" i="2"/>
  <c r="CG45" i="2" s="1"/>
  <c r="AC45" i="2"/>
  <c r="CF45" i="2" s="1"/>
  <c r="AB45" i="2"/>
  <c r="CE45" i="2" s="1"/>
  <c r="AA45" i="2"/>
  <c r="CD45" i="2" s="1"/>
  <c r="Z45" i="2"/>
  <c r="CC45" i="2" s="1"/>
  <c r="Y45" i="2"/>
  <c r="CB45" i="2" s="1"/>
  <c r="X45" i="2"/>
  <c r="CA45" i="2" s="1"/>
  <c r="W45" i="2"/>
  <c r="BZ45" i="2" s="1"/>
  <c r="V45" i="2"/>
  <c r="BY45" i="2" s="1"/>
  <c r="U45" i="2"/>
  <c r="T45" i="2"/>
  <c r="S45" i="2"/>
  <c r="BV45" i="2" s="1"/>
  <c r="R45" i="2"/>
  <c r="BU45" i="2" s="1"/>
  <c r="Q45" i="2"/>
  <c r="BT45" i="2" s="1"/>
  <c r="P45" i="2"/>
  <c r="BS45" i="2" s="1"/>
  <c r="O45" i="2"/>
  <c r="BR45" i="2" s="1"/>
  <c r="N45" i="2"/>
  <c r="BQ45" i="2" s="1"/>
  <c r="M45" i="2"/>
  <c r="BP45" i="2" s="1"/>
  <c r="L45" i="2"/>
  <c r="BO45" i="2" s="1"/>
  <c r="K45" i="2"/>
  <c r="BN45" i="2" s="1"/>
  <c r="J45" i="2"/>
  <c r="BM45" i="2" s="1"/>
  <c r="I45" i="2"/>
  <c r="BL45" i="2" s="1"/>
  <c r="H45" i="2"/>
  <c r="BK45" i="2" s="1"/>
  <c r="G45" i="2"/>
  <c r="BJ45" i="2" s="1"/>
  <c r="F45" i="2"/>
  <c r="BI45" i="2" s="1"/>
  <c r="E45" i="2"/>
  <c r="D45" i="2"/>
  <c r="C45" i="2"/>
  <c r="BF45" i="2" s="1"/>
  <c r="B45" i="2"/>
  <c r="A45" i="2"/>
  <c r="DD44" i="2"/>
  <c r="DA44" i="2"/>
  <c r="CS44" i="2"/>
  <c r="CN44" i="2"/>
  <c r="CK44" i="2"/>
  <c r="CC44" i="2"/>
  <c r="BX44" i="2"/>
  <c r="BU44" i="2"/>
  <c r="BM44" i="2"/>
  <c r="BH44" i="2"/>
  <c r="BD44" i="2"/>
  <c r="DG44" i="2" s="1"/>
  <c r="BC44" i="2"/>
  <c r="BB44" i="2"/>
  <c r="DE44" i="2" s="1"/>
  <c r="BA44" i="2"/>
  <c r="AZ44" i="2"/>
  <c r="DC44" i="2" s="1"/>
  <c r="AY44" i="2"/>
  <c r="DB44" i="2" s="1"/>
  <c r="AX44" i="2"/>
  <c r="AW44" i="2"/>
  <c r="CZ44" i="2" s="1"/>
  <c r="AV44" i="2"/>
  <c r="CY44" i="2" s="1"/>
  <c r="AU44" i="2"/>
  <c r="CX44" i="2" s="1"/>
  <c r="AT44" i="2"/>
  <c r="CW44" i="2" s="1"/>
  <c r="AS44" i="2"/>
  <c r="CV44" i="2" s="1"/>
  <c r="AR44" i="2"/>
  <c r="CU44" i="2" s="1"/>
  <c r="AQ44" i="2"/>
  <c r="CT44" i="2" s="1"/>
  <c r="AP44" i="2"/>
  <c r="AO44" i="2"/>
  <c r="CR44" i="2" s="1"/>
  <c r="AN44" i="2"/>
  <c r="CQ44" i="2" s="1"/>
  <c r="AM44" i="2"/>
  <c r="CP44" i="2" s="1"/>
  <c r="AL44" i="2"/>
  <c r="CO44" i="2" s="1"/>
  <c r="AK44" i="2"/>
  <c r="AJ44" i="2"/>
  <c r="CM44" i="2" s="1"/>
  <c r="AI44" i="2"/>
  <c r="CL44" i="2" s="1"/>
  <c r="AH44" i="2"/>
  <c r="AG44" i="2"/>
  <c r="CJ44" i="2" s="1"/>
  <c r="AF44" i="2"/>
  <c r="CI44" i="2" s="1"/>
  <c r="AE44" i="2"/>
  <c r="CH44" i="2" s="1"/>
  <c r="AD44" i="2"/>
  <c r="CG44" i="2" s="1"/>
  <c r="AC44" i="2"/>
  <c r="CF44" i="2" s="1"/>
  <c r="AB44" i="2"/>
  <c r="CE44" i="2" s="1"/>
  <c r="AA44" i="2"/>
  <c r="CD44" i="2" s="1"/>
  <c r="Z44" i="2"/>
  <c r="Y44" i="2"/>
  <c r="CB44" i="2" s="1"/>
  <c r="X44" i="2"/>
  <c r="CA44" i="2" s="1"/>
  <c r="W44" i="2"/>
  <c r="BZ44" i="2" s="1"/>
  <c r="V44" i="2"/>
  <c r="BY44" i="2" s="1"/>
  <c r="U44" i="2"/>
  <c r="T44" i="2"/>
  <c r="BW44" i="2" s="1"/>
  <c r="S44" i="2"/>
  <c r="BV44" i="2" s="1"/>
  <c r="R44" i="2"/>
  <c r="Q44" i="2"/>
  <c r="BT44" i="2" s="1"/>
  <c r="P44" i="2"/>
  <c r="BS44" i="2" s="1"/>
  <c r="O44" i="2"/>
  <c r="BR44" i="2" s="1"/>
  <c r="N44" i="2"/>
  <c r="BQ44" i="2" s="1"/>
  <c r="M44" i="2"/>
  <c r="BP44" i="2" s="1"/>
  <c r="L44" i="2"/>
  <c r="BO44" i="2" s="1"/>
  <c r="K44" i="2"/>
  <c r="BN44" i="2" s="1"/>
  <c r="J44" i="2"/>
  <c r="I44" i="2"/>
  <c r="BL44" i="2" s="1"/>
  <c r="H44" i="2"/>
  <c r="BK44" i="2" s="1"/>
  <c r="G44" i="2"/>
  <c r="BJ44" i="2" s="1"/>
  <c r="F44" i="2"/>
  <c r="BI44" i="2" s="1"/>
  <c r="E44" i="2"/>
  <c r="D44" i="2"/>
  <c r="BG44" i="2" s="1"/>
  <c r="C44" i="2"/>
  <c r="BF44" i="2" s="1"/>
  <c r="B44" i="2"/>
  <c r="A44" i="2"/>
  <c r="CP43" i="2"/>
  <c r="BZ43" i="2"/>
  <c r="BJ43" i="2"/>
  <c r="BD43" i="2"/>
  <c r="DG43" i="2" s="1"/>
  <c r="BC43" i="2"/>
  <c r="BB43" i="2"/>
  <c r="DE43" i="2" s="1"/>
  <c r="BA43" i="2"/>
  <c r="DD43" i="2" s="1"/>
  <c r="AZ43" i="2"/>
  <c r="DC43" i="2" s="1"/>
  <c r="AY43" i="2"/>
  <c r="DB43" i="2" s="1"/>
  <c r="AX43" i="2"/>
  <c r="DA43" i="2" s="1"/>
  <c r="AW43" i="2"/>
  <c r="CZ43" i="2" s="1"/>
  <c r="AV43" i="2"/>
  <c r="CY43" i="2" s="1"/>
  <c r="AU43" i="2"/>
  <c r="CX43" i="2" s="1"/>
  <c r="AT43" i="2"/>
  <c r="CW43" i="2" s="1"/>
  <c r="AS43" i="2"/>
  <c r="CV43" i="2" s="1"/>
  <c r="AR43" i="2"/>
  <c r="CU43" i="2" s="1"/>
  <c r="AQ43" i="2"/>
  <c r="CT43" i="2" s="1"/>
  <c r="AP43" i="2"/>
  <c r="CS43" i="2" s="1"/>
  <c r="AO43" i="2"/>
  <c r="CR43" i="2" s="1"/>
  <c r="AN43" i="2"/>
  <c r="CQ43" i="2" s="1"/>
  <c r="AM43" i="2"/>
  <c r="AL43" i="2"/>
  <c r="CO43" i="2" s="1"/>
  <c r="AK43" i="2"/>
  <c r="CN43" i="2" s="1"/>
  <c r="AJ43" i="2"/>
  <c r="CM43" i="2" s="1"/>
  <c r="AI43" i="2"/>
  <c r="CL43" i="2" s="1"/>
  <c r="AH43" i="2"/>
  <c r="CK43" i="2" s="1"/>
  <c r="AG43" i="2"/>
  <c r="CJ43" i="2" s="1"/>
  <c r="AF43" i="2"/>
  <c r="CI43" i="2" s="1"/>
  <c r="AE43" i="2"/>
  <c r="CH43" i="2" s="1"/>
  <c r="AD43" i="2"/>
  <c r="CG43" i="2" s="1"/>
  <c r="AC43" i="2"/>
  <c r="CF43" i="2" s="1"/>
  <c r="AB43" i="2"/>
  <c r="CE43" i="2" s="1"/>
  <c r="AA43" i="2"/>
  <c r="CD43" i="2" s="1"/>
  <c r="Z43" i="2"/>
  <c r="CC43" i="2" s="1"/>
  <c r="Y43" i="2"/>
  <c r="CB43" i="2" s="1"/>
  <c r="X43" i="2"/>
  <c r="CA43" i="2" s="1"/>
  <c r="W43" i="2"/>
  <c r="V43" i="2"/>
  <c r="BY43" i="2" s="1"/>
  <c r="U43" i="2"/>
  <c r="BX43" i="2" s="1"/>
  <c r="T43" i="2"/>
  <c r="BW43" i="2" s="1"/>
  <c r="S43" i="2"/>
  <c r="BV43" i="2" s="1"/>
  <c r="R43" i="2"/>
  <c r="BU43" i="2" s="1"/>
  <c r="Q43" i="2"/>
  <c r="BT43" i="2" s="1"/>
  <c r="P43" i="2"/>
  <c r="BS43" i="2" s="1"/>
  <c r="O43" i="2"/>
  <c r="BR43" i="2" s="1"/>
  <c r="N43" i="2"/>
  <c r="BQ43" i="2" s="1"/>
  <c r="M43" i="2"/>
  <c r="BP43" i="2" s="1"/>
  <c r="L43" i="2"/>
  <c r="BO43" i="2" s="1"/>
  <c r="K43" i="2"/>
  <c r="BN43" i="2" s="1"/>
  <c r="J43" i="2"/>
  <c r="BM43" i="2" s="1"/>
  <c r="I43" i="2"/>
  <c r="BL43" i="2" s="1"/>
  <c r="H43" i="2"/>
  <c r="BK43" i="2" s="1"/>
  <c r="G43" i="2"/>
  <c r="F43" i="2"/>
  <c r="BI43" i="2" s="1"/>
  <c r="E43" i="2"/>
  <c r="BH43" i="2" s="1"/>
  <c r="D43" i="2"/>
  <c r="BG43" i="2" s="1"/>
  <c r="C43" i="2"/>
  <c r="BF43" i="2" s="1"/>
  <c r="B43" i="2"/>
  <c r="A43" i="2"/>
  <c r="DA42" i="2"/>
  <c r="CT42" i="2"/>
  <c r="CK42" i="2"/>
  <c r="CD42" i="2"/>
  <c r="BU42" i="2"/>
  <c r="BN42" i="2"/>
  <c r="BD42" i="2"/>
  <c r="DG42" i="2" s="1"/>
  <c r="BC42" i="2"/>
  <c r="BB42" i="2"/>
  <c r="DE42" i="2" s="1"/>
  <c r="BA42" i="2"/>
  <c r="DD42" i="2" s="1"/>
  <c r="AZ42" i="2"/>
  <c r="DC42" i="2" s="1"/>
  <c r="AY42" i="2"/>
  <c r="DB42" i="2" s="1"/>
  <c r="AX42" i="2"/>
  <c r="AW42" i="2"/>
  <c r="CZ42" i="2" s="1"/>
  <c r="AV42" i="2"/>
  <c r="CY42" i="2" s="1"/>
  <c r="AU42" i="2"/>
  <c r="CX42" i="2" s="1"/>
  <c r="AT42" i="2"/>
  <c r="CW42" i="2" s="1"/>
  <c r="AS42" i="2"/>
  <c r="CV42" i="2" s="1"/>
  <c r="AR42" i="2"/>
  <c r="CU42" i="2" s="1"/>
  <c r="AQ42" i="2"/>
  <c r="AP42" i="2"/>
  <c r="CS42" i="2" s="1"/>
  <c r="AO42" i="2"/>
  <c r="CR42" i="2" s="1"/>
  <c r="AN42" i="2"/>
  <c r="CQ42" i="2" s="1"/>
  <c r="AM42" i="2"/>
  <c r="CP42" i="2" s="1"/>
  <c r="AL42" i="2"/>
  <c r="CO42" i="2" s="1"/>
  <c r="AK42" i="2"/>
  <c r="CN42" i="2" s="1"/>
  <c r="AJ42" i="2"/>
  <c r="CM42" i="2" s="1"/>
  <c r="AI42" i="2"/>
  <c r="CL42" i="2" s="1"/>
  <c r="AH42" i="2"/>
  <c r="AG42" i="2"/>
  <c r="CJ42" i="2" s="1"/>
  <c r="AF42" i="2"/>
  <c r="CI42" i="2" s="1"/>
  <c r="AE42" i="2"/>
  <c r="CH42" i="2" s="1"/>
  <c r="AD42" i="2"/>
  <c r="CG42" i="2" s="1"/>
  <c r="AC42" i="2"/>
  <c r="CF42" i="2" s="1"/>
  <c r="AB42" i="2"/>
  <c r="CE42" i="2" s="1"/>
  <c r="AA42" i="2"/>
  <c r="Z42" i="2"/>
  <c r="CC42" i="2" s="1"/>
  <c r="Y42" i="2"/>
  <c r="CB42" i="2" s="1"/>
  <c r="X42" i="2"/>
  <c r="CA42" i="2" s="1"/>
  <c r="W42" i="2"/>
  <c r="BZ42" i="2" s="1"/>
  <c r="V42" i="2"/>
  <c r="BY42" i="2" s="1"/>
  <c r="U42" i="2"/>
  <c r="BX42" i="2" s="1"/>
  <c r="T42" i="2"/>
  <c r="BW42" i="2" s="1"/>
  <c r="S42" i="2"/>
  <c r="BV42" i="2" s="1"/>
  <c r="R42" i="2"/>
  <c r="Q42" i="2"/>
  <c r="BT42" i="2" s="1"/>
  <c r="P42" i="2"/>
  <c r="BS42" i="2" s="1"/>
  <c r="O42" i="2"/>
  <c r="BR42" i="2" s="1"/>
  <c r="N42" i="2"/>
  <c r="BQ42" i="2" s="1"/>
  <c r="M42" i="2"/>
  <c r="BP42" i="2" s="1"/>
  <c r="L42" i="2"/>
  <c r="BO42" i="2" s="1"/>
  <c r="K42" i="2"/>
  <c r="J42" i="2"/>
  <c r="BM42" i="2" s="1"/>
  <c r="I42" i="2"/>
  <c r="BL42" i="2" s="1"/>
  <c r="H42" i="2"/>
  <c r="BK42" i="2" s="1"/>
  <c r="G42" i="2"/>
  <c r="BJ42" i="2" s="1"/>
  <c r="F42" i="2"/>
  <c r="BI42" i="2" s="1"/>
  <c r="E42" i="2"/>
  <c r="BH42" i="2" s="1"/>
  <c r="D42" i="2"/>
  <c r="BG42" i="2" s="1"/>
  <c r="C42" i="2"/>
  <c r="BF42" i="2" s="1"/>
  <c r="B42" i="2"/>
  <c r="A42" i="2"/>
  <c r="DC41" i="2"/>
  <c r="CZ41" i="2"/>
  <c r="CX41" i="2"/>
  <c r="CR41" i="2"/>
  <c r="CP41" i="2"/>
  <c r="CJ41" i="2"/>
  <c r="CH41" i="2"/>
  <c r="CB41" i="2"/>
  <c r="BZ41" i="2"/>
  <c r="BT41" i="2"/>
  <c r="BR41" i="2"/>
  <c r="BL41" i="2"/>
  <c r="BJ41" i="2"/>
  <c r="BD41" i="2"/>
  <c r="DG41" i="2" s="1"/>
  <c r="BC41" i="2"/>
  <c r="BB41" i="2"/>
  <c r="DE41" i="2" s="1"/>
  <c r="BA41" i="2"/>
  <c r="DD41" i="2" s="1"/>
  <c r="AZ41" i="2"/>
  <c r="AY41" i="2"/>
  <c r="DB41" i="2" s="1"/>
  <c r="AX41" i="2"/>
  <c r="DA41" i="2" s="1"/>
  <c r="AW41" i="2"/>
  <c r="AV41" i="2"/>
  <c r="CY41" i="2" s="1"/>
  <c r="AU41" i="2"/>
  <c r="AT41" i="2"/>
  <c r="CW41" i="2" s="1"/>
  <c r="AS41" i="2"/>
  <c r="CV41" i="2" s="1"/>
  <c r="AR41" i="2"/>
  <c r="CU41" i="2" s="1"/>
  <c r="AQ41" i="2"/>
  <c r="CT41" i="2" s="1"/>
  <c r="AP41" i="2"/>
  <c r="CS41" i="2" s="1"/>
  <c r="AO41" i="2"/>
  <c r="AN41" i="2"/>
  <c r="CQ41" i="2" s="1"/>
  <c r="AM41" i="2"/>
  <c r="AL41" i="2"/>
  <c r="CO41" i="2" s="1"/>
  <c r="AK41" i="2"/>
  <c r="CN41" i="2" s="1"/>
  <c r="AJ41" i="2"/>
  <c r="CM41" i="2" s="1"/>
  <c r="AI41" i="2"/>
  <c r="CL41" i="2" s="1"/>
  <c r="AH41" i="2"/>
  <c r="CK41" i="2" s="1"/>
  <c r="AG41" i="2"/>
  <c r="AF41" i="2"/>
  <c r="CI41" i="2" s="1"/>
  <c r="AE41" i="2"/>
  <c r="AD41" i="2"/>
  <c r="CG41" i="2" s="1"/>
  <c r="AC41" i="2"/>
  <c r="CF41" i="2" s="1"/>
  <c r="AB41" i="2"/>
  <c r="CE41" i="2" s="1"/>
  <c r="AA41" i="2"/>
  <c r="CD41" i="2" s="1"/>
  <c r="Z41" i="2"/>
  <c r="CC41" i="2" s="1"/>
  <c r="Y41" i="2"/>
  <c r="X41" i="2"/>
  <c r="CA41" i="2" s="1"/>
  <c r="W41" i="2"/>
  <c r="V41" i="2"/>
  <c r="BY41" i="2" s="1"/>
  <c r="U41" i="2"/>
  <c r="BX41" i="2" s="1"/>
  <c r="T41" i="2"/>
  <c r="BW41" i="2" s="1"/>
  <c r="S41" i="2"/>
  <c r="BV41" i="2" s="1"/>
  <c r="R41" i="2"/>
  <c r="BU41" i="2" s="1"/>
  <c r="Q41" i="2"/>
  <c r="P41" i="2"/>
  <c r="BS41" i="2" s="1"/>
  <c r="O41" i="2"/>
  <c r="N41" i="2"/>
  <c r="BQ41" i="2" s="1"/>
  <c r="M41" i="2"/>
  <c r="BP41" i="2" s="1"/>
  <c r="L41" i="2"/>
  <c r="BO41" i="2" s="1"/>
  <c r="K41" i="2"/>
  <c r="BN41" i="2" s="1"/>
  <c r="J41" i="2"/>
  <c r="BM41" i="2" s="1"/>
  <c r="I41" i="2"/>
  <c r="H41" i="2"/>
  <c r="BK41" i="2" s="1"/>
  <c r="G41" i="2"/>
  <c r="F41" i="2"/>
  <c r="BI41" i="2" s="1"/>
  <c r="E41" i="2"/>
  <c r="BH41" i="2" s="1"/>
  <c r="D41" i="2"/>
  <c r="BG41" i="2" s="1"/>
  <c r="C41" i="2"/>
  <c r="BF41" i="2" s="1"/>
  <c r="B41" i="2"/>
  <c r="A41" i="2"/>
  <c r="DE40" i="2"/>
  <c r="DC40" i="2"/>
  <c r="CU40" i="2"/>
  <c r="CO40" i="2"/>
  <c r="CM40" i="2"/>
  <c r="CE40" i="2"/>
  <c r="BY40" i="2"/>
  <c r="BW40" i="2"/>
  <c r="BO40" i="2"/>
  <c r="BI40" i="2"/>
  <c r="BG40" i="2"/>
  <c r="BD40" i="2"/>
  <c r="DG40" i="2" s="1"/>
  <c r="BC40" i="2"/>
  <c r="BB40" i="2"/>
  <c r="BA40" i="2"/>
  <c r="DD40" i="2" s="1"/>
  <c r="AZ40" i="2"/>
  <c r="AY40" i="2"/>
  <c r="DB40" i="2" s="1"/>
  <c r="AX40" i="2"/>
  <c r="DA40" i="2" s="1"/>
  <c r="AW40" i="2"/>
  <c r="CZ40" i="2" s="1"/>
  <c r="AV40" i="2"/>
  <c r="CY40" i="2" s="1"/>
  <c r="AU40" i="2"/>
  <c r="CX40" i="2" s="1"/>
  <c r="AT40" i="2"/>
  <c r="CW40" i="2" s="1"/>
  <c r="AS40" i="2"/>
  <c r="CV40" i="2" s="1"/>
  <c r="AR40" i="2"/>
  <c r="AQ40" i="2"/>
  <c r="CT40" i="2" s="1"/>
  <c r="AP40" i="2"/>
  <c r="CS40" i="2" s="1"/>
  <c r="AO40" i="2"/>
  <c r="CR40" i="2" s="1"/>
  <c r="AN40" i="2"/>
  <c r="CQ40" i="2" s="1"/>
  <c r="AM40" i="2"/>
  <c r="CP40" i="2" s="1"/>
  <c r="AL40" i="2"/>
  <c r="AK40" i="2"/>
  <c r="CN40" i="2" s="1"/>
  <c r="AJ40" i="2"/>
  <c r="AI40" i="2"/>
  <c r="CL40" i="2" s="1"/>
  <c r="AH40" i="2"/>
  <c r="CK40" i="2" s="1"/>
  <c r="AG40" i="2"/>
  <c r="CJ40" i="2" s="1"/>
  <c r="AF40" i="2"/>
  <c r="CI40" i="2" s="1"/>
  <c r="AE40" i="2"/>
  <c r="CH40" i="2" s="1"/>
  <c r="AD40" i="2"/>
  <c r="CG40" i="2" s="1"/>
  <c r="AC40" i="2"/>
  <c r="CF40" i="2" s="1"/>
  <c r="AB40" i="2"/>
  <c r="AA40" i="2"/>
  <c r="CD40" i="2" s="1"/>
  <c r="Z40" i="2"/>
  <c r="CC40" i="2" s="1"/>
  <c r="Y40" i="2"/>
  <c r="CB40" i="2" s="1"/>
  <c r="X40" i="2"/>
  <c r="CA40" i="2" s="1"/>
  <c r="W40" i="2"/>
  <c r="BZ40" i="2" s="1"/>
  <c r="V40" i="2"/>
  <c r="U40" i="2"/>
  <c r="BX40" i="2" s="1"/>
  <c r="T40" i="2"/>
  <c r="S40" i="2"/>
  <c r="BV40" i="2" s="1"/>
  <c r="R40" i="2"/>
  <c r="BU40" i="2" s="1"/>
  <c r="Q40" i="2"/>
  <c r="BT40" i="2" s="1"/>
  <c r="P40" i="2"/>
  <c r="BS40" i="2" s="1"/>
  <c r="O40" i="2"/>
  <c r="BR40" i="2" s="1"/>
  <c r="N40" i="2"/>
  <c r="BQ40" i="2" s="1"/>
  <c r="M40" i="2"/>
  <c r="BP40" i="2" s="1"/>
  <c r="L40" i="2"/>
  <c r="K40" i="2"/>
  <c r="BN40" i="2" s="1"/>
  <c r="J40" i="2"/>
  <c r="BM40" i="2" s="1"/>
  <c r="I40" i="2"/>
  <c r="BL40" i="2" s="1"/>
  <c r="H40" i="2"/>
  <c r="BK40" i="2" s="1"/>
  <c r="G40" i="2"/>
  <c r="BJ40" i="2" s="1"/>
  <c r="F40" i="2"/>
  <c r="E40" i="2"/>
  <c r="BH40" i="2" s="1"/>
  <c r="D40" i="2"/>
  <c r="C40" i="2"/>
  <c r="BF40" i="2" s="1"/>
  <c r="B40" i="2"/>
  <c r="A40" i="2"/>
  <c r="DE39" i="2"/>
  <c r="DA39" i="2"/>
  <c r="CZ39" i="2"/>
  <c r="CT39" i="2"/>
  <c r="CR39" i="2"/>
  <c r="CO39" i="2"/>
  <c r="CK39" i="2"/>
  <c r="CJ39" i="2"/>
  <c r="CD39" i="2"/>
  <c r="BU39" i="2"/>
  <c r="BT39" i="2"/>
  <c r="BN39" i="2"/>
  <c r="BD39" i="2"/>
  <c r="DG39" i="2" s="1"/>
  <c r="BC39" i="2"/>
  <c r="BB39" i="2"/>
  <c r="BA39" i="2"/>
  <c r="DD39" i="2" s="1"/>
  <c r="AZ39" i="2"/>
  <c r="DC39" i="2" s="1"/>
  <c r="AY39" i="2"/>
  <c r="DB39" i="2" s="1"/>
  <c r="AX39" i="2"/>
  <c r="AW39" i="2"/>
  <c r="AV39" i="2"/>
  <c r="CY39" i="2" s="1"/>
  <c r="AU39" i="2"/>
  <c r="CX39" i="2" s="1"/>
  <c r="AT39" i="2"/>
  <c r="CW39" i="2" s="1"/>
  <c r="AS39" i="2"/>
  <c r="CV39" i="2" s="1"/>
  <c r="AR39" i="2"/>
  <c r="CU39" i="2" s="1"/>
  <c r="AQ39" i="2"/>
  <c r="AP39" i="2"/>
  <c r="CS39" i="2" s="1"/>
  <c r="AO39" i="2"/>
  <c r="AN39" i="2"/>
  <c r="CQ39" i="2" s="1"/>
  <c r="AM39" i="2"/>
  <c r="CP39" i="2" s="1"/>
  <c r="AL39" i="2"/>
  <c r="AK39" i="2"/>
  <c r="CN39" i="2" s="1"/>
  <c r="AJ39" i="2"/>
  <c r="CM39" i="2" s="1"/>
  <c r="AI39" i="2"/>
  <c r="CL39" i="2" s="1"/>
  <c r="AH39" i="2"/>
  <c r="AG39" i="2"/>
  <c r="AF39" i="2"/>
  <c r="CI39" i="2" s="1"/>
  <c r="AE39" i="2"/>
  <c r="CH39" i="2" s="1"/>
  <c r="AD39" i="2"/>
  <c r="CG39" i="2" s="1"/>
  <c r="AC39" i="2"/>
  <c r="CF39" i="2" s="1"/>
  <c r="AB39" i="2"/>
  <c r="CE39" i="2" s="1"/>
  <c r="AA39" i="2"/>
  <c r="Z39" i="2"/>
  <c r="CC39" i="2" s="1"/>
  <c r="Y39" i="2"/>
  <c r="CB39" i="2" s="1"/>
  <c r="X39" i="2"/>
  <c r="CA39" i="2" s="1"/>
  <c r="W39" i="2"/>
  <c r="BZ39" i="2" s="1"/>
  <c r="V39" i="2"/>
  <c r="BY39" i="2" s="1"/>
  <c r="U39" i="2"/>
  <c r="BX39" i="2" s="1"/>
  <c r="T39" i="2"/>
  <c r="BW39" i="2" s="1"/>
  <c r="S39" i="2"/>
  <c r="BV39" i="2" s="1"/>
  <c r="R39" i="2"/>
  <c r="Q39" i="2"/>
  <c r="P39" i="2"/>
  <c r="BS39" i="2" s="1"/>
  <c r="O39" i="2"/>
  <c r="BR39" i="2" s="1"/>
  <c r="N39" i="2"/>
  <c r="BQ39" i="2" s="1"/>
  <c r="M39" i="2"/>
  <c r="BP39" i="2" s="1"/>
  <c r="L39" i="2"/>
  <c r="BO39" i="2" s="1"/>
  <c r="K39" i="2"/>
  <c r="J39" i="2"/>
  <c r="BM39" i="2" s="1"/>
  <c r="I39" i="2"/>
  <c r="BL39" i="2" s="1"/>
  <c r="H39" i="2"/>
  <c r="BK39" i="2" s="1"/>
  <c r="G39" i="2"/>
  <c r="BJ39" i="2" s="1"/>
  <c r="F39" i="2"/>
  <c r="BI39" i="2" s="1"/>
  <c r="E39" i="2"/>
  <c r="BH39" i="2" s="1"/>
  <c r="D39" i="2"/>
  <c r="BG39" i="2" s="1"/>
  <c r="C39" i="2"/>
  <c r="BF39" i="2" s="1"/>
  <c r="B39" i="2"/>
  <c r="A39" i="2"/>
  <c r="DE38" i="2"/>
  <c r="CP38" i="2"/>
  <c r="CO38" i="2"/>
  <c r="BZ38" i="2"/>
  <c r="BY38" i="2"/>
  <c r="BJ38" i="2"/>
  <c r="BI38" i="2"/>
  <c r="BD38" i="2"/>
  <c r="DG38" i="2" s="1"/>
  <c r="BC38" i="2"/>
  <c r="BB38" i="2"/>
  <c r="BA38" i="2"/>
  <c r="DD38" i="2" s="1"/>
  <c r="AZ38" i="2"/>
  <c r="DC38" i="2" s="1"/>
  <c r="AY38" i="2"/>
  <c r="DB38" i="2" s="1"/>
  <c r="AX38" i="2"/>
  <c r="DA38" i="2" s="1"/>
  <c r="AW38" i="2"/>
  <c r="CZ38" i="2" s="1"/>
  <c r="AV38" i="2"/>
  <c r="CY38" i="2" s="1"/>
  <c r="AU38" i="2"/>
  <c r="CX38" i="2" s="1"/>
  <c r="AT38" i="2"/>
  <c r="CW38" i="2" s="1"/>
  <c r="AS38" i="2"/>
  <c r="CV38" i="2" s="1"/>
  <c r="AR38" i="2"/>
  <c r="CU38" i="2" s="1"/>
  <c r="AQ38" i="2"/>
  <c r="CT38" i="2" s="1"/>
  <c r="AP38" i="2"/>
  <c r="CS38" i="2" s="1"/>
  <c r="AO38" i="2"/>
  <c r="CR38" i="2" s="1"/>
  <c r="AN38" i="2"/>
  <c r="CQ38" i="2" s="1"/>
  <c r="AM38" i="2"/>
  <c r="AL38" i="2"/>
  <c r="AK38" i="2"/>
  <c r="CN38" i="2" s="1"/>
  <c r="AJ38" i="2"/>
  <c r="CM38" i="2" s="1"/>
  <c r="AI38" i="2"/>
  <c r="CL38" i="2" s="1"/>
  <c r="AH38" i="2"/>
  <c r="CK38" i="2" s="1"/>
  <c r="AG38" i="2"/>
  <c r="CJ38" i="2" s="1"/>
  <c r="AF38" i="2"/>
  <c r="CI38" i="2" s="1"/>
  <c r="AE38" i="2"/>
  <c r="CH38" i="2" s="1"/>
  <c r="AD38" i="2"/>
  <c r="CG38" i="2" s="1"/>
  <c r="AC38" i="2"/>
  <c r="CF38" i="2" s="1"/>
  <c r="AB38" i="2"/>
  <c r="CE38" i="2" s="1"/>
  <c r="AA38" i="2"/>
  <c r="CD38" i="2" s="1"/>
  <c r="Z38" i="2"/>
  <c r="CC38" i="2" s="1"/>
  <c r="Y38" i="2"/>
  <c r="CB38" i="2" s="1"/>
  <c r="X38" i="2"/>
  <c r="CA38" i="2" s="1"/>
  <c r="W38" i="2"/>
  <c r="V38" i="2"/>
  <c r="U38" i="2"/>
  <c r="BX38" i="2" s="1"/>
  <c r="T38" i="2"/>
  <c r="BW38" i="2" s="1"/>
  <c r="S38" i="2"/>
  <c r="BV38" i="2" s="1"/>
  <c r="R38" i="2"/>
  <c r="BU38" i="2" s="1"/>
  <c r="Q38" i="2"/>
  <c r="BT38" i="2" s="1"/>
  <c r="P38" i="2"/>
  <c r="BS38" i="2" s="1"/>
  <c r="O38" i="2"/>
  <c r="BR38" i="2" s="1"/>
  <c r="N38" i="2"/>
  <c r="BQ38" i="2" s="1"/>
  <c r="M38" i="2"/>
  <c r="BP38" i="2" s="1"/>
  <c r="L38" i="2"/>
  <c r="BO38" i="2" s="1"/>
  <c r="K38" i="2"/>
  <c r="BN38" i="2" s="1"/>
  <c r="J38" i="2"/>
  <c r="BM38" i="2" s="1"/>
  <c r="I38" i="2"/>
  <c r="BL38" i="2" s="1"/>
  <c r="H38" i="2"/>
  <c r="BK38" i="2" s="1"/>
  <c r="G38" i="2"/>
  <c r="F38" i="2"/>
  <c r="E38" i="2"/>
  <c r="BH38" i="2" s="1"/>
  <c r="D38" i="2"/>
  <c r="BG38" i="2" s="1"/>
  <c r="C38" i="2"/>
  <c r="BF38" i="2" s="1"/>
  <c r="B38" i="2"/>
  <c r="A38" i="2"/>
  <c r="DD37" i="2"/>
  <c r="CV37" i="2"/>
  <c r="CU37" i="2"/>
  <c r="CT37" i="2"/>
  <c r="CN37" i="2"/>
  <c r="CF37" i="2"/>
  <c r="CE37" i="2"/>
  <c r="CD37" i="2"/>
  <c r="BX37" i="2"/>
  <c r="BH37" i="2"/>
  <c r="BD37" i="2"/>
  <c r="DG37" i="2" s="1"/>
  <c r="BC37" i="2"/>
  <c r="BB37" i="2"/>
  <c r="DE37" i="2" s="1"/>
  <c r="BA37" i="2"/>
  <c r="AZ37" i="2"/>
  <c r="DC37" i="2" s="1"/>
  <c r="AY37" i="2"/>
  <c r="DB37" i="2" s="1"/>
  <c r="AX37" i="2"/>
  <c r="DA37" i="2" s="1"/>
  <c r="AW37" i="2"/>
  <c r="CZ37" i="2" s="1"/>
  <c r="AV37" i="2"/>
  <c r="CY37" i="2" s="1"/>
  <c r="AU37" i="2"/>
  <c r="CX37" i="2" s="1"/>
  <c r="AT37" i="2"/>
  <c r="CW37" i="2" s="1"/>
  <c r="AS37" i="2"/>
  <c r="AR37" i="2"/>
  <c r="AQ37" i="2"/>
  <c r="AP37" i="2"/>
  <c r="CS37" i="2" s="1"/>
  <c r="AO37" i="2"/>
  <c r="CR37" i="2" s="1"/>
  <c r="AN37" i="2"/>
  <c r="CQ37" i="2" s="1"/>
  <c r="AM37" i="2"/>
  <c r="CP37" i="2" s="1"/>
  <c r="AL37" i="2"/>
  <c r="CO37" i="2" s="1"/>
  <c r="AK37" i="2"/>
  <c r="AJ37" i="2"/>
  <c r="CM37" i="2" s="1"/>
  <c r="AI37" i="2"/>
  <c r="CL37" i="2" s="1"/>
  <c r="AH37" i="2"/>
  <c r="CK37" i="2" s="1"/>
  <c r="AG37" i="2"/>
  <c r="CJ37" i="2" s="1"/>
  <c r="AF37" i="2"/>
  <c r="CI37" i="2" s="1"/>
  <c r="AE37" i="2"/>
  <c r="CH37" i="2" s="1"/>
  <c r="AD37" i="2"/>
  <c r="CG37" i="2" s="1"/>
  <c r="AC37" i="2"/>
  <c r="AB37" i="2"/>
  <c r="AA37" i="2"/>
  <c r="Z37" i="2"/>
  <c r="CC37" i="2" s="1"/>
  <c r="Y37" i="2"/>
  <c r="CB37" i="2" s="1"/>
  <c r="X37" i="2"/>
  <c r="CA37" i="2" s="1"/>
  <c r="W37" i="2"/>
  <c r="BZ37" i="2" s="1"/>
  <c r="V37" i="2"/>
  <c r="BY37" i="2" s="1"/>
  <c r="U37" i="2"/>
  <c r="T37" i="2"/>
  <c r="BW37" i="2" s="1"/>
  <c r="S37" i="2"/>
  <c r="BV37" i="2" s="1"/>
  <c r="R37" i="2"/>
  <c r="BU37" i="2" s="1"/>
  <c r="Q37" i="2"/>
  <c r="BT37" i="2" s="1"/>
  <c r="P37" i="2"/>
  <c r="BS37" i="2" s="1"/>
  <c r="O37" i="2"/>
  <c r="BR37" i="2" s="1"/>
  <c r="N37" i="2"/>
  <c r="BQ37" i="2" s="1"/>
  <c r="M37" i="2"/>
  <c r="BP37" i="2" s="1"/>
  <c r="L37" i="2"/>
  <c r="BO37" i="2" s="1"/>
  <c r="K37" i="2"/>
  <c r="BN37" i="2" s="1"/>
  <c r="J37" i="2"/>
  <c r="BM37" i="2" s="1"/>
  <c r="I37" i="2"/>
  <c r="BL37" i="2" s="1"/>
  <c r="H37" i="2"/>
  <c r="BK37" i="2" s="1"/>
  <c r="G37" i="2"/>
  <c r="BJ37" i="2" s="1"/>
  <c r="F37" i="2"/>
  <c r="BI37" i="2" s="1"/>
  <c r="E37" i="2"/>
  <c r="D37" i="2"/>
  <c r="BG37" i="2" s="1"/>
  <c r="C37" i="2"/>
  <c r="BF37" i="2" s="1"/>
  <c r="B37" i="2"/>
  <c r="A37" i="2"/>
  <c r="DD36" i="2"/>
  <c r="DA36" i="2"/>
  <c r="CS36" i="2"/>
  <c r="CN36" i="2"/>
  <c r="CK36" i="2"/>
  <c r="CC36" i="2"/>
  <c r="BX36" i="2"/>
  <c r="BM36" i="2"/>
  <c r="BH36" i="2"/>
  <c r="BD36" i="2"/>
  <c r="DG36" i="2" s="1"/>
  <c r="BC36" i="2"/>
  <c r="BB36" i="2"/>
  <c r="DE36" i="2" s="1"/>
  <c r="BA36" i="2"/>
  <c r="AZ36" i="2"/>
  <c r="DC36" i="2" s="1"/>
  <c r="AY36" i="2"/>
  <c r="DB36" i="2" s="1"/>
  <c r="AX36" i="2"/>
  <c r="AW36" i="2"/>
  <c r="CZ36" i="2" s="1"/>
  <c r="AV36" i="2"/>
  <c r="CY36" i="2" s="1"/>
  <c r="AU36" i="2"/>
  <c r="CX36" i="2" s="1"/>
  <c r="AT36" i="2"/>
  <c r="CW36" i="2" s="1"/>
  <c r="AS36" i="2"/>
  <c r="CV36" i="2" s="1"/>
  <c r="AR36" i="2"/>
  <c r="CU36" i="2" s="1"/>
  <c r="AQ36" i="2"/>
  <c r="CT36" i="2" s="1"/>
  <c r="AP36" i="2"/>
  <c r="AO36" i="2"/>
  <c r="CR36" i="2" s="1"/>
  <c r="AN36" i="2"/>
  <c r="CQ36" i="2" s="1"/>
  <c r="AM36" i="2"/>
  <c r="CP36" i="2" s="1"/>
  <c r="AL36" i="2"/>
  <c r="CO36" i="2" s="1"/>
  <c r="AK36" i="2"/>
  <c r="AJ36" i="2"/>
  <c r="CM36" i="2" s="1"/>
  <c r="AI36" i="2"/>
  <c r="CL36" i="2" s="1"/>
  <c r="AH36" i="2"/>
  <c r="AG36" i="2"/>
  <c r="CJ36" i="2" s="1"/>
  <c r="AF36" i="2"/>
  <c r="CI36" i="2" s="1"/>
  <c r="AE36" i="2"/>
  <c r="CH36" i="2" s="1"/>
  <c r="AD36" i="2"/>
  <c r="CG36" i="2" s="1"/>
  <c r="AC36" i="2"/>
  <c r="CF36" i="2" s="1"/>
  <c r="AB36" i="2"/>
  <c r="CE36" i="2" s="1"/>
  <c r="AA36" i="2"/>
  <c r="CD36" i="2" s="1"/>
  <c r="Z36" i="2"/>
  <c r="Y36" i="2"/>
  <c r="CB36" i="2" s="1"/>
  <c r="X36" i="2"/>
  <c r="CA36" i="2" s="1"/>
  <c r="W36" i="2"/>
  <c r="BZ36" i="2" s="1"/>
  <c r="V36" i="2"/>
  <c r="BY36" i="2" s="1"/>
  <c r="U36" i="2"/>
  <c r="T36" i="2"/>
  <c r="BW36" i="2" s="1"/>
  <c r="S36" i="2"/>
  <c r="BV36" i="2" s="1"/>
  <c r="R36" i="2"/>
  <c r="BU36" i="2" s="1"/>
  <c r="Q36" i="2"/>
  <c r="BT36" i="2" s="1"/>
  <c r="P36" i="2"/>
  <c r="BS36" i="2" s="1"/>
  <c r="O36" i="2"/>
  <c r="BR36" i="2" s="1"/>
  <c r="N36" i="2"/>
  <c r="BQ36" i="2" s="1"/>
  <c r="M36" i="2"/>
  <c r="BP36" i="2" s="1"/>
  <c r="L36" i="2"/>
  <c r="BO36" i="2" s="1"/>
  <c r="K36" i="2"/>
  <c r="BN36" i="2" s="1"/>
  <c r="J36" i="2"/>
  <c r="I36" i="2"/>
  <c r="BL36" i="2" s="1"/>
  <c r="H36" i="2"/>
  <c r="BK36" i="2" s="1"/>
  <c r="G36" i="2"/>
  <c r="BJ36" i="2" s="1"/>
  <c r="F36" i="2"/>
  <c r="BI36" i="2" s="1"/>
  <c r="E36" i="2"/>
  <c r="D36" i="2"/>
  <c r="BG36" i="2" s="1"/>
  <c r="C36" i="2"/>
  <c r="BF36" i="2" s="1"/>
  <c r="B36" i="2"/>
  <c r="A36" i="2"/>
  <c r="DE35" i="2"/>
  <c r="CW35" i="2"/>
  <c r="CS35" i="2"/>
  <c r="CO35" i="2"/>
  <c r="CG35" i="2"/>
  <c r="BY35" i="2"/>
  <c r="BD35" i="2"/>
  <c r="DG35" i="2" s="1"/>
  <c r="BC35" i="2"/>
  <c r="BB35" i="2"/>
  <c r="BA35" i="2"/>
  <c r="DD35" i="2" s="1"/>
  <c r="AZ35" i="2"/>
  <c r="DC35" i="2" s="1"/>
  <c r="AY35" i="2"/>
  <c r="DB35" i="2" s="1"/>
  <c r="AX35" i="2"/>
  <c r="DA35" i="2" s="1"/>
  <c r="AW35" i="2"/>
  <c r="CZ35" i="2" s="1"/>
  <c r="AV35" i="2"/>
  <c r="CY35" i="2" s="1"/>
  <c r="AU35" i="2"/>
  <c r="CX35" i="2" s="1"/>
  <c r="AT35" i="2"/>
  <c r="AS35" i="2"/>
  <c r="CV35" i="2" s="1"/>
  <c r="AR35" i="2"/>
  <c r="CU35" i="2" s="1"/>
  <c r="AQ35" i="2"/>
  <c r="CT35" i="2" s="1"/>
  <c r="AP35" i="2"/>
  <c r="AO35" i="2"/>
  <c r="CR35" i="2" s="1"/>
  <c r="AN35" i="2"/>
  <c r="CQ35" i="2" s="1"/>
  <c r="AM35" i="2"/>
  <c r="CP35" i="2" s="1"/>
  <c r="AL35" i="2"/>
  <c r="AK35" i="2"/>
  <c r="CN35" i="2" s="1"/>
  <c r="AJ35" i="2"/>
  <c r="CM35" i="2" s="1"/>
  <c r="AI35" i="2"/>
  <c r="CL35" i="2" s="1"/>
  <c r="AH35" i="2"/>
  <c r="CK35" i="2" s="1"/>
  <c r="AG35" i="2"/>
  <c r="CJ35" i="2" s="1"/>
  <c r="AF35" i="2"/>
  <c r="CI35" i="2" s="1"/>
  <c r="AE35" i="2"/>
  <c r="CH35" i="2" s="1"/>
  <c r="AD35" i="2"/>
  <c r="AC35" i="2"/>
  <c r="CF35" i="2" s="1"/>
  <c r="AB35" i="2"/>
  <c r="CE35" i="2" s="1"/>
  <c r="AA35" i="2"/>
  <c r="CD35" i="2" s="1"/>
  <c r="Z35" i="2"/>
  <c r="CC35" i="2" s="1"/>
  <c r="Y35" i="2"/>
  <c r="CB35" i="2" s="1"/>
  <c r="X35" i="2"/>
  <c r="CA35" i="2" s="1"/>
  <c r="W35" i="2"/>
  <c r="BZ35" i="2" s="1"/>
  <c r="V35" i="2"/>
  <c r="U35" i="2"/>
  <c r="BX35" i="2" s="1"/>
  <c r="T35" i="2"/>
  <c r="BW35" i="2" s="1"/>
  <c r="S35" i="2"/>
  <c r="BV35" i="2" s="1"/>
  <c r="R35" i="2"/>
  <c r="BU35" i="2" s="1"/>
  <c r="Q35" i="2"/>
  <c r="BT35" i="2" s="1"/>
  <c r="P35" i="2"/>
  <c r="BS35" i="2" s="1"/>
  <c r="O35" i="2"/>
  <c r="BR35" i="2" s="1"/>
  <c r="N35" i="2"/>
  <c r="BQ35" i="2" s="1"/>
  <c r="M35" i="2"/>
  <c r="BP35" i="2" s="1"/>
  <c r="L35" i="2"/>
  <c r="BO35" i="2" s="1"/>
  <c r="K35" i="2"/>
  <c r="BN35" i="2" s="1"/>
  <c r="J35" i="2"/>
  <c r="BM35" i="2" s="1"/>
  <c r="I35" i="2"/>
  <c r="BL35" i="2" s="1"/>
  <c r="H35" i="2"/>
  <c r="BK35" i="2" s="1"/>
  <c r="G35" i="2"/>
  <c r="BJ35" i="2" s="1"/>
  <c r="F35" i="2"/>
  <c r="BI35" i="2" s="1"/>
  <c r="E35" i="2"/>
  <c r="BH35" i="2" s="1"/>
  <c r="D35" i="2"/>
  <c r="BG35" i="2" s="1"/>
  <c r="C35" i="2"/>
  <c r="BF35" i="2" s="1"/>
  <c r="B35" i="2"/>
  <c r="A35" i="2"/>
  <c r="CU34" i="2"/>
  <c r="CH34" i="2"/>
  <c r="CE34" i="2"/>
  <c r="BZ34" i="2"/>
  <c r="BJ34" i="2"/>
  <c r="BD34" i="2"/>
  <c r="DG34" i="2" s="1"/>
  <c r="BC34" i="2"/>
  <c r="BB34" i="2"/>
  <c r="DE34" i="2" s="1"/>
  <c r="BA34" i="2"/>
  <c r="DD34" i="2" s="1"/>
  <c r="AZ34" i="2"/>
  <c r="DC34" i="2" s="1"/>
  <c r="AY34" i="2"/>
  <c r="DB34" i="2" s="1"/>
  <c r="AX34" i="2"/>
  <c r="DA34" i="2" s="1"/>
  <c r="AW34" i="2"/>
  <c r="CZ34" i="2" s="1"/>
  <c r="AV34" i="2"/>
  <c r="CY34" i="2" s="1"/>
  <c r="AU34" i="2"/>
  <c r="CX34" i="2" s="1"/>
  <c r="AT34" i="2"/>
  <c r="CW34" i="2" s="1"/>
  <c r="AS34" i="2"/>
  <c r="CV34" i="2" s="1"/>
  <c r="AR34" i="2"/>
  <c r="AQ34" i="2"/>
  <c r="CT34" i="2" s="1"/>
  <c r="AP34" i="2"/>
  <c r="CS34" i="2" s="1"/>
  <c r="AO34" i="2"/>
  <c r="CR34" i="2" s="1"/>
  <c r="AN34" i="2"/>
  <c r="CQ34" i="2" s="1"/>
  <c r="AM34" i="2"/>
  <c r="CP34" i="2" s="1"/>
  <c r="AL34" i="2"/>
  <c r="CO34" i="2" s="1"/>
  <c r="AK34" i="2"/>
  <c r="CN34" i="2" s="1"/>
  <c r="AJ34" i="2"/>
  <c r="CM34" i="2" s="1"/>
  <c r="AI34" i="2"/>
  <c r="CL34" i="2" s="1"/>
  <c r="AH34" i="2"/>
  <c r="CK34" i="2" s="1"/>
  <c r="AG34" i="2"/>
  <c r="CJ34" i="2" s="1"/>
  <c r="AF34" i="2"/>
  <c r="CI34" i="2" s="1"/>
  <c r="AE34" i="2"/>
  <c r="AD34" i="2"/>
  <c r="CG34" i="2" s="1"/>
  <c r="AC34" i="2"/>
  <c r="CF34" i="2" s="1"/>
  <c r="AB34" i="2"/>
  <c r="AA34" i="2"/>
  <c r="CD34" i="2" s="1"/>
  <c r="Z34" i="2"/>
  <c r="CC34" i="2" s="1"/>
  <c r="Y34" i="2"/>
  <c r="CB34" i="2" s="1"/>
  <c r="X34" i="2"/>
  <c r="CA34" i="2" s="1"/>
  <c r="W34" i="2"/>
  <c r="V34" i="2"/>
  <c r="BY34" i="2" s="1"/>
  <c r="U34" i="2"/>
  <c r="BX34" i="2" s="1"/>
  <c r="T34" i="2"/>
  <c r="BW34" i="2" s="1"/>
  <c r="S34" i="2"/>
  <c r="BV34" i="2" s="1"/>
  <c r="R34" i="2"/>
  <c r="BU34" i="2" s="1"/>
  <c r="Q34" i="2"/>
  <c r="BT34" i="2" s="1"/>
  <c r="P34" i="2"/>
  <c r="BS34" i="2" s="1"/>
  <c r="O34" i="2"/>
  <c r="BR34" i="2" s="1"/>
  <c r="N34" i="2"/>
  <c r="BQ34" i="2" s="1"/>
  <c r="M34" i="2"/>
  <c r="BP34" i="2" s="1"/>
  <c r="L34" i="2"/>
  <c r="BO34" i="2" s="1"/>
  <c r="K34" i="2"/>
  <c r="BN34" i="2" s="1"/>
  <c r="J34" i="2"/>
  <c r="BM34" i="2" s="1"/>
  <c r="I34" i="2"/>
  <c r="BL34" i="2" s="1"/>
  <c r="H34" i="2"/>
  <c r="BK34" i="2" s="1"/>
  <c r="G34" i="2"/>
  <c r="F34" i="2"/>
  <c r="BI34" i="2" s="1"/>
  <c r="E34" i="2"/>
  <c r="BH34" i="2" s="1"/>
  <c r="D34" i="2"/>
  <c r="BG34" i="2" s="1"/>
  <c r="C34" i="2"/>
  <c r="BF34" i="2" s="1"/>
  <c r="B34" i="2"/>
  <c r="A34" i="2"/>
  <c r="CU33" i="2"/>
  <c r="CR33" i="2"/>
  <c r="CM33" i="2"/>
  <c r="BW33" i="2"/>
  <c r="BS33" i="2"/>
  <c r="BD33" i="2"/>
  <c r="DG33" i="2" s="1"/>
  <c r="BC33" i="2"/>
  <c r="BB33" i="2"/>
  <c r="DE33" i="2" s="1"/>
  <c r="BA33" i="2"/>
  <c r="DD33" i="2" s="1"/>
  <c r="AZ33" i="2"/>
  <c r="DC33" i="2" s="1"/>
  <c r="AY33" i="2"/>
  <c r="DB33" i="2" s="1"/>
  <c r="AX33" i="2"/>
  <c r="DA33" i="2" s="1"/>
  <c r="AW33" i="2"/>
  <c r="CZ33" i="2" s="1"/>
  <c r="AV33" i="2"/>
  <c r="CY33" i="2" s="1"/>
  <c r="AU33" i="2"/>
  <c r="CX33" i="2" s="1"/>
  <c r="AT33" i="2"/>
  <c r="CW33" i="2" s="1"/>
  <c r="AS33" i="2"/>
  <c r="CV33" i="2" s="1"/>
  <c r="AR33" i="2"/>
  <c r="AQ33" i="2"/>
  <c r="CT33" i="2" s="1"/>
  <c r="AP33" i="2"/>
  <c r="CS33" i="2" s="1"/>
  <c r="AO33" i="2"/>
  <c r="AN33" i="2"/>
  <c r="CQ33" i="2" s="1"/>
  <c r="AM33" i="2"/>
  <c r="CP33" i="2" s="1"/>
  <c r="AL33" i="2"/>
  <c r="CO33" i="2" s="1"/>
  <c r="AK33" i="2"/>
  <c r="CN33" i="2" s="1"/>
  <c r="AJ33" i="2"/>
  <c r="AI33" i="2"/>
  <c r="CL33" i="2" s="1"/>
  <c r="AH33" i="2"/>
  <c r="CK33" i="2" s="1"/>
  <c r="AG33" i="2"/>
  <c r="CJ33" i="2" s="1"/>
  <c r="AF33" i="2"/>
  <c r="CI33" i="2" s="1"/>
  <c r="AE33" i="2"/>
  <c r="CH33" i="2" s="1"/>
  <c r="AD33" i="2"/>
  <c r="CG33" i="2" s="1"/>
  <c r="AC33" i="2"/>
  <c r="CF33" i="2" s="1"/>
  <c r="AB33" i="2"/>
  <c r="CE33" i="2" s="1"/>
  <c r="AA33" i="2"/>
  <c r="CD33" i="2" s="1"/>
  <c r="Z33" i="2"/>
  <c r="CC33" i="2" s="1"/>
  <c r="Y33" i="2"/>
  <c r="CB33" i="2" s="1"/>
  <c r="X33" i="2"/>
  <c r="CA33" i="2" s="1"/>
  <c r="W33" i="2"/>
  <c r="BZ33" i="2" s="1"/>
  <c r="V33" i="2"/>
  <c r="BY33" i="2" s="1"/>
  <c r="U33" i="2"/>
  <c r="BX33" i="2" s="1"/>
  <c r="T33" i="2"/>
  <c r="S33" i="2"/>
  <c r="BV33" i="2" s="1"/>
  <c r="R33" i="2"/>
  <c r="BU33" i="2" s="1"/>
  <c r="Q33" i="2"/>
  <c r="BT33" i="2" s="1"/>
  <c r="P33" i="2"/>
  <c r="O33" i="2"/>
  <c r="BR33" i="2" s="1"/>
  <c r="N33" i="2"/>
  <c r="BQ33" i="2" s="1"/>
  <c r="M33" i="2"/>
  <c r="BP33" i="2" s="1"/>
  <c r="L33" i="2"/>
  <c r="BO33" i="2" s="1"/>
  <c r="K33" i="2"/>
  <c r="BN33" i="2" s="1"/>
  <c r="J33" i="2"/>
  <c r="BM33" i="2" s="1"/>
  <c r="I33" i="2"/>
  <c r="BL33" i="2" s="1"/>
  <c r="H33" i="2"/>
  <c r="BK33" i="2" s="1"/>
  <c r="G33" i="2"/>
  <c r="BJ33" i="2" s="1"/>
  <c r="F33" i="2"/>
  <c r="BI33" i="2" s="1"/>
  <c r="E33" i="2"/>
  <c r="BH33" i="2" s="1"/>
  <c r="D33" i="2"/>
  <c r="BG33" i="2" s="1"/>
  <c r="C33" i="2"/>
  <c r="BF33" i="2" s="1"/>
  <c r="B33" i="2"/>
  <c r="A33" i="2"/>
  <c r="DE32" i="2"/>
  <c r="DD32" i="2"/>
  <c r="CO32" i="2"/>
  <c r="CN32" i="2"/>
  <c r="CG32" i="2"/>
  <c r="BQ32" i="2"/>
  <c r="BD32" i="2"/>
  <c r="DG32" i="2" s="1"/>
  <c r="BC32" i="2"/>
  <c r="BB32" i="2"/>
  <c r="BA32" i="2"/>
  <c r="AZ32" i="2"/>
  <c r="DC32" i="2" s="1"/>
  <c r="AY32" i="2"/>
  <c r="DB32" i="2" s="1"/>
  <c r="AX32" i="2"/>
  <c r="DA32" i="2" s="1"/>
  <c r="AW32" i="2"/>
  <c r="CZ32" i="2" s="1"/>
  <c r="AV32" i="2"/>
  <c r="CY32" i="2" s="1"/>
  <c r="AU32" i="2"/>
  <c r="CX32" i="2" s="1"/>
  <c r="AT32" i="2"/>
  <c r="CW32" i="2" s="1"/>
  <c r="AS32" i="2"/>
  <c r="CV32" i="2" s="1"/>
  <c r="AR32" i="2"/>
  <c r="CU32" i="2" s="1"/>
  <c r="AQ32" i="2"/>
  <c r="CT32" i="2" s="1"/>
  <c r="AP32" i="2"/>
  <c r="CS32" i="2" s="1"/>
  <c r="AO32" i="2"/>
  <c r="CR32" i="2" s="1"/>
  <c r="AN32" i="2"/>
  <c r="CQ32" i="2" s="1"/>
  <c r="AM32" i="2"/>
  <c r="CP32" i="2" s="1"/>
  <c r="AL32" i="2"/>
  <c r="AK32" i="2"/>
  <c r="AJ32" i="2"/>
  <c r="CM32" i="2" s="1"/>
  <c r="AI32" i="2"/>
  <c r="CL32" i="2" s="1"/>
  <c r="AH32" i="2"/>
  <c r="CK32" i="2" s="1"/>
  <c r="AG32" i="2"/>
  <c r="CJ32" i="2" s="1"/>
  <c r="AF32" i="2"/>
  <c r="CI32" i="2" s="1"/>
  <c r="AE32" i="2"/>
  <c r="CH32" i="2" s="1"/>
  <c r="AD32" i="2"/>
  <c r="AC32" i="2"/>
  <c r="CF32" i="2" s="1"/>
  <c r="AB32" i="2"/>
  <c r="CE32" i="2" s="1"/>
  <c r="AA32" i="2"/>
  <c r="CD32" i="2" s="1"/>
  <c r="Z32" i="2"/>
  <c r="CC32" i="2" s="1"/>
  <c r="Y32" i="2"/>
  <c r="CB32" i="2" s="1"/>
  <c r="X32" i="2"/>
  <c r="CA32" i="2" s="1"/>
  <c r="W32" i="2"/>
  <c r="BZ32" i="2" s="1"/>
  <c r="V32" i="2"/>
  <c r="BY32" i="2" s="1"/>
  <c r="U32" i="2"/>
  <c r="BX32" i="2" s="1"/>
  <c r="T32" i="2"/>
  <c r="BW32" i="2" s="1"/>
  <c r="S32" i="2"/>
  <c r="BV32" i="2" s="1"/>
  <c r="R32" i="2"/>
  <c r="BU32" i="2" s="1"/>
  <c r="Q32" i="2"/>
  <c r="BT32" i="2" s="1"/>
  <c r="P32" i="2"/>
  <c r="BS32" i="2" s="1"/>
  <c r="O32" i="2"/>
  <c r="BR32" i="2" s="1"/>
  <c r="N32" i="2"/>
  <c r="M32" i="2"/>
  <c r="BP32" i="2" s="1"/>
  <c r="L32" i="2"/>
  <c r="BO32" i="2" s="1"/>
  <c r="K32" i="2"/>
  <c r="BN32" i="2" s="1"/>
  <c r="J32" i="2"/>
  <c r="BM32" i="2" s="1"/>
  <c r="I32" i="2"/>
  <c r="BL32" i="2" s="1"/>
  <c r="H32" i="2"/>
  <c r="BK32" i="2" s="1"/>
  <c r="G32" i="2"/>
  <c r="BJ32" i="2" s="1"/>
  <c r="F32" i="2"/>
  <c r="BI32" i="2" s="1"/>
  <c r="E32" i="2"/>
  <c r="BH32" i="2" s="1"/>
  <c r="D32" i="2"/>
  <c r="BG32" i="2" s="1"/>
  <c r="C32" i="2"/>
  <c r="BF32" i="2" s="1"/>
  <c r="B32" i="2"/>
  <c r="A32" i="2"/>
  <c r="CP31" i="2"/>
  <c r="BZ31" i="2"/>
  <c r="BJ31" i="2"/>
  <c r="BD31" i="2"/>
  <c r="DG31" i="2" s="1"/>
  <c r="BC31" i="2"/>
  <c r="BB31" i="2"/>
  <c r="DE31" i="2" s="1"/>
  <c r="BA31" i="2"/>
  <c r="DD31" i="2" s="1"/>
  <c r="AZ31" i="2"/>
  <c r="DC31" i="2" s="1"/>
  <c r="AY31" i="2"/>
  <c r="DB31" i="2" s="1"/>
  <c r="AX31" i="2"/>
  <c r="DA31" i="2" s="1"/>
  <c r="AW31" i="2"/>
  <c r="CZ31" i="2" s="1"/>
  <c r="AV31" i="2"/>
  <c r="CY31" i="2" s="1"/>
  <c r="AU31" i="2"/>
  <c r="CX31" i="2" s="1"/>
  <c r="AT31" i="2"/>
  <c r="CW31" i="2" s="1"/>
  <c r="AS31" i="2"/>
  <c r="CV31" i="2" s="1"/>
  <c r="AR31" i="2"/>
  <c r="CU31" i="2" s="1"/>
  <c r="AQ31" i="2"/>
  <c r="CT31" i="2" s="1"/>
  <c r="AP31" i="2"/>
  <c r="CS31" i="2" s="1"/>
  <c r="AO31" i="2"/>
  <c r="CR31" i="2" s="1"/>
  <c r="AN31" i="2"/>
  <c r="CQ31" i="2" s="1"/>
  <c r="AM31" i="2"/>
  <c r="AL31" i="2"/>
  <c r="CO31" i="2" s="1"/>
  <c r="AK31" i="2"/>
  <c r="CN31" i="2" s="1"/>
  <c r="AJ31" i="2"/>
  <c r="CM31" i="2" s="1"/>
  <c r="AI31" i="2"/>
  <c r="CL31" i="2" s="1"/>
  <c r="AH31" i="2"/>
  <c r="CK31" i="2" s="1"/>
  <c r="AG31" i="2"/>
  <c r="CJ31" i="2" s="1"/>
  <c r="AF31" i="2"/>
  <c r="CI31" i="2" s="1"/>
  <c r="AE31" i="2"/>
  <c r="CH31" i="2" s="1"/>
  <c r="AD31" i="2"/>
  <c r="CG31" i="2" s="1"/>
  <c r="AC31" i="2"/>
  <c r="CF31" i="2" s="1"/>
  <c r="AB31" i="2"/>
  <c r="CE31" i="2" s="1"/>
  <c r="AA31" i="2"/>
  <c r="CD31" i="2" s="1"/>
  <c r="Z31" i="2"/>
  <c r="CC31" i="2" s="1"/>
  <c r="Y31" i="2"/>
  <c r="CB31" i="2" s="1"/>
  <c r="X31" i="2"/>
  <c r="CA31" i="2" s="1"/>
  <c r="W31" i="2"/>
  <c r="V31" i="2"/>
  <c r="BY31" i="2" s="1"/>
  <c r="U31" i="2"/>
  <c r="BX31" i="2" s="1"/>
  <c r="T31" i="2"/>
  <c r="BW31" i="2" s="1"/>
  <c r="S31" i="2"/>
  <c r="BV31" i="2" s="1"/>
  <c r="R31" i="2"/>
  <c r="BU31" i="2" s="1"/>
  <c r="Q31" i="2"/>
  <c r="BT31" i="2" s="1"/>
  <c r="P31" i="2"/>
  <c r="BS31" i="2" s="1"/>
  <c r="O31" i="2"/>
  <c r="BR31" i="2" s="1"/>
  <c r="N31" i="2"/>
  <c r="BQ31" i="2" s="1"/>
  <c r="M31" i="2"/>
  <c r="BP31" i="2" s="1"/>
  <c r="L31" i="2"/>
  <c r="BO31" i="2" s="1"/>
  <c r="K31" i="2"/>
  <c r="BN31" i="2" s="1"/>
  <c r="J31" i="2"/>
  <c r="BM31" i="2" s="1"/>
  <c r="I31" i="2"/>
  <c r="BL31" i="2" s="1"/>
  <c r="H31" i="2"/>
  <c r="BK31" i="2" s="1"/>
  <c r="G31" i="2"/>
  <c r="F31" i="2"/>
  <c r="BI31" i="2" s="1"/>
  <c r="E31" i="2"/>
  <c r="BH31" i="2" s="1"/>
  <c r="D31" i="2"/>
  <c r="BG31" i="2" s="1"/>
  <c r="C31" i="2"/>
  <c r="BF31" i="2" s="1"/>
  <c r="B31" i="2"/>
  <c r="A31" i="2"/>
  <c r="DA30" i="2"/>
  <c r="CZ30" i="2"/>
  <c r="CV30" i="2"/>
  <c r="CS30" i="2"/>
  <c r="CK30" i="2"/>
  <c r="CJ30" i="2"/>
  <c r="CF30" i="2"/>
  <c r="CC30" i="2"/>
  <c r="BU30" i="2"/>
  <c r="BT30" i="2"/>
  <c r="BP30" i="2"/>
  <c r="BM30" i="2"/>
  <c r="BD30" i="2"/>
  <c r="DG30" i="2" s="1"/>
  <c r="BC30" i="2"/>
  <c r="BB30" i="2"/>
  <c r="DE30" i="2" s="1"/>
  <c r="BA30" i="2"/>
  <c r="DD30" i="2" s="1"/>
  <c r="AZ30" i="2"/>
  <c r="DC30" i="2" s="1"/>
  <c r="AY30" i="2"/>
  <c r="DB30" i="2" s="1"/>
  <c r="AX30" i="2"/>
  <c r="AW30" i="2"/>
  <c r="AV30" i="2"/>
  <c r="CY30" i="2" s="1"/>
  <c r="AU30" i="2"/>
  <c r="CX30" i="2" s="1"/>
  <c r="AT30" i="2"/>
  <c r="CW30" i="2" s="1"/>
  <c r="AS30" i="2"/>
  <c r="AR30" i="2"/>
  <c r="CU30" i="2" s="1"/>
  <c r="AQ30" i="2"/>
  <c r="CT30" i="2" s="1"/>
  <c r="AP30" i="2"/>
  <c r="AO30" i="2"/>
  <c r="CR30" i="2" s="1"/>
  <c r="AN30" i="2"/>
  <c r="CQ30" i="2" s="1"/>
  <c r="AM30" i="2"/>
  <c r="CP30" i="2" s="1"/>
  <c r="AL30" i="2"/>
  <c r="CO30" i="2" s="1"/>
  <c r="AK30" i="2"/>
  <c r="CN30" i="2" s="1"/>
  <c r="AJ30" i="2"/>
  <c r="CM30" i="2" s="1"/>
  <c r="AI30" i="2"/>
  <c r="CL30" i="2" s="1"/>
  <c r="AH30" i="2"/>
  <c r="AG30" i="2"/>
  <c r="AF30" i="2"/>
  <c r="CI30" i="2" s="1"/>
  <c r="AE30" i="2"/>
  <c r="CH30" i="2" s="1"/>
  <c r="AD30" i="2"/>
  <c r="CG30" i="2" s="1"/>
  <c r="AC30" i="2"/>
  <c r="AB30" i="2"/>
  <c r="CE30" i="2" s="1"/>
  <c r="AA30" i="2"/>
  <c r="CD30" i="2" s="1"/>
  <c r="Z30" i="2"/>
  <c r="Y30" i="2"/>
  <c r="CB30" i="2" s="1"/>
  <c r="X30" i="2"/>
  <c r="CA30" i="2" s="1"/>
  <c r="W30" i="2"/>
  <c r="BZ30" i="2" s="1"/>
  <c r="V30" i="2"/>
  <c r="BY30" i="2" s="1"/>
  <c r="U30" i="2"/>
  <c r="BX30" i="2" s="1"/>
  <c r="T30" i="2"/>
  <c r="BW30" i="2" s="1"/>
  <c r="S30" i="2"/>
  <c r="BV30" i="2" s="1"/>
  <c r="R30" i="2"/>
  <c r="Q30" i="2"/>
  <c r="P30" i="2"/>
  <c r="BS30" i="2" s="1"/>
  <c r="O30" i="2"/>
  <c r="BR30" i="2" s="1"/>
  <c r="N30" i="2"/>
  <c r="BQ30" i="2" s="1"/>
  <c r="M30" i="2"/>
  <c r="L30" i="2"/>
  <c r="BO30" i="2" s="1"/>
  <c r="K30" i="2"/>
  <c r="BN30" i="2" s="1"/>
  <c r="J30" i="2"/>
  <c r="I30" i="2"/>
  <c r="BL30" i="2" s="1"/>
  <c r="H30" i="2"/>
  <c r="BK30" i="2" s="1"/>
  <c r="G30" i="2"/>
  <c r="BJ30" i="2" s="1"/>
  <c r="F30" i="2"/>
  <c r="BI30" i="2" s="1"/>
  <c r="E30" i="2"/>
  <c r="BH30" i="2" s="1"/>
  <c r="D30" i="2"/>
  <c r="BG30" i="2" s="1"/>
  <c r="C30" i="2"/>
  <c r="BF30" i="2" s="1"/>
  <c r="B30" i="2"/>
  <c r="A30" i="2"/>
  <c r="DE29" i="2"/>
  <c r="DA29" i="2"/>
  <c r="CX29" i="2"/>
  <c r="CP29" i="2"/>
  <c r="CO29" i="2"/>
  <c r="CK29" i="2"/>
  <c r="CH29" i="2"/>
  <c r="BY29" i="2"/>
  <c r="BU29" i="2"/>
  <c r="BR29" i="2"/>
  <c r="BI29" i="2"/>
  <c r="BD29" i="2"/>
  <c r="DG29" i="2" s="1"/>
  <c r="BC29" i="2"/>
  <c r="BB29" i="2"/>
  <c r="BA29" i="2"/>
  <c r="DD29" i="2" s="1"/>
  <c r="AZ29" i="2"/>
  <c r="DC29" i="2" s="1"/>
  <c r="AY29" i="2"/>
  <c r="DB29" i="2" s="1"/>
  <c r="AX29" i="2"/>
  <c r="AW29" i="2"/>
  <c r="CZ29" i="2" s="1"/>
  <c r="AV29" i="2"/>
  <c r="CY29" i="2" s="1"/>
  <c r="AU29" i="2"/>
  <c r="AT29" i="2"/>
  <c r="CW29" i="2" s="1"/>
  <c r="AS29" i="2"/>
  <c r="CV29" i="2" s="1"/>
  <c r="AR29" i="2"/>
  <c r="CU29" i="2" s="1"/>
  <c r="AQ29" i="2"/>
  <c r="CT29" i="2" s="1"/>
  <c r="AP29" i="2"/>
  <c r="CS29" i="2" s="1"/>
  <c r="AO29" i="2"/>
  <c r="CR29" i="2" s="1"/>
  <c r="AN29" i="2"/>
  <c r="CQ29" i="2" s="1"/>
  <c r="AM29" i="2"/>
  <c r="AL29" i="2"/>
  <c r="AK29" i="2"/>
  <c r="CN29" i="2" s="1"/>
  <c r="AJ29" i="2"/>
  <c r="CM29" i="2" s="1"/>
  <c r="AI29" i="2"/>
  <c r="CL29" i="2" s="1"/>
  <c r="AH29" i="2"/>
  <c r="AG29" i="2"/>
  <c r="CJ29" i="2" s="1"/>
  <c r="AF29" i="2"/>
  <c r="CI29" i="2" s="1"/>
  <c r="AE29" i="2"/>
  <c r="AD29" i="2"/>
  <c r="CG29" i="2" s="1"/>
  <c r="AC29" i="2"/>
  <c r="CF29" i="2" s="1"/>
  <c r="AB29" i="2"/>
  <c r="CE29" i="2" s="1"/>
  <c r="AA29" i="2"/>
  <c r="CD29" i="2" s="1"/>
  <c r="Z29" i="2"/>
  <c r="CC29" i="2" s="1"/>
  <c r="Y29" i="2"/>
  <c r="CB29" i="2" s="1"/>
  <c r="X29" i="2"/>
  <c r="CA29" i="2" s="1"/>
  <c r="W29" i="2"/>
  <c r="BZ29" i="2" s="1"/>
  <c r="V29" i="2"/>
  <c r="U29" i="2"/>
  <c r="BX29" i="2" s="1"/>
  <c r="T29" i="2"/>
  <c r="BW29" i="2" s="1"/>
  <c r="S29" i="2"/>
  <c r="BV29" i="2" s="1"/>
  <c r="R29" i="2"/>
  <c r="Q29" i="2"/>
  <c r="BT29" i="2" s="1"/>
  <c r="P29" i="2"/>
  <c r="BS29" i="2" s="1"/>
  <c r="O29" i="2"/>
  <c r="N29" i="2"/>
  <c r="BQ29" i="2" s="1"/>
  <c r="M29" i="2"/>
  <c r="BP29" i="2" s="1"/>
  <c r="L29" i="2"/>
  <c r="BO29" i="2" s="1"/>
  <c r="K29" i="2"/>
  <c r="BN29" i="2" s="1"/>
  <c r="J29" i="2"/>
  <c r="BM29" i="2" s="1"/>
  <c r="I29" i="2"/>
  <c r="BL29" i="2" s="1"/>
  <c r="H29" i="2"/>
  <c r="BK29" i="2" s="1"/>
  <c r="G29" i="2"/>
  <c r="BJ29" i="2" s="1"/>
  <c r="F29" i="2"/>
  <c r="E29" i="2"/>
  <c r="BH29" i="2" s="1"/>
  <c r="D29" i="2"/>
  <c r="BG29" i="2" s="1"/>
  <c r="C29" i="2"/>
  <c r="BF29" i="2" s="1"/>
  <c r="B29" i="2"/>
  <c r="A29" i="2"/>
  <c r="DG28" i="2"/>
  <c r="CT28" i="2"/>
  <c r="CP28" i="2"/>
  <c r="CD28" i="2"/>
  <c r="BZ28" i="2"/>
  <c r="BN28" i="2"/>
  <c r="BJ28" i="2"/>
  <c r="BD28" i="2"/>
  <c r="BC28" i="2"/>
  <c r="BB28" i="2"/>
  <c r="DE28" i="2" s="1"/>
  <c r="BA28" i="2"/>
  <c r="DD28" i="2" s="1"/>
  <c r="AZ28" i="2"/>
  <c r="DC28" i="2" s="1"/>
  <c r="AY28" i="2"/>
  <c r="DB28" i="2" s="1"/>
  <c r="AX28" i="2"/>
  <c r="DA28" i="2" s="1"/>
  <c r="AW28" i="2"/>
  <c r="CZ28" i="2" s="1"/>
  <c r="AV28" i="2"/>
  <c r="CY28" i="2" s="1"/>
  <c r="AU28" i="2"/>
  <c r="CX28" i="2" s="1"/>
  <c r="AT28" i="2"/>
  <c r="CW28" i="2" s="1"/>
  <c r="AS28" i="2"/>
  <c r="CV28" i="2" s="1"/>
  <c r="AR28" i="2"/>
  <c r="CU28" i="2" s="1"/>
  <c r="AQ28" i="2"/>
  <c r="AP28" i="2"/>
  <c r="CS28" i="2" s="1"/>
  <c r="AO28" i="2"/>
  <c r="CR28" i="2" s="1"/>
  <c r="AN28" i="2"/>
  <c r="CQ28" i="2" s="1"/>
  <c r="AM28" i="2"/>
  <c r="AL28" i="2"/>
  <c r="CO28" i="2" s="1"/>
  <c r="AK28" i="2"/>
  <c r="CN28" i="2" s="1"/>
  <c r="AJ28" i="2"/>
  <c r="CM28" i="2" s="1"/>
  <c r="AI28" i="2"/>
  <c r="CL28" i="2" s="1"/>
  <c r="AH28" i="2"/>
  <c r="CK28" i="2" s="1"/>
  <c r="AG28" i="2"/>
  <c r="CJ28" i="2" s="1"/>
  <c r="AF28" i="2"/>
  <c r="CI28" i="2" s="1"/>
  <c r="AE28" i="2"/>
  <c r="CH28" i="2" s="1"/>
  <c r="AD28" i="2"/>
  <c r="CG28" i="2" s="1"/>
  <c r="AC28" i="2"/>
  <c r="CF28" i="2" s="1"/>
  <c r="AB28" i="2"/>
  <c r="CE28" i="2" s="1"/>
  <c r="AA28" i="2"/>
  <c r="Z28" i="2"/>
  <c r="CC28" i="2" s="1"/>
  <c r="Y28" i="2"/>
  <c r="CB28" i="2" s="1"/>
  <c r="X28" i="2"/>
  <c r="CA28" i="2" s="1"/>
  <c r="W28" i="2"/>
  <c r="V28" i="2"/>
  <c r="BY28" i="2" s="1"/>
  <c r="U28" i="2"/>
  <c r="BX28" i="2" s="1"/>
  <c r="T28" i="2"/>
  <c r="BW28" i="2" s="1"/>
  <c r="S28" i="2"/>
  <c r="BV28" i="2" s="1"/>
  <c r="R28" i="2"/>
  <c r="BU28" i="2" s="1"/>
  <c r="Q28" i="2"/>
  <c r="BT28" i="2" s="1"/>
  <c r="P28" i="2"/>
  <c r="BS28" i="2" s="1"/>
  <c r="O28" i="2"/>
  <c r="BR28" i="2" s="1"/>
  <c r="N28" i="2"/>
  <c r="BQ28" i="2" s="1"/>
  <c r="M28" i="2"/>
  <c r="BP28" i="2" s="1"/>
  <c r="L28" i="2"/>
  <c r="BO28" i="2" s="1"/>
  <c r="K28" i="2"/>
  <c r="J28" i="2"/>
  <c r="BM28" i="2" s="1"/>
  <c r="I28" i="2"/>
  <c r="BL28" i="2" s="1"/>
  <c r="H28" i="2"/>
  <c r="BK28" i="2" s="1"/>
  <c r="G28" i="2"/>
  <c r="F28" i="2"/>
  <c r="BI28" i="2" s="1"/>
  <c r="E28" i="2"/>
  <c r="BH28" i="2" s="1"/>
  <c r="D28" i="2"/>
  <c r="BG28" i="2" s="1"/>
  <c r="C28" i="2"/>
  <c r="BF28" i="2" s="1"/>
  <c r="B28" i="2"/>
  <c r="A28" i="2"/>
  <c r="CZ27" i="2"/>
  <c r="CT27" i="2"/>
  <c r="CJ27" i="2"/>
  <c r="CD27" i="2"/>
  <c r="BT27" i="2"/>
  <c r="BN27" i="2"/>
  <c r="BD27" i="2"/>
  <c r="DG27" i="2" s="1"/>
  <c r="BC27" i="2"/>
  <c r="BB27" i="2"/>
  <c r="DE27" i="2" s="1"/>
  <c r="BA27" i="2"/>
  <c r="DD27" i="2" s="1"/>
  <c r="AZ27" i="2"/>
  <c r="DC27" i="2" s="1"/>
  <c r="AY27" i="2"/>
  <c r="DB27" i="2" s="1"/>
  <c r="AX27" i="2"/>
  <c r="DA27" i="2" s="1"/>
  <c r="AW27" i="2"/>
  <c r="AV27" i="2"/>
  <c r="CY27" i="2" s="1"/>
  <c r="AU27" i="2"/>
  <c r="CX27" i="2" s="1"/>
  <c r="AT27" i="2"/>
  <c r="CW27" i="2" s="1"/>
  <c r="AS27" i="2"/>
  <c r="CV27" i="2" s="1"/>
  <c r="AR27" i="2"/>
  <c r="CU27" i="2" s="1"/>
  <c r="AQ27" i="2"/>
  <c r="AP27" i="2"/>
  <c r="CS27" i="2" s="1"/>
  <c r="AO27" i="2"/>
  <c r="CR27" i="2" s="1"/>
  <c r="AN27" i="2"/>
  <c r="CQ27" i="2" s="1"/>
  <c r="AM27" i="2"/>
  <c r="CP27" i="2" s="1"/>
  <c r="AL27" i="2"/>
  <c r="CO27" i="2" s="1"/>
  <c r="AK27" i="2"/>
  <c r="CN27" i="2" s="1"/>
  <c r="AJ27" i="2"/>
  <c r="CM27" i="2" s="1"/>
  <c r="AI27" i="2"/>
  <c r="CL27" i="2" s="1"/>
  <c r="AH27" i="2"/>
  <c r="CK27" i="2" s="1"/>
  <c r="AG27" i="2"/>
  <c r="AF27" i="2"/>
  <c r="CI27" i="2" s="1"/>
  <c r="AE27" i="2"/>
  <c r="CH27" i="2" s="1"/>
  <c r="AD27" i="2"/>
  <c r="CG27" i="2" s="1"/>
  <c r="AC27" i="2"/>
  <c r="CF27" i="2" s="1"/>
  <c r="AB27" i="2"/>
  <c r="CE27" i="2" s="1"/>
  <c r="AA27" i="2"/>
  <c r="Z27" i="2"/>
  <c r="CC27" i="2" s="1"/>
  <c r="Y27" i="2"/>
  <c r="CB27" i="2" s="1"/>
  <c r="X27" i="2"/>
  <c r="CA27" i="2" s="1"/>
  <c r="W27" i="2"/>
  <c r="BZ27" i="2" s="1"/>
  <c r="V27" i="2"/>
  <c r="BY27" i="2" s="1"/>
  <c r="U27" i="2"/>
  <c r="BX27" i="2" s="1"/>
  <c r="T27" i="2"/>
  <c r="BW27" i="2" s="1"/>
  <c r="S27" i="2"/>
  <c r="BV27" i="2" s="1"/>
  <c r="R27" i="2"/>
  <c r="BU27" i="2" s="1"/>
  <c r="Q27" i="2"/>
  <c r="P27" i="2"/>
  <c r="BS27" i="2" s="1"/>
  <c r="O27" i="2"/>
  <c r="BR27" i="2" s="1"/>
  <c r="N27" i="2"/>
  <c r="BQ27" i="2" s="1"/>
  <c r="M27" i="2"/>
  <c r="BP27" i="2" s="1"/>
  <c r="L27" i="2"/>
  <c r="BO27" i="2" s="1"/>
  <c r="K27" i="2"/>
  <c r="J27" i="2"/>
  <c r="BM27" i="2" s="1"/>
  <c r="I27" i="2"/>
  <c r="BL27" i="2" s="1"/>
  <c r="H27" i="2"/>
  <c r="BK27" i="2" s="1"/>
  <c r="G27" i="2"/>
  <c r="BJ27" i="2" s="1"/>
  <c r="F27" i="2"/>
  <c r="BI27" i="2" s="1"/>
  <c r="E27" i="2"/>
  <c r="BH27" i="2" s="1"/>
  <c r="D27" i="2"/>
  <c r="BG27" i="2" s="1"/>
  <c r="C27" i="2"/>
  <c r="BF27" i="2" s="1"/>
  <c r="B27" i="2"/>
  <c r="A27" i="2"/>
  <c r="DG26" i="2"/>
  <c r="DE26" i="2"/>
  <c r="CZ26" i="2"/>
  <c r="CQ26" i="2"/>
  <c r="CO26" i="2"/>
  <c r="CJ26" i="2"/>
  <c r="CA26" i="2"/>
  <c r="BY26" i="2"/>
  <c r="BT26" i="2"/>
  <c r="BK26" i="2"/>
  <c r="BI26" i="2"/>
  <c r="BD26" i="2"/>
  <c r="BC26" i="2"/>
  <c r="BB26" i="2"/>
  <c r="BA26" i="2"/>
  <c r="DD26" i="2" s="1"/>
  <c r="AZ26" i="2"/>
  <c r="DC26" i="2" s="1"/>
  <c r="AY26" i="2"/>
  <c r="DB26" i="2" s="1"/>
  <c r="AX26" i="2"/>
  <c r="DA26" i="2" s="1"/>
  <c r="AW26" i="2"/>
  <c r="AV26" i="2"/>
  <c r="CY26" i="2" s="1"/>
  <c r="AU26" i="2"/>
  <c r="CX26" i="2" s="1"/>
  <c r="AT26" i="2"/>
  <c r="CW26" i="2" s="1"/>
  <c r="AS26" i="2"/>
  <c r="CV26" i="2" s="1"/>
  <c r="AR26" i="2"/>
  <c r="CU26" i="2" s="1"/>
  <c r="AQ26" i="2"/>
  <c r="CT26" i="2" s="1"/>
  <c r="AP26" i="2"/>
  <c r="CS26" i="2" s="1"/>
  <c r="AO26" i="2"/>
  <c r="CR26" i="2" s="1"/>
  <c r="AN26" i="2"/>
  <c r="AM26" i="2"/>
  <c r="CP26" i="2" s="1"/>
  <c r="AL26" i="2"/>
  <c r="AK26" i="2"/>
  <c r="CN26" i="2" s="1"/>
  <c r="AJ26" i="2"/>
  <c r="CM26" i="2" s="1"/>
  <c r="AI26" i="2"/>
  <c r="CL26" i="2" s="1"/>
  <c r="AH26" i="2"/>
  <c r="CK26" i="2" s="1"/>
  <c r="AG26" i="2"/>
  <c r="AF26" i="2"/>
  <c r="CI26" i="2" s="1"/>
  <c r="AE26" i="2"/>
  <c r="CH26" i="2" s="1"/>
  <c r="AD26" i="2"/>
  <c r="CG26" i="2" s="1"/>
  <c r="AC26" i="2"/>
  <c r="CF26" i="2" s="1"/>
  <c r="AB26" i="2"/>
  <c r="CE26" i="2" s="1"/>
  <c r="AA26" i="2"/>
  <c r="CD26" i="2" s="1"/>
  <c r="Z26" i="2"/>
  <c r="CC26" i="2" s="1"/>
  <c r="Y26" i="2"/>
  <c r="CB26" i="2" s="1"/>
  <c r="X26" i="2"/>
  <c r="W26" i="2"/>
  <c r="BZ26" i="2" s="1"/>
  <c r="V26" i="2"/>
  <c r="U26" i="2"/>
  <c r="BX26" i="2" s="1"/>
  <c r="T26" i="2"/>
  <c r="BW26" i="2" s="1"/>
  <c r="S26" i="2"/>
  <c r="BV26" i="2" s="1"/>
  <c r="R26" i="2"/>
  <c r="BU26" i="2" s="1"/>
  <c r="Q26" i="2"/>
  <c r="P26" i="2"/>
  <c r="BS26" i="2" s="1"/>
  <c r="O26" i="2"/>
  <c r="BR26" i="2" s="1"/>
  <c r="N26" i="2"/>
  <c r="BQ26" i="2" s="1"/>
  <c r="M26" i="2"/>
  <c r="BP26" i="2" s="1"/>
  <c r="L26" i="2"/>
  <c r="BO26" i="2" s="1"/>
  <c r="K26" i="2"/>
  <c r="BN26" i="2" s="1"/>
  <c r="J26" i="2"/>
  <c r="BM26" i="2" s="1"/>
  <c r="I26" i="2"/>
  <c r="BL26" i="2" s="1"/>
  <c r="H26" i="2"/>
  <c r="G26" i="2"/>
  <c r="BJ26" i="2" s="1"/>
  <c r="F26" i="2"/>
  <c r="E26" i="2"/>
  <c r="BH26" i="2" s="1"/>
  <c r="D26" i="2"/>
  <c r="BG26" i="2" s="1"/>
  <c r="C26" i="2"/>
  <c r="BF26" i="2" s="1"/>
  <c r="B26" i="2"/>
  <c r="A26" i="2"/>
  <c r="CV25" i="2"/>
  <c r="CT25" i="2"/>
  <c r="CF25" i="2"/>
  <c r="CD25" i="2"/>
  <c r="BP25" i="2"/>
  <c r="BN25" i="2"/>
  <c r="BD25" i="2"/>
  <c r="DG25" i="2" s="1"/>
  <c r="BC25" i="2"/>
  <c r="BB25" i="2"/>
  <c r="DE25" i="2" s="1"/>
  <c r="BA25" i="2"/>
  <c r="DD25" i="2" s="1"/>
  <c r="AZ25" i="2"/>
  <c r="DC25" i="2" s="1"/>
  <c r="AY25" i="2"/>
  <c r="DB25" i="2" s="1"/>
  <c r="AX25" i="2"/>
  <c r="DA25" i="2" s="1"/>
  <c r="AW25" i="2"/>
  <c r="CZ25" i="2" s="1"/>
  <c r="AV25" i="2"/>
  <c r="CY25" i="2" s="1"/>
  <c r="AU25" i="2"/>
  <c r="CX25" i="2" s="1"/>
  <c r="AT25" i="2"/>
  <c r="CW25" i="2" s="1"/>
  <c r="AS25" i="2"/>
  <c r="AR25" i="2"/>
  <c r="CU25" i="2" s="1"/>
  <c r="AQ25" i="2"/>
  <c r="AP25" i="2"/>
  <c r="CS25" i="2" s="1"/>
  <c r="AO25" i="2"/>
  <c r="CR25" i="2" s="1"/>
  <c r="AN25" i="2"/>
  <c r="CQ25" i="2" s="1"/>
  <c r="AM25" i="2"/>
  <c r="CP25" i="2" s="1"/>
  <c r="AL25" i="2"/>
  <c r="CO25" i="2" s="1"/>
  <c r="AK25" i="2"/>
  <c r="CN25" i="2" s="1"/>
  <c r="AJ25" i="2"/>
  <c r="CM25" i="2" s="1"/>
  <c r="AI25" i="2"/>
  <c r="CL25" i="2" s="1"/>
  <c r="AH25" i="2"/>
  <c r="CK25" i="2" s="1"/>
  <c r="AG25" i="2"/>
  <c r="CJ25" i="2" s="1"/>
  <c r="AF25" i="2"/>
  <c r="CI25" i="2" s="1"/>
  <c r="AE25" i="2"/>
  <c r="CH25" i="2" s="1"/>
  <c r="AD25" i="2"/>
  <c r="CG25" i="2" s="1"/>
  <c r="AC25" i="2"/>
  <c r="AB25" i="2"/>
  <c r="CE25" i="2" s="1"/>
  <c r="AA25" i="2"/>
  <c r="Z25" i="2"/>
  <c r="CC25" i="2" s="1"/>
  <c r="Y25" i="2"/>
  <c r="CB25" i="2" s="1"/>
  <c r="X25" i="2"/>
  <c r="CA25" i="2" s="1"/>
  <c r="W25" i="2"/>
  <c r="BZ25" i="2" s="1"/>
  <c r="V25" i="2"/>
  <c r="BY25" i="2" s="1"/>
  <c r="U25" i="2"/>
  <c r="BX25" i="2" s="1"/>
  <c r="T25" i="2"/>
  <c r="BW25" i="2" s="1"/>
  <c r="S25" i="2"/>
  <c r="BV25" i="2" s="1"/>
  <c r="R25" i="2"/>
  <c r="BU25" i="2" s="1"/>
  <c r="Q25" i="2"/>
  <c r="BT25" i="2" s="1"/>
  <c r="P25" i="2"/>
  <c r="BS25" i="2" s="1"/>
  <c r="O25" i="2"/>
  <c r="BR25" i="2" s="1"/>
  <c r="N25" i="2"/>
  <c r="BQ25" i="2" s="1"/>
  <c r="M25" i="2"/>
  <c r="L25" i="2"/>
  <c r="BO25" i="2" s="1"/>
  <c r="K25" i="2"/>
  <c r="J25" i="2"/>
  <c r="BM25" i="2" s="1"/>
  <c r="I25" i="2"/>
  <c r="BL25" i="2" s="1"/>
  <c r="H25" i="2"/>
  <c r="BK25" i="2" s="1"/>
  <c r="G25" i="2"/>
  <c r="BJ25" i="2" s="1"/>
  <c r="F25" i="2"/>
  <c r="BI25" i="2" s="1"/>
  <c r="E25" i="2"/>
  <c r="BH25" i="2" s="1"/>
  <c r="D25" i="2"/>
  <c r="BG25" i="2" s="1"/>
  <c r="C25" i="2"/>
  <c r="BF25" i="2" s="1"/>
  <c r="B25" i="2"/>
  <c r="A25" i="2"/>
  <c r="CY24" i="2"/>
  <c r="CS24" i="2"/>
  <c r="CI24" i="2"/>
  <c r="CC24" i="2"/>
  <c r="BS24" i="2"/>
  <c r="BM24" i="2"/>
  <c r="BD24" i="2"/>
  <c r="DG24" i="2" s="1"/>
  <c r="BC24" i="2"/>
  <c r="BB24" i="2"/>
  <c r="DE24" i="2" s="1"/>
  <c r="BA24" i="2"/>
  <c r="DD24" i="2" s="1"/>
  <c r="AZ24" i="2"/>
  <c r="DC24" i="2" s="1"/>
  <c r="AY24" i="2"/>
  <c r="DB24" i="2" s="1"/>
  <c r="AX24" i="2"/>
  <c r="DA24" i="2" s="1"/>
  <c r="AW24" i="2"/>
  <c r="CZ24" i="2" s="1"/>
  <c r="AV24" i="2"/>
  <c r="AU24" i="2"/>
  <c r="CX24" i="2" s="1"/>
  <c r="AT24" i="2"/>
  <c r="CW24" i="2" s="1"/>
  <c r="AS24" i="2"/>
  <c r="CV24" i="2" s="1"/>
  <c r="AR24" i="2"/>
  <c r="CU24" i="2" s="1"/>
  <c r="AQ24" i="2"/>
  <c r="CT24" i="2" s="1"/>
  <c r="AP24" i="2"/>
  <c r="AO24" i="2"/>
  <c r="CR24" i="2" s="1"/>
  <c r="AN24" i="2"/>
  <c r="CQ24" i="2" s="1"/>
  <c r="AM24" i="2"/>
  <c r="CP24" i="2" s="1"/>
  <c r="AL24" i="2"/>
  <c r="CO24" i="2" s="1"/>
  <c r="AK24" i="2"/>
  <c r="CN24" i="2" s="1"/>
  <c r="AJ24" i="2"/>
  <c r="CM24" i="2" s="1"/>
  <c r="AI24" i="2"/>
  <c r="CL24" i="2" s="1"/>
  <c r="AH24" i="2"/>
  <c r="CK24" i="2" s="1"/>
  <c r="AG24" i="2"/>
  <c r="CJ24" i="2" s="1"/>
  <c r="AF24" i="2"/>
  <c r="AE24" i="2"/>
  <c r="CH24" i="2" s="1"/>
  <c r="AD24" i="2"/>
  <c r="CG24" i="2" s="1"/>
  <c r="AC24" i="2"/>
  <c r="CF24" i="2" s="1"/>
  <c r="AB24" i="2"/>
  <c r="CE24" i="2" s="1"/>
  <c r="AA24" i="2"/>
  <c r="CD24" i="2" s="1"/>
  <c r="Z24" i="2"/>
  <c r="Y24" i="2"/>
  <c r="CB24" i="2" s="1"/>
  <c r="X24" i="2"/>
  <c r="CA24" i="2" s="1"/>
  <c r="W24" i="2"/>
  <c r="BZ24" i="2" s="1"/>
  <c r="V24" i="2"/>
  <c r="BY24" i="2" s="1"/>
  <c r="U24" i="2"/>
  <c r="BX24" i="2" s="1"/>
  <c r="T24" i="2"/>
  <c r="BW24" i="2" s="1"/>
  <c r="S24" i="2"/>
  <c r="BV24" i="2" s="1"/>
  <c r="R24" i="2"/>
  <c r="BU24" i="2" s="1"/>
  <c r="Q24" i="2"/>
  <c r="BT24" i="2" s="1"/>
  <c r="P24" i="2"/>
  <c r="O24" i="2"/>
  <c r="BR24" i="2" s="1"/>
  <c r="N24" i="2"/>
  <c r="BQ24" i="2" s="1"/>
  <c r="M24" i="2"/>
  <c r="BP24" i="2" s="1"/>
  <c r="L24" i="2"/>
  <c r="BO24" i="2" s="1"/>
  <c r="K24" i="2"/>
  <c r="BN24" i="2" s="1"/>
  <c r="J24" i="2"/>
  <c r="I24" i="2"/>
  <c r="BL24" i="2" s="1"/>
  <c r="H24" i="2"/>
  <c r="BK24" i="2" s="1"/>
  <c r="G24" i="2"/>
  <c r="BJ24" i="2" s="1"/>
  <c r="F24" i="2"/>
  <c r="BI24" i="2" s="1"/>
  <c r="E24" i="2"/>
  <c r="BH24" i="2" s="1"/>
  <c r="D24" i="2"/>
  <c r="BG24" i="2" s="1"/>
  <c r="C24" i="2"/>
  <c r="BF24" i="2" s="1"/>
  <c r="B24" i="2"/>
  <c r="A24" i="2"/>
  <c r="DD23" i="2"/>
  <c r="DC23" i="2"/>
  <c r="CN23" i="2"/>
  <c r="CM23" i="2"/>
  <c r="BX23" i="2"/>
  <c r="BW23" i="2"/>
  <c r="BH23" i="2"/>
  <c r="BG23" i="2"/>
  <c r="BD23" i="2"/>
  <c r="DG23" i="2" s="1"/>
  <c r="BC23" i="2"/>
  <c r="BB23" i="2"/>
  <c r="DE23" i="2" s="1"/>
  <c r="BA23" i="2"/>
  <c r="AZ23" i="2"/>
  <c r="AY23" i="2"/>
  <c r="DB23" i="2" s="1"/>
  <c r="AX23" i="2"/>
  <c r="DA23" i="2" s="1"/>
  <c r="AW23" i="2"/>
  <c r="CZ23" i="2" s="1"/>
  <c r="AV23" i="2"/>
  <c r="CY23" i="2" s="1"/>
  <c r="AU23" i="2"/>
  <c r="CX23" i="2" s="1"/>
  <c r="AT23" i="2"/>
  <c r="CW23" i="2" s="1"/>
  <c r="AS23" i="2"/>
  <c r="CV23" i="2" s="1"/>
  <c r="AR23" i="2"/>
  <c r="CU23" i="2" s="1"/>
  <c r="AQ23" i="2"/>
  <c r="CT23" i="2" s="1"/>
  <c r="AP23" i="2"/>
  <c r="CS23" i="2" s="1"/>
  <c r="AO23" i="2"/>
  <c r="CR23" i="2" s="1"/>
  <c r="AN23" i="2"/>
  <c r="CQ23" i="2" s="1"/>
  <c r="AM23" i="2"/>
  <c r="CP23" i="2" s="1"/>
  <c r="AL23" i="2"/>
  <c r="CO23" i="2" s="1"/>
  <c r="AK23" i="2"/>
  <c r="AJ23" i="2"/>
  <c r="AI23" i="2"/>
  <c r="CL23" i="2" s="1"/>
  <c r="AH23" i="2"/>
  <c r="CK23" i="2" s="1"/>
  <c r="AG23" i="2"/>
  <c r="CJ23" i="2" s="1"/>
  <c r="AF23" i="2"/>
  <c r="CI23" i="2" s="1"/>
  <c r="AE23" i="2"/>
  <c r="CH23" i="2" s="1"/>
  <c r="AD23" i="2"/>
  <c r="CG23" i="2" s="1"/>
  <c r="AC23" i="2"/>
  <c r="CF23" i="2" s="1"/>
  <c r="AB23" i="2"/>
  <c r="CE23" i="2" s="1"/>
  <c r="AA23" i="2"/>
  <c r="CD23" i="2" s="1"/>
  <c r="Z23" i="2"/>
  <c r="CC23" i="2" s="1"/>
  <c r="Y23" i="2"/>
  <c r="CB23" i="2" s="1"/>
  <c r="X23" i="2"/>
  <c r="CA23" i="2" s="1"/>
  <c r="W23" i="2"/>
  <c r="BZ23" i="2" s="1"/>
  <c r="V23" i="2"/>
  <c r="BY23" i="2" s="1"/>
  <c r="U23" i="2"/>
  <c r="T23" i="2"/>
  <c r="S23" i="2"/>
  <c r="BV23" i="2" s="1"/>
  <c r="R23" i="2"/>
  <c r="BU23" i="2" s="1"/>
  <c r="Q23" i="2"/>
  <c r="BT23" i="2" s="1"/>
  <c r="P23" i="2"/>
  <c r="BS23" i="2" s="1"/>
  <c r="O23" i="2"/>
  <c r="BR23" i="2" s="1"/>
  <c r="N23" i="2"/>
  <c r="BQ23" i="2" s="1"/>
  <c r="M23" i="2"/>
  <c r="BP23" i="2" s="1"/>
  <c r="L23" i="2"/>
  <c r="BO23" i="2" s="1"/>
  <c r="K23" i="2"/>
  <c r="BN23" i="2" s="1"/>
  <c r="J23" i="2"/>
  <c r="BM23" i="2" s="1"/>
  <c r="I23" i="2"/>
  <c r="BL23" i="2" s="1"/>
  <c r="H23" i="2"/>
  <c r="BK23" i="2" s="1"/>
  <c r="G23" i="2"/>
  <c r="BJ23" i="2" s="1"/>
  <c r="F23" i="2"/>
  <c r="BI23" i="2" s="1"/>
  <c r="E23" i="2"/>
  <c r="D23" i="2"/>
  <c r="C23" i="2"/>
  <c r="BF23" i="2" s="1"/>
  <c r="B23" i="2"/>
  <c r="A23" i="2"/>
  <c r="DD22" i="2"/>
  <c r="CS22" i="2"/>
  <c r="CR22" i="2"/>
  <c r="CN22" i="2"/>
  <c r="CC22" i="2"/>
  <c r="CB22" i="2"/>
  <c r="BM22" i="2"/>
  <c r="BL22" i="2"/>
  <c r="BD22" i="2"/>
  <c r="DG22" i="2" s="1"/>
  <c r="BC22" i="2"/>
  <c r="BB22" i="2"/>
  <c r="DE22" i="2" s="1"/>
  <c r="BA22" i="2"/>
  <c r="AZ22" i="2"/>
  <c r="DC22" i="2" s="1"/>
  <c r="AY22" i="2"/>
  <c r="DB22" i="2" s="1"/>
  <c r="AX22" i="2"/>
  <c r="DA22" i="2" s="1"/>
  <c r="AW22" i="2"/>
  <c r="CZ22" i="2" s="1"/>
  <c r="AV22" i="2"/>
  <c r="CY22" i="2" s="1"/>
  <c r="AU22" i="2"/>
  <c r="CX22" i="2" s="1"/>
  <c r="AT22" i="2"/>
  <c r="CW22" i="2" s="1"/>
  <c r="AS22" i="2"/>
  <c r="CV22" i="2" s="1"/>
  <c r="AR22" i="2"/>
  <c r="CU22" i="2" s="1"/>
  <c r="AQ22" i="2"/>
  <c r="CT22" i="2" s="1"/>
  <c r="AP22" i="2"/>
  <c r="AO22" i="2"/>
  <c r="AN22" i="2"/>
  <c r="CQ22" i="2" s="1"/>
  <c r="AM22" i="2"/>
  <c r="CP22" i="2" s="1"/>
  <c r="AL22" i="2"/>
  <c r="CO22" i="2" s="1"/>
  <c r="AK22" i="2"/>
  <c r="AJ22" i="2"/>
  <c r="CM22" i="2" s="1"/>
  <c r="AI22" i="2"/>
  <c r="CL22" i="2" s="1"/>
  <c r="AH22" i="2"/>
  <c r="CK22" i="2" s="1"/>
  <c r="AG22" i="2"/>
  <c r="CJ22" i="2" s="1"/>
  <c r="AF22" i="2"/>
  <c r="CI22" i="2" s="1"/>
  <c r="AE22" i="2"/>
  <c r="CH22" i="2" s="1"/>
  <c r="AD22" i="2"/>
  <c r="CG22" i="2" s="1"/>
  <c r="AC22" i="2"/>
  <c r="CF22" i="2" s="1"/>
  <c r="AB22" i="2"/>
  <c r="CE22" i="2" s="1"/>
  <c r="AA22" i="2"/>
  <c r="CD22" i="2" s="1"/>
  <c r="Z22" i="2"/>
  <c r="Y22" i="2"/>
  <c r="X22" i="2"/>
  <c r="CA22" i="2" s="1"/>
  <c r="W22" i="2"/>
  <c r="BZ22" i="2" s="1"/>
  <c r="V22" i="2"/>
  <c r="BY22" i="2" s="1"/>
  <c r="U22" i="2"/>
  <c r="BX22" i="2" s="1"/>
  <c r="T22" i="2"/>
  <c r="BW22" i="2" s="1"/>
  <c r="S22" i="2"/>
  <c r="BV22" i="2" s="1"/>
  <c r="R22" i="2"/>
  <c r="BU22" i="2" s="1"/>
  <c r="Q22" i="2"/>
  <c r="BT22" i="2" s="1"/>
  <c r="P22" i="2"/>
  <c r="BS22" i="2" s="1"/>
  <c r="O22" i="2"/>
  <c r="BR22" i="2" s="1"/>
  <c r="N22" i="2"/>
  <c r="BQ22" i="2" s="1"/>
  <c r="M22" i="2"/>
  <c r="BP22" i="2" s="1"/>
  <c r="L22" i="2"/>
  <c r="BO22" i="2" s="1"/>
  <c r="K22" i="2"/>
  <c r="BN22" i="2" s="1"/>
  <c r="J22" i="2"/>
  <c r="I22" i="2"/>
  <c r="H22" i="2"/>
  <c r="BK22" i="2" s="1"/>
  <c r="G22" i="2"/>
  <c r="BJ22" i="2" s="1"/>
  <c r="F22" i="2"/>
  <c r="BI22" i="2" s="1"/>
  <c r="E22" i="2"/>
  <c r="BH22" i="2" s="1"/>
  <c r="D22" i="2"/>
  <c r="BG22" i="2" s="1"/>
  <c r="C22" i="2"/>
  <c r="BF22" i="2" s="1"/>
  <c r="B22" i="2"/>
  <c r="A22" i="2"/>
  <c r="CX21" i="2"/>
  <c r="CS21" i="2"/>
  <c r="CR21" i="2"/>
  <c r="CH21" i="2"/>
  <c r="CB21" i="2"/>
  <c r="BR21" i="2"/>
  <c r="BL21" i="2"/>
  <c r="BD21" i="2"/>
  <c r="DG21" i="2" s="1"/>
  <c r="BC21" i="2"/>
  <c r="BB21" i="2"/>
  <c r="DE21" i="2" s="1"/>
  <c r="BA21" i="2"/>
  <c r="DD21" i="2" s="1"/>
  <c r="AZ21" i="2"/>
  <c r="DC21" i="2" s="1"/>
  <c r="AY21" i="2"/>
  <c r="DB21" i="2" s="1"/>
  <c r="AX21" i="2"/>
  <c r="DA21" i="2" s="1"/>
  <c r="AW21" i="2"/>
  <c r="CZ21" i="2" s="1"/>
  <c r="AV21" i="2"/>
  <c r="CY21" i="2" s="1"/>
  <c r="AU21" i="2"/>
  <c r="AT21" i="2"/>
  <c r="CW21" i="2" s="1"/>
  <c r="AS21" i="2"/>
  <c r="CV21" i="2" s="1"/>
  <c r="AR21" i="2"/>
  <c r="CU21" i="2" s="1"/>
  <c r="AQ21" i="2"/>
  <c r="CT21" i="2" s="1"/>
  <c r="AP21" i="2"/>
  <c r="AO21" i="2"/>
  <c r="AN21" i="2"/>
  <c r="CQ21" i="2" s="1"/>
  <c r="AM21" i="2"/>
  <c r="CP21" i="2" s="1"/>
  <c r="AL21" i="2"/>
  <c r="CO21" i="2" s="1"/>
  <c r="AK21" i="2"/>
  <c r="CN21" i="2" s="1"/>
  <c r="AJ21" i="2"/>
  <c r="CM21" i="2" s="1"/>
  <c r="AI21" i="2"/>
  <c r="CL21" i="2" s="1"/>
  <c r="AH21" i="2"/>
  <c r="CK21" i="2" s="1"/>
  <c r="AG21" i="2"/>
  <c r="CJ21" i="2" s="1"/>
  <c r="AF21" i="2"/>
  <c r="CI21" i="2" s="1"/>
  <c r="AE21" i="2"/>
  <c r="AD21" i="2"/>
  <c r="CG21" i="2" s="1"/>
  <c r="AC21" i="2"/>
  <c r="CF21" i="2" s="1"/>
  <c r="AB21" i="2"/>
  <c r="CE21" i="2" s="1"/>
  <c r="AA21" i="2"/>
  <c r="CD21" i="2" s="1"/>
  <c r="Z21" i="2"/>
  <c r="CC21" i="2" s="1"/>
  <c r="Y21" i="2"/>
  <c r="X21" i="2"/>
  <c r="CA21" i="2" s="1"/>
  <c r="W21" i="2"/>
  <c r="BZ21" i="2" s="1"/>
  <c r="V21" i="2"/>
  <c r="BY21" i="2" s="1"/>
  <c r="U21" i="2"/>
  <c r="BX21" i="2" s="1"/>
  <c r="T21" i="2"/>
  <c r="BW21" i="2" s="1"/>
  <c r="S21" i="2"/>
  <c r="BV21" i="2" s="1"/>
  <c r="R21" i="2"/>
  <c r="BU21" i="2" s="1"/>
  <c r="Q21" i="2"/>
  <c r="BT21" i="2" s="1"/>
  <c r="P21" i="2"/>
  <c r="BS21" i="2" s="1"/>
  <c r="O21" i="2"/>
  <c r="N21" i="2"/>
  <c r="BQ21" i="2" s="1"/>
  <c r="M21" i="2"/>
  <c r="BP21" i="2" s="1"/>
  <c r="L21" i="2"/>
  <c r="BO21" i="2" s="1"/>
  <c r="K21" i="2"/>
  <c r="BN21" i="2" s="1"/>
  <c r="J21" i="2"/>
  <c r="BM21" i="2" s="1"/>
  <c r="I21" i="2"/>
  <c r="H21" i="2"/>
  <c r="BK21" i="2" s="1"/>
  <c r="G21" i="2"/>
  <c r="BJ21" i="2" s="1"/>
  <c r="F21" i="2"/>
  <c r="BI21" i="2" s="1"/>
  <c r="E21" i="2"/>
  <c r="BH21" i="2" s="1"/>
  <c r="D21" i="2"/>
  <c r="BG21" i="2" s="1"/>
  <c r="C21" i="2"/>
  <c r="BF21" i="2" s="1"/>
  <c r="B21" i="2"/>
  <c r="A21" i="2"/>
  <c r="DC20" i="2"/>
  <c r="DB20" i="2"/>
  <c r="CW20" i="2"/>
  <c r="CM20" i="2"/>
  <c r="CL20" i="2"/>
  <c r="CG20" i="2"/>
  <c r="BW20" i="2"/>
  <c r="BV20" i="2"/>
  <c r="BQ20" i="2"/>
  <c r="BG20" i="2"/>
  <c r="BF20" i="2"/>
  <c r="BD20" i="2"/>
  <c r="DG20" i="2" s="1"/>
  <c r="BC20" i="2"/>
  <c r="BB20" i="2"/>
  <c r="DE20" i="2" s="1"/>
  <c r="BA20" i="2"/>
  <c r="DD20" i="2" s="1"/>
  <c r="AZ20" i="2"/>
  <c r="AY20" i="2"/>
  <c r="AX20" i="2"/>
  <c r="DA20" i="2" s="1"/>
  <c r="AW20" i="2"/>
  <c r="CZ20" i="2" s="1"/>
  <c r="AV20" i="2"/>
  <c r="CY20" i="2" s="1"/>
  <c r="AU20" i="2"/>
  <c r="CX20" i="2" s="1"/>
  <c r="AT20" i="2"/>
  <c r="AS20" i="2"/>
  <c r="CV20" i="2" s="1"/>
  <c r="AR20" i="2"/>
  <c r="CU20" i="2" s="1"/>
  <c r="AQ20" i="2"/>
  <c r="CT20" i="2" s="1"/>
  <c r="AP20" i="2"/>
  <c r="CS20" i="2" s="1"/>
  <c r="AO20" i="2"/>
  <c r="CR20" i="2" s="1"/>
  <c r="AN20" i="2"/>
  <c r="CQ20" i="2" s="1"/>
  <c r="AM20" i="2"/>
  <c r="CP20" i="2" s="1"/>
  <c r="AL20" i="2"/>
  <c r="CO20" i="2" s="1"/>
  <c r="AK20" i="2"/>
  <c r="CN20" i="2" s="1"/>
  <c r="AJ20" i="2"/>
  <c r="AI20" i="2"/>
  <c r="AH20" i="2"/>
  <c r="CK20" i="2" s="1"/>
  <c r="AG20" i="2"/>
  <c r="CJ20" i="2" s="1"/>
  <c r="AF20" i="2"/>
  <c r="CI20" i="2" s="1"/>
  <c r="AE20" i="2"/>
  <c r="CH20" i="2" s="1"/>
  <c r="AD20" i="2"/>
  <c r="AC20" i="2"/>
  <c r="CF20" i="2" s="1"/>
  <c r="AB20" i="2"/>
  <c r="CE20" i="2" s="1"/>
  <c r="AA20" i="2"/>
  <c r="CD20" i="2" s="1"/>
  <c r="Z20" i="2"/>
  <c r="CC20" i="2" s="1"/>
  <c r="Y20" i="2"/>
  <c r="CB20" i="2" s="1"/>
  <c r="X20" i="2"/>
  <c r="CA20" i="2" s="1"/>
  <c r="W20" i="2"/>
  <c r="BZ20" i="2" s="1"/>
  <c r="V20" i="2"/>
  <c r="BY20" i="2" s="1"/>
  <c r="U20" i="2"/>
  <c r="BX20" i="2" s="1"/>
  <c r="T20" i="2"/>
  <c r="S20" i="2"/>
  <c r="R20" i="2"/>
  <c r="BU20" i="2" s="1"/>
  <c r="Q20" i="2"/>
  <c r="BT20" i="2" s="1"/>
  <c r="P20" i="2"/>
  <c r="BS20" i="2" s="1"/>
  <c r="O20" i="2"/>
  <c r="BR20" i="2" s="1"/>
  <c r="N20" i="2"/>
  <c r="M20" i="2"/>
  <c r="BP20" i="2" s="1"/>
  <c r="L20" i="2"/>
  <c r="BO20" i="2" s="1"/>
  <c r="K20" i="2"/>
  <c r="BN20" i="2" s="1"/>
  <c r="J20" i="2"/>
  <c r="BM20" i="2" s="1"/>
  <c r="I20" i="2"/>
  <c r="BL20" i="2" s="1"/>
  <c r="H20" i="2"/>
  <c r="BK20" i="2" s="1"/>
  <c r="G20" i="2"/>
  <c r="BJ20" i="2" s="1"/>
  <c r="F20" i="2"/>
  <c r="BI20" i="2" s="1"/>
  <c r="E20" i="2"/>
  <c r="BH20" i="2" s="1"/>
  <c r="D20" i="2"/>
  <c r="C20" i="2"/>
  <c r="B20" i="2"/>
  <c r="A20" i="2"/>
  <c r="DG19" i="2"/>
  <c r="CR19" i="2"/>
  <c r="CQ19" i="2"/>
  <c r="CB19" i="2"/>
  <c r="CA19" i="2"/>
  <c r="BL19" i="2"/>
  <c r="BD19" i="2"/>
  <c r="BC19" i="2"/>
  <c r="BB19" i="2"/>
  <c r="DE19" i="2" s="1"/>
  <c r="BA19" i="2"/>
  <c r="DD19" i="2" s="1"/>
  <c r="AZ19" i="2"/>
  <c r="DC19" i="2" s="1"/>
  <c r="AY19" i="2"/>
  <c r="DB19" i="2" s="1"/>
  <c r="AX19" i="2"/>
  <c r="DA19" i="2" s="1"/>
  <c r="AW19" i="2"/>
  <c r="CZ19" i="2" s="1"/>
  <c r="AV19" i="2"/>
  <c r="CY19" i="2" s="1"/>
  <c r="AU19" i="2"/>
  <c r="CX19" i="2" s="1"/>
  <c r="AT19" i="2"/>
  <c r="CW19" i="2" s="1"/>
  <c r="AS19" i="2"/>
  <c r="CV19" i="2" s="1"/>
  <c r="AR19" i="2"/>
  <c r="CU19" i="2" s="1"/>
  <c r="AQ19" i="2"/>
  <c r="CT19" i="2" s="1"/>
  <c r="AP19" i="2"/>
  <c r="CS19" i="2" s="1"/>
  <c r="AO19" i="2"/>
  <c r="AN19" i="2"/>
  <c r="AM19" i="2"/>
  <c r="CP19" i="2" s="1"/>
  <c r="AL19" i="2"/>
  <c r="CO19" i="2" s="1"/>
  <c r="AK19" i="2"/>
  <c r="CN19" i="2" s="1"/>
  <c r="AJ19" i="2"/>
  <c r="CM19" i="2" s="1"/>
  <c r="AI19" i="2"/>
  <c r="CL19" i="2" s="1"/>
  <c r="AH19" i="2"/>
  <c r="CK19" i="2" s="1"/>
  <c r="AG19" i="2"/>
  <c r="CJ19" i="2" s="1"/>
  <c r="AF19" i="2"/>
  <c r="CI19" i="2" s="1"/>
  <c r="AE19" i="2"/>
  <c r="CH19" i="2" s="1"/>
  <c r="AD19" i="2"/>
  <c r="CG19" i="2" s="1"/>
  <c r="AC19" i="2"/>
  <c r="CF19" i="2" s="1"/>
  <c r="AB19" i="2"/>
  <c r="CE19" i="2" s="1"/>
  <c r="AA19" i="2"/>
  <c r="CD19" i="2" s="1"/>
  <c r="Z19" i="2"/>
  <c r="CC19" i="2" s="1"/>
  <c r="Y19" i="2"/>
  <c r="X19" i="2"/>
  <c r="W19" i="2"/>
  <c r="BZ19" i="2" s="1"/>
  <c r="V19" i="2"/>
  <c r="BY19" i="2" s="1"/>
  <c r="U19" i="2"/>
  <c r="BX19" i="2" s="1"/>
  <c r="T19" i="2"/>
  <c r="BW19" i="2" s="1"/>
  <c r="S19" i="2"/>
  <c r="BV19" i="2" s="1"/>
  <c r="R19" i="2"/>
  <c r="BU19" i="2" s="1"/>
  <c r="Q19" i="2"/>
  <c r="BT19" i="2" s="1"/>
  <c r="P19" i="2"/>
  <c r="BS19" i="2" s="1"/>
  <c r="O19" i="2"/>
  <c r="BR19" i="2" s="1"/>
  <c r="N19" i="2"/>
  <c r="BQ19" i="2" s="1"/>
  <c r="M19" i="2"/>
  <c r="BP19" i="2" s="1"/>
  <c r="L19" i="2"/>
  <c r="BO19" i="2" s="1"/>
  <c r="K19" i="2"/>
  <c r="BN19" i="2" s="1"/>
  <c r="J19" i="2"/>
  <c r="BM19" i="2" s="1"/>
  <c r="I19" i="2"/>
  <c r="H19" i="2"/>
  <c r="BK19" i="2" s="1"/>
  <c r="G19" i="2"/>
  <c r="BJ19" i="2" s="1"/>
  <c r="F19" i="2"/>
  <c r="BI19" i="2" s="1"/>
  <c r="E19" i="2"/>
  <c r="BH19" i="2" s="1"/>
  <c r="D19" i="2"/>
  <c r="BG19" i="2" s="1"/>
  <c r="C19" i="2"/>
  <c r="BF19" i="2" s="1"/>
  <c r="B19" i="2"/>
  <c r="A19" i="2"/>
  <c r="DE18" i="2"/>
  <c r="DD18" i="2"/>
  <c r="CN18" i="2"/>
  <c r="BX18" i="2"/>
  <c r="BH18" i="2"/>
  <c r="BD18" i="2"/>
  <c r="DG18" i="2" s="1"/>
  <c r="BC18" i="2"/>
  <c r="BB18" i="2"/>
  <c r="BA18" i="2"/>
  <c r="AZ18" i="2"/>
  <c r="DC18" i="2" s="1"/>
  <c r="AY18" i="2"/>
  <c r="DB18" i="2" s="1"/>
  <c r="AX18" i="2"/>
  <c r="DA18" i="2" s="1"/>
  <c r="AW18" i="2"/>
  <c r="CZ18" i="2" s="1"/>
  <c r="AV18" i="2"/>
  <c r="CY18" i="2" s="1"/>
  <c r="AU18" i="2"/>
  <c r="CX18" i="2" s="1"/>
  <c r="AT18" i="2"/>
  <c r="CW18" i="2" s="1"/>
  <c r="AS18" i="2"/>
  <c r="CV18" i="2" s="1"/>
  <c r="AR18" i="2"/>
  <c r="CU18" i="2" s="1"/>
  <c r="AQ18" i="2"/>
  <c r="CT18" i="2" s="1"/>
  <c r="AP18" i="2"/>
  <c r="CS18" i="2" s="1"/>
  <c r="AO18" i="2"/>
  <c r="CR18" i="2" s="1"/>
  <c r="AN18" i="2"/>
  <c r="CQ18" i="2" s="1"/>
  <c r="AM18" i="2"/>
  <c r="CP18" i="2" s="1"/>
  <c r="AL18" i="2"/>
  <c r="CO18" i="2" s="1"/>
  <c r="AK18" i="2"/>
  <c r="AJ18" i="2"/>
  <c r="CM18" i="2" s="1"/>
  <c r="AI18" i="2"/>
  <c r="CL18" i="2" s="1"/>
  <c r="AH18" i="2"/>
  <c r="CK18" i="2" s="1"/>
  <c r="AG18" i="2"/>
  <c r="CJ18" i="2" s="1"/>
  <c r="AF18" i="2"/>
  <c r="CI18" i="2" s="1"/>
  <c r="AE18" i="2"/>
  <c r="CH18" i="2" s="1"/>
  <c r="AD18" i="2"/>
  <c r="CG18" i="2" s="1"/>
  <c r="AC18" i="2"/>
  <c r="CF18" i="2" s="1"/>
  <c r="AB18" i="2"/>
  <c r="CE18" i="2" s="1"/>
  <c r="AA18" i="2"/>
  <c r="CD18" i="2" s="1"/>
  <c r="Z18" i="2"/>
  <c r="CC18" i="2" s="1"/>
  <c r="Y18" i="2"/>
  <c r="CB18" i="2" s="1"/>
  <c r="X18" i="2"/>
  <c r="CA18" i="2" s="1"/>
  <c r="W18" i="2"/>
  <c r="BZ18" i="2" s="1"/>
  <c r="V18" i="2"/>
  <c r="BY18" i="2" s="1"/>
  <c r="U18" i="2"/>
  <c r="T18" i="2"/>
  <c r="BW18" i="2" s="1"/>
  <c r="S18" i="2"/>
  <c r="BV18" i="2" s="1"/>
  <c r="R18" i="2"/>
  <c r="BU18" i="2" s="1"/>
  <c r="Q18" i="2"/>
  <c r="BT18" i="2" s="1"/>
  <c r="P18" i="2"/>
  <c r="BS18" i="2" s="1"/>
  <c r="O18" i="2"/>
  <c r="BR18" i="2" s="1"/>
  <c r="N18" i="2"/>
  <c r="BQ18" i="2" s="1"/>
  <c r="M18" i="2"/>
  <c r="BP18" i="2" s="1"/>
  <c r="L18" i="2"/>
  <c r="BO18" i="2" s="1"/>
  <c r="K18" i="2"/>
  <c r="BN18" i="2" s="1"/>
  <c r="J18" i="2"/>
  <c r="BM18" i="2" s="1"/>
  <c r="I18" i="2"/>
  <c r="BL18" i="2" s="1"/>
  <c r="H18" i="2"/>
  <c r="BK18" i="2" s="1"/>
  <c r="G18" i="2"/>
  <c r="BJ18" i="2" s="1"/>
  <c r="F18" i="2"/>
  <c r="BI18" i="2" s="1"/>
  <c r="E18" i="2"/>
  <c r="D18" i="2"/>
  <c r="BG18" i="2" s="1"/>
  <c r="C18" i="2"/>
  <c r="BF18" i="2" s="1"/>
  <c r="B18" i="2"/>
  <c r="A18" i="2"/>
  <c r="DE17" i="2"/>
  <c r="DD17" i="2"/>
  <c r="CW17" i="2"/>
  <c r="CS17" i="2"/>
  <c r="CO17" i="2"/>
  <c r="CG17" i="2"/>
  <c r="CC17" i="2"/>
  <c r="BY17" i="2"/>
  <c r="BQ17" i="2"/>
  <c r="BM17" i="2"/>
  <c r="BI17" i="2"/>
  <c r="BD17" i="2"/>
  <c r="DG17" i="2" s="1"/>
  <c r="BC17" i="2"/>
  <c r="BB17" i="2"/>
  <c r="BA17" i="2"/>
  <c r="AZ17" i="2"/>
  <c r="DC17" i="2" s="1"/>
  <c r="AY17" i="2"/>
  <c r="DB17" i="2" s="1"/>
  <c r="AX17" i="2"/>
  <c r="DA17" i="2" s="1"/>
  <c r="AW17" i="2"/>
  <c r="CZ17" i="2" s="1"/>
  <c r="AV17" i="2"/>
  <c r="CY17" i="2" s="1"/>
  <c r="AU17" i="2"/>
  <c r="CX17" i="2" s="1"/>
  <c r="AT17" i="2"/>
  <c r="AS17" i="2"/>
  <c r="CV17" i="2" s="1"/>
  <c r="AR17" i="2"/>
  <c r="CU17" i="2" s="1"/>
  <c r="AQ17" i="2"/>
  <c r="CT17" i="2" s="1"/>
  <c r="AP17" i="2"/>
  <c r="AO17" i="2"/>
  <c r="CR17" i="2" s="1"/>
  <c r="AN17" i="2"/>
  <c r="CQ17" i="2" s="1"/>
  <c r="AM17" i="2"/>
  <c r="CP17" i="2" s="1"/>
  <c r="AL17" i="2"/>
  <c r="AK17" i="2"/>
  <c r="CN17" i="2" s="1"/>
  <c r="AJ17" i="2"/>
  <c r="CM17" i="2" s="1"/>
  <c r="AI17" i="2"/>
  <c r="CL17" i="2" s="1"/>
  <c r="AH17" i="2"/>
  <c r="CK17" i="2" s="1"/>
  <c r="AG17" i="2"/>
  <c r="CJ17" i="2" s="1"/>
  <c r="AF17" i="2"/>
  <c r="CI17" i="2" s="1"/>
  <c r="AE17" i="2"/>
  <c r="CH17" i="2" s="1"/>
  <c r="AD17" i="2"/>
  <c r="AC17" i="2"/>
  <c r="CF17" i="2" s="1"/>
  <c r="AB17" i="2"/>
  <c r="CE17" i="2" s="1"/>
  <c r="AA17" i="2"/>
  <c r="CD17" i="2" s="1"/>
  <c r="Z17" i="2"/>
  <c r="Y17" i="2"/>
  <c r="CB17" i="2" s="1"/>
  <c r="X17" i="2"/>
  <c r="CA17" i="2" s="1"/>
  <c r="W17" i="2"/>
  <c r="BZ17" i="2" s="1"/>
  <c r="V17" i="2"/>
  <c r="U17" i="2"/>
  <c r="BX17" i="2" s="1"/>
  <c r="T17" i="2"/>
  <c r="BW17" i="2" s="1"/>
  <c r="S17" i="2"/>
  <c r="BV17" i="2" s="1"/>
  <c r="R17" i="2"/>
  <c r="BU17" i="2" s="1"/>
  <c r="Q17" i="2"/>
  <c r="BT17" i="2" s="1"/>
  <c r="P17" i="2"/>
  <c r="BS17" i="2" s="1"/>
  <c r="O17" i="2"/>
  <c r="BR17" i="2" s="1"/>
  <c r="N17" i="2"/>
  <c r="M17" i="2"/>
  <c r="BP17" i="2" s="1"/>
  <c r="L17" i="2"/>
  <c r="BO17" i="2" s="1"/>
  <c r="K17" i="2"/>
  <c r="BN17" i="2" s="1"/>
  <c r="J17" i="2"/>
  <c r="I17" i="2"/>
  <c r="BL17" i="2" s="1"/>
  <c r="H17" i="2"/>
  <c r="BK17" i="2" s="1"/>
  <c r="G17" i="2"/>
  <c r="BJ17" i="2" s="1"/>
  <c r="F17" i="2"/>
  <c r="E17" i="2"/>
  <c r="BH17" i="2" s="1"/>
  <c r="D17" i="2"/>
  <c r="BG17" i="2" s="1"/>
  <c r="C17" i="2"/>
  <c r="BF17" i="2" s="1"/>
  <c r="B17" i="2"/>
  <c r="A17" i="2"/>
  <c r="DB16" i="2"/>
  <c r="DA16" i="2"/>
  <c r="CX16" i="2"/>
  <c r="CT16" i="2"/>
  <c r="CS16" i="2"/>
  <c r="CP16" i="2"/>
  <c r="CL16" i="2"/>
  <c r="CK16" i="2"/>
  <c r="CH16" i="2"/>
  <c r="CD16" i="2"/>
  <c r="CC16" i="2"/>
  <c r="BZ16" i="2"/>
  <c r="BV16" i="2"/>
  <c r="BU16" i="2"/>
  <c r="BR16" i="2"/>
  <c r="BN16" i="2"/>
  <c r="BM16" i="2"/>
  <c r="BJ16" i="2"/>
  <c r="BD16" i="2"/>
  <c r="DG16" i="2" s="1"/>
  <c r="BC16" i="2"/>
  <c r="BB16" i="2"/>
  <c r="DE16" i="2" s="1"/>
  <c r="BA16" i="2"/>
  <c r="DD16" i="2" s="1"/>
  <c r="AZ16" i="2"/>
  <c r="DC16" i="2" s="1"/>
  <c r="AY16" i="2"/>
  <c r="AX16" i="2"/>
  <c r="AW16" i="2"/>
  <c r="CZ16" i="2" s="1"/>
  <c r="AV16" i="2"/>
  <c r="CY16" i="2" s="1"/>
  <c r="AU16" i="2"/>
  <c r="AT16" i="2"/>
  <c r="CW16" i="2" s="1"/>
  <c r="AS16" i="2"/>
  <c r="CV16" i="2" s="1"/>
  <c r="AR16" i="2"/>
  <c r="CU16" i="2" s="1"/>
  <c r="AQ16" i="2"/>
  <c r="AP16" i="2"/>
  <c r="AO16" i="2"/>
  <c r="CR16" i="2" s="1"/>
  <c r="AN16" i="2"/>
  <c r="CQ16" i="2" s="1"/>
  <c r="AM16" i="2"/>
  <c r="AL16" i="2"/>
  <c r="CO16" i="2" s="1"/>
  <c r="AK16" i="2"/>
  <c r="CN16" i="2" s="1"/>
  <c r="AJ16" i="2"/>
  <c r="CM16" i="2" s="1"/>
  <c r="AI16" i="2"/>
  <c r="AH16" i="2"/>
  <c r="AG16" i="2"/>
  <c r="CJ16" i="2" s="1"/>
  <c r="AF16" i="2"/>
  <c r="CI16" i="2" s="1"/>
  <c r="AE16" i="2"/>
  <c r="AD16" i="2"/>
  <c r="CG16" i="2" s="1"/>
  <c r="AC16" i="2"/>
  <c r="CF16" i="2" s="1"/>
  <c r="AB16" i="2"/>
  <c r="CE16" i="2" s="1"/>
  <c r="AA16" i="2"/>
  <c r="Z16" i="2"/>
  <c r="Y16" i="2"/>
  <c r="CB16" i="2" s="1"/>
  <c r="X16" i="2"/>
  <c r="CA16" i="2" s="1"/>
  <c r="W16" i="2"/>
  <c r="V16" i="2"/>
  <c r="BY16" i="2" s="1"/>
  <c r="U16" i="2"/>
  <c r="BX16" i="2" s="1"/>
  <c r="T16" i="2"/>
  <c r="BW16" i="2" s="1"/>
  <c r="S16" i="2"/>
  <c r="R16" i="2"/>
  <c r="Q16" i="2"/>
  <c r="BT16" i="2" s="1"/>
  <c r="P16" i="2"/>
  <c r="BS16" i="2" s="1"/>
  <c r="O16" i="2"/>
  <c r="N16" i="2"/>
  <c r="BQ16" i="2" s="1"/>
  <c r="M16" i="2"/>
  <c r="BP16" i="2" s="1"/>
  <c r="L16" i="2"/>
  <c r="BO16" i="2" s="1"/>
  <c r="K16" i="2"/>
  <c r="J16" i="2"/>
  <c r="I16" i="2"/>
  <c r="BL16" i="2" s="1"/>
  <c r="H16" i="2"/>
  <c r="BK16" i="2" s="1"/>
  <c r="G16" i="2"/>
  <c r="F16" i="2"/>
  <c r="BI16" i="2" s="1"/>
  <c r="E16" i="2"/>
  <c r="BH16" i="2" s="1"/>
  <c r="D16" i="2"/>
  <c r="BG16" i="2" s="1"/>
  <c r="C16" i="2"/>
  <c r="BF16" i="2" s="1"/>
  <c r="B16" i="2"/>
  <c r="A16" i="2"/>
  <c r="BD15" i="2"/>
  <c r="DG15" i="2" s="1"/>
  <c r="BC15" i="2"/>
  <c r="BB15" i="2"/>
  <c r="DE15" i="2" s="1"/>
  <c r="BA15" i="2"/>
  <c r="DD15" i="2" s="1"/>
  <c r="AZ15" i="2"/>
  <c r="DC15" i="2" s="1"/>
  <c r="AY15" i="2"/>
  <c r="DB15" i="2" s="1"/>
  <c r="AX15" i="2"/>
  <c r="DA15" i="2" s="1"/>
  <c r="AW15" i="2"/>
  <c r="CZ15" i="2" s="1"/>
  <c r="AV15" i="2"/>
  <c r="CY15" i="2" s="1"/>
  <c r="AU15" i="2"/>
  <c r="CX15" i="2" s="1"/>
  <c r="AT15" i="2"/>
  <c r="CW15" i="2" s="1"/>
  <c r="AS15" i="2"/>
  <c r="CV15" i="2" s="1"/>
  <c r="AR15" i="2"/>
  <c r="CU15" i="2" s="1"/>
  <c r="AQ15" i="2"/>
  <c r="CT15" i="2" s="1"/>
  <c r="AP15" i="2"/>
  <c r="CS15" i="2" s="1"/>
  <c r="AO15" i="2"/>
  <c r="CR15" i="2" s="1"/>
  <c r="AN15" i="2"/>
  <c r="CQ15" i="2" s="1"/>
  <c r="AM15" i="2"/>
  <c r="CP15" i="2" s="1"/>
  <c r="AL15" i="2"/>
  <c r="CO15" i="2" s="1"/>
  <c r="AK15" i="2"/>
  <c r="CN15" i="2" s="1"/>
  <c r="AJ15" i="2"/>
  <c r="CM15" i="2" s="1"/>
  <c r="AI15" i="2"/>
  <c r="CL15" i="2" s="1"/>
  <c r="AH15" i="2"/>
  <c r="CK15" i="2" s="1"/>
  <c r="AG15" i="2"/>
  <c r="CJ15" i="2" s="1"/>
  <c r="AF15" i="2"/>
  <c r="CI15" i="2" s="1"/>
  <c r="AE15" i="2"/>
  <c r="CH15" i="2" s="1"/>
  <c r="AD15" i="2"/>
  <c r="CG15" i="2" s="1"/>
  <c r="AC15" i="2"/>
  <c r="CF15" i="2" s="1"/>
  <c r="AB15" i="2"/>
  <c r="CE15" i="2" s="1"/>
  <c r="AA15" i="2"/>
  <c r="CD15" i="2" s="1"/>
  <c r="Z15" i="2"/>
  <c r="CC15" i="2" s="1"/>
  <c r="Y15" i="2"/>
  <c r="CB15" i="2" s="1"/>
  <c r="X15" i="2"/>
  <c r="CA15" i="2" s="1"/>
  <c r="W15" i="2"/>
  <c r="BZ15" i="2" s="1"/>
  <c r="V15" i="2"/>
  <c r="BY15" i="2" s="1"/>
  <c r="U15" i="2"/>
  <c r="BX15" i="2" s="1"/>
  <c r="T15" i="2"/>
  <c r="BW15" i="2" s="1"/>
  <c r="S15" i="2"/>
  <c r="BV15" i="2" s="1"/>
  <c r="R15" i="2"/>
  <c r="BU15" i="2" s="1"/>
  <c r="Q15" i="2"/>
  <c r="BT15" i="2" s="1"/>
  <c r="P15" i="2"/>
  <c r="BS15" i="2" s="1"/>
  <c r="O15" i="2"/>
  <c r="BR15" i="2" s="1"/>
  <c r="N15" i="2"/>
  <c r="BQ15" i="2" s="1"/>
  <c r="M15" i="2"/>
  <c r="BP15" i="2" s="1"/>
  <c r="L15" i="2"/>
  <c r="BO15" i="2" s="1"/>
  <c r="K15" i="2"/>
  <c r="BN15" i="2" s="1"/>
  <c r="J15" i="2"/>
  <c r="BM15" i="2" s="1"/>
  <c r="I15" i="2"/>
  <c r="BL15" i="2" s="1"/>
  <c r="H15" i="2"/>
  <c r="BK15" i="2" s="1"/>
  <c r="G15" i="2"/>
  <c r="BJ15" i="2" s="1"/>
  <c r="F15" i="2"/>
  <c r="BI15" i="2" s="1"/>
  <c r="E15" i="2"/>
  <c r="BH15" i="2" s="1"/>
  <c r="D15" i="2"/>
  <c r="BG15" i="2" s="1"/>
  <c r="C15" i="2"/>
  <c r="BF15" i="2" s="1"/>
  <c r="B15" i="2"/>
  <c r="A15" i="2"/>
  <c r="DD14" i="2"/>
  <c r="DC14" i="2"/>
  <c r="CU14" i="2"/>
  <c r="CN14" i="2"/>
  <c r="CM14" i="2"/>
  <c r="CE14" i="2"/>
  <c r="BX14" i="2"/>
  <c r="BW14" i="2"/>
  <c r="BO14" i="2"/>
  <c r="BH14" i="2"/>
  <c r="BG14" i="2"/>
  <c r="BD14" i="2"/>
  <c r="DG14" i="2" s="1"/>
  <c r="BC14" i="2"/>
  <c r="BB14" i="2"/>
  <c r="DE14" i="2" s="1"/>
  <c r="BA14" i="2"/>
  <c r="AZ14" i="2"/>
  <c r="AY14" i="2"/>
  <c r="DB14" i="2" s="1"/>
  <c r="AX14" i="2"/>
  <c r="DA14" i="2" s="1"/>
  <c r="AW14" i="2"/>
  <c r="CZ14" i="2" s="1"/>
  <c r="AV14" i="2"/>
  <c r="CY14" i="2" s="1"/>
  <c r="AU14" i="2"/>
  <c r="CX14" i="2" s="1"/>
  <c r="AT14" i="2"/>
  <c r="CW14" i="2" s="1"/>
  <c r="AS14" i="2"/>
  <c r="CV14" i="2" s="1"/>
  <c r="AR14" i="2"/>
  <c r="AQ14" i="2"/>
  <c r="CT14" i="2" s="1"/>
  <c r="AP14" i="2"/>
  <c r="CS14" i="2" s="1"/>
  <c r="AO14" i="2"/>
  <c r="CR14" i="2" s="1"/>
  <c r="AN14" i="2"/>
  <c r="CQ14" i="2" s="1"/>
  <c r="AM14" i="2"/>
  <c r="CP14" i="2" s="1"/>
  <c r="AL14" i="2"/>
  <c r="CO14" i="2" s="1"/>
  <c r="AK14" i="2"/>
  <c r="AJ14" i="2"/>
  <c r="AI14" i="2"/>
  <c r="CL14" i="2" s="1"/>
  <c r="AH14" i="2"/>
  <c r="CK14" i="2" s="1"/>
  <c r="AG14" i="2"/>
  <c r="CJ14" i="2" s="1"/>
  <c r="AF14" i="2"/>
  <c r="CI14" i="2" s="1"/>
  <c r="AE14" i="2"/>
  <c r="CH14" i="2" s="1"/>
  <c r="AD14" i="2"/>
  <c r="CG14" i="2" s="1"/>
  <c r="AC14" i="2"/>
  <c r="CF14" i="2" s="1"/>
  <c r="AB14" i="2"/>
  <c r="AA14" i="2"/>
  <c r="CD14" i="2" s="1"/>
  <c r="Z14" i="2"/>
  <c r="CC14" i="2" s="1"/>
  <c r="Y14" i="2"/>
  <c r="CB14" i="2" s="1"/>
  <c r="X14" i="2"/>
  <c r="CA14" i="2" s="1"/>
  <c r="W14" i="2"/>
  <c r="BZ14" i="2" s="1"/>
  <c r="V14" i="2"/>
  <c r="BY14" i="2" s="1"/>
  <c r="U14" i="2"/>
  <c r="T14" i="2"/>
  <c r="S14" i="2"/>
  <c r="BV14" i="2" s="1"/>
  <c r="R14" i="2"/>
  <c r="BU14" i="2" s="1"/>
  <c r="Q14" i="2"/>
  <c r="BT14" i="2" s="1"/>
  <c r="P14" i="2"/>
  <c r="BS14" i="2" s="1"/>
  <c r="O14" i="2"/>
  <c r="BR14" i="2" s="1"/>
  <c r="N14" i="2"/>
  <c r="BQ14" i="2" s="1"/>
  <c r="M14" i="2"/>
  <c r="BP14" i="2" s="1"/>
  <c r="L14" i="2"/>
  <c r="K14" i="2"/>
  <c r="BN14" i="2" s="1"/>
  <c r="J14" i="2"/>
  <c r="BM14" i="2" s="1"/>
  <c r="I14" i="2"/>
  <c r="BL14" i="2" s="1"/>
  <c r="H14" i="2"/>
  <c r="BK14" i="2" s="1"/>
  <c r="G14" i="2"/>
  <c r="BJ14" i="2" s="1"/>
  <c r="F14" i="2"/>
  <c r="BI14" i="2" s="1"/>
  <c r="E14" i="2"/>
  <c r="D14" i="2"/>
  <c r="C14" i="2"/>
  <c r="BF14" i="2" s="1"/>
  <c r="B14" i="2"/>
  <c r="A14" i="2"/>
  <c r="DE13" i="2"/>
  <c r="DA13" i="2"/>
  <c r="CZ13" i="2"/>
  <c r="CW13" i="2"/>
  <c r="CS13" i="2"/>
  <c r="CR13" i="2"/>
  <c r="CO13" i="2"/>
  <c r="CK13" i="2"/>
  <c r="CJ13" i="2"/>
  <c r="CG13" i="2"/>
  <c r="CC13" i="2"/>
  <c r="CB13" i="2"/>
  <c r="BY13" i="2"/>
  <c r="BT13" i="2"/>
  <c r="BQ13" i="2"/>
  <c r="BM13" i="2"/>
  <c r="BL13" i="2"/>
  <c r="BI13" i="2"/>
  <c r="BD13" i="2"/>
  <c r="DG13" i="2" s="1"/>
  <c r="BC13" i="2"/>
  <c r="BB13" i="2"/>
  <c r="BA13" i="2"/>
  <c r="DD13" i="2" s="1"/>
  <c r="AZ13" i="2"/>
  <c r="DC13" i="2" s="1"/>
  <c r="AY13" i="2"/>
  <c r="DB13" i="2" s="1"/>
  <c r="AX13" i="2"/>
  <c r="AW13" i="2"/>
  <c r="AV13" i="2"/>
  <c r="CY13" i="2" s="1"/>
  <c r="AU13" i="2"/>
  <c r="CX13" i="2" s="1"/>
  <c r="AT13" i="2"/>
  <c r="AS13" i="2"/>
  <c r="CV13" i="2" s="1"/>
  <c r="AR13" i="2"/>
  <c r="CU13" i="2" s="1"/>
  <c r="AQ13" i="2"/>
  <c r="CT13" i="2" s="1"/>
  <c r="AP13" i="2"/>
  <c r="AO13" i="2"/>
  <c r="AN13" i="2"/>
  <c r="CQ13" i="2" s="1"/>
  <c r="AM13" i="2"/>
  <c r="CP13" i="2" s="1"/>
  <c r="AL13" i="2"/>
  <c r="AK13" i="2"/>
  <c r="CN13" i="2" s="1"/>
  <c r="AJ13" i="2"/>
  <c r="CM13" i="2" s="1"/>
  <c r="AI13" i="2"/>
  <c r="CL13" i="2" s="1"/>
  <c r="AH13" i="2"/>
  <c r="AG13" i="2"/>
  <c r="AF13" i="2"/>
  <c r="CI13" i="2" s="1"/>
  <c r="AE13" i="2"/>
  <c r="CH13" i="2" s="1"/>
  <c r="AD13" i="2"/>
  <c r="AC13" i="2"/>
  <c r="CF13" i="2" s="1"/>
  <c r="AB13" i="2"/>
  <c r="CE13" i="2" s="1"/>
  <c r="AA13" i="2"/>
  <c r="CD13" i="2" s="1"/>
  <c r="Z13" i="2"/>
  <c r="Y13" i="2"/>
  <c r="X13" i="2"/>
  <c r="CA13" i="2" s="1"/>
  <c r="W13" i="2"/>
  <c r="BZ13" i="2" s="1"/>
  <c r="V13" i="2"/>
  <c r="U13" i="2"/>
  <c r="BX13" i="2" s="1"/>
  <c r="T13" i="2"/>
  <c r="BW13" i="2" s="1"/>
  <c r="S13" i="2"/>
  <c r="BV13" i="2" s="1"/>
  <c r="R13" i="2"/>
  <c r="BU13" i="2" s="1"/>
  <c r="Q13" i="2"/>
  <c r="P13" i="2"/>
  <c r="BS13" i="2" s="1"/>
  <c r="O13" i="2"/>
  <c r="BR13" i="2" s="1"/>
  <c r="N13" i="2"/>
  <c r="M13" i="2"/>
  <c r="BP13" i="2" s="1"/>
  <c r="L13" i="2"/>
  <c r="BO13" i="2" s="1"/>
  <c r="K13" i="2"/>
  <c r="BN13" i="2" s="1"/>
  <c r="J13" i="2"/>
  <c r="I13" i="2"/>
  <c r="H13" i="2"/>
  <c r="BK13" i="2" s="1"/>
  <c r="G13" i="2"/>
  <c r="BJ13" i="2" s="1"/>
  <c r="F13" i="2"/>
  <c r="E13" i="2"/>
  <c r="BH13" i="2" s="1"/>
  <c r="D13" i="2"/>
  <c r="BG13" i="2" s="1"/>
  <c r="C13" i="2"/>
  <c r="BF13" i="2" s="1"/>
  <c r="B13" i="2"/>
  <c r="A13" i="2"/>
  <c r="DE12" i="2"/>
  <c r="CX12" i="2"/>
  <c r="CW12" i="2"/>
  <c r="CO12" i="2"/>
  <c r="CH12" i="2"/>
  <c r="CG12" i="2"/>
  <c r="BY12" i="2"/>
  <c r="BR12" i="2"/>
  <c r="BQ12" i="2"/>
  <c r="BI12" i="2"/>
  <c r="BD12" i="2"/>
  <c r="DG12" i="2" s="1"/>
  <c r="BC12" i="2"/>
  <c r="BB12" i="2"/>
  <c r="BA12" i="2"/>
  <c r="DD12" i="2" s="1"/>
  <c r="AZ12" i="2"/>
  <c r="DC12" i="2" s="1"/>
  <c r="AY12" i="2"/>
  <c r="DB12" i="2" s="1"/>
  <c r="AX12" i="2"/>
  <c r="DA12" i="2" s="1"/>
  <c r="AW12" i="2"/>
  <c r="CZ12" i="2" s="1"/>
  <c r="AV12" i="2"/>
  <c r="CY12" i="2" s="1"/>
  <c r="AU12" i="2"/>
  <c r="AT12" i="2"/>
  <c r="AS12" i="2"/>
  <c r="CV12" i="2" s="1"/>
  <c r="AR12" i="2"/>
  <c r="CU12" i="2" s="1"/>
  <c r="AQ12" i="2"/>
  <c r="CT12" i="2" s="1"/>
  <c r="AP12" i="2"/>
  <c r="CS12" i="2" s="1"/>
  <c r="AO12" i="2"/>
  <c r="CR12" i="2" s="1"/>
  <c r="AN12" i="2"/>
  <c r="CQ12" i="2" s="1"/>
  <c r="AM12" i="2"/>
  <c r="CP12" i="2" s="1"/>
  <c r="AL12" i="2"/>
  <c r="AK12" i="2"/>
  <c r="CN12" i="2" s="1"/>
  <c r="AJ12" i="2"/>
  <c r="CM12" i="2" s="1"/>
  <c r="AI12" i="2"/>
  <c r="CL12" i="2" s="1"/>
  <c r="AH12" i="2"/>
  <c r="CK12" i="2" s="1"/>
  <c r="AG12" i="2"/>
  <c r="CJ12" i="2" s="1"/>
  <c r="AF12" i="2"/>
  <c r="CI12" i="2" s="1"/>
  <c r="AE12" i="2"/>
  <c r="AD12" i="2"/>
  <c r="AC12" i="2"/>
  <c r="CF12" i="2" s="1"/>
  <c r="AB12" i="2"/>
  <c r="CE12" i="2" s="1"/>
  <c r="AA12" i="2"/>
  <c r="CD12" i="2" s="1"/>
  <c r="Z12" i="2"/>
  <c r="CC12" i="2" s="1"/>
  <c r="Y12" i="2"/>
  <c r="CB12" i="2" s="1"/>
  <c r="X12" i="2"/>
  <c r="CA12" i="2" s="1"/>
  <c r="W12" i="2"/>
  <c r="BZ12" i="2" s="1"/>
  <c r="V12" i="2"/>
  <c r="U12" i="2"/>
  <c r="BX12" i="2" s="1"/>
  <c r="T12" i="2"/>
  <c r="BW12" i="2" s="1"/>
  <c r="S12" i="2"/>
  <c r="BV12" i="2" s="1"/>
  <c r="R12" i="2"/>
  <c r="BU12" i="2" s="1"/>
  <c r="Q12" i="2"/>
  <c r="BT12" i="2" s="1"/>
  <c r="P12" i="2"/>
  <c r="BS12" i="2" s="1"/>
  <c r="O12" i="2"/>
  <c r="N12" i="2"/>
  <c r="M12" i="2"/>
  <c r="BP12" i="2" s="1"/>
  <c r="L12" i="2"/>
  <c r="BO12" i="2" s="1"/>
  <c r="K12" i="2"/>
  <c r="BN12" i="2" s="1"/>
  <c r="J12" i="2"/>
  <c r="BM12" i="2" s="1"/>
  <c r="I12" i="2"/>
  <c r="BL12" i="2" s="1"/>
  <c r="H12" i="2"/>
  <c r="BK12" i="2" s="1"/>
  <c r="G12" i="2"/>
  <c r="BJ12" i="2" s="1"/>
  <c r="F12" i="2"/>
  <c r="E12" i="2"/>
  <c r="BH12" i="2" s="1"/>
  <c r="D12" i="2"/>
  <c r="BG12" i="2" s="1"/>
  <c r="C12" i="2"/>
  <c r="BF12" i="2" s="1"/>
  <c r="B12" i="2"/>
  <c r="A12" i="2"/>
  <c r="DG11" i="2"/>
  <c r="DC11" i="2"/>
  <c r="CZ11" i="2"/>
  <c r="CY11" i="2"/>
  <c r="CR11" i="2"/>
  <c r="CQ11" i="2"/>
  <c r="CM11" i="2"/>
  <c r="CI11" i="2"/>
  <c r="CB11" i="2"/>
  <c r="CA11" i="2"/>
  <c r="BW11" i="2"/>
  <c r="BS11" i="2"/>
  <c r="BL11" i="2"/>
  <c r="BK11" i="2"/>
  <c r="BG11" i="2"/>
  <c r="BD11" i="2"/>
  <c r="BC11" i="2"/>
  <c r="BB11" i="2"/>
  <c r="DE11" i="2" s="1"/>
  <c r="BA11" i="2"/>
  <c r="DD11" i="2" s="1"/>
  <c r="AZ11" i="2"/>
  <c r="AY11" i="2"/>
  <c r="DB11" i="2" s="1"/>
  <c r="AX11" i="2"/>
  <c r="DA11" i="2" s="1"/>
  <c r="AW11" i="2"/>
  <c r="AV11" i="2"/>
  <c r="AU11" i="2"/>
  <c r="CX11" i="2" s="1"/>
  <c r="AT11" i="2"/>
  <c r="CW11" i="2" s="1"/>
  <c r="AS11" i="2"/>
  <c r="CV11" i="2" s="1"/>
  <c r="AR11" i="2"/>
  <c r="CU11" i="2" s="1"/>
  <c r="AQ11" i="2"/>
  <c r="CT11" i="2" s="1"/>
  <c r="AP11" i="2"/>
  <c r="CS11" i="2" s="1"/>
  <c r="AO11" i="2"/>
  <c r="AN11" i="2"/>
  <c r="AM11" i="2"/>
  <c r="CP11" i="2" s="1"/>
  <c r="AL11" i="2"/>
  <c r="CO11" i="2" s="1"/>
  <c r="AK11" i="2"/>
  <c r="CN11" i="2" s="1"/>
  <c r="AJ11" i="2"/>
  <c r="AI11" i="2"/>
  <c r="CL11" i="2" s="1"/>
  <c r="AH11" i="2"/>
  <c r="CK11" i="2" s="1"/>
  <c r="AG11" i="2"/>
  <c r="CJ11" i="2" s="1"/>
  <c r="AF11" i="2"/>
  <c r="AE11" i="2"/>
  <c r="CH11" i="2" s="1"/>
  <c r="AD11" i="2"/>
  <c r="CG11" i="2" s="1"/>
  <c r="AC11" i="2"/>
  <c r="CF11" i="2" s="1"/>
  <c r="AB11" i="2"/>
  <c r="CE11" i="2" s="1"/>
  <c r="AA11" i="2"/>
  <c r="CD11" i="2" s="1"/>
  <c r="Z11" i="2"/>
  <c r="CC11" i="2" s="1"/>
  <c r="Y11" i="2"/>
  <c r="X11" i="2"/>
  <c r="W11" i="2"/>
  <c r="BZ11" i="2" s="1"/>
  <c r="V11" i="2"/>
  <c r="BY11" i="2" s="1"/>
  <c r="U11" i="2"/>
  <c r="BX11" i="2" s="1"/>
  <c r="T11" i="2"/>
  <c r="S11" i="2"/>
  <c r="BV11" i="2" s="1"/>
  <c r="R11" i="2"/>
  <c r="BU11" i="2" s="1"/>
  <c r="Q11" i="2"/>
  <c r="BT11" i="2" s="1"/>
  <c r="P11" i="2"/>
  <c r="O11" i="2"/>
  <c r="BR11" i="2" s="1"/>
  <c r="N11" i="2"/>
  <c r="BQ11" i="2" s="1"/>
  <c r="M11" i="2"/>
  <c r="BP11" i="2" s="1"/>
  <c r="L11" i="2"/>
  <c r="BO11" i="2" s="1"/>
  <c r="K11" i="2"/>
  <c r="BN11" i="2" s="1"/>
  <c r="J11" i="2"/>
  <c r="BM11" i="2" s="1"/>
  <c r="I11" i="2"/>
  <c r="H11" i="2"/>
  <c r="G11" i="2"/>
  <c r="BJ11" i="2" s="1"/>
  <c r="F11" i="2"/>
  <c r="BI11" i="2" s="1"/>
  <c r="E11" i="2"/>
  <c r="BH11" i="2" s="1"/>
  <c r="D11" i="2"/>
  <c r="C11" i="2"/>
  <c r="BF11" i="2" s="1"/>
  <c r="B11" i="2"/>
  <c r="A11" i="2"/>
  <c r="DG10" i="2"/>
  <c r="CY10" i="2"/>
  <c r="CQ10" i="2"/>
  <c r="CI10" i="2"/>
  <c r="CA10" i="2"/>
  <c r="BS10" i="2"/>
  <c r="BK10" i="2"/>
  <c r="BD10" i="2"/>
  <c r="BC10" i="2"/>
  <c r="BB10" i="2"/>
  <c r="DE10" i="2" s="1"/>
  <c r="BA10" i="2"/>
  <c r="DD10" i="2" s="1"/>
  <c r="AZ10" i="2"/>
  <c r="DC10" i="2" s="1"/>
  <c r="AY10" i="2"/>
  <c r="DB10" i="2" s="1"/>
  <c r="AX10" i="2"/>
  <c r="DA10" i="2" s="1"/>
  <c r="AW10" i="2"/>
  <c r="CZ10" i="2" s="1"/>
  <c r="AV10" i="2"/>
  <c r="AU10" i="2"/>
  <c r="CX10" i="2" s="1"/>
  <c r="AT10" i="2"/>
  <c r="CW10" i="2" s="1"/>
  <c r="AS10" i="2"/>
  <c r="CV10" i="2" s="1"/>
  <c r="AR10" i="2"/>
  <c r="CU10" i="2" s="1"/>
  <c r="AQ10" i="2"/>
  <c r="CT10" i="2" s="1"/>
  <c r="AP10" i="2"/>
  <c r="CS10" i="2" s="1"/>
  <c r="AO10" i="2"/>
  <c r="CR10" i="2" s="1"/>
  <c r="AN10" i="2"/>
  <c r="AM10" i="2"/>
  <c r="CP10" i="2" s="1"/>
  <c r="AL10" i="2"/>
  <c r="CO10" i="2" s="1"/>
  <c r="AK10" i="2"/>
  <c r="CN10" i="2" s="1"/>
  <c r="AJ10" i="2"/>
  <c r="CM10" i="2" s="1"/>
  <c r="AI10" i="2"/>
  <c r="CL10" i="2" s="1"/>
  <c r="AH10" i="2"/>
  <c r="CK10" i="2" s="1"/>
  <c r="AG10" i="2"/>
  <c r="CJ10" i="2" s="1"/>
  <c r="AF10" i="2"/>
  <c r="AE10" i="2"/>
  <c r="CH10" i="2" s="1"/>
  <c r="AD10" i="2"/>
  <c r="CG10" i="2" s="1"/>
  <c r="AC10" i="2"/>
  <c r="CF10" i="2" s="1"/>
  <c r="AB10" i="2"/>
  <c r="CE10" i="2" s="1"/>
  <c r="AA10" i="2"/>
  <c r="CD10" i="2" s="1"/>
  <c r="Z10" i="2"/>
  <c r="CC10" i="2" s="1"/>
  <c r="Y10" i="2"/>
  <c r="CB10" i="2" s="1"/>
  <c r="X10" i="2"/>
  <c r="W10" i="2"/>
  <c r="BZ10" i="2" s="1"/>
  <c r="V10" i="2"/>
  <c r="BY10" i="2" s="1"/>
  <c r="U10" i="2"/>
  <c r="BX10" i="2" s="1"/>
  <c r="T10" i="2"/>
  <c r="BW10" i="2" s="1"/>
  <c r="S10" i="2"/>
  <c r="BV10" i="2" s="1"/>
  <c r="R10" i="2"/>
  <c r="BU10" i="2" s="1"/>
  <c r="Q10" i="2"/>
  <c r="BT10" i="2" s="1"/>
  <c r="P10" i="2"/>
  <c r="O10" i="2"/>
  <c r="BR10" i="2" s="1"/>
  <c r="N10" i="2"/>
  <c r="BQ10" i="2" s="1"/>
  <c r="M10" i="2"/>
  <c r="BP10" i="2" s="1"/>
  <c r="L10" i="2"/>
  <c r="BO10" i="2" s="1"/>
  <c r="K10" i="2"/>
  <c r="BN10" i="2" s="1"/>
  <c r="J10" i="2"/>
  <c r="BM10" i="2" s="1"/>
  <c r="I10" i="2"/>
  <c r="BL10" i="2" s="1"/>
  <c r="H10" i="2"/>
  <c r="G10" i="2"/>
  <c r="BJ10" i="2" s="1"/>
  <c r="F10" i="2"/>
  <c r="BI10" i="2" s="1"/>
  <c r="E10" i="2"/>
  <c r="BH10" i="2" s="1"/>
  <c r="D10" i="2"/>
  <c r="BG10" i="2" s="1"/>
  <c r="C10" i="2"/>
  <c r="BF10" i="2" s="1"/>
  <c r="B10" i="2"/>
  <c r="A10" i="2"/>
  <c r="DB9" i="2"/>
  <c r="DA9" i="2"/>
  <c r="CT9" i="2"/>
  <c r="CL9" i="2"/>
  <c r="CK9" i="2"/>
  <c r="CD9" i="2"/>
  <c r="BV9" i="2"/>
  <c r="BU9" i="2"/>
  <c r="BN9" i="2"/>
  <c r="BF9" i="2"/>
  <c r="BD9" i="2"/>
  <c r="DG9" i="2" s="1"/>
  <c r="BC9" i="2"/>
  <c r="BB9" i="2"/>
  <c r="DE9" i="2" s="1"/>
  <c r="BA9" i="2"/>
  <c r="DD9" i="2" s="1"/>
  <c r="AZ9" i="2"/>
  <c r="DC9" i="2" s="1"/>
  <c r="AY9" i="2"/>
  <c r="AX9" i="2"/>
  <c r="AW9" i="2"/>
  <c r="CZ9" i="2" s="1"/>
  <c r="AV9" i="2"/>
  <c r="CY9" i="2" s="1"/>
  <c r="AU9" i="2"/>
  <c r="CX9" i="2" s="1"/>
  <c r="AT9" i="2"/>
  <c r="CW9" i="2" s="1"/>
  <c r="AS9" i="2"/>
  <c r="CV9" i="2" s="1"/>
  <c r="AR9" i="2"/>
  <c r="CU9" i="2" s="1"/>
  <c r="AQ9" i="2"/>
  <c r="AP9" i="2"/>
  <c r="CS9" i="2" s="1"/>
  <c r="AO9" i="2"/>
  <c r="CR9" i="2" s="1"/>
  <c r="AN9" i="2"/>
  <c r="CQ9" i="2" s="1"/>
  <c r="AM9" i="2"/>
  <c r="CP9" i="2" s="1"/>
  <c r="AL9" i="2"/>
  <c r="CO9" i="2" s="1"/>
  <c r="AK9" i="2"/>
  <c r="CN9" i="2" s="1"/>
  <c r="AJ9" i="2"/>
  <c r="CM9" i="2" s="1"/>
  <c r="AI9" i="2"/>
  <c r="AH9" i="2"/>
  <c r="AG9" i="2"/>
  <c r="CJ9" i="2" s="1"/>
  <c r="AF9" i="2"/>
  <c r="CI9" i="2" s="1"/>
  <c r="AE9" i="2"/>
  <c r="CH9" i="2" s="1"/>
  <c r="AD9" i="2"/>
  <c r="CG9" i="2" s="1"/>
  <c r="AC9" i="2"/>
  <c r="CF9" i="2" s="1"/>
  <c r="AB9" i="2"/>
  <c r="CE9" i="2" s="1"/>
  <c r="AA9" i="2"/>
  <c r="Z9" i="2"/>
  <c r="CC9" i="2" s="1"/>
  <c r="Y9" i="2"/>
  <c r="CB9" i="2" s="1"/>
  <c r="X9" i="2"/>
  <c r="CA9" i="2" s="1"/>
  <c r="W9" i="2"/>
  <c r="BZ9" i="2" s="1"/>
  <c r="V9" i="2"/>
  <c r="BY9" i="2" s="1"/>
  <c r="U9" i="2"/>
  <c r="BX9" i="2" s="1"/>
  <c r="T9" i="2"/>
  <c r="BW9" i="2" s="1"/>
  <c r="S9" i="2"/>
  <c r="R9" i="2"/>
  <c r="Q9" i="2"/>
  <c r="BT9" i="2" s="1"/>
  <c r="P9" i="2"/>
  <c r="BS9" i="2" s="1"/>
  <c r="O9" i="2"/>
  <c r="BR9" i="2" s="1"/>
  <c r="N9" i="2"/>
  <c r="BQ9" i="2" s="1"/>
  <c r="M9" i="2"/>
  <c r="BP9" i="2" s="1"/>
  <c r="L9" i="2"/>
  <c r="BO9" i="2" s="1"/>
  <c r="K9" i="2"/>
  <c r="J9" i="2"/>
  <c r="BM9" i="2" s="1"/>
  <c r="I9" i="2"/>
  <c r="BL9" i="2" s="1"/>
  <c r="H9" i="2"/>
  <c r="BK9" i="2" s="1"/>
  <c r="G9" i="2"/>
  <c r="BJ9" i="2" s="1"/>
  <c r="F9" i="2"/>
  <c r="BI9" i="2" s="1"/>
  <c r="E9" i="2"/>
  <c r="BH9" i="2" s="1"/>
  <c r="D9" i="2"/>
  <c r="BG9" i="2" s="1"/>
  <c r="C9" i="2"/>
  <c r="B9" i="2"/>
  <c r="A9" i="2"/>
  <c r="DB8" i="2"/>
  <c r="CX8" i="2"/>
  <c r="CT8" i="2"/>
  <c r="CQ8" i="2"/>
  <c r="CP8" i="2"/>
  <c r="CL8" i="2"/>
  <c r="CH8" i="2"/>
  <c r="CD8" i="2"/>
  <c r="CA8" i="2"/>
  <c r="BZ8" i="2"/>
  <c r="BV8" i="2"/>
  <c r="BR8" i="2"/>
  <c r="BN8" i="2"/>
  <c r="BJ8" i="2"/>
  <c r="BF8" i="2"/>
  <c r="BD8" i="2"/>
  <c r="DG8" i="2" s="1"/>
  <c r="BC8" i="2"/>
  <c r="BB8" i="2"/>
  <c r="DE8" i="2" s="1"/>
  <c r="BA8" i="2"/>
  <c r="DD8" i="2" s="1"/>
  <c r="AZ8" i="2"/>
  <c r="DC8" i="2" s="1"/>
  <c r="AY8" i="2"/>
  <c r="AX8" i="2"/>
  <c r="DA8" i="2" s="1"/>
  <c r="AW8" i="2"/>
  <c r="CZ8" i="2" s="1"/>
  <c r="AV8" i="2"/>
  <c r="CY8" i="2" s="1"/>
  <c r="AU8" i="2"/>
  <c r="AT8" i="2"/>
  <c r="CW8" i="2" s="1"/>
  <c r="AS8" i="2"/>
  <c r="CV8" i="2" s="1"/>
  <c r="AR8" i="2"/>
  <c r="CU8" i="2" s="1"/>
  <c r="AQ8" i="2"/>
  <c r="AP8" i="2"/>
  <c r="CS8" i="2" s="1"/>
  <c r="AO8" i="2"/>
  <c r="CR8" i="2" s="1"/>
  <c r="AN8" i="2"/>
  <c r="AM8" i="2"/>
  <c r="AL8" i="2"/>
  <c r="CO8" i="2" s="1"/>
  <c r="AK8" i="2"/>
  <c r="CN8" i="2" s="1"/>
  <c r="AJ8" i="2"/>
  <c r="CM8" i="2" s="1"/>
  <c r="AI8" i="2"/>
  <c r="AH8" i="2"/>
  <c r="CK8" i="2" s="1"/>
  <c r="AG8" i="2"/>
  <c r="CJ8" i="2" s="1"/>
  <c r="AF8" i="2"/>
  <c r="CI8" i="2" s="1"/>
  <c r="AE8" i="2"/>
  <c r="AD8" i="2"/>
  <c r="CG8" i="2" s="1"/>
  <c r="AC8" i="2"/>
  <c r="CF8" i="2" s="1"/>
  <c r="AB8" i="2"/>
  <c r="CE8" i="2" s="1"/>
  <c r="AA8" i="2"/>
  <c r="Z8" i="2"/>
  <c r="CC8" i="2" s="1"/>
  <c r="Y8" i="2"/>
  <c r="CB8" i="2" s="1"/>
  <c r="X8" i="2"/>
  <c r="W8" i="2"/>
  <c r="V8" i="2"/>
  <c r="BY8" i="2" s="1"/>
  <c r="U8" i="2"/>
  <c r="BX8" i="2" s="1"/>
  <c r="T8" i="2"/>
  <c r="BW8" i="2" s="1"/>
  <c r="S8" i="2"/>
  <c r="R8" i="2"/>
  <c r="BU8" i="2" s="1"/>
  <c r="Q8" i="2"/>
  <c r="BT8" i="2" s="1"/>
  <c r="P8" i="2"/>
  <c r="BS8" i="2" s="1"/>
  <c r="O8" i="2"/>
  <c r="N8" i="2"/>
  <c r="BQ8" i="2" s="1"/>
  <c r="M8" i="2"/>
  <c r="BP8" i="2" s="1"/>
  <c r="L8" i="2"/>
  <c r="BO8" i="2" s="1"/>
  <c r="K8" i="2"/>
  <c r="J8" i="2"/>
  <c r="BM8" i="2" s="1"/>
  <c r="I8" i="2"/>
  <c r="BL8" i="2" s="1"/>
  <c r="H8" i="2"/>
  <c r="BK8" i="2" s="1"/>
  <c r="G8" i="2"/>
  <c r="F8" i="2"/>
  <c r="BI8" i="2" s="1"/>
  <c r="E8" i="2"/>
  <c r="BH8" i="2" s="1"/>
  <c r="D8" i="2"/>
  <c r="BG8" i="2" s="1"/>
  <c r="C8" i="2"/>
  <c r="B8" i="2"/>
  <c r="A8" i="2"/>
  <c r="CQ7" i="2"/>
  <c r="CP7" i="2"/>
  <c r="CA7" i="2"/>
  <c r="BZ7" i="2"/>
  <c r="BK7" i="2"/>
  <c r="BJ7" i="2"/>
  <c r="BD7" i="2"/>
  <c r="DG7" i="2" s="1"/>
  <c r="BC7" i="2"/>
  <c r="BB7" i="2"/>
  <c r="DE7" i="2" s="1"/>
  <c r="BA7" i="2"/>
  <c r="DD7" i="2" s="1"/>
  <c r="AZ7" i="2"/>
  <c r="DC7" i="2" s="1"/>
  <c r="AY7" i="2"/>
  <c r="DB7" i="2" s="1"/>
  <c r="AX7" i="2"/>
  <c r="DA7" i="2" s="1"/>
  <c r="AW7" i="2"/>
  <c r="CZ7" i="2" s="1"/>
  <c r="AV7" i="2"/>
  <c r="CY7" i="2" s="1"/>
  <c r="AU7" i="2"/>
  <c r="CX7" i="2" s="1"/>
  <c r="AT7" i="2"/>
  <c r="CW7" i="2" s="1"/>
  <c r="AS7" i="2"/>
  <c r="CV7" i="2" s="1"/>
  <c r="AR7" i="2"/>
  <c r="CU7" i="2" s="1"/>
  <c r="AQ7" i="2"/>
  <c r="CT7" i="2" s="1"/>
  <c r="AP7" i="2"/>
  <c r="CS7" i="2" s="1"/>
  <c r="AO7" i="2"/>
  <c r="CR7" i="2" s="1"/>
  <c r="AN7" i="2"/>
  <c r="AM7" i="2"/>
  <c r="AL7" i="2"/>
  <c r="CO7" i="2" s="1"/>
  <c r="AK7" i="2"/>
  <c r="CN7" i="2" s="1"/>
  <c r="AJ7" i="2"/>
  <c r="CM7" i="2" s="1"/>
  <c r="AI7" i="2"/>
  <c r="CL7" i="2" s="1"/>
  <c r="AH7" i="2"/>
  <c r="CK7" i="2" s="1"/>
  <c r="AG7" i="2"/>
  <c r="CJ7" i="2" s="1"/>
  <c r="AF7" i="2"/>
  <c r="CI7" i="2" s="1"/>
  <c r="AE7" i="2"/>
  <c r="CH7" i="2" s="1"/>
  <c r="AD7" i="2"/>
  <c r="CG7" i="2" s="1"/>
  <c r="AC7" i="2"/>
  <c r="CF7" i="2" s="1"/>
  <c r="AB7" i="2"/>
  <c r="CE7" i="2" s="1"/>
  <c r="AA7" i="2"/>
  <c r="CD7" i="2" s="1"/>
  <c r="Z7" i="2"/>
  <c r="CC7" i="2" s="1"/>
  <c r="Y7" i="2"/>
  <c r="CB7" i="2" s="1"/>
  <c r="X7" i="2"/>
  <c r="W7" i="2"/>
  <c r="V7" i="2"/>
  <c r="BY7" i="2" s="1"/>
  <c r="U7" i="2"/>
  <c r="BX7" i="2" s="1"/>
  <c r="T7" i="2"/>
  <c r="BW7" i="2" s="1"/>
  <c r="S7" i="2"/>
  <c r="BV7" i="2" s="1"/>
  <c r="R7" i="2"/>
  <c r="BU7" i="2" s="1"/>
  <c r="Q7" i="2"/>
  <c r="BT7" i="2" s="1"/>
  <c r="P7" i="2"/>
  <c r="BS7" i="2" s="1"/>
  <c r="O7" i="2"/>
  <c r="BR7" i="2" s="1"/>
  <c r="N7" i="2"/>
  <c r="BQ7" i="2" s="1"/>
  <c r="M7" i="2"/>
  <c r="BP7" i="2" s="1"/>
  <c r="L7" i="2"/>
  <c r="BO7" i="2" s="1"/>
  <c r="K7" i="2"/>
  <c r="BN7" i="2" s="1"/>
  <c r="J7" i="2"/>
  <c r="BM7" i="2" s="1"/>
  <c r="I7" i="2"/>
  <c r="BL7" i="2" s="1"/>
  <c r="H7" i="2"/>
  <c r="G7" i="2"/>
  <c r="F7" i="2"/>
  <c r="BI7" i="2" s="1"/>
  <c r="E7" i="2"/>
  <c r="BH7" i="2" s="1"/>
  <c r="D7" i="2"/>
  <c r="BG7" i="2" s="1"/>
  <c r="C7" i="2"/>
  <c r="BF7" i="2" s="1"/>
  <c r="B7" i="2"/>
  <c r="A7" i="2"/>
  <c r="DD6" i="2"/>
  <c r="CZ6" i="2"/>
  <c r="CV6" i="2"/>
  <c r="CR6" i="2"/>
  <c r="CN6" i="2"/>
  <c r="CJ6" i="2"/>
  <c r="CF6" i="2"/>
  <c r="CB6" i="2"/>
  <c r="BX6" i="2"/>
  <c r="BT6" i="2"/>
  <c r="BP6" i="2"/>
  <c r="BL6" i="2"/>
  <c r="BH6" i="2"/>
  <c r="BD6" i="2"/>
  <c r="DG6" i="2" s="1"/>
  <c r="BC6" i="2"/>
  <c r="BB6" i="2"/>
  <c r="DE6" i="2" s="1"/>
  <c r="BA6" i="2"/>
  <c r="AZ6" i="2"/>
  <c r="DC6" i="2" s="1"/>
  <c r="AY6" i="2"/>
  <c r="DB6" i="2" s="1"/>
  <c r="AX6" i="2"/>
  <c r="DA6" i="2" s="1"/>
  <c r="AW6" i="2"/>
  <c r="AV6" i="2"/>
  <c r="CY6" i="2" s="1"/>
  <c r="AU6" i="2"/>
  <c r="CX6" i="2" s="1"/>
  <c r="AT6" i="2"/>
  <c r="CW6" i="2" s="1"/>
  <c r="AS6" i="2"/>
  <c r="AR6" i="2"/>
  <c r="CU6" i="2" s="1"/>
  <c r="AQ6" i="2"/>
  <c r="CT6" i="2" s="1"/>
  <c r="AP6" i="2"/>
  <c r="CS6" i="2" s="1"/>
  <c r="AO6" i="2"/>
  <c r="AN6" i="2"/>
  <c r="CQ6" i="2" s="1"/>
  <c r="AM6" i="2"/>
  <c r="CP6" i="2" s="1"/>
  <c r="AL6" i="2"/>
  <c r="CO6" i="2" s="1"/>
  <c r="AK6" i="2"/>
  <c r="AJ6" i="2"/>
  <c r="CM6" i="2" s="1"/>
  <c r="AI6" i="2"/>
  <c r="CL6" i="2" s="1"/>
  <c r="AH6" i="2"/>
  <c r="CK6" i="2" s="1"/>
  <c r="AG6" i="2"/>
  <c r="AF6" i="2"/>
  <c r="CI6" i="2" s="1"/>
  <c r="AE6" i="2"/>
  <c r="CH6" i="2" s="1"/>
  <c r="AD6" i="2"/>
  <c r="CG6" i="2" s="1"/>
  <c r="AC6" i="2"/>
  <c r="AB6" i="2"/>
  <c r="CE6" i="2" s="1"/>
  <c r="AA6" i="2"/>
  <c r="CD6" i="2" s="1"/>
  <c r="Z6" i="2"/>
  <c r="CC6" i="2" s="1"/>
  <c r="Y6" i="2"/>
  <c r="X6" i="2"/>
  <c r="CA6" i="2" s="1"/>
  <c r="W6" i="2"/>
  <c r="BZ6" i="2" s="1"/>
  <c r="V6" i="2"/>
  <c r="BY6" i="2" s="1"/>
  <c r="U6" i="2"/>
  <c r="T6" i="2"/>
  <c r="BW6" i="2" s="1"/>
  <c r="S6" i="2"/>
  <c r="BV6" i="2" s="1"/>
  <c r="R6" i="2"/>
  <c r="BU6" i="2" s="1"/>
  <c r="Q6" i="2"/>
  <c r="P6" i="2"/>
  <c r="BS6" i="2" s="1"/>
  <c r="O6" i="2"/>
  <c r="BR6" i="2" s="1"/>
  <c r="N6" i="2"/>
  <c r="BQ6" i="2" s="1"/>
  <c r="M6" i="2"/>
  <c r="L6" i="2"/>
  <c r="BO6" i="2" s="1"/>
  <c r="K6" i="2"/>
  <c r="BN6" i="2" s="1"/>
  <c r="J6" i="2"/>
  <c r="BM6" i="2" s="1"/>
  <c r="I6" i="2"/>
  <c r="H6" i="2"/>
  <c r="BK6" i="2" s="1"/>
  <c r="G6" i="2"/>
  <c r="BJ6" i="2" s="1"/>
  <c r="F6" i="2"/>
  <c r="BI6" i="2" s="1"/>
  <c r="E6" i="2"/>
  <c r="D6" i="2"/>
  <c r="BG6" i="2" s="1"/>
  <c r="C6" i="2"/>
  <c r="BF6" i="2" s="1"/>
  <c r="B6" i="2"/>
  <c r="A6" i="2"/>
  <c r="DE5" i="2"/>
  <c r="DA5" i="2"/>
  <c r="CW5" i="2"/>
  <c r="CS5" i="2"/>
  <c r="CP5" i="2"/>
  <c r="CO5" i="2"/>
  <c r="CK5" i="2"/>
  <c r="CG5" i="2"/>
  <c r="CC5" i="2"/>
  <c r="BZ5" i="2"/>
  <c r="BY5" i="2"/>
  <c r="BU5" i="2"/>
  <c r="BQ5" i="2"/>
  <c r="BJ5" i="2"/>
  <c r="BI5" i="2"/>
  <c r="BD5" i="2"/>
  <c r="DG5" i="2" s="1"/>
  <c r="BC5" i="2"/>
  <c r="BB5" i="2"/>
  <c r="BA5" i="2"/>
  <c r="DD5" i="2" s="1"/>
  <c r="AZ5" i="2"/>
  <c r="DC5" i="2" s="1"/>
  <c r="AY5" i="2"/>
  <c r="DB5" i="2" s="1"/>
  <c r="AX5" i="2"/>
  <c r="AW5" i="2"/>
  <c r="CZ5" i="2" s="1"/>
  <c r="AV5" i="2"/>
  <c r="CY5" i="2" s="1"/>
  <c r="AU5" i="2"/>
  <c r="CX5" i="2" s="1"/>
  <c r="AT5" i="2"/>
  <c r="AS5" i="2"/>
  <c r="CV5" i="2" s="1"/>
  <c r="AR5" i="2"/>
  <c r="CU5" i="2" s="1"/>
  <c r="AQ5" i="2"/>
  <c r="CT5" i="2" s="1"/>
  <c r="AP5" i="2"/>
  <c r="AO5" i="2"/>
  <c r="CR5" i="2" s="1"/>
  <c r="AN5" i="2"/>
  <c r="CQ5" i="2" s="1"/>
  <c r="AM5" i="2"/>
  <c r="AL5" i="2"/>
  <c r="AK5" i="2"/>
  <c r="CN5" i="2" s="1"/>
  <c r="AJ5" i="2"/>
  <c r="CM5" i="2" s="1"/>
  <c r="AI5" i="2"/>
  <c r="CL5" i="2" s="1"/>
  <c r="AH5" i="2"/>
  <c r="AG5" i="2"/>
  <c r="CJ5" i="2" s="1"/>
  <c r="AF5" i="2"/>
  <c r="CI5" i="2" s="1"/>
  <c r="AE5" i="2"/>
  <c r="CH5" i="2" s="1"/>
  <c r="AD5" i="2"/>
  <c r="AC5" i="2"/>
  <c r="CF5" i="2" s="1"/>
  <c r="AB5" i="2"/>
  <c r="CE5" i="2" s="1"/>
  <c r="AA5" i="2"/>
  <c r="CD5" i="2" s="1"/>
  <c r="Z5" i="2"/>
  <c r="Y5" i="2"/>
  <c r="CB5" i="2" s="1"/>
  <c r="X5" i="2"/>
  <c r="CA5" i="2" s="1"/>
  <c r="W5" i="2"/>
  <c r="V5" i="2"/>
  <c r="U5" i="2"/>
  <c r="BX5" i="2" s="1"/>
  <c r="T5" i="2"/>
  <c r="BW5" i="2" s="1"/>
  <c r="S5" i="2"/>
  <c r="BV5" i="2" s="1"/>
  <c r="R5" i="2"/>
  <c r="Q5" i="2"/>
  <c r="BT5" i="2" s="1"/>
  <c r="P5" i="2"/>
  <c r="BS5" i="2" s="1"/>
  <c r="O5" i="2"/>
  <c r="BR5" i="2" s="1"/>
  <c r="N5" i="2"/>
  <c r="M5" i="2"/>
  <c r="BP5" i="2" s="1"/>
  <c r="L5" i="2"/>
  <c r="BO5" i="2" s="1"/>
  <c r="K5" i="2"/>
  <c r="BN5" i="2" s="1"/>
  <c r="J5" i="2"/>
  <c r="BM5" i="2" s="1"/>
  <c r="I5" i="2"/>
  <c r="BL5" i="2" s="1"/>
  <c r="H5" i="2"/>
  <c r="BK5" i="2" s="1"/>
  <c r="G5" i="2"/>
  <c r="F5" i="2"/>
  <c r="E5" i="2"/>
  <c r="BH5" i="2" s="1"/>
  <c r="D5" i="2"/>
  <c r="BG5" i="2" s="1"/>
  <c r="C5" i="2"/>
  <c r="BF5" i="2" s="1"/>
  <c r="B5" i="2"/>
  <c r="A5" i="2"/>
  <c r="DG4" i="2"/>
  <c r="DB4" i="2"/>
  <c r="CX4" i="2"/>
  <c r="CT4" i="2"/>
  <c r="CP4" i="2"/>
  <c r="CL4" i="2"/>
  <c r="CH4" i="2"/>
  <c r="CD4" i="2"/>
  <c r="BZ4" i="2"/>
  <c r="BV4" i="2"/>
  <c r="BR4" i="2"/>
  <c r="BN4" i="2"/>
  <c r="BJ4" i="2"/>
  <c r="BF4" i="2"/>
  <c r="BD4" i="2"/>
  <c r="BC4" i="2"/>
  <c r="BB4" i="2"/>
  <c r="DE4" i="2" s="1"/>
  <c r="BA4" i="2"/>
  <c r="DD4" i="2" s="1"/>
  <c r="AZ4" i="2"/>
  <c r="DC4" i="2" s="1"/>
  <c r="AY4" i="2"/>
  <c r="AX4" i="2"/>
  <c r="DA4" i="2" s="1"/>
  <c r="AW4" i="2"/>
  <c r="CZ4" i="2" s="1"/>
  <c r="AV4" i="2"/>
  <c r="CY4" i="2" s="1"/>
  <c r="AU4" i="2"/>
  <c r="AT4" i="2"/>
  <c r="CW4" i="2" s="1"/>
  <c r="AS4" i="2"/>
  <c r="CV4" i="2" s="1"/>
  <c r="AR4" i="2"/>
  <c r="CU4" i="2" s="1"/>
  <c r="AQ4" i="2"/>
  <c r="AP4" i="2"/>
  <c r="CS4" i="2" s="1"/>
  <c r="AO4" i="2"/>
  <c r="CR4" i="2" s="1"/>
  <c r="AN4" i="2"/>
  <c r="CQ4" i="2" s="1"/>
  <c r="AM4" i="2"/>
  <c r="AL4" i="2"/>
  <c r="CO4" i="2" s="1"/>
  <c r="AK4" i="2"/>
  <c r="CN4" i="2" s="1"/>
  <c r="AJ4" i="2"/>
  <c r="CM4" i="2" s="1"/>
  <c r="AI4" i="2"/>
  <c r="AH4" i="2"/>
  <c r="CK4" i="2" s="1"/>
  <c r="AG4" i="2"/>
  <c r="CJ4" i="2" s="1"/>
  <c r="AF4" i="2"/>
  <c r="CI4" i="2" s="1"/>
  <c r="AE4" i="2"/>
  <c r="AD4" i="2"/>
  <c r="CG4" i="2" s="1"/>
  <c r="AC4" i="2"/>
  <c r="CF4" i="2" s="1"/>
  <c r="AB4" i="2"/>
  <c r="CE4" i="2" s="1"/>
  <c r="AA4" i="2"/>
  <c r="Z4" i="2"/>
  <c r="CC4" i="2" s="1"/>
  <c r="Y4" i="2"/>
  <c r="CB4" i="2" s="1"/>
  <c r="X4" i="2"/>
  <c r="CA4" i="2" s="1"/>
  <c r="W4" i="2"/>
  <c r="V4" i="2"/>
  <c r="BY4" i="2" s="1"/>
  <c r="U4" i="2"/>
  <c r="BX4" i="2" s="1"/>
  <c r="T4" i="2"/>
  <c r="BW4" i="2" s="1"/>
  <c r="S4" i="2"/>
  <c r="R4" i="2"/>
  <c r="BU4" i="2" s="1"/>
  <c r="Q4" i="2"/>
  <c r="BT4" i="2" s="1"/>
  <c r="P4" i="2"/>
  <c r="BS4" i="2" s="1"/>
  <c r="O4" i="2"/>
  <c r="N4" i="2"/>
  <c r="BQ4" i="2" s="1"/>
  <c r="M4" i="2"/>
  <c r="BP4" i="2" s="1"/>
  <c r="L4" i="2"/>
  <c r="BO4" i="2" s="1"/>
  <c r="K4" i="2"/>
  <c r="J4" i="2"/>
  <c r="BM4" i="2" s="1"/>
  <c r="I4" i="2"/>
  <c r="BL4" i="2" s="1"/>
  <c r="H4" i="2"/>
  <c r="BK4" i="2" s="1"/>
  <c r="G4" i="2"/>
  <c r="F4" i="2"/>
  <c r="BI4" i="2" s="1"/>
  <c r="E4" i="2"/>
  <c r="BH4" i="2" s="1"/>
  <c r="D4" i="2"/>
  <c r="BG4" i="2" s="1"/>
  <c r="C4" i="2"/>
  <c r="B4" i="2"/>
  <c r="A4" i="2"/>
  <c r="BD3" i="2"/>
  <c r="BC3" i="2"/>
  <c r="BB3" i="2"/>
  <c r="BA3" i="2"/>
  <c r="AZ3" i="2"/>
  <c r="AY3" i="2"/>
  <c r="AX3" i="2"/>
  <c r="AW3" i="2"/>
  <c r="AV3" i="2"/>
  <c r="AU3" i="2"/>
  <c r="AT3" i="2"/>
  <c r="AS3" i="2"/>
  <c r="AR3" i="2"/>
  <c r="AQ3" i="2"/>
  <c r="AP3" i="2"/>
  <c r="AO3" i="2"/>
  <c r="AN3" i="2"/>
  <c r="AM3" i="2"/>
  <c r="AL3" i="2"/>
  <c r="AK3" i="2"/>
  <c r="AJ3" i="2"/>
  <c r="AI3" i="2"/>
  <c r="AH3" i="2"/>
  <c r="AG3" i="2"/>
  <c r="AF3" i="2"/>
  <c r="AE3" i="2"/>
  <c r="AD3" i="2"/>
  <c r="AC3" i="2"/>
  <c r="AB3" i="2"/>
  <c r="AA3" i="2"/>
  <c r="Z3" i="2"/>
  <c r="Y3" i="2"/>
  <c r="X3" i="2"/>
  <c r="W3" i="2"/>
  <c r="V3" i="2"/>
  <c r="U3" i="2"/>
  <c r="T3" i="2"/>
  <c r="S3" i="2"/>
  <c r="R3" i="2"/>
  <c r="Q3" i="2"/>
  <c r="P3" i="2"/>
  <c r="O3" i="2"/>
  <c r="N3" i="2"/>
  <c r="M3" i="2"/>
  <c r="L3" i="2"/>
  <c r="K3" i="2"/>
  <c r="J3" i="2"/>
  <c r="I3" i="2"/>
  <c r="H3" i="2"/>
  <c r="G3" i="2"/>
  <c r="F3" i="2"/>
  <c r="E3" i="2"/>
  <c r="D3" i="2"/>
  <c r="C3" i="2"/>
  <c r="B3" i="2"/>
  <c r="A3" i="2"/>
  <c r="BD2" i="2"/>
  <c r="BC2" i="2"/>
  <c r="BB2" i="2"/>
  <c r="BA2" i="2"/>
  <c r="AZ2" i="2"/>
  <c r="AY2" i="2"/>
  <c r="AX2" i="2"/>
  <c r="AW2" i="2"/>
  <c r="AV2" i="2"/>
  <c r="AU2" i="2"/>
  <c r="AT2" i="2"/>
  <c r="AS2" i="2"/>
  <c r="AR2" i="2"/>
  <c r="AQ2" i="2"/>
  <c r="AP2" i="2"/>
  <c r="AO2" i="2"/>
  <c r="AN2" i="2"/>
  <c r="AM2" i="2"/>
  <c r="AL2" i="2"/>
  <c r="AK2" i="2"/>
  <c r="AJ2" i="2"/>
  <c r="AI2" i="2"/>
  <c r="AH2" i="2"/>
  <c r="AG2" i="2"/>
  <c r="AF2" i="2"/>
  <c r="AE2" i="2"/>
  <c r="AD2" i="2"/>
  <c r="AC2" i="2"/>
  <c r="AB2" i="2"/>
  <c r="AA2" i="2"/>
  <c r="Z2" i="2"/>
  <c r="Y2" i="2"/>
  <c r="X2" i="2"/>
  <c r="W2" i="2"/>
  <c r="V2" i="2"/>
  <c r="U2" i="2"/>
  <c r="T2" i="2"/>
  <c r="S2" i="2"/>
  <c r="R2" i="2"/>
  <c r="Q2" i="2"/>
  <c r="P2" i="2"/>
  <c r="O2" i="2"/>
  <c r="N2" i="2"/>
  <c r="M2" i="2"/>
  <c r="L2" i="2"/>
  <c r="K2" i="2"/>
  <c r="J2" i="2"/>
  <c r="I2" i="2"/>
  <c r="H2" i="2"/>
  <c r="G2" i="2"/>
  <c r="F2" i="2"/>
  <c r="E2" i="2"/>
  <c r="D2" i="2"/>
  <c r="C2" i="2"/>
  <c r="B2" i="2"/>
  <c r="A2" i="2"/>
  <c r="B334" i="3" l="1"/>
  <c r="C331" i="3"/>
  <c r="E331" i="4"/>
  <c r="C333" i="6"/>
  <c r="B334" i="6"/>
  <c r="E331" i="6"/>
  <c r="E335" i="17"/>
  <c r="C334" i="18"/>
  <c r="E335" i="19"/>
  <c r="C334" i="20"/>
  <c r="E335" i="21"/>
  <c r="C334" i="22"/>
  <c r="E335" i="23"/>
  <c r="C334" i="24"/>
  <c r="B335" i="25"/>
  <c r="C334" i="26"/>
  <c r="B335" i="27"/>
  <c r="C334" i="28"/>
  <c r="E335" i="29"/>
  <c r="D334" i="31"/>
  <c r="C333" i="34"/>
  <c r="D334" i="39"/>
  <c r="E335" i="39"/>
  <c r="C333" i="42"/>
  <c r="C333" i="3"/>
  <c r="E332" i="11"/>
  <c r="C331" i="14"/>
  <c r="B328" i="17"/>
  <c r="B328" i="18"/>
  <c r="B328" i="19"/>
  <c r="B328" i="20"/>
  <c r="B328" i="21"/>
  <c r="B328" i="22"/>
  <c r="B328" i="23"/>
  <c r="B328" i="24"/>
  <c r="B328" i="25"/>
  <c r="B328" i="26"/>
  <c r="B328" i="27"/>
  <c r="B328" i="28"/>
  <c r="B328" i="29"/>
  <c r="D332" i="31"/>
  <c r="B334" i="31"/>
  <c r="E335" i="31"/>
  <c r="C333" i="36"/>
  <c r="E331" i="36"/>
  <c r="D332" i="39"/>
  <c r="B334" i="39"/>
  <c r="C335" i="40"/>
  <c r="E331" i="40"/>
  <c r="C333" i="44"/>
  <c r="E331" i="44"/>
  <c r="D332" i="51"/>
  <c r="E335" i="51"/>
  <c r="B334" i="51"/>
  <c r="D335" i="6"/>
  <c r="E331" i="7"/>
  <c r="D332" i="8"/>
  <c r="D335" i="13"/>
  <c r="B331" i="13"/>
  <c r="B332" i="15"/>
  <c r="C335" i="15"/>
  <c r="B332" i="17"/>
  <c r="C335" i="17"/>
  <c r="B333" i="18"/>
  <c r="C331" i="18"/>
  <c r="B332" i="19"/>
  <c r="C335" i="19"/>
  <c r="B333" i="20"/>
  <c r="C331" i="20"/>
  <c r="B332" i="21"/>
  <c r="C335" i="21"/>
  <c r="B333" i="22"/>
  <c r="C331" i="22"/>
  <c r="B332" i="23"/>
  <c r="C335" i="23"/>
  <c r="B333" i="24"/>
  <c r="C331" i="24"/>
  <c r="D333" i="33"/>
  <c r="E335" i="33"/>
  <c r="B334" i="33"/>
  <c r="C335" i="34"/>
  <c r="E331" i="34"/>
  <c r="D332" i="41"/>
  <c r="E335" i="41"/>
  <c r="B334" i="41"/>
  <c r="C335" i="42"/>
  <c r="E331" i="42"/>
  <c r="C333" i="48"/>
  <c r="E331" i="48"/>
  <c r="D332" i="4"/>
  <c r="B328" i="5"/>
  <c r="D332" i="6"/>
  <c r="E335" i="6"/>
  <c r="B328" i="7"/>
  <c r="B328" i="8"/>
  <c r="B328" i="9"/>
  <c r="B328" i="11"/>
  <c r="E333" i="11"/>
  <c r="B328" i="13"/>
  <c r="C334" i="13"/>
  <c r="C333" i="18"/>
  <c r="C333" i="20"/>
  <c r="C333" i="22"/>
  <c r="C333" i="24"/>
  <c r="D334" i="37"/>
  <c r="B334" i="37"/>
  <c r="C333" i="50"/>
  <c r="C335" i="6"/>
  <c r="E332" i="7"/>
  <c r="E332" i="8"/>
  <c r="E335" i="9"/>
  <c r="B335" i="10"/>
  <c r="B332" i="11"/>
  <c r="B335" i="13"/>
  <c r="D334" i="14"/>
  <c r="E333" i="14"/>
  <c r="D332" i="35"/>
  <c r="E335" i="35"/>
  <c r="B334" i="35"/>
  <c r="D332" i="37"/>
  <c r="E335" i="37"/>
  <c r="D332" i="43"/>
  <c r="E335" i="43"/>
  <c r="B334" i="43"/>
  <c r="E335" i="45"/>
  <c r="C333" i="52"/>
  <c r="E331" i="52"/>
  <c r="B331" i="12"/>
  <c r="D333" i="12"/>
  <c r="C334" i="12"/>
  <c r="B332" i="14"/>
  <c r="C335" i="38"/>
  <c r="E331" i="38"/>
  <c r="C333" i="40"/>
  <c r="D332" i="47"/>
  <c r="B334" i="47"/>
  <c r="D334" i="49"/>
  <c r="B328" i="14"/>
  <c r="D334" i="15"/>
  <c r="E333" i="15"/>
  <c r="C331" i="15"/>
  <c r="D334" i="17"/>
  <c r="E333" i="17"/>
  <c r="D334" i="18"/>
  <c r="E333" i="18"/>
  <c r="D334" i="19"/>
  <c r="E333" i="19"/>
  <c r="D334" i="20"/>
  <c r="E333" i="20"/>
  <c r="D334" i="21"/>
  <c r="E333" i="21"/>
  <c r="D334" i="22"/>
  <c r="E333" i="22"/>
  <c r="D334" i="23"/>
  <c r="E333" i="23"/>
  <c r="D334" i="24"/>
  <c r="E333" i="24"/>
  <c r="C333" i="32"/>
  <c r="E331" i="32"/>
  <c r="C333" i="38"/>
  <c r="D332" i="49"/>
  <c r="E335" i="49"/>
  <c r="B334" i="49"/>
  <c r="C335" i="50"/>
  <c r="E331" i="50"/>
  <c r="BH334" i="2"/>
  <c r="BH329" i="2"/>
  <c r="BH330" i="2" s="1"/>
  <c r="BX329" i="2"/>
  <c r="BX334" i="2"/>
  <c r="BP334" i="2"/>
  <c r="BP329" i="2"/>
  <c r="BP330" i="2" s="1"/>
  <c r="CF329" i="2"/>
  <c r="CF334" i="2"/>
  <c r="CN329" i="2"/>
  <c r="CN330" i="2" s="1"/>
  <c r="CN334" i="2"/>
  <c r="CV334" i="2"/>
  <c r="CV329" i="2"/>
  <c r="DD334" i="2"/>
  <c r="DD329" i="2"/>
  <c r="DD330" i="2" s="1"/>
  <c r="BK334" i="2"/>
  <c r="BK329" i="2"/>
  <c r="CA334" i="2"/>
  <c r="CA329" i="2"/>
  <c r="CQ329" i="2"/>
  <c r="CQ330" i="2" s="1"/>
  <c r="CQ334" i="2"/>
  <c r="BL329" i="2"/>
  <c r="BL334" i="2"/>
  <c r="BT329" i="2"/>
  <c r="BT334" i="2"/>
  <c r="CR329" i="2"/>
  <c r="CR334" i="2"/>
  <c r="CF330" i="2"/>
  <c r="BS329" i="2"/>
  <c r="BS334" i="2"/>
  <c r="CI329" i="2"/>
  <c r="CI330" i="2" s="1"/>
  <c r="CI334" i="2"/>
  <c r="CY329" i="2"/>
  <c r="CY330" i="2" s="1"/>
  <c r="CY334" i="2"/>
  <c r="CB329" i="2"/>
  <c r="CB334" i="2"/>
  <c r="CJ334" i="2"/>
  <c r="CJ329" i="2"/>
  <c r="CZ329" i="2"/>
  <c r="CZ330" i="2" s="1"/>
  <c r="CZ331" i="2" s="1"/>
  <c r="CZ334" i="2"/>
  <c r="BX330" i="2"/>
  <c r="CV330" i="2"/>
  <c r="BM329" i="2"/>
  <c r="BM334" i="2"/>
  <c r="BU329" i="2"/>
  <c r="BU334" i="2"/>
  <c r="CC329" i="2"/>
  <c r="CC334" i="2"/>
  <c r="CK334" i="2"/>
  <c r="CK329" i="2"/>
  <c r="CS334" i="2"/>
  <c r="CS329" i="2"/>
  <c r="DA329" i="2"/>
  <c r="DA334" i="2"/>
  <c r="BW329" i="2"/>
  <c r="BW330" i="2" s="1"/>
  <c r="BW334" i="2"/>
  <c r="CU329" i="2"/>
  <c r="CU330" i="2" s="1"/>
  <c r="CU334" i="2"/>
  <c r="CG329" i="2"/>
  <c r="CG334" i="2"/>
  <c r="CJ330" i="2"/>
  <c r="CP334" i="2"/>
  <c r="CP329" i="2"/>
  <c r="BM330" i="2"/>
  <c r="CS330" i="2"/>
  <c r="CV331" i="2"/>
  <c r="BQ334" i="2"/>
  <c r="BQ329" i="2"/>
  <c r="DE334" i="2"/>
  <c r="DE329" i="2"/>
  <c r="BT330" i="2"/>
  <c r="BT331" i="2" s="1"/>
  <c r="BR334" i="2"/>
  <c r="BR329" i="2"/>
  <c r="CX334" i="2"/>
  <c r="CX329" i="2"/>
  <c r="CC330" i="2"/>
  <c r="CC331" i="2" s="1"/>
  <c r="CF331" i="2"/>
  <c r="CE329" i="2"/>
  <c r="CE330" i="2" s="1"/>
  <c r="CE334" i="2"/>
  <c r="BM331" i="2"/>
  <c r="BI334" i="2"/>
  <c r="BI329" i="2"/>
  <c r="CO329" i="2"/>
  <c r="CO334" i="2"/>
  <c r="BL330" i="2"/>
  <c r="CR330" i="2"/>
  <c r="CR331" i="2" s="1"/>
  <c r="BJ334" i="2"/>
  <c r="BJ329" i="2"/>
  <c r="CH334" i="2"/>
  <c r="CH329" i="2"/>
  <c r="DG334" i="2"/>
  <c r="DG329" i="2"/>
  <c r="BU330" i="2"/>
  <c r="DA330" i="2"/>
  <c r="DA331" i="2" s="1"/>
  <c r="BX331" i="2"/>
  <c r="BX332" i="2" s="1"/>
  <c r="CM329" i="2"/>
  <c r="CM334" i="2"/>
  <c r="BR330" i="2"/>
  <c r="BU331" i="2"/>
  <c r="BY334" i="2"/>
  <c r="BY329" i="2"/>
  <c r="BY330" i="2" s="1"/>
  <c r="CW329" i="2"/>
  <c r="CW330" i="2" s="1"/>
  <c r="CW334" i="2"/>
  <c r="CB330" i="2"/>
  <c r="CB331" i="2" s="1"/>
  <c r="BZ334" i="2"/>
  <c r="BZ329" i="2"/>
  <c r="CK330" i="2"/>
  <c r="CK332" i="2" s="1"/>
  <c r="BO329" i="2"/>
  <c r="BO330" i="2" s="1"/>
  <c r="BO334" i="2"/>
  <c r="CP330" i="2"/>
  <c r="CF332" i="2"/>
  <c r="BF334" i="2"/>
  <c r="BF329" i="2"/>
  <c r="BF330" i="2" s="1"/>
  <c r="BN334" i="2"/>
  <c r="BN329" i="2"/>
  <c r="BV334" i="2"/>
  <c r="BV329" i="2"/>
  <c r="CD334" i="2"/>
  <c r="CD329" i="2"/>
  <c r="CL334" i="2"/>
  <c r="CL329" i="2"/>
  <c r="CT334" i="2"/>
  <c r="CT329" i="2"/>
  <c r="DB334" i="2"/>
  <c r="DB329" i="2"/>
  <c r="DB330" i="2" s="1"/>
  <c r="BI330" i="2"/>
  <c r="BQ330" i="2"/>
  <c r="CG330" i="2"/>
  <c r="CO330" i="2"/>
  <c r="DE330" i="2"/>
  <c r="BL331" i="2"/>
  <c r="CJ331" i="2"/>
  <c r="BG329" i="2"/>
  <c r="BG330" i="2" s="1"/>
  <c r="BG334" i="2"/>
  <c r="DC329" i="2"/>
  <c r="DC334" i="2"/>
  <c r="CS331" i="2"/>
  <c r="BZ330" i="2"/>
  <c r="CK331" i="2"/>
  <c r="CV332" i="2"/>
  <c r="C334" i="3"/>
  <c r="C332" i="3"/>
  <c r="C332" i="4"/>
  <c r="E334" i="5"/>
  <c r="B333" i="5"/>
  <c r="D331" i="5"/>
  <c r="D334" i="5"/>
  <c r="C331" i="5"/>
  <c r="C334" i="5"/>
  <c r="E332" i="5"/>
  <c r="B331" i="5"/>
  <c r="E335" i="5"/>
  <c r="B334" i="5"/>
  <c r="D332" i="5"/>
  <c r="D335" i="5"/>
  <c r="C332" i="5"/>
  <c r="A328" i="5"/>
  <c r="C335" i="5"/>
  <c r="E333" i="5"/>
  <c r="B332" i="5"/>
  <c r="B335" i="5"/>
  <c r="D333" i="5"/>
  <c r="C333" i="5"/>
  <c r="E331" i="5"/>
  <c r="B332" i="4"/>
  <c r="A328" i="3"/>
  <c r="D332" i="3"/>
  <c r="D334" i="3"/>
  <c r="B331" i="4"/>
  <c r="E332" i="4"/>
  <c r="B331" i="6"/>
  <c r="E332" i="6"/>
  <c r="C334" i="6"/>
  <c r="B332" i="7"/>
  <c r="C331" i="8"/>
  <c r="C332" i="9"/>
  <c r="B334" i="9"/>
  <c r="B333" i="10"/>
  <c r="C334" i="11"/>
  <c r="C334" i="16"/>
  <c r="E332" i="3"/>
  <c r="E334" i="3"/>
  <c r="C331" i="4"/>
  <c r="C331" i="6"/>
  <c r="D334" i="6"/>
  <c r="A328" i="7"/>
  <c r="C332" i="7"/>
  <c r="D331" i="8"/>
  <c r="D334" i="9"/>
  <c r="C331" i="9"/>
  <c r="A328" i="9"/>
  <c r="D332" i="9"/>
  <c r="C334" i="9"/>
  <c r="E335" i="10"/>
  <c r="B331" i="10"/>
  <c r="C333" i="10"/>
  <c r="B335" i="11"/>
  <c r="B335" i="12"/>
  <c r="E335" i="15"/>
  <c r="B328" i="16"/>
  <c r="B331" i="3"/>
  <c r="B333" i="3"/>
  <c r="B335" i="3"/>
  <c r="D331" i="4"/>
  <c r="D331" i="6"/>
  <c r="B333" i="6"/>
  <c r="E334" i="6"/>
  <c r="D332" i="7"/>
  <c r="E331" i="8"/>
  <c r="E332" i="9"/>
  <c r="E334" i="9"/>
  <c r="B328" i="10"/>
  <c r="C331" i="10"/>
  <c r="D333" i="10"/>
  <c r="D335" i="11"/>
  <c r="C332" i="11"/>
  <c r="F332" i="11" s="1"/>
  <c r="A328" i="11"/>
  <c r="C333" i="11"/>
  <c r="E331" i="11"/>
  <c r="E334" i="11"/>
  <c r="B333" i="11"/>
  <c r="D331" i="11"/>
  <c r="D334" i="11"/>
  <c r="C331" i="11"/>
  <c r="E335" i="11"/>
  <c r="B334" i="11"/>
  <c r="F334" i="11" s="1"/>
  <c r="D332" i="11"/>
  <c r="B331" i="11"/>
  <c r="C335" i="11"/>
  <c r="C334" i="14"/>
  <c r="B328" i="15"/>
  <c r="B331" i="7"/>
  <c r="B331" i="9"/>
  <c r="B333" i="9"/>
  <c r="D331" i="10"/>
  <c r="C334" i="10"/>
  <c r="B333" i="16"/>
  <c r="B332" i="16"/>
  <c r="B335" i="16"/>
  <c r="C331" i="16"/>
  <c r="C335" i="16"/>
  <c r="D331" i="3"/>
  <c r="D333" i="3"/>
  <c r="D335" i="3"/>
  <c r="D333" i="6"/>
  <c r="B335" i="6"/>
  <c r="F335" i="6" s="1"/>
  <c r="C331" i="7"/>
  <c r="B332" i="8"/>
  <c r="D331" i="9"/>
  <c r="C333" i="9"/>
  <c r="B335" i="9"/>
  <c r="E331" i="10"/>
  <c r="D334" i="10"/>
  <c r="D335" i="12"/>
  <c r="C333" i="14"/>
  <c r="C333" i="16"/>
  <c r="E331" i="3"/>
  <c r="E333" i="3"/>
  <c r="E335" i="3"/>
  <c r="B332" i="6"/>
  <c r="E333" i="6"/>
  <c r="D331" i="7"/>
  <c r="A328" i="8"/>
  <c r="C332" i="8"/>
  <c r="E331" i="9"/>
  <c r="D333" i="9"/>
  <c r="C335" i="9"/>
  <c r="E334" i="10"/>
  <c r="D331" i="12"/>
  <c r="C335" i="13"/>
  <c r="E333" i="13"/>
  <c r="B332" i="13"/>
  <c r="E332" i="13"/>
  <c r="B333" i="14"/>
  <c r="B332" i="3"/>
  <c r="A328" i="4"/>
  <c r="A328" i="6"/>
  <c r="C332" i="6"/>
  <c r="E333" i="9"/>
  <c r="D335" i="9"/>
  <c r="E332" i="10"/>
  <c r="D333" i="11"/>
  <c r="E334" i="12"/>
  <c r="B333" i="12"/>
  <c r="D334" i="12"/>
  <c r="C331" i="12"/>
  <c r="E335" i="12"/>
  <c r="B334" i="12"/>
  <c r="C333" i="12"/>
  <c r="E331" i="12"/>
  <c r="E332" i="12"/>
  <c r="D333" i="13"/>
  <c r="E334" i="14"/>
  <c r="B328" i="4"/>
  <c r="B328" i="6"/>
  <c r="B331" i="8"/>
  <c r="F331" i="8" s="1"/>
  <c r="B332" i="9"/>
  <c r="D334" i="16"/>
  <c r="E333" i="16"/>
  <c r="D332" i="13"/>
  <c r="B334" i="13"/>
  <c r="E335" i="13"/>
  <c r="D333" i="14"/>
  <c r="B335" i="14"/>
  <c r="B331" i="15"/>
  <c r="E332" i="15"/>
  <c r="C334" i="15"/>
  <c r="D333" i="16"/>
  <c r="B331" i="17"/>
  <c r="E332" i="17"/>
  <c r="C334" i="17"/>
  <c r="D333" i="18"/>
  <c r="F333" i="18" s="1"/>
  <c r="B335" i="18"/>
  <c r="B331" i="19"/>
  <c r="E332" i="19"/>
  <c r="C334" i="19"/>
  <c r="D333" i="20"/>
  <c r="F333" i="20" s="1"/>
  <c r="B335" i="20"/>
  <c r="B331" i="21"/>
  <c r="E332" i="21"/>
  <c r="C334" i="21"/>
  <c r="D333" i="22"/>
  <c r="F333" i="22" s="1"/>
  <c r="B335" i="22"/>
  <c r="B331" i="23"/>
  <c r="E332" i="23"/>
  <c r="C334" i="23"/>
  <c r="D333" i="24"/>
  <c r="F333" i="24" s="1"/>
  <c r="B332" i="25"/>
  <c r="E333" i="25"/>
  <c r="C335" i="25"/>
  <c r="C331" i="26"/>
  <c r="D334" i="26"/>
  <c r="B332" i="27"/>
  <c r="E333" i="27"/>
  <c r="C335" i="27"/>
  <c r="C331" i="28"/>
  <c r="D334" i="28"/>
  <c r="B332" i="29"/>
  <c r="E333" i="29"/>
  <c r="C335" i="36"/>
  <c r="D334" i="43"/>
  <c r="B328" i="43"/>
  <c r="D332" i="45"/>
  <c r="C335" i="52"/>
  <c r="C331" i="17"/>
  <c r="B332" i="18"/>
  <c r="C335" i="18"/>
  <c r="C331" i="19"/>
  <c r="B332" i="20"/>
  <c r="C335" i="20"/>
  <c r="C331" i="21"/>
  <c r="B332" i="22"/>
  <c r="C335" i="22"/>
  <c r="C331" i="23"/>
  <c r="B332" i="24"/>
  <c r="A328" i="25"/>
  <c r="C332" i="25"/>
  <c r="D335" i="25"/>
  <c r="D331" i="26"/>
  <c r="B333" i="26"/>
  <c r="E334" i="26"/>
  <c r="A328" i="27"/>
  <c r="C332" i="27"/>
  <c r="D335" i="27"/>
  <c r="D331" i="28"/>
  <c r="B333" i="28"/>
  <c r="E334" i="28"/>
  <c r="D335" i="29"/>
  <c r="C335" i="29"/>
  <c r="A328" i="29"/>
  <c r="C332" i="29"/>
  <c r="B328" i="36"/>
  <c r="B328" i="52"/>
  <c r="B332" i="10"/>
  <c r="E333" i="10"/>
  <c r="C335" i="10"/>
  <c r="F335" i="10" s="1"/>
  <c r="B332" i="12"/>
  <c r="E333" i="12"/>
  <c r="C335" i="12"/>
  <c r="C331" i="13"/>
  <c r="D334" i="13"/>
  <c r="A328" i="14"/>
  <c r="C332" i="14"/>
  <c r="D335" i="14"/>
  <c r="D331" i="15"/>
  <c r="B333" i="15"/>
  <c r="E334" i="15"/>
  <c r="A328" i="16"/>
  <c r="C332" i="16"/>
  <c r="D335" i="16"/>
  <c r="D331" i="17"/>
  <c r="B333" i="17"/>
  <c r="E334" i="17"/>
  <c r="A328" i="18"/>
  <c r="C332" i="18"/>
  <c r="D335" i="18"/>
  <c r="D331" i="19"/>
  <c r="B333" i="19"/>
  <c r="E334" i="19"/>
  <c r="A328" i="20"/>
  <c r="C332" i="20"/>
  <c r="D335" i="20"/>
  <c r="D331" i="21"/>
  <c r="B333" i="21"/>
  <c r="E334" i="21"/>
  <c r="A328" i="22"/>
  <c r="C332" i="22"/>
  <c r="D335" i="22"/>
  <c r="D331" i="23"/>
  <c r="B333" i="23"/>
  <c r="E334" i="23"/>
  <c r="A328" i="24"/>
  <c r="C332" i="24"/>
  <c r="D332" i="25"/>
  <c r="B334" i="25"/>
  <c r="E335" i="25"/>
  <c r="E331" i="26"/>
  <c r="C333" i="26"/>
  <c r="D332" i="27"/>
  <c r="B334" i="27"/>
  <c r="E335" i="27"/>
  <c r="E331" i="28"/>
  <c r="C333" i="28"/>
  <c r="D332" i="29"/>
  <c r="B334" i="29"/>
  <c r="C335" i="32"/>
  <c r="B328" i="34"/>
  <c r="B328" i="39"/>
  <c r="C335" i="48"/>
  <c r="B328" i="50"/>
  <c r="A328" i="10"/>
  <c r="C332" i="10"/>
  <c r="D335" i="10"/>
  <c r="A328" i="12"/>
  <c r="C332" i="12"/>
  <c r="D331" i="13"/>
  <c r="B333" i="13"/>
  <c r="E334" i="13"/>
  <c r="D332" i="14"/>
  <c r="B334" i="14"/>
  <c r="F334" i="14" s="1"/>
  <c r="E335" i="14"/>
  <c r="E331" i="15"/>
  <c r="C333" i="15"/>
  <c r="D332" i="16"/>
  <c r="B334" i="16"/>
  <c r="E335" i="16"/>
  <c r="E331" i="17"/>
  <c r="C333" i="17"/>
  <c r="D332" i="18"/>
  <c r="B334" i="18"/>
  <c r="E335" i="18"/>
  <c r="E331" i="19"/>
  <c r="C333" i="19"/>
  <c r="D332" i="20"/>
  <c r="B334" i="20"/>
  <c r="E335" i="20"/>
  <c r="E331" i="21"/>
  <c r="C333" i="21"/>
  <c r="D332" i="22"/>
  <c r="B334" i="22"/>
  <c r="E335" i="22"/>
  <c r="E331" i="23"/>
  <c r="C333" i="23"/>
  <c r="D332" i="24"/>
  <c r="B334" i="24"/>
  <c r="B331" i="25"/>
  <c r="E332" i="25"/>
  <c r="C334" i="25"/>
  <c r="D333" i="26"/>
  <c r="B335" i="26"/>
  <c r="B331" i="27"/>
  <c r="E332" i="27"/>
  <c r="C334" i="27"/>
  <c r="D333" i="28"/>
  <c r="B335" i="28"/>
  <c r="B331" i="29"/>
  <c r="E332" i="29"/>
  <c r="C334" i="29"/>
  <c r="C335" i="30"/>
  <c r="E333" i="30"/>
  <c r="B332" i="30"/>
  <c r="B335" i="30"/>
  <c r="D333" i="30"/>
  <c r="E334" i="30"/>
  <c r="B333" i="30"/>
  <c r="D331" i="30"/>
  <c r="D334" i="30"/>
  <c r="C331" i="30"/>
  <c r="C334" i="30"/>
  <c r="E332" i="30"/>
  <c r="B331" i="30"/>
  <c r="E335" i="30"/>
  <c r="B334" i="30"/>
  <c r="D332" i="30"/>
  <c r="D335" i="30"/>
  <c r="C332" i="30"/>
  <c r="A328" i="30"/>
  <c r="E331" i="30"/>
  <c r="B328" i="32"/>
  <c r="B328" i="37"/>
  <c r="C335" i="46"/>
  <c r="B328" i="48"/>
  <c r="D332" i="10"/>
  <c r="B334" i="10"/>
  <c r="F334" i="10" s="1"/>
  <c r="B328" i="12"/>
  <c r="D332" i="12"/>
  <c r="E331" i="13"/>
  <c r="C333" i="13"/>
  <c r="B331" i="14"/>
  <c r="E332" i="14"/>
  <c r="D333" i="15"/>
  <c r="B335" i="15"/>
  <c r="B331" i="16"/>
  <c r="E332" i="16"/>
  <c r="D333" i="17"/>
  <c r="B335" i="17"/>
  <c r="B331" i="18"/>
  <c r="E332" i="18"/>
  <c r="D333" i="19"/>
  <c r="B335" i="19"/>
  <c r="B331" i="20"/>
  <c r="E332" i="20"/>
  <c r="D333" i="21"/>
  <c r="B335" i="21"/>
  <c r="B331" i="22"/>
  <c r="E332" i="22"/>
  <c r="D333" i="23"/>
  <c r="B335" i="23"/>
  <c r="B331" i="24"/>
  <c r="E332" i="24"/>
  <c r="C331" i="25"/>
  <c r="D334" i="25"/>
  <c r="B332" i="26"/>
  <c r="E333" i="26"/>
  <c r="C335" i="26"/>
  <c r="C331" i="27"/>
  <c r="D334" i="27"/>
  <c r="B332" i="28"/>
  <c r="E333" i="28"/>
  <c r="C335" i="28"/>
  <c r="C331" i="29"/>
  <c r="D334" i="29"/>
  <c r="B328" i="30"/>
  <c r="C333" i="30"/>
  <c r="D334" i="35"/>
  <c r="B328" i="35"/>
  <c r="C335" i="44"/>
  <c r="B328" i="46"/>
  <c r="D334" i="51"/>
  <c r="B328" i="51"/>
  <c r="D331" i="25"/>
  <c r="B333" i="25"/>
  <c r="E334" i="25"/>
  <c r="A328" i="26"/>
  <c r="C332" i="26"/>
  <c r="D335" i="26"/>
  <c r="D331" i="27"/>
  <c r="B333" i="27"/>
  <c r="E334" i="27"/>
  <c r="A328" i="28"/>
  <c r="C332" i="28"/>
  <c r="D335" i="28"/>
  <c r="D331" i="29"/>
  <c r="B333" i="29"/>
  <c r="E334" i="29"/>
  <c r="B328" i="44"/>
  <c r="D331" i="14"/>
  <c r="A328" i="15"/>
  <c r="C332" i="15"/>
  <c r="D335" i="15"/>
  <c r="D331" i="16"/>
  <c r="E334" i="16"/>
  <c r="A328" i="17"/>
  <c r="C332" i="17"/>
  <c r="F332" i="17" s="1"/>
  <c r="D335" i="17"/>
  <c r="D331" i="18"/>
  <c r="E334" i="18"/>
  <c r="A328" i="19"/>
  <c r="C332" i="19"/>
  <c r="D335" i="19"/>
  <c r="D331" i="20"/>
  <c r="E334" i="20"/>
  <c r="A328" i="21"/>
  <c r="C332" i="21"/>
  <c r="F332" i="21" s="1"/>
  <c r="D335" i="21"/>
  <c r="D331" i="22"/>
  <c r="E334" i="22"/>
  <c r="A328" i="23"/>
  <c r="C332" i="23"/>
  <c r="D335" i="23"/>
  <c r="D331" i="24"/>
  <c r="E334" i="24"/>
  <c r="E331" i="25"/>
  <c r="C333" i="25"/>
  <c r="D332" i="26"/>
  <c r="B334" i="26"/>
  <c r="F334" i="26" s="1"/>
  <c r="E335" i="26"/>
  <c r="E331" i="27"/>
  <c r="C333" i="27"/>
  <c r="D332" i="28"/>
  <c r="B334" i="28"/>
  <c r="F334" i="28" s="1"/>
  <c r="E335" i="28"/>
  <c r="E331" i="29"/>
  <c r="C333" i="29"/>
  <c r="D332" i="33"/>
  <c r="B328" i="42"/>
  <c r="D334" i="47"/>
  <c r="B328" i="47"/>
  <c r="A328" i="13"/>
  <c r="C332" i="13"/>
  <c r="E331" i="14"/>
  <c r="D332" i="15"/>
  <c r="B334" i="15"/>
  <c r="F334" i="15" s="1"/>
  <c r="E331" i="16"/>
  <c r="D332" i="17"/>
  <c r="B334" i="17"/>
  <c r="F334" i="17" s="1"/>
  <c r="E331" i="18"/>
  <c r="D332" i="19"/>
  <c r="B334" i="19"/>
  <c r="F334" i="19" s="1"/>
  <c r="E331" i="20"/>
  <c r="D332" i="21"/>
  <c r="B334" i="21"/>
  <c r="F334" i="21" s="1"/>
  <c r="E331" i="22"/>
  <c r="D332" i="23"/>
  <c r="B334" i="23"/>
  <c r="F334" i="23" s="1"/>
  <c r="E331" i="24"/>
  <c r="D333" i="25"/>
  <c r="B331" i="26"/>
  <c r="F331" i="26" s="1"/>
  <c r="E332" i="26"/>
  <c r="D333" i="27"/>
  <c r="B331" i="28"/>
  <c r="F331" i="28" s="1"/>
  <c r="E332" i="28"/>
  <c r="D333" i="29"/>
  <c r="B335" i="29"/>
  <c r="F335" i="29" s="1"/>
  <c r="D334" i="45"/>
  <c r="D331" i="31"/>
  <c r="B333" i="31"/>
  <c r="E334" i="31"/>
  <c r="A328" i="32"/>
  <c r="C332" i="32"/>
  <c r="D335" i="32"/>
  <c r="D331" i="33"/>
  <c r="B333" i="33"/>
  <c r="E334" i="33"/>
  <c r="A328" i="34"/>
  <c r="C332" i="34"/>
  <c r="D335" i="34"/>
  <c r="D331" i="35"/>
  <c r="B333" i="35"/>
  <c r="E334" i="35"/>
  <c r="A328" i="36"/>
  <c r="C332" i="36"/>
  <c r="D335" i="36"/>
  <c r="D331" i="37"/>
  <c r="B333" i="37"/>
  <c r="E334" i="37"/>
  <c r="A328" i="38"/>
  <c r="C332" i="38"/>
  <c r="D335" i="38"/>
  <c r="D331" i="39"/>
  <c r="B333" i="39"/>
  <c r="E334" i="39"/>
  <c r="A328" i="40"/>
  <c r="C332" i="40"/>
  <c r="D335" i="40"/>
  <c r="D331" i="41"/>
  <c r="B333" i="41"/>
  <c r="E334" i="41"/>
  <c r="A328" i="42"/>
  <c r="C332" i="42"/>
  <c r="D335" i="42"/>
  <c r="D331" i="43"/>
  <c r="B333" i="43"/>
  <c r="E334" i="43"/>
  <c r="A328" i="44"/>
  <c r="C332" i="44"/>
  <c r="D335" i="44"/>
  <c r="D331" i="45"/>
  <c r="B333" i="45"/>
  <c r="E334" i="45"/>
  <c r="A328" i="46"/>
  <c r="C332" i="46"/>
  <c r="D335" i="46"/>
  <c r="D331" i="47"/>
  <c r="B333" i="47"/>
  <c r="E334" i="47"/>
  <c r="A328" i="48"/>
  <c r="C332" i="48"/>
  <c r="D335" i="48"/>
  <c r="D331" i="49"/>
  <c r="B333" i="49"/>
  <c r="E334" i="49"/>
  <c r="A328" i="50"/>
  <c r="C332" i="50"/>
  <c r="D335" i="50"/>
  <c r="D331" i="51"/>
  <c r="B333" i="51"/>
  <c r="E334" i="51"/>
  <c r="A328" i="52"/>
  <c r="C332" i="52"/>
  <c r="D335" i="52"/>
  <c r="D331" i="53"/>
  <c r="B333" i="53"/>
  <c r="E334" i="53"/>
  <c r="E331" i="31"/>
  <c r="C333" i="31"/>
  <c r="D332" i="32"/>
  <c r="B334" i="32"/>
  <c r="E335" i="32"/>
  <c r="E331" i="33"/>
  <c r="C333" i="33"/>
  <c r="D332" i="34"/>
  <c r="B334" i="34"/>
  <c r="E335" i="34"/>
  <c r="E331" i="35"/>
  <c r="C333" i="35"/>
  <c r="D332" i="36"/>
  <c r="B334" i="36"/>
  <c r="E335" i="36"/>
  <c r="E331" i="37"/>
  <c r="C333" i="37"/>
  <c r="D332" i="38"/>
  <c r="B334" i="38"/>
  <c r="E335" i="38"/>
  <c r="E331" i="39"/>
  <c r="C333" i="39"/>
  <c r="D332" i="40"/>
  <c r="B334" i="40"/>
  <c r="E335" i="40"/>
  <c r="E331" i="41"/>
  <c r="C333" i="41"/>
  <c r="D332" i="42"/>
  <c r="B334" i="42"/>
  <c r="E335" i="42"/>
  <c r="E331" i="43"/>
  <c r="C333" i="43"/>
  <c r="D332" i="44"/>
  <c r="B334" i="44"/>
  <c r="E335" i="44"/>
  <c r="E331" i="45"/>
  <c r="C333" i="45"/>
  <c r="D332" i="46"/>
  <c r="B334" i="46"/>
  <c r="E335" i="46"/>
  <c r="E331" i="47"/>
  <c r="C333" i="47"/>
  <c r="D332" i="48"/>
  <c r="B334" i="48"/>
  <c r="E335" i="48"/>
  <c r="E331" i="49"/>
  <c r="C333" i="49"/>
  <c r="D332" i="50"/>
  <c r="B334" i="50"/>
  <c r="E335" i="50"/>
  <c r="E331" i="51"/>
  <c r="C333" i="51"/>
  <c r="D332" i="52"/>
  <c r="B334" i="52"/>
  <c r="E335" i="52"/>
  <c r="E331" i="53"/>
  <c r="C333" i="53"/>
  <c r="D333" i="31"/>
  <c r="B335" i="31"/>
  <c r="B331" i="32"/>
  <c r="E332" i="32"/>
  <c r="C334" i="32"/>
  <c r="B335" i="33"/>
  <c r="B331" i="34"/>
  <c r="E332" i="34"/>
  <c r="C334" i="34"/>
  <c r="D333" i="35"/>
  <c r="B335" i="35"/>
  <c r="B331" i="36"/>
  <c r="E332" i="36"/>
  <c r="C334" i="36"/>
  <c r="D333" i="37"/>
  <c r="B335" i="37"/>
  <c r="B331" i="38"/>
  <c r="E332" i="38"/>
  <c r="C334" i="38"/>
  <c r="D333" i="39"/>
  <c r="B335" i="39"/>
  <c r="B331" i="40"/>
  <c r="E332" i="40"/>
  <c r="C334" i="40"/>
  <c r="D333" i="41"/>
  <c r="B335" i="41"/>
  <c r="B331" i="42"/>
  <c r="E332" i="42"/>
  <c r="C334" i="42"/>
  <c r="D333" i="43"/>
  <c r="B335" i="43"/>
  <c r="B331" i="44"/>
  <c r="E332" i="44"/>
  <c r="C334" i="44"/>
  <c r="D333" i="45"/>
  <c r="B335" i="45"/>
  <c r="B331" i="46"/>
  <c r="E332" i="46"/>
  <c r="C334" i="46"/>
  <c r="D333" i="47"/>
  <c r="B335" i="47"/>
  <c r="B331" i="48"/>
  <c r="E332" i="48"/>
  <c r="C334" i="48"/>
  <c r="D333" i="49"/>
  <c r="B335" i="49"/>
  <c r="B331" i="50"/>
  <c r="E332" i="50"/>
  <c r="C334" i="50"/>
  <c r="D333" i="51"/>
  <c r="B335" i="51"/>
  <c r="B331" i="52"/>
  <c r="E332" i="52"/>
  <c r="C334" i="52"/>
  <c r="D333" i="53"/>
  <c r="B335" i="53"/>
  <c r="B332" i="31"/>
  <c r="E333" i="31"/>
  <c r="C335" i="31"/>
  <c r="C331" i="32"/>
  <c r="D334" i="32"/>
  <c r="B332" i="33"/>
  <c r="E333" i="33"/>
  <c r="C335" i="33"/>
  <c r="C331" i="34"/>
  <c r="D334" i="34"/>
  <c r="B332" i="35"/>
  <c r="E333" i="35"/>
  <c r="C335" i="35"/>
  <c r="C331" i="36"/>
  <c r="D334" i="36"/>
  <c r="B332" i="37"/>
  <c r="E333" i="37"/>
  <c r="C335" i="37"/>
  <c r="C331" i="38"/>
  <c r="D334" i="38"/>
  <c r="B332" i="39"/>
  <c r="E333" i="39"/>
  <c r="C335" i="39"/>
  <c r="C331" i="40"/>
  <c r="D334" i="40"/>
  <c r="B332" i="41"/>
  <c r="E333" i="41"/>
  <c r="C335" i="41"/>
  <c r="C331" i="42"/>
  <c r="D334" i="42"/>
  <c r="B332" i="43"/>
  <c r="E333" i="43"/>
  <c r="C335" i="43"/>
  <c r="C331" i="44"/>
  <c r="D334" i="44"/>
  <c r="B332" i="45"/>
  <c r="E333" i="45"/>
  <c r="C335" i="45"/>
  <c r="C331" i="46"/>
  <c r="D334" i="46"/>
  <c r="B332" i="47"/>
  <c r="E333" i="47"/>
  <c r="C335" i="47"/>
  <c r="C331" i="48"/>
  <c r="D334" i="48"/>
  <c r="B332" i="49"/>
  <c r="E333" i="49"/>
  <c r="C335" i="49"/>
  <c r="C331" i="50"/>
  <c r="D334" i="50"/>
  <c r="B332" i="51"/>
  <c r="E333" i="51"/>
  <c r="C335" i="51"/>
  <c r="C331" i="52"/>
  <c r="D334" i="52"/>
  <c r="B332" i="53"/>
  <c r="E333" i="53"/>
  <c r="C335" i="53"/>
  <c r="A328" i="31"/>
  <c r="C332" i="31"/>
  <c r="D335" i="31"/>
  <c r="D331" i="32"/>
  <c r="B333" i="32"/>
  <c r="E334" i="32"/>
  <c r="A328" i="33"/>
  <c r="C332" i="33"/>
  <c r="D335" i="33"/>
  <c r="D331" i="34"/>
  <c r="B333" i="34"/>
  <c r="E334" i="34"/>
  <c r="A328" i="35"/>
  <c r="C332" i="35"/>
  <c r="D335" i="35"/>
  <c r="D331" i="36"/>
  <c r="B333" i="36"/>
  <c r="E334" i="36"/>
  <c r="A328" i="37"/>
  <c r="C332" i="37"/>
  <c r="D335" i="37"/>
  <c r="D331" i="38"/>
  <c r="B333" i="38"/>
  <c r="E334" i="38"/>
  <c r="A328" i="39"/>
  <c r="C332" i="39"/>
  <c r="D335" i="39"/>
  <c r="D331" i="40"/>
  <c r="B333" i="40"/>
  <c r="E334" i="40"/>
  <c r="A328" i="41"/>
  <c r="C332" i="41"/>
  <c r="D335" i="41"/>
  <c r="D331" i="42"/>
  <c r="B333" i="42"/>
  <c r="E334" i="42"/>
  <c r="A328" i="43"/>
  <c r="C332" i="43"/>
  <c r="D335" i="43"/>
  <c r="D331" i="44"/>
  <c r="B333" i="44"/>
  <c r="E334" i="44"/>
  <c r="A328" i="45"/>
  <c r="C332" i="45"/>
  <c r="D335" i="45"/>
  <c r="D331" i="46"/>
  <c r="B333" i="46"/>
  <c r="E334" i="46"/>
  <c r="A328" i="47"/>
  <c r="C332" i="47"/>
  <c r="D335" i="47"/>
  <c r="D331" i="48"/>
  <c r="B333" i="48"/>
  <c r="E334" i="48"/>
  <c r="A328" i="49"/>
  <c r="C332" i="49"/>
  <c r="D335" i="49"/>
  <c r="D331" i="50"/>
  <c r="B333" i="50"/>
  <c r="E334" i="50"/>
  <c r="A328" i="51"/>
  <c r="C332" i="51"/>
  <c r="D335" i="51"/>
  <c r="D331" i="52"/>
  <c r="B333" i="52"/>
  <c r="E334" i="52"/>
  <c r="A328" i="53"/>
  <c r="C332" i="53"/>
  <c r="D335" i="53"/>
  <c r="D332" i="53"/>
  <c r="B334" i="53"/>
  <c r="E335" i="53"/>
  <c r="B331" i="31"/>
  <c r="E332" i="31"/>
  <c r="C334" i="31"/>
  <c r="F334" i="31" s="1"/>
  <c r="D333" i="32"/>
  <c r="B335" i="32"/>
  <c r="F335" i="32" s="1"/>
  <c r="B331" i="33"/>
  <c r="E332" i="33"/>
  <c r="C334" i="33"/>
  <c r="F334" i="33" s="1"/>
  <c r="D333" i="34"/>
  <c r="B335" i="34"/>
  <c r="F335" i="34" s="1"/>
  <c r="B331" i="35"/>
  <c r="E332" i="35"/>
  <c r="C334" i="35"/>
  <c r="F334" i="35" s="1"/>
  <c r="D333" i="36"/>
  <c r="B335" i="36"/>
  <c r="F335" i="36" s="1"/>
  <c r="B331" i="37"/>
  <c r="E332" i="37"/>
  <c r="C334" i="37"/>
  <c r="F334" i="37" s="1"/>
  <c r="D333" i="38"/>
  <c r="B335" i="38"/>
  <c r="F335" i="38" s="1"/>
  <c r="B331" i="39"/>
  <c r="E332" i="39"/>
  <c r="C334" i="39"/>
  <c r="F334" i="39" s="1"/>
  <c r="D333" i="40"/>
  <c r="B335" i="40"/>
  <c r="F335" i="40" s="1"/>
  <c r="B331" i="41"/>
  <c r="E332" i="41"/>
  <c r="C334" i="41"/>
  <c r="F334" i="41" s="1"/>
  <c r="D333" i="42"/>
  <c r="B335" i="42"/>
  <c r="F335" i="42" s="1"/>
  <c r="B331" i="43"/>
  <c r="E332" i="43"/>
  <c r="C334" i="43"/>
  <c r="F334" i="43" s="1"/>
  <c r="D333" i="44"/>
  <c r="B335" i="44"/>
  <c r="F335" i="44" s="1"/>
  <c r="B331" i="45"/>
  <c r="E332" i="45"/>
  <c r="C334" i="45"/>
  <c r="F334" i="45" s="1"/>
  <c r="D333" i="46"/>
  <c r="B335" i="46"/>
  <c r="F335" i="46" s="1"/>
  <c r="B331" i="47"/>
  <c r="E332" i="47"/>
  <c r="C334" i="47"/>
  <c r="F334" i="47" s="1"/>
  <c r="D333" i="48"/>
  <c r="B335" i="48"/>
  <c r="F335" i="48" s="1"/>
  <c r="B331" i="49"/>
  <c r="E332" i="49"/>
  <c r="C334" i="49"/>
  <c r="F334" i="49" s="1"/>
  <c r="D333" i="50"/>
  <c r="B335" i="50"/>
  <c r="F335" i="50" s="1"/>
  <c r="B331" i="51"/>
  <c r="E332" i="51"/>
  <c r="C334" i="51"/>
  <c r="F334" i="51" s="1"/>
  <c r="D333" i="52"/>
  <c r="B335" i="52"/>
  <c r="F335" i="52" s="1"/>
  <c r="B331" i="53"/>
  <c r="E332" i="53"/>
  <c r="C334" i="53"/>
  <c r="C331" i="31"/>
  <c r="B332" i="32"/>
  <c r="F332" i="32" s="1"/>
  <c r="E333" i="32"/>
  <c r="C331" i="33"/>
  <c r="B332" i="34"/>
  <c r="F332" i="34" s="1"/>
  <c r="E333" i="34"/>
  <c r="C331" i="35"/>
  <c r="B332" i="36"/>
  <c r="F332" i="36" s="1"/>
  <c r="E333" i="36"/>
  <c r="C331" i="37"/>
  <c r="B332" i="38"/>
  <c r="F332" i="38" s="1"/>
  <c r="E333" i="38"/>
  <c r="C331" i="39"/>
  <c r="B332" i="40"/>
  <c r="F332" i="40" s="1"/>
  <c r="E333" i="40"/>
  <c r="C331" i="41"/>
  <c r="B332" i="42"/>
  <c r="F332" i="42" s="1"/>
  <c r="E333" i="42"/>
  <c r="C331" i="43"/>
  <c r="B332" i="44"/>
  <c r="F332" i="44" s="1"/>
  <c r="E333" i="44"/>
  <c r="C331" i="45"/>
  <c r="B332" i="46"/>
  <c r="F332" i="46" s="1"/>
  <c r="E333" i="46"/>
  <c r="C331" i="47"/>
  <c r="B332" i="48"/>
  <c r="F332" i="48" s="1"/>
  <c r="E333" i="48"/>
  <c r="C331" i="49"/>
  <c r="B332" i="50"/>
  <c r="F332" i="50" s="1"/>
  <c r="E333" i="50"/>
  <c r="C331" i="51"/>
  <c r="B332" i="52"/>
  <c r="F332" i="52" s="1"/>
  <c r="E333" i="52"/>
  <c r="C331" i="53"/>
  <c r="F332" i="23" l="1"/>
  <c r="F334" i="6"/>
  <c r="BQ331" i="2"/>
  <c r="F331" i="13"/>
  <c r="BM332" i="2"/>
  <c r="F332" i="19"/>
  <c r="F331" i="30"/>
  <c r="F335" i="25"/>
  <c r="CS332" i="2"/>
  <c r="F332" i="15"/>
  <c r="F332" i="9"/>
  <c r="CR332" i="2"/>
  <c r="BT332" i="2"/>
  <c r="CP331" i="2"/>
  <c r="CP332" i="2" s="1"/>
  <c r="CC332" i="2"/>
  <c r="CZ332" i="2"/>
  <c r="F332" i="14"/>
  <c r="F335" i="27"/>
  <c r="BY331" i="2"/>
  <c r="DE331" i="2"/>
  <c r="CJ332" i="2"/>
  <c r="BL332" i="2"/>
  <c r="F331" i="12"/>
  <c r="F335" i="13"/>
  <c r="DA332" i="2"/>
  <c r="BU332" i="2"/>
  <c r="CU331" i="2"/>
  <c r="CU332" i="2" s="1"/>
  <c r="CE331" i="2"/>
  <c r="CE332" i="2" s="1"/>
  <c r="DD331" i="2"/>
  <c r="DD332" i="2" s="1"/>
  <c r="BP331" i="2"/>
  <c r="BP332" i="2" s="1"/>
  <c r="BW331" i="2"/>
  <c r="BW332" i="2" s="1"/>
  <c r="BH331" i="2"/>
  <c r="BH332" i="2" s="1"/>
  <c r="CN332" i="2"/>
  <c r="CN331" i="2"/>
  <c r="F331" i="49"/>
  <c r="F331" i="33"/>
  <c r="F332" i="53"/>
  <c r="F332" i="37"/>
  <c r="F335" i="53"/>
  <c r="F331" i="44"/>
  <c r="F335" i="37"/>
  <c r="F334" i="50"/>
  <c r="F334" i="34"/>
  <c r="F333" i="51"/>
  <c r="F333" i="43"/>
  <c r="F333" i="35"/>
  <c r="F332" i="28"/>
  <c r="F335" i="30"/>
  <c r="F331" i="25"/>
  <c r="F334" i="18"/>
  <c r="F333" i="23"/>
  <c r="F333" i="15"/>
  <c r="F332" i="24"/>
  <c r="F335" i="22"/>
  <c r="F331" i="9"/>
  <c r="F332" i="7"/>
  <c r="BO331" i="2"/>
  <c r="BO332" i="2" s="1"/>
  <c r="DC331" i="2"/>
  <c r="DC330" i="2"/>
  <c r="DC332" i="2" s="1"/>
  <c r="CT330" i="2"/>
  <c r="CT331" i="2" s="1"/>
  <c r="CT332" i="2" s="1"/>
  <c r="BQ332" i="2"/>
  <c r="BY332" i="2"/>
  <c r="BZ331" i="2"/>
  <c r="BZ332" i="2" s="1"/>
  <c r="CW331" i="2"/>
  <c r="CW332" i="2" s="1"/>
  <c r="CA330" i="2"/>
  <c r="F331" i="39"/>
  <c r="F333" i="48"/>
  <c r="F333" i="40"/>
  <c r="F333" i="32"/>
  <c r="F332" i="43"/>
  <c r="F331" i="50"/>
  <c r="F335" i="43"/>
  <c r="F331" i="34"/>
  <c r="F336" i="34" s="1"/>
  <c r="F334" i="40"/>
  <c r="F331" i="24"/>
  <c r="F331" i="20"/>
  <c r="F331" i="16"/>
  <c r="F332" i="30"/>
  <c r="F334" i="24"/>
  <c r="F334" i="29"/>
  <c r="F332" i="12"/>
  <c r="F332" i="18"/>
  <c r="F332" i="29"/>
  <c r="F331" i="19"/>
  <c r="F333" i="12"/>
  <c r="F331" i="7"/>
  <c r="F331" i="10"/>
  <c r="DG330" i="2"/>
  <c r="DG331" i="2" s="1"/>
  <c r="DG332" i="2" s="1"/>
  <c r="BG331" i="2"/>
  <c r="BG332" i="2" s="1"/>
  <c r="DB331" i="2"/>
  <c r="CL330" i="2"/>
  <c r="CL331" i="2" s="1"/>
  <c r="CL332" i="2" s="1"/>
  <c r="CY331" i="2"/>
  <c r="CY332" i="2" s="1"/>
  <c r="BR331" i="2"/>
  <c r="BR332" i="2" s="1"/>
  <c r="CO331" i="2"/>
  <c r="CO332" i="2" s="1"/>
  <c r="BS330" i="2"/>
  <c r="BS331" i="2" s="1"/>
  <c r="F331" i="45"/>
  <c r="F332" i="49"/>
  <c r="F332" i="33"/>
  <c r="F335" i="49"/>
  <c r="F331" i="40"/>
  <c r="F336" i="40" s="1"/>
  <c r="F335" i="33"/>
  <c r="F334" i="46"/>
  <c r="F333" i="53"/>
  <c r="F333" i="45"/>
  <c r="F333" i="37"/>
  <c r="F333" i="25"/>
  <c r="F335" i="23"/>
  <c r="F335" i="19"/>
  <c r="F335" i="15"/>
  <c r="F333" i="17"/>
  <c r="F335" i="18"/>
  <c r="F331" i="15"/>
  <c r="F336" i="15" s="1"/>
  <c r="F335" i="16"/>
  <c r="CH330" i="2"/>
  <c r="CH331" i="2" s="1"/>
  <c r="CH332" i="2" s="1"/>
  <c r="CM330" i="2"/>
  <c r="CD330" i="2"/>
  <c r="CD331" i="2" s="1"/>
  <c r="CD332" i="2" s="1"/>
  <c r="CI331" i="2"/>
  <c r="CI332" i="2" s="1"/>
  <c r="CQ331" i="2"/>
  <c r="CQ332" i="2" s="1"/>
  <c r="CG331" i="2"/>
  <c r="CG332" i="2" s="1"/>
  <c r="BK330" i="2"/>
  <c r="BK331" i="2" s="1"/>
  <c r="DB332" i="2"/>
  <c r="F331" i="51"/>
  <c r="F331" i="35"/>
  <c r="F333" i="50"/>
  <c r="F333" i="42"/>
  <c r="F333" i="34"/>
  <c r="F332" i="39"/>
  <c r="F331" i="46"/>
  <c r="F335" i="39"/>
  <c r="F334" i="52"/>
  <c r="F334" i="36"/>
  <c r="F331" i="27"/>
  <c r="F334" i="20"/>
  <c r="F334" i="25"/>
  <c r="F333" i="26"/>
  <c r="F332" i="22"/>
  <c r="F332" i="25"/>
  <c r="F335" i="14"/>
  <c r="F332" i="6"/>
  <c r="F332" i="16"/>
  <c r="F333" i="6"/>
  <c r="F331" i="6"/>
  <c r="BV330" i="2"/>
  <c r="BV331" i="2" s="1"/>
  <c r="BV332" i="2" s="1"/>
  <c r="F331" i="41"/>
  <c r="F332" i="45"/>
  <c r="F331" i="52"/>
  <c r="F335" i="45"/>
  <c r="F331" i="36"/>
  <c r="F334" i="42"/>
  <c r="F333" i="47"/>
  <c r="F333" i="39"/>
  <c r="F333" i="31"/>
  <c r="F333" i="27"/>
  <c r="F335" i="26"/>
  <c r="F333" i="19"/>
  <c r="F332" i="10"/>
  <c r="F331" i="21"/>
  <c r="F335" i="9"/>
  <c r="F333" i="16"/>
  <c r="F333" i="11"/>
  <c r="F333" i="10"/>
  <c r="F335" i="5"/>
  <c r="F334" i="5"/>
  <c r="F333" i="5"/>
  <c r="CX330" i="2"/>
  <c r="CX331" i="2" s="1"/>
  <c r="BN330" i="2"/>
  <c r="BN331" i="2" s="1"/>
  <c r="F331" i="47"/>
  <c r="F331" i="31"/>
  <c r="F333" i="52"/>
  <c r="F333" i="44"/>
  <c r="F333" i="36"/>
  <c r="F332" i="51"/>
  <c r="F332" i="35"/>
  <c r="F335" i="51"/>
  <c r="F331" i="42"/>
  <c r="F336" i="42" s="1"/>
  <c r="F335" i="35"/>
  <c r="F331" i="32"/>
  <c r="F334" i="48"/>
  <c r="F334" i="32"/>
  <c r="F332" i="26"/>
  <c r="F331" i="22"/>
  <c r="F331" i="18"/>
  <c r="F331" i="14"/>
  <c r="F334" i="30"/>
  <c r="F333" i="30"/>
  <c r="F334" i="16"/>
  <c r="F333" i="13"/>
  <c r="F333" i="28"/>
  <c r="F335" i="20"/>
  <c r="F334" i="12"/>
  <c r="F333" i="14"/>
  <c r="F331" i="11"/>
  <c r="F334" i="9"/>
  <c r="F331" i="4"/>
  <c r="F332" i="5"/>
  <c r="CB332" i="2"/>
  <c r="F331" i="53"/>
  <c r="F331" i="37"/>
  <c r="F332" i="41"/>
  <c r="F331" i="48"/>
  <c r="F335" i="41"/>
  <c r="F335" i="31"/>
  <c r="F334" i="38"/>
  <c r="F333" i="49"/>
  <c r="F333" i="41"/>
  <c r="F333" i="33"/>
  <c r="F333" i="29"/>
  <c r="F335" i="21"/>
  <c r="F335" i="17"/>
  <c r="F331" i="29"/>
  <c r="F334" i="22"/>
  <c r="F334" i="27"/>
  <c r="F333" i="21"/>
  <c r="F332" i="20"/>
  <c r="F332" i="27"/>
  <c r="F331" i="17"/>
  <c r="F334" i="13"/>
  <c r="F335" i="12"/>
  <c r="F332" i="4"/>
  <c r="F331" i="5"/>
  <c r="DE332" i="2"/>
  <c r="F331" i="43"/>
  <c r="F336" i="43" s="1"/>
  <c r="F334" i="53"/>
  <c r="F333" i="46"/>
  <c r="F333" i="38"/>
  <c r="F332" i="47"/>
  <c r="F332" i="31"/>
  <c r="F335" i="47"/>
  <c r="F331" i="38"/>
  <c r="F336" i="38" s="1"/>
  <c r="F334" i="44"/>
  <c r="F335" i="28"/>
  <c r="F331" i="23"/>
  <c r="F336" i="23" s="1"/>
  <c r="F332" i="13"/>
  <c r="F332" i="8"/>
  <c r="F333" i="9"/>
  <c r="F335" i="11"/>
  <c r="BJ330" i="2"/>
  <c r="BJ331" i="2" s="1"/>
  <c r="F336" i="35" l="1"/>
  <c r="F336" i="29"/>
  <c r="F336" i="30"/>
  <c r="F336" i="12"/>
  <c r="F336" i="46"/>
  <c r="F336" i="53"/>
  <c r="F336" i="22"/>
  <c r="F336" i="37"/>
  <c r="F336" i="28"/>
  <c r="F336" i="26"/>
  <c r="F333" i="4"/>
  <c r="F336" i="21"/>
  <c r="F336" i="19"/>
  <c r="F336" i="20"/>
  <c r="F336" i="33"/>
  <c r="F336" i="17"/>
  <c r="F336" i="48"/>
  <c r="F336" i="11"/>
  <c r="F336" i="32"/>
  <c r="F336" i="36"/>
  <c r="F336" i="14"/>
  <c r="F336" i="31"/>
  <c r="F336" i="24"/>
  <c r="F336" i="49"/>
  <c r="BN332" i="2"/>
  <c r="F336" i="18"/>
  <c r="F336" i="47"/>
  <c r="F336" i="52"/>
  <c r="F336" i="27"/>
  <c r="F336" i="39"/>
  <c r="CM331" i="2"/>
  <c r="CM332" i="2" s="1"/>
  <c r="F336" i="45"/>
  <c r="CA332" i="2"/>
  <c r="F336" i="25"/>
  <c r="BS332" i="2"/>
  <c r="F336" i="44"/>
  <c r="CA331" i="2"/>
  <c r="F336" i="10"/>
  <c r="F336" i="50"/>
  <c r="BK332" i="2"/>
  <c r="CX332" i="2"/>
  <c r="BJ332" i="2"/>
  <c r="BJ333" i="2" s="1"/>
  <c r="F336" i="41"/>
  <c r="F336" i="51"/>
  <c r="F336" i="16"/>
</calcChain>
</file>

<file path=xl/sharedStrings.xml><?xml version="1.0" encoding="utf-8"?>
<sst xmlns="http://schemas.openxmlformats.org/spreadsheetml/2006/main" count="18465" uniqueCount="384">
  <si>
    <t>Timestamp</t>
  </si>
  <si>
    <t>Do you agree to the above terms? By clicking Yes, you consent that you are willing to participate in this anonymous survey.</t>
  </si>
  <si>
    <t>Please select your position in the department</t>
  </si>
  <si>
    <t xml:space="preserve">In total, How long have you been a Law Enforcement Professional or Police Officer ? </t>
  </si>
  <si>
    <t>Do you know what EAP (Employee Assistance Program) services are available to you?</t>
  </si>
  <si>
    <t xml:space="preserve"> Do you know how to access EAP (Employee Assistance Program) services? </t>
  </si>
  <si>
    <t>Please select how likely you are to use EAP (Employee Assistance Program) services?</t>
  </si>
  <si>
    <t>Do you know what Peer Support services are available to you?</t>
  </si>
  <si>
    <t>Do you know who your Peer Support team is?</t>
  </si>
  <si>
    <t>Do you know how to access Peer Support services?</t>
  </si>
  <si>
    <t>Please select how likely are you to use Peer Support?</t>
  </si>
  <si>
    <t>I feel comfortable confiding with my Peer Support members.</t>
  </si>
  <si>
    <t>I am interested in attending inservices for coping with stress and other mental health skills.</t>
  </si>
  <si>
    <t>How likely would you be to participate in webinars or online workshops instead of in person training's?</t>
  </si>
  <si>
    <t>Resources and tips to help cope would be helpful during shift briefings.</t>
  </si>
  <si>
    <t xml:space="preserve">In terms of coping, how helpful would you find an Officer Wellness Training during your first year in the department? </t>
  </si>
  <si>
    <t>If you were offered workshops about diet and nutrition how likely would you be to attend and participate?</t>
  </si>
  <si>
    <t>If you were offered workshops about exercise and fitness how likely would you be to attend and participate?</t>
  </si>
  <si>
    <t>If you and your family were offered family skills workshops how likely would you be to attend and participate?</t>
  </si>
  <si>
    <t>If you and your family were offered access to a department support group how likely would you be to attend and participate?</t>
  </si>
  <si>
    <t>Would you find workshops about healthy relationships or marriage skills beneficial?</t>
  </si>
  <si>
    <t>If you were offered classes about personal finances how likely would you be to attend and participate?</t>
  </si>
  <si>
    <t xml:space="preserve">If you were offered classes about mindfulness or meditation how likely would you be to attend and participate? </t>
  </si>
  <si>
    <t xml:space="preserve">If you were offered resiliency training how likely would you be to attend and participate? </t>
  </si>
  <si>
    <t xml:space="preserve">Would being partially reimbursed for personal wellness expenses (ex: counseling services, health training, wealth management, fitness events… etc.) increase the likelihood you would utilize such services?  </t>
  </si>
  <si>
    <t>In what way do you feel your work as a law enforcement professional has impacted your spiritual beliefs?</t>
  </si>
  <si>
    <t>To what extent do you feel your religious or spiritual beliefs have been impacted by your work as a law enforcement professional?</t>
  </si>
  <si>
    <t>To what extent does any connection to a spiritual being help you get through hard times?</t>
  </si>
  <si>
    <t>To what extent does any connection to a spiritual being help you to tolerate stress?</t>
  </si>
  <si>
    <t>Do you know what Department Spiritual Support services are available to you?</t>
  </si>
  <si>
    <t>How likely are you to utilize the department Chaplain for spiritual guidance and comfort?</t>
  </si>
  <si>
    <t>Finding it difficult to separate work from my personal life.</t>
  </si>
  <si>
    <t>Trouble falling, staying asleep or sleeping too much.</t>
  </si>
  <si>
    <t>Did you struggle with sleep prior to becoming a  police officer or law enforcement professional?</t>
  </si>
  <si>
    <t xml:space="preserve">Feeling distant or cut off from people outside  law enforcement.  </t>
  </si>
  <si>
    <t>Feeling down, depressed, or hopeless.</t>
  </si>
  <si>
    <t>Having difficulty concentrating.</t>
  </si>
  <si>
    <t xml:space="preserve">Experiencing distressing memories of job related experiences. </t>
  </si>
  <si>
    <t>Having physical reactions (ex: heart pounding, trouble breathing, sweating) when something reminds you of a stressful job related experience.</t>
  </si>
  <si>
    <t xml:space="preserve">Feeling irritable or having angry outbursts. </t>
  </si>
  <si>
    <t>Intense anger that is directed toward others.</t>
  </si>
  <si>
    <t>Intense anger that is directed toward myself.</t>
  </si>
  <si>
    <t>Experiencing suicidal thoughts.</t>
  </si>
  <si>
    <t>How frequently are you experiencing suicidal thoughts?</t>
  </si>
  <si>
    <t>I don’t know where to get help.</t>
  </si>
  <si>
    <t>It would be difficult getting time off work for treatment.</t>
  </si>
  <si>
    <t>It would be to embarrassing.</t>
  </si>
  <si>
    <t>People who need help are weak and ineffective.</t>
  </si>
  <si>
    <t>If members in my team found out I was seeking mental health services, they might have less confidence in me.</t>
  </si>
  <si>
    <t>If my shift leadership found out I was seeking mental health services, they might treat me differently.</t>
  </si>
  <si>
    <t>Evidence of mental health care in my medical records could harm my career.</t>
  </si>
  <si>
    <t>I can think of other law enforcement professionals or officers in the department who might need mental health treatment.</t>
  </si>
  <si>
    <t>At times I have wondered if I need mental health treatment.</t>
  </si>
  <si>
    <t>How do you deal with stress after a hard shift? Check ALL that apply.</t>
  </si>
  <si>
    <t>How often do you drink more than 4 alcohol drinks in a single day and more than 14 alcohol drinks in a week?  (A drink is defined as: 12 ounces of beer, 5 ounces of wine, or 1.5 ounces of spirits)</t>
  </si>
  <si>
    <t>Yes</t>
  </si>
  <si>
    <t>Law Enforcement Professional  (Dispatch or other Civilian Department Member )</t>
  </si>
  <si>
    <t>1-6 years</t>
  </si>
  <si>
    <t>Sworn Officer</t>
  </si>
  <si>
    <t>14-20 years</t>
  </si>
  <si>
    <t>Moderately</t>
  </si>
  <si>
    <t>Sometimes</t>
  </si>
  <si>
    <t>Extremely</t>
  </si>
  <si>
    <t>Rarely</t>
  </si>
  <si>
    <t>Strongly Agree</t>
  </si>
  <si>
    <t>Agree</t>
  </si>
  <si>
    <t>Not at all</t>
  </si>
  <si>
    <t>A little bit</t>
  </si>
  <si>
    <t>Quite a bit</t>
  </si>
  <si>
    <t>C</t>
  </si>
  <si>
    <t>D</t>
  </si>
  <si>
    <t xml:space="preserve">E 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</si>
  <si>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</si>
  <si>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</si>
  <si>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</si>
  <si>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</si>
  <si>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</si>
  <si>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</si>
  <si>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</si>
  <si>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</si>
  <si>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</si>
  <si>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</si>
  <si>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</si>
  <si>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</si>
  <si>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</si>
  <si>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Both</t>
  </si>
  <si>
    <t>S</t>
  </si>
  <si>
    <t>T</t>
  </si>
  <si>
    <t>U</t>
  </si>
  <si>
    <t>V</t>
  </si>
  <si>
    <t>W</t>
  </si>
  <si>
    <t>X</t>
  </si>
  <si>
    <t>Often</t>
  </si>
  <si>
    <t>Very Often</t>
  </si>
  <si>
    <t>Y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</si>
  <si>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</si>
  <si>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</si>
  <si>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</si>
  <si>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</si>
  <si>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</si>
  <si>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</si>
  <si>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</si>
  <si>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</si>
  <si>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</si>
  <si>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</si>
  <si>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Never</t>
  </si>
  <si>
    <t>AJ</t>
  </si>
  <si>
    <t>AK</t>
  </si>
  <si>
    <t>Strongly Disagree</t>
  </si>
  <si>
    <t>AL</t>
  </si>
  <si>
    <t>AM</t>
  </si>
  <si>
    <t>AN</t>
  </si>
  <si>
    <t>Disagree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</si>
  <si>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</si>
  <si>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</si>
  <si>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</si>
  <si>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</si>
  <si>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</si>
  <si>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</si>
  <si>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</si>
  <si>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</si>
  <si>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</si>
  <si>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</si>
  <si>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</si>
  <si>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</si>
  <si>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</si>
  <si>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</si>
  <si>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BD</t>
  </si>
  <si>
    <t>No</t>
  </si>
  <si>
    <t>Strongly agree</t>
  </si>
  <si>
    <t>Positively</t>
  </si>
  <si>
    <t>Neutral</t>
  </si>
  <si>
    <t>Isolate Yourself, Join in Positive/ Healthy Family Activities, Exercise, Talk to only those inside the department about your hard shift</t>
  </si>
  <si>
    <t>Just After Stressful Events</t>
  </si>
  <si>
    <t>Isolate Yourself, Engage in Unhealthy Sexual Activity</t>
  </si>
  <si>
    <t>Isolate Yourself, Join in Positive/ Healthy Family Activities, Exercise, Participate in Healthy Recreation/Hobbies</t>
  </si>
  <si>
    <t>7-13 years</t>
  </si>
  <si>
    <t>Join in Positive/ Healthy Family Activities, Exercise, Meditation/ Mindfulness, Talk to others outside of the department about your hard shift, Participate in Healthy Recreation/Hobbies</t>
  </si>
  <si>
    <t xml:space="preserve"> </t>
  </si>
  <si>
    <t>Position</t>
  </si>
  <si>
    <t>how many years</t>
  </si>
  <si>
    <t>what EAP</t>
  </si>
  <si>
    <t>how to access EAP</t>
  </si>
  <si>
    <t>likely to access EAP</t>
  </si>
  <si>
    <t>what peer support</t>
  </si>
  <si>
    <t>who is peer support</t>
  </si>
  <si>
    <t>how to access peer sup</t>
  </si>
  <si>
    <t>likely to access</t>
  </si>
  <si>
    <t>comfort with peer</t>
  </si>
  <si>
    <t>attending other skills trainings</t>
  </si>
  <si>
    <t>participate in trainings</t>
  </si>
  <si>
    <t>resources at shift briefs</t>
  </si>
  <si>
    <t>officer wellness training</t>
  </si>
  <si>
    <t>diet and nutrition</t>
  </si>
  <si>
    <t>exercise</t>
  </si>
  <si>
    <t>family skills</t>
  </si>
  <si>
    <t>support group</t>
  </si>
  <si>
    <t>marriage skills</t>
  </si>
  <si>
    <t>personal finance</t>
  </si>
  <si>
    <t>mindfulness</t>
  </si>
  <si>
    <t>resilencey</t>
  </si>
  <si>
    <t>reimbursment</t>
  </si>
  <si>
    <t>way spiritual</t>
  </si>
  <si>
    <t>extent spiritual</t>
  </si>
  <si>
    <t>spritual help</t>
  </si>
  <si>
    <t>spiritual tolerate</t>
  </si>
  <si>
    <t>spiritual support</t>
  </si>
  <si>
    <t>chaplain</t>
  </si>
  <si>
    <t>separate work</t>
  </si>
  <si>
    <t>falling asleep</t>
  </si>
  <si>
    <t>sleep issues before</t>
  </si>
  <si>
    <t>cut off from outside</t>
  </si>
  <si>
    <t>feeling depressed</t>
  </si>
  <si>
    <t>concentration</t>
  </si>
  <si>
    <t>bad memories</t>
  </si>
  <si>
    <t>physical reactions</t>
  </si>
  <si>
    <t>feeling irritable</t>
  </si>
  <si>
    <t>anger toward others</t>
  </si>
  <si>
    <t>anger towar self</t>
  </si>
  <si>
    <t>suicidal thoughts</t>
  </si>
  <si>
    <t>frequency thoughts</t>
  </si>
  <si>
    <t xml:space="preserve">don't know where </t>
  </si>
  <si>
    <t>time off issues</t>
  </si>
  <si>
    <t>embarressing</t>
  </si>
  <si>
    <t>weak ineffective</t>
  </si>
  <si>
    <t>less confidence</t>
  </si>
  <si>
    <t>leadership</t>
  </si>
  <si>
    <t>harm my career</t>
  </si>
  <si>
    <t>deal with it alone</t>
  </si>
  <si>
    <t>others who need</t>
  </si>
  <si>
    <t>I might need</t>
  </si>
  <si>
    <t>Isolate Yourself, Join in Positive/ Healthy Family Activities, Meditation/ Mindfulness, Talk to others outside of the department about your hard shift, Participate in Healthy Recreation/Hobbies</t>
  </si>
  <si>
    <t>how often alcohol</t>
  </si>
  <si>
    <t>Isolate Yourself, Join in Positive/ Healthy Family Activities, Exercise</t>
  </si>
  <si>
    <t>20+ years</t>
  </si>
  <si>
    <t>What EAP</t>
  </si>
  <si>
    <t>Drinking Alcohol (4 or more drinks), Isolate Yourself, Exercise</t>
  </si>
  <si>
    <t>years of service</t>
  </si>
  <si>
    <t>Drinking Alcohol (4 or more drinks), Join in Positive/ Healthy Family Activities, Exercise, Talk to others outside of the department about your hard shift, Participate in Healthy Recreation/Hobbies</t>
  </si>
  <si>
    <t>Negatively</t>
  </si>
  <si>
    <t>Isolate Yourself</t>
  </si>
  <si>
    <t>Isolate Yourself, Engage in Unhealthy Sexual Activity, Participate in Healthy Recreation/Hobbies, Talk to only those inside the department about your hard shift</t>
  </si>
  <si>
    <t>Drinking Alcohol (4 or more drinks), Isolate Yourself, Engage in Unhealthy Sexual Activity, Exercise, Meditation/ Mindfulness</t>
  </si>
  <si>
    <t>(2-3)x’s a Month</t>
  </si>
  <si>
    <t>Talk to others outside of the department about your hard shift</t>
  </si>
  <si>
    <t>Join in Positive/ Healthy Family Activities, Talk to others outside of the department about your hard shift, Participate in Healthy Recreation/Hobbies</t>
  </si>
  <si>
    <t>Join in Positive/ Healthy Family Activities, Participate in Healthy Recreation/Hobbies</t>
  </si>
  <si>
    <t>Isolate Yourself, Exercise</t>
  </si>
  <si>
    <t>Exercise, Participate in Healthy Recreation/Hobbies, Talk to only those inside the department about your hard shift</t>
  </si>
  <si>
    <t>Engaging in Risky Behavior, Isolate Yourself, Exercise, Talk to others outside of the department about your hard shift, Participate in Healthy Recreation/Hobbies</t>
  </si>
  <si>
    <t>Isolate Yourself, Participate in Healthy Recreation/Hobbies</t>
  </si>
  <si>
    <t>Exercise, Talk to others outside of the department about your hard shift</t>
  </si>
  <si>
    <t>Strongly disagree</t>
  </si>
  <si>
    <t>Participate in Healthy Recreation/Hobbies</t>
  </si>
  <si>
    <t>Drinking Alcohol (4 or more drinks), Exercise</t>
  </si>
  <si>
    <t>Isolate Yourself, Talk to others outside of the department about your hard shift</t>
  </si>
  <si>
    <t>Isolate Yourself, Exercise, Meditation/ Mindfulness, Participate in Healthy Recreation/Hobbies</t>
  </si>
  <si>
    <t>Isolate Yourself, Exercise, Talk to only those inside the department about your hard shift</t>
  </si>
  <si>
    <t>Drinking Alcohol (4 or more drinks), Isolate Yourself, Exercise, Participate in Healthy Recreation/Hobbies</t>
  </si>
  <si>
    <t>Drinking Alcohol (4 or more drinks), Isolate Yourself</t>
  </si>
  <si>
    <t>Join in Positive/ Healthy Family Activities, Meditation/ Mindfulness, Participate in Healthy Recreation/Hobbies</t>
  </si>
  <si>
    <t>Exercise, Meditation/ Mindfulness, Participate in Healthy Recreation/Hobbies, Talk to only those inside the department about your hard shift</t>
  </si>
  <si>
    <t>Drinking Alcohol (4 or more drinks), Exercise, Talk to others outside of the department about your hard shift</t>
  </si>
  <si>
    <t>Drinking Alcohol (4 or more drinks), Isolate Yourself, Engage in Unhealthy Sexual Activity, Talk to only those inside the department about your hard shift</t>
  </si>
  <si>
    <t>Join in Positive/ Healthy Family Activities, Exercise, Meditation/ Mindfulness, Talk to others outside of the department about your hard shift, Participate in Healthy Recreation/Hobbies, Talk to only those inside the department about your hard shift</t>
  </si>
  <si>
    <t>Engaging in Risky Behavior, Join in Positive/ Healthy Family Activities, Exercise, Participate in Healthy Recreation/Hobbies</t>
  </si>
  <si>
    <t>Exercise, Talk to others outside of the department about your hard shift, Participate in Healthy Recreation/Hobbies</t>
  </si>
  <si>
    <t>Isolate Yourself, Join in Positive/ Healthy Family Activities, Talk to others outside of the department about your hard shift</t>
  </si>
  <si>
    <t>Talk to others outside of the department about your hard shift, Participate in Healthy Recreation/Hobbies</t>
  </si>
  <si>
    <t>Isolate Yourself, Join in Positive/ Healthy Family Activities, Participate in Healthy Recreation/Hobbies</t>
  </si>
  <si>
    <t>Isolate Yourself, Exercise, Participate in Healthy Recreation/Hobbies</t>
  </si>
  <si>
    <t>Exercise</t>
  </si>
  <si>
    <t>Isolate Yourself, Join in Positive/ Healthy Family Activities, Exercise, Meditation/ Mindfulness, Talk to others outside of the department about your hard shift</t>
  </si>
  <si>
    <t>Join in Positive/ Healthy Family Activities, Exercise, Talk to others outside of the department about your hard shift, Participate in Healthy Recreation/Hobbies</t>
  </si>
  <si>
    <t>Join in Positive/ Healthy Family Activities, Exercise, Talk to others outside of the department about your hard shift, Talk to only those inside the department about your hard shift</t>
  </si>
  <si>
    <t>Drinking Alcohol (4 or more drinks), Isolate Yourself, Exercise, Meditation/ Mindfulness, Talk to others outside of the department about your hard shift, Participate in Healthy Recreation/Hobbies, Talk to only those inside the department about your hard shift</t>
  </si>
  <si>
    <t>Isolate Yourself, Talk to others outside of the department about your hard shift, Participate in Healthy Recreation/Hobbies</t>
  </si>
  <si>
    <t>Meditation/ Mindfulness, Talk to others outside of the department about your hard shift</t>
  </si>
  <si>
    <t>Join in Positive/ Healthy Family Activities, Exercise, Participate in Healthy Recreation/Hobbies</t>
  </si>
  <si>
    <t>Drinking Alcohol (4 or more drinks), Isolate Yourself, Join in Positive/ Healthy Family Activities, Talk to only those inside the department about your hard shift</t>
  </si>
  <si>
    <t>Join in Positive/ Healthy Family Activities, Exercise, Meditation/ Mindfulness, Participate in Healthy Recreation/Hobbies</t>
  </si>
  <si>
    <t>Exercise, Meditation/ Mindfulness</t>
  </si>
  <si>
    <t>Join in Positive/ Healthy Family Activities, Exercise, Meditation/ Mindfulness</t>
  </si>
  <si>
    <t>20+</t>
  </si>
  <si>
    <t>Exercise, Talk to others outside of the department about your hard shift, Talk to only those inside the department about your hard shift</t>
  </si>
  <si>
    <t>not at all</t>
  </si>
  <si>
    <t>Join in Positive/ Healthy Family Activities, Exercise, Participate in Healthy Recreation/Hobbies, Talk to only those inside the department about your hard shift</t>
  </si>
  <si>
    <t>a little bit</t>
  </si>
  <si>
    <t>moderately</t>
  </si>
  <si>
    <t>quite a bit</t>
  </si>
  <si>
    <t>extremely</t>
  </si>
  <si>
    <t>Exercise, Talk to only those inside the department about your hard shift</t>
  </si>
  <si>
    <t>Drinking Alcohol (4 or more drinks), Isolate Yourself, Talk to others outside of the department about your hard shift, Talk to only those inside the department about your hard shift</t>
  </si>
  <si>
    <t>How to access EAP</t>
  </si>
  <si>
    <t>Join in Positive/ Healthy Family Activities, Talk to others outside of the department about your hard shift, Participate in Healthy Recreation/Hobbies, Talk to only those inside the department about your hard shift</t>
  </si>
  <si>
    <t>Isolate Yourself, Exercise, Meditation/ Mindfulness, Talk to others outside of the department about your hard shift, Participate in Healthy Recreation/Hobbies</t>
  </si>
  <si>
    <t>Drinking Alcohol (4 or more drinks), Talk to others outside of the department about your hard shift</t>
  </si>
  <si>
    <t>Join in Positive/ Healthy Family Activities, Exercise, Talk to only those inside the department about your hard shift</t>
  </si>
  <si>
    <t>Isolate Yourself, Engage in Unhealthy Sexual Activity, Exercise</t>
  </si>
  <si>
    <t>Exercise, Meditation/ Mindfulness, Participate in Healthy Recreation/Hobbies</t>
  </si>
  <si>
    <t>Join in Positive/ Healthy Family Activities, Exercise, Talk to others outside of the department about your hard shift, Participate in Healthy Recreation/Hobbies, Talk to only those inside the department about your hard shift</t>
  </si>
  <si>
    <t>Isolate Yourself, Engage in Unhealthy Sexual Activity, Join in Positive/ Healthy Family Activities, Exercise, Participate in Healthy Recreation/Hobbies</t>
  </si>
  <si>
    <t>Isolate Yourself, Meditation/ Mindfulness, Talk to others outside of the department about your hard shift</t>
  </si>
  <si>
    <t>Drinking Alcohol (4 or more drinks), Engaging in Risky Behavior, Isolate Yourself, Join in Positive/ Healthy Family Activities, Exercise, Talk to others outside of the department about your hard shift, Participate in Healthy Recreation/Hobbies, Talk to only those inside the department about your hard shift</t>
  </si>
  <si>
    <t>Isolate Yourself, Join in Positive/ Healthy Family Activities</t>
  </si>
  <si>
    <t>Drinking Alcohol (4 or more drinks), Exercise, Meditation/ Mindfulness</t>
  </si>
  <si>
    <t>Join in Positive/ Healthy Family Activities, Talk to others outside of the department about your hard shift, Talk to only those inside the department about your hard shift</t>
  </si>
  <si>
    <t>Exercise, Participate in Healthy Recreation/Hobbies</t>
  </si>
  <si>
    <t>Isolate Yourself, Exercise, Meditation/ Mindfulness</t>
  </si>
  <si>
    <t>Drinking Alcohol (4 or more drinks), Isolate Yourself, Talk to only those inside the department about your hard shift</t>
  </si>
  <si>
    <t>Exercise, Meditation/ Mindfulness, Talk to others outside of the department about your hard shift</t>
  </si>
  <si>
    <t>Drinking Alcohol (4 or more drinks), Isolate Yourself, Exercise, Meditation/ Mindfulness</t>
  </si>
  <si>
    <t>Drinking Alcohol (4 or more drinks), Isolate Yourself, Join in Positive/ Healthy Family Activities, Exercise</t>
  </si>
  <si>
    <t>Exercise, Meditation/ Mindfulness, Talk to others outside of the department about your hard shift, Participate in Healthy Recreation/Hobbies, Talk to only those inside the department about your hard shift</t>
  </si>
  <si>
    <t>Isolate Yourself, Exercise, Talk to others outside of the department about your hard shift, Participate in Healthy Recreation/Hobbies</t>
  </si>
  <si>
    <t>Engaging in Risky Behavior, Isolate Yourself, Join in Positive/ Healthy Family Activities, Exercise, Meditation/ Mindfulness, Talk to others outside of the department about your hard shift, Participate in Healthy Recreation/Hobbies</t>
  </si>
  <si>
    <t>Drinking Alcohol (4 or more drinks), Isolate Yourself, Exercise, Talk to only those inside the department about your hard shift</t>
  </si>
  <si>
    <t>Daily</t>
  </si>
  <si>
    <t>Isolate Yourself, Engage in Unhealthy Sexual Activity, Join in Positive/ Healthy Family Activities, Exercise, Talk to only those inside the department about your hard shift</t>
  </si>
  <si>
    <t>Join in Positive/ Healthy Family Activities</t>
  </si>
  <si>
    <t>Isolate Yourself, Join in Positive/ Healthy Family Activities, Talk to others outside of the department about your hard shift, Participate in Healthy Recreation/Hobbies</t>
  </si>
  <si>
    <t>Isolate Yourself, Meditation/ Mindfulness, Participate in Healthy Recreation/Hobbies</t>
  </si>
  <si>
    <t>Drinking Alcohol (4 or more drinks), Join in Positive/ Healthy Family Activities, Exercise, Participate in Healthy Recreation/Hobbies</t>
  </si>
  <si>
    <t>Drinking Alcohol (4 or more drinks), Talk to others outside of the department about your hard shift, Talk to only those inside the department about your hard shift</t>
  </si>
  <si>
    <t>Meditation/ Mindfulness, Participate in Healthy Recreation/Hobbies</t>
  </si>
  <si>
    <t>Engaging in Risky Behavior, Engage in Unhealthy Sexual Activity, Join in Positive/ Healthy Family Activities, Exercise, Participate in Healthy Recreation/Hobbies</t>
  </si>
  <si>
    <t>Isolate Yourself, Join in Positive/ Healthy Family Activities, Exercise, Meditation/ Mindfulness, Talk to others outside of the department about your hard shift, Participate in Healthy Recreation/Hobbies, Talk to only those inside the department about your hard shift</t>
  </si>
  <si>
    <t>Exercise, Meditation/ Mindfulness, Talk to others outside of the department about your hard shift, Participate in Healthy Recreation/Hobbies</t>
  </si>
  <si>
    <t>(2-3)x’s a Week</t>
  </si>
  <si>
    <t>Join in Positive/ Healthy Family Activities, Exercise</t>
  </si>
  <si>
    <t>Drinking Alcohol (4 or more drinks), Join in Positive/ Healthy Family Activities, Exercise, Talk to others outside of the department about your hard shift, Participate in Healthy Recreation/Hobbies, Talk to only those inside the department about your hard shift</t>
  </si>
  <si>
    <t>Join in Positive/ Healthy Family Activities, Exercise, Talk to others outside of the department about your hard shift</t>
  </si>
  <si>
    <t>Engaging in Risky Behavior, Isolate Yourself, Engage in Unhealthy Sexual Activity, Abusing Medication, Join in Positive/ Healthy Family Activities, Exercise, Talk to only those inside the department about your hard shift</t>
  </si>
  <si>
    <t>Drinking Alcohol (4 or more drinks), Exercise, Talk to others outside of the department about your hard shift, Participate in Healthy Recreation/Hobbies, Talk to only those inside the department about your hard shift</t>
  </si>
  <si>
    <t>Drinking Alcohol (4 or more drinks), Exercise, Meditation/ Mindfulness, Talk to others outside of the department about your hard shift, Participate in Healthy Recreation/Hobbies</t>
  </si>
  <si>
    <t>Isolate Yourself, Abusing Medication, Exercise, Talk to only those inside the department about your hard shift</t>
  </si>
  <si>
    <t>how likely- EAP</t>
  </si>
  <si>
    <t>Isolate Yourself, Join in Positive/ Healthy Family Activities, Exercise, Meditation/ Mindfulness, Talk to others outside of the department about your hard shift, Participate in Healthy Recreation/Hobbies</t>
  </si>
  <si>
    <t>Talk to others outside of the department about your hard shift, Participate in Healthy Recreation/Hobbies, Talk to only those inside the department about your hard shift</t>
  </si>
  <si>
    <t>Isolate Yourself, Join in Positive/ Healthy Family Activities, Exercise, Participate in Healthy Recreation/Hobbies, Talk to only those inside the department about your hard shift</t>
  </si>
  <si>
    <t>Drinking Alcohol (4 or more drinks), Isolate Yourself, Engage in Unhealthy Sexual Activity, Abusing Medication, Talk to only those inside the department about your hard shift</t>
  </si>
  <si>
    <t>Isolate Yourself, Engage in Unhealthy Sexual Activity, Participate in Healthy Recreation/Hobbies</t>
  </si>
  <si>
    <t>Isolate Yourself, Exercise, Meditation/ Mindfulness, Talk to others outside of the department about your hard shift</t>
  </si>
  <si>
    <t>Isolate Yourself, Meditation/ Mindfulness, Talk to others outside of the department about your hard shift, Participate in Healthy Recreation/Hobbies, Talk to only those inside the department about your hard shift</t>
  </si>
  <si>
    <t>Talk to others outside of the department about your hard shift, Talk to only those inside the department about your hard shift</t>
  </si>
  <si>
    <t>Exercise, Talk to others outside of the department about your hard shift, Participate in Healthy Recreation/Hobbies, Talk to only those inside the department about your hard shift</t>
  </si>
  <si>
    <t>Isolate Yourself, Talk to only those inside the department about your hard shift</t>
  </si>
  <si>
    <t>Meditation/ Mindfulness</t>
  </si>
  <si>
    <t>Isolate Yourself, Exercise, Talk to others outside of the department about your hard shift</t>
  </si>
  <si>
    <t>Drinking Alcohol (4 or more drinks), Participate in Healthy Recreation/Hobbies, Talk to only those inside the department about your hard shift</t>
  </si>
  <si>
    <t>Isolate Yourself, Exercise, Meditation/ Mindfulness, Participate in Healthy Recreation/Hobbies, Talk to only those inside the department about your hard shift</t>
  </si>
  <si>
    <t>Isolate Yourself, Join in Positive/ Healthy Family Activities, Exercise, Meditation/ Mindfulness, Participate in Healthy Recreation/Hobbies</t>
  </si>
  <si>
    <t>Isolate Yourself, Join in Positive/ Healthy Family Activities, Exercise, Meditation/ Mindfulness, Participate in Healthy Recreation/Hobbies, Talk to only those inside the department about your hard shift</t>
  </si>
  <si>
    <t>Isolate Yourself, Join in Positive/ Healthy Family Activities, Exercise, Talk to others outside of the department about your hard shift, Participate in Healthy Recreation/Hobbies</t>
  </si>
  <si>
    <t>Drinking Alcohol (4 or more drinks), Isolate Yourself, Join in Positive/ Healthy Family Activities, Participate in Healthy Recreation/Hobbies, Talk to only those inside the department about your hard shift</t>
  </si>
  <si>
    <t>Engaging in Risky Behavior, Isolate Yourself, Exercise, Talk to only those inside the department about your hard shift</t>
  </si>
  <si>
    <t>Join in Positive/ Healthy Family Activities, Exercise, Meditation/ Mindfulness, Talk to others outside of the department about your hard shift</t>
  </si>
  <si>
    <t>Drinking Alcohol (4 or more drinks), Exercise, Participate in Healthy Recreation/Hobbies</t>
  </si>
  <si>
    <t>Drinking Alcohol (4 or more drinks), Isolate Yourself, Join in Positive/ Healthy Family Activities, Exercise, Talk to others outside of the department about your hard shift, Participate in Healthy Recreation/Hobbies</t>
  </si>
  <si>
    <t>Isolate Yourself, Join in Positive/ Healthy Family Activities, Talk to only those inside the department about your hard shift</t>
  </si>
  <si>
    <t>Isolate Yourself, Meditation/ Mindfulness</t>
  </si>
  <si>
    <t>Isolate Yourself, Join in Positive/ Healthy Family Activities, Talk to others outside of the department about your hard shift, Participate in Healthy Recreation/Hobbies, Talk to only those inside the department about your hard shift</t>
  </si>
  <si>
    <t>Drinking Alcohol (4 or more drinks), Isolate Yourself, Exercise, Participate in Healthy Recreation/Hobbies, Talk to only those inside the department about your hard shift</t>
  </si>
  <si>
    <t>What Peer support</t>
  </si>
  <si>
    <t>Drinking Alcohol (4 or more drinks), Isolate Yourself, Join in Positive/ Healthy Family Activities, Exercise, Meditation/ Mindfulness, Talk to others outside of the department about your hard shift, Participate in Healthy Recreation/Hobbies</t>
  </si>
  <si>
    <t>Drinking Alcohol (4 or more drinks), Engage in Unhealthy Sexual Activity, Exercise</t>
  </si>
  <si>
    <t>Isolate Yourself, Join in Positive/ Healthy Family Activities, Meditation/ Mindfulness, Participate in Healthy Recreation/Hobbies</t>
  </si>
  <si>
    <t>Isolate Yourself, Abusing Medication, Talk to others outside of the department about your hard shift</t>
  </si>
  <si>
    <t>Drinking Alcohol (4 or more drinks), Engaging in Risky Behavior, Join in Positive/ Healthy Family Activities, Exercise</t>
  </si>
  <si>
    <t>Isolate Yourself, Exercise, Meditation/ Mindfulness, Talk to others outside of the department about your hard shift, Talk to only those inside the department about your hard shift</t>
  </si>
  <si>
    <t>Meditation/ Mindfulness, Talk to others outside of the department about your hard shift, Participate in Healthy Recreation/Hobbies</t>
  </si>
  <si>
    <t>Drinking Alcohol (4 or more drinks), Isolate Yourself, Join in Positive/ Healthy Family Activities, Exercise, Talk to others outside of the department about your hard shift</t>
  </si>
  <si>
    <t>Drinking Alcohol (4 or more drinks), Join in Positive/ Healthy Family Activities, Exercise, Talk to only those inside the department about your hard shift</t>
  </si>
  <si>
    <t>Who are Peer Sup</t>
  </si>
  <si>
    <t>Access Peer Sup</t>
  </si>
  <si>
    <t>Likely to access Peer</t>
  </si>
  <si>
    <t>Comfortable confiding with Peer</t>
  </si>
  <si>
    <t>Comfortable with peers</t>
  </si>
  <si>
    <t>Attending coping inservices</t>
  </si>
  <si>
    <t>Participating in webinar</t>
  </si>
  <si>
    <t xml:space="preserve">Resources during shift briefings </t>
  </si>
  <si>
    <t>First Year officer training</t>
  </si>
  <si>
    <t>Workshop on diet and nutrition</t>
  </si>
  <si>
    <t>Workshop on Exercise</t>
  </si>
  <si>
    <t>Workshop on family skills</t>
  </si>
  <si>
    <t>Family Support group</t>
  </si>
  <si>
    <t>Marriage Skills</t>
  </si>
  <si>
    <t>Personal Finances</t>
  </si>
  <si>
    <t xml:space="preserve">Mindfulness </t>
  </si>
  <si>
    <t>Resiliency</t>
  </si>
  <si>
    <t>Reimbursment</t>
  </si>
  <si>
    <t>Ways Impact on Spiritual Beliefs</t>
  </si>
  <si>
    <t>Extent beliefs impacted</t>
  </si>
  <si>
    <t>Negative</t>
  </si>
  <si>
    <t>Hard Times</t>
  </si>
  <si>
    <t xml:space="preserve">Tolerate Stress </t>
  </si>
  <si>
    <t>Dept.Spiritual support</t>
  </si>
  <si>
    <t>Chaplain</t>
  </si>
  <si>
    <t>Seperating work and personal life</t>
  </si>
  <si>
    <t>Falling Asleep</t>
  </si>
  <si>
    <t>Sleep before</t>
  </si>
  <si>
    <t>Cut off from others</t>
  </si>
  <si>
    <t>Depressed</t>
  </si>
  <si>
    <t>Concentration</t>
  </si>
  <si>
    <t>Job Memories</t>
  </si>
  <si>
    <t>Physical Reaction</t>
  </si>
  <si>
    <t>Anger - Others</t>
  </si>
  <si>
    <t>Irritable Outburts</t>
  </si>
  <si>
    <t>Anger - Self</t>
  </si>
  <si>
    <t>Frequency suicidal thoughts</t>
  </si>
  <si>
    <t>Dont know help</t>
  </si>
  <si>
    <t>Just after stressful events</t>
  </si>
  <si>
    <t>2-3xs a Month</t>
  </si>
  <si>
    <t>2-3xs a Week</t>
  </si>
  <si>
    <t xml:space="preserve">Time Off </t>
  </si>
  <si>
    <t>Embarrassing</t>
  </si>
  <si>
    <t>Weak</t>
  </si>
  <si>
    <t>Less Confidence</t>
  </si>
  <si>
    <t>Leaders treat differently</t>
  </si>
  <si>
    <t>Evidence</t>
  </si>
  <si>
    <t>Deal with it myself</t>
  </si>
  <si>
    <t>Think of others</t>
  </si>
  <si>
    <t>I need</t>
  </si>
  <si>
    <t>How often -drinking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</si>
</sst>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\ h:mm:ss"/>
  </numFmts>
  <fonts count="7">
    <font>
      <sz val="10"/>
      <color rgb="FF000000"/>
      <name val="Arial"/>
    </font>
    <font>
      <sz val="10"/>
      <color theme="1"/>
      <name val="Arial"/>
    </font>
    <font>
      <sz val="11"/>
      <color rgb="FF000000"/>
      <name val="Arial"/>
    </font>
    <font>
      <sz val="11"/>
      <color rgb="FF000000"/>
      <name val="Inconsolata"/>
    </font>
    <font>
      <sz val="10"/>
      <color rgb="FFFF0000"/>
      <name val="Arial"/>
    </font>
    <font>
      <b/>
      <sz val="10"/>
      <color theme="1"/>
      <name val="Arial"/>
    </font>
    <font>
      <b/>
      <sz val="10"/>
      <color rgb="FFFF0000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 applyFont="1" applyAlignment="1"/>
    <xf numFmtId="0" fontId="1" fillId="0" borderId="0" xfId="0" applyFont="1"/>
    <xf numFmtId="0" fontId="1" fillId="0" borderId="1" xfId="0" applyFont="1" applyBorder="1" applyAlignment="1"/>
    <xf numFmtId="49" fontId="1" fillId="0" borderId="0" xfId="0" applyNumberFormat="1" applyFont="1"/>
    <xf numFmtId="0" fontId="1" fillId="0" borderId="1" xfId="0" applyFont="1" applyBorder="1" applyAlignment="1"/>
    <xf numFmtId="164" fontId="1" fillId="0" borderId="0" xfId="0" applyNumberFormat="1" applyFont="1" applyAlignment="1"/>
    <xf numFmtId="0" fontId="1" fillId="0" borderId="0" xfId="0" applyFont="1" applyAlignment="1"/>
    <xf numFmtId="0" fontId="1" fillId="0" borderId="0" xfId="0" applyFont="1" applyAlignment="1"/>
    <xf numFmtId="164" fontId="1" fillId="0" borderId="0" xfId="0" applyNumberFormat="1" applyFont="1"/>
    <xf numFmtId="0" fontId="2" fillId="2" borderId="0" xfId="0" applyFont="1" applyFill="1" applyAlignment="1"/>
    <xf numFmtId="0" fontId="3" fillId="2" borderId="0" xfId="0" applyFont="1" applyFill="1"/>
    <xf numFmtId="164" fontId="4" fillId="0" borderId="0" xfId="0" applyNumberFormat="1" applyFont="1" applyAlignment="1"/>
    <xf numFmtId="0" fontId="4" fillId="0" borderId="0" xfId="0" applyFont="1" applyAlignment="1"/>
    <xf numFmtId="0" fontId="4" fillId="0" borderId="0" xfId="0" applyFont="1"/>
    <xf numFmtId="0" fontId="5" fillId="0" borderId="0" xfId="0" applyFont="1" applyAlignment="1"/>
    <xf numFmtId="0" fontId="5" fillId="0" borderId="0" xfId="0" applyFont="1" applyAlignment="1">
      <alignment horizontal="center"/>
    </xf>
    <xf numFmtId="164" fontId="6" fillId="0" borderId="0" xfId="0" applyNumberFormat="1" applyFont="1" applyAlignment="1"/>
    <xf numFmtId="0" fontId="6" fillId="0" borderId="0" xfId="0" applyFont="1" applyAlignment="1"/>
    <xf numFmtId="0" fontId="6" fillId="0" borderId="0" xfId="0" applyFont="1"/>
    <xf numFmtId="1" fontId="3" fillId="2" borderId="0" xfId="0" applyNumberFormat="1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calcChain" Target="calcChain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Do you know what EAP services are available to you?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'What EAP'!$A$331</c:f>
              <c:strCache>
                <c:ptCount val="1"/>
                <c:pt idx="0">
                  <c:v>not at all</c:v>
                </c:pt>
              </c:strCache>
            </c:strRef>
          </c:tx>
          <c:spPr>
            <a:solidFill>
              <a:schemeClr val="accent1"/>
            </a:solidFill>
          </c:spPr>
          <c:invertIfNegative val="1"/>
          <c:cat>
            <c:strRef>
              <c:f>'What EAP'!$B$330:$E$330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'What EAP'!$B$331:$E$331</c:f>
              <c:numCache>
                <c:formatCode>General</c:formatCode>
                <c:ptCount val="4"/>
                <c:pt idx="0">
                  <c:v>3</c:v>
                </c:pt>
                <c:pt idx="1">
                  <c:v>4</c:v>
                </c:pt>
                <c:pt idx="2">
                  <c:v>0</c:v>
                </c:pt>
                <c:pt idx="3">
                  <c:v>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0-E9D7-BE45-AB73-1900C5E5718C}"/>
            </c:ext>
          </c:extLst>
        </c:ser>
        <c:ser>
          <c:idx val="1"/>
          <c:order val="1"/>
          <c:tx>
            <c:strRef>
              <c:f>'What EAP'!$A$332</c:f>
              <c:strCache>
                <c:ptCount val="1"/>
                <c:pt idx="0">
                  <c:v>a little bit</c:v>
                </c:pt>
              </c:strCache>
            </c:strRef>
          </c:tx>
          <c:spPr>
            <a:solidFill>
              <a:schemeClr val="accent2"/>
            </a:solidFill>
          </c:spPr>
          <c:invertIfNegative val="1"/>
          <c:cat>
            <c:strRef>
              <c:f>'What EAP'!$B$330:$E$330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'What EAP'!$B$332:$E$332</c:f>
              <c:numCache>
                <c:formatCode>General</c:formatCode>
                <c:ptCount val="4"/>
                <c:pt idx="0">
                  <c:v>15</c:v>
                </c:pt>
                <c:pt idx="1">
                  <c:v>32</c:v>
                </c:pt>
                <c:pt idx="2">
                  <c:v>17</c:v>
                </c:pt>
                <c:pt idx="3">
                  <c:v>15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1-E9D7-BE45-AB73-1900C5E5718C}"/>
            </c:ext>
          </c:extLst>
        </c:ser>
        <c:ser>
          <c:idx val="2"/>
          <c:order val="2"/>
          <c:tx>
            <c:strRef>
              <c:f>'What EAP'!$A$333</c:f>
              <c:strCache>
                <c:ptCount val="1"/>
                <c:pt idx="0">
                  <c:v>moderately</c:v>
                </c:pt>
              </c:strCache>
            </c:strRef>
          </c:tx>
          <c:spPr>
            <a:solidFill>
              <a:schemeClr val="accent3"/>
            </a:solidFill>
          </c:spPr>
          <c:invertIfNegative val="1"/>
          <c:cat>
            <c:strRef>
              <c:f>'What EAP'!$B$330:$E$330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'What EAP'!$B$333:$E$333</c:f>
              <c:numCache>
                <c:formatCode>General</c:formatCode>
                <c:ptCount val="4"/>
                <c:pt idx="0">
                  <c:v>23</c:v>
                </c:pt>
                <c:pt idx="1">
                  <c:v>40</c:v>
                </c:pt>
                <c:pt idx="2">
                  <c:v>28</c:v>
                </c:pt>
                <c:pt idx="3">
                  <c:v>33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2-E9D7-BE45-AB73-1900C5E5718C}"/>
            </c:ext>
          </c:extLst>
        </c:ser>
        <c:ser>
          <c:idx val="3"/>
          <c:order val="3"/>
          <c:tx>
            <c:strRef>
              <c:f>'What EAP'!$A$334</c:f>
              <c:strCache>
                <c:ptCount val="1"/>
                <c:pt idx="0">
                  <c:v>quite a bit</c:v>
                </c:pt>
              </c:strCache>
            </c:strRef>
          </c:tx>
          <c:spPr>
            <a:solidFill>
              <a:schemeClr val="accent4"/>
            </a:solidFill>
          </c:spPr>
          <c:invertIfNegative val="1"/>
          <c:cat>
            <c:strRef>
              <c:f>'What EAP'!$B$330:$E$330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'What EAP'!$B$334:$E$334</c:f>
              <c:numCache>
                <c:formatCode>General</c:formatCode>
                <c:ptCount val="4"/>
                <c:pt idx="0">
                  <c:v>12</c:v>
                </c:pt>
                <c:pt idx="1">
                  <c:v>13</c:v>
                </c:pt>
                <c:pt idx="2">
                  <c:v>23</c:v>
                </c:pt>
                <c:pt idx="3">
                  <c:v>24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3-E9D7-BE45-AB73-1900C5E5718C}"/>
            </c:ext>
          </c:extLst>
        </c:ser>
        <c:ser>
          <c:idx val="4"/>
          <c:order val="4"/>
          <c:tx>
            <c:strRef>
              <c:f>'What EAP'!$A$335</c:f>
              <c:strCache>
                <c:ptCount val="1"/>
                <c:pt idx="0">
                  <c:v>extremely</c:v>
                </c:pt>
              </c:strCache>
            </c:strRef>
          </c:tx>
          <c:spPr>
            <a:solidFill>
              <a:schemeClr val="accent5"/>
            </a:solidFill>
          </c:spPr>
          <c:invertIfNegative val="1"/>
          <c:cat>
            <c:strRef>
              <c:f>'What EAP'!$B$330:$E$330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'What EAP'!$B$335:$E$335</c:f>
              <c:numCache>
                <c:formatCode>General</c:formatCode>
                <c:ptCount val="4"/>
                <c:pt idx="0">
                  <c:v>3</c:v>
                </c:pt>
                <c:pt idx="1">
                  <c:v>5</c:v>
                </c:pt>
                <c:pt idx="2">
                  <c:v>6</c:v>
                </c:pt>
                <c:pt idx="3">
                  <c:v>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4-E9D7-BE45-AB73-1900C5E5718C}"/>
            </c:ext>
          </c:extLst>
        </c:ser>
        <c:ser>
          <c:idx val="5"/>
          <c:order val="5"/>
          <c:tx>
            <c:strRef>
              <c:f>'What EAP'!$A$336</c:f>
              <c:strCache>
                <c:ptCount val="1"/>
              </c:strCache>
            </c:strRef>
          </c:tx>
          <c:invertIfNegative val="1"/>
          <c:cat>
            <c:strRef>
              <c:f>'What EAP'!$B$330:$E$330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'What EAP'!$B$336:$E$336</c:f>
              <c:numCache>
                <c:formatCode>General</c:formatCode>
                <c:ptCount val="4"/>
              </c:numCache>
            </c:numRef>
          </c:val>
          <c:extLst>
            <c:ext xmlns:c16="http://schemas.microsoft.com/office/drawing/2014/chart" uri="{C3380CC4-5D6E-409C-BE32-E72D297353CC}">
              <c16:uniqueId val="{00000005-E9D7-BE45-AB73-1900C5E571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68453798"/>
        <c:axId val="887417574"/>
      </c:barChart>
      <c:catAx>
        <c:axId val="116845379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887417574"/>
        <c:crosses val="autoZero"/>
        <c:auto val="1"/>
        <c:lblAlgn val="ctr"/>
        <c:lblOffset val="100"/>
        <c:noMultiLvlLbl val="1"/>
      </c:catAx>
      <c:valAx>
        <c:axId val="88741757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168453798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Do you know how to access EAP services?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'How to access EAP'!$A$331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1"/>
            </a:solidFill>
          </c:spPr>
          <c:invertIfNegative val="1"/>
          <c:cat>
            <c:strRef>
              <c:f>'How to access EAP'!$B$330:$E$330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'How to access EAP'!$B$331:$E$331</c:f>
              <c:numCache>
                <c:formatCode>General</c:formatCode>
                <c:ptCount val="4"/>
                <c:pt idx="0">
                  <c:v>35</c:v>
                </c:pt>
                <c:pt idx="1">
                  <c:v>53</c:v>
                </c:pt>
                <c:pt idx="2">
                  <c:v>58</c:v>
                </c:pt>
                <c:pt idx="3">
                  <c:v>51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0-EFE1-4C4A-B374-7387F38B48FD}"/>
            </c:ext>
          </c:extLst>
        </c:ser>
        <c:ser>
          <c:idx val="1"/>
          <c:order val="1"/>
          <c:tx>
            <c:strRef>
              <c:f>'How to access EAP'!$A$332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/>
            </a:solidFill>
          </c:spPr>
          <c:invertIfNegative val="1"/>
          <c:cat>
            <c:strRef>
              <c:f>'How to access EAP'!$B$330:$E$330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'How to access EAP'!$B$332:$E$332</c:f>
              <c:numCache>
                <c:formatCode>General</c:formatCode>
                <c:ptCount val="4"/>
                <c:pt idx="0">
                  <c:v>21</c:v>
                </c:pt>
                <c:pt idx="1">
                  <c:v>41</c:v>
                </c:pt>
                <c:pt idx="2">
                  <c:v>16</c:v>
                </c:pt>
                <c:pt idx="3">
                  <c:v>25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1-EFE1-4C4A-B374-7387F38B48FD}"/>
            </c:ext>
          </c:extLst>
        </c:ser>
        <c:ser>
          <c:idx val="2"/>
          <c:order val="2"/>
          <c:tx>
            <c:strRef>
              <c:f>'How to access EAP'!$A$333</c:f>
              <c:strCache>
                <c:ptCount val="1"/>
              </c:strCache>
            </c:strRef>
          </c:tx>
          <c:invertIfNegative val="1"/>
          <c:cat>
            <c:strRef>
              <c:f>'How to access EAP'!$B$330:$E$330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'How to access EAP'!$B$333:$E$333</c:f>
              <c:numCache>
                <c:formatCode>General</c:formatCode>
                <c:ptCount val="4"/>
              </c:numCache>
            </c:numRef>
          </c:val>
          <c:extLst>
            <c:ext xmlns:c16="http://schemas.microsoft.com/office/drawing/2014/chart" uri="{C3380CC4-5D6E-409C-BE32-E72D297353CC}">
              <c16:uniqueId val="{00000002-EFE1-4C4A-B374-7387F38B48FD}"/>
            </c:ext>
          </c:extLst>
        </c:ser>
        <c:ser>
          <c:idx val="3"/>
          <c:order val="3"/>
          <c:tx>
            <c:strRef>
              <c:f>'How to access EAP'!$A$334</c:f>
              <c:strCache>
                <c:ptCount val="1"/>
              </c:strCache>
            </c:strRef>
          </c:tx>
          <c:invertIfNegative val="1"/>
          <c:cat>
            <c:strRef>
              <c:f>'How to access EAP'!$B$330:$E$330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'How to access EAP'!$B$334:$E$334</c:f>
              <c:numCache>
                <c:formatCode>General</c:formatCode>
                <c:ptCount val="4"/>
              </c:numCache>
            </c:numRef>
          </c:val>
          <c:extLst>
            <c:ext xmlns:c16="http://schemas.microsoft.com/office/drawing/2014/chart" uri="{C3380CC4-5D6E-409C-BE32-E72D297353CC}">
              <c16:uniqueId val="{00000003-EFE1-4C4A-B374-7387F38B48FD}"/>
            </c:ext>
          </c:extLst>
        </c:ser>
        <c:ser>
          <c:idx val="4"/>
          <c:order val="4"/>
          <c:tx>
            <c:strRef>
              <c:f>'How to access EAP'!$A$335</c:f>
              <c:strCache>
                <c:ptCount val="1"/>
              </c:strCache>
            </c:strRef>
          </c:tx>
          <c:invertIfNegative val="1"/>
          <c:cat>
            <c:strRef>
              <c:f>'How to access EAP'!$B$330:$E$330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'How to access EAP'!$B$335:$E$335</c:f>
              <c:numCache>
                <c:formatCode>General</c:formatCode>
                <c:ptCount val="4"/>
              </c:numCache>
            </c:numRef>
          </c:val>
          <c:extLst>
            <c:ext xmlns:c16="http://schemas.microsoft.com/office/drawing/2014/chart" uri="{C3380CC4-5D6E-409C-BE32-E72D297353CC}">
              <c16:uniqueId val="{00000004-EFE1-4C4A-B374-7387F38B48FD}"/>
            </c:ext>
          </c:extLst>
        </c:ser>
        <c:ser>
          <c:idx val="5"/>
          <c:order val="5"/>
          <c:tx>
            <c:strRef>
              <c:f>'How to access EAP'!$A$336</c:f>
              <c:strCache>
                <c:ptCount val="1"/>
              </c:strCache>
            </c:strRef>
          </c:tx>
          <c:invertIfNegative val="1"/>
          <c:cat>
            <c:strRef>
              <c:f>'How to access EAP'!$B$330:$E$330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'How to access EAP'!$B$336:$E$336</c:f>
              <c:numCache>
                <c:formatCode>General</c:formatCode>
                <c:ptCount val="4"/>
              </c:numCache>
            </c:numRef>
          </c:val>
          <c:extLst>
            <c:ext xmlns:c16="http://schemas.microsoft.com/office/drawing/2014/chart" uri="{C3380CC4-5D6E-409C-BE32-E72D297353CC}">
              <c16:uniqueId val="{00000005-EFE1-4C4A-B374-7387F38B48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76558918"/>
        <c:axId val="353373267"/>
      </c:barChart>
      <c:catAx>
        <c:axId val="157655891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353373267"/>
        <c:crosses val="autoZero"/>
        <c:auto val="1"/>
        <c:lblAlgn val="ctr"/>
        <c:lblOffset val="100"/>
        <c:noMultiLvlLbl val="1"/>
      </c:catAx>
      <c:valAx>
        <c:axId val="35337326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576558918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How Likely are you to use EAP Services</a:t>
            </a:r>
          </a:p>
        </c:rich>
      </c:tx>
      <c:layout>
        <c:manualLayout>
          <c:xMode val="edge"/>
          <c:yMode val="edge"/>
          <c:x val="3.0841121495327101E-2"/>
          <c:y val="5.3030303030303032E-2"/>
        </c:manualLayout>
      </c:layout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'Likely to use EAP'!$A$331</c:f>
              <c:strCache>
                <c:ptCount val="1"/>
                <c:pt idx="0">
                  <c:v>Never</c:v>
                </c:pt>
              </c:strCache>
            </c:strRef>
          </c:tx>
          <c:spPr>
            <a:solidFill>
              <a:schemeClr val="accent1"/>
            </a:solidFill>
          </c:spPr>
          <c:invertIfNegative val="1"/>
          <c:cat>
            <c:strRef>
              <c:f>'Likely to use EAP'!$B$330:$E$330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'Likely to use EAP'!$B$331:$E$331</c:f>
              <c:numCache>
                <c:formatCode>General</c:formatCode>
                <c:ptCount val="4"/>
                <c:pt idx="0">
                  <c:v>3</c:v>
                </c:pt>
                <c:pt idx="1">
                  <c:v>10</c:v>
                </c:pt>
                <c:pt idx="2">
                  <c:v>8</c:v>
                </c:pt>
                <c:pt idx="3">
                  <c:v>12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0-B122-4C48-894C-71A750C9B093}"/>
            </c:ext>
          </c:extLst>
        </c:ser>
        <c:ser>
          <c:idx val="1"/>
          <c:order val="1"/>
          <c:tx>
            <c:strRef>
              <c:f>'Likely to use EAP'!$A$332</c:f>
              <c:strCache>
                <c:ptCount val="1"/>
                <c:pt idx="0">
                  <c:v>Rarely</c:v>
                </c:pt>
              </c:strCache>
            </c:strRef>
          </c:tx>
          <c:spPr>
            <a:solidFill>
              <a:schemeClr val="accent2"/>
            </a:solidFill>
          </c:spPr>
          <c:invertIfNegative val="1"/>
          <c:cat>
            <c:strRef>
              <c:f>'Likely to use EAP'!$B$330:$E$330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'Likely to use EAP'!$B$332:$E$332</c:f>
              <c:numCache>
                <c:formatCode>General</c:formatCode>
                <c:ptCount val="4"/>
                <c:pt idx="0">
                  <c:v>20</c:v>
                </c:pt>
                <c:pt idx="1">
                  <c:v>37</c:v>
                </c:pt>
                <c:pt idx="2">
                  <c:v>27</c:v>
                </c:pt>
                <c:pt idx="3">
                  <c:v>28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1-B122-4C48-894C-71A750C9B093}"/>
            </c:ext>
          </c:extLst>
        </c:ser>
        <c:ser>
          <c:idx val="2"/>
          <c:order val="2"/>
          <c:tx>
            <c:strRef>
              <c:f>'Likely to use EAP'!$A$333</c:f>
              <c:strCache>
                <c:ptCount val="1"/>
                <c:pt idx="0">
                  <c:v>Sometimes</c:v>
                </c:pt>
              </c:strCache>
            </c:strRef>
          </c:tx>
          <c:spPr>
            <a:solidFill>
              <a:schemeClr val="accent3"/>
            </a:solidFill>
          </c:spPr>
          <c:invertIfNegative val="1"/>
          <c:cat>
            <c:strRef>
              <c:f>'Likely to use EAP'!$B$330:$E$330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'Likely to use EAP'!$B$333:$E$333</c:f>
              <c:numCache>
                <c:formatCode>General</c:formatCode>
                <c:ptCount val="4"/>
                <c:pt idx="0">
                  <c:v>24</c:v>
                </c:pt>
                <c:pt idx="1">
                  <c:v>38</c:v>
                </c:pt>
                <c:pt idx="2">
                  <c:v>27</c:v>
                </c:pt>
                <c:pt idx="3">
                  <c:v>26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2-B122-4C48-894C-71A750C9B093}"/>
            </c:ext>
          </c:extLst>
        </c:ser>
        <c:ser>
          <c:idx val="3"/>
          <c:order val="3"/>
          <c:tx>
            <c:strRef>
              <c:f>'Likely to use EAP'!$A$334</c:f>
              <c:strCache>
                <c:ptCount val="1"/>
                <c:pt idx="0">
                  <c:v>Often</c:v>
                </c:pt>
              </c:strCache>
            </c:strRef>
          </c:tx>
          <c:spPr>
            <a:solidFill>
              <a:schemeClr val="accent4"/>
            </a:solidFill>
          </c:spPr>
          <c:invertIfNegative val="1"/>
          <c:cat>
            <c:strRef>
              <c:f>'Likely to use EAP'!$B$330:$E$330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'Likely to use EAP'!$B$334:$E$334</c:f>
              <c:numCache>
                <c:formatCode>General</c:formatCode>
                <c:ptCount val="4"/>
                <c:pt idx="0">
                  <c:v>8</c:v>
                </c:pt>
                <c:pt idx="1">
                  <c:v>7</c:v>
                </c:pt>
                <c:pt idx="2">
                  <c:v>10</c:v>
                </c:pt>
                <c:pt idx="3">
                  <c:v>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3-B122-4C48-894C-71A750C9B093}"/>
            </c:ext>
          </c:extLst>
        </c:ser>
        <c:ser>
          <c:idx val="4"/>
          <c:order val="4"/>
          <c:tx>
            <c:strRef>
              <c:f>'Likely to use EAP'!$A$335</c:f>
              <c:strCache>
                <c:ptCount val="1"/>
                <c:pt idx="0">
                  <c:v>Very Often</c:v>
                </c:pt>
              </c:strCache>
            </c:strRef>
          </c:tx>
          <c:spPr>
            <a:solidFill>
              <a:schemeClr val="accent5"/>
            </a:solidFill>
          </c:spPr>
          <c:invertIfNegative val="1"/>
          <c:cat>
            <c:strRef>
              <c:f>'Likely to use EAP'!$B$330:$E$330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'Likely to use EAP'!$B$335:$E$335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4-B122-4C48-894C-71A750C9B093}"/>
            </c:ext>
          </c:extLst>
        </c:ser>
        <c:ser>
          <c:idx val="5"/>
          <c:order val="5"/>
          <c:tx>
            <c:strRef>
              <c:f>'Likely to use EAP'!$A$336</c:f>
              <c:strCache>
                <c:ptCount val="1"/>
              </c:strCache>
            </c:strRef>
          </c:tx>
          <c:invertIfNegative val="1"/>
          <c:cat>
            <c:strRef>
              <c:f>'Likely to use EAP'!$B$330:$E$330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'Likely to use EAP'!$B$336:$E$336</c:f>
              <c:numCache>
                <c:formatCode>General</c:formatCode>
                <c:ptCount val="4"/>
              </c:numCache>
            </c:numRef>
          </c:val>
          <c:extLst>
            <c:ext xmlns:c16="http://schemas.microsoft.com/office/drawing/2014/chart" uri="{C3380CC4-5D6E-409C-BE32-E72D297353CC}">
              <c16:uniqueId val="{00000005-B122-4C48-894C-71A750C9B0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18019830"/>
        <c:axId val="529223675"/>
      </c:barChart>
      <c:catAx>
        <c:axId val="121801983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529223675"/>
        <c:crosses val="autoZero"/>
        <c:auto val="1"/>
        <c:lblAlgn val="ctr"/>
        <c:lblOffset val="100"/>
        <c:noMultiLvlLbl val="1"/>
      </c:catAx>
      <c:valAx>
        <c:axId val="52922367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218019830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Do you know what Peer Support services are available to you?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'What Peer Support'!$A$331</c:f>
              <c:strCache>
                <c:ptCount val="1"/>
                <c:pt idx="0">
                  <c:v>not at all</c:v>
                </c:pt>
              </c:strCache>
            </c:strRef>
          </c:tx>
          <c:spPr>
            <a:solidFill>
              <a:schemeClr val="accent1"/>
            </a:solidFill>
          </c:spPr>
          <c:invertIfNegative val="1"/>
          <c:cat>
            <c:strRef>
              <c:f>'What Peer Support'!$B$330:$E$330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'What Peer Support'!$B$331:$E$331</c:f>
              <c:numCache>
                <c:formatCode>General</c:formatCode>
                <c:ptCount val="4"/>
                <c:pt idx="0">
                  <c:v>5</c:v>
                </c:pt>
                <c:pt idx="1">
                  <c:v>9</c:v>
                </c:pt>
                <c:pt idx="2">
                  <c:v>4</c:v>
                </c:pt>
                <c:pt idx="3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0-F1B8-B840-8B7D-36692021E252}"/>
            </c:ext>
          </c:extLst>
        </c:ser>
        <c:ser>
          <c:idx val="1"/>
          <c:order val="1"/>
          <c:tx>
            <c:strRef>
              <c:f>'What Peer Support'!$A$332</c:f>
              <c:strCache>
                <c:ptCount val="1"/>
                <c:pt idx="0">
                  <c:v>a little bit</c:v>
                </c:pt>
              </c:strCache>
            </c:strRef>
          </c:tx>
          <c:spPr>
            <a:solidFill>
              <a:schemeClr val="accent2"/>
            </a:solidFill>
          </c:spPr>
          <c:invertIfNegative val="1"/>
          <c:cat>
            <c:strRef>
              <c:f>'What Peer Support'!$B$330:$E$330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'What Peer Support'!$B$332:$E$332</c:f>
              <c:numCache>
                <c:formatCode>General</c:formatCode>
                <c:ptCount val="4"/>
                <c:pt idx="0">
                  <c:v>19</c:v>
                </c:pt>
                <c:pt idx="1">
                  <c:v>42</c:v>
                </c:pt>
                <c:pt idx="2">
                  <c:v>27</c:v>
                </c:pt>
                <c:pt idx="3">
                  <c:v>23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1-F1B8-B840-8B7D-36692021E252}"/>
            </c:ext>
          </c:extLst>
        </c:ser>
        <c:ser>
          <c:idx val="2"/>
          <c:order val="2"/>
          <c:tx>
            <c:strRef>
              <c:f>'What Peer Support'!$A$333</c:f>
              <c:strCache>
                <c:ptCount val="1"/>
                <c:pt idx="0">
                  <c:v>moderately</c:v>
                </c:pt>
              </c:strCache>
            </c:strRef>
          </c:tx>
          <c:spPr>
            <a:solidFill>
              <a:schemeClr val="accent3"/>
            </a:solidFill>
          </c:spPr>
          <c:invertIfNegative val="1"/>
          <c:cat>
            <c:strRef>
              <c:f>'What Peer Support'!$B$330:$E$330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'What Peer Support'!$B$333:$E$333</c:f>
              <c:numCache>
                <c:formatCode>General</c:formatCode>
                <c:ptCount val="4"/>
                <c:pt idx="0">
                  <c:v>19</c:v>
                </c:pt>
                <c:pt idx="1">
                  <c:v>32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2-F1B8-B840-8B7D-36692021E252}"/>
            </c:ext>
          </c:extLst>
        </c:ser>
        <c:ser>
          <c:idx val="3"/>
          <c:order val="3"/>
          <c:tx>
            <c:strRef>
              <c:f>'What Peer Support'!$A$334</c:f>
              <c:strCache>
                <c:ptCount val="1"/>
                <c:pt idx="0">
                  <c:v>quite a bit</c:v>
                </c:pt>
              </c:strCache>
            </c:strRef>
          </c:tx>
          <c:spPr>
            <a:solidFill>
              <a:schemeClr val="accent4"/>
            </a:solidFill>
          </c:spPr>
          <c:invertIfNegative val="1"/>
          <c:cat>
            <c:strRef>
              <c:f>'What Peer Support'!$B$330:$E$330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'What Peer Support'!$B$334:$E$334</c:f>
              <c:numCache>
                <c:formatCode>General</c:formatCode>
                <c:ptCount val="4"/>
                <c:pt idx="0">
                  <c:v>8</c:v>
                </c:pt>
                <c:pt idx="1">
                  <c:v>9</c:v>
                </c:pt>
                <c:pt idx="2">
                  <c:v>17</c:v>
                </c:pt>
                <c:pt idx="3">
                  <c:v>19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3-F1B8-B840-8B7D-36692021E252}"/>
            </c:ext>
          </c:extLst>
        </c:ser>
        <c:ser>
          <c:idx val="4"/>
          <c:order val="4"/>
          <c:tx>
            <c:strRef>
              <c:f>'What Peer Support'!$A$335</c:f>
              <c:strCache>
                <c:ptCount val="1"/>
                <c:pt idx="0">
                  <c:v>extremely</c:v>
                </c:pt>
              </c:strCache>
            </c:strRef>
          </c:tx>
          <c:spPr>
            <a:solidFill>
              <a:schemeClr val="accent5"/>
            </a:solidFill>
          </c:spPr>
          <c:invertIfNegative val="1"/>
          <c:cat>
            <c:strRef>
              <c:f>'What Peer Support'!$B$330:$E$330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'What Peer Support'!$B$335:$E$335</c:f>
              <c:numCache>
                <c:formatCode>General</c:formatCode>
                <c:ptCount val="4"/>
                <c:pt idx="0">
                  <c:v>5</c:v>
                </c:pt>
                <c:pt idx="1">
                  <c:v>2</c:v>
                </c:pt>
                <c:pt idx="2">
                  <c:v>8</c:v>
                </c:pt>
                <c:pt idx="3">
                  <c:v>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4-F1B8-B840-8B7D-36692021E252}"/>
            </c:ext>
          </c:extLst>
        </c:ser>
        <c:ser>
          <c:idx val="5"/>
          <c:order val="5"/>
          <c:tx>
            <c:strRef>
              <c:f>'What Peer Support'!$A$336</c:f>
              <c:strCache>
                <c:ptCount val="1"/>
              </c:strCache>
            </c:strRef>
          </c:tx>
          <c:invertIfNegative val="1"/>
          <c:cat>
            <c:strRef>
              <c:f>'What Peer Support'!$B$330:$E$330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'What Peer Support'!$B$336:$E$336</c:f>
              <c:numCache>
                <c:formatCode>General</c:formatCode>
                <c:ptCount val="4"/>
              </c:numCache>
            </c:numRef>
          </c:val>
          <c:extLst>
            <c:ext xmlns:c16="http://schemas.microsoft.com/office/drawing/2014/chart" uri="{C3380CC4-5D6E-409C-BE32-E72D297353CC}">
              <c16:uniqueId val="{00000005-F1B8-B840-8B7D-36692021E2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85695826"/>
        <c:axId val="132495003"/>
      </c:barChart>
      <c:catAx>
        <c:axId val="178569582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32495003"/>
        <c:crosses val="autoZero"/>
        <c:auto val="1"/>
        <c:lblAlgn val="ctr"/>
        <c:lblOffset val="100"/>
        <c:noMultiLvlLbl val="1"/>
      </c:catAx>
      <c:valAx>
        <c:axId val="13249500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785695826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Do you know who your Peer Support team is?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'Who is Peer Support'!$A$331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1"/>
            </a:solidFill>
          </c:spPr>
          <c:invertIfNegative val="1"/>
          <c:cat>
            <c:strRef>
              <c:f>'Who is Peer Support'!$B$330:$E$330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'Who is Peer Support'!$B$331:$E$331</c:f>
              <c:numCache>
                <c:formatCode>General</c:formatCode>
                <c:ptCount val="4"/>
                <c:pt idx="0">
                  <c:v>41</c:v>
                </c:pt>
                <c:pt idx="1">
                  <c:v>68</c:v>
                </c:pt>
                <c:pt idx="2">
                  <c:v>58</c:v>
                </c:pt>
                <c:pt idx="3">
                  <c:v>57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0-CF26-0F4E-8D58-15B3B94B9658}"/>
            </c:ext>
          </c:extLst>
        </c:ser>
        <c:ser>
          <c:idx val="1"/>
          <c:order val="1"/>
          <c:tx>
            <c:strRef>
              <c:f>'Who is Peer Support'!$A$332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/>
            </a:solidFill>
          </c:spPr>
          <c:invertIfNegative val="1"/>
          <c:cat>
            <c:strRef>
              <c:f>'Who is Peer Support'!$B$330:$E$330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'Who is Peer Support'!$B$332:$E$332</c:f>
              <c:numCache>
                <c:formatCode>General</c:formatCode>
                <c:ptCount val="4"/>
                <c:pt idx="0">
                  <c:v>14</c:v>
                </c:pt>
                <c:pt idx="1">
                  <c:v>26</c:v>
                </c:pt>
                <c:pt idx="2">
                  <c:v>15</c:v>
                </c:pt>
                <c:pt idx="3">
                  <c:v>19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1-CF26-0F4E-8D58-15B3B94B9658}"/>
            </c:ext>
          </c:extLst>
        </c:ser>
        <c:ser>
          <c:idx val="2"/>
          <c:order val="2"/>
          <c:tx>
            <c:strRef>
              <c:f>'Who is Peer Support'!$A$333</c:f>
              <c:strCache>
                <c:ptCount val="1"/>
              </c:strCache>
            </c:strRef>
          </c:tx>
          <c:invertIfNegative val="1"/>
          <c:cat>
            <c:strRef>
              <c:f>'Who is Peer Support'!$B$330:$E$330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'Who is Peer Support'!$B$333:$E$333</c:f>
              <c:numCache>
                <c:formatCode>General</c:formatCode>
                <c:ptCount val="4"/>
              </c:numCache>
            </c:numRef>
          </c:val>
          <c:extLst>
            <c:ext xmlns:c16="http://schemas.microsoft.com/office/drawing/2014/chart" uri="{C3380CC4-5D6E-409C-BE32-E72D297353CC}">
              <c16:uniqueId val="{00000002-CF26-0F4E-8D58-15B3B94B9658}"/>
            </c:ext>
          </c:extLst>
        </c:ser>
        <c:ser>
          <c:idx val="3"/>
          <c:order val="3"/>
          <c:tx>
            <c:strRef>
              <c:f>'Who is Peer Support'!$A$334</c:f>
              <c:strCache>
                <c:ptCount val="1"/>
              </c:strCache>
            </c:strRef>
          </c:tx>
          <c:invertIfNegative val="1"/>
          <c:cat>
            <c:strRef>
              <c:f>'Who is Peer Support'!$B$330:$E$330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'Who is Peer Support'!$B$334:$E$334</c:f>
              <c:numCache>
                <c:formatCode>General</c:formatCode>
                <c:ptCount val="4"/>
              </c:numCache>
            </c:numRef>
          </c:val>
          <c:extLst>
            <c:ext xmlns:c16="http://schemas.microsoft.com/office/drawing/2014/chart" uri="{C3380CC4-5D6E-409C-BE32-E72D297353CC}">
              <c16:uniqueId val="{00000003-CF26-0F4E-8D58-15B3B94B9658}"/>
            </c:ext>
          </c:extLst>
        </c:ser>
        <c:ser>
          <c:idx val="4"/>
          <c:order val="4"/>
          <c:tx>
            <c:strRef>
              <c:f>'Who is Peer Support'!$A$335</c:f>
              <c:strCache>
                <c:ptCount val="1"/>
              </c:strCache>
            </c:strRef>
          </c:tx>
          <c:invertIfNegative val="1"/>
          <c:cat>
            <c:strRef>
              <c:f>'Who is Peer Support'!$B$330:$E$330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'Who is Peer Support'!$B$335:$E$335</c:f>
              <c:numCache>
                <c:formatCode>General</c:formatCode>
                <c:ptCount val="4"/>
              </c:numCache>
            </c:numRef>
          </c:val>
          <c:extLst>
            <c:ext xmlns:c16="http://schemas.microsoft.com/office/drawing/2014/chart" uri="{C3380CC4-5D6E-409C-BE32-E72D297353CC}">
              <c16:uniqueId val="{00000004-CF26-0F4E-8D58-15B3B94B9658}"/>
            </c:ext>
          </c:extLst>
        </c:ser>
        <c:ser>
          <c:idx val="5"/>
          <c:order val="5"/>
          <c:tx>
            <c:strRef>
              <c:f>'Who is Peer Support'!$A$336</c:f>
              <c:strCache>
                <c:ptCount val="1"/>
              </c:strCache>
            </c:strRef>
          </c:tx>
          <c:invertIfNegative val="1"/>
          <c:cat>
            <c:strRef>
              <c:f>'Who is Peer Support'!$B$330:$E$330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'Who is Peer Support'!$B$336:$E$336</c:f>
              <c:numCache>
                <c:formatCode>General</c:formatCode>
                <c:ptCount val="4"/>
              </c:numCache>
            </c:numRef>
          </c:val>
          <c:extLst>
            <c:ext xmlns:c16="http://schemas.microsoft.com/office/drawing/2014/chart" uri="{C3380CC4-5D6E-409C-BE32-E72D297353CC}">
              <c16:uniqueId val="{00000005-CF26-0F4E-8D58-15B3B94B96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18180656"/>
        <c:axId val="1333429178"/>
      </c:barChart>
      <c:catAx>
        <c:axId val="18181806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333429178"/>
        <c:crosses val="autoZero"/>
        <c:auto val="1"/>
        <c:lblAlgn val="ctr"/>
        <c:lblOffset val="100"/>
        <c:noMultiLvlLbl val="1"/>
      </c:catAx>
      <c:valAx>
        <c:axId val="133342917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818180656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Do you know how to access Peer Support Services?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'Access Peer Support'!$A$331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1"/>
            </a:solidFill>
          </c:spPr>
          <c:invertIfNegative val="1"/>
          <c:cat>
            <c:strRef>
              <c:f>'Access Peer Support'!$B$330:$E$330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'Access Peer Support'!$B$331:$E$331</c:f>
              <c:numCache>
                <c:formatCode>General</c:formatCode>
                <c:ptCount val="4"/>
                <c:pt idx="0">
                  <c:v>32</c:v>
                </c:pt>
                <c:pt idx="1">
                  <c:v>52</c:v>
                </c:pt>
                <c:pt idx="2">
                  <c:v>53</c:v>
                </c:pt>
                <c:pt idx="3">
                  <c:v>59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0-EC66-4145-AFAC-3C624B4AB888}"/>
            </c:ext>
          </c:extLst>
        </c:ser>
        <c:ser>
          <c:idx val="1"/>
          <c:order val="1"/>
          <c:tx>
            <c:strRef>
              <c:f>'Access Peer Support'!$A$332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/>
            </a:solidFill>
          </c:spPr>
          <c:invertIfNegative val="1"/>
          <c:cat>
            <c:strRef>
              <c:f>'Access Peer Support'!$B$330:$E$330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'Access Peer Support'!$B$332:$E$332</c:f>
              <c:numCache>
                <c:formatCode>General</c:formatCode>
                <c:ptCount val="4"/>
                <c:pt idx="0">
                  <c:v>23</c:v>
                </c:pt>
                <c:pt idx="1">
                  <c:v>42</c:v>
                </c:pt>
                <c:pt idx="2">
                  <c:v>21</c:v>
                </c:pt>
                <c:pt idx="3">
                  <c:v>17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1-EC66-4145-AFAC-3C624B4AB888}"/>
            </c:ext>
          </c:extLst>
        </c:ser>
        <c:ser>
          <c:idx val="2"/>
          <c:order val="2"/>
          <c:tx>
            <c:strRef>
              <c:f>'Access Peer Support'!$A$333</c:f>
              <c:strCache>
                <c:ptCount val="1"/>
              </c:strCache>
            </c:strRef>
          </c:tx>
          <c:invertIfNegative val="1"/>
          <c:cat>
            <c:strRef>
              <c:f>'Access Peer Support'!$B$330:$E$330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'Access Peer Support'!$B$333:$E$333</c:f>
              <c:numCache>
                <c:formatCode>General</c:formatCode>
                <c:ptCount val="4"/>
              </c:numCache>
            </c:numRef>
          </c:val>
          <c:extLst>
            <c:ext xmlns:c16="http://schemas.microsoft.com/office/drawing/2014/chart" uri="{C3380CC4-5D6E-409C-BE32-E72D297353CC}">
              <c16:uniqueId val="{00000002-EC66-4145-AFAC-3C624B4AB888}"/>
            </c:ext>
          </c:extLst>
        </c:ser>
        <c:ser>
          <c:idx val="3"/>
          <c:order val="3"/>
          <c:tx>
            <c:strRef>
              <c:f>'Access Peer Support'!$A$334</c:f>
              <c:strCache>
                <c:ptCount val="1"/>
              </c:strCache>
            </c:strRef>
          </c:tx>
          <c:invertIfNegative val="1"/>
          <c:cat>
            <c:strRef>
              <c:f>'Access Peer Support'!$B$330:$E$330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'Access Peer Support'!$B$334:$E$334</c:f>
              <c:numCache>
                <c:formatCode>General</c:formatCode>
                <c:ptCount val="4"/>
              </c:numCache>
            </c:numRef>
          </c:val>
          <c:extLst>
            <c:ext xmlns:c16="http://schemas.microsoft.com/office/drawing/2014/chart" uri="{C3380CC4-5D6E-409C-BE32-E72D297353CC}">
              <c16:uniqueId val="{00000003-EC66-4145-AFAC-3C624B4AB888}"/>
            </c:ext>
          </c:extLst>
        </c:ser>
        <c:ser>
          <c:idx val="4"/>
          <c:order val="4"/>
          <c:tx>
            <c:strRef>
              <c:f>'Access Peer Support'!$A$335</c:f>
              <c:strCache>
                <c:ptCount val="1"/>
              </c:strCache>
            </c:strRef>
          </c:tx>
          <c:invertIfNegative val="1"/>
          <c:cat>
            <c:strRef>
              <c:f>'Access Peer Support'!$B$330:$E$330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'Access Peer Support'!$B$335:$E$335</c:f>
              <c:numCache>
                <c:formatCode>General</c:formatCode>
                <c:ptCount val="4"/>
              </c:numCache>
            </c:numRef>
          </c:val>
          <c:extLst>
            <c:ext xmlns:c16="http://schemas.microsoft.com/office/drawing/2014/chart" uri="{C3380CC4-5D6E-409C-BE32-E72D297353CC}">
              <c16:uniqueId val="{00000004-EC66-4145-AFAC-3C624B4AB888}"/>
            </c:ext>
          </c:extLst>
        </c:ser>
        <c:ser>
          <c:idx val="5"/>
          <c:order val="5"/>
          <c:tx>
            <c:strRef>
              <c:f>'Access Peer Support'!$A$336</c:f>
              <c:strCache>
                <c:ptCount val="1"/>
              </c:strCache>
            </c:strRef>
          </c:tx>
          <c:invertIfNegative val="1"/>
          <c:cat>
            <c:strRef>
              <c:f>'Access Peer Support'!$B$330:$E$330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'Access Peer Support'!$B$336:$E$336</c:f>
              <c:numCache>
                <c:formatCode>General</c:formatCode>
                <c:ptCount val="4"/>
              </c:numCache>
            </c:numRef>
          </c:val>
          <c:extLst>
            <c:ext xmlns:c16="http://schemas.microsoft.com/office/drawing/2014/chart" uri="{C3380CC4-5D6E-409C-BE32-E72D297353CC}">
              <c16:uniqueId val="{00000005-EC66-4145-AFAC-3C624B4AB8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96927685"/>
        <c:axId val="1101045735"/>
      </c:barChart>
      <c:catAx>
        <c:axId val="59692768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101045735"/>
        <c:crosses val="autoZero"/>
        <c:auto val="1"/>
        <c:lblAlgn val="ctr"/>
        <c:lblOffset val="100"/>
        <c:noMultiLvlLbl val="1"/>
      </c:catAx>
      <c:valAx>
        <c:axId val="110104573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596927685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How likely are you to use Peer Support?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'Likely to Access Peer'!$A$331</c:f>
              <c:strCache>
                <c:ptCount val="1"/>
                <c:pt idx="0">
                  <c:v>Never</c:v>
                </c:pt>
              </c:strCache>
            </c:strRef>
          </c:tx>
          <c:spPr>
            <a:solidFill>
              <a:schemeClr val="accent1"/>
            </a:solidFill>
          </c:spPr>
          <c:invertIfNegative val="1"/>
          <c:cat>
            <c:strRef>
              <c:f>'Likely to Access Peer'!$B$330:$E$330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'Likely to Access Peer'!$B$331:$E$331</c:f>
              <c:numCache>
                <c:formatCode>General</c:formatCode>
                <c:ptCount val="4"/>
                <c:pt idx="0">
                  <c:v>4</c:v>
                </c:pt>
                <c:pt idx="1">
                  <c:v>10</c:v>
                </c:pt>
                <c:pt idx="2">
                  <c:v>10</c:v>
                </c:pt>
                <c:pt idx="3">
                  <c:v>20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0-B7AD-184D-8579-20B6091234CC}"/>
            </c:ext>
          </c:extLst>
        </c:ser>
        <c:ser>
          <c:idx val="1"/>
          <c:order val="1"/>
          <c:tx>
            <c:strRef>
              <c:f>'Likely to Access Peer'!$A$332</c:f>
              <c:strCache>
                <c:ptCount val="1"/>
                <c:pt idx="0">
                  <c:v>Rarely</c:v>
                </c:pt>
              </c:strCache>
            </c:strRef>
          </c:tx>
          <c:spPr>
            <a:solidFill>
              <a:schemeClr val="accent2"/>
            </a:solidFill>
          </c:spPr>
          <c:invertIfNegative val="1"/>
          <c:cat>
            <c:strRef>
              <c:f>'Likely to Access Peer'!$B$330:$E$330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'Likely to Access Peer'!$B$332:$E$332</c:f>
              <c:numCache>
                <c:formatCode>General</c:formatCode>
                <c:ptCount val="4"/>
                <c:pt idx="0">
                  <c:v>25</c:v>
                </c:pt>
                <c:pt idx="1">
                  <c:v>53</c:v>
                </c:pt>
                <c:pt idx="2">
                  <c:v>40</c:v>
                </c:pt>
                <c:pt idx="3">
                  <c:v>37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1-B7AD-184D-8579-20B6091234CC}"/>
            </c:ext>
          </c:extLst>
        </c:ser>
        <c:ser>
          <c:idx val="2"/>
          <c:order val="2"/>
          <c:tx>
            <c:strRef>
              <c:f>'Likely to Access Peer'!$A$333</c:f>
              <c:strCache>
                <c:ptCount val="1"/>
                <c:pt idx="0">
                  <c:v>Sometimes</c:v>
                </c:pt>
              </c:strCache>
            </c:strRef>
          </c:tx>
          <c:spPr>
            <a:solidFill>
              <a:schemeClr val="accent3"/>
            </a:solidFill>
          </c:spPr>
          <c:invertIfNegative val="1"/>
          <c:cat>
            <c:strRef>
              <c:f>'Likely to Access Peer'!$B$330:$E$330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'Likely to Access Peer'!$B$333:$E$333</c:f>
              <c:numCache>
                <c:formatCode>General</c:formatCode>
                <c:ptCount val="4"/>
                <c:pt idx="0">
                  <c:v>19</c:v>
                </c:pt>
                <c:pt idx="1">
                  <c:v>27</c:v>
                </c:pt>
                <c:pt idx="2">
                  <c:v>17</c:v>
                </c:pt>
                <c:pt idx="3">
                  <c:v>14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2-B7AD-184D-8579-20B6091234CC}"/>
            </c:ext>
          </c:extLst>
        </c:ser>
        <c:ser>
          <c:idx val="3"/>
          <c:order val="3"/>
          <c:tx>
            <c:strRef>
              <c:f>'Likely to Access Peer'!$A$334</c:f>
              <c:strCache>
                <c:ptCount val="1"/>
                <c:pt idx="0">
                  <c:v>Often</c:v>
                </c:pt>
              </c:strCache>
            </c:strRef>
          </c:tx>
          <c:spPr>
            <a:solidFill>
              <a:schemeClr val="accent4"/>
            </a:solidFill>
          </c:spPr>
          <c:invertIfNegative val="1"/>
          <c:cat>
            <c:strRef>
              <c:f>'Likely to Access Peer'!$B$330:$E$330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'Likely to Access Peer'!$B$334:$E$334</c:f>
              <c:numCache>
                <c:formatCode>General</c:formatCode>
                <c:ptCount val="4"/>
                <c:pt idx="0">
                  <c:v>8</c:v>
                </c:pt>
                <c:pt idx="1">
                  <c:v>2</c:v>
                </c:pt>
                <c:pt idx="2">
                  <c:v>5</c:v>
                </c:pt>
                <c:pt idx="3">
                  <c:v>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3-B7AD-184D-8579-20B6091234CC}"/>
            </c:ext>
          </c:extLst>
        </c:ser>
        <c:ser>
          <c:idx val="4"/>
          <c:order val="4"/>
          <c:tx>
            <c:strRef>
              <c:f>'Likely to Access Peer'!$A$335</c:f>
              <c:strCache>
                <c:ptCount val="1"/>
                <c:pt idx="0">
                  <c:v>Very Often</c:v>
                </c:pt>
              </c:strCache>
            </c:strRef>
          </c:tx>
          <c:spPr>
            <a:solidFill>
              <a:schemeClr val="accent5"/>
            </a:solidFill>
          </c:spPr>
          <c:invertIfNegative val="1"/>
          <c:cat>
            <c:strRef>
              <c:f>'Likely to Access Peer'!$B$330:$E$330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'Likely to Access Peer'!$B$335:$E$335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4-B7AD-184D-8579-20B6091234CC}"/>
            </c:ext>
          </c:extLst>
        </c:ser>
        <c:ser>
          <c:idx val="5"/>
          <c:order val="5"/>
          <c:tx>
            <c:strRef>
              <c:f>'Likely to Access Peer'!$A$336</c:f>
              <c:strCache>
                <c:ptCount val="1"/>
              </c:strCache>
            </c:strRef>
          </c:tx>
          <c:invertIfNegative val="1"/>
          <c:cat>
            <c:strRef>
              <c:f>'Likely to Access Peer'!$B$330:$E$330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'Likely to Access Peer'!$B$336:$E$336</c:f>
              <c:numCache>
                <c:formatCode>General</c:formatCode>
                <c:ptCount val="4"/>
              </c:numCache>
            </c:numRef>
          </c:val>
          <c:extLst>
            <c:ext xmlns:c16="http://schemas.microsoft.com/office/drawing/2014/chart" uri="{C3380CC4-5D6E-409C-BE32-E72D297353CC}">
              <c16:uniqueId val="{00000005-B7AD-184D-8579-20B6091234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94347714"/>
        <c:axId val="1415789069"/>
      </c:barChart>
      <c:catAx>
        <c:axId val="139434771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15789069"/>
        <c:crosses val="autoZero"/>
        <c:auto val="1"/>
        <c:lblAlgn val="ctr"/>
        <c:lblOffset val="100"/>
        <c:noMultiLvlLbl val="1"/>
      </c:catAx>
      <c:valAx>
        <c:axId val="141578906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394347714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I feel comfortable confiding with my Peer Support members.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'Comfortable confiding with Peer'!$A$331</c:f>
              <c:strCache>
                <c:ptCount val="1"/>
                <c:pt idx="0">
                  <c:v>Strongly Disagree</c:v>
                </c:pt>
              </c:strCache>
            </c:strRef>
          </c:tx>
          <c:spPr>
            <a:solidFill>
              <a:schemeClr val="accent1"/>
            </a:solidFill>
          </c:spPr>
          <c:invertIfNegative val="1"/>
          <c:cat>
            <c:strRef>
              <c:f>'Comfortable confiding with Peer'!$B$330:$E$330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'Comfortable confiding with Peer'!$B$331:$E$331</c:f>
              <c:numCache>
                <c:formatCode>General</c:formatCode>
                <c:ptCount val="4"/>
                <c:pt idx="0">
                  <c:v>8</c:v>
                </c:pt>
                <c:pt idx="1">
                  <c:v>4</c:v>
                </c:pt>
                <c:pt idx="2">
                  <c:v>6</c:v>
                </c:pt>
                <c:pt idx="3">
                  <c:v>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0-E5EB-154B-B709-6D8C3290F628}"/>
            </c:ext>
          </c:extLst>
        </c:ser>
        <c:ser>
          <c:idx val="1"/>
          <c:order val="1"/>
          <c:tx>
            <c:strRef>
              <c:f>'Comfortable confiding with Peer'!$A$332</c:f>
              <c:strCache>
                <c:ptCount val="1"/>
                <c:pt idx="0">
                  <c:v>Disagree</c:v>
                </c:pt>
              </c:strCache>
            </c:strRef>
          </c:tx>
          <c:spPr>
            <a:solidFill>
              <a:schemeClr val="accent2"/>
            </a:solidFill>
          </c:spPr>
          <c:invertIfNegative val="1"/>
          <c:cat>
            <c:strRef>
              <c:f>'Comfortable confiding with Peer'!$B$330:$E$330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'Comfortable confiding with Peer'!$B$332:$E$332</c:f>
              <c:numCache>
                <c:formatCode>General</c:formatCode>
                <c:ptCount val="4"/>
                <c:pt idx="0">
                  <c:v>2</c:v>
                </c:pt>
                <c:pt idx="1">
                  <c:v>24</c:v>
                </c:pt>
                <c:pt idx="2">
                  <c:v>12</c:v>
                </c:pt>
                <c:pt idx="3">
                  <c:v>13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1-E5EB-154B-B709-6D8C3290F628}"/>
            </c:ext>
          </c:extLst>
        </c:ser>
        <c:ser>
          <c:idx val="2"/>
          <c:order val="2"/>
          <c:tx>
            <c:strRef>
              <c:f>'Comfortable confiding with Peer'!$A$333</c:f>
              <c:strCache>
                <c:ptCount val="1"/>
                <c:pt idx="0">
                  <c:v>Neutral</c:v>
                </c:pt>
              </c:strCache>
            </c:strRef>
          </c:tx>
          <c:spPr>
            <a:solidFill>
              <a:schemeClr val="accent3"/>
            </a:solidFill>
          </c:spPr>
          <c:invertIfNegative val="1"/>
          <c:cat>
            <c:strRef>
              <c:f>'Comfortable confiding with Peer'!$B$330:$E$330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'Comfortable confiding with Peer'!$B$333:$E$333</c:f>
              <c:numCache>
                <c:formatCode>General</c:formatCode>
                <c:ptCount val="4"/>
                <c:pt idx="0">
                  <c:v>20</c:v>
                </c:pt>
                <c:pt idx="1">
                  <c:v>35</c:v>
                </c:pt>
                <c:pt idx="2">
                  <c:v>29</c:v>
                </c:pt>
                <c:pt idx="3">
                  <c:v>36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2-E5EB-154B-B709-6D8C3290F628}"/>
            </c:ext>
          </c:extLst>
        </c:ser>
        <c:ser>
          <c:idx val="3"/>
          <c:order val="3"/>
          <c:tx>
            <c:strRef>
              <c:f>'Comfortable confiding with Peer'!$A$334</c:f>
              <c:strCache>
                <c:ptCount val="1"/>
                <c:pt idx="0">
                  <c:v>Agree</c:v>
                </c:pt>
              </c:strCache>
            </c:strRef>
          </c:tx>
          <c:spPr>
            <a:solidFill>
              <a:schemeClr val="accent4"/>
            </a:solidFill>
          </c:spPr>
          <c:invertIfNegative val="1"/>
          <c:cat>
            <c:strRef>
              <c:f>'Comfortable confiding with Peer'!$B$330:$E$330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'Comfortable confiding with Peer'!$B$334:$E$334</c:f>
              <c:numCache>
                <c:formatCode>General</c:formatCode>
                <c:ptCount val="4"/>
                <c:pt idx="0">
                  <c:v>17</c:v>
                </c:pt>
                <c:pt idx="1">
                  <c:v>25</c:v>
                </c:pt>
                <c:pt idx="2">
                  <c:v>18</c:v>
                </c:pt>
                <c:pt idx="3">
                  <c:v>16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3-E5EB-154B-B709-6D8C3290F628}"/>
            </c:ext>
          </c:extLst>
        </c:ser>
        <c:ser>
          <c:idx val="4"/>
          <c:order val="4"/>
          <c:tx>
            <c:strRef>
              <c:f>'Comfortable confiding with Peer'!$A$335</c:f>
              <c:strCache>
                <c:ptCount val="1"/>
                <c:pt idx="0">
                  <c:v>Strongly Agree</c:v>
                </c:pt>
              </c:strCache>
            </c:strRef>
          </c:tx>
          <c:spPr>
            <a:solidFill>
              <a:schemeClr val="accent5"/>
            </a:solidFill>
          </c:spPr>
          <c:invertIfNegative val="1"/>
          <c:cat>
            <c:strRef>
              <c:f>'Comfortable confiding with Peer'!$B$330:$E$330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'Comfortable confiding with Peer'!$B$335:$E$335</c:f>
              <c:numCache>
                <c:formatCode>General</c:formatCode>
                <c:ptCount val="4"/>
                <c:pt idx="0">
                  <c:v>9</c:v>
                </c:pt>
                <c:pt idx="1">
                  <c:v>6</c:v>
                </c:pt>
                <c:pt idx="2">
                  <c:v>8</c:v>
                </c:pt>
                <c:pt idx="3">
                  <c:v>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4-E5EB-154B-B709-6D8C3290F628}"/>
            </c:ext>
          </c:extLst>
        </c:ser>
        <c:ser>
          <c:idx val="5"/>
          <c:order val="5"/>
          <c:tx>
            <c:strRef>
              <c:f>'Comfortable confiding with Peer'!$A$336</c:f>
              <c:strCache>
                <c:ptCount val="1"/>
              </c:strCache>
            </c:strRef>
          </c:tx>
          <c:invertIfNegative val="1"/>
          <c:cat>
            <c:strRef>
              <c:f>'Comfortable confiding with Peer'!$B$330:$E$330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'Comfortable confiding with Peer'!$B$336:$E$336</c:f>
              <c:numCache>
                <c:formatCode>General</c:formatCode>
                <c:ptCount val="4"/>
              </c:numCache>
            </c:numRef>
          </c:val>
          <c:extLst>
            <c:ext xmlns:c16="http://schemas.microsoft.com/office/drawing/2014/chart" uri="{C3380CC4-5D6E-409C-BE32-E72D297353CC}">
              <c16:uniqueId val="{00000005-E5EB-154B-B709-6D8C3290F6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38331773"/>
        <c:axId val="1188196340"/>
      </c:barChart>
      <c:catAx>
        <c:axId val="133833177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188196340"/>
        <c:crosses val="autoZero"/>
        <c:auto val="1"/>
        <c:lblAlgn val="ctr"/>
        <c:lblOffset val="100"/>
        <c:noMultiLvlLbl val="1"/>
      </c:catAx>
      <c:valAx>
        <c:axId val="118819634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338331773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I am interested in attending inservices for coping with stress and other mental health skills.  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'Attending Coping Inservices'!$A$331</c:f>
              <c:strCache>
                <c:ptCount val="1"/>
                <c:pt idx="0">
                  <c:v>Strongly Disagree</c:v>
                </c:pt>
              </c:strCache>
            </c:strRef>
          </c:tx>
          <c:spPr>
            <a:solidFill>
              <a:schemeClr val="accent1"/>
            </a:solidFill>
          </c:spPr>
          <c:invertIfNegative val="1"/>
          <c:cat>
            <c:strRef>
              <c:f>'Attending Coping Inservices'!$B$330:$E$330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'Attending Coping Inservices'!$B$331:$E$331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0-32BB-9D43-B85D-BF047C5A0592}"/>
            </c:ext>
          </c:extLst>
        </c:ser>
        <c:ser>
          <c:idx val="1"/>
          <c:order val="1"/>
          <c:tx>
            <c:strRef>
              <c:f>'Attending Coping Inservices'!$A$332</c:f>
              <c:strCache>
                <c:ptCount val="1"/>
                <c:pt idx="0">
                  <c:v>Disagree</c:v>
                </c:pt>
              </c:strCache>
            </c:strRef>
          </c:tx>
          <c:spPr>
            <a:solidFill>
              <a:schemeClr val="accent2"/>
            </a:solidFill>
          </c:spPr>
          <c:invertIfNegative val="1"/>
          <c:cat>
            <c:strRef>
              <c:f>'Attending Coping Inservices'!$B$330:$E$330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'Attending Coping Inservices'!$B$332:$E$332</c:f>
              <c:numCache>
                <c:formatCode>General</c:formatCode>
                <c:ptCount val="4"/>
                <c:pt idx="0">
                  <c:v>7</c:v>
                </c:pt>
                <c:pt idx="1">
                  <c:v>11</c:v>
                </c:pt>
                <c:pt idx="2">
                  <c:v>14</c:v>
                </c:pt>
                <c:pt idx="3">
                  <c:v>13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1-32BB-9D43-B85D-BF047C5A0592}"/>
            </c:ext>
          </c:extLst>
        </c:ser>
        <c:ser>
          <c:idx val="2"/>
          <c:order val="2"/>
          <c:tx>
            <c:strRef>
              <c:f>'Attending Coping Inservices'!$A$333</c:f>
              <c:strCache>
                <c:ptCount val="1"/>
                <c:pt idx="0">
                  <c:v>Neutral</c:v>
                </c:pt>
              </c:strCache>
            </c:strRef>
          </c:tx>
          <c:spPr>
            <a:solidFill>
              <a:schemeClr val="accent3"/>
            </a:solidFill>
          </c:spPr>
          <c:invertIfNegative val="1"/>
          <c:cat>
            <c:strRef>
              <c:f>'Attending Coping Inservices'!$B$330:$E$330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'Attending Coping Inservices'!$B$333:$E$333</c:f>
              <c:numCache>
                <c:formatCode>General</c:formatCode>
                <c:ptCount val="4"/>
                <c:pt idx="0">
                  <c:v>14</c:v>
                </c:pt>
                <c:pt idx="1">
                  <c:v>43</c:v>
                </c:pt>
                <c:pt idx="2">
                  <c:v>27</c:v>
                </c:pt>
                <c:pt idx="3">
                  <c:v>30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2-32BB-9D43-B85D-BF047C5A0592}"/>
            </c:ext>
          </c:extLst>
        </c:ser>
        <c:ser>
          <c:idx val="3"/>
          <c:order val="3"/>
          <c:tx>
            <c:strRef>
              <c:f>'Attending Coping Inservices'!$A$334</c:f>
              <c:strCache>
                <c:ptCount val="1"/>
                <c:pt idx="0">
                  <c:v>Agree</c:v>
                </c:pt>
              </c:strCache>
            </c:strRef>
          </c:tx>
          <c:spPr>
            <a:solidFill>
              <a:schemeClr val="accent4"/>
            </a:solidFill>
          </c:spPr>
          <c:invertIfNegative val="1"/>
          <c:cat>
            <c:strRef>
              <c:f>'Attending Coping Inservices'!$B$330:$E$330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'Attending Coping Inservices'!$B$334:$E$334</c:f>
              <c:numCache>
                <c:formatCode>General</c:formatCode>
                <c:ptCount val="4"/>
                <c:pt idx="0">
                  <c:v>27</c:v>
                </c:pt>
                <c:pt idx="1">
                  <c:v>30</c:v>
                </c:pt>
                <c:pt idx="2">
                  <c:v>19</c:v>
                </c:pt>
                <c:pt idx="3">
                  <c:v>22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3-32BB-9D43-B85D-BF047C5A0592}"/>
            </c:ext>
          </c:extLst>
        </c:ser>
        <c:ser>
          <c:idx val="4"/>
          <c:order val="4"/>
          <c:tx>
            <c:strRef>
              <c:f>'Attending Coping Inservices'!$A$335</c:f>
              <c:strCache>
                <c:ptCount val="1"/>
                <c:pt idx="0">
                  <c:v>Strongly Agree</c:v>
                </c:pt>
              </c:strCache>
            </c:strRef>
          </c:tx>
          <c:spPr>
            <a:solidFill>
              <a:schemeClr val="accent5"/>
            </a:solidFill>
          </c:spPr>
          <c:invertIfNegative val="1"/>
          <c:cat>
            <c:strRef>
              <c:f>'Attending Coping Inservices'!$B$330:$E$330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'Attending Coping Inservices'!$B$335:$E$335</c:f>
              <c:numCache>
                <c:formatCode>General</c:formatCode>
                <c:ptCount val="4"/>
                <c:pt idx="0">
                  <c:v>7</c:v>
                </c:pt>
                <c:pt idx="1">
                  <c:v>8</c:v>
                </c:pt>
                <c:pt idx="2">
                  <c:v>10</c:v>
                </c:pt>
                <c:pt idx="3">
                  <c:v>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4-32BB-9D43-B85D-BF047C5A0592}"/>
            </c:ext>
          </c:extLst>
        </c:ser>
        <c:ser>
          <c:idx val="5"/>
          <c:order val="5"/>
          <c:tx>
            <c:strRef>
              <c:f>'Attending Coping Inservices'!$A$336</c:f>
              <c:strCache>
                <c:ptCount val="1"/>
              </c:strCache>
            </c:strRef>
          </c:tx>
          <c:invertIfNegative val="1"/>
          <c:cat>
            <c:strRef>
              <c:f>'Attending Coping Inservices'!$B$330:$E$330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'Attending Coping Inservices'!$B$336:$E$336</c:f>
              <c:numCache>
                <c:formatCode>General</c:formatCode>
                <c:ptCount val="4"/>
              </c:numCache>
            </c:numRef>
          </c:val>
          <c:extLst>
            <c:ext xmlns:c16="http://schemas.microsoft.com/office/drawing/2014/chart" uri="{C3380CC4-5D6E-409C-BE32-E72D297353CC}">
              <c16:uniqueId val="{00000005-32BB-9D43-B85D-BF047C5A05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86158224"/>
        <c:axId val="1399958370"/>
      </c:barChart>
      <c:catAx>
        <c:axId val="19861582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399958370"/>
        <c:crosses val="autoZero"/>
        <c:auto val="1"/>
        <c:lblAlgn val="ctr"/>
        <c:lblOffset val="100"/>
        <c:noMultiLvlLbl val="1"/>
      </c:catAx>
      <c:valAx>
        <c:axId val="139995837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986158224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How likely would you be to participate in webinars or online workshops instead of in person trainings?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'Participate in Webinar'!$A$331</c:f>
              <c:strCache>
                <c:ptCount val="1"/>
                <c:pt idx="0">
                  <c:v>not at all</c:v>
                </c:pt>
              </c:strCache>
            </c:strRef>
          </c:tx>
          <c:spPr>
            <a:solidFill>
              <a:schemeClr val="accent1"/>
            </a:solidFill>
          </c:spPr>
          <c:invertIfNegative val="1"/>
          <c:cat>
            <c:strRef>
              <c:f>'Participate in Webinar'!$B$330:$E$330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'Participate in Webinar'!$B$331:$E$331</c:f>
              <c:numCache>
                <c:formatCode>General</c:formatCode>
                <c:ptCount val="4"/>
                <c:pt idx="0">
                  <c:v>9</c:v>
                </c:pt>
                <c:pt idx="1">
                  <c:v>26</c:v>
                </c:pt>
                <c:pt idx="2">
                  <c:v>23</c:v>
                </c:pt>
                <c:pt idx="3">
                  <c:v>18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0-175A-CE47-8256-A4F9FB9E5305}"/>
            </c:ext>
          </c:extLst>
        </c:ser>
        <c:ser>
          <c:idx val="1"/>
          <c:order val="1"/>
          <c:tx>
            <c:strRef>
              <c:f>'Participate in Webinar'!$A$332</c:f>
              <c:strCache>
                <c:ptCount val="1"/>
                <c:pt idx="0">
                  <c:v>a little bit</c:v>
                </c:pt>
              </c:strCache>
            </c:strRef>
          </c:tx>
          <c:spPr>
            <a:solidFill>
              <a:schemeClr val="accent2"/>
            </a:solidFill>
          </c:spPr>
          <c:invertIfNegative val="1"/>
          <c:cat>
            <c:strRef>
              <c:f>'Participate in Webinar'!$B$330:$E$330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'Participate in Webinar'!$B$332:$E$332</c:f>
              <c:numCache>
                <c:formatCode>General</c:formatCode>
                <c:ptCount val="4"/>
                <c:pt idx="0">
                  <c:v>18</c:v>
                </c:pt>
                <c:pt idx="1">
                  <c:v>27</c:v>
                </c:pt>
                <c:pt idx="2">
                  <c:v>17</c:v>
                </c:pt>
                <c:pt idx="3">
                  <c:v>20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1-175A-CE47-8256-A4F9FB9E5305}"/>
            </c:ext>
          </c:extLst>
        </c:ser>
        <c:ser>
          <c:idx val="2"/>
          <c:order val="2"/>
          <c:tx>
            <c:strRef>
              <c:f>'Participate in Webinar'!$A$333</c:f>
              <c:strCache>
                <c:ptCount val="1"/>
                <c:pt idx="0">
                  <c:v>moderately</c:v>
                </c:pt>
              </c:strCache>
            </c:strRef>
          </c:tx>
          <c:spPr>
            <a:solidFill>
              <a:schemeClr val="accent3"/>
            </a:solidFill>
          </c:spPr>
          <c:invertIfNegative val="1"/>
          <c:cat>
            <c:strRef>
              <c:f>'Participate in Webinar'!$B$330:$E$330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'Participate in Webinar'!$B$333:$E$333</c:f>
              <c:numCache>
                <c:formatCode>General</c:formatCode>
                <c:ptCount val="4"/>
                <c:pt idx="0">
                  <c:v>12</c:v>
                </c:pt>
                <c:pt idx="1">
                  <c:v>22</c:v>
                </c:pt>
                <c:pt idx="2">
                  <c:v>24</c:v>
                </c:pt>
                <c:pt idx="3">
                  <c:v>26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2-175A-CE47-8256-A4F9FB9E5305}"/>
            </c:ext>
          </c:extLst>
        </c:ser>
        <c:ser>
          <c:idx val="3"/>
          <c:order val="3"/>
          <c:tx>
            <c:strRef>
              <c:f>'Participate in Webinar'!$A$334</c:f>
              <c:strCache>
                <c:ptCount val="1"/>
                <c:pt idx="0">
                  <c:v>quite a bit</c:v>
                </c:pt>
              </c:strCache>
            </c:strRef>
          </c:tx>
          <c:spPr>
            <a:solidFill>
              <a:schemeClr val="accent4"/>
            </a:solidFill>
          </c:spPr>
          <c:invertIfNegative val="1"/>
          <c:cat>
            <c:strRef>
              <c:f>'Participate in Webinar'!$B$330:$E$330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'Participate in Webinar'!$B$334:$E$334</c:f>
              <c:numCache>
                <c:formatCode>General</c:formatCode>
                <c:ptCount val="4"/>
                <c:pt idx="0">
                  <c:v>11</c:v>
                </c:pt>
                <c:pt idx="1">
                  <c:v>16</c:v>
                </c:pt>
                <c:pt idx="2">
                  <c:v>6</c:v>
                </c:pt>
                <c:pt idx="3">
                  <c:v>11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3-175A-CE47-8256-A4F9FB9E5305}"/>
            </c:ext>
          </c:extLst>
        </c:ser>
        <c:ser>
          <c:idx val="4"/>
          <c:order val="4"/>
          <c:tx>
            <c:strRef>
              <c:f>'Participate in Webinar'!$A$335</c:f>
              <c:strCache>
                <c:ptCount val="1"/>
                <c:pt idx="0">
                  <c:v>extremely</c:v>
                </c:pt>
              </c:strCache>
            </c:strRef>
          </c:tx>
          <c:spPr>
            <a:solidFill>
              <a:schemeClr val="accent5"/>
            </a:solidFill>
          </c:spPr>
          <c:invertIfNegative val="1"/>
          <c:cat>
            <c:strRef>
              <c:f>'Participate in Webinar'!$B$330:$E$330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'Participate in Webinar'!$B$335:$E$335</c:f>
              <c:numCache>
                <c:formatCode>General</c:formatCode>
                <c:ptCount val="4"/>
                <c:pt idx="0">
                  <c:v>6</c:v>
                </c:pt>
                <c:pt idx="1">
                  <c:v>3</c:v>
                </c:pt>
                <c:pt idx="2">
                  <c:v>4</c:v>
                </c:pt>
                <c:pt idx="3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4-175A-CE47-8256-A4F9FB9E5305}"/>
            </c:ext>
          </c:extLst>
        </c:ser>
        <c:ser>
          <c:idx val="5"/>
          <c:order val="5"/>
          <c:tx>
            <c:strRef>
              <c:f>'Participate in Webinar'!$A$336</c:f>
              <c:strCache>
                <c:ptCount val="1"/>
              </c:strCache>
            </c:strRef>
          </c:tx>
          <c:invertIfNegative val="1"/>
          <c:cat>
            <c:strRef>
              <c:f>'Participate in Webinar'!$B$330:$E$330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'Participate in Webinar'!$B$336:$E$336</c:f>
              <c:numCache>
                <c:formatCode>General</c:formatCode>
                <c:ptCount val="4"/>
              </c:numCache>
            </c:numRef>
          </c:val>
          <c:extLst>
            <c:ext xmlns:c16="http://schemas.microsoft.com/office/drawing/2014/chart" uri="{C3380CC4-5D6E-409C-BE32-E72D297353CC}">
              <c16:uniqueId val="{00000005-175A-CE47-8256-A4F9FB9E53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12174780"/>
        <c:axId val="1328884416"/>
      </c:barChart>
      <c:catAx>
        <c:axId val="12121747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328884416"/>
        <c:crosses val="autoZero"/>
        <c:auto val="1"/>
        <c:lblAlgn val="ctr"/>
        <c:lblOffset val="100"/>
        <c:noMultiLvlLbl val="1"/>
      </c:catAx>
      <c:valAx>
        <c:axId val="132888441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212174780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  Resources and tips to help cope would be helpful during shift briefings.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'Shift Briefings'!$A$331</c:f>
              <c:strCache>
                <c:ptCount val="1"/>
                <c:pt idx="0">
                  <c:v>Strongly Disagree</c:v>
                </c:pt>
              </c:strCache>
            </c:strRef>
          </c:tx>
          <c:spPr>
            <a:solidFill>
              <a:schemeClr val="accent1"/>
            </a:solidFill>
          </c:spPr>
          <c:invertIfNegative val="1"/>
          <c:cat>
            <c:strRef>
              <c:f>'Shift Briefings'!$B$330:$E$330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'Shift Briefings'!$B$331:$E$331</c:f>
              <c:numCache>
                <c:formatCode>General</c:formatCode>
                <c:ptCount val="4"/>
                <c:pt idx="0">
                  <c:v>2</c:v>
                </c:pt>
                <c:pt idx="1">
                  <c:v>2</c:v>
                </c:pt>
                <c:pt idx="2">
                  <c:v>6</c:v>
                </c:pt>
                <c:pt idx="3">
                  <c:v>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0-B153-4A4E-8EDE-0F978FE5F31A}"/>
            </c:ext>
          </c:extLst>
        </c:ser>
        <c:ser>
          <c:idx val="1"/>
          <c:order val="1"/>
          <c:tx>
            <c:strRef>
              <c:f>'Shift Briefings'!$A$332</c:f>
              <c:strCache>
                <c:ptCount val="1"/>
                <c:pt idx="0">
                  <c:v>Disagree</c:v>
                </c:pt>
              </c:strCache>
            </c:strRef>
          </c:tx>
          <c:spPr>
            <a:solidFill>
              <a:schemeClr val="accent2"/>
            </a:solidFill>
          </c:spPr>
          <c:invertIfNegative val="1"/>
          <c:cat>
            <c:strRef>
              <c:f>'Shift Briefings'!$B$330:$E$330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'Shift Briefings'!$B$332:$E$332</c:f>
              <c:numCache>
                <c:formatCode>General</c:formatCode>
                <c:ptCount val="4"/>
                <c:pt idx="0">
                  <c:v>6</c:v>
                </c:pt>
                <c:pt idx="1">
                  <c:v>10</c:v>
                </c:pt>
                <c:pt idx="2">
                  <c:v>8</c:v>
                </c:pt>
                <c:pt idx="3">
                  <c:v>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1-B153-4A4E-8EDE-0F978FE5F31A}"/>
            </c:ext>
          </c:extLst>
        </c:ser>
        <c:ser>
          <c:idx val="2"/>
          <c:order val="2"/>
          <c:tx>
            <c:strRef>
              <c:f>'Shift Briefings'!$A$333</c:f>
              <c:strCache>
                <c:ptCount val="1"/>
                <c:pt idx="0">
                  <c:v>Neutral</c:v>
                </c:pt>
              </c:strCache>
            </c:strRef>
          </c:tx>
          <c:spPr>
            <a:solidFill>
              <a:schemeClr val="accent3"/>
            </a:solidFill>
          </c:spPr>
          <c:invertIfNegative val="1"/>
          <c:cat>
            <c:strRef>
              <c:f>'Shift Briefings'!$B$330:$E$330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'Shift Briefings'!$B$333:$E$333</c:f>
              <c:numCache>
                <c:formatCode>General</c:formatCode>
                <c:ptCount val="4"/>
                <c:pt idx="0">
                  <c:v>21</c:v>
                </c:pt>
                <c:pt idx="1">
                  <c:v>37</c:v>
                </c:pt>
                <c:pt idx="2">
                  <c:v>33</c:v>
                </c:pt>
                <c:pt idx="3">
                  <c:v>32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2-B153-4A4E-8EDE-0F978FE5F31A}"/>
            </c:ext>
          </c:extLst>
        </c:ser>
        <c:ser>
          <c:idx val="3"/>
          <c:order val="3"/>
          <c:tx>
            <c:strRef>
              <c:f>'Shift Briefings'!$A$334</c:f>
              <c:strCache>
                <c:ptCount val="1"/>
                <c:pt idx="0">
                  <c:v>Agree</c:v>
                </c:pt>
              </c:strCache>
            </c:strRef>
          </c:tx>
          <c:spPr>
            <a:solidFill>
              <a:schemeClr val="accent4"/>
            </a:solidFill>
          </c:spPr>
          <c:invertIfNegative val="1"/>
          <c:cat>
            <c:strRef>
              <c:f>'Shift Briefings'!$B$330:$E$330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'Shift Briefings'!$B$334:$E$334</c:f>
              <c:numCache>
                <c:formatCode>General</c:formatCode>
                <c:ptCount val="4"/>
                <c:pt idx="0">
                  <c:v>21</c:v>
                </c:pt>
                <c:pt idx="1">
                  <c:v>41</c:v>
                </c:pt>
                <c:pt idx="2">
                  <c:v>24</c:v>
                </c:pt>
                <c:pt idx="3">
                  <c:v>27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3-B153-4A4E-8EDE-0F978FE5F31A}"/>
            </c:ext>
          </c:extLst>
        </c:ser>
        <c:ser>
          <c:idx val="4"/>
          <c:order val="4"/>
          <c:tx>
            <c:strRef>
              <c:f>'Shift Briefings'!$A$335</c:f>
              <c:strCache>
                <c:ptCount val="1"/>
                <c:pt idx="0">
                  <c:v>Strongly Agree</c:v>
                </c:pt>
              </c:strCache>
            </c:strRef>
          </c:tx>
          <c:spPr>
            <a:solidFill>
              <a:schemeClr val="accent5"/>
            </a:solidFill>
          </c:spPr>
          <c:invertIfNegative val="1"/>
          <c:cat>
            <c:strRef>
              <c:f>'Shift Briefings'!$B$330:$E$330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'Shift Briefings'!$B$335:$E$335</c:f>
              <c:numCache>
                <c:formatCode>General</c:formatCode>
                <c:ptCount val="4"/>
                <c:pt idx="0">
                  <c:v>6</c:v>
                </c:pt>
                <c:pt idx="1">
                  <c:v>4</c:v>
                </c:pt>
                <c:pt idx="2">
                  <c:v>2</c:v>
                </c:pt>
                <c:pt idx="3">
                  <c:v>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4-B153-4A4E-8EDE-0F978FE5F31A}"/>
            </c:ext>
          </c:extLst>
        </c:ser>
        <c:ser>
          <c:idx val="5"/>
          <c:order val="5"/>
          <c:tx>
            <c:strRef>
              <c:f>'Shift Briefings'!$A$336</c:f>
              <c:strCache>
                <c:ptCount val="1"/>
              </c:strCache>
            </c:strRef>
          </c:tx>
          <c:invertIfNegative val="1"/>
          <c:cat>
            <c:strRef>
              <c:f>'Shift Briefings'!$B$330:$E$330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'Shift Briefings'!$B$336:$E$336</c:f>
              <c:numCache>
                <c:formatCode>General</c:formatCode>
                <c:ptCount val="4"/>
              </c:numCache>
            </c:numRef>
          </c:val>
          <c:extLst>
            <c:ext xmlns:c16="http://schemas.microsoft.com/office/drawing/2014/chart" uri="{C3380CC4-5D6E-409C-BE32-E72D297353CC}">
              <c16:uniqueId val="{00000005-B153-4A4E-8EDE-0F978FE5F3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63228300"/>
        <c:axId val="1753999096"/>
      </c:barChart>
      <c:catAx>
        <c:axId val="16632283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753999096"/>
        <c:crosses val="autoZero"/>
        <c:auto val="1"/>
        <c:lblAlgn val="ctr"/>
        <c:lblOffset val="100"/>
        <c:noMultiLvlLbl val="1"/>
      </c:catAx>
      <c:valAx>
        <c:axId val="175399909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663228300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In terms of coping, how helpful would you find an Officer Wellness Training during your first year in the department?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'First Year Training'!$A$331</c:f>
              <c:strCache>
                <c:ptCount val="1"/>
                <c:pt idx="0">
                  <c:v>not at all</c:v>
                </c:pt>
              </c:strCache>
            </c:strRef>
          </c:tx>
          <c:spPr>
            <a:solidFill>
              <a:schemeClr val="accent1"/>
            </a:solidFill>
          </c:spPr>
          <c:invertIfNegative val="1"/>
          <c:cat>
            <c:strRef>
              <c:f>'First Year Training'!$B$330:$E$330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'First Year Training'!$B$331:$E$331</c:f>
              <c:numCache>
                <c:formatCode>General</c:formatCode>
                <c:ptCount val="4"/>
                <c:pt idx="0">
                  <c:v>4</c:v>
                </c:pt>
                <c:pt idx="1">
                  <c:v>5</c:v>
                </c:pt>
                <c:pt idx="2">
                  <c:v>5</c:v>
                </c:pt>
                <c:pt idx="3">
                  <c:v>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0-AFED-114A-9558-43968A1C6950}"/>
            </c:ext>
          </c:extLst>
        </c:ser>
        <c:ser>
          <c:idx val="1"/>
          <c:order val="1"/>
          <c:tx>
            <c:strRef>
              <c:f>'First Year Training'!$A$332</c:f>
              <c:strCache>
                <c:ptCount val="1"/>
                <c:pt idx="0">
                  <c:v>a little bit</c:v>
                </c:pt>
              </c:strCache>
            </c:strRef>
          </c:tx>
          <c:spPr>
            <a:solidFill>
              <a:schemeClr val="accent2"/>
            </a:solidFill>
          </c:spPr>
          <c:invertIfNegative val="1"/>
          <c:cat>
            <c:strRef>
              <c:f>'First Year Training'!$B$330:$E$330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'First Year Training'!$B$332:$E$332</c:f>
              <c:numCache>
                <c:formatCode>General</c:formatCode>
                <c:ptCount val="4"/>
                <c:pt idx="0">
                  <c:v>7</c:v>
                </c:pt>
                <c:pt idx="1">
                  <c:v>13</c:v>
                </c:pt>
                <c:pt idx="2">
                  <c:v>15</c:v>
                </c:pt>
                <c:pt idx="3">
                  <c:v>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1-AFED-114A-9558-43968A1C6950}"/>
            </c:ext>
          </c:extLst>
        </c:ser>
        <c:ser>
          <c:idx val="2"/>
          <c:order val="2"/>
          <c:tx>
            <c:strRef>
              <c:f>'First Year Training'!$A$333</c:f>
              <c:strCache>
                <c:ptCount val="1"/>
                <c:pt idx="0">
                  <c:v>moderately</c:v>
                </c:pt>
              </c:strCache>
            </c:strRef>
          </c:tx>
          <c:spPr>
            <a:solidFill>
              <a:schemeClr val="accent3"/>
            </a:solidFill>
          </c:spPr>
          <c:invertIfNegative val="1"/>
          <c:cat>
            <c:strRef>
              <c:f>'First Year Training'!$B$330:$E$330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'First Year Training'!$B$333:$E$333</c:f>
              <c:numCache>
                <c:formatCode>General</c:formatCode>
                <c:ptCount val="4"/>
                <c:pt idx="0">
                  <c:v>19</c:v>
                </c:pt>
                <c:pt idx="1">
                  <c:v>28</c:v>
                </c:pt>
                <c:pt idx="2">
                  <c:v>16</c:v>
                </c:pt>
                <c:pt idx="3">
                  <c:v>19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2-AFED-114A-9558-43968A1C6950}"/>
            </c:ext>
          </c:extLst>
        </c:ser>
        <c:ser>
          <c:idx val="3"/>
          <c:order val="3"/>
          <c:tx>
            <c:strRef>
              <c:f>'First Year Training'!$A$334</c:f>
              <c:strCache>
                <c:ptCount val="1"/>
                <c:pt idx="0">
                  <c:v>quite a bit</c:v>
                </c:pt>
              </c:strCache>
            </c:strRef>
          </c:tx>
          <c:spPr>
            <a:solidFill>
              <a:schemeClr val="accent4"/>
            </a:solidFill>
          </c:spPr>
          <c:invertIfNegative val="1"/>
          <c:cat>
            <c:strRef>
              <c:f>'First Year Training'!$B$330:$E$330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'First Year Training'!$B$334:$E$334</c:f>
              <c:numCache>
                <c:formatCode>General</c:formatCode>
                <c:ptCount val="4"/>
                <c:pt idx="0">
                  <c:v>21</c:v>
                </c:pt>
                <c:pt idx="1">
                  <c:v>34</c:v>
                </c:pt>
                <c:pt idx="2">
                  <c:v>25</c:v>
                </c:pt>
                <c:pt idx="3">
                  <c:v>34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3-AFED-114A-9558-43968A1C6950}"/>
            </c:ext>
          </c:extLst>
        </c:ser>
        <c:ser>
          <c:idx val="4"/>
          <c:order val="4"/>
          <c:tx>
            <c:strRef>
              <c:f>'First Year Training'!$A$335</c:f>
              <c:strCache>
                <c:ptCount val="1"/>
                <c:pt idx="0">
                  <c:v>extremely</c:v>
                </c:pt>
              </c:strCache>
            </c:strRef>
          </c:tx>
          <c:spPr>
            <a:solidFill>
              <a:schemeClr val="accent5"/>
            </a:solidFill>
          </c:spPr>
          <c:invertIfNegative val="1"/>
          <c:cat>
            <c:strRef>
              <c:f>'First Year Training'!$B$330:$E$330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'First Year Training'!$B$335:$E$335</c:f>
              <c:numCache>
                <c:formatCode>General</c:formatCode>
                <c:ptCount val="4"/>
                <c:pt idx="0">
                  <c:v>5</c:v>
                </c:pt>
                <c:pt idx="1">
                  <c:v>14</c:v>
                </c:pt>
                <c:pt idx="2">
                  <c:v>13</c:v>
                </c:pt>
                <c:pt idx="3">
                  <c:v>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4-AFED-114A-9558-43968A1C6950}"/>
            </c:ext>
          </c:extLst>
        </c:ser>
        <c:ser>
          <c:idx val="5"/>
          <c:order val="5"/>
          <c:tx>
            <c:strRef>
              <c:f>'First Year Training'!$A$336</c:f>
              <c:strCache>
                <c:ptCount val="1"/>
              </c:strCache>
            </c:strRef>
          </c:tx>
          <c:invertIfNegative val="1"/>
          <c:cat>
            <c:strRef>
              <c:f>'First Year Training'!$B$330:$E$330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'First Year Training'!$B$336:$E$336</c:f>
              <c:numCache>
                <c:formatCode>General</c:formatCode>
                <c:ptCount val="4"/>
              </c:numCache>
            </c:numRef>
          </c:val>
          <c:extLst>
            <c:ext xmlns:c16="http://schemas.microsoft.com/office/drawing/2014/chart" uri="{C3380CC4-5D6E-409C-BE32-E72D297353CC}">
              <c16:uniqueId val="{00000005-AFED-114A-9558-43968A1C69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9888840"/>
        <c:axId val="1784411918"/>
      </c:barChart>
      <c:catAx>
        <c:axId val="2098888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784411918"/>
        <c:crosses val="autoZero"/>
        <c:auto val="1"/>
        <c:lblAlgn val="ctr"/>
        <c:lblOffset val="100"/>
        <c:noMultiLvlLbl val="1"/>
      </c:catAx>
      <c:valAx>
        <c:axId val="178441191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09888840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If you were offered workshops about diet and nutrition how likely would you be to attend and participate?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'Diet and Nutrition'!$A$331</c:f>
              <c:strCache>
                <c:ptCount val="1"/>
                <c:pt idx="0">
                  <c:v>not at all</c:v>
                </c:pt>
              </c:strCache>
            </c:strRef>
          </c:tx>
          <c:spPr>
            <a:solidFill>
              <a:schemeClr val="accent1"/>
            </a:solidFill>
          </c:spPr>
          <c:invertIfNegative val="1"/>
          <c:cat>
            <c:strRef>
              <c:f>'Diet and Nutrition'!$B$330:$E$330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'Diet and Nutrition'!$B$331:$E$331</c:f>
              <c:numCache>
                <c:formatCode>General</c:formatCode>
                <c:ptCount val="4"/>
                <c:pt idx="0">
                  <c:v>4</c:v>
                </c:pt>
                <c:pt idx="1">
                  <c:v>9</c:v>
                </c:pt>
                <c:pt idx="2">
                  <c:v>11</c:v>
                </c:pt>
                <c:pt idx="3">
                  <c:v>16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0-7665-6E4E-A806-E95215FE15B9}"/>
            </c:ext>
          </c:extLst>
        </c:ser>
        <c:ser>
          <c:idx val="1"/>
          <c:order val="1"/>
          <c:tx>
            <c:strRef>
              <c:f>'Diet and Nutrition'!$A$332</c:f>
              <c:strCache>
                <c:ptCount val="1"/>
                <c:pt idx="0">
                  <c:v>a little bit</c:v>
                </c:pt>
              </c:strCache>
            </c:strRef>
          </c:tx>
          <c:spPr>
            <a:solidFill>
              <a:schemeClr val="accent2"/>
            </a:solidFill>
          </c:spPr>
          <c:invertIfNegative val="1"/>
          <c:cat>
            <c:strRef>
              <c:f>'Diet and Nutrition'!$B$330:$E$330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'Diet and Nutrition'!$B$332:$E$332</c:f>
              <c:numCache>
                <c:formatCode>General</c:formatCode>
                <c:ptCount val="4"/>
                <c:pt idx="0">
                  <c:v>6</c:v>
                </c:pt>
                <c:pt idx="1">
                  <c:v>16</c:v>
                </c:pt>
                <c:pt idx="2">
                  <c:v>14</c:v>
                </c:pt>
                <c:pt idx="3">
                  <c:v>11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1-7665-6E4E-A806-E95215FE15B9}"/>
            </c:ext>
          </c:extLst>
        </c:ser>
        <c:ser>
          <c:idx val="2"/>
          <c:order val="2"/>
          <c:tx>
            <c:strRef>
              <c:f>'Diet and Nutrition'!$A$333</c:f>
              <c:strCache>
                <c:ptCount val="1"/>
                <c:pt idx="0">
                  <c:v>moderately</c:v>
                </c:pt>
              </c:strCache>
            </c:strRef>
          </c:tx>
          <c:spPr>
            <a:solidFill>
              <a:schemeClr val="accent3"/>
            </a:solidFill>
          </c:spPr>
          <c:invertIfNegative val="1"/>
          <c:cat>
            <c:strRef>
              <c:f>'Diet and Nutrition'!$B$330:$E$330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'Diet and Nutrition'!$B$333:$E$333</c:f>
              <c:numCache>
                <c:formatCode>General</c:formatCode>
                <c:ptCount val="4"/>
                <c:pt idx="0">
                  <c:v>19</c:v>
                </c:pt>
                <c:pt idx="1">
                  <c:v>28</c:v>
                </c:pt>
                <c:pt idx="2">
                  <c:v>17</c:v>
                </c:pt>
                <c:pt idx="3">
                  <c:v>31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2-7665-6E4E-A806-E95215FE15B9}"/>
            </c:ext>
          </c:extLst>
        </c:ser>
        <c:ser>
          <c:idx val="3"/>
          <c:order val="3"/>
          <c:tx>
            <c:strRef>
              <c:f>'Diet and Nutrition'!$A$334</c:f>
              <c:strCache>
                <c:ptCount val="1"/>
                <c:pt idx="0">
                  <c:v>quite a bit</c:v>
                </c:pt>
              </c:strCache>
            </c:strRef>
          </c:tx>
          <c:spPr>
            <a:solidFill>
              <a:schemeClr val="accent4"/>
            </a:solidFill>
          </c:spPr>
          <c:invertIfNegative val="1"/>
          <c:cat>
            <c:strRef>
              <c:f>'Diet and Nutrition'!$B$330:$E$330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'Diet and Nutrition'!$B$334:$E$334</c:f>
              <c:numCache>
                <c:formatCode>General</c:formatCode>
                <c:ptCount val="4"/>
                <c:pt idx="0">
                  <c:v>18</c:v>
                </c:pt>
                <c:pt idx="1">
                  <c:v>30</c:v>
                </c:pt>
                <c:pt idx="2">
                  <c:v>23</c:v>
                </c:pt>
                <c:pt idx="3">
                  <c:v>15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3-7665-6E4E-A806-E95215FE15B9}"/>
            </c:ext>
          </c:extLst>
        </c:ser>
        <c:ser>
          <c:idx val="4"/>
          <c:order val="4"/>
          <c:tx>
            <c:strRef>
              <c:f>'Diet and Nutrition'!$A$335</c:f>
              <c:strCache>
                <c:ptCount val="1"/>
                <c:pt idx="0">
                  <c:v>extremely</c:v>
                </c:pt>
              </c:strCache>
            </c:strRef>
          </c:tx>
          <c:spPr>
            <a:solidFill>
              <a:schemeClr val="accent5"/>
            </a:solidFill>
          </c:spPr>
          <c:invertIfNegative val="1"/>
          <c:cat>
            <c:strRef>
              <c:f>'Diet and Nutrition'!$B$330:$E$330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'Diet and Nutrition'!$B$335:$E$335</c:f>
              <c:numCache>
                <c:formatCode>General</c:formatCode>
                <c:ptCount val="4"/>
                <c:pt idx="0">
                  <c:v>9</c:v>
                </c:pt>
                <c:pt idx="1">
                  <c:v>11</c:v>
                </c:pt>
                <c:pt idx="2">
                  <c:v>9</c:v>
                </c:pt>
                <c:pt idx="3">
                  <c:v>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4-7665-6E4E-A806-E95215FE15B9}"/>
            </c:ext>
          </c:extLst>
        </c:ser>
        <c:ser>
          <c:idx val="5"/>
          <c:order val="5"/>
          <c:tx>
            <c:strRef>
              <c:f>'Diet and Nutrition'!$A$336</c:f>
              <c:strCache>
                <c:ptCount val="1"/>
              </c:strCache>
            </c:strRef>
          </c:tx>
          <c:invertIfNegative val="1"/>
          <c:cat>
            <c:strRef>
              <c:f>'Diet and Nutrition'!$B$330:$E$330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'Diet and Nutrition'!$B$336:$E$336</c:f>
              <c:numCache>
                <c:formatCode>General</c:formatCode>
                <c:ptCount val="4"/>
              </c:numCache>
            </c:numRef>
          </c:val>
          <c:extLst>
            <c:ext xmlns:c16="http://schemas.microsoft.com/office/drawing/2014/chart" uri="{C3380CC4-5D6E-409C-BE32-E72D297353CC}">
              <c16:uniqueId val="{00000005-7665-6E4E-A806-E95215FE15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63880227"/>
        <c:axId val="388916846"/>
      </c:barChart>
      <c:catAx>
        <c:axId val="166388022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388916846"/>
        <c:crosses val="autoZero"/>
        <c:auto val="1"/>
        <c:lblAlgn val="ctr"/>
        <c:lblOffset val="100"/>
        <c:noMultiLvlLbl val="1"/>
      </c:catAx>
      <c:valAx>
        <c:axId val="38891684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663880227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If you were offered workshops about exercise and fitness how likely would you be to attend and participate?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Exercise!$A$331</c:f>
              <c:strCache>
                <c:ptCount val="1"/>
                <c:pt idx="0">
                  <c:v>not at all</c:v>
                </c:pt>
              </c:strCache>
            </c:strRef>
          </c:tx>
          <c:spPr>
            <a:solidFill>
              <a:schemeClr val="accent1"/>
            </a:solidFill>
          </c:spPr>
          <c:invertIfNegative val="1"/>
          <c:cat>
            <c:strRef>
              <c:f>Exercise!$B$330:$E$330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Exercise!$B$331:$E$331</c:f>
              <c:numCache>
                <c:formatCode>General</c:formatCode>
                <c:ptCount val="4"/>
                <c:pt idx="0">
                  <c:v>4</c:v>
                </c:pt>
                <c:pt idx="1">
                  <c:v>8</c:v>
                </c:pt>
                <c:pt idx="2">
                  <c:v>11</c:v>
                </c:pt>
                <c:pt idx="3">
                  <c:v>14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0-D1AB-0141-B723-0EC537256E98}"/>
            </c:ext>
          </c:extLst>
        </c:ser>
        <c:ser>
          <c:idx val="1"/>
          <c:order val="1"/>
          <c:tx>
            <c:strRef>
              <c:f>Exercise!$A$332</c:f>
              <c:strCache>
                <c:ptCount val="1"/>
                <c:pt idx="0">
                  <c:v>a little bit</c:v>
                </c:pt>
              </c:strCache>
            </c:strRef>
          </c:tx>
          <c:spPr>
            <a:solidFill>
              <a:schemeClr val="accent2"/>
            </a:solidFill>
          </c:spPr>
          <c:invertIfNegative val="1"/>
          <c:cat>
            <c:strRef>
              <c:f>Exercise!$B$330:$E$330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Exercise!$B$332:$E$332</c:f>
              <c:numCache>
                <c:formatCode>General</c:formatCode>
                <c:ptCount val="4"/>
                <c:pt idx="0">
                  <c:v>7</c:v>
                </c:pt>
                <c:pt idx="1">
                  <c:v>15</c:v>
                </c:pt>
                <c:pt idx="2">
                  <c:v>14</c:v>
                </c:pt>
                <c:pt idx="3">
                  <c:v>15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1-D1AB-0141-B723-0EC537256E98}"/>
            </c:ext>
          </c:extLst>
        </c:ser>
        <c:ser>
          <c:idx val="2"/>
          <c:order val="2"/>
          <c:tx>
            <c:strRef>
              <c:f>Exercise!$A$333</c:f>
              <c:strCache>
                <c:ptCount val="1"/>
                <c:pt idx="0">
                  <c:v>moderately</c:v>
                </c:pt>
              </c:strCache>
            </c:strRef>
          </c:tx>
          <c:spPr>
            <a:solidFill>
              <a:schemeClr val="accent3"/>
            </a:solidFill>
          </c:spPr>
          <c:invertIfNegative val="1"/>
          <c:cat>
            <c:strRef>
              <c:f>Exercise!$B$330:$E$330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Exercise!$B$333:$E$333</c:f>
              <c:numCache>
                <c:formatCode>General</c:formatCode>
                <c:ptCount val="4"/>
                <c:pt idx="0">
                  <c:v>18</c:v>
                </c:pt>
                <c:pt idx="1">
                  <c:v>26</c:v>
                </c:pt>
                <c:pt idx="2">
                  <c:v>18</c:v>
                </c:pt>
                <c:pt idx="3">
                  <c:v>26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2-D1AB-0141-B723-0EC537256E98}"/>
            </c:ext>
          </c:extLst>
        </c:ser>
        <c:ser>
          <c:idx val="3"/>
          <c:order val="3"/>
          <c:tx>
            <c:strRef>
              <c:f>Exercise!$A$334</c:f>
              <c:strCache>
                <c:ptCount val="1"/>
                <c:pt idx="0">
                  <c:v>quite a bit</c:v>
                </c:pt>
              </c:strCache>
            </c:strRef>
          </c:tx>
          <c:spPr>
            <a:solidFill>
              <a:schemeClr val="accent4"/>
            </a:solidFill>
          </c:spPr>
          <c:invertIfNegative val="1"/>
          <c:cat>
            <c:strRef>
              <c:f>Exercise!$B$330:$E$330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Exercise!$B$334:$E$334</c:f>
              <c:numCache>
                <c:formatCode>General</c:formatCode>
                <c:ptCount val="4"/>
                <c:pt idx="0">
                  <c:v>18</c:v>
                </c:pt>
                <c:pt idx="1">
                  <c:v>32</c:v>
                </c:pt>
                <c:pt idx="2">
                  <c:v>21</c:v>
                </c:pt>
                <c:pt idx="3">
                  <c:v>18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3-D1AB-0141-B723-0EC537256E98}"/>
            </c:ext>
          </c:extLst>
        </c:ser>
        <c:ser>
          <c:idx val="4"/>
          <c:order val="4"/>
          <c:tx>
            <c:strRef>
              <c:f>Exercise!$A$335</c:f>
              <c:strCache>
                <c:ptCount val="1"/>
                <c:pt idx="0">
                  <c:v>extremely</c:v>
                </c:pt>
              </c:strCache>
            </c:strRef>
          </c:tx>
          <c:spPr>
            <a:solidFill>
              <a:schemeClr val="accent5"/>
            </a:solidFill>
          </c:spPr>
          <c:invertIfNegative val="1"/>
          <c:cat>
            <c:strRef>
              <c:f>Exercise!$B$330:$E$330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Exercise!$B$335:$E$335</c:f>
              <c:numCache>
                <c:formatCode>General</c:formatCode>
                <c:ptCount val="4"/>
                <c:pt idx="0">
                  <c:v>9</c:v>
                </c:pt>
                <c:pt idx="1">
                  <c:v>13</c:v>
                </c:pt>
                <c:pt idx="2">
                  <c:v>10</c:v>
                </c:pt>
                <c:pt idx="3">
                  <c:v>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4-D1AB-0141-B723-0EC537256E98}"/>
            </c:ext>
          </c:extLst>
        </c:ser>
        <c:ser>
          <c:idx val="5"/>
          <c:order val="5"/>
          <c:tx>
            <c:strRef>
              <c:f>Exercise!$A$336</c:f>
              <c:strCache>
                <c:ptCount val="1"/>
              </c:strCache>
            </c:strRef>
          </c:tx>
          <c:invertIfNegative val="1"/>
          <c:cat>
            <c:strRef>
              <c:f>Exercise!$B$330:$E$330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Exercise!$B$336:$E$336</c:f>
              <c:numCache>
                <c:formatCode>General</c:formatCode>
                <c:ptCount val="4"/>
              </c:numCache>
            </c:numRef>
          </c:val>
          <c:extLst>
            <c:ext xmlns:c16="http://schemas.microsoft.com/office/drawing/2014/chart" uri="{C3380CC4-5D6E-409C-BE32-E72D297353CC}">
              <c16:uniqueId val="{00000005-D1AB-0141-B723-0EC537256E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51659331"/>
        <c:axId val="611994811"/>
      </c:barChart>
      <c:catAx>
        <c:axId val="55165933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611994811"/>
        <c:crosses val="autoZero"/>
        <c:auto val="1"/>
        <c:lblAlgn val="ctr"/>
        <c:lblOffset val="100"/>
        <c:noMultiLvlLbl val="1"/>
      </c:catAx>
      <c:valAx>
        <c:axId val="61199481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551659331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If you and your family were offered family skills workshops how likely would you be to attend and participate?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'Family Skills'!$A$331</c:f>
              <c:strCache>
                <c:ptCount val="1"/>
                <c:pt idx="0">
                  <c:v>Not at all</c:v>
                </c:pt>
              </c:strCache>
            </c:strRef>
          </c:tx>
          <c:spPr>
            <a:solidFill>
              <a:schemeClr val="accent1"/>
            </a:solidFill>
          </c:spPr>
          <c:invertIfNegative val="1"/>
          <c:cat>
            <c:strRef>
              <c:f>'Family Skills'!$B$330:$E$330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'Family Skills'!$B$331:$E$331</c:f>
              <c:numCache>
                <c:formatCode>General</c:formatCode>
                <c:ptCount val="4"/>
                <c:pt idx="0">
                  <c:v>10</c:v>
                </c:pt>
                <c:pt idx="1">
                  <c:v>13</c:v>
                </c:pt>
                <c:pt idx="2">
                  <c:v>20</c:v>
                </c:pt>
                <c:pt idx="3">
                  <c:v>26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0-11EE-724D-877D-DAE661D6E59B}"/>
            </c:ext>
          </c:extLst>
        </c:ser>
        <c:ser>
          <c:idx val="1"/>
          <c:order val="1"/>
          <c:tx>
            <c:strRef>
              <c:f>'Family Skills'!$A$332</c:f>
              <c:strCache>
                <c:ptCount val="1"/>
                <c:pt idx="0">
                  <c:v>A little bit</c:v>
                </c:pt>
              </c:strCache>
            </c:strRef>
          </c:tx>
          <c:spPr>
            <a:solidFill>
              <a:schemeClr val="accent2"/>
            </a:solidFill>
          </c:spPr>
          <c:invertIfNegative val="1"/>
          <c:cat>
            <c:strRef>
              <c:f>'Family Skills'!$B$330:$E$330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'Family Skills'!$B$332:$E$332</c:f>
              <c:numCache>
                <c:formatCode>General</c:formatCode>
                <c:ptCount val="4"/>
                <c:pt idx="0">
                  <c:v>9</c:v>
                </c:pt>
                <c:pt idx="1">
                  <c:v>27</c:v>
                </c:pt>
                <c:pt idx="2">
                  <c:v>18</c:v>
                </c:pt>
                <c:pt idx="3">
                  <c:v>21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1-11EE-724D-877D-DAE661D6E59B}"/>
            </c:ext>
          </c:extLst>
        </c:ser>
        <c:ser>
          <c:idx val="2"/>
          <c:order val="2"/>
          <c:tx>
            <c:strRef>
              <c:f>'Family Skills'!$A$333</c:f>
              <c:strCache>
                <c:ptCount val="1"/>
                <c:pt idx="0">
                  <c:v>Moderately</c:v>
                </c:pt>
              </c:strCache>
            </c:strRef>
          </c:tx>
          <c:spPr>
            <a:solidFill>
              <a:schemeClr val="accent3"/>
            </a:solidFill>
          </c:spPr>
          <c:invertIfNegative val="1"/>
          <c:cat>
            <c:strRef>
              <c:f>'Family Skills'!$B$330:$E$330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'Family Skills'!$B$333:$E$333</c:f>
              <c:numCache>
                <c:formatCode>General</c:formatCode>
                <c:ptCount val="4"/>
                <c:pt idx="0">
                  <c:v>18</c:v>
                </c:pt>
                <c:pt idx="1">
                  <c:v>33</c:v>
                </c:pt>
                <c:pt idx="2">
                  <c:v>21</c:v>
                </c:pt>
                <c:pt idx="3">
                  <c:v>20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2-11EE-724D-877D-DAE661D6E59B}"/>
            </c:ext>
          </c:extLst>
        </c:ser>
        <c:ser>
          <c:idx val="3"/>
          <c:order val="3"/>
          <c:tx>
            <c:strRef>
              <c:f>'Family Skills'!$A$334</c:f>
              <c:strCache>
                <c:ptCount val="1"/>
                <c:pt idx="0">
                  <c:v>Quite a bit</c:v>
                </c:pt>
              </c:strCache>
            </c:strRef>
          </c:tx>
          <c:spPr>
            <a:solidFill>
              <a:schemeClr val="accent4"/>
            </a:solidFill>
          </c:spPr>
          <c:invertIfNegative val="1"/>
          <c:cat>
            <c:strRef>
              <c:f>'Family Skills'!$B$330:$E$330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'Family Skills'!$B$334:$E$334</c:f>
              <c:numCache>
                <c:formatCode>General</c:formatCode>
                <c:ptCount val="4"/>
                <c:pt idx="0">
                  <c:v>14</c:v>
                </c:pt>
                <c:pt idx="1">
                  <c:v>15</c:v>
                </c:pt>
                <c:pt idx="2">
                  <c:v>11</c:v>
                </c:pt>
                <c:pt idx="3">
                  <c:v>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3-11EE-724D-877D-DAE661D6E59B}"/>
            </c:ext>
          </c:extLst>
        </c:ser>
        <c:ser>
          <c:idx val="4"/>
          <c:order val="4"/>
          <c:tx>
            <c:strRef>
              <c:f>'Family Skills'!$A$335</c:f>
              <c:strCache>
                <c:ptCount val="1"/>
                <c:pt idx="0">
                  <c:v>Extremely</c:v>
                </c:pt>
              </c:strCache>
            </c:strRef>
          </c:tx>
          <c:spPr>
            <a:solidFill>
              <a:schemeClr val="accent5"/>
            </a:solidFill>
          </c:spPr>
          <c:invertIfNegative val="1"/>
          <c:cat>
            <c:strRef>
              <c:f>'Family Skills'!$B$330:$E$330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'Family Skills'!$B$335:$E$335</c:f>
              <c:numCache>
                <c:formatCode>General</c:formatCode>
                <c:ptCount val="4"/>
                <c:pt idx="0">
                  <c:v>5</c:v>
                </c:pt>
                <c:pt idx="1">
                  <c:v>5</c:v>
                </c:pt>
                <c:pt idx="2">
                  <c:v>4</c:v>
                </c:pt>
                <c:pt idx="3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4-11EE-724D-877D-DAE661D6E59B}"/>
            </c:ext>
          </c:extLst>
        </c:ser>
        <c:ser>
          <c:idx val="5"/>
          <c:order val="5"/>
          <c:tx>
            <c:strRef>
              <c:f>'Family Skills'!$A$336</c:f>
              <c:strCache>
                <c:ptCount val="1"/>
              </c:strCache>
            </c:strRef>
          </c:tx>
          <c:invertIfNegative val="1"/>
          <c:cat>
            <c:strRef>
              <c:f>'Family Skills'!$B$330:$E$330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'Family Skills'!$B$336:$E$336</c:f>
              <c:numCache>
                <c:formatCode>General</c:formatCode>
                <c:ptCount val="4"/>
              </c:numCache>
            </c:numRef>
          </c:val>
          <c:extLst>
            <c:ext xmlns:c16="http://schemas.microsoft.com/office/drawing/2014/chart" uri="{C3380CC4-5D6E-409C-BE32-E72D297353CC}">
              <c16:uniqueId val="{00000005-11EE-724D-877D-DAE661D6E5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95473081"/>
        <c:axId val="250720622"/>
      </c:barChart>
      <c:catAx>
        <c:axId val="179547308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50720622"/>
        <c:crosses val="autoZero"/>
        <c:auto val="1"/>
        <c:lblAlgn val="ctr"/>
        <c:lblOffset val="100"/>
        <c:noMultiLvlLbl val="1"/>
      </c:catAx>
      <c:valAx>
        <c:axId val="25072062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795473081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If you and your family were offered access to a department support group how likely would you be to attend and participate?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'Family Support Group'!$A$331</c:f>
              <c:strCache>
                <c:ptCount val="1"/>
                <c:pt idx="0">
                  <c:v>Not at all</c:v>
                </c:pt>
              </c:strCache>
            </c:strRef>
          </c:tx>
          <c:spPr>
            <a:solidFill>
              <a:schemeClr val="accent1"/>
            </a:solidFill>
          </c:spPr>
          <c:invertIfNegative val="1"/>
          <c:cat>
            <c:strRef>
              <c:f>'Family Support Group'!$B$330:$E$330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'Family Support Group'!$B$331:$E$331</c:f>
              <c:numCache>
                <c:formatCode>General</c:formatCode>
                <c:ptCount val="4"/>
                <c:pt idx="0">
                  <c:v>11</c:v>
                </c:pt>
                <c:pt idx="1">
                  <c:v>16</c:v>
                </c:pt>
                <c:pt idx="2">
                  <c:v>22</c:v>
                </c:pt>
                <c:pt idx="3">
                  <c:v>30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0-17EF-E345-B506-5230AF61B96B}"/>
            </c:ext>
          </c:extLst>
        </c:ser>
        <c:ser>
          <c:idx val="1"/>
          <c:order val="1"/>
          <c:tx>
            <c:strRef>
              <c:f>'Family Support Group'!$A$332</c:f>
              <c:strCache>
                <c:ptCount val="1"/>
                <c:pt idx="0">
                  <c:v>A little bit</c:v>
                </c:pt>
              </c:strCache>
            </c:strRef>
          </c:tx>
          <c:spPr>
            <a:solidFill>
              <a:schemeClr val="accent2"/>
            </a:solidFill>
          </c:spPr>
          <c:invertIfNegative val="1"/>
          <c:cat>
            <c:strRef>
              <c:f>'Family Support Group'!$B$330:$E$330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'Family Support Group'!$B$332:$E$332</c:f>
              <c:numCache>
                <c:formatCode>General</c:formatCode>
                <c:ptCount val="4"/>
                <c:pt idx="0">
                  <c:v>13</c:v>
                </c:pt>
                <c:pt idx="1">
                  <c:v>36</c:v>
                </c:pt>
                <c:pt idx="2">
                  <c:v>24</c:v>
                </c:pt>
                <c:pt idx="3">
                  <c:v>19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1-17EF-E345-B506-5230AF61B96B}"/>
            </c:ext>
          </c:extLst>
        </c:ser>
        <c:ser>
          <c:idx val="2"/>
          <c:order val="2"/>
          <c:tx>
            <c:strRef>
              <c:f>'Family Support Group'!$A$333</c:f>
              <c:strCache>
                <c:ptCount val="1"/>
                <c:pt idx="0">
                  <c:v>Moderately</c:v>
                </c:pt>
              </c:strCache>
            </c:strRef>
          </c:tx>
          <c:spPr>
            <a:solidFill>
              <a:schemeClr val="accent3"/>
            </a:solidFill>
          </c:spPr>
          <c:invertIfNegative val="1"/>
          <c:cat>
            <c:strRef>
              <c:f>'Family Support Group'!$B$330:$E$330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'Family Support Group'!$B$333:$E$333</c:f>
              <c:numCache>
                <c:formatCode>General</c:formatCode>
                <c:ptCount val="4"/>
                <c:pt idx="0">
                  <c:v>22</c:v>
                </c:pt>
                <c:pt idx="1">
                  <c:v>31</c:v>
                </c:pt>
                <c:pt idx="2">
                  <c:v>21</c:v>
                </c:pt>
                <c:pt idx="3">
                  <c:v>18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2-17EF-E345-B506-5230AF61B96B}"/>
            </c:ext>
          </c:extLst>
        </c:ser>
        <c:ser>
          <c:idx val="3"/>
          <c:order val="3"/>
          <c:tx>
            <c:strRef>
              <c:f>'Family Support Group'!$A$334</c:f>
              <c:strCache>
                <c:ptCount val="1"/>
                <c:pt idx="0">
                  <c:v>Quite a bit</c:v>
                </c:pt>
              </c:strCache>
            </c:strRef>
          </c:tx>
          <c:spPr>
            <a:solidFill>
              <a:schemeClr val="accent4"/>
            </a:solidFill>
          </c:spPr>
          <c:invertIfNegative val="1"/>
          <c:cat>
            <c:strRef>
              <c:f>'Family Support Group'!$B$330:$E$330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'Family Support Group'!$B$334:$E$334</c:f>
              <c:numCache>
                <c:formatCode>General</c:formatCode>
                <c:ptCount val="4"/>
                <c:pt idx="0">
                  <c:v>9</c:v>
                </c:pt>
                <c:pt idx="1">
                  <c:v>8</c:v>
                </c:pt>
                <c:pt idx="2">
                  <c:v>6</c:v>
                </c:pt>
                <c:pt idx="3">
                  <c:v>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3-17EF-E345-B506-5230AF61B96B}"/>
            </c:ext>
          </c:extLst>
        </c:ser>
        <c:ser>
          <c:idx val="4"/>
          <c:order val="4"/>
          <c:tx>
            <c:strRef>
              <c:f>'Family Support Group'!$A$335</c:f>
              <c:strCache>
                <c:ptCount val="1"/>
                <c:pt idx="0">
                  <c:v>Extremely</c:v>
                </c:pt>
              </c:strCache>
            </c:strRef>
          </c:tx>
          <c:spPr>
            <a:solidFill>
              <a:schemeClr val="accent5"/>
            </a:solidFill>
          </c:spPr>
          <c:invertIfNegative val="1"/>
          <c:cat>
            <c:strRef>
              <c:f>'Family Support Group'!$B$330:$E$330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'Family Support Group'!$B$335:$E$335</c:f>
              <c:numCache>
                <c:formatCode>General</c:formatCode>
                <c:ptCount val="4"/>
                <c:pt idx="0">
                  <c:v>1</c:v>
                </c:pt>
                <c:pt idx="1">
                  <c:v>3</c:v>
                </c:pt>
                <c:pt idx="2">
                  <c:v>1</c:v>
                </c:pt>
                <c:pt idx="3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4-17EF-E345-B506-5230AF61B96B}"/>
            </c:ext>
          </c:extLst>
        </c:ser>
        <c:ser>
          <c:idx val="5"/>
          <c:order val="5"/>
          <c:tx>
            <c:strRef>
              <c:f>'Family Support Group'!$A$336</c:f>
              <c:strCache>
                <c:ptCount val="1"/>
              </c:strCache>
            </c:strRef>
          </c:tx>
          <c:invertIfNegative val="1"/>
          <c:cat>
            <c:strRef>
              <c:f>'Family Support Group'!$B$330:$E$330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'Family Support Group'!$B$336:$E$336</c:f>
              <c:numCache>
                <c:formatCode>General</c:formatCode>
                <c:ptCount val="4"/>
              </c:numCache>
            </c:numRef>
          </c:val>
          <c:extLst>
            <c:ext xmlns:c16="http://schemas.microsoft.com/office/drawing/2014/chart" uri="{C3380CC4-5D6E-409C-BE32-E72D297353CC}">
              <c16:uniqueId val="{00000005-17EF-E345-B506-5230AF61B9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75017594"/>
        <c:axId val="222329198"/>
      </c:barChart>
      <c:catAx>
        <c:axId val="157501759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22329198"/>
        <c:crosses val="autoZero"/>
        <c:auto val="1"/>
        <c:lblAlgn val="ctr"/>
        <c:lblOffset val="100"/>
        <c:noMultiLvlLbl val="1"/>
      </c:catAx>
      <c:valAx>
        <c:axId val="22232919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575017594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Would you find workshops about healthy relationships or marriage skills beneficial?</a:t>
            </a:r>
          </a:p>
        </c:rich>
      </c:tx>
      <c:layout>
        <c:manualLayout>
          <c:xMode val="edge"/>
          <c:yMode val="edge"/>
          <c:x val="3.2710280373831772E-2"/>
          <c:y val="0.05"/>
        </c:manualLayout>
      </c:layout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'Marriage Skills'!$A$331</c:f>
              <c:strCache>
                <c:ptCount val="1"/>
                <c:pt idx="0">
                  <c:v>Not at all</c:v>
                </c:pt>
              </c:strCache>
            </c:strRef>
          </c:tx>
          <c:spPr>
            <a:solidFill>
              <a:schemeClr val="accent1"/>
            </a:solidFill>
          </c:spPr>
          <c:invertIfNegative val="1"/>
          <c:cat>
            <c:strRef>
              <c:f>'Marriage Skills'!$B$330:$E$330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'Marriage Skills'!$B$331:$E$331</c:f>
              <c:numCache>
                <c:formatCode>General</c:formatCode>
                <c:ptCount val="4"/>
                <c:pt idx="0">
                  <c:v>5</c:v>
                </c:pt>
                <c:pt idx="1">
                  <c:v>5</c:v>
                </c:pt>
                <c:pt idx="2">
                  <c:v>18</c:v>
                </c:pt>
                <c:pt idx="3">
                  <c:v>18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0-AE42-104C-9ED7-50780D1F6D12}"/>
            </c:ext>
          </c:extLst>
        </c:ser>
        <c:ser>
          <c:idx val="1"/>
          <c:order val="1"/>
          <c:tx>
            <c:strRef>
              <c:f>'Marriage Skills'!$A$332</c:f>
              <c:strCache>
                <c:ptCount val="1"/>
                <c:pt idx="0">
                  <c:v>A little bit</c:v>
                </c:pt>
              </c:strCache>
            </c:strRef>
          </c:tx>
          <c:spPr>
            <a:solidFill>
              <a:schemeClr val="accent2"/>
            </a:solidFill>
          </c:spPr>
          <c:invertIfNegative val="1"/>
          <c:cat>
            <c:strRef>
              <c:f>'Marriage Skills'!$B$330:$E$330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'Marriage Skills'!$B$332:$E$332</c:f>
              <c:numCache>
                <c:formatCode>General</c:formatCode>
                <c:ptCount val="4"/>
                <c:pt idx="0">
                  <c:v>6</c:v>
                </c:pt>
                <c:pt idx="1">
                  <c:v>22</c:v>
                </c:pt>
                <c:pt idx="2">
                  <c:v>15</c:v>
                </c:pt>
                <c:pt idx="3">
                  <c:v>21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1-AE42-104C-9ED7-50780D1F6D12}"/>
            </c:ext>
          </c:extLst>
        </c:ser>
        <c:ser>
          <c:idx val="2"/>
          <c:order val="2"/>
          <c:tx>
            <c:strRef>
              <c:f>'Marriage Skills'!$A$333</c:f>
              <c:strCache>
                <c:ptCount val="1"/>
                <c:pt idx="0">
                  <c:v>Moderately</c:v>
                </c:pt>
              </c:strCache>
            </c:strRef>
          </c:tx>
          <c:spPr>
            <a:solidFill>
              <a:schemeClr val="accent3"/>
            </a:solidFill>
          </c:spPr>
          <c:invertIfNegative val="1"/>
          <c:cat>
            <c:strRef>
              <c:f>'Marriage Skills'!$B$330:$E$330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'Marriage Skills'!$B$333:$E$333</c:f>
              <c:numCache>
                <c:formatCode>General</c:formatCode>
                <c:ptCount val="4"/>
                <c:pt idx="0">
                  <c:v>20</c:v>
                </c:pt>
                <c:pt idx="1">
                  <c:v>37</c:v>
                </c:pt>
                <c:pt idx="2">
                  <c:v>17</c:v>
                </c:pt>
                <c:pt idx="3">
                  <c:v>19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2-AE42-104C-9ED7-50780D1F6D12}"/>
            </c:ext>
          </c:extLst>
        </c:ser>
        <c:ser>
          <c:idx val="3"/>
          <c:order val="3"/>
          <c:tx>
            <c:strRef>
              <c:f>'Marriage Skills'!$A$334</c:f>
              <c:strCache>
                <c:ptCount val="1"/>
                <c:pt idx="0">
                  <c:v>Quite a bit</c:v>
                </c:pt>
              </c:strCache>
            </c:strRef>
          </c:tx>
          <c:spPr>
            <a:solidFill>
              <a:schemeClr val="accent4"/>
            </a:solidFill>
          </c:spPr>
          <c:invertIfNegative val="1"/>
          <c:cat>
            <c:strRef>
              <c:f>'Marriage Skills'!$B$330:$E$330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'Marriage Skills'!$B$334:$E$334</c:f>
              <c:numCache>
                <c:formatCode>General</c:formatCode>
                <c:ptCount val="4"/>
                <c:pt idx="0">
                  <c:v>17</c:v>
                </c:pt>
                <c:pt idx="1">
                  <c:v>21</c:v>
                </c:pt>
                <c:pt idx="2">
                  <c:v>21</c:v>
                </c:pt>
                <c:pt idx="3">
                  <c:v>14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3-AE42-104C-9ED7-50780D1F6D12}"/>
            </c:ext>
          </c:extLst>
        </c:ser>
        <c:ser>
          <c:idx val="4"/>
          <c:order val="4"/>
          <c:tx>
            <c:strRef>
              <c:f>'Marriage Skills'!$A$335</c:f>
              <c:strCache>
                <c:ptCount val="1"/>
                <c:pt idx="0">
                  <c:v>Extremely</c:v>
                </c:pt>
              </c:strCache>
            </c:strRef>
          </c:tx>
          <c:spPr>
            <a:solidFill>
              <a:schemeClr val="accent5"/>
            </a:solidFill>
          </c:spPr>
          <c:invertIfNegative val="1"/>
          <c:cat>
            <c:strRef>
              <c:f>'Marriage Skills'!$B$330:$E$330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'Marriage Skills'!$B$335:$E$335</c:f>
              <c:numCache>
                <c:formatCode>General</c:formatCode>
                <c:ptCount val="4"/>
                <c:pt idx="0">
                  <c:v>8</c:v>
                </c:pt>
                <c:pt idx="1">
                  <c:v>9</c:v>
                </c:pt>
                <c:pt idx="2">
                  <c:v>3</c:v>
                </c:pt>
                <c:pt idx="3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4-AE42-104C-9ED7-50780D1F6D12}"/>
            </c:ext>
          </c:extLst>
        </c:ser>
        <c:ser>
          <c:idx val="5"/>
          <c:order val="5"/>
          <c:tx>
            <c:strRef>
              <c:f>'Marriage Skills'!$A$336</c:f>
              <c:strCache>
                <c:ptCount val="1"/>
              </c:strCache>
            </c:strRef>
          </c:tx>
          <c:invertIfNegative val="1"/>
          <c:cat>
            <c:strRef>
              <c:f>'Marriage Skills'!$B$330:$E$330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'Marriage Skills'!$B$336:$E$336</c:f>
              <c:numCache>
                <c:formatCode>General</c:formatCode>
                <c:ptCount val="4"/>
              </c:numCache>
            </c:numRef>
          </c:val>
          <c:extLst>
            <c:ext xmlns:c16="http://schemas.microsoft.com/office/drawing/2014/chart" uri="{C3380CC4-5D6E-409C-BE32-E72D297353CC}">
              <c16:uniqueId val="{00000005-AE42-104C-9ED7-50780D1F6D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46349181"/>
        <c:axId val="1968552341"/>
      </c:barChart>
      <c:catAx>
        <c:axId val="64634918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968552341"/>
        <c:crosses val="autoZero"/>
        <c:auto val="1"/>
        <c:lblAlgn val="ctr"/>
        <c:lblOffset val="100"/>
        <c:noMultiLvlLbl val="1"/>
      </c:catAx>
      <c:valAx>
        <c:axId val="196855234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646349181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If you were offered classes about personal finances how likely would you be to attend and participate?</a:t>
            </a:r>
          </a:p>
        </c:rich>
      </c:tx>
      <c:layout>
        <c:manualLayout>
          <c:xMode val="edge"/>
          <c:yMode val="edge"/>
          <c:x val="3.2710280373831772E-2"/>
          <c:y val="0.05"/>
        </c:manualLayout>
      </c:layout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'Personal Finances'!$A$331</c:f>
              <c:strCache>
                <c:ptCount val="1"/>
                <c:pt idx="0">
                  <c:v>Not at all</c:v>
                </c:pt>
              </c:strCache>
            </c:strRef>
          </c:tx>
          <c:spPr>
            <a:solidFill>
              <a:schemeClr val="accent1"/>
            </a:solidFill>
          </c:spPr>
          <c:invertIfNegative val="1"/>
          <c:cat>
            <c:strRef>
              <c:f>'Personal Finances'!$B$330:$E$330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'Personal Finances'!$B$331:$E$331</c:f>
              <c:numCache>
                <c:formatCode>General</c:formatCode>
                <c:ptCount val="4"/>
                <c:pt idx="0">
                  <c:v>5</c:v>
                </c:pt>
                <c:pt idx="1">
                  <c:v>6</c:v>
                </c:pt>
                <c:pt idx="2">
                  <c:v>13</c:v>
                </c:pt>
                <c:pt idx="3">
                  <c:v>19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0-CE15-154C-92AA-94305FC79149}"/>
            </c:ext>
          </c:extLst>
        </c:ser>
        <c:ser>
          <c:idx val="1"/>
          <c:order val="1"/>
          <c:tx>
            <c:strRef>
              <c:f>'Personal Finances'!$A$332</c:f>
              <c:strCache>
                <c:ptCount val="1"/>
                <c:pt idx="0">
                  <c:v>A little bit</c:v>
                </c:pt>
              </c:strCache>
            </c:strRef>
          </c:tx>
          <c:spPr>
            <a:solidFill>
              <a:schemeClr val="accent2"/>
            </a:solidFill>
          </c:spPr>
          <c:invertIfNegative val="1"/>
          <c:cat>
            <c:strRef>
              <c:f>'Personal Finances'!$B$330:$E$330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'Personal Finances'!$B$332:$E$332</c:f>
              <c:numCache>
                <c:formatCode>General</c:formatCode>
                <c:ptCount val="4"/>
                <c:pt idx="0">
                  <c:v>8</c:v>
                </c:pt>
                <c:pt idx="1">
                  <c:v>28</c:v>
                </c:pt>
                <c:pt idx="2">
                  <c:v>14</c:v>
                </c:pt>
                <c:pt idx="3">
                  <c:v>20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1-CE15-154C-92AA-94305FC79149}"/>
            </c:ext>
          </c:extLst>
        </c:ser>
        <c:ser>
          <c:idx val="2"/>
          <c:order val="2"/>
          <c:tx>
            <c:strRef>
              <c:f>'Personal Finances'!$A$333</c:f>
              <c:strCache>
                <c:ptCount val="1"/>
                <c:pt idx="0">
                  <c:v>Moderately</c:v>
                </c:pt>
              </c:strCache>
            </c:strRef>
          </c:tx>
          <c:spPr>
            <a:solidFill>
              <a:schemeClr val="accent3"/>
            </a:solidFill>
          </c:spPr>
          <c:invertIfNegative val="1"/>
          <c:cat>
            <c:strRef>
              <c:f>'Personal Finances'!$B$330:$E$330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'Personal Finances'!$B$333:$E$333</c:f>
              <c:numCache>
                <c:formatCode>General</c:formatCode>
                <c:ptCount val="4"/>
                <c:pt idx="0">
                  <c:v>17</c:v>
                </c:pt>
                <c:pt idx="1">
                  <c:v>18</c:v>
                </c:pt>
                <c:pt idx="2">
                  <c:v>24</c:v>
                </c:pt>
                <c:pt idx="3">
                  <c:v>19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2-CE15-154C-92AA-94305FC79149}"/>
            </c:ext>
          </c:extLst>
        </c:ser>
        <c:ser>
          <c:idx val="3"/>
          <c:order val="3"/>
          <c:tx>
            <c:strRef>
              <c:f>'Personal Finances'!$A$334</c:f>
              <c:strCache>
                <c:ptCount val="1"/>
                <c:pt idx="0">
                  <c:v>Quite a bit</c:v>
                </c:pt>
              </c:strCache>
            </c:strRef>
          </c:tx>
          <c:spPr>
            <a:solidFill>
              <a:schemeClr val="accent4"/>
            </a:solidFill>
          </c:spPr>
          <c:invertIfNegative val="1"/>
          <c:cat>
            <c:strRef>
              <c:f>'Personal Finances'!$B$330:$E$330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'Personal Finances'!$B$334:$E$334</c:f>
              <c:numCache>
                <c:formatCode>General</c:formatCode>
                <c:ptCount val="4"/>
                <c:pt idx="0">
                  <c:v>17</c:v>
                </c:pt>
                <c:pt idx="1">
                  <c:v>34</c:v>
                </c:pt>
                <c:pt idx="2">
                  <c:v>16</c:v>
                </c:pt>
                <c:pt idx="3">
                  <c:v>16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3-CE15-154C-92AA-94305FC79149}"/>
            </c:ext>
          </c:extLst>
        </c:ser>
        <c:ser>
          <c:idx val="4"/>
          <c:order val="4"/>
          <c:tx>
            <c:strRef>
              <c:f>'Personal Finances'!$A$335</c:f>
              <c:strCache>
                <c:ptCount val="1"/>
                <c:pt idx="0">
                  <c:v>Extremely</c:v>
                </c:pt>
              </c:strCache>
            </c:strRef>
          </c:tx>
          <c:spPr>
            <a:solidFill>
              <a:schemeClr val="accent5"/>
            </a:solidFill>
          </c:spPr>
          <c:invertIfNegative val="1"/>
          <c:cat>
            <c:strRef>
              <c:f>'Personal Finances'!$B$330:$E$330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'Personal Finances'!$B$335:$E$335</c:f>
              <c:numCache>
                <c:formatCode>General</c:formatCode>
                <c:ptCount val="4"/>
                <c:pt idx="0">
                  <c:v>9</c:v>
                </c:pt>
                <c:pt idx="1">
                  <c:v>8</c:v>
                </c:pt>
                <c:pt idx="2">
                  <c:v>7</c:v>
                </c:pt>
                <c:pt idx="3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4-CE15-154C-92AA-94305FC79149}"/>
            </c:ext>
          </c:extLst>
        </c:ser>
        <c:ser>
          <c:idx val="5"/>
          <c:order val="5"/>
          <c:tx>
            <c:strRef>
              <c:f>'Personal Finances'!$A$336</c:f>
              <c:strCache>
                <c:ptCount val="1"/>
              </c:strCache>
            </c:strRef>
          </c:tx>
          <c:invertIfNegative val="1"/>
          <c:cat>
            <c:strRef>
              <c:f>'Personal Finances'!$B$330:$E$330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'Personal Finances'!$B$336:$E$336</c:f>
              <c:numCache>
                <c:formatCode>General</c:formatCode>
                <c:ptCount val="4"/>
              </c:numCache>
            </c:numRef>
          </c:val>
          <c:extLst>
            <c:ext xmlns:c16="http://schemas.microsoft.com/office/drawing/2014/chart" uri="{C3380CC4-5D6E-409C-BE32-E72D297353CC}">
              <c16:uniqueId val="{00000005-CE15-154C-92AA-94305FC791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26021426"/>
        <c:axId val="1822734768"/>
      </c:barChart>
      <c:catAx>
        <c:axId val="102602142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822734768"/>
        <c:crosses val="autoZero"/>
        <c:auto val="1"/>
        <c:lblAlgn val="ctr"/>
        <c:lblOffset val="100"/>
        <c:noMultiLvlLbl val="1"/>
      </c:catAx>
      <c:valAx>
        <c:axId val="182273476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026021426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If you were offered classes about mindfulness or meditation how likely would you be to attend and participate?</a:t>
            </a:r>
          </a:p>
        </c:rich>
      </c:tx>
      <c:layout>
        <c:manualLayout>
          <c:xMode val="edge"/>
          <c:yMode val="edge"/>
          <c:x val="3.2710280373831772E-2"/>
          <c:y val="0.05"/>
        </c:manualLayout>
      </c:layout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Mindfulness!$A$331</c:f>
              <c:strCache>
                <c:ptCount val="1"/>
                <c:pt idx="0">
                  <c:v>Not at all</c:v>
                </c:pt>
              </c:strCache>
            </c:strRef>
          </c:tx>
          <c:spPr>
            <a:solidFill>
              <a:schemeClr val="accent1"/>
            </a:solidFill>
          </c:spPr>
          <c:invertIfNegative val="1"/>
          <c:cat>
            <c:strRef>
              <c:f>Mindfulness!$B$330:$E$330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Mindfulness!$B$331:$E$331</c:f>
              <c:numCache>
                <c:formatCode>General</c:formatCode>
                <c:ptCount val="4"/>
                <c:pt idx="0">
                  <c:v>12</c:v>
                </c:pt>
                <c:pt idx="1">
                  <c:v>25</c:v>
                </c:pt>
                <c:pt idx="2">
                  <c:v>26</c:v>
                </c:pt>
                <c:pt idx="3">
                  <c:v>28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0-DC6C-6841-9E57-2A373C019036}"/>
            </c:ext>
          </c:extLst>
        </c:ser>
        <c:ser>
          <c:idx val="1"/>
          <c:order val="1"/>
          <c:tx>
            <c:strRef>
              <c:f>Mindfulness!$A$332</c:f>
              <c:strCache>
                <c:ptCount val="1"/>
                <c:pt idx="0">
                  <c:v>A little bit</c:v>
                </c:pt>
              </c:strCache>
            </c:strRef>
          </c:tx>
          <c:spPr>
            <a:solidFill>
              <a:schemeClr val="accent2"/>
            </a:solidFill>
          </c:spPr>
          <c:invertIfNegative val="1"/>
          <c:cat>
            <c:strRef>
              <c:f>Mindfulness!$B$330:$E$330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Mindfulness!$B$332:$E$332</c:f>
              <c:numCache>
                <c:formatCode>General</c:formatCode>
                <c:ptCount val="4"/>
                <c:pt idx="0">
                  <c:v>15</c:v>
                </c:pt>
                <c:pt idx="1">
                  <c:v>20</c:v>
                </c:pt>
                <c:pt idx="2">
                  <c:v>19</c:v>
                </c:pt>
                <c:pt idx="3">
                  <c:v>23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1-DC6C-6841-9E57-2A373C019036}"/>
            </c:ext>
          </c:extLst>
        </c:ser>
        <c:ser>
          <c:idx val="2"/>
          <c:order val="2"/>
          <c:tx>
            <c:strRef>
              <c:f>Mindfulness!$A$333</c:f>
              <c:strCache>
                <c:ptCount val="1"/>
                <c:pt idx="0">
                  <c:v>Moderately</c:v>
                </c:pt>
              </c:strCache>
            </c:strRef>
          </c:tx>
          <c:spPr>
            <a:solidFill>
              <a:schemeClr val="accent3"/>
            </a:solidFill>
          </c:spPr>
          <c:invertIfNegative val="1"/>
          <c:cat>
            <c:strRef>
              <c:f>Mindfulness!$B$330:$E$330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Mindfulness!$B$333:$E$333</c:f>
              <c:numCache>
                <c:formatCode>General</c:formatCode>
                <c:ptCount val="4"/>
                <c:pt idx="0">
                  <c:v>13</c:v>
                </c:pt>
                <c:pt idx="1">
                  <c:v>25</c:v>
                </c:pt>
                <c:pt idx="2">
                  <c:v>15</c:v>
                </c:pt>
                <c:pt idx="3">
                  <c:v>15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2-DC6C-6841-9E57-2A373C019036}"/>
            </c:ext>
          </c:extLst>
        </c:ser>
        <c:ser>
          <c:idx val="3"/>
          <c:order val="3"/>
          <c:tx>
            <c:strRef>
              <c:f>Mindfulness!$A$334</c:f>
              <c:strCache>
                <c:ptCount val="1"/>
                <c:pt idx="0">
                  <c:v>Quite a bit</c:v>
                </c:pt>
              </c:strCache>
            </c:strRef>
          </c:tx>
          <c:spPr>
            <a:solidFill>
              <a:schemeClr val="accent4"/>
            </a:solidFill>
          </c:spPr>
          <c:invertIfNegative val="1"/>
          <c:cat>
            <c:strRef>
              <c:f>Mindfulness!$B$330:$E$330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Mindfulness!$B$334:$E$334</c:f>
              <c:numCache>
                <c:formatCode>General</c:formatCode>
                <c:ptCount val="4"/>
                <c:pt idx="0">
                  <c:v>7</c:v>
                </c:pt>
                <c:pt idx="1">
                  <c:v>16</c:v>
                </c:pt>
                <c:pt idx="2">
                  <c:v>10</c:v>
                </c:pt>
                <c:pt idx="3">
                  <c:v>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3-DC6C-6841-9E57-2A373C019036}"/>
            </c:ext>
          </c:extLst>
        </c:ser>
        <c:ser>
          <c:idx val="4"/>
          <c:order val="4"/>
          <c:tx>
            <c:strRef>
              <c:f>Mindfulness!$A$335</c:f>
              <c:strCache>
                <c:ptCount val="1"/>
                <c:pt idx="0">
                  <c:v>Extremely</c:v>
                </c:pt>
              </c:strCache>
            </c:strRef>
          </c:tx>
          <c:spPr>
            <a:solidFill>
              <a:schemeClr val="accent5"/>
            </a:solidFill>
          </c:spPr>
          <c:invertIfNegative val="1"/>
          <c:cat>
            <c:strRef>
              <c:f>Mindfulness!$B$330:$E$330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Mindfulness!$B$335:$E$335</c:f>
              <c:numCache>
                <c:formatCode>General</c:formatCode>
                <c:ptCount val="4"/>
                <c:pt idx="0">
                  <c:v>9</c:v>
                </c:pt>
                <c:pt idx="1">
                  <c:v>8</c:v>
                </c:pt>
                <c:pt idx="2">
                  <c:v>4</c:v>
                </c:pt>
                <c:pt idx="3">
                  <c:v>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4-DC6C-6841-9E57-2A373C019036}"/>
            </c:ext>
          </c:extLst>
        </c:ser>
        <c:ser>
          <c:idx val="5"/>
          <c:order val="5"/>
          <c:tx>
            <c:strRef>
              <c:f>Mindfulness!$A$336</c:f>
              <c:strCache>
                <c:ptCount val="1"/>
              </c:strCache>
            </c:strRef>
          </c:tx>
          <c:invertIfNegative val="1"/>
          <c:cat>
            <c:strRef>
              <c:f>Mindfulness!$B$330:$E$330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Mindfulness!$B$336:$E$336</c:f>
              <c:numCache>
                <c:formatCode>General</c:formatCode>
                <c:ptCount val="4"/>
              </c:numCache>
            </c:numRef>
          </c:val>
          <c:extLst>
            <c:ext xmlns:c16="http://schemas.microsoft.com/office/drawing/2014/chart" uri="{C3380CC4-5D6E-409C-BE32-E72D297353CC}">
              <c16:uniqueId val="{00000005-DC6C-6841-9E57-2A373C0190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98533069"/>
        <c:axId val="995223182"/>
      </c:barChart>
      <c:catAx>
        <c:axId val="29853306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995223182"/>
        <c:crosses val="autoZero"/>
        <c:auto val="1"/>
        <c:lblAlgn val="ctr"/>
        <c:lblOffset val="100"/>
        <c:noMultiLvlLbl val="1"/>
      </c:catAx>
      <c:valAx>
        <c:axId val="99522318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98533069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If you were offered resiliency training how likely would you be to attend and participate?</a:t>
            </a:r>
          </a:p>
        </c:rich>
      </c:tx>
      <c:layout>
        <c:manualLayout>
          <c:xMode val="edge"/>
          <c:yMode val="edge"/>
          <c:x val="3.2710280373831772E-2"/>
          <c:y val="0.05"/>
        </c:manualLayout>
      </c:layout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Resiliency!$A$331</c:f>
              <c:strCache>
                <c:ptCount val="1"/>
                <c:pt idx="0">
                  <c:v>Not at all</c:v>
                </c:pt>
              </c:strCache>
            </c:strRef>
          </c:tx>
          <c:spPr>
            <a:solidFill>
              <a:schemeClr val="accent1"/>
            </a:solidFill>
          </c:spPr>
          <c:invertIfNegative val="1"/>
          <c:cat>
            <c:strRef>
              <c:f>Resiliency!$B$330:$E$330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Resiliency!$B$331:$E$331</c:f>
              <c:numCache>
                <c:formatCode>General</c:formatCode>
                <c:ptCount val="4"/>
                <c:pt idx="0">
                  <c:v>8</c:v>
                </c:pt>
                <c:pt idx="1">
                  <c:v>11</c:v>
                </c:pt>
                <c:pt idx="2">
                  <c:v>18</c:v>
                </c:pt>
                <c:pt idx="3">
                  <c:v>20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0-1B96-D548-8B29-45D74E140AB1}"/>
            </c:ext>
          </c:extLst>
        </c:ser>
        <c:ser>
          <c:idx val="1"/>
          <c:order val="1"/>
          <c:tx>
            <c:strRef>
              <c:f>Resiliency!$A$332</c:f>
              <c:strCache>
                <c:ptCount val="1"/>
                <c:pt idx="0">
                  <c:v>A little bit</c:v>
                </c:pt>
              </c:strCache>
            </c:strRef>
          </c:tx>
          <c:spPr>
            <a:solidFill>
              <a:schemeClr val="accent2"/>
            </a:solidFill>
          </c:spPr>
          <c:invertIfNegative val="1"/>
          <c:cat>
            <c:strRef>
              <c:f>Resiliency!$B$330:$E$330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Resiliency!$B$332:$E$332</c:f>
              <c:numCache>
                <c:formatCode>General</c:formatCode>
                <c:ptCount val="4"/>
                <c:pt idx="0">
                  <c:v>9</c:v>
                </c:pt>
                <c:pt idx="1">
                  <c:v>28</c:v>
                </c:pt>
                <c:pt idx="2">
                  <c:v>24</c:v>
                </c:pt>
                <c:pt idx="3">
                  <c:v>24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1-1B96-D548-8B29-45D74E140AB1}"/>
            </c:ext>
          </c:extLst>
        </c:ser>
        <c:ser>
          <c:idx val="2"/>
          <c:order val="2"/>
          <c:tx>
            <c:strRef>
              <c:f>Resiliency!$A$333</c:f>
              <c:strCache>
                <c:ptCount val="1"/>
                <c:pt idx="0">
                  <c:v>Moderately</c:v>
                </c:pt>
              </c:strCache>
            </c:strRef>
          </c:tx>
          <c:spPr>
            <a:solidFill>
              <a:schemeClr val="accent3"/>
            </a:solidFill>
          </c:spPr>
          <c:invertIfNegative val="1"/>
          <c:cat>
            <c:strRef>
              <c:f>Resiliency!$B$330:$E$330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Resiliency!$B$333:$E$333</c:f>
              <c:numCache>
                <c:formatCode>General</c:formatCode>
                <c:ptCount val="4"/>
                <c:pt idx="0">
                  <c:v>21</c:v>
                </c:pt>
                <c:pt idx="1">
                  <c:v>38</c:v>
                </c:pt>
                <c:pt idx="2">
                  <c:v>17</c:v>
                </c:pt>
                <c:pt idx="3">
                  <c:v>20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2-1B96-D548-8B29-45D74E140AB1}"/>
            </c:ext>
          </c:extLst>
        </c:ser>
        <c:ser>
          <c:idx val="3"/>
          <c:order val="3"/>
          <c:tx>
            <c:strRef>
              <c:f>Resiliency!$A$334</c:f>
              <c:strCache>
                <c:ptCount val="1"/>
                <c:pt idx="0">
                  <c:v>Quite a bit</c:v>
                </c:pt>
              </c:strCache>
            </c:strRef>
          </c:tx>
          <c:spPr>
            <a:solidFill>
              <a:schemeClr val="accent4"/>
            </a:solidFill>
          </c:spPr>
          <c:invertIfNegative val="1"/>
          <c:cat>
            <c:strRef>
              <c:f>Resiliency!$B$330:$E$330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Resiliency!$B$334:$E$334</c:f>
              <c:numCache>
                <c:formatCode>General</c:formatCode>
                <c:ptCount val="4"/>
                <c:pt idx="0">
                  <c:v>14</c:v>
                </c:pt>
                <c:pt idx="1">
                  <c:v>10</c:v>
                </c:pt>
                <c:pt idx="2">
                  <c:v>9</c:v>
                </c:pt>
                <c:pt idx="3">
                  <c:v>10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3-1B96-D548-8B29-45D74E140AB1}"/>
            </c:ext>
          </c:extLst>
        </c:ser>
        <c:ser>
          <c:idx val="4"/>
          <c:order val="4"/>
          <c:tx>
            <c:strRef>
              <c:f>Resiliency!$A$335</c:f>
              <c:strCache>
                <c:ptCount val="1"/>
                <c:pt idx="0">
                  <c:v>Extremely</c:v>
                </c:pt>
              </c:strCache>
            </c:strRef>
          </c:tx>
          <c:spPr>
            <a:solidFill>
              <a:schemeClr val="accent5"/>
            </a:solidFill>
          </c:spPr>
          <c:invertIfNegative val="1"/>
          <c:cat>
            <c:strRef>
              <c:f>Resiliency!$B$330:$E$330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Resiliency!$B$335:$E$335</c:f>
              <c:numCache>
                <c:formatCode>General</c:formatCode>
                <c:ptCount val="4"/>
                <c:pt idx="0">
                  <c:v>4</c:v>
                </c:pt>
                <c:pt idx="1">
                  <c:v>6</c:v>
                </c:pt>
                <c:pt idx="2">
                  <c:v>6</c:v>
                </c:pt>
                <c:pt idx="3">
                  <c:v>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4-1B96-D548-8B29-45D74E140AB1}"/>
            </c:ext>
          </c:extLst>
        </c:ser>
        <c:ser>
          <c:idx val="5"/>
          <c:order val="5"/>
          <c:tx>
            <c:strRef>
              <c:f>Resiliency!$A$336</c:f>
              <c:strCache>
                <c:ptCount val="1"/>
              </c:strCache>
            </c:strRef>
          </c:tx>
          <c:invertIfNegative val="1"/>
          <c:cat>
            <c:strRef>
              <c:f>Resiliency!$B$330:$E$330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Resiliency!$B$336:$E$336</c:f>
              <c:numCache>
                <c:formatCode>General</c:formatCode>
                <c:ptCount val="4"/>
              </c:numCache>
            </c:numRef>
          </c:val>
          <c:extLst>
            <c:ext xmlns:c16="http://schemas.microsoft.com/office/drawing/2014/chart" uri="{C3380CC4-5D6E-409C-BE32-E72D297353CC}">
              <c16:uniqueId val="{00000005-1B96-D548-8B29-45D74E140A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60928507"/>
        <c:axId val="1647470462"/>
      </c:barChart>
      <c:catAx>
        <c:axId val="186092850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647470462"/>
        <c:crosses val="autoZero"/>
        <c:auto val="1"/>
        <c:lblAlgn val="ctr"/>
        <c:lblOffset val="100"/>
        <c:noMultiLvlLbl val="1"/>
      </c:catAx>
      <c:valAx>
        <c:axId val="164747046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860928507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Partial reimbursement for personal wellness expenses</a:t>
            </a:r>
          </a:p>
        </c:rich>
      </c:tx>
      <c:layout>
        <c:manualLayout>
          <c:xMode val="edge"/>
          <c:yMode val="edge"/>
          <c:x val="3.2710280373831772E-2"/>
          <c:y val="0.05"/>
        </c:manualLayout>
      </c:layout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Reimbursment!$A$331</c:f>
              <c:strCache>
                <c:ptCount val="1"/>
                <c:pt idx="0">
                  <c:v>Not at all</c:v>
                </c:pt>
              </c:strCache>
            </c:strRef>
          </c:tx>
          <c:spPr>
            <a:solidFill>
              <a:schemeClr val="accent1"/>
            </a:solidFill>
          </c:spPr>
          <c:invertIfNegative val="1"/>
          <c:cat>
            <c:strRef>
              <c:f>Reimbursment!$B$330:$E$330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Reimbursment!$B$331:$E$331</c:f>
              <c:numCache>
                <c:formatCode>General</c:formatCode>
                <c:ptCount val="4"/>
                <c:pt idx="0">
                  <c:v>8</c:v>
                </c:pt>
                <c:pt idx="1">
                  <c:v>11</c:v>
                </c:pt>
                <c:pt idx="2">
                  <c:v>18</c:v>
                </c:pt>
                <c:pt idx="3">
                  <c:v>20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0-15E1-C842-9506-26D4891ECD29}"/>
            </c:ext>
          </c:extLst>
        </c:ser>
        <c:ser>
          <c:idx val="1"/>
          <c:order val="1"/>
          <c:tx>
            <c:strRef>
              <c:f>Reimbursment!$A$332</c:f>
              <c:strCache>
                <c:ptCount val="1"/>
                <c:pt idx="0">
                  <c:v>A little bit</c:v>
                </c:pt>
              </c:strCache>
            </c:strRef>
          </c:tx>
          <c:spPr>
            <a:solidFill>
              <a:schemeClr val="accent2"/>
            </a:solidFill>
          </c:spPr>
          <c:invertIfNegative val="1"/>
          <c:cat>
            <c:strRef>
              <c:f>Reimbursment!$B$330:$E$330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Reimbursment!$B$332:$E$332</c:f>
              <c:numCache>
                <c:formatCode>General</c:formatCode>
                <c:ptCount val="4"/>
                <c:pt idx="0">
                  <c:v>9</c:v>
                </c:pt>
                <c:pt idx="1">
                  <c:v>28</c:v>
                </c:pt>
                <c:pt idx="2">
                  <c:v>24</c:v>
                </c:pt>
                <c:pt idx="3">
                  <c:v>24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1-15E1-C842-9506-26D4891ECD29}"/>
            </c:ext>
          </c:extLst>
        </c:ser>
        <c:ser>
          <c:idx val="2"/>
          <c:order val="2"/>
          <c:tx>
            <c:strRef>
              <c:f>Reimbursment!$A$333</c:f>
              <c:strCache>
                <c:ptCount val="1"/>
                <c:pt idx="0">
                  <c:v>Moderately</c:v>
                </c:pt>
              </c:strCache>
            </c:strRef>
          </c:tx>
          <c:spPr>
            <a:solidFill>
              <a:schemeClr val="accent3"/>
            </a:solidFill>
          </c:spPr>
          <c:invertIfNegative val="1"/>
          <c:cat>
            <c:strRef>
              <c:f>Reimbursment!$B$330:$E$330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Reimbursment!$B$333:$E$333</c:f>
              <c:numCache>
                <c:formatCode>General</c:formatCode>
                <c:ptCount val="4"/>
                <c:pt idx="0">
                  <c:v>21</c:v>
                </c:pt>
                <c:pt idx="1">
                  <c:v>38</c:v>
                </c:pt>
                <c:pt idx="2">
                  <c:v>17</c:v>
                </c:pt>
                <c:pt idx="3">
                  <c:v>20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2-15E1-C842-9506-26D4891ECD29}"/>
            </c:ext>
          </c:extLst>
        </c:ser>
        <c:ser>
          <c:idx val="3"/>
          <c:order val="3"/>
          <c:tx>
            <c:strRef>
              <c:f>Reimbursment!$A$334</c:f>
              <c:strCache>
                <c:ptCount val="1"/>
                <c:pt idx="0">
                  <c:v>Quite a bit</c:v>
                </c:pt>
              </c:strCache>
            </c:strRef>
          </c:tx>
          <c:spPr>
            <a:solidFill>
              <a:schemeClr val="accent4"/>
            </a:solidFill>
          </c:spPr>
          <c:invertIfNegative val="1"/>
          <c:cat>
            <c:strRef>
              <c:f>Reimbursment!$B$330:$E$330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Reimbursment!$B$334:$E$334</c:f>
              <c:numCache>
                <c:formatCode>General</c:formatCode>
                <c:ptCount val="4"/>
                <c:pt idx="0">
                  <c:v>14</c:v>
                </c:pt>
                <c:pt idx="1">
                  <c:v>10</c:v>
                </c:pt>
                <c:pt idx="2">
                  <c:v>9</c:v>
                </c:pt>
                <c:pt idx="3">
                  <c:v>10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3-15E1-C842-9506-26D4891ECD29}"/>
            </c:ext>
          </c:extLst>
        </c:ser>
        <c:ser>
          <c:idx val="4"/>
          <c:order val="4"/>
          <c:tx>
            <c:strRef>
              <c:f>Reimbursment!$A$335</c:f>
              <c:strCache>
                <c:ptCount val="1"/>
                <c:pt idx="0">
                  <c:v>Extremely</c:v>
                </c:pt>
              </c:strCache>
            </c:strRef>
          </c:tx>
          <c:spPr>
            <a:solidFill>
              <a:schemeClr val="accent5"/>
            </a:solidFill>
          </c:spPr>
          <c:invertIfNegative val="1"/>
          <c:cat>
            <c:strRef>
              <c:f>Reimbursment!$B$330:$E$330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Reimbursment!$B$335:$E$335</c:f>
              <c:numCache>
                <c:formatCode>General</c:formatCode>
                <c:ptCount val="4"/>
                <c:pt idx="0">
                  <c:v>4</c:v>
                </c:pt>
                <c:pt idx="1">
                  <c:v>6</c:v>
                </c:pt>
                <c:pt idx="2">
                  <c:v>6</c:v>
                </c:pt>
                <c:pt idx="3">
                  <c:v>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4-15E1-C842-9506-26D4891ECD29}"/>
            </c:ext>
          </c:extLst>
        </c:ser>
        <c:ser>
          <c:idx val="5"/>
          <c:order val="5"/>
          <c:tx>
            <c:strRef>
              <c:f>Reimbursment!$A$336</c:f>
              <c:strCache>
                <c:ptCount val="1"/>
              </c:strCache>
            </c:strRef>
          </c:tx>
          <c:invertIfNegative val="1"/>
          <c:cat>
            <c:strRef>
              <c:f>Reimbursment!$B$330:$E$330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Reimbursment!$B$336:$E$336</c:f>
              <c:numCache>
                <c:formatCode>General</c:formatCode>
                <c:ptCount val="4"/>
              </c:numCache>
            </c:numRef>
          </c:val>
          <c:extLst>
            <c:ext xmlns:c16="http://schemas.microsoft.com/office/drawing/2014/chart" uri="{C3380CC4-5D6E-409C-BE32-E72D297353CC}">
              <c16:uniqueId val="{00000005-15E1-C842-9506-26D4891ECD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3188729"/>
        <c:axId val="50936741"/>
      </c:barChart>
      <c:catAx>
        <c:axId val="19318872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50936741"/>
        <c:crosses val="autoZero"/>
        <c:auto val="1"/>
        <c:lblAlgn val="ctr"/>
        <c:lblOffset val="100"/>
        <c:noMultiLvlLbl val="1"/>
      </c:catAx>
      <c:valAx>
        <c:axId val="5093674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93188729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In what way do you feel your work as a law enforcement professional has impacted your spiritual beliefs?</a:t>
            </a:r>
          </a:p>
        </c:rich>
      </c:tx>
      <c:layout>
        <c:manualLayout>
          <c:xMode val="edge"/>
          <c:yMode val="edge"/>
          <c:x val="3.2710280373831772E-2"/>
          <c:y val="0.05"/>
        </c:manualLayout>
      </c:layout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'Ways Impact Spiritual Beliefs'!$A$331</c:f>
              <c:strCache>
                <c:ptCount val="1"/>
                <c:pt idx="0">
                  <c:v>Negative</c:v>
                </c:pt>
              </c:strCache>
            </c:strRef>
          </c:tx>
          <c:spPr>
            <a:solidFill>
              <a:schemeClr val="accent1"/>
            </a:solidFill>
          </c:spPr>
          <c:invertIfNegative val="1"/>
          <c:cat>
            <c:strRef>
              <c:f>'Ways Impact Spiritual Beliefs'!$B$330:$E$330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'Ways Impact Spiritual Beliefs'!$B$331:$E$331</c:f>
              <c:numCache>
                <c:formatCode>General</c:formatCode>
                <c:ptCount val="4"/>
                <c:pt idx="0">
                  <c:v>7</c:v>
                </c:pt>
                <c:pt idx="1">
                  <c:v>23</c:v>
                </c:pt>
                <c:pt idx="2">
                  <c:v>17</c:v>
                </c:pt>
                <c:pt idx="3">
                  <c:v>20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0-E31E-6346-8975-1CACBDD50AB2}"/>
            </c:ext>
          </c:extLst>
        </c:ser>
        <c:ser>
          <c:idx val="1"/>
          <c:order val="1"/>
          <c:tx>
            <c:strRef>
              <c:f>'Ways Impact Spiritual Beliefs'!$A$332</c:f>
              <c:strCache>
                <c:ptCount val="1"/>
                <c:pt idx="0">
                  <c:v>Positively</c:v>
                </c:pt>
              </c:strCache>
            </c:strRef>
          </c:tx>
          <c:spPr>
            <a:solidFill>
              <a:schemeClr val="accent2"/>
            </a:solidFill>
          </c:spPr>
          <c:invertIfNegative val="1"/>
          <c:cat>
            <c:strRef>
              <c:f>'Ways Impact Spiritual Beliefs'!$B$330:$E$330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'Ways Impact Spiritual Beliefs'!$B$332:$E$332</c:f>
              <c:numCache>
                <c:formatCode>General</c:formatCode>
                <c:ptCount val="4"/>
                <c:pt idx="0">
                  <c:v>8</c:v>
                </c:pt>
                <c:pt idx="1">
                  <c:v>14</c:v>
                </c:pt>
                <c:pt idx="2">
                  <c:v>5</c:v>
                </c:pt>
                <c:pt idx="3">
                  <c:v>14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1-E31E-6346-8975-1CACBDD50AB2}"/>
            </c:ext>
          </c:extLst>
        </c:ser>
        <c:ser>
          <c:idx val="2"/>
          <c:order val="2"/>
          <c:tx>
            <c:strRef>
              <c:f>'Ways Impact Spiritual Beliefs'!$A$333</c:f>
              <c:strCache>
                <c:ptCount val="1"/>
                <c:pt idx="0">
                  <c:v>Both</c:v>
                </c:pt>
              </c:strCache>
            </c:strRef>
          </c:tx>
          <c:spPr>
            <a:solidFill>
              <a:schemeClr val="accent3"/>
            </a:solidFill>
          </c:spPr>
          <c:invertIfNegative val="1"/>
          <c:cat>
            <c:strRef>
              <c:f>'Ways Impact Spiritual Beliefs'!$B$330:$E$330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'Ways Impact Spiritual Beliefs'!$B$333:$E$333</c:f>
              <c:numCache>
                <c:formatCode>General</c:formatCode>
                <c:ptCount val="4"/>
                <c:pt idx="0">
                  <c:v>20</c:v>
                </c:pt>
                <c:pt idx="1">
                  <c:v>32</c:v>
                </c:pt>
                <c:pt idx="2">
                  <c:v>35</c:v>
                </c:pt>
                <c:pt idx="3">
                  <c:v>18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2-E31E-6346-8975-1CACBDD50AB2}"/>
            </c:ext>
          </c:extLst>
        </c:ser>
        <c:ser>
          <c:idx val="3"/>
          <c:order val="3"/>
          <c:tx>
            <c:strRef>
              <c:f>'Ways Impact Spiritual Beliefs'!$A$334</c:f>
              <c:strCache>
                <c:ptCount val="1"/>
                <c:pt idx="0">
                  <c:v>Not at all</c:v>
                </c:pt>
              </c:strCache>
            </c:strRef>
          </c:tx>
          <c:spPr>
            <a:solidFill>
              <a:schemeClr val="accent4"/>
            </a:solidFill>
          </c:spPr>
          <c:invertIfNegative val="1"/>
          <c:cat>
            <c:strRef>
              <c:f>'Ways Impact Spiritual Beliefs'!$B$330:$E$330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'Ways Impact Spiritual Beliefs'!$B$334:$E$334</c:f>
              <c:numCache>
                <c:formatCode>General</c:formatCode>
                <c:ptCount val="4"/>
                <c:pt idx="0">
                  <c:v>21</c:v>
                </c:pt>
                <c:pt idx="1">
                  <c:v>25</c:v>
                </c:pt>
                <c:pt idx="2">
                  <c:v>17</c:v>
                </c:pt>
                <c:pt idx="3">
                  <c:v>23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3-E31E-6346-8975-1CACBDD50AB2}"/>
            </c:ext>
          </c:extLst>
        </c:ser>
        <c:ser>
          <c:idx val="4"/>
          <c:order val="4"/>
          <c:tx>
            <c:strRef>
              <c:f>'Ways Impact Spiritual Beliefs'!$A$335</c:f>
              <c:strCache>
                <c:ptCount val="1"/>
              </c:strCache>
            </c:strRef>
          </c:tx>
          <c:invertIfNegative val="1"/>
          <c:cat>
            <c:strRef>
              <c:f>'Ways Impact Spiritual Beliefs'!$B$330:$E$330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'Ways Impact Spiritual Beliefs'!$B$335:$E$335</c:f>
              <c:numCache>
                <c:formatCode>General</c:formatCode>
                <c:ptCount val="4"/>
              </c:numCache>
            </c:numRef>
          </c:val>
          <c:extLst>
            <c:ext xmlns:c16="http://schemas.microsoft.com/office/drawing/2014/chart" uri="{C3380CC4-5D6E-409C-BE32-E72D297353CC}">
              <c16:uniqueId val="{00000004-E31E-6346-8975-1CACBDD50AB2}"/>
            </c:ext>
          </c:extLst>
        </c:ser>
        <c:ser>
          <c:idx val="5"/>
          <c:order val="5"/>
          <c:tx>
            <c:strRef>
              <c:f>'Ways Impact Spiritual Beliefs'!$A$336</c:f>
              <c:strCache>
                <c:ptCount val="1"/>
              </c:strCache>
            </c:strRef>
          </c:tx>
          <c:invertIfNegative val="1"/>
          <c:cat>
            <c:strRef>
              <c:f>'Ways Impact Spiritual Beliefs'!$B$330:$E$330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'Ways Impact Spiritual Beliefs'!$B$336:$E$336</c:f>
              <c:numCache>
                <c:formatCode>General</c:formatCode>
                <c:ptCount val="4"/>
              </c:numCache>
            </c:numRef>
          </c:val>
          <c:extLst>
            <c:ext xmlns:c16="http://schemas.microsoft.com/office/drawing/2014/chart" uri="{C3380CC4-5D6E-409C-BE32-E72D297353CC}">
              <c16:uniqueId val="{00000005-E31E-6346-8975-1CACBDD50A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52647451"/>
        <c:axId val="409917464"/>
      </c:barChart>
      <c:catAx>
        <c:axId val="5526474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409917464"/>
        <c:crosses val="autoZero"/>
        <c:auto val="1"/>
        <c:lblAlgn val="ctr"/>
        <c:lblOffset val="100"/>
        <c:noMultiLvlLbl val="1"/>
      </c:catAx>
      <c:valAx>
        <c:axId val="40991746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552647451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To what extent do you feel your religious or spiritual beliefs have been impacted by your work as a law enforcement professional?</a:t>
            </a:r>
          </a:p>
        </c:rich>
      </c:tx>
      <c:layout>
        <c:manualLayout>
          <c:xMode val="edge"/>
          <c:yMode val="edge"/>
          <c:x val="3.2710280373831772E-2"/>
          <c:y val="0.05"/>
        </c:manualLayout>
      </c:layout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'Extent Spirtual Beliefs Impacte'!$A$331</c:f>
              <c:strCache>
                <c:ptCount val="1"/>
                <c:pt idx="0">
                  <c:v>Not at all</c:v>
                </c:pt>
              </c:strCache>
            </c:strRef>
          </c:tx>
          <c:spPr>
            <a:solidFill>
              <a:schemeClr val="accent1"/>
            </a:solidFill>
          </c:spPr>
          <c:invertIfNegative val="1"/>
          <c:cat>
            <c:strRef>
              <c:f>'Extent Spirtual Beliefs Impacte'!$B$330:$E$330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'Extent Spirtual Beliefs Impacte'!$B$331:$E$331</c:f>
              <c:numCache>
                <c:formatCode>General</c:formatCode>
                <c:ptCount val="4"/>
                <c:pt idx="0">
                  <c:v>22</c:v>
                </c:pt>
                <c:pt idx="1">
                  <c:v>23</c:v>
                </c:pt>
                <c:pt idx="2">
                  <c:v>14</c:v>
                </c:pt>
                <c:pt idx="3">
                  <c:v>27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0-8D4E-D44F-B1B7-AE368E398CA1}"/>
            </c:ext>
          </c:extLst>
        </c:ser>
        <c:ser>
          <c:idx val="1"/>
          <c:order val="1"/>
          <c:tx>
            <c:strRef>
              <c:f>'Extent Spirtual Beliefs Impacte'!$A$332</c:f>
              <c:strCache>
                <c:ptCount val="1"/>
                <c:pt idx="0">
                  <c:v>A little bit</c:v>
                </c:pt>
              </c:strCache>
            </c:strRef>
          </c:tx>
          <c:spPr>
            <a:solidFill>
              <a:schemeClr val="accent2"/>
            </a:solidFill>
          </c:spPr>
          <c:invertIfNegative val="1"/>
          <c:cat>
            <c:strRef>
              <c:f>'Extent Spirtual Beliefs Impacte'!$B$330:$E$330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'Extent Spirtual Beliefs Impacte'!$B$332:$E$332</c:f>
              <c:numCache>
                <c:formatCode>General</c:formatCode>
                <c:ptCount val="4"/>
                <c:pt idx="0">
                  <c:v>9</c:v>
                </c:pt>
                <c:pt idx="1">
                  <c:v>12</c:v>
                </c:pt>
                <c:pt idx="2">
                  <c:v>10</c:v>
                </c:pt>
                <c:pt idx="3">
                  <c:v>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1-8D4E-D44F-B1B7-AE368E398CA1}"/>
            </c:ext>
          </c:extLst>
        </c:ser>
        <c:ser>
          <c:idx val="2"/>
          <c:order val="2"/>
          <c:tx>
            <c:strRef>
              <c:f>'Extent Spirtual Beliefs Impacte'!$A$333</c:f>
              <c:strCache>
                <c:ptCount val="1"/>
                <c:pt idx="0">
                  <c:v>Moderately</c:v>
                </c:pt>
              </c:strCache>
            </c:strRef>
          </c:tx>
          <c:spPr>
            <a:solidFill>
              <a:schemeClr val="accent3"/>
            </a:solidFill>
          </c:spPr>
          <c:invertIfNegative val="1"/>
          <c:cat>
            <c:strRef>
              <c:f>'Extent Spirtual Beliefs Impacte'!$B$330:$E$330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'Extent Spirtual Beliefs Impacte'!$B$333:$E$333</c:f>
              <c:numCache>
                <c:formatCode>General</c:formatCode>
                <c:ptCount val="4"/>
                <c:pt idx="0">
                  <c:v>13</c:v>
                </c:pt>
                <c:pt idx="1">
                  <c:v>21</c:v>
                </c:pt>
                <c:pt idx="2">
                  <c:v>27</c:v>
                </c:pt>
                <c:pt idx="3">
                  <c:v>17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2-8D4E-D44F-B1B7-AE368E398CA1}"/>
            </c:ext>
          </c:extLst>
        </c:ser>
        <c:ser>
          <c:idx val="3"/>
          <c:order val="3"/>
          <c:tx>
            <c:strRef>
              <c:f>'Extent Spirtual Beliefs Impacte'!$A$334</c:f>
              <c:strCache>
                <c:ptCount val="1"/>
                <c:pt idx="0">
                  <c:v>Quite a bit</c:v>
                </c:pt>
              </c:strCache>
            </c:strRef>
          </c:tx>
          <c:spPr>
            <a:solidFill>
              <a:schemeClr val="accent4"/>
            </a:solidFill>
          </c:spPr>
          <c:invertIfNegative val="1"/>
          <c:cat>
            <c:strRef>
              <c:f>'Extent Spirtual Beliefs Impacte'!$B$330:$E$330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'Extent Spirtual Beliefs Impacte'!$B$334:$E$334</c:f>
              <c:numCache>
                <c:formatCode>General</c:formatCode>
                <c:ptCount val="4"/>
                <c:pt idx="0">
                  <c:v>8</c:v>
                </c:pt>
                <c:pt idx="1">
                  <c:v>28</c:v>
                </c:pt>
                <c:pt idx="2">
                  <c:v>17</c:v>
                </c:pt>
                <c:pt idx="3">
                  <c:v>20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3-8D4E-D44F-B1B7-AE368E398CA1}"/>
            </c:ext>
          </c:extLst>
        </c:ser>
        <c:ser>
          <c:idx val="4"/>
          <c:order val="4"/>
          <c:tx>
            <c:strRef>
              <c:f>'Extent Spirtual Beliefs Impacte'!$A$335</c:f>
              <c:strCache>
                <c:ptCount val="1"/>
                <c:pt idx="0">
                  <c:v>Extremely</c:v>
                </c:pt>
              </c:strCache>
            </c:strRef>
          </c:tx>
          <c:spPr>
            <a:solidFill>
              <a:schemeClr val="accent5"/>
            </a:solidFill>
          </c:spPr>
          <c:invertIfNegative val="1"/>
          <c:cat>
            <c:strRef>
              <c:f>'Extent Spirtual Beliefs Impacte'!$B$330:$E$330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'Extent Spirtual Beliefs Impacte'!$B$335:$E$335</c:f>
              <c:numCache>
                <c:formatCode>General</c:formatCode>
                <c:ptCount val="4"/>
                <c:pt idx="0">
                  <c:v>4</c:v>
                </c:pt>
                <c:pt idx="1">
                  <c:v>10</c:v>
                </c:pt>
                <c:pt idx="2">
                  <c:v>6</c:v>
                </c:pt>
                <c:pt idx="3">
                  <c:v>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4-8D4E-D44F-B1B7-AE368E398CA1}"/>
            </c:ext>
          </c:extLst>
        </c:ser>
        <c:ser>
          <c:idx val="5"/>
          <c:order val="5"/>
          <c:tx>
            <c:strRef>
              <c:f>'Extent Spirtual Beliefs Impacte'!$A$336</c:f>
              <c:strCache>
                <c:ptCount val="1"/>
              </c:strCache>
            </c:strRef>
          </c:tx>
          <c:invertIfNegative val="1"/>
          <c:cat>
            <c:strRef>
              <c:f>'Extent Spirtual Beliefs Impacte'!$B$330:$E$330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'Extent Spirtual Beliefs Impacte'!$B$336:$E$336</c:f>
              <c:numCache>
                <c:formatCode>General</c:formatCode>
                <c:ptCount val="4"/>
              </c:numCache>
            </c:numRef>
          </c:val>
          <c:extLst>
            <c:ext xmlns:c16="http://schemas.microsoft.com/office/drawing/2014/chart" uri="{C3380CC4-5D6E-409C-BE32-E72D297353CC}">
              <c16:uniqueId val="{00000005-8D4E-D44F-B1B7-AE368E398C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9442504"/>
        <c:axId val="1517135634"/>
      </c:barChart>
      <c:catAx>
        <c:axId val="1199442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517135634"/>
        <c:crosses val="autoZero"/>
        <c:auto val="1"/>
        <c:lblAlgn val="ctr"/>
        <c:lblOffset val="100"/>
        <c:noMultiLvlLbl val="1"/>
      </c:catAx>
      <c:valAx>
        <c:axId val="151713563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199442504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To what extent does any connection to a spiritual being help you get through hard times?</a:t>
            </a:r>
          </a:p>
        </c:rich>
      </c:tx>
      <c:layout>
        <c:manualLayout>
          <c:xMode val="edge"/>
          <c:yMode val="edge"/>
          <c:x val="3.2710280373831772E-2"/>
          <c:y val="0.05"/>
        </c:manualLayout>
      </c:layout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'Hard Times'!$A$331</c:f>
              <c:strCache>
                <c:ptCount val="1"/>
                <c:pt idx="0">
                  <c:v>Not at all</c:v>
                </c:pt>
              </c:strCache>
            </c:strRef>
          </c:tx>
          <c:spPr>
            <a:solidFill>
              <a:schemeClr val="accent1"/>
            </a:solidFill>
          </c:spPr>
          <c:invertIfNegative val="1"/>
          <c:cat>
            <c:strRef>
              <c:f>'Hard Times'!$B$330:$E$330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'Hard Times'!$B$331:$E$331</c:f>
              <c:numCache>
                <c:formatCode>General</c:formatCode>
                <c:ptCount val="4"/>
                <c:pt idx="0">
                  <c:v>16</c:v>
                </c:pt>
                <c:pt idx="1">
                  <c:v>21</c:v>
                </c:pt>
                <c:pt idx="2">
                  <c:v>12</c:v>
                </c:pt>
                <c:pt idx="3">
                  <c:v>14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0-7FB0-AF4F-9B81-736EDD5A0CC6}"/>
            </c:ext>
          </c:extLst>
        </c:ser>
        <c:ser>
          <c:idx val="1"/>
          <c:order val="1"/>
          <c:tx>
            <c:strRef>
              <c:f>'Hard Times'!$A$332</c:f>
              <c:strCache>
                <c:ptCount val="1"/>
                <c:pt idx="0">
                  <c:v>A little bit</c:v>
                </c:pt>
              </c:strCache>
            </c:strRef>
          </c:tx>
          <c:spPr>
            <a:solidFill>
              <a:schemeClr val="accent2"/>
            </a:solidFill>
          </c:spPr>
          <c:invertIfNegative val="1"/>
          <c:cat>
            <c:strRef>
              <c:f>'Hard Times'!$B$330:$E$330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'Hard Times'!$B$332:$E$332</c:f>
              <c:numCache>
                <c:formatCode>General</c:formatCode>
                <c:ptCount val="4"/>
                <c:pt idx="0">
                  <c:v>8</c:v>
                </c:pt>
                <c:pt idx="1">
                  <c:v>21</c:v>
                </c:pt>
                <c:pt idx="2">
                  <c:v>15</c:v>
                </c:pt>
                <c:pt idx="3">
                  <c:v>12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1-7FB0-AF4F-9B81-736EDD5A0CC6}"/>
            </c:ext>
          </c:extLst>
        </c:ser>
        <c:ser>
          <c:idx val="2"/>
          <c:order val="2"/>
          <c:tx>
            <c:strRef>
              <c:f>'Hard Times'!$A$333</c:f>
              <c:strCache>
                <c:ptCount val="1"/>
                <c:pt idx="0">
                  <c:v>Moderately</c:v>
                </c:pt>
              </c:strCache>
            </c:strRef>
          </c:tx>
          <c:spPr>
            <a:solidFill>
              <a:schemeClr val="accent3"/>
            </a:solidFill>
          </c:spPr>
          <c:invertIfNegative val="1"/>
          <c:cat>
            <c:strRef>
              <c:f>'Hard Times'!$B$330:$E$330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'Hard Times'!$B$333:$E$333</c:f>
              <c:numCache>
                <c:formatCode>General</c:formatCode>
                <c:ptCount val="4"/>
                <c:pt idx="0">
                  <c:v>11</c:v>
                </c:pt>
                <c:pt idx="1">
                  <c:v>13</c:v>
                </c:pt>
                <c:pt idx="2">
                  <c:v>12</c:v>
                </c:pt>
                <c:pt idx="3">
                  <c:v>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2-7FB0-AF4F-9B81-736EDD5A0CC6}"/>
            </c:ext>
          </c:extLst>
        </c:ser>
        <c:ser>
          <c:idx val="3"/>
          <c:order val="3"/>
          <c:tx>
            <c:strRef>
              <c:f>'Hard Times'!$A$334</c:f>
              <c:strCache>
                <c:ptCount val="1"/>
                <c:pt idx="0">
                  <c:v>Quite a bit</c:v>
                </c:pt>
              </c:strCache>
            </c:strRef>
          </c:tx>
          <c:spPr>
            <a:solidFill>
              <a:schemeClr val="accent4"/>
            </a:solidFill>
          </c:spPr>
          <c:invertIfNegative val="1"/>
          <c:cat>
            <c:strRef>
              <c:f>'Hard Times'!$B$330:$E$330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'Hard Times'!$B$334:$E$334</c:f>
              <c:numCache>
                <c:formatCode>General</c:formatCode>
                <c:ptCount val="4"/>
                <c:pt idx="0">
                  <c:v>7</c:v>
                </c:pt>
                <c:pt idx="1">
                  <c:v>16</c:v>
                </c:pt>
                <c:pt idx="2">
                  <c:v>19</c:v>
                </c:pt>
                <c:pt idx="3">
                  <c:v>24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3-7FB0-AF4F-9B81-736EDD5A0CC6}"/>
            </c:ext>
          </c:extLst>
        </c:ser>
        <c:ser>
          <c:idx val="4"/>
          <c:order val="4"/>
          <c:tx>
            <c:strRef>
              <c:f>'Hard Times'!$A$335</c:f>
              <c:strCache>
                <c:ptCount val="1"/>
                <c:pt idx="0">
                  <c:v>Extremely</c:v>
                </c:pt>
              </c:strCache>
            </c:strRef>
          </c:tx>
          <c:spPr>
            <a:solidFill>
              <a:schemeClr val="accent5"/>
            </a:solidFill>
          </c:spPr>
          <c:invertIfNegative val="1"/>
          <c:cat>
            <c:strRef>
              <c:f>'Hard Times'!$B$330:$E$330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'Hard Times'!$B$335:$E$335</c:f>
              <c:numCache>
                <c:formatCode>General</c:formatCode>
                <c:ptCount val="4"/>
                <c:pt idx="0">
                  <c:v>14</c:v>
                </c:pt>
                <c:pt idx="1">
                  <c:v>23</c:v>
                </c:pt>
                <c:pt idx="2">
                  <c:v>16</c:v>
                </c:pt>
                <c:pt idx="3">
                  <c:v>17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4-7FB0-AF4F-9B81-736EDD5A0CC6}"/>
            </c:ext>
          </c:extLst>
        </c:ser>
        <c:ser>
          <c:idx val="5"/>
          <c:order val="5"/>
          <c:tx>
            <c:strRef>
              <c:f>'Hard Times'!$A$336</c:f>
              <c:strCache>
                <c:ptCount val="1"/>
              </c:strCache>
            </c:strRef>
          </c:tx>
          <c:invertIfNegative val="1"/>
          <c:cat>
            <c:strRef>
              <c:f>'Hard Times'!$B$330:$E$330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'Hard Times'!$B$336:$E$336</c:f>
              <c:numCache>
                <c:formatCode>General</c:formatCode>
                <c:ptCount val="4"/>
              </c:numCache>
            </c:numRef>
          </c:val>
          <c:extLst>
            <c:ext xmlns:c16="http://schemas.microsoft.com/office/drawing/2014/chart" uri="{C3380CC4-5D6E-409C-BE32-E72D297353CC}">
              <c16:uniqueId val="{00000005-7FB0-AF4F-9B81-736EDD5A0C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00539339"/>
        <c:axId val="1610481422"/>
      </c:barChart>
      <c:catAx>
        <c:axId val="30053933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610481422"/>
        <c:crosses val="autoZero"/>
        <c:auto val="1"/>
        <c:lblAlgn val="ctr"/>
        <c:lblOffset val="100"/>
        <c:noMultiLvlLbl val="1"/>
      </c:catAx>
      <c:valAx>
        <c:axId val="161048142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300539339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To what extent does any connection to a spiritual being help you to tolerate stress?</a:t>
            </a:r>
          </a:p>
        </c:rich>
      </c:tx>
      <c:layout>
        <c:manualLayout>
          <c:xMode val="edge"/>
          <c:yMode val="edge"/>
          <c:x val="3.2710280373831772E-2"/>
          <c:y val="0.05"/>
        </c:manualLayout>
      </c:layout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'Tolerate Stress'!$A$331</c:f>
              <c:strCache>
                <c:ptCount val="1"/>
                <c:pt idx="0">
                  <c:v>Not at all</c:v>
                </c:pt>
              </c:strCache>
            </c:strRef>
          </c:tx>
          <c:spPr>
            <a:solidFill>
              <a:schemeClr val="accent1"/>
            </a:solidFill>
          </c:spPr>
          <c:invertIfNegative val="1"/>
          <c:cat>
            <c:strRef>
              <c:f>'Tolerate Stress'!$B$330:$E$330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'Tolerate Stress'!$B$331:$E$331</c:f>
              <c:numCache>
                <c:formatCode>General</c:formatCode>
                <c:ptCount val="4"/>
                <c:pt idx="0">
                  <c:v>19</c:v>
                </c:pt>
                <c:pt idx="1">
                  <c:v>26</c:v>
                </c:pt>
                <c:pt idx="2">
                  <c:v>17</c:v>
                </c:pt>
                <c:pt idx="3">
                  <c:v>19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0-043B-CD4F-A111-88346B7F9128}"/>
            </c:ext>
          </c:extLst>
        </c:ser>
        <c:ser>
          <c:idx val="1"/>
          <c:order val="1"/>
          <c:tx>
            <c:strRef>
              <c:f>'Tolerate Stress'!$A$332</c:f>
              <c:strCache>
                <c:ptCount val="1"/>
                <c:pt idx="0">
                  <c:v>A little bit</c:v>
                </c:pt>
              </c:strCache>
            </c:strRef>
          </c:tx>
          <c:spPr>
            <a:solidFill>
              <a:schemeClr val="accent2"/>
            </a:solidFill>
          </c:spPr>
          <c:invertIfNegative val="1"/>
          <c:cat>
            <c:strRef>
              <c:f>'Tolerate Stress'!$B$330:$E$330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'Tolerate Stress'!$B$332:$E$332</c:f>
              <c:numCache>
                <c:formatCode>General</c:formatCode>
                <c:ptCount val="4"/>
                <c:pt idx="0">
                  <c:v>7</c:v>
                </c:pt>
                <c:pt idx="1">
                  <c:v>20</c:v>
                </c:pt>
                <c:pt idx="2">
                  <c:v>13</c:v>
                </c:pt>
                <c:pt idx="3">
                  <c:v>10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1-043B-CD4F-A111-88346B7F9128}"/>
            </c:ext>
          </c:extLst>
        </c:ser>
        <c:ser>
          <c:idx val="2"/>
          <c:order val="2"/>
          <c:tx>
            <c:strRef>
              <c:f>'Tolerate Stress'!$A$333</c:f>
              <c:strCache>
                <c:ptCount val="1"/>
                <c:pt idx="0">
                  <c:v>Moderately</c:v>
                </c:pt>
              </c:strCache>
            </c:strRef>
          </c:tx>
          <c:spPr>
            <a:solidFill>
              <a:schemeClr val="accent3"/>
            </a:solidFill>
          </c:spPr>
          <c:invertIfNegative val="1"/>
          <c:cat>
            <c:strRef>
              <c:f>'Tolerate Stress'!$B$330:$E$330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'Tolerate Stress'!$B$333:$E$333</c:f>
              <c:numCache>
                <c:formatCode>General</c:formatCode>
                <c:ptCount val="4"/>
                <c:pt idx="0">
                  <c:v>14</c:v>
                </c:pt>
                <c:pt idx="1">
                  <c:v>15</c:v>
                </c:pt>
                <c:pt idx="2">
                  <c:v>19</c:v>
                </c:pt>
                <c:pt idx="3">
                  <c:v>12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2-043B-CD4F-A111-88346B7F9128}"/>
            </c:ext>
          </c:extLst>
        </c:ser>
        <c:ser>
          <c:idx val="3"/>
          <c:order val="3"/>
          <c:tx>
            <c:strRef>
              <c:f>'Tolerate Stress'!$A$334</c:f>
              <c:strCache>
                <c:ptCount val="1"/>
                <c:pt idx="0">
                  <c:v>Quite a bit</c:v>
                </c:pt>
              </c:strCache>
            </c:strRef>
          </c:tx>
          <c:spPr>
            <a:solidFill>
              <a:schemeClr val="accent4"/>
            </a:solidFill>
          </c:spPr>
          <c:invertIfNegative val="1"/>
          <c:cat>
            <c:strRef>
              <c:f>'Tolerate Stress'!$B$330:$E$330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'Tolerate Stress'!$B$334:$E$334</c:f>
              <c:numCache>
                <c:formatCode>General</c:formatCode>
                <c:ptCount val="4"/>
                <c:pt idx="0">
                  <c:v>10</c:v>
                </c:pt>
                <c:pt idx="1">
                  <c:v>18</c:v>
                </c:pt>
                <c:pt idx="2">
                  <c:v>13</c:v>
                </c:pt>
                <c:pt idx="3">
                  <c:v>24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3-043B-CD4F-A111-88346B7F9128}"/>
            </c:ext>
          </c:extLst>
        </c:ser>
        <c:ser>
          <c:idx val="4"/>
          <c:order val="4"/>
          <c:tx>
            <c:strRef>
              <c:f>'Tolerate Stress'!$A$335</c:f>
              <c:strCache>
                <c:ptCount val="1"/>
                <c:pt idx="0">
                  <c:v>Extremely</c:v>
                </c:pt>
              </c:strCache>
            </c:strRef>
          </c:tx>
          <c:spPr>
            <a:solidFill>
              <a:schemeClr val="accent5"/>
            </a:solidFill>
          </c:spPr>
          <c:invertIfNegative val="1"/>
          <c:cat>
            <c:strRef>
              <c:f>'Tolerate Stress'!$B$330:$E$330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'Tolerate Stress'!$B$335:$E$335</c:f>
              <c:numCache>
                <c:formatCode>General</c:formatCode>
                <c:ptCount val="4"/>
                <c:pt idx="0">
                  <c:v>6</c:v>
                </c:pt>
                <c:pt idx="1">
                  <c:v>15</c:v>
                </c:pt>
                <c:pt idx="2">
                  <c:v>12</c:v>
                </c:pt>
                <c:pt idx="3">
                  <c:v>10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4-043B-CD4F-A111-88346B7F9128}"/>
            </c:ext>
          </c:extLst>
        </c:ser>
        <c:ser>
          <c:idx val="5"/>
          <c:order val="5"/>
          <c:tx>
            <c:strRef>
              <c:f>'Tolerate Stress'!$A$336</c:f>
              <c:strCache>
                <c:ptCount val="1"/>
              </c:strCache>
            </c:strRef>
          </c:tx>
          <c:invertIfNegative val="1"/>
          <c:cat>
            <c:strRef>
              <c:f>'Tolerate Stress'!$B$330:$E$330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'Tolerate Stress'!$B$336:$E$336</c:f>
              <c:numCache>
                <c:formatCode>General</c:formatCode>
                <c:ptCount val="4"/>
              </c:numCache>
            </c:numRef>
          </c:val>
          <c:extLst>
            <c:ext xmlns:c16="http://schemas.microsoft.com/office/drawing/2014/chart" uri="{C3380CC4-5D6E-409C-BE32-E72D297353CC}">
              <c16:uniqueId val="{00000005-043B-CD4F-A111-88346B7F91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55963858"/>
        <c:axId val="421941076"/>
      </c:barChart>
      <c:catAx>
        <c:axId val="165596385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421941076"/>
        <c:crosses val="autoZero"/>
        <c:auto val="1"/>
        <c:lblAlgn val="ctr"/>
        <c:lblOffset val="100"/>
        <c:noMultiLvlLbl val="1"/>
      </c:catAx>
      <c:valAx>
        <c:axId val="42194107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655963858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Do you know what Department Spiritual Support services are available to you?</a:t>
            </a:r>
          </a:p>
        </c:rich>
      </c:tx>
      <c:layout>
        <c:manualLayout>
          <c:xMode val="edge"/>
          <c:yMode val="edge"/>
          <c:x val="3.2710280373831772E-2"/>
          <c:y val="0.05"/>
        </c:manualLayout>
      </c:layout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'Dept Spiritual Supports'!$A$331</c:f>
              <c:strCache>
                <c:ptCount val="1"/>
                <c:pt idx="0">
                  <c:v>Not at all</c:v>
                </c:pt>
              </c:strCache>
            </c:strRef>
          </c:tx>
          <c:spPr>
            <a:solidFill>
              <a:schemeClr val="accent1"/>
            </a:solidFill>
          </c:spPr>
          <c:invertIfNegative val="1"/>
          <c:cat>
            <c:strRef>
              <c:f>'Dept Spiritual Supports'!$B$330:$E$330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'Dept Spiritual Supports'!$B$331:$E$331</c:f>
              <c:numCache>
                <c:formatCode>General</c:formatCode>
                <c:ptCount val="4"/>
                <c:pt idx="0">
                  <c:v>39</c:v>
                </c:pt>
                <c:pt idx="1">
                  <c:v>74</c:v>
                </c:pt>
                <c:pt idx="2">
                  <c:v>38</c:v>
                </c:pt>
                <c:pt idx="3">
                  <c:v>40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0-129D-F243-83CD-07E37B020B77}"/>
            </c:ext>
          </c:extLst>
        </c:ser>
        <c:ser>
          <c:idx val="1"/>
          <c:order val="1"/>
          <c:tx>
            <c:strRef>
              <c:f>'Dept Spiritual Supports'!$A$332</c:f>
              <c:strCache>
                <c:ptCount val="1"/>
                <c:pt idx="0">
                  <c:v>A little bit</c:v>
                </c:pt>
              </c:strCache>
            </c:strRef>
          </c:tx>
          <c:spPr>
            <a:solidFill>
              <a:schemeClr val="accent2"/>
            </a:solidFill>
          </c:spPr>
          <c:invertIfNegative val="1"/>
          <c:cat>
            <c:strRef>
              <c:f>'Dept Spiritual Supports'!$B$330:$E$330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'Dept Spiritual Supports'!$B$332:$E$332</c:f>
              <c:numCache>
                <c:formatCode>General</c:formatCode>
                <c:ptCount val="4"/>
                <c:pt idx="0">
                  <c:v>10</c:v>
                </c:pt>
                <c:pt idx="1">
                  <c:v>12</c:v>
                </c:pt>
                <c:pt idx="2">
                  <c:v>23</c:v>
                </c:pt>
                <c:pt idx="3">
                  <c:v>17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1-129D-F243-83CD-07E37B020B77}"/>
            </c:ext>
          </c:extLst>
        </c:ser>
        <c:ser>
          <c:idx val="2"/>
          <c:order val="2"/>
          <c:tx>
            <c:strRef>
              <c:f>'Dept Spiritual Supports'!$A$333</c:f>
              <c:strCache>
                <c:ptCount val="1"/>
                <c:pt idx="0">
                  <c:v>Moderately</c:v>
                </c:pt>
              </c:strCache>
            </c:strRef>
          </c:tx>
          <c:spPr>
            <a:solidFill>
              <a:schemeClr val="accent3"/>
            </a:solidFill>
          </c:spPr>
          <c:invertIfNegative val="1"/>
          <c:cat>
            <c:strRef>
              <c:f>'Dept Spiritual Supports'!$B$330:$E$330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'Dept Spiritual Supports'!$B$333:$E$333</c:f>
              <c:numCache>
                <c:formatCode>General</c:formatCode>
                <c:ptCount val="4"/>
                <c:pt idx="0">
                  <c:v>5</c:v>
                </c:pt>
                <c:pt idx="1">
                  <c:v>6</c:v>
                </c:pt>
                <c:pt idx="2">
                  <c:v>9</c:v>
                </c:pt>
                <c:pt idx="3">
                  <c:v>13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2-129D-F243-83CD-07E37B020B77}"/>
            </c:ext>
          </c:extLst>
        </c:ser>
        <c:ser>
          <c:idx val="3"/>
          <c:order val="3"/>
          <c:tx>
            <c:strRef>
              <c:f>'Dept Spiritual Supports'!$A$334</c:f>
              <c:strCache>
                <c:ptCount val="1"/>
                <c:pt idx="0">
                  <c:v>Quite a bit</c:v>
                </c:pt>
              </c:strCache>
            </c:strRef>
          </c:tx>
          <c:spPr>
            <a:solidFill>
              <a:schemeClr val="accent4"/>
            </a:solidFill>
          </c:spPr>
          <c:invertIfNegative val="1"/>
          <c:cat>
            <c:strRef>
              <c:f>'Dept Spiritual Supports'!$B$330:$E$330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'Dept Spiritual Supports'!$B$334:$E$334</c:f>
              <c:numCache>
                <c:formatCode>General</c:formatCode>
                <c:ptCount val="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3-129D-F243-83CD-07E37B020B77}"/>
            </c:ext>
          </c:extLst>
        </c:ser>
        <c:ser>
          <c:idx val="4"/>
          <c:order val="4"/>
          <c:tx>
            <c:strRef>
              <c:f>'Dept Spiritual Supports'!$A$335</c:f>
              <c:strCache>
                <c:ptCount val="1"/>
                <c:pt idx="0">
                  <c:v>Extremely</c:v>
                </c:pt>
              </c:strCache>
            </c:strRef>
          </c:tx>
          <c:spPr>
            <a:solidFill>
              <a:schemeClr val="accent5"/>
            </a:solidFill>
          </c:spPr>
          <c:invertIfNegative val="1"/>
          <c:cat>
            <c:strRef>
              <c:f>'Dept Spiritual Supports'!$B$330:$E$330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'Dept Spiritual Supports'!$B$335:$E$335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4-129D-F243-83CD-07E37B020B77}"/>
            </c:ext>
          </c:extLst>
        </c:ser>
        <c:ser>
          <c:idx val="5"/>
          <c:order val="5"/>
          <c:tx>
            <c:strRef>
              <c:f>'Dept Spiritual Supports'!$A$336</c:f>
              <c:strCache>
                <c:ptCount val="1"/>
              </c:strCache>
            </c:strRef>
          </c:tx>
          <c:invertIfNegative val="1"/>
          <c:cat>
            <c:strRef>
              <c:f>'Dept Spiritual Supports'!$B$330:$E$330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'Dept Spiritual Supports'!$B$336:$E$336</c:f>
              <c:numCache>
                <c:formatCode>General</c:formatCode>
                <c:ptCount val="4"/>
              </c:numCache>
            </c:numRef>
          </c:val>
          <c:extLst>
            <c:ext xmlns:c16="http://schemas.microsoft.com/office/drawing/2014/chart" uri="{C3380CC4-5D6E-409C-BE32-E72D297353CC}">
              <c16:uniqueId val="{00000005-129D-F243-83CD-07E37B020B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04909661"/>
        <c:axId val="1893449310"/>
      </c:barChart>
      <c:catAx>
        <c:axId val="160490966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893449310"/>
        <c:crosses val="autoZero"/>
        <c:auto val="1"/>
        <c:lblAlgn val="ctr"/>
        <c:lblOffset val="100"/>
        <c:noMultiLvlLbl val="1"/>
      </c:catAx>
      <c:valAx>
        <c:axId val="189344931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604909661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How likely are you to utilize the department Chaplain for spiritual guidance and comfort?</a:t>
            </a:r>
          </a:p>
        </c:rich>
      </c:tx>
      <c:layout>
        <c:manualLayout>
          <c:xMode val="edge"/>
          <c:yMode val="edge"/>
          <c:x val="3.2710280373831772E-2"/>
          <c:y val="0.05"/>
        </c:manualLayout>
      </c:layout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Chaplain!$A$331</c:f>
              <c:strCache>
                <c:ptCount val="1"/>
                <c:pt idx="0">
                  <c:v>Not at all</c:v>
                </c:pt>
              </c:strCache>
            </c:strRef>
          </c:tx>
          <c:spPr>
            <a:solidFill>
              <a:schemeClr val="accent1"/>
            </a:solidFill>
          </c:spPr>
          <c:invertIfNegative val="1"/>
          <c:cat>
            <c:strRef>
              <c:f>Chaplain!$B$330:$E$330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Chaplain!$B$331:$E$331</c:f>
              <c:numCache>
                <c:formatCode>General</c:formatCode>
                <c:ptCount val="4"/>
                <c:pt idx="0">
                  <c:v>36</c:v>
                </c:pt>
                <c:pt idx="1">
                  <c:v>70</c:v>
                </c:pt>
                <c:pt idx="2">
                  <c:v>53</c:v>
                </c:pt>
                <c:pt idx="3">
                  <c:v>57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0-4009-0048-8962-6F0919798533}"/>
            </c:ext>
          </c:extLst>
        </c:ser>
        <c:ser>
          <c:idx val="1"/>
          <c:order val="1"/>
          <c:tx>
            <c:strRef>
              <c:f>Chaplain!$A$332</c:f>
              <c:strCache>
                <c:ptCount val="1"/>
                <c:pt idx="0">
                  <c:v>A little bit</c:v>
                </c:pt>
              </c:strCache>
            </c:strRef>
          </c:tx>
          <c:spPr>
            <a:solidFill>
              <a:schemeClr val="accent2"/>
            </a:solidFill>
          </c:spPr>
          <c:invertIfNegative val="1"/>
          <c:cat>
            <c:strRef>
              <c:f>Chaplain!$B$330:$E$330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Chaplain!$B$332:$E$332</c:f>
              <c:numCache>
                <c:formatCode>General</c:formatCode>
                <c:ptCount val="4"/>
                <c:pt idx="0">
                  <c:v>13</c:v>
                </c:pt>
                <c:pt idx="1">
                  <c:v>20</c:v>
                </c:pt>
                <c:pt idx="2">
                  <c:v>18</c:v>
                </c:pt>
                <c:pt idx="3">
                  <c:v>16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1-4009-0048-8962-6F0919798533}"/>
            </c:ext>
          </c:extLst>
        </c:ser>
        <c:ser>
          <c:idx val="2"/>
          <c:order val="2"/>
          <c:tx>
            <c:strRef>
              <c:f>Chaplain!$A$333</c:f>
              <c:strCache>
                <c:ptCount val="1"/>
                <c:pt idx="0">
                  <c:v>Moderately</c:v>
                </c:pt>
              </c:strCache>
            </c:strRef>
          </c:tx>
          <c:spPr>
            <a:solidFill>
              <a:schemeClr val="accent3"/>
            </a:solidFill>
          </c:spPr>
          <c:invertIfNegative val="1"/>
          <c:cat>
            <c:strRef>
              <c:f>Chaplain!$B$330:$E$330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Chaplain!$B$333:$E$333</c:f>
              <c:numCache>
                <c:formatCode>General</c:formatCode>
                <c:ptCount val="4"/>
                <c:pt idx="0">
                  <c:v>7</c:v>
                </c:pt>
                <c:pt idx="1">
                  <c:v>3</c:v>
                </c:pt>
                <c:pt idx="2">
                  <c:v>2</c:v>
                </c:pt>
                <c:pt idx="3">
                  <c:v>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2-4009-0048-8962-6F0919798533}"/>
            </c:ext>
          </c:extLst>
        </c:ser>
        <c:ser>
          <c:idx val="3"/>
          <c:order val="3"/>
          <c:tx>
            <c:strRef>
              <c:f>Chaplain!$A$334</c:f>
              <c:strCache>
                <c:ptCount val="1"/>
                <c:pt idx="0">
                  <c:v>Quite a bit</c:v>
                </c:pt>
              </c:strCache>
            </c:strRef>
          </c:tx>
          <c:spPr>
            <a:solidFill>
              <a:schemeClr val="accent4"/>
            </a:solidFill>
          </c:spPr>
          <c:invertIfNegative val="1"/>
          <c:cat>
            <c:strRef>
              <c:f>Chaplain!$B$330:$E$330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Chaplain!$B$334:$E$334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3-4009-0048-8962-6F0919798533}"/>
            </c:ext>
          </c:extLst>
        </c:ser>
        <c:ser>
          <c:idx val="4"/>
          <c:order val="4"/>
          <c:tx>
            <c:strRef>
              <c:f>Chaplain!$A$335</c:f>
              <c:strCache>
                <c:ptCount val="1"/>
                <c:pt idx="0">
                  <c:v>Extremely</c:v>
                </c:pt>
              </c:strCache>
            </c:strRef>
          </c:tx>
          <c:spPr>
            <a:solidFill>
              <a:schemeClr val="accent5"/>
            </a:solidFill>
          </c:spPr>
          <c:invertIfNegative val="1"/>
          <c:cat>
            <c:strRef>
              <c:f>Chaplain!$B$330:$E$330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Chaplain!$B$335:$E$335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4-4009-0048-8962-6F0919798533}"/>
            </c:ext>
          </c:extLst>
        </c:ser>
        <c:ser>
          <c:idx val="5"/>
          <c:order val="5"/>
          <c:tx>
            <c:strRef>
              <c:f>Chaplain!$A$336</c:f>
              <c:strCache>
                <c:ptCount val="1"/>
              </c:strCache>
            </c:strRef>
          </c:tx>
          <c:invertIfNegative val="1"/>
          <c:cat>
            <c:strRef>
              <c:f>Chaplain!$B$330:$E$330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Chaplain!$B$336:$E$336</c:f>
              <c:numCache>
                <c:formatCode>General</c:formatCode>
                <c:ptCount val="4"/>
              </c:numCache>
            </c:numRef>
          </c:val>
          <c:extLst>
            <c:ext xmlns:c16="http://schemas.microsoft.com/office/drawing/2014/chart" uri="{C3380CC4-5D6E-409C-BE32-E72D297353CC}">
              <c16:uniqueId val="{00000005-4009-0048-8962-6F09197985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81489478"/>
        <c:axId val="1027465083"/>
      </c:barChart>
      <c:catAx>
        <c:axId val="88148947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027465083"/>
        <c:crosses val="autoZero"/>
        <c:auto val="1"/>
        <c:lblAlgn val="ctr"/>
        <c:lblOffset val="100"/>
        <c:noMultiLvlLbl val="1"/>
      </c:catAx>
      <c:valAx>
        <c:axId val="102746508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881489478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Finding it difficult to separate work from my personal life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'Seperating Work and Personal'!$A$331</c:f>
              <c:strCache>
                <c:ptCount val="1"/>
                <c:pt idx="0">
                  <c:v>Never</c:v>
                </c:pt>
              </c:strCache>
            </c:strRef>
          </c:tx>
          <c:spPr>
            <a:solidFill>
              <a:schemeClr val="accent1"/>
            </a:solidFill>
          </c:spPr>
          <c:invertIfNegative val="1"/>
          <c:cat>
            <c:strRef>
              <c:f>'Seperating Work and Personal'!$B$330:$E$330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'Seperating Work and Personal'!$B$331:$E$331</c:f>
              <c:numCache>
                <c:formatCode>General</c:formatCode>
                <c:ptCount val="4"/>
                <c:pt idx="0">
                  <c:v>2</c:v>
                </c:pt>
                <c:pt idx="1">
                  <c:v>10</c:v>
                </c:pt>
                <c:pt idx="2">
                  <c:v>5</c:v>
                </c:pt>
                <c:pt idx="3">
                  <c:v>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0-90D3-D24E-81BC-8D3A12006D6B}"/>
            </c:ext>
          </c:extLst>
        </c:ser>
        <c:ser>
          <c:idx val="1"/>
          <c:order val="1"/>
          <c:tx>
            <c:strRef>
              <c:f>'Seperating Work and Personal'!$A$332</c:f>
              <c:strCache>
                <c:ptCount val="1"/>
                <c:pt idx="0">
                  <c:v>Rarely</c:v>
                </c:pt>
              </c:strCache>
            </c:strRef>
          </c:tx>
          <c:spPr>
            <a:solidFill>
              <a:schemeClr val="accent2"/>
            </a:solidFill>
          </c:spPr>
          <c:invertIfNegative val="1"/>
          <c:cat>
            <c:strRef>
              <c:f>'Seperating Work and Personal'!$B$330:$E$330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'Seperating Work and Personal'!$B$332:$E$332</c:f>
              <c:numCache>
                <c:formatCode>General</c:formatCode>
                <c:ptCount val="4"/>
                <c:pt idx="0">
                  <c:v>15</c:v>
                </c:pt>
                <c:pt idx="1">
                  <c:v>35</c:v>
                </c:pt>
                <c:pt idx="2">
                  <c:v>21</c:v>
                </c:pt>
                <c:pt idx="3">
                  <c:v>34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1-90D3-D24E-81BC-8D3A12006D6B}"/>
            </c:ext>
          </c:extLst>
        </c:ser>
        <c:ser>
          <c:idx val="2"/>
          <c:order val="2"/>
          <c:tx>
            <c:strRef>
              <c:f>'Seperating Work and Personal'!$A$333</c:f>
              <c:strCache>
                <c:ptCount val="1"/>
                <c:pt idx="0">
                  <c:v>Sometimes</c:v>
                </c:pt>
              </c:strCache>
            </c:strRef>
          </c:tx>
          <c:spPr>
            <a:solidFill>
              <a:schemeClr val="accent3"/>
            </a:solidFill>
          </c:spPr>
          <c:invertIfNegative val="1"/>
          <c:cat>
            <c:strRef>
              <c:f>'Seperating Work and Personal'!$B$330:$E$330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'Seperating Work and Personal'!$B$333:$E$333</c:f>
              <c:numCache>
                <c:formatCode>General</c:formatCode>
                <c:ptCount val="4"/>
                <c:pt idx="0">
                  <c:v>22</c:v>
                </c:pt>
                <c:pt idx="1">
                  <c:v>36</c:v>
                </c:pt>
                <c:pt idx="2">
                  <c:v>32</c:v>
                </c:pt>
                <c:pt idx="3">
                  <c:v>19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2-90D3-D24E-81BC-8D3A12006D6B}"/>
            </c:ext>
          </c:extLst>
        </c:ser>
        <c:ser>
          <c:idx val="3"/>
          <c:order val="3"/>
          <c:tx>
            <c:strRef>
              <c:f>'Seperating Work and Personal'!$A$334</c:f>
              <c:strCache>
                <c:ptCount val="1"/>
                <c:pt idx="0">
                  <c:v>Often</c:v>
                </c:pt>
              </c:strCache>
            </c:strRef>
          </c:tx>
          <c:spPr>
            <a:solidFill>
              <a:schemeClr val="accent4"/>
            </a:solidFill>
          </c:spPr>
          <c:invertIfNegative val="1"/>
          <c:cat>
            <c:strRef>
              <c:f>'Seperating Work and Personal'!$B$330:$E$330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'Seperating Work and Personal'!$B$334:$E$334</c:f>
              <c:numCache>
                <c:formatCode>General</c:formatCode>
                <c:ptCount val="4"/>
                <c:pt idx="0">
                  <c:v>13</c:v>
                </c:pt>
                <c:pt idx="1">
                  <c:v>7</c:v>
                </c:pt>
                <c:pt idx="2">
                  <c:v>10</c:v>
                </c:pt>
                <c:pt idx="3">
                  <c:v>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3-90D3-D24E-81BC-8D3A12006D6B}"/>
            </c:ext>
          </c:extLst>
        </c:ser>
        <c:ser>
          <c:idx val="4"/>
          <c:order val="4"/>
          <c:tx>
            <c:strRef>
              <c:f>'Seperating Work and Personal'!$A$335</c:f>
              <c:strCache>
                <c:ptCount val="1"/>
                <c:pt idx="0">
                  <c:v>Very Often</c:v>
                </c:pt>
              </c:strCache>
            </c:strRef>
          </c:tx>
          <c:spPr>
            <a:solidFill>
              <a:schemeClr val="accent5"/>
            </a:solidFill>
          </c:spPr>
          <c:invertIfNegative val="1"/>
          <c:cat>
            <c:strRef>
              <c:f>'Seperating Work and Personal'!$B$330:$E$330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'Seperating Work and Personal'!$B$335:$E$335</c:f>
              <c:numCache>
                <c:formatCode>General</c:formatCode>
                <c:ptCount val="4"/>
                <c:pt idx="0">
                  <c:v>4</c:v>
                </c:pt>
                <c:pt idx="1">
                  <c:v>6</c:v>
                </c:pt>
                <c:pt idx="2">
                  <c:v>5</c:v>
                </c:pt>
                <c:pt idx="3">
                  <c:v>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4-90D3-D24E-81BC-8D3A12006D6B}"/>
            </c:ext>
          </c:extLst>
        </c:ser>
        <c:ser>
          <c:idx val="5"/>
          <c:order val="5"/>
          <c:tx>
            <c:strRef>
              <c:f>'Seperating Work and Personal'!$A$336</c:f>
              <c:strCache>
                <c:ptCount val="1"/>
              </c:strCache>
            </c:strRef>
          </c:tx>
          <c:invertIfNegative val="1"/>
          <c:cat>
            <c:strRef>
              <c:f>'Seperating Work and Personal'!$B$330:$E$330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'Seperating Work and Personal'!$B$336:$E$336</c:f>
              <c:numCache>
                <c:formatCode>General</c:formatCode>
                <c:ptCount val="4"/>
              </c:numCache>
            </c:numRef>
          </c:val>
          <c:extLst>
            <c:ext xmlns:c16="http://schemas.microsoft.com/office/drawing/2014/chart" uri="{C3380CC4-5D6E-409C-BE32-E72D297353CC}">
              <c16:uniqueId val="{00000005-90D3-D24E-81BC-8D3A12006D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02557005"/>
        <c:axId val="1546131347"/>
      </c:barChart>
      <c:catAx>
        <c:axId val="160255700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546131347"/>
        <c:crosses val="autoZero"/>
        <c:auto val="1"/>
        <c:lblAlgn val="ctr"/>
        <c:lblOffset val="100"/>
        <c:noMultiLvlLbl val="1"/>
      </c:catAx>
      <c:valAx>
        <c:axId val="154613134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602557005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Trouble falling, staying asleep or sleeping too much.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'Falling Asleep'!$A$331</c:f>
              <c:strCache>
                <c:ptCount val="1"/>
                <c:pt idx="0">
                  <c:v>Never</c:v>
                </c:pt>
              </c:strCache>
            </c:strRef>
          </c:tx>
          <c:spPr>
            <a:solidFill>
              <a:schemeClr val="accent1"/>
            </a:solidFill>
          </c:spPr>
          <c:invertIfNegative val="1"/>
          <c:cat>
            <c:strRef>
              <c:f>'Falling Asleep'!$B$330:$E$330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'Falling Asleep'!$B$331:$E$331</c:f>
              <c:numCache>
                <c:formatCode>General</c:formatCode>
                <c:ptCount val="4"/>
                <c:pt idx="0">
                  <c:v>3</c:v>
                </c:pt>
                <c:pt idx="1">
                  <c:v>13</c:v>
                </c:pt>
                <c:pt idx="2">
                  <c:v>3</c:v>
                </c:pt>
                <c:pt idx="3">
                  <c:v>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0-0AF6-2540-99DD-6ECE7964B03A}"/>
            </c:ext>
          </c:extLst>
        </c:ser>
        <c:ser>
          <c:idx val="1"/>
          <c:order val="1"/>
          <c:tx>
            <c:strRef>
              <c:f>'Falling Asleep'!$A$332</c:f>
              <c:strCache>
                <c:ptCount val="1"/>
                <c:pt idx="0">
                  <c:v>Rarely</c:v>
                </c:pt>
              </c:strCache>
            </c:strRef>
          </c:tx>
          <c:spPr>
            <a:solidFill>
              <a:schemeClr val="accent2"/>
            </a:solidFill>
          </c:spPr>
          <c:invertIfNegative val="1"/>
          <c:cat>
            <c:strRef>
              <c:f>'Falling Asleep'!$B$330:$E$330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'Falling Asleep'!$B$332:$E$332</c:f>
              <c:numCache>
                <c:formatCode>General</c:formatCode>
                <c:ptCount val="4"/>
                <c:pt idx="0">
                  <c:v>11</c:v>
                </c:pt>
                <c:pt idx="1">
                  <c:v>17</c:v>
                </c:pt>
                <c:pt idx="2">
                  <c:v>14</c:v>
                </c:pt>
                <c:pt idx="3">
                  <c:v>14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1-0AF6-2540-99DD-6ECE7964B03A}"/>
            </c:ext>
          </c:extLst>
        </c:ser>
        <c:ser>
          <c:idx val="2"/>
          <c:order val="2"/>
          <c:tx>
            <c:strRef>
              <c:f>'Falling Asleep'!$A$333</c:f>
              <c:strCache>
                <c:ptCount val="1"/>
                <c:pt idx="0">
                  <c:v>Sometimes</c:v>
                </c:pt>
              </c:strCache>
            </c:strRef>
          </c:tx>
          <c:spPr>
            <a:solidFill>
              <a:schemeClr val="accent3"/>
            </a:solidFill>
          </c:spPr>
          <c:invertIfNegative val="1"/>
          <c:cat>
            <c:strRef>
              <c:f>'Falling Asleep'!$B$330:$E$330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'Falling Asleep'!$B$333:$E$333</c:f>
              <c:numCache>
                <c:formatCode>General</c:formatCode>
                <c:ptCount val="4"/>
                <c:pt idx="0">
                  <c:v>18</c:v>
                </c:pt>
                <c:pt idx="1">
                  <c:v>22</c:v>
                </c:pt>
                <c:pt idx="2">
                  <c:v>16</c:v>
                </c:pt>
                <c:pt idx="3">
                  <c:v>28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2-0AF6-2540-99DD-6ECE7964B03A}"/>
            </c:ext>
          </c:extLst>
        </c:ser>
        <c:ser>
          <c:idx val="3"/>
          <c:order val="3"/>
          <c:tx>
            <c:strRef>
              <c:f>'Falling Asleep'!$A$334</c:f>
              <c:strCache>
                <c:ptCount val="1"/>
                <c:pt idx="0">
                  <c:v>Often</c:v>
                </c:pt>
              </c:strCache>
            </c:strRef>
          </c:tx>
          <c:spPr>
            <a:solidFill>
              <a:schemeClr val="accent4"/>
            </a:solidFill>
          </c:spPr>
          <c:invertIfNegative val="1"/>
          <c:cat>
            <c:strRef>
              <c:f>'Falling Asleep'!$B$330:$E$330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'Falling Asleep'!$B$334:$E$334</c:f>
              <c:numCache>
                <c:formatCode>General</c:formatCode>
                <c:ptCount val="4"/>
                <c:pt idx="0">
                  <c:v>13</c:v>
                </c:pt>
                <c:pt idx="1">
                  <c:v>18</c:v>
                </c:pt>
                <c:pt idx="2">
                  <c:v>23</c:v>
                </c:pt>
                <c:pt idx="3">
                  <c:v>12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3-0AF6-2540-99DD-6ECE7964B03A}"/>
            </c:ext>
          </c:extLst>
        </c:ser>
        <c:ser>
          <c:idx val="4"/>
          <c:order val="4"/>
          <c:tx>
            <c:strRef>
              <c:f>'Falling Asleep'!$A$335</c:f>
              <c:strCache>
                <c:ptCount val="1"/>
                <c:pt idx="0">
                  <c:v>Very Often</c:v>
                </c:pt>
              </c:strCache>
            </c:strRef>
          </c:tx>
          <c:spPr>
            <a:solidFill>
              <a:schemeClr val="accent5"/>
            </a:solidFill>
          </c:spPr>
          <c:invertIfNegative val="1"/>
          <c:cat>
            <c:strRef>
              <c:f>'Falling Asleep'!$B$330:$E$330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'Falling Asleep'!$B$335:$E$335</c:f>
              <c:numCache>
                <c:formatCode>General</c:formatCode>
                <c:ptCount val="4"/>
                <c:pt idx="0">
                  <c:v>11</c:v>
                </c:pt>
                <c:pt idx="1">
                  <c:v>24</c:v>
                </c:pt>
                <c:pt idx="2">
                  <c:v>18</c:v>
                </c:pt>
                <c:pt idx="3">
                  <c:v>15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4-0AF6-2540-99DD-6ECE7964B03A}"/>
            </c:ext>
          </c:extLst>
        </c:ser>
        <c:ser>
          <c:idx val="5"/>
          <c:order val="5"/>
          <c:tx>
            <c:strRef>
              <c:f>'Falling Asleep'!$A$336</c:f>
              <c:strCache>
                <c:ptCount val="1"/>
              </c:strCache>
            </c:strRef>
          </c:tx>
          <c:invertIfNegative val="1"/>
          <c:cat>
            <c:strRef>
              <c:f>'Falling Asleep'!$B$330:$E$330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'Falling Asleep'!$B$336:$E$336</c:f>
              <c:numCache>
                <c:formatCode>General</c:formatCode>
                <c:ptCount val="4"/>
              </c:numCache>
            </c:numRef>
          </c:val>
          <c:extLst>
            <c:ext xmlns:c16="http://schemas.microsoft.com/office/drawing/2014/chart" uri="{C3380CC4-5D6E-409C-BE32-E72D297353CC}">
              <c16:uniqueId val="{00000005-0AF6-2540-99DD-6ECE7964B0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45611006"/>
        <c:axId val="1680170233"/>
      </c:barChart>
      <c:catAx>
        <c:axId val="24561100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680170233"/>
        <c:crosses val="autoZero"/>
        <c:auto val="1"/>
        <c:lblAlgn val="ctr"/>
        <c:lblOffset val="100"/>
        <c:noMultiLvlLbl val="1"/>
      </c:catAx>
      <c:valAx>
        <c:axId val="168017023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45611006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Did you struggle with sleep prior to becoming a police officer or law enforcement professional?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'Sleep Before'!$A$331</c:f>
              <c:strCache>
                <c:ptCount val="1"/>
                <c:pt idx="0">
                  <c:v>Never</c:v>
                </c:pt>
              </c:strCache>
            </c:strRef>
          </c:tx>
          <c:spPr>
            <a:solidFill>
              <a:schemeClr val="accent1"/>
            </a:solidFill>
          </c:spPr>
          <c:invertIfNegative val="1"/>
          <c:cat>
            <c:strRef>
              <c:f>'Sleep Before'!$B$330:$E$330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'Sleep Before'!$B$331:$E$331</c:f>
              <c:numCache>
                <c:formatCode>General</c:formatCode>
                <c:ptCount val="4"/>
                <c:pt idx="0">
                  <c:v>12</c:v>
                </c:pt>
                <c:pt idx="1">
                  <c:v>37</c:v>
                </c:pt>
                <c:pt idx="2">
                  <c:v>26</c:v>
                </c:pt>
                <c:pt idx="3">
                  <c:v>29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0-A57A-AF45-8034-BE4D8C69177A}"/>
            </c:ext>
          </c:extLst>
        </c:ser>
        <c:ser>
          <c:idx val="1"/>
          <c:order val="1"/>
          <c:tx>
            <c:strRef>
              <c:f>'Sleep Before'!$A$332</c:f>
              <c:strCache>
                <c:ptCount val="1"/>
                <c:pt idx="0">
                  <c:v>Rarely</c:v>
                </c:pt>
              </c:strCache>
            </c:strRef>
          </c:tx>
          <c:spPr>
            <a:solidFill>
              <a:schemeClr val="accent2"/>
            </a:solidFill>
          </c:spPr>
          <c:invertIfNegative val="1"/>
          <c:cat>
            <c:strRef>
              <c:f>'Sleep Before'!$B$330:$E$330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'Sleep Before'!$B$332:$E$332</c:f>
              <c:numCache>
                <c:formatCode>General</c:formatCode>
                <c:ptCount val="4"/>
                <c:pt idx="0">
                  <c:v>17</c:v>
                </c:pt>
                <c:pt idx="1">
                  <c:v>40</c:v>
                </c:pt>
                <c:pt idx="2">
                  <c:v>33</c:v>
                </c:pt>
                <c:pt idx="3">
                  <c:v>36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1-A57A-AF45-8034-BE4D8C69177A}"/>
            </c:ext>
          </c:extLst>
        </c:ser>
        <c:ser>
          <c:idx val="2"/>
          <c:order val="2"/>
          <c:tx>
            <c:strRef>
              <c:f>'Sleep Before'!$A$333</c:f>
              <c:strCache>
                <c:ptCount val="1"/>
                <c:pt idx="0">
                  <c:v>Sometimes</c:v>
                </c:pt>
              </c:strCache>
            </c:strRef>
          </c:tx>
          <c:spPr>
            <a:solidFill>
              <a:schemeClr val="accent3"/>
            </a:solidFill>
          </c:spPr>
          <c:invertIfNegative val="1"/>
          <c:cat>
            <c:strRef>
              <c:f>'Sleep Before'!$B$330:$E$330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'Sleep Before'!$B$333:$E$333</c:f>
              <c:numCache>
                <c:formatCode>General</c:formatCode>
                <c:ptCount val="4"/>
                <c:pt idx="0">
                  <c:v>24</c:v>
                </c:pt>
                <c:pt idx="1">
                  <c:v>12</c:v>
                </c:pt>
                <c:pt idx="2">
                  <c:v>13</c:v>
                </c:pt>
                <c:pt idx="3">
                  <c:v>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2-A57A-AF45-8034-BE4D8C69177A}"/>
            </c:ext>
          </c:extLst>
        </c:ser>
        <c:ser>
          <c:idx val="3"/>
          <c:order val="3"/>
          <c:tx>
            <c:strRef>
              <c:f>'Sleep Before'!$A$334</c:f>
              <c:strCache>
                <c:ptCount val="1"/>
                <c:pt idx="0">
                  <c:v>Often</c:v>
                </c:pt>
              </c:strCache>
            </c:strRef>
          </c:tx>
          <c:spPr>
            <a:solidFill>
              <a:schemeClr val="accent4"/>
            </a:solidFill>
          </c:spPr>
          <c:invertIfNegative val="1"/>
          <c:cat>
            <c:strRef>
              <c:f>'Sleep Before'!$B$330:$E$330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'Sleep Before'!$B$334:$E$334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3">
                  <c:v>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3-A57A-AF45-8034-BE4D8C69177A}"/>
            </c:ext>
          </c:extLst>
        </c:ser>
        <c:ser>
          <c:idx val="4"/>
          <c:order val="4"/>
          <c:tx>
            <c:strRef>
              <c:f>'Sleep Before'!$A$335</c:f>
              <c:strCache>
                <c:ptCount val="1"/>
                <c:pt idx="0">
                  <c:v>Very Often</c:v>
                </c:pt>
              </c:strCache>
            </c:strRef>
          </c:tx>
          <c:spPr>
            <a:solidFill>
              <a:schemeClr val="accent5"/>
            </a:solidFill>
          </c:spPr>
          <c:invertIfNegative val="1"/>
          <c:cat>
            <c:strRef>
              <c:f>'Sleep Before'!$B$330:$E$330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'Sleep Before'!$B$335:$E$335</c:f>
              <c:numCache>
                <c:formatCode>General</c:formatCode>
                <c:ptCount val="4"/>
                <c:pt idx="0">
                  <c:v>2</c:v>
                </c:pt>
                <c:pt idx="1">
                  <c:v>3</c:v>
                </c:pt>
                <c:pt idx="2">
                  <c:v>0</c:v>
                </c:pt>
                <c:pt idx="3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4-A57A-AF45-8034-BE4D8C69177A}"/>
            </c:ext>
          </c:extLst>
        </c:ser>
        <c:ser>
          <c:idx val="5"/>
          <c:order val="5"/>
          <c:tx>
            <c:strRef>
              <c:f>'Sleep Before'!$A$336</c:f>
              <c:strCache>
                <c:ptCount val="1"/>
              </c:strCache>
            </c:strRef>
          </c:tx>
          <c:invertIfNegative val="1"/>
          <c:cat>
            <c:strRef>
              <c:f>'Sleep Before'!$B$330:$E$330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'Sleep Before'!$B$336:$E$336</c:f>
              <c:numCache>
                <c:formatCode>General</c:formatCode>
                <c:ptCount val="4"/>
              </c:numCache>
            </c:numRef>
          </c:val>
          <c:extLst>
            <c:ext xmlns:c16="http://schemas.microsoft.com/office/drawing/2014/chart" uri="{C3380CC4-5D6E-409C-BE32-E72D297353CC}">
              <c16:uniqueId val="{00000005-A57A-AF45-8034-BE4D8C6917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79479305"/>
        <c:axId val="233356686"/>
      </c:barChart>
      <c:catAx>
        <c:axId val="27947930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33356686"/>
        <c:crosses val="autoZero"/>
        <c:auto val="1"/>
        <c:lblAlgn val="ctr"/>
        <c:lblOffset val="100"/>
        <c:noMultiLvlLbl val="1"/>
      </c:catAx>
      <c:valAx>
        <c:axId val="23335668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79479305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Feeling distant or cut off from people outside law enforcement.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'Cut Off'!$A$331</c:f>
              <c:strCache>
                <c:ptCount val="1"/>
                <c:pt idx="0">
                  <c:v>Never</c:v>
                </c:pt>
              </c:strCache>
            </c:strRef>
          </c:tx>
          <c:spPr>
            <a:solidFill>
              <a:schemeClr val="accent1"/>
            </a:solidFill>
          </c:spPr>
          <c:invertIfNegative val="1"/>
          <c:cat>
            <c:strRef>
              <c:f>'Cut Off'!$B$330:$E$330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'Cut Off'!$B$331:$E$331</c:f>
              <c:numCache>
                <c:formatCode>General</c:formatCode>
                <c:ptCount val="4"/>
                <c:pt idx="0">
                  <c:v>10</c:v>
                </c:pt>
                <c:pt idx="1">
                  <c:v>11</c:v>
                </c:pt>
                <c:pt idx="2">
                  <c:v>8</c:v>
                </c:pt>
                <c:pt idx="3">
                  <c:v>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0-5302-1B4C-B1BB-3513085C6AEF}"/>
            </c:ext>
          </c:extLst>
        </c:ser>
        <c:ser>
          <c:idx val="1"/>
          <c:order val="1"/>
          <c:tx>
            <c:strRef>
              <c:f>'Cut Off'!$A$332</c:f>
              <c:strCache>
                <c:ptCount val="1"/>
                <c:pt idx="0">
                  <c:v>Rarely</c:v>
                </c:pt>
              </c:strCache>
            </c:strRef>
          </c:tx>
          <c:spPr>
            <a:solidFill>
              <a:schemeClr val="accent2"/>
            </a:solidFill>
          </c:spPr>
          <c:invertIfNegative val="1"/>
          <c:cat>
            <c:strRef>
              <c:f>'Cut Off'!$B$330:$E$330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'Cut Off'!$B$332:$E$332</c:f>
              <c:numCache>
                <c:formatCode>General</c:formatCode>
                <c:ptCount val="4"/>
                <c:pt idx="0">
                  <c:v>15</c:v>
                </c:pt>
                <c:pt idx="1">
                  <c:v>20</c:v>
                </c:pt>
                <c:pt idx="2">
                  <c:v>13</c:v>
                </c:pt>
                <c:pt idx="3">
                  <c:v>27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1-5302-1B4C-B1BB-3513085C6AEF}"/>
            </c:ext>
          </c:extLst>
        </c:ser>
        <c:ser>
          <c:idx val="2"/>
          <c:order val="2"/>
          <c:tx>
            <c:strRef>
              <c:f>'Cut Off'!$A$333</c:f>
              <c:strCache>
                <c:ptCount val="1"/>
                <c:pt idx="0">
                  <c:v>Sometimes</c:v>
                </c:pt>
              </c:strCache>
            </c:strRef>
          </c:tx>
          <c:spPr>
            <a:solidFill>
              <a:schemeClr val="accent3"/>
            </a:solidFill>
          </c:spPr>
          <c:invertIfNegative val="1"/>
          <c:cat>
            <c:strRef>
              <c:f>'Cut Off'!$B$330:$E$330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'Cut Off'!$B$333:$E$333</c:f>
              <c:numCache>
                <c:formatCode>General</c:formatCode>
                <c:ptCount val="4"/>
                <c:pt idx="0">
                  <c:v>20</c:v>
                </c:pt>
                <c:pt idx="1">
                  <c:v>31</c:v>
                </c:pt>
                <c:pt idx="2">
                  <c:v>23</c:v>
                </c:pt>
                <c:pt idx="3">
                  <c:v>30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2-5302-1B4C-B1BB-3513085C6AEF}"/>
            </c:ext>
          </c:extLst>
        </c:ser>
        <c:ser>
          <c:idx val="3"/>
          <c:order val="3"/>
          <c:tx>
            <c:strRef>
              <c:f>'Cut Off'!$A$334</c:f>
              <c:strCache>
                <c:ptCount val="1"/>
                <c:pt idx="0">
                  <c:v>Often</c:v>
                </c:pt>
              </c:strCache>
            </c:strRef>
          </c:tx>
          <c:spPr>
            <a:solidFill>
              <a:schemeClr val="accent4"/>
            </a:solidFill>
          </c:spPr>
          <c:invertIfNegative val="1"/>
          <c:cat>
            <c:strRef>
              <c:f>'Cut Off'!$B$330:$E$330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'Cut Off'!$B$334:$E$334</c:f>
              <c:numCache>
                <c:formatCode>General</c:formatCode>
                <c:ptCount val="4"/>
                <c:pt idx="0">
                  <c:v>10</c:v>
                </c:pt>
                <c:pt idx="1">
                  <c:v>17</c:v>
                </c:pt>
                <c:pt idx="2">
                  <c:v>18</c:v>
                </c:pt>
                <c:pt idx="3">
                  <c:v>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3-5302-1B4C-B1BB-3513085C6AEF}"/>
            </c:ext>
          </c:extLst>
        </c:ser>
        <c:ser>
          <c:idx val="4"/>
          <c:order val="4"/>
          <c:tx>
            <c:strRef>
              <c:f>'Cut Off'!$A$335</c:f>
              <c:strCache>
                <c:ptCount val="1"/>
                <c:pt idx="0">
                  <c:v>Very Often</c:v>
                </c:pt>
              </c:strCache>
            </c:strRef>
          </c:tx>
          <c:spPr>
            <a:solidFill>
              <a:schemeClr val="accent5"/>
            </a:solidFill>
          </c:spPr>
          <c:invertIfNegative val="1"/>
          <c:cat>
            <c:strRef>
              <c:f>'Cut Off'!$B$330:$E$330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'Cut Off'!$B$335:$E$335</c:f>
              <c:numCache>
                <c:formatCode>General</c:formatCode>
                <c:ptCount val="4"/>
                <c:pt idx="0">
                  <c:v>1</c:v>
                </c:pt>
                <c:pt idx="1">
                  <c:v>15</c:v>
                </c:pt>
                <c:pt idx="2">
                  <c:v>12</c:v>
                </c:pt>
                <c:pt idx="3">
                  <c:v>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4-5302-1B4C-B1BB-3513085C6AEF}"/>
            </c:ext>
          </c:extLst>
        </c:ser>
        <c:ser>
          <c:idx val="5"/>
          <c:order val="5"/>
          <c:tx>
            <c:strRef>
              <c:f>'Cut Off'!$A$336</c:f>
              <c:strCache>
                <c:ptCount val="1"/>
              </c:strCache>
            </c:strRef>
          </c:tx>
          <c:invertIfNegative val="1"/>
          <c:cat>
            <c:strRef>
              <c:f>'Cut Off'!$B$330:$E$330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'Cut Off'!$B$336:$E$336</c:f>
              <c:numCache>
                <c:formatCode>General</c:formatCode>
                <c:ptCount val="4"/>
              </c:numCache>
            </c:numRef>
          </c:val>
          <c:extLst>
            <c:ext xmlns:c16="http://schemas.microsoft.com/office/drawing/2014/chart" uri="{C3380CC4-5D6E-409C-BE32-E72D297353CC}">
              <c16:uniqueId val="{00000005-5302-1B4C-B1BB-3513085C6A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31532471"/>
        <c:axId val="1359616763"/>
      </c:barChart>
      <c:catAx>
        <c:axId val="6315324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359616763"/>
        <c:crosses val="autoZero"/>
        <c:auto val="1"/>
        <c:lblAlgn val="ctr"/>
        <c:lblOffset val="100"/>
        <c:noMultiLvlLbl val="1"/>
      </c:catAx>
      <c:valAx>
        <c:axId val="135961676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631532471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Feeling down, depressed, or hopeless.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Depressed!$A$331</c:f>
              <c:strCache>
                <c:ptCount val="1"/>
                <c:pt idx="0">
                  <c:v>Never</c:v>
                </c:pt>
              </c:strCache>
            </c:strRef>
          </c:tx>
          <c:spPr>
            <a:solidFill>
              <a:schemeClr val="accent1"/>
            </a:solidFill>
          </c:spPr>
          <c:invertIfNegative val="1"/>
          <c:cat>
            <c:strRef>
              <c:f>Depressed!$B$330:$E$330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Depressed!$B$331:$E$331</c:f>
              <c:numCache>
                <c:formatCode>General</c:formatCode>
                <c:ptCount val="4"/>
                <c:pt idx="0">
                  <c:v>11</c:v>
                </c:pt>
                <c:pt idx="1">
                  <c:v>19</c:v>
                </c:pt>
                <c:pt idx="2">
                  <c:v>12</c:v>
                </c:pt>
                <c:pt idx="3">
                  <c:v>13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0-8FEA-5F42-AA8C-F03A5C531154}"/>
            </c:ext>
          </c:extLst>
        </c:ser>
        <c:ser>
          <c:idx val="1"/>
          <c:order val="1"/>
          <c:tx>
            <c:strRef>
              <c:f>Depressed!$A$332</c:f>
              <c:strCache>
                <c:ptCount val="1"/>
                <c:pt idx="0">
                  <c:v>Rarely</c:v>
                </c:pt>
              </c:strCache>
            </c:strRef>
          </c:tx>
          <c:spPr>
            <a:solidFill>
              <a:schemeClr val="accent2"/>
            </a:solidFill>
          </c:spPr>
          <c:invertIfNegative val="1"/>
          <c:cat>
            <c:strRef>
              <c:f>Depressed!$B$330:$E$330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Depressed!$B$332:$E$332</c:f>
              <c:numCache>
                <c:formatCode>General</c:formatCode>
                <c:ptCount val="4"/>
                <c:pt idx="0">
                  <c:v>22</c:v>
                </c:pt>
                <c:pt idx="1">
                  <c:v>23</c:v>
                </c:pt>
                <c:pt idx="2">
                  <c:v>21</c:v>
                </c:pt>
                <c:pt idx="3">
                  <c:v>34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1-8FEA-5F42-AA8C-F03A5C531154}"/>
            </c:ext>
          </c:extLst>
        </c:ser>
        <c:ser>
          <c:idx val="2"/>
          <c:order val="2"/>
          <c:tx>
            <c:strRef>
              <c:f>Depressed!$A$333</c:f>
              <c:strCache>
                <c:ptCount val="1"/>
                <c:pt idx="0">
                  <c:v>Sometimes</c:v>
                </c:pt>
              </c:strCache>
            </c:strRef>
          </c:tx>
          <c:spPr>
            <a:solidFill>
              <a:schemeClr val="accent3"/>
            </a:solidFill>
          </c:spPr>
          <c:invertIfNegative val="1"/>
          <c:cat>
            <c:strRef>
              <c:f>Depressed!$B$330:$E$330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Depressed!$B$333:$E$333</c:f>
              <c:numCache>
                <c:formatCode>General</c:formatCode>
                <c:ptCount val="4"/>
                <c:pt idx="0">
                  <c:v>16</c:v>
                </c:pt>
                <c:pt idx="1">
                  <c:v>36</c:v>
                </c:pt>
                <c:pt idx="2">
                  <c:v>29</c:v>
                </c:pt>
                <c:pt idx="3">
                  <c:v>18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2-8FEA-5F42-AA8C-F03A5C531154}"/>
            </c:ext>
          </c:extLst>
        </c:ser>
        <c:ser>
          <c:idx val="3"/>
          <c:order val="3"/>
          <c:tx>
            <c:strRef>
              <c:f>Depressed!$A$334</c:f>
              <c:strCache>
                <c:ptCount val="1"/>
                <c:pt idx="0">
                  <c:v>Often</c:v>
                </c:pt>
              </c:strCache>
            </c:strRef>
          </c:tx>
          <c:spPr>
            <a:solidFill>
              <a:schemeClr val="accent4"/>
            </a:solidFill>
          </c:spPr>
          <c:invertIfNegative val="1"/>
          <c:cat>
            <c:strRef>
              <c:f>Depressed!$B$330:$E$330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Depressed!$B$334:$E$334</c:f>
              <c:numCache>
                <c:formatCode>General</c:formatCode>
                <c:ptCount val="4"/>
                <c:pt idx="0">
                  <c:v>2</c:v>
                </c:pt>
                <c:pt idx="1">
                  <c:v>12</c:v>
                </c:pt>
                <c:pt idx="2">
                  <c:v>5</c:v>
                </c:pt>
                <c:pt idx="3">
                  <c:v>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3-8FEA-5F42-AA8C-F03A5C531154}"/>
            </c:ext>
          </c:extLst>
        </c:ser>
        <c:ser>
          <c:idx val="4"/>
          <c:order val="4"/>
          <c:tx>
            <c:strRef>
              <c:f>Depressed!$A$335</c:f>
              <c:strCache>
                <c:ptCount val="1"/>
                <c:pt idx="0">
                  <c:v>Very Often</c:v>
                </c:pt>
              </c:strCache>
            </c:strRef>
          </c:tx>
          <c:spPr>
            <a:solidFill>
              <a:schemeClr val="accent5"/>
            </a:solidFill>
          </c:spPr>
          <c:invertIfNegative val="1"/>
          <c:cat>
            <c:strRef>
              <c:f>Depressed!$B$330:$E$330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Depressed!$B$335:$E$335</c:f>
              <c:numCache>
                <c:formatCode>General</c:formatCode>
                <c:ptCount val="4"/>
                <c:pt idx="0">
                  <c:v>4</c:v>
                </c:pt>
                <c:pt idx="1">
                  <c:v>4</c:v>
                </c:pt>
                <c:pt idx="2">
                  <c:v>7</c:v>
                </c:pt>
                <c:pt idx="3">
                  <c:v>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4-8FEA-5F42-AA8C-F03A5C531154}"/>
            </c:ext>
          </c:extLst>
        </c:ser>
        <c:ser>
          <c:idx val="5"/>
          <c:order val="5"/>
          <c:tx>
            <c:strRef>
              <c:f>Depressed!$A$336</c:f>
              <c:strCache>
                <c:ptCount val="1"/>
              </c:strCache>
            </c:strRef>
          </c:tx>
          <c:invertIfNegative val="1"/>
          <c:cat>
            <c:strRef>
              <c:f>Depressed!$B$330:$E$330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Depressed!$B$336:$E$336</c:f>
              <c:numCache>
                <c:formatCode>General</c:formatCode>
                <c:ptCount val="4"/>
              </c:numCache>
            </c:numRef>
          </c:val>
          <c:extLst>
            <c:ext xmlns:c16="http://schemas.microsoft.com/office/drawing/2014/chart" uri="{C3380CC4-5D6E-409C-BE32-E72D297353CC}">
              <c16:uniqueId val="{00000005-8FEA-5F42-AA8C-F03A5C5311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6159038"/>
        <c:axId val="975303067"/>
      </c:barChart>
      <c:catAx>
        <c:axId val="122615903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975303067"/>
        <c:crosses val="autoZero"/>
        <c:auto val="1"/>
        <c:lblAlgn val="ctr"/>
        <c:lblOffset val="100"/>
        <c:noMultiLvlLbl val="1"/>
      </c:catAx>
      <c:valAx>
        <c:axId val="97530306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226159038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Having difficulty concentrating.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Concentration!$A$331</c:f>
              <c:strCache>
                <c:ptCount val="1"/>
                <c:pt idx="0">
                  <c:v>Never</c:v>
                </c:pt>
              </c:strCache>
            </c:strRef>
          </c:tx>
          <c:spPr>
            <a:solidFill>
              <a:schemeClr val="accent1"/>
            </a:solidFill>
          </c:spPr>
          <c:invertIfNegative val="1"/>
          <c:cat>
            <c:strRef>
              <c:f>Concentration!$B$330:$E$330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Concentration!$B$331:$E$331</c:f>
              <c:numCache>
                <c:formatCode>General</c:formatCode>
                <c:ptCount val="4"/>
                <c:pt idx="0">
                  <c:v>3</c:v>
                </c:pt>
                <c:pt idx="1">
                  <c:v>7</c:v>
                </c:pt>
                <c:pt idx="2">
                  <c:v>6</c:v>
                </c:pt>
                <c:pt idx="3">
                  <c:v>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0-40ED-AB45-BFA3-ABD6BCCED959}"/>
            </c:ext>
          </c:extLst>
        </c:ser>
        <c:ser>
          <c:idx val="1"/>
          <c:order val="1"/>
          <c:tx>
            <c:strRef>
              <c:f>Concentration!$A$332</c:f>
              <c:strCache>
                <c:ptCount val="1"/>
                <c:pt idx="0">
                  <c:v>Rarely</c:v>
                </c:pt>
              </c:strCache>
            </c:strRef>
          </c:tx>
          <c:spPr>
            <a:solidFill>
              <a:schemeClr val="accent2"/>
            </a:solidFill>
          </c:spPr>
          <c:invertIfNegative val="1"/>
          <c:cat>
            <c:strRef>
              <c:f>Concentration!$B$330:$E$330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Concentration!$B$332:$E$332</c:f>
              <c:numCache>
                <c:formatCode>General</c:formatCode>
                <c:ptCount val="4"/>
                <c:pt idx="0">
                  <c:v>17</c:v>
                </c:pt>
                <c:pt idx="1">
                  <c:v>32</c:v>
                </c:pt>
                <c:pt idx="2">
                  <c:v>19</c:v>
                </c:pt>
                <c:pt idx="3">
                  <c:v>36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1-40ED-AB45-BFA3-ABD6BCCED959}"/>
            </c:ext>
          </c:extLst>
        </c:ser>
        <c:ser>
          <c:idx val="2"/>
          <c:order val="2"/>
          <c:tx>
            <c:strRef>
              <c:f>Concentration!$A$333</c:f>
              <c:strCache>
                <c:ptCount val="1"/>
                <c:pt idx="0">
                  <c:v>Sometimes</c:v>
                </c:pt>
              </c:strCache>
            </c:strRef>
          </c:tx>
          <c:spPr>
            <a:solidFill>
              <a:schemeClr val="accent3"/>
            </a:solidFill>
          </c:spPr>
          <c:invertIfNegative val="1"/>
          <c:cat>
            <c:strRef>
              <c:f>Concentration!$B$330:$E$330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Concentration!$B$333:$E$333</c:f>
              <c:numCache>
                <c:formatCode>General</c:formatCode>
                <c:ptCount val="4"/>
                <c:pt idx="0">
                  <c:v>25</c:v>
                </c:pt>
                <c:pt idx="1">
                  <c:v>32</c:v>
                </c:pt>
                <c:pt idx="2">
                  <c:v>29</c:v>
                </c:pt>
                <c:pt idx="3">
                  <c:v>26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2-40ED-AB45-BFA3-ABD6BCCED959}"/>
            </c:ext>
          </c:extLst>
        </c:ser>
        <c:ser>
          <c:idx val="3"/>
          <c:order val="3"/>
          <c:tx>
            <c:strRef>
              <c:f>Concentration!$A$334</c:f>
              <c:strCache>
                <c:ptCount val="1"/>
                <c:pt idx="0">
                  <c:v>Often</c:v>
                </c:pt>
              </c:strCache>
            </c:strRef>
          </c:tx>
          <c:spPr>
            <a:solidFill>
              <a:schemeClr val="accent4"/>
            </a:solidFill>
          </c:spPr>
          <c:invertIfNegative val="1"/>
          <c:cat>
            <c:strRef>
              <c:f>Concentration!$B$330:$E$330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Concentration!$B$334:$E$334</c:f>
              <c:numCache>
                <c:formatCode>General</c:formatCode>
                <c:ptCount val="4"/>
                <c:pt idx="0">
                  <c:v>6</c:v>
                </c:pt>
                <c:pt idx="1">
                  <c:v>17</c:v>
                </c:pt>
                <c:pt idx="2">
                  <c:v>15</c:v>
                </c:pt>
                <c:pt idx="3">
                  <c:v>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3-40ED-AB45-BFA3-ABD6BCCED959}"/>
            </c:ext>
          </c:extLst>
        </c:ser>
        <c:ser>
          <c:idx val="4"/>
          <c:order val="4"/>
          <c:tx>
            <c:strRef>
              <c:f>Concentration!$A$335</c:f>
              <c:strCache>
                <c:ptCount val="1"/>
                <c:pt idx="0">
                  <c:v>Very Often</c:v>
                </c:pt>
              </c:strCache>
            </c:strRef>
          </c:tx>
          <c:spPr>
            <a:solidFill>
              <a:schemeClr val="accent5"/>
            </a:solidFill>
          </c:spPr>
          <c:invertIfNegative val="1"/>
          <c:cat>
            <c:strRef>
              <c:f>Concentration!$B$330:$E$330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Concentration!$B$335:$E$335</c:f>
              <c:numCache>
                <c:formatCode>General</c:formatCode>
                <c:ptCount val="4"/>
                <c:pt idx="0">
                  <c:v>5</c:v>
                </c:pt>
                <c:pt idx="1">
                  <c:v>6</c:v>
                </c:pt>
                <c:pt idx="2">
                  <c:v>5</c:v>
                </c:pt>
                <c:pt idx="3">
                  <c:v>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4-40ED-AB45-BFA3-ABD6BCCED959}"/>
            </c:ext>
          </c:extLst>
        </c:ser>
        <c:ser>
          <c:idx val="5"/>
          <c:order val="5"/>
          <c:tx>
            <c:strRef>
              <c:f>Concentration!$A$336</c:f>
              <c:strCache>
                <c:ptCount val="1"/>
              </c:strCache>
            </c:strRef>
          </c:tx>
          <c:invertIfNegative val="1"/>
          <c:cat>
            <c:strRef>
              <c:f>Concentration!$B$330:$E$330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Concentration!$B$336:$E$336</c:f>
              <c:numCache>
                <c:formatCode>General</c:formatCode>
                <c:ptCount val="4"/>
              </c:numCache>
            </c:numRef>
          </c:val>
          <c:extLst>
            <c:ext xmlns:c16="http://schemas.microsoft.com/office/drawing/2014/chart" uri="{C3380CC4-5D6E-409C-BE32-E72D297353CC}">
              <c16:uniqueId val="{00000005-40ED-AB45-BFA3-ABD6BCCED9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97088374"/>
        <c:axId val="498326956"/>
      </c:barChart>
      <c:catAx>
        <c:axId val="149708837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498326956"/>
        <c:crosses val="autoZero"/>
        <c:auto val="1"/>
        <c:lblAlgn val="ctr"/>
        <c:lblOffset val="100"/>
        <c:noMultiLvlLbl val="1"/>
      </c:catAx>
      <c:valAx>
        <c:axId val="49832695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97088374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Experiencing distressing memories of job related experiences.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'Job Memories'!$A$331</c:f>
              <c:strCache>
                <c:ptCount val="1"/>
                <c:pt idx="0">
                  <c:v>Never</c:v>
                </c:pt>
              </c:strCache>
            </c:strRef>
          </c:tx>
          <c:spPr>
            <a:solidFill>
              <a:schemeClr val="accent1"/>
            </a:solidFill>
          </c:spPr>
          <c:invertIfNegative val="1"/>
          <c:cat>
            <c:strRef>
              <c:f>'Job Memories'!$B$330:$E$330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'Job Memories'!$B$331:$E$331</c:f>
              <c:numCache>
                <c:formatCode>General</c:formatCode>
                <c:ptCount val="4"/>
                <c:pt idx="0">
                  <c:v>8</c:v>
                </c:pt>
                <c:pt idx="1">
                  <c:v>11</c:v>
                </c:pt>
                <c:pt idx="2">
                  <c:v>6</c:v>
                </c:pt>
                <c:pt idx="3">
                  <c:v>13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0-1A73-6744-A69F-3359F90074B4}"/>
            </c:ext>
          </c:extLst>
        </c:ser>
        <c:ser>
          <c:idx val="1"/>
          <c:order val="1"/>
          <c:tx>
            <c:strRef>
              <c:f>'Job Memories'!$A$332</c:f>
              <c:strCache>
                <c:ptCount val="1"/>
                <c:pt idx="0">
                  <c:v>Rarely</c:v>
                </c:pt>
              </c:strCache>
            </c:strRef>
          </c:tx>
          <c:spPr>
            <a:solidFill>
              <a:schemeClr val="accent2"/>
            </a:solidFill>
          </c:spPr>
          <c:invertIfNegative val="1"/>
          <c:cat>
            <c:strRef>
              <c:f>'Job Memories'!$B$330:$E$330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'Job Memories'!$B$332:$E$332</c:f>
              <c:numCache>
                <c:formatCode>General</c:formatCode>
                <c:ptCount val="4"/>
                <c:pt idx="0">
                  <c:v>27</c:v>
                </c:pt>
                <c:pt idx="1">
                  <c:v>34</c:v>
                </c:pt>
                <c:pt idx="2">
                  <c:v>26</c:v>
                </c:pt>
                <c:pt idx="3">
                  <c:v>34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1-1A73-6744-A69F-3359F90074B4}"/>
            </c:ext>
          </c:extLst>
        </c:ser>
        <c:ser>
          <c:idx val="2"/>
          <c:order val="2"/>
          <c:tx>
            <c:strRef>
              <c:f>'Job Memories'!$A$333</c:f>
              <c:strCache>
                <c:ptCount val="1"/>
                <c:pt idx="0">
                  <c:v>Sometimes</c:v>
                </c:pt>
              </c:strCache>
            </c:strRef>
          </c:tx>
          <c:spPr>
            <a:solidFill>
              <a:schemeClr val="accent3"/>
            </a:solidFill>
          </c:spPr>
          <c:invertIfNegative val="1"/>
          <c:cat>
            <c:strRef>
              <c:f>'Job Memories'!$B$330:$E$330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'Job Memories'!$B$333:$E$333</c:f>
              <c:numCache>
                <c:formatCode>General</c:formatCode>
                <c:ptCount val="4"/>
                <c:pt idx="0">
                  <c:v>16</c:v>
                </c:pt>
                <c:pt idx="1">
                  <c:v>33</c:v>
                </c:pt>
                <c:pt idx="2">
                  <c:v>28</c:v>
                </c:pt>
                <c:pt idx="3">
                  <c:v>18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2-1A73-6744-A69F-3359F90074B4}"/>
            </c:ext>
          </c:extLst>
        </c:ser>
        <c:ser>
          <c:idx val="3"/>
          <c:order val="3"/>
          <c:tx>
            <c:strRef>
              <c:f>'Job Memories'!$A$334</c:f>
              <c:strCache>
                <c:ptCount val="1"/>
                <c:pt idx="0">
                  <c:v>Often</c:v>
                </c:pt>
              </c:strCache>
            </c:strRef>
          </c:tx>
          <c:spPr>
            <a:solidFill>
              <a:schemeClr val="accent4"/>
            </a:solidFill>
          </c:spPr>
          <c:invertIfNegative val="1"/>
          <c:cat>
            <c:strRef>
              <c:f>'Job Memories'!$B$330:$E$330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'Job Memories'!$B$334:$E$334</c:f>
              <c:numCache>
                <c:formatCode>General</c:formatCode>
                <c:ptCount val="4"/>
                <c:pt idx="0">
                  <c:v>5</c:v>
                </c:pt>
                <c:pt idx="1">
                  <c:v>9</c:v>
                </c:pt>
                <c:pt idx="2">
                  <c:v>7</c:v>
                </c:pt>
                <c:pt idx="3">
                  <c:v>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3-1A73-6744-A69F-3359F90074B4}"/>
            </c:ext>
          </c:extLst>
        </c:ser>
        <c:ser>
          <c:idx val="4"/>
          <c:order val="4"/>
          <c:tx>
            <c:strRef>
              <c:f>'Job Memories'!$A$335</c:f>
              <c:strCache>
                <c:ptCount val="1"/>
                <c:pt idx="0">
                  <c:v>Very Often</c:v>
                </c:pt>
              </c:strCache>
            </c:strRef>
          </c:tx>
          <c:spPr>
            <a:solidFill>
              <a:schemeClr val="accent5"/>
            </a:solidFill>
          </c:spPr>
          <c:invertIfNegative val="1"/>
          <c:cat>
            <c:strRef>
              <c:f>'Job Memories'!$B$330:$E$330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'Job Memories'!$B$335:$E$335</c:f>
              <c:numCache>
                <c:formatCode>General</c:formatCode>
                <c:ptCount val="4"/>
                <c:pt idx="0">
                  <c:v>0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4-1A73-6744-A69F-3359F90074B4}"/>
            </c:ext>
          </c:extLst>
        </c:ser>
        <c:ser>
          <c:idx val="5"/>
          <c:order val="5"/>
          <c:tx>
            <c:strRef>
              <c:f>'Job Memories'!$A$336</c:f>
              <c:strCache>
                <c:ptCount val="1"/>
              </c:strCache>
            </c:strRef>
          </c:tx>
          <c:invertIfNegative val="1"/>
          <c:cat>
            <c:strRef>
              <c:f>'Job Memories'!$B$330:$E$330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'Job Memories'!$B$336:$E$336</c:f>
              <c:numCache>
                <c:formatCode>General</c:formatCode>
                <c:ptCount val="4"/>
              </c:numCache>
            </c:numRef>
          </c:val>
          <c:extLst>
            <c:ext xmlns:c16="http://schemas.microsoft.com/office/drawing/2014/chart" uri="{C3380CC4-5D6E-409C-BE32-E72D297353CC}">
              <c16:uniqueId val="{00000005-1A73-6744-A69F-3359F90074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45866764"/>
        <c:axId val="1325471988"/>
      </c:barChart>
      <c:catAx>
        <c:axId val="7458667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325471988"/>
        <c:crosses val="autoZero"/>
        <c:auto val="1"/>
        <c:lblAlgn val="ctr"/>
        <c:lblOffset val="100"/>
        <c:noMultiLvlLbl val="1"/>
      </c:catAx>
      <c:valAx>
        <c:axId val="132547198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745866764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Having physical reactions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'Physical Reactions'!$A$331</c:f>
              <c:strCache>
                <c:ptCount val="1"/>
                <c:pt idx="0">
                  <c:v>Never</c:v>
                </c:pt>
              </c:strCache>
            </c:strRef>
          </c:tx>
          <c:spPr>
            <a:solidFill>
              <a:schemeClr val="accent1"/>
            </a:solidFill>
          </c:spPr>
          <c:invertIfNegative val="1"/>
          <c:cat>
            <c:strRef>
              <c:f>'Physical Reactions'!$B$330:$E$330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'Physical Reactions'!$B$331:$E$331</c:f>
              <c:numCache>
                <c:formatCode>General</c:formatCode>
                <c:ptCount val="4"/>
                <c:pt idx="0">
                  <c:v>22</c:v>
                </c:pt>
                <c:pt idx="1">
                  <c:v>26</c:v>
                </c:pt>
                <c:pt idx="2">
                  <c:v>22</c:v>
                </c:pt>
                <c:pt idx="3">
                  <c:v>29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0-96BE-3349-82E9-6D8E5356353E}"/>
            </c:ext>
          </c:extLst>
        </c:ser>
        <c:ser>
          <c:idx val="1"/>
          <c:order val="1"/>
          <c:tx>
            <c:strRef>
              <c:f>'Physical Reactions'!$A$332</c:f>
              <c:strCache>
                <c:ptCount val="1"/>
                <c:pt idx="0">
                  <c:v>Rarely</c:v>
                </c:pt>
              </c:strCache>
            </c:strRef>
          </c:tx>
          <c:spPr>
            <a:solidFill>
              <a:schemeClr val="accent2"/>
            </a:solidFill>
          </c:spPr>
          <c:invertIfNegative val="1"/>
          <c:cat>
            <c:strRef>
              <c:f>'Physical Reactions'!$B$330:$E$330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'Physical Reactions'!$B$332:$E$332</c:f>
              <c:numCache>
                <c:formatCode>General</c:formatCode>
                <c:ptCount val="4"/>
                <c:pt idx="0">
                  <c:v>23</c:v>
                </c:pt>
                <c:pt idx="1">
                  <c:v>39</c:v>
                </c:pt>
                <c:pt idx="2">
                  <c:v>19</c:v>
                </c:pt>
                <c:pt idx="3">
                  <c:v>27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1-96BE-3349-82E9-6D8E5356353E}"/>
            </c:ext>
          </c:extLst>
        </c:ser>
        <c:ser>
          <c:idx val="2"/>
          <c:order val="2"/>
          <c:tx>
            <c:strRef>
              <c:f>'Physical Reactions'!$A$333</c:f>
              <c:strCache>
                <c:ptCount val="1"/>
                <c:pt idx="0">
                  <c:v>Sometimes</c:v>
                </c:pt>
              </c:strCache>
            </c:strRef>
          </c:tx>
          <c:spPr>
            <a:solidFill>
              <a:schemeClr val="accent3"/>
            </a:solidFill>
          </c:spPr>
          <c:invertIfNegative val="1"/>
          <c:cat>
            <c:strRef>
              <c:f>'Physical Reactions'!$B$330:$E$330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'Physical Reactions'!$B$333:$E$333</c:f>
              <c:numCache>
                <c:formatCode>General</c:formatCode>
                <c:ptCount val="4"/>
                <c:pt idx="0">
                  <c:v>5</c:v>
                </c:pt>
                <c:pt idx="1">
                  <c:v>23</c:v>
                </c:pt>
                <c:pt idx="2">
                  <c:v>25</c:v>
                </c:pt>
                <c:pt idx="3">
                  <c:v>13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2-96BE-3349-82E9-6D8E5356353E}"/>
            </c:ext>
          </c:extLst>
        </c:ser>
        <c:ser>
          <c:idx val="3"/>
          <c:order val="3"/>
          <c:tx>
            <c:strRef>
              <c:f>'Physical Reactions'!$A$334</c:f>
              <c:strCache>
                <c:ptCount val="1"/>
                <c:pt idx="0">
                  <c:v>Often</c:v>
                </c:pt>
              </c:strCache>
            </c:strRef>
          </c:tx>
          <c:spPr>
            <a:solidFill>
              <a:schemeClr val="accent4"/>
            </a:solidFill>
          </c:spPr>
          <c:invertIfNegative val="1"/>
          <c:cat>
            <c:strRef>
              <c:f>'Physical Reactions'!$B$330:$E$330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'Physical Reactions'!$B$334:$E$334</c:f>
              <c:numCache>
                <c:formatCode>General</c:formatCode>
                <c:ptCount val="4"/>
                <c:pt idx="0">
                  <c:v>5</c:v>
                </c:pt>
                <c:pt idx="1">
                  <c:v>2</c:v>
                </c:pt>
                <c:pt idx="2">
                  <c:v>5</c:v>
                </c:pt>
                <c:pt idx="3">
                  <c:v>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3-96BE-3349-82E9-6D8E5356353E}"/>
            </c:ext>
          </c:extLst>
        </c:ser>
        <c:ser>
          <c:idx val="4"/>
          <c:order val="4"/>
          <c:tx>
            <c:strRef>
              <c:f>'Physical Reactions'!$A$335</c:f>
              <c:strCache>
                <c:ptCount val="1"/>
                <c:pt idx="0">
                  <c:v>Very Often</c:v>
                </c:pt>
              </c:strCache>
            </c:strRef>
          </c:tx>
          <c:spPr>
            <a:solidFill>
              <a:schemeClr val="accent5"/>
            </a:solidFill>
          </c:spPr>
          <c:invertIfNegative val="1"/>
          <c:cat>
            <c:strRef>
              <c:f>'Physical Reactions'!$B$330:$E$330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'Physical Reactions'!$B$335:$E$335</c:f>
              <c:numCache>
                <c:formatCode>General</c:formatCode>
                <c:ptCount val="4"/>
                <c:pt idx="0">
                  <c:v>1</c:v>
                </c:pt>
                <c:pt idx="1">
                  <c:v>4</c:v>
                </c:pt>
                <c:pt idx="2">
                  <c:v>3</c:v>
                </c:pt>
                <c:pt idx="3">
                  <c:v>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4-96BE-3349-82E9-6D8E5356353E}"/>
            </c:ext>
          </c:extLst>
        </c:ser>
        <c:ser>
          <c:idx val="5"/>
          <c:order val="5"/>
          <c:tx>
            <c:strRef>
              <c:f>'Physical Reactions'!$A$336</c:f>
              <c:strCache>
                <c:ptCount val="1"/>
              </c:strCache>
            </c:strRef>
          </c:tx>
          <c:invertIfNegative val="1"/>
          <c:cat>
            <c:strRef>
              <c:f>'Physical Reactions'!$B$330:$E$330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'Physical Reactions'!$B$336:$E$336</c:f>
              <c:numCache>
                <c:formatCode>General</c:formatCode>
                <c:ptCount val="4"/>
              </c:numCache>
            </c:numRef>
          </c:val>
          <c:extLst>
            <c:ext xmlns:c16="http://schemas.microsoft.com/office/drawing/2014/chart" uri="{C3380CC4-5D6E-409C-BE32-E72D297353CC}">
              <c16:uniqueId val="{00000005-96BE-3349-82E9-6D8E535635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36980198"/>
        <c:axId val="530502406"/>
      </c:barChart>
      <c:catAx>
        <c:axId val="143698019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530502406"/>
        <c:crosses val="autoZero"/>
        <c:auto val="1"/>
        <c:lblAlgn val="ctr"/>
        <c:lblOffset val="100"/>
        <c:noMultiLvlLbl val="1"/>
      </c:catAx>
      <c:valAx>
        <c:axId val="53050240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36980198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Feeling irritable or having angry outbursts.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'Irritable Outbursts'!$A$331</c:f>
              <c:strCache>
                <c:ptCount val="1"/>
                <c:pt idx="0">
                  <c:v>Never</c:v>
                </c:pt>
              </c:strCache>
            </c:strRef>
          </c:tx>
          <c:spPr>
            <a:solidFill>
              <a:schemeClr val="accent1"/>
            </a:solidFill>
          </c:spPr>
          <c:invertIfNegative val="1"/>
          <c:cat>
            <c:strRef>
              <c:f>'Irritable Outbursts'!$B$330:$E$330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'Irritable Outbursts'!$B$331:$E$331</c:f>
              <c:numCache>
                <c:formatCode>General</c:formatCode>
                <c:ptCount val="4"/>
                <c:pt idx="0">
                  <c:v>6</c:v>
                </c:pt>
                <c:pt idx="1">
                  <c:v>7</c:v>
                </c:pt>
                <c:pt idx="2">
                  <c:v>5</c:v>
                </c:pt>
                <c:pt idx="3">
                  <c:v>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0-C83C-7C42-8B87-E6193AC8BEE9}"/>
            </c:ext>
          </c:extLst>
        </c:ser>
        <c:ser>
          <c:idx val="1"/>
          <c:order val="1"/>
          <c:tx>
            <c:strRef>
              <c:f>'Irritable Outbursts'!$A$332</c:f>
              <c:strCache>
                <c:ptCount val="1"/>
                <c:pt idx="0">
                  <c:v>Rarely</c:v>
                </c:pt>
              </c:strCache>
            </c:strRef>
          </c:tx>
          <c:spPr>
            <a:solidFill>
              <a:schemeClr val="accent2"/>
            </a:solidFill>
          </c:spPr>
          <c:invertIfNegative val="1"/>
          <c:cat>
            <c:strRef>
              <c:f>'Irritable Outbursts'!$B$330:$E$330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'Irritable Outbursts'!$B$332:$E$332</c:f>
              <c:numCache>
                <c:formatCode>General</c:formatCode>
                <c:ptCount val="4"/>
                <c:pt idx="0">
                  <c:v>26</c:v>
                </c:pt>
                <c:pt idx="1">
                  <c:v>32</c:v>
                </c:pt>
                <c:pt idx="2">
                  <c:v>22</c:v>
                </c:pt>
                <c:pt idx="3">
                  <c:v>36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1-C83C-7C42-8B87-E6193AC8BEE9}"/>
            </c:ext>
          </c:extLst>
        </c:ser>
        <c:ser>
          <c:idx val="2"/>
          <c:order val="2"/>
          <c:tx>
            <c:strRef>
              <c:f>'Irritable Outbursts'!$A$333</c:f>
              <c:strCache>
                <c:ptCount val="1"/>
                <c:pt idx="0">
                  <c:v>Sometimes</c:v>
                </c:pt>
              </c:strCache>
            </c:strRef>
          </c:tx>
          <c:spPr>
            <a:solidFill>
              <a:schemeClr val="accent3"/>
            </a:solidFill>
          </c:spPr>
          <c:invertIfNegative val="1"/>
          <c:cat>
            <c:strRef>
              <c:f>'Irritable Outbursts'!$B$330:$E$330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'Irritable Outbursts'!$B$333:$E$333</c:f>
              <c:numCache>
                <c:formatCode>General</c:formatCode>
                <c:ptCount val="4"/>
                <c:pt idx="0">
                  <c:v>18</c:v>
                </c:pt>
                <c:pt idx="1">
                  <c:v>34</c:v>
                </c:pt>
                <c:pt idx="2">
                  <c:v>34</c:v>
                </c:pt>
                <c:pt idx="3">
                  <c:v>27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2-C83C-7C42-8B87-E6193AC8BEE9}"/>
            </c:ext>
          </c:extLst>
        </c:ser>
        <c:ser>
          <c:idx val="3"/>
          <c:order val="3"/>
          <c:tx>
            <c:strRef>
              <c:f>'Irritable Outbursts'!$A$334</c:f>
              <c:strCache>
                <c:ptCount val="1"/>
                <c:pt idx="0">
                  <c:v>Often</c:v>
                </c:pt>
              </c:strCache>
            </c:strRef>
          </c:tx>
          <c:spPr>
            <a:solidFill>
              <a:schemeClr val="accent4"/>
            </a:solidFill>
          </c:spPr>
          <c:invertIfNegative val="1"/>
          <c:cat>
            <c:strRef>
              <c:f>'Irritable Outbursts'!$B$330:$E$330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'Irritable Outbursts'!$B$334:$E$334</c:f>
              <c:numCache>
                <c:formatCode>General</c:formatCode>
                <c:ptCount val="4"/>
                <c:pt idx="0">
                  <c:v>5</c:v>
                </c:pt>
                <c:pt idx="1">
                  <c:v>15</c:v>
                </c:pt>
                <c:pt idx="2">
                  <c:v>9</c:v>
                </c:pt>
                <c:pt idx="3">
                  <c:v>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3-C83C-7C42-8B87-E6193AC8BEE9}"/>
            </c:ext>
          </c:extLst>
        </c:ser>
        <c:ser>
          <c:idx val="4"/>
          <c:order val="4"/>
          <c:tx>
            <c:strRef>
              <c:f>'Irritable Outbursts'!$A$335</c:f>
              <c:strCache>
                <c:ptCount val="1"/>
                <c:pt idx="0">
                  <c:v>Very Often</c:v>
                </c:pt>
              </c:strCache>
            </c:strRef>
          </c:tx>
          <c:spPr>
            <a:solidFill>
              <a:schemeClr val="accent5"/>
            </a:solidFill>
          </c:spPr>
          <c:invertIfNegative val="1"/>
          <c:cat>
            <c:strRef>
              <c:f>'Irritable Outbursts'!$B$330:$E$330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'Irritable Outbursts'!$B$335:$E$335</c:f>
              <c:numCache>
                <c:formatCode>General</c:formatCode>
                <c:ptCount val="4"/>
                <c:pt idx="0">
                  <c:v>1</c:v>
                </c:pt>
                <c:pt idx="1">
                  <c:v>6</c:v>
                </c:pt>
                <c:pt idx="2">
                  <c:v>4</c:v>
                </c:pt>
                <c:pt idx="3">
                  <c:v>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4-C83C-7C42-8B87-E6193AC8BEE9}"/>
            </c:ext>
          </c:extLst>
        </c:ser>
        <c:ser>
          <c:idx val="5"/>
          <c:order val="5"/>
          <c:tx>
            <c:strRef>
              <c:f>'Irritable Outbursts'!$A$336</c:f>
              <c:strCache>
                <c:ptCount val="1"/>
              </c:strCache>
            </c:strRef>
          </c:tx>
          <c:invertIfNegative val="1"/>
          <c:cat>
            <c:strRef>
              <c:f>'Irritable Outbursts'!$B$330:$E$330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'Irritable Outbursts'!$B$336:$E$336</c:f>
              <c:numCache>
                <c:formatCode>General</c:formatCode>
                <c:ptCount val="4"/>
              </c:numCache>
            </c:numRef>
          </c:val>
          <c:extLst>
            <c:ext xmlns:c16="http://schemas.microsoft.com/office/drawing/2014/chart" uri="{C3380CC4-5D6E-409C-BE32-E72D297353CC}">
              <c16:uniqueId val="{00000005-C83C-7C42-8B87-E6193AC8BE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45400114"/>
        <c:axId val="1922973293"/>
      </c:barChart>
      <c:catAx>
        <c:axId val="164540011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922973293"/>
        <c:crosses val="autoZero"/>
        <c:auto val="1"/>
        <c:lblAlgn val="ctr"/>
        <c:lblOffset val="100"/>
        <c:noMultiLvlLbl val="1"/>
      </c:catAx>
      <c:valAx>
        <c:axId val="192297329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645400114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Intense anger that is directed toward others.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'Anger-Others'!$A$331</c:f>
              <c:strCache>
                <c:ptCount val="1"/>
                <c:pt idx="0">
                  <c:v>Never</c:v>
                </c:pt>
              </c:strCache>
            </c:strRef>
          </c:tx>
          <c:spPr>
            <a:solidFill>
              <a:schemeClr val="accent1"/>
            </a:solidFill>
          </c:spPr>
          <c:invertIfNegative val="1"/>
          <c:cat>
            <c:strRef>
              <c:f>'Anger-Others'!$B$330:$E$330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'Anger-Others'!$B$331:$E$331</c:f>
              <c:numCache>
                <c:formatCode>General</c:formatCode>
                <c:ptCount val="4"/>
                <c:pt idx="0">
                  <c:v>18</c:v>
                </c:pt>
                <c:pt idx="1">
                  <c:v>28</c:v>
                </c:pt>
                <c:pt idx="2">
                  <c:v>15</c:v>
                </c:pt>
                <c:pt idx="3">
                  <c:v>22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0-2A18-1D48-9126-CF4A0266D0F8}"/>
            </c:ext>
          </c:extLst>
        </c:ser>
        <c:ser>
          <c:idx val="1"/>
          <c:order val="1"/>
          <c:tx>
            <c:strRef>
              <c:f>'Anger-Others'!$A$332</c:f>
              <c:strCache>
                <c:ptCount val="1"/>
                <c:pt idx="0">
                  <c:v>Rarely</c:v>
                </c:pt>
              </c:strCache>
            </c:strRef>
          </c:tx>
          <c:spPr>
            <a:solidFill>
              <a:schemeClr val="accent2"/>
            </a:solidFill>
          </c:spPr>
          <c:invertIfNegative val="1"/>
          <c:cat>
            <c:strRef>
              <c:f>'Anger-Others'!$B$330:$E$330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'Anger-Others'!$B$332:$E$332</c:f>
              <c:numCache>
                <c:formatCode>General</c:formatCode>
                <c:ptCount val="4"/>
                <c:pt idx="0">
                  <c:v>26</c:v>
                </c:pt>
                <c:pt idx="1">
                  <c:v>38</c:v>
                </c:pt>
                <c:pt idx="2">
                  <c:v>35</c:v>
                </c:pt>
                <c:pt idx="3">
                  <c:v>36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1-2A18-1D48-9126-CF4A0266D0F8}"/>
            </c:ext>
          </c:extLst>
        </c:ser>
        <c:ser>
          <c:idx val="2"/>
          <c:order val="2"/>
          <c:tx>
            <c:strRef>
              <c:f>'Anger-Others'!$A$333</c:f>
              <c:strCache>
                <c:ptCount val="1"/>
                <c:pt idx="0">
                  <c:v>Sometimes</c:v>
                </c:pt>
              </c:strCache>
            </c:strRef>
          </c:tx>
          <c:spPr>
            <a:solidFill>
              <a:schemeClr val="accent3"/>
            </a:solidFill>
          </c:spPr>
          <c:invertIfNegative val="1"/>
          <c:cat>
            <c:strRef>
              <c:f>'Anger-Others'!$B$330:$E$330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'Anger-Others'!$B$333:$E$333</c:f>
              <c:numCache>
                <c:formatCode>General</c:formatCode>
                <c:ptCount val="4"/>
                <c:pt idx="0">
                  <c:v>11</c:v>
                </c:pt>
                <c:pt idx="1">
                  <c:v>18</c:v>
                </c:pt>
                <c:pt idx="2">
                  <c:v>17</c:v>
                </c:pt>
                <c:pt idx="3">
                  <c:v>16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2-2A18-1D48-9126-CF4A0266D0F8}"/>
            </c:ext>
          </c:extLst>
        </c:ser>
        <c:ser>
          <c:idx val="3"/>
          <c:order val="3"/>
          <c:tx>
            <c:strRef>
              <c:f>'Anger-Others'!$A$334</c:f>
              <c:strCache>
                <c:ptCount val="1"/>
                <c:pt idx="0">
                  <c:v>Often</c:v>
                </c:pt>
              </c:strCache>
            </c:strRef>
          </c:tx>
          <c:spPr>
            <a:solidFill>
              <a:schemeClr val="accent4"/>
            </a:solidFill>
          </c:spPr>
          <c:invertIfNegative val="1"/>
          <c:cat>
            <c:strRef>
              <c:f>'Anger-Others'!$B$330:$E$330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'Anger-Others'!$B$334:$E$334</c:f>
              <c:numCache>
                <c:formatCode>General</c:formatCode>
                <c:ptCount val="4"/>
                <c:pt idx="0">
                  <c:v>1</c:v>
                </c:pt>
                <c:pt idx="1">
                  <c:v>6</c:v>
                </c:pt>
                <c:pt idx="2">
                  <c:v>6</c:v>
                </c:pt>
                <c:pt idx="3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3-2A18-1D48-9126-CF4A0266D0F8}"/>
            </c:ext>
          </c:extLst>
        </c:ser>
        <c:ser>
          <c:idx val="4"/>
          <c:order val="4"/>
          <c:tx>
            <c:strRef>
              <c:f>'Anger-Others'!$A$335</c:f>
              <c:strCache>
                <c:ptCount val="1"/>
                <c:pt idx="0">
                  <c:v>Very Often</c:v>
                </c:pt>
              </c:strCache>
            </c:strRef>
          </c:tx>
          <c:spPr>
            <a:solidFill>
              <a:schemeClr val="accent5"/>
            </a:solidFill>
          </c:spPr>
          <c:invertIfNegative val="1"/>
          <c:cat>
            <c:strRef>
              <c:f>'Anger-Others'!$B$330:$E$330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'Anger-Others'!$B$335:$E$335</c:f>
              <c:numCache>
                <c:formatCode>General</c:formatCode>
                <c:ptCount val="4"/>
                <c:pt idx="0">
                  <c:v>0</c:v>
                </c:pt>
                <c:pt idx="1">
                  <c:v>4</c:v>
                </c:pt>
                <c:pt idx="2">
                  <c:v>1</c:v>
                </c:pt>
                <c:pt idx="3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4-2A18-1D48-9126-CF4A0266D0F8}"/>
            </c:ext>
          </c:extLst>
        </c:ser>
        <c:ser>
          <c:idx val="5"/>
          <c:order val="5"/>
          <c:tx>
            <c:strRef>
              <c:f>'Anger-Others'!$A$336</c:f>
              <c:strCache>
                <c:ptCount val="1"/>
              </c:strCache>
            </c:strRef>
          </c:tx>
          <c:invertIfNegative val="1"/>
          <c:cat>
            <c:strRef>
              <c:f>'Anger-Others'!$B$330:$E$330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'Anger-Others'!$B$336:$E$336</c:f>
              <c:numCache>
                <c:formatCode>General</c:formatCode>
                <c:ptCount val="4"/>
              </c:numCache>
            </c:numRef>
          </c:val>
          <c:extLst>
            <c:ext xmlns:c16="http://schemas.microsoft.com/office/drawing/2014/chart" uri="{C3380CC4-5D6E-409C-BE32-E72D297353CC}">
              <c16:uniqueId val="{00000005-2A18-1D48-9126-CF4A0266D0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0910838"/>
        <c:axId val="171921265"/>
      </c:barChart>
      <c:catAx>
        <c:axId val="23091083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71921265"/>
        <c:crosses val="autoZero"/>
        <c:auto val="1"/>
        <c:lblAlgn val="ctr"/>
        <c:lblOffset val="100"/>
        <c:noMultiLvlLbl val="1"/>
      </c:catAx>
      <c:valAx>
        <c:axId val="17192126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30910838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Intense anger that is directed toward myself.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'Anger-Self'!$A$331</c:f>
              <c:strCache>
                <c:ptCount val="1"/>
                <c:pt idx="0">
                  <c:v>Never</c:v>
                </c:pt>
              </c:strCache>
            </c:strRef>
          </c:tx>
          <c:spPr>
            <a:solidFill>
              <a:schemeClr val="accent1"/>
            </a:solidFill>
          </c:spPr>
          <c:invertIfNegative val="1"/>
          <c:cat>
            <c:strRef>
              <c:f>'Anger-Self'!$B$330:$E$330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'Anger-Self'!$B$331:$E$331</c:f>
              <c:numCache>
                <c:formatCode>General</c:formatCode>
                <c:ptCount val="4"/>
                <c:pt idx="0">
                  <c:v>20</c:v>
                </c:pt>
                <c:pt idx="1">
                  <c:v>33</c:v>
                </c:pt>
                <c:pt idx="2">
                  <c:v>23</c:v>
                </c:pt>
                <c:pt idx="3">
                  <c:v>33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0-3742-164F-8637-47AD32D45F7A}"/>
            </c:ext>
          </c:extLst>
        </c:ser>
        <c:ser>
          <c:idx val="1"/>
          <c:order val="1"/>
          <c:tx>
            <c:strRef>
              <c:f>'Anger-Self'!$A$332</c:f>
              <c:strCache>
                <c:ptCount val="1"/>
                <c:pt idx="0">
                  <c:v>Rarely</c:v>
                </c:pt>
              </c:strCache>
            </c:strRef>
          </c:tx>
          <c:spPr>
            <a:solidFill>
              <a:schemeClr val="accent2"/>
            </a:solidFill>
          </c:spPr>
          <c:invertIfNegative val="1"/>
          <c:cat>
            <c:strRef>
              <c:f>'Anger-Self'!$B$330:$E$330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'Anger-Self'!$B$332:$E$332</c:f>
              <c:numCache>
                <c:formatCode>General</c:formatCode>
                <c:ptCount val="4"/>
                <c:pt idx="0">
                  <c:v>15</c:v>
                </c:pt>
                <c:pt idx="1">
                  <c:v>27</c:v>
                </c:pt>
                <c:pt idx="2">
                  <c:v>29</c:v>
                </c:pt>
                <c:pt idx="3">
                  <c:v>28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1-3742-164F-8637-47AD32D45F7A}"/>
            </c:ext>
          </c:extLst>
        </c:ser>
        <c:ser>
          <c:idx val="2"/>
          <c:order val="2"/>
          <c:tx>
            <c:strRef>
              <c:f>'Anger-Self'!$A$333</c:f>
              <c:strCache>
                <c:ptCount val="1"/>
                <c:pt idx="0">
                  <c:v>Sometimes</c:v>
                </c:pt>
              </c:strCache>
            </c:strRef>
          </c:tx>
          <c:spPr>
            <a:solidFill>
              <a:schemeClr val="accent3"/>
            </a:solidFill>
          </c:spPr>
          <c:invertIfNegative val="1"/>
          <c:cat>
            <c:strRef>
              <c:f>'Anger-Self'!$B$330:$E$330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'Anger-Self'!$B$333:$E$333</c:f>
              <c:numCache>
                <c:formatCode>General</c:formatCode>
                <c:ptCount val="4"/>
                <c:pt idx="0">
                  <c:v>17</c:v>
                </c:pt>
                <c:pt idx="1">
                  <c:v>22</c:v>
                </c:pt>
                <c:pt idx="2">
                  <c:v>18</c:v>
                </c:pt>
                <c:pt idx="3">
                  <c:v>12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2-3742-164F-8637-47AD32D45F7A}"/>
            </c:ext>
          </c:extLst>
        </c:ser>
        <c:ser>
          <c:idx val="3"/>
          <c:order val="3"/>
          <c:tx>
            <c:strRef>
              <c:f>'Anger-Self'!$A$334</c:f>
              <c:strCache>
                <c:ptCount val="1"/>
                <c:pt idx="0">
                  <c:v>Often</c:v>
                </c:pt>
              </c:strCache>
            </c:strRef>
          </c:tx>
          <c:spPr>
            <a:solidFill>
              <a:schemeClr val="accent4"/>
            </a:solidFill>
          </c:spPr>
          <c:invertIfNegative val="1"/>
          <c:cat>
            <c:strRef>
              <c:f>'Anger-Self'!$B$330:$E$330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'Anger-Self'!$B$334:$E$334</c:f>
              <c:numCache>
                <c:formatCode>General</c:formatCode>
                <c:ptCount val="4"/>
                <c:pt idx="0">
                  <c:v>2</c:v>
                </c:pt>
                <c:pt idx="1">
                  <c:v>6</c:v>
                </c:pt>
                <c:pt idx="2">
                  <c:v>2</c:v>
                </c:pt>
                <c:pt idx="3">
                  <c:v>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3-3742-164F-8637-47AD32D45F7A}"/>
            </c:ext>
          </c:extLst>
        </c:ser>
        <c:ser>
          <c:idx val="4"/>
          <c:order val="4"/>
          <c:tx>
            <c:strRef>
              <c:f>'Anger-Self'!$A$335</c:f>
              <c:strCache>
                <c:ptCount val="1"/>
                <c:pt idx="0">
                  <c:v>Very Often</c:v>
                </c:pt>
              </c:strCache>
            </c:strRef>
          </c:tx>
          <c:spPr>
            <a:solidFill>
              <a:schemeClr val="accent5"/>
            </a:solidFill>
          </c:spPr>
          <c:invertIfNegative val="1"/>
          <c:cat>
            <c:strRef>
              <c:f>'Anger-Self'!$B$330:$E$330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'Anger-Self'!$B$335:$E$335</c:f>
              <c:numCache>
                <c:formatCode>General</c:formatCode>
                <c:ptCount val="4"/>
                <c:pt idx="0">
                  <c:v>2</c:v>
                </c:pt>
                <c:pt idx="1">
                  <c:v>6</c:v>
                </c:pt>
                <c:pt idx="2">
                  <c:v>2</c:v>
                </c:pt>
                <c:pt idx="3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4-3742-164F-8637-47AD32D45F7A}"/>
            </c:ext>
          </c:extLst>
        </c:ser>
        <c:ser>
          <c:idx val="5"/>
          <c:order val="5"/>
          <c:tx>
            <c:strRef>
              <c:f>'Anger-Self'!$A$336</c:f>
              <c:strCache>
                <c:ptCount val="1"/>
              </c:strCache>
            </c:strRef>
          </c:tx>
          <c:invertIfNegative val="1"/>
          <c:cat>
            <c:strRef>
              <c:f>'Anger-Self'!$B$330:$E$330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'Anger-Self'!$B$336:$E$336</c:f>
              <c:numCache>
                <c:formatCode>General</c:formatCode>
                <c:ptCount val="4"/>
              </c:numCache>
            </c:numRef>
          </c:val>
          <c:extLst>
            <c:ext xmlns:c16="http://schemas.microsoft.com/office/drawing/2014/chart" uri="{C3380CC4-5D6E-409C-BE32-E72D297353CC}">
              <c16:uniqueId val="{00000005-3742-164F-8637-47AD32D45F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35386046"/>
        <c:axId val="576574754"/>
      </c:barChart>
      <c:catAx>
        <c:axId val="153538604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576574754"/>
        <c:crosses val="autoZero"/>
        <c:auto val="1"/>
        <c:lblAlgn val="ctr"/>
        <c:lblOffset val="100"/>
        <c:noMultiLvlLbl val="1"/>
      </c:catAx>
      <c:valAx>
        <c:axId val="57657475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535386046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Experiencing Suicidal Thoughts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'Suicidal Thoughts'!$A$331</c:f>
              <c:strCache>
                <c:ptCount val="1"/>
                <c:pt idx="0">
                  <c:v>not at all</c:v>
                </c:pt>
              </c:strCache>
            </c:strRef>
          </c:tx>
          <c:spPr>
            <a:solidFill>
              <a:schemeClr val="accent1"/>
            </a:solidFill>
          </c:spPr>
          <c:invertIfNegative val="1"/>
          <c:cat>
            <c:strRef>
              <c:f>'Suicidal Thoughts'!$B$330:$E$330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'Suicidal Thoughts'!$B$331:$E$331</c:f>
              <c:numCache>
                <c:formatCode>General</c:formatCode>
                <c:ptCount val="4"/>
                <c:pt idx="0">
                  <c:v>46</c:v>
                </c:pt>
                <c:pt idx="1">
                  <c:v>69</c:v>
                </c:pt>
                <c:pt idx="2">
                  <c:v>56</c:v>
                </c:pt>
                <c:pt idx="3">
                  <c:v>56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0-7721-4941-827F-208A03B76724}"/>
            </c:ext>
          </c:extLst>
        </c:ser>
        <c:ser>
          <c:idx val="1"/>
          <c:order val="1"/>
          <c:tx>
            <c:strRef>
              <c:f>'Suicidal Thoughts'!$A$332</c:f>
              <c:strCache>
                <c:ptCount val="1"/>
                <c:pt idx="0">
                  <c:v>a little bit</c:v>
                </c:pt>
              </c:strCache>
            </c:strRef>
          </c:tx>
          <c:spPr>
            <a:solidFill>
              <a:schemeClr val="accent2"/>
            </a:solidFill>
          </c:spPr>
          <c:invertIfNegative val="1"/>
          <c:cat>
            <c:strRef>
              <c:f>'Suicidal Thoughts'!$B$330:$E$330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'Suicidal Thoughts'!$B$332:$E$332</c:f>
              <c:numCache>
                <c:formatCode>General</c:formatCode>
                <c:ptCount val="4"/>
                <c:pt idx="0">
                  <c:v>2</c:v>
                </c:pt>
                <c:pt idx="1">
                  <c:v>20</c:v>
                </c:pt>
                <c:pt idx="2">
                  <c:v>10</c:v>
                </c:pt>
                <c:pt idx="3">
                  <c:v>13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1-7721-4941-827F-208A03B76724}"/>
            </c:ext>
          </c:extLst>
        </c:ser>
        <c:ser>
          <c:idx val="2"/>
          <c:order val="2"/>
          <c:tx>
            <c:strRef>
              <c:f>'Suicidal Thoughts'!$A$333</c:f>
              <c:strCache>
                <c:ptCount val="1"/>
                <c:pt idx="0">
                  <c:v>moderately</c:v>
                </c:pt>
              </c:strCache>
            </c:strRef>
          </c:tx>
          <c:spPr>
            <a:solidFill>
              <a:schemeClr val="accent3"/>
            </a:solidFill>
          </c:spPr>
          <c:invertIfNegative val="1"/>
          <c:cat>
            <c:strRef>
              <c:f>'Suicidal Thoughts'!$B$330:$E$330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'Suicidal Thoughts'!$B$333:$E$333</c:f>
              <c:numCache>
                <c:formatCode>General</c:formatCode>
                <c:ptCount val="4"/>
                <c:pt idx="0">
                  <c:v>6</c:v>
                </c:pt>
                <c:pt idx="1">
                  <c:v>4</c:v>
                </c:pt>
                <c:pt idx="2">
                  <c:v>7</c:v>
                </c:pt>
                <c:pt idx="3">
                  <c:v>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2-7721-4941-827F-208A03B76724}"/>
            </c:ext>
          </c:extLst>
        </c:ser>
        <c:ser>
          <c:idx val="3"/>
          <c:order val="3"/>
          <c:tx>
            <c:strRef>
              <c:f>'Suicidal Thoughts'!$A$334</c:f>
              <c:strCache>
                <c:ptCount val="1"/>
                <c:pt idx="0">
                  <c:v>quite a bit</c:v>
                </c:pt>
              </c:strCache>
            </c:strRef>
          </c:tx>
          <c:spPr>
            <a:solidFill>
              <a:schemeClr val="accent4"/>
            </a:solidFill>
          </c:spPr>
          <c:invertIfNegative val="1"/>
          <c:cat>
            <c:strRef>
              <c:f>'Suicidal Thoughts'!$B$330:$E$330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'Suicidal Thoughts'!$B$334:$E$334</c:f>
              <c:numCache>
                <c:formatCode>General</c:formatCode>
                <c:ptCount val="4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3-7721-4941-827F-208A03B76724}"/>
            </c:ext>
          </c:extLst>
        </c:ser>
        <c:ser>
          <c:idx val="4"/>
          <c:order val="4"/>
          <c:tx>
            <c:strRef>
              <c:f>'Suicidal Thoughts'!$A$335</c:f>
              <c:strCache>
                <c:ptCount val="1"/>
                <c:pt idx="0">
                  <c:v>extremely</c:v>
                </c:pt>
              </c:strCache>
            </c:strRef>
          </c:tx>
          <c:spPr>
            <a:solidFill>
              <a:schemeClr val="accent5"/>
            </a:solidFill>
          </c:spPr>
          <c:invertIfNegative val="1"/>
          <c:cat>
            <c:strRef>
              <c:f>'Suicidal Thoughts'!$B$330:$E$330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'Suicidal Thoughts'!$B$335:$E$335</c:f>
              <c:numCache>
                <c:formatCode>General</c:formatCode>
                <c:ptCount val="4"/>
                <c:pt idx="0">
                  <c:v>1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4-7721-4941-827F-208A03B76724}"/>
            </c:ext>
          </c:extLst>
        </c:ser>
        <c:ser>
          <c:idx val="5"/>
          <c:order val="5"/>
          <c:tx>
            <c:strRef>
              <c:f>'Suicidal Thoughts'!$A$336</c:f>
              <c:strCache>
                <c:ptCount val="1"/>
              </c:strCache>
            </c:strRef>
          </c:tx>
          <c:invertIfNegative val="1"/>
          <c:cat>
            <c:strRef>
              <c:f>'Suicidal Thoughts'!$B$330:$E$330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'Suicidal Thoughts'!$B$336:$E$336</c:f>
              <c:numCache>
                <c:formatCode>General</c:formatCode>
                <c:ptCount val="4"/>
              </c:numCache>
            </c:numRef>
          </c:val>
          <c:extLst>
            <c:ext xmlns:c16="http://schemas.microsoft.com/office/drawing/2014/chart" uri="{C3380CC4-5D6E-409C-BE32-E72D297353CC}">
              <c16:uniqueId val="{00000005-7721-4941-827F-208A03B76724}"/>
            </c:ext>
          </c:extLst>
        </c:ser>
        <c:ser>
          <c:idx val="6"/>
          <c:order val="6"/>
          <c:tx>
            <c:strRef>
              <c:f>'Suicidal Thoughts'!$A$337</c:f>
              <c:strCache>
                <c:ptCount val="1"/>
              </c:strCache>
            </c:strRef>
          </c:tx>
          <c:invertIfNegative val="1"/>
          <c:cat>
            <c:strRef>
              <c:f>'Suicidal Thoughts'!$B$330:$E$330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'Suicidal Thoughts'!$B$337:$E$337</c:f>
              <c:numCache>
                <c:formatCode>General</c:formatCode>
                <c:ptCount val="4"/>
              </c:numCache>
            </c:numRef>
          </c:val>
          <c:extLst>
            <c:ext xmlns:c16="http://schemas.microsoft.com/office/drawing/2014/chart" uri="{C3380CC4-5D6E-409C-BE32-E72D297353CC}">
              <c16:uniqueId val="{00000006-7721-4941-827F-208A03B767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77257293"/>
        <c:axId val="1684754420"/>
      </c:barChart>
      <c:catAx>
        <c:axId val="207725729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684754420"/>
        <c:crosses val="autoZero"/>
        <c:auto val="1"/>
        <c:lblAlgn val="ctr"/>
        <c:lblOffset val="100"/>
        <c:noMultiLvlLbl val="1"/>
      </c:catAx>
      <c:valAx>
        <c:axId val="168475442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077257293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How frequently are you experiencing suicidal thoughts?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'Frequency of SI'!$A$331</c:f>
              <c:strCache>
                <c:ptCount val="1"/>
                <c:pt idx="0">
                  <c:v>Never</c:v>
                </c:pt>
              </c:strCache>
            </c:strRef>
          </c:tx>
          <c:spPr>
            <a:solidFill>
              <a:schemeClr val="accent1"/>
            </a:solidFill>
          </c:spPr>
          <c:invertIfNegative val="1"/>
          <c:cat>
            <c:strRef>
              <c:f>'Frequency of SI'!$B$330:$E$330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'Frequency of SI'!$B$331:$E$331</c:f>
              <c:numCache>
                <c:formatCode>General</c:formatCode>
                <c:ptCount val="4"/>
                <c:pt idx="0">
                  <c:v>48</c:v>
                </c:pt>
                <c:pt idx="1">
                  <c:v>70</c:v>
                </c:pt>
                <c:pt idx="2">
                  <c:v>58</c:v>
                </c:pt>
                <c:pt idx="3">
                  <c:v>57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0-06BC-2B45-93E9-05D4E7DAFB8E}"/>
            </c:ext>
          </c:extLst>
        </c:ser>
        <c:ser>
          <c:idx val="1"/>
          <c:order val="1"/>
          <c:tx>
            <c:strRef>
              <c:f>'Frequency of SI'!$A$332</c:f>
              <c:strCache>
                <c:ptCount val="1"/>
                <c:pt idx="0">
                  <c:v>Just after stressful events</c:v>
                </c:pt>
              </c:strCache>
            </c:strRef>
          </c:tx>
          <c:spPr>
            <a:solidFill>
              <a:schemeClr val="accent2"/>
            </a:solidFill>
          </c:spPr>
          <c:invertIfNegative val="1"/>
          <c:cat>
            <c:strRef>
              <c:f>'Frequency of SI'!$B$330:$E$330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'Frequency of SI'!$B$332:$E$332</c:f>
              <c:numCache>
                <c:formatCode>General</c:formatCode>
                <c:ptCount val="4"/>
                <c:pt idx="0">
                  <c:v>4</c:v>
                </c:pt>
                <c:pt idx="1">
                  <c:v>18</c:v>
                </c:pt>
                <c:pt idx="2">
                  <c:v>10</c:v>
                </c:pt>
                <c:pt idx="3">
                  <c:v>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1-06BC-2B45-93E9-05D4E7DAFB8E}"/>
            </c:ext>
          </c:extLst>
        </c:ser>
        <c:ser>
          <c:idx val="2"/>
          <c:order val="2"/>
          <c:tx>
            <c:strRef>
              <c:f>'Frequency of SI'!$A$333</c:f>
              <c:strCache>
                <c:ptCount val="1"/>
                <c:pt idx="0">
                  <c:v>2-3xs a Month</c:v>
                </c:pt>
              </c:strCache>
            </c:strRef>
          </c:tx>
          <c:spPr>
            <a:solidFill>
              <a:schemeClr val="accent3"/>
            </a:solidFill>
          </c:spPr>
          <c:invertIfNegative val="1"/>
          <c:cat>
            <c:strRef>
              <c:f>'Frequency of SI'!$B$330:$E$330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'Frequency of SI'!$B$333:$E$333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2-06BC-2B45-93E9-05D4E7DAFB8E}"/>
            </c:ext>
          </c:extLst>
        </c:ser>
        <c:ser>
          <c:idx val="3"/>
          <c:order val="3"/>
          <c:tx>
            <c:strRef>
              <c:f>'Frequency of SI'!$A$334</c:f>
              <c:strCache>
                <c:ptCount val="1"/>
                <c:pt idx="0">
                  <c:v>2-3xs a Week</c:v>
                </c:pt>
              </c:strCache>
            </c:strRef>
          </c:tx>
          <c:spPr>
            <a:solidFill>
              <a:schemeClr val="accent4"/>
            </a:solidFill>
          </c:spPr>
          <c:invertIfNegative val="1"/>
          <c:cat>
            <c:strRef>
              <c:f>'Frequency of SI'!$B$330:$E$330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'Frequency of SI'!$B$334:$E$334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3-06BC-2B45-93E9-05D4E7DAFB8E}"/>
            </c:ext>
          </c:extLst>
        </c:ser>
        <c:ser>
          <c:idx val="4"/>
          <c:order val="4"/>
          <c:tx>
            <c:strRef>
              <c:f>'Frequency of SI'!$A$335</c:f>
              <c:strCache>
                <c:ptCount val="1"/>
                <c:pt idx="0">
                  <c:v>Daily</c:v>
                </c:pt>
              </c:strCache>
            </c:strRef>
          </c:tx>
          <c:spPr>
            <a:solidFill>
              <a:schemeClr val="accent5"/>
            </a:solidFill>
          </c:spPr>
          <c:invertIfNegative val="1"/>
          <c:cat>
            <c:strRef>
              <c:f>'Frequency of SI'!$B$330:$E$330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'Frequency of SI'!$B$335:$E$335</c:f>
              <c:numCache>
                <c:formatCode>General</c:formatCode>
                <c:ptCount val="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4-06BC-2B45-93E9-05D4E7DAFB8E}"/>
            </c:ext>
          </c:extLst>
        </c:ser>
        <c:ser>
          <c:idx val="5"/>
          <c:order val="5"/>
          <c:tx>
            <c:strRef>
              <c:f>'Frequency of SI'!$A$336</c:f>
              <c:strCache>
                <c:ptCount val="1"/>
              </c:strCache>
            </c:strRef>
          </c:tx>
          <c:invertIfNegative val="1"/>
          <c:cat>
            <c:strRef>
              <c:f>'Frequency of SI'!$B$330:$E$330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'Frequency of SI'!$B$336:$E$336</c:f>
              <c:numCache>
                <c:formatCode>General</c:formatCode>
                <c:ptCount val="4"/>
              </c:numCache>
            </c:numRef>
          </c:val>
          <c:extLst>
            <c:ext xmlns:c16="http://schemas.microsoft.com/office/drawing/2014/chart" uri="{C3380CC4-5D6E-409C-BE32-E72D297353CC}">
              <c16:uniqueId val="{00000005-06BC-2B45-93E9-05D4E7DAFB8E}"/>
            </c:ext>
          </c:extLst>
        </c:ser>
        <c:ser>
          <c:idx val="6"/>
          <c:order val="6"/>
          <c:tx>
            <c:strRef>
              <c:f>'Frequency of SI'!$A$337</c:f>
              <c:strCache>
                <c:ptCount val="1"/>
              </c:strCache>
            </c:strRef>
          </c:tx>
          <c:invertIfNegative val="1"/>
          <c:cat>
            <c:strRef>
              <c:f>'Frequency of SI'!$B$330:$E$330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'Frequency of SI'!$B$337:$E$337</c:f>
              <c:numCache>
                <c:formatCode>General</c:formatCode>
                <c:ptCount val="4"/>
              </c:numCache>
            </c:numRef>
          </c:val>
          <c:extLst>
            <c:ext xmlns:c16="http://schemas.microsoft.com/office/drawing/2014/chart" uri="{C3380CC4-5D6E-409C-BE32-E72D297353CC}">
              <c16:uniqueId val="{00000006-06BC-2B45-93E9-05D4E7DAFB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79532698"/>
        <c:axId val="168513298"/>
      </c:barChart>
      <c:catAx>
        <c:axId val="137953269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68513298"/>
        <c:crosses val="autoZero"/>
        <c:auto val="1"/>
        <c:lblAlgn val="ctr"/>
        <c:lblOffset val="100"/>
        <c:noMultiLvlLbl val="1"/>
      </c:catAx>
      <c:valAx>
        <c:axId val="16851329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379532698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I don’t know where to get help.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'Dont Know Help'!$A$331</c:f>
              <c:strCache>
                <c:ptCount val="1"/>
                <c:pt idx="0">
                  <c:v>Strongly Disagree</c:v>
                </c:pt>
              </c:strCache>
            </c:strRef>
          </c:tx>
          <c:spPr>
            <a:solidFill>
              <a:schemeClr val="accent1"/>
            </a:solidFill>
          </c:spPr>
          <c:invertIfNegative val="1"/>
          <c:cat>
            <c:strRef>
              <c:f>'Dont Know Help'!$B$330:$E$330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'Dont Know Help'!$B$331:$E$331</c:f>
              <c:numCache>
                <c:formatCode>General</c:formatCode>
                <c:ptCount val="4"/>
                <c:pt idx="0">
                  <c:v>16</c:v>
                </c:pt>
                <c:pt idx="1">
                  <c:v>15</c:v>
                </c:pt>
                <c:pt idx="2">
                  <c:v>28</c:v>
                </c:pt>
                <c:pt idx="3">
                  <c:v>20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0-9512-3B4A-AADD-BBA29134D416}"/>
            </c:ext>
          </c:extLst>
        </c:ser>
        <c:ser>
          <c:idx val="1"/>
          <c:order val="1"/>
          <c:tx>
            <c:strRef>
              <c:f>'Dont Know Help'!$A$332</c:f>
              <c:strCache>
                <c:ptCount val="1"/>
                <c:pt idx="0">
                  <c:v>Disagree</c:v>
                </c:pt>
              </c:strCache>
            </c:strRef>
          </c:tx>
          <c:spPr>
            <a:solidFill>
              <a:schemeClr val="accent2"/>
            </a:solidFill>
          </c:spPr>
          <c:invertIfNegative val="1"/>
          <c:cat>
            <c:strRef>
              <c:f>'Dont Know Help'!$B$330:$E$330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'Dont Know Help'!$B$332:$E$332</c:f>
              <c:numCache>
                <c:formatCode>General</c:formatCode>
                <c:ptCount val="4"/>
                <c:pt idx="0">
                  <c:v>17</c:v>
                </c:pt>
                <c:pt idx="1">
                  <c:v>42</c:v>
                </c:pt>
                <c:pt idx="2">
                  <c:v>31</c:v>
                </c:pt>
                <c:pt idx="3">
                  <c:v>32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1-9512-3B4A-AADD-BBA29134D416}"/>
            </c:ext>
          </c:extLst>
        </c:ser>
        <c:ser>
          <c:idx val="2"/>
          <c:order val="2"/>
          <c:tx>
            <c:strRef>
              <c:f>'Dont Know Help'!$A$333</c:f>
              <c:strCache>
                <c:ptCount val="1"/>
                <c:pt idx="0">
                  <c:v>Neutral</c:v>
                </c:pt>
              </c:strCache>
            </c:strRef>
          </c:tx>
          <c:spPr>
            <a:solidFill>
              <a:schemeClr val="accent3"/>
            </a:solidFill>
          </c:spPr>
          <c:invertIfNegative val="1"/>
          <c:cat>
            <c:strRef>
              <c:f>'Dont Know Help'!$B$330:$E$330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'Dont Know Help'!$B$333:$E$333</c:f>
              <c:numCache>
                <c:formatCode>General</c:formatCode>
                <c:ptCount val="4"/>
                <c:pt idx="0">
                  <c:v>16</c:v>
                </c:pt>
                <c:pt idx="1">
                  <c:v>23</c:v>
                </c:pt>
                <c:pt idx="2">
                  <c:v>14</c:v>
                </c:pt>
                <c:pt idx="3">
                  <c:v>19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2-9512-3B4A-AADD-BBA29134D416}"/>
            </c:ext>
          </c:extLst>
        </c:ser>
        <c:ser>
          <c:idx val="3"/>
          <c:order val="3"/>
          <c:tx>
            <c:strRef>
              <c:f>'Dont Know Help'!$A$334</c:f>
              <c:strCache>
                <c:ptCount val="1"/>
                <c:pt idx="0">
                  <c:v>Agree</c:v>
                </c:pt>
              </c:strCache>
            </c:strRef>
          </c:tx>
          <c:spPr>
            <a:solidFill>
              <a:schemeClr val="accent4"/>
            </a:solidFill>
          </c:spPr>
          <c:invertIfNegative val="1"/>
          <c:cat>
            <c:strRef>
              <c:f>'Dont Know Help'!$B$330:$E$330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'Dont Know Help'!$B$334:$E$334</c:f>
              <c:numCache>
                <c:formatCode>General</c:formatCode>
                <c:ptCount val="4"/>
                <c:pt idx="0">
                  <c:v>6</c:v>
                </c:pt>
                <c:pt idx="1">
                  <c:v>14</c:v>
                </c:pt>
                <c:pt idx="2">
                  <c:v>1</c:v>
                </c:pt>
                <c:pt idx="3">
                  <c:v>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3-9512-3B4A-AADD-BBA29134D416}"/>
            </c:ext>
          </c:extLst>
        </c:ser>
        <c:ser>
          <c:idx val="4"/>
          <c:order val="4"/>
          <c:tx>
            <c:strRef>
              <c:f>'Dont Know Help'!$A$335</c:f>
              <c:strCache>
                <c:ptCount val="1"/>
                <c:pt idx="0">
                  <c:v>Strongly Agree</c:v>
                </c:pt>
              </c:strCache>
            </c:strRef>
          </c:tx>
          <c:spPr>
            <a:solidFill>
              <a:schemeClr val="accent5"/>
            </a:solidFill>
          </c:spPr>
          <c:invertIfNegative val="1"/>
          <c:cat>
            <c:strRef>
              <c:f>'Dont Know Help'!$B$330:$E$330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'Dont Know Help'!$B$335:$E$335</c:f>
              <c:numCache>
                <c:formatCode>General</c:formatCode>
                <c:ptCount val="4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4-9512-3B4A-AADD-BBA29134D416}"/>
            </c:ext>
          </c:extLst>
        </c:ser>
        <c:ser>
          <c:idx val="5"/>
          <c:order val="5"/>
          <c:tx>
            <c:strRef>
              <c:f>'Dont Know Help'!$A$336</c:f>
              <c:strCache>
                <c:ptCount val="1"/>
              </c:strCache>
            </c:strRef>
          </c:tx>
          <c:invertIfNegative val="1"/>
          <c:cat>
            <c:strRef>
              <c:f>'Dont Know Help'!$B$330:$E$330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'Dont Know Help'!$B$336:$E$336</c:f>
              <c:numCache>
                <c:formatCode>General</c:formatCode>
                <c:ptCount val="4"/>
              </c:numCache>
            </c:numRef>
          </c:val>
          <c:extLst>
            <c:ext xmlns:c16="http://schemas.microsoft.com/office/drawing/2014/chart" uri="{C3380CC4-5D6E-409C-BE32-E72D297353CC}">
              <c16:uniqueId val="{00000005-9512-3B4A-AADD-BBA29134D4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0635028"/>
        <c:axId val="1705219715"/>
      </c:barChart>
      <c:catAx>
        <c:axId val="2306350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705219715"/>
        <c:crosses val="autoZero"/>
        <c:auto val="1"/>
        <c:lblAlgn val="ctr"/>
        <c:lblOffset val="100"/>
        <c:noMultiLvlLbl val="1"/>
      </c:catAx>
      <c:valAx>
        <c:axId val="170521971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30635028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It would be difficult getting time off work for treatment.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'Time Off'!$A$331</c:f>
              <c:strCache>
                <c:ptCount val="1"/>
                <c:pt idx="0">
                  <c:v>Strongly Disagree</c:v>
                </c:pt>
              </c:strCache>
            </c:strRef>
          </c:tx>
          <c:spPr>
            <a:solidFill>
              <a:schemeClr val="accent1"/>
            </a:solidFill>
          </c:spPr>
          <c:invertIfNegative val="1"/>
          <c:cat>
            <c:strRef>
              <c:f>'Time Off'!$B$330:$E$330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'Time Off'!$B$331:$E$331</c:f>
              <c:numCache>
                <c:formatCode>General</c:formatCode>
                <c:ptCount val="4"/>
                <c:pt idx="0">
                  <c:v>12</c:v>
                </c:pt>
                <c:pt idx="1">
                  <c:v>9</c:v>
                </c:pt>
                <c:pt idx="2">
                  <c:v>9</c:v>
                </c:pt>
                <c:pt idx="3">
                  <c:v>10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0-9ABE-3D4C-A81A-EEA7A4ECE8FB}"/>
            </c:ext>
          </c:extLst>
        </c:ser>
        <c:ser>
          <c:idx val="1"/>
          <c:order val="1"/>
          <c:tx>
            <c:strRef>
              <c:f>'Time Off'!$A$332</c:f>
              <c:strCache>
                <c:ptCount val="1"/>
                <c:pt idx="0">
                  <c:v>Disagree</c:v>
                </c:pt>
              </c:strCache>
            </c:strRef>
          </c:tx>
          <c:spPr>
            <a:solidFill>
              <a:schemeClr val="accent2"/>
            </a:solidFill>
          </c:spPr>
          <c:invertIfNegative val="1"/>
          <c:cat>
            <c:strRef>
              <c:f>'Time Off'!$B$330:$E$330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'Time Off'!$B$332:$E$332</c:f>
              <c:numCache>
                <c:formatCode>General</c:formatCode>
                <c:ptCount val="4"/>
                <c:pt idx="0">
                  <c:v>17</c:v>
                </c:pt>
                <c:pt idx="1">
                  <c:v>39</c:v>
                </c:pt>
                <c:pt idx="2">
                  <c:v>18</c:v>
                </c:pt>
                <c:pt idx="3">
                  <c:v>26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1-9ABE-3D4C-A81A-EEA7A4ECE8FB}"/>
            </c:ext>
          </c:extLst>
        </c:ser>
        <c:ser>
          <c:idx val="2"/>
          <c:order val="2"/>
          <c:tx>
            <c:strRef>
              <c:f>'Time Off'!$A$333</c:f>
              <c:strCache>
                <c:ptCount val="1"/>
                <c:pt idx="0">
                  <c:v>Neutral</c:v>
                </c:pt>
              </c:strCache>
            </c:strRef>
          </c:tx>
          <c:spPr>
            <a:solidFill>
              <a:schemeClr val="accent3"/>
            </a:solidFill>
          </c:spPr>
          <c:invertIfNegative val="1"/>
          <c:cat>
            <c:strRef>
              <c:f>'Time Off'!$B$330:$E$330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'Time Off'!$B$333:$E$333</c:f>
              <c:numCache>
                <c:formatCode>General</c:formatCode>
                <c:ptCount val="4"/>
                <c:pt idx="0">
                  <c:v>9</c:v>
                </c:pt>
                <c:pt idx="1">
                  <c:v>17</c:v>
                </c:pt>
                <c:pt idx="2">
                  <c:v>18</c:v>
                </c:pt>
                <c:pt idx="3">
                  <c:v>17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2-9ABE-3D4C-A81A-EEA7A4ECE8FB}"/>
            </c:ext>
          </c:extLst>
        </c:ser>
        <c:ser>
          <c:idx val="3"/>
          <c:order val="3"/>
          <c:tx>
            <c:strRef>
              <c:f>'Time Off'!$A$334</c:f>
              <c:strCache>
                <c:ptCount val="1"/>
                <c:pt idx="0">
                  <c:v>Agree</c:v>
                </c:pt>
              </c:strCache>
            </c:strRef>
          </c:tx>
          <c:spPr>
            <a:solidFill>
              <a:schemeClr val="accent4"/>
            </a:solidFill>
          </c:spPr>
          <c:invertIfNegative val="1"/>
          <c:cat>
            <c:strRef>
              <c:f>'Time Off'!$B$330:$E$330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'Time Off'!$B$334:$E$334</c:f>
              <c:numCache>
                <c:formatCode>General</c:formatCode>
                <c:ptCount val="4"/>
                <c:pt idx="0">
                  <c:v>10</c:v>
                </c:pt>
                <c:pt idx="1">
                  <c:v>19</c:v>
                </c:pt>
                <c:pt idx="2">
                  <c:v>24</c:v>
                </c:pt>
                <c:pt idx="3">
                  <c:v>11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3-9ABE-3D4C-A81A-EEA7A4ECE8FB}"/>
            </c:ext>
          </c:extLst>
        </c:ser>
        <c:ser>
          <c:idx val="4"/>
          <c:order val="4"/>
          <c:tx>
            <c:strRef>
              <c:f>'Time Off'!$A$335</c:f>
              <c:strCache>
                <c:ptCount val="1"/>
                <c:pt idx="0">
                  <c:v>Strongly Agree</c:v>
                </c:pt>
              </c:strCache>
            </c:strRef>
          </c:tx>
          <c:spPr>
            <a:solidFill>
              <a:schemeClr val="accent5"/>
            </a:solidFill>
          </c:spPr>
          <c:invertIfNegative val="1"/>
          <c:cat>
            <c:strRef>
              <c:f>'Time Off'!$B$330:$E$330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'Time Off'!$B$335:$E$335</c:f>
              <c:numCache>
                <c:formatCode>General</c:formatCode>
                <c:ptCount val="4"/>
                <c:pt idx="0">
                  <c:v>8</c:v>
                </c:pt>
                <c:pt idx="1">
                  <c:v>10</c:v>
                </c:pt>
                <c:pt idx="2">
                  <c:v>5</c:v>
                </c:pt>
                <c:pt idx="3">
                  <c:v>10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4-9ABE-3D4C-A81A-EEA7A4ECE8FB}"/>
            </c:ext>
          </c:extLst>
        </c:ser>
        <c:ser>
          <c:idx val="5"/>
          <c:order val="5"/>
          <c:tx>
            <c:strRef>
              <c:f>'Time Off'!$A$336</c:f>
              <c:strCache>
                <c:ptCount val="1"/>
              </c:strCache>
            </c:strRef>
          </c:tx>
          <c:invertIfNegative val="1"/>
          <c:cat>
            <c:strRef>
              <c:f>'Time Off'!$B$330:$E$330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'Time Off'!$B$336:$E$336</c:f>
              <c:numCache>
                <c:formatCode>General</c:formatCode>
                <c:ptCount val="4"/>
              </c:numCache>
            </c:numRef>
          </c:val>
          <c:extLst>
            <c:ext xmlns:c16="http://schemas.microsoft.com/office/drawing/2014/chart" uri="{C3380CC4-5D6E-409C-BE32-E72D297353CC}">
              <c16:uniqueId val="{00000005-9ABE-3D4C-A81A-EEA7A4ECE8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51080117"/>
        <c:axId val="1006409115"/>
      </c:barChart>
      <c:catAx>
        <c:axId val="95108011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006409115"/>
        <c:crosses val="autoZero"/>
        <c:auto val="1"/>
        <c:lblAlgn val="ctr"/>
        <c:lblOffset val="100"/>
        <c:noMultiLvlLbl val="1"/>
      </c:catAx>
      <c:valAx>
        <c:axId val="100640911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951080117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It would be to embarrassing.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Embarrasing!$A$331</c:f>
              <c:strCache>
                <c:ptCount val="1"/>
                <c:pt idx="0">
                  <c:v>Strongly Disagree</c:v>
                </c:pt>
              </c:strCache>
            </c:strRef>
          </c:tx>
          <c:spPr>
            <a:solidFill>
              <a:schemeClr val="accent1"/>
            </a:solidFill>
          </c:spPr>
          <c:invertIfNegative val="1"/>
          <c:cat>
            <c:strRef>
              <c:f>Embarrasing!$B$330:$E$330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Embarrasing!$B$331:$E$331</c:f>
              <c:numCache>
                <c:formatCode>General</c:formatCode>
                <c:ptCount val="4"/>
                <c:pt idx="0">
                  <c:v>5</c:v>
                </c:pt>
                <c:pt idx="1">
                  <c:v>13</c:v>
                </c:pt>
                <c:pt idx="2">
                  <c:v>6</c:v>
                </c:pt>
                <c:pt idx="3">
                  <c:v>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0-E68B-7C48-A040-9C3350133A8A}"/>
            </c:ext>
          </c:extLst>
        </c:ser>
        <c:ser>
          <c:idx val="1"/>
          <c:order val="1"/>
          <c:tx>
            <c:strRef>
              <c:f>Embarrasing!$A$332</c:f>
              <c:strCache>
                <c:ptCount val="1"/>
                <c:pt idx="0">
                  <c:v>Disagree</c:v>
                </c:pt>
              </c:strCache>
            </c:strRef>
          </c:tx>
          <c:spPr>
            <a:solidFill>
              <a:schemeClr val="accent2"/>
            </a:solidFill>
          </c:spPr>
          <c:invertIfNegative val="1"/>
          <c:cat>
            <c:strRef>
              <c:f>Embarrasing!$B$330:$E$330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Embarrasing!$B$332:$E$332</c:f>
              <c:numCache>
                <c:formatCode>General</c:formatCode>
                <c:ptCount val="4"/>
                <c:pt idx="0">
                  <c:v>18</c:v>
                </c:pt>
                <c:pt idx="1">
                  <c:v>19</c:v>
                </c:pt>
                <c:pt idx="2">
                  <c:v>17</c:v>
                </c:pt>
                <c:pt idx="3">
                  <c:v>20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1-E68B-7C48-A040-9C3350133A8A}"/>
            </c:ext>
          </c:extLst>
        </c:ser>
        <c:ser>
          <c:idx val="2"/>
          <c:order val="2"/>
          <c:tx>
            <c:strRef>
              <c:f>Embarrasing!$A$333</c:f>
              <c:strCache>
                <c:ptCount val="1"/>
                <c:pt idx="0">
                  <c:v>Neutral</c:v>
                </c:pt>
              </c:strCache>
            </c:strRef>
          </c:tx>
          <c:spPr>
            <a:solidFill>
              <a:schemeClr val="accent3"/>
            </a:solidFill>
          </c:spPr>
          <c:invertIfNegative val="1"/>
          <c:cat>
            <c:strRef>
              <c:f>Embarrasing!$B$330:$E$330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Embarrasing!$B$333:$E$333</c:f>
              <c:numCache>
                <c:formatCode>General</c:formatCode>
                <c:ptCount val="4"/>
                <c:pt idx="0">
                  <c:v>17</c:v>
                </c:pt>
                <c:pt idx="1">
                  <c:v>23</c:v>
                </c:pt>
                <c:pt idx="2">
                  <c:v>21</c:v>
                </c:pt>
                <c:pt idx="3">
                  <c:v>19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2-E68B-7C48-A040-9C3350133A8A}"/>
            </c:ext>
          </c:extLst>
        </c:ser>
        <c:ser>
          <c:idx val="3"/>
          <c:order val="3"/>
          <c:tx>
            <c:strRef>
              <c:f>Embarrasing!$A$334</c:f>
              <c:strCache>
                <c:ptCount val="1"/>
                <c:pt idx="0">
                  <c:v>Agree</c:v>
                </c:pt>
              </c:strCache>
            </c:strRef>
          </c:tx>
          <c:spPr>
            <a:solidFill>
              <a:schemeClr val="accent4"/>
            </a:solidFill>
          </c:spPr>
          <c:invertIfNegative val="1"/>
          <c:cat>
            <c:strRef>
              <c:f>Embarrasing!$B$330:$E$330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Embarrasing!$B$334:$E$334</c:f>
              <c:numCache>
                <c:formatCode>General</c:formatCode>
                <c:ptCount val="4"/>
                <c:pt idx="0">
                  <c:v>11</c:v>
                </c:pt>
                <c:pt idx="1">
                  <c:v>20</c:v>
                </c:pt>
                <c:pt idx="2">
                  <c:v>19</c:v>
                </c:pt>
                <c:pt idx="3">
                  <c:v>23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3-E68B-7C48-A040-9C3350133A8A}"/>
            </c:ext>
          </c:extLst>
        </c:ser>
        <c:ser>
          <c:idx val="4"/>
          <c:order val="4"/>
          <c:tx>
            <c:strRef>
              <c:f>Embarrasing!$A$335</c:f>
              <c:strCache>
                <c:ptCount val="1"/>
                <c:pt idx="0">
                  <c:v>Strongly Agree</c:v>
                </c:pt>
              </c:strCache>
            </c:strRef>
          </c:tx>
          <c:spPr>
            <a:solidFill>
              <a:schemeClr val="accent5"/>
            </a:solidFill>
          </c:spPr>
          <c:invertIfNegative val="1"/>
          <c:cat>
            <c:strRef>
              <c:f>Embarrasing!$B$330:$E$330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Embarrasing!$B$335:$E$335</c:f>
              <c:numCache>
                <c:formatCode>General</c:formatCode>
                <c:ptCount val="4"/>
                <c:pt idx="0">
                  <c:v>5</c:v>
                </c:pt>
                <c:pt idx="1">
                  <c:v>19</c:v>
                </c:pt>
                <c:pt idx="2">
                  <c:v>11</c:v>
                </c:pt>
                <c:pt idx="3">
                  <c:v>11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4-E68B-7C48-A040-9C3350133A8A}"/>
            </c:ext>
          </c:extLst>
        </c:ser>
        <c:ser>
          <c:idx val="5"/>
          <c:order val="5"/>
          <c:tx>
            <c:strRef>
              <c:f>Embarrasing!$A$336</c:f>
              <c:strCache>
                <c:ptCount val="1"/>
              </c:strCache>
            </c:strRef>
          </c:tx>
          <c:invertIfNegative val="1"/>
          <c:cat>
            <c:strRef>
              <c:f>Embarrasing!$B$330:$E$330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Embarrasing!$B$336:$E$336</c:f>
              <c:numCache>
                <c:formatCode>General</c:formatCode>
                <c:ptCount val="4"/>
              </c:numCache>
            </c:numRef>
          </c:val>
          <c:extLst>
            <c:ext xmlns:c16="http://schemas.microsoft.com/office/drawing/2014/chart" uri="{C3380CC4-5D6E-409C-BE32-E72D297353CC}">
              <c16:uniqueId val="{00000005-E68B-7C48-A040-9C3350133A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47936123"/>
        <c:axId val="757116427"/>
      </c:barChart>
      <c:catAx>
        <c:axId val="104793612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757116427"/>
        <c:crosses val="autoZero"/>
        <c:auto val="1"/>
        <c:lblAlgn val="ctr"/>
        <c:lblOffset val="100"/>
        <c:noMultiLvlLbl val="1"/>
      </c:catAx>
      <c:valAx>
        <c:axId val="75711642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047936123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People who need help are weak and ineffective.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Weak!$A$331</c:f>
              <c:strCache>
                <c:ptCount val="1"/>
                <c:pt idx="0">
                  <c:v>Strongly Disagree</c:v>
                </c:pt>
              </c:strCache>
            </c:strRef>
          </c:tx>
          <c:spPr>
            <a:solidFill>
              <a:schemeClr val="accent1"/>
            </a:solidFill>
          </c:spPr>
          <c:invertIfNegative val="1"/>
          <c:cat>
            <c:strRef>
              <c:f>Weak!$B$330:$E$330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Weak!$B$331:$E$331</c:f>
              <c:numCache>
                <c:formatCode>General</c:formatCode>
                <c:ptCount val="4"/>
                <c:pt idx="0">
                  <c:v>35</c:v>
                </c:pt>
                <c:pt idx="1">
                  <c:v>49</c:v>
                </c:pt>
                <c:pt idx="2">
                  <c:v>33</c:v>
                </c:pt>
                <c:pt idx="3">
                  <c:v>33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0-AEE5-7E4B-9272-34DF5D979C45}"/>
            </c:ext>
          </c:extLst>
        </c:ser>
        <c:ser>
          <c:idx val="1"/>
          <c:order val="1"/>
          <c:tx>
            <c:strRef>
              <c:f>Weak!$A$332</c:f>
              <c:strCache>
                <c:ptCount val="1"/>
                <c:pt idx="0">
                  <c:v>Disagree</c:v>
                </c:pt>
              </c:strCache>
            </c:strRef>
          </c:tx>
          <c:spPr>
            <a:solidFill>
              <a:schemeClr val="accent2"/>
            </a:solidFill>
          </c:spPr>
          <c:invertIfNegative val="1"/>
          <c:cat>
            <c:strRef>
              <c:f>Weak!$B$330:$E$330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Weak!$B$332:$E$332</c:f>
              <c:numCache>
                <c:formatCode>General</c:formatCode>
                <c:ptCount val="4"/>
                <c:pt idx="0">
                  <c:v>13</c:v>
                </c:pt>
                <c:pt idx="1">
                  <c:v>32</c:v>
                </c:pt>
                <c:pt idx="2">
                  <c:v>30</c:v>
                </c:pt>
                <c:pt idx="3">
                  <c:v>21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1-AEE5-7E4B-9272-34DF5D979C45}"/>
            </c:ext>
          </c:extLst>
        </c:ser>
        <c:ser>
          <c:idx val="2"/>
          <c:order val="2"/>
          <c:tx>
            <c:strRef>
              <c:f>Weak!$A$333</c:f>
              <c:strCache>
                <c:ptCount val="1"/>
                <c:pt idx="0">
                  <c:v>Neutral</c:v>
                </c:pt>
              </c:strCache>
            </c:strRef>
          </c:tx>
          <c:spPr>
            <a:solidFill>
              <a:schemeClr val="accent3"/>
            </a:solidFill>
          </c:spPr>
          <c:invertIfNegative val="1"/>
          <c:cat>
            <c:strRef>
              <c:f>Weak!$B$330:$E$330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Weak!$B$333:$E$333</c:f>
              <c:numCache>
                <c:formatCode>General</c:formatCode>
                <c:ptCount val="4"/>
                <c:pt idx="0">
                  <c:v>4</c:v>
                </c:pt>
                <c:pt idx="1">
                  <c:v>10</c:v>
                </c:pt>
                <c:pt idx="2">
                  <c:v>10</c:v>
                </c:pt>
                <c:pt idx="3">
                  <c:v>18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2-AEE5-7E4B-9272-34DF5D979C45}"/>
            </c:ext>
          </c:extLst>
        </c:ser>
        <c:ser>
          <c:idx val="3"/>
          <c:order val="3"/>
          <c:tx>
            <c:strRef>
              <c:f>Weak!$A$334</c:f>
              <c:strCache>
                <c:ptCount val="1"/>
                <c:pt idx="0">
                  <c:v>Agree</c:v>
                </c:pt>
              </c:strCache>
            </c:strRef>
          </c:tx>
          <c:spPr>
            <a:solidFill>
              <a:schemeClr val="accent4"/>
            </a:solidFill>
          </c:spPr>
          <c:invertIfNegative val="1"/>
          <c:cat>
            <c:strRef>
              <c:f>Weak!$B$330:$E$330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Weak!$B$334:$E$334</c:f>
              <c:numCache>
                <c:formatCode>General</c:formatCode>
                <c:ptCount val="4"/>
                <c:pt idx="0">
                  <c:v>3</c:v>
                </c:pt>
                <c:pt idx="1">
                  <c:v>3</c:v>
                </c:pt>
                <c:pt idx="2">
                  <c:v>1</c:v>
                </c:pt>
                <c:pt idx="3">
                  <c:v>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3-AEE5-7E4B-9272-34DF5D979C45}"/>
            </c:ext>
          </c:extLst>
        </c:ser>
        <c:ser>
          <c:idx val="4"/>
          <c:order val="4"/>
          <c:tx>
            <c:strRef>
              <c:f>Weak!$A$335</c:f>
              <c:strCache>
                <c:ptCount val="1"/>
                <c:pt idx="0">
                  <c:v>Strongly Agree</c:v>
                </c:pt>
              </c:strCache>
            </c:strRef>
          </c:tx>
          <c:spPr>
            <a:solidFill>
              <a:schemeClr val="accent5"/>
            </a:solidFill>
          </c:spPr>
          <c:invertIfNegative val="1"/>
          <c:cat>
            <c:strRef>
              <c:f>Weak!$B$330:$E$330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Weak!$B$335:$E$335</c:f>
              <c:numCache>
                <c:formatCode>General</c:formatCode>
                <c:ptCount val="4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4-AEE5-7E4B-9272-34DF5D979C45}"/>
            </c:ext>
          </c:extLst>
        </c:ser>
        <c:ser>
          <c:idx val="5"/>
          <c:order val="5"/>
          <c:tx>
            <c:strRef>
              <c:f>Weak!$A$336</c:f>
              <c:strCache>
                <c:ptCount val="1"/>
              </c:strCache>
            </c:strRef>
          </c:tx>
          <c:invertIfNegative val="1"/>
          <c:cat>
            <c:strRef>
              <c:f>Weak!$B$330:$E$330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Weak!$B$336:$E$336</c:f>
              <c:numCache>
                <c:formatCode>General</c:formatCode>
                <c:ptCount val="4"/>
              </c:numCache>
            </c:numRef>
          </c:val>
          <c:extLst>
            <c:ext xmlns:c16="http://schemas.microsoft.com/office/drawing/2014/chart" uri="{C3380CC4-5D6E-409C-BE32-E72D297353CC}">
              <c16:uniqueId val="{00000005-AEE5-7E4B-9272-34DF5D979C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10363070"/>
        <c:axId val="1610355194"/>
      </c:barChart>
      <c:catAx>
        <c:axId val="201036307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610355194"/>
        <c:crosses val="autoZero"/>
        <c:auto val="1"/>
        <c:lblAlgn val="ctr"/>
        <c:lblOffset val="100"/>
        <c:noMultiLvlLbl val="1"/>
      </c:catAx>
      <c:valAx>
        <c:axId val="161035519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010363070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If members in my team found out I was seeking mental health services, they might have less confidence in me.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'Less Confidence'!$A$331</c:f>
              <c:strCache>
                <c:ptCount val="1"/>
                <c:pt idx="0">
                  <c:v>Strongly Disagree</c:v>
                </c:pt>
              </c:strCache>
            </c:strRef>
          </c:tx>
          <c:spPr>
            <a:solidFill>
              <a:schemeClr val="accent1"/>
            </a:solidFill>
          </c:spPr>
          <c:invertIfNegative val="1"/>
          <c:cat>
            <c:strRef>
              <c:f>'Less Confidence'!$B$330:$E$330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'Less Confidence'!$B$331:$E$331</c:f>
              <c:numCache>
                <c:formatCode>General</c:formatCode>
                <c:ptCount val="4"/>
                <c:pt idx="0">
                  <c:v>10</c:v>
                </c:pt>
                <c:pt idx="1">
                  <c:v>15</c:v>
                </c:pt>
                <c:pt idx="2">
                  <c:v>9</c:v>
                </c:pt>
                <c:pt idx="3">
                  <c:v>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0-D953-F34F-A828-6971C69FDB20}"/>
            </c:ext>
          </c:extLst>
        </c:ser>
        <c:ser>
          <c:idx val="1"/>
          <c:order val="1"/>
          <c:tx>
            <c:strRef>
              <c:f>'Less Confidence'!$A$332</c:f>
              <c:strCache>
                <c:ptCount val="1"/>
                <c:pt idx="0">
                  <c:v>Disagree</c:v>
                </c:pt>
              </c:strCache>
            </c:strRef>
          </c:tx>
          <c:spPr>
            <a:solidFill>
              <a:schemeClr val="accent2"/>
            </a:solidFill>
          </c:spPr>
          <c:invertIfNegative val="1"/>
          <c:cat>
            <c:strRef>
              <c:f>'Less Confidence'!$B$330:$E$330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'Less Confidence'!$B$332:$E$332</c:f>
              <c:numCache>
                <c:formatCode>General</c:formatCode>
                <c:ptCount val="4"/>
                <c:pt idx="0">
                  <c:v>11</c:v>
                </c:pt>
                <c:pt idx="1">
                  <c:v>24</c:v>
                </c:pt>
                <c:pt idx="2">
                  <c:v>13</c:v>
                </c:pt>
                <c:pt idx="3">
                  <c:v>20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1-D953-F34F-A828-6971C69FDB20}"/>
            </c:ext>
          </c:extLst>
        </c:ser>
        <c:ser>
          <c:idx val="2"/>
          <c:order val="2"/>
          <c:tx>
            <c:strRef>
              <c:f>'Less Confidence'!$A$333</c:f>
              <c:strCache>
                <c:ptCount val="1"/>
                <c:pt idx="0">
                  <c:v>Neutral</c:v>
                </c:pt>
              </c:strCache>
            </c:strRef>
          </c:tx>
          <c:spPr>
            <a:solidFill>
              <a:schemeClr val="accent3"/>
            </a:solidFill>
          </c:spPr>
          <c:invertIfNegative val="1"/>
          <c:cat>
            <c:strRef>
              <c:f>'Less Confidence'!$B$330:$E$330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'Less Confidence'!$B$333:$E$333</c:f>
              <c:numCache>
                <c:formatCode>General</c:formatCode>
                <c:ptCount val="4"/>
                <c:pt idx="0">
                  <c:v>11</c:v>
                </c:pt>
                <c:pt idx="1">
                  <c:v>24</c:v>
                </c:pt>
                <c:pt idx="2">
                  <c:v>30</c:v>
                </c:pt>
                <c:pt idx="3">
                  <c:v>21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2-D953-F34F-A828-6971C69FDB20}"/>
            </c:ext>
          </c:extLst>
        </c:ser>
        <c:ser>
          <c:idx val="3"/>
          <c:order val="3"/>
          <c:tx>
            <c:strRef>
              <c:f>'Less Confidence'!$A$334</c:f>
              <c:strCache>
                <c:ptCount val="1"/>
                <c:pt idx="0">
                  <c:v>Agree</c:v>
                </c:pt>
              </c:strCache>
            </c:strRef>
          </c:tx>
          <c:spPr>
            <a:solidFill>
              <a:schemeClr val="accent4"/>
            </a:solidFill>
          </c:spPr>
          <c:invertIfNegative val="1"/>
          <c:cat>
            <c:strRef>
              <c:f>'Less Confidence'!$B$330:$E$330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'Less Confidence'!$B$334:$E$334</c:f>
              <c:numCache>
                <c:formatCode>General</c:formatCode>
                <c:ptCount val="4"/>
                <c:pt idx="0">
                  <c:v>16</c:v>
                </c:pt>
                <c:pt idx="1">
                  <c:v>20</c:v>
                </c:pt>
                <c:pt idx="2">
                  <c:v>15</c:v>
                </c:pt>
                <c:pt idx="3">
                  <c:v>23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3-D953-F34F-A828-6971C69FDB20}"/>
            </c:ext>
          </c:extLst>
        </c:ser>
        <c:ser>
          <c:idx val="4"/>
          <c:order val="4"/>
          <c:tx>
            <c:strRef>
              <c:f>'Less Confidence'!$A$335</c:f>
              <c:strCache>
                <c:ptCount val="1"/>
                <c:pt idx="0">
                  <c:v>Strongly Agree</c:v>
                </c:pt>
              </c:strCache>
            </c:strRef>
          </c:tx>
          <c:spPr>
            <a:solidFill>
              <a:schemeClr val="accent5"/>
            </a:solidFill>
          </c:spPr>
          <c:invertIfNegative val="1"/>
          <c:cat>
            <c:strRef>
              <c:f>'Less Confidence'!$B$330:$E$330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'Less Confidence'!$B$335:$E$335</c:f>
              <c:numCache>
                <c:formatCode>General</c:formatCode>
                <c:ptCount val="4"/>
                <c:pt idx="0">
                  <c:v>7</c:v>
                </c:pt>
                <c:pt idx="1">
                  <c:v>11</c:v>
                </c:pt>
                <c:pt idx="2">
                  <c:v>7</c:v>
                </c:pt>
                <c:pt idx="3">
                  <c:v>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4-D953-F34F-A828-6971C69FDB20}"/>
            </c:ext>
          </c:extLst>
        </c:ser>
        <c:ser>
          <c:idx val="5"/>
          <c:order val="5"/>
          <c:tx>
            <c:strRef>
              <c:f>'Less Confidence'!$A$336</c:f>
              <c:strCache>
                <c:ptCount val="1"/>
              </c:strCache>
            </c:strRef>
          </c:tx>
          <c:invertIfNegative val="1"/>
          <c:cat>
            <c:strRef>
              <c:f>'Less Confidence'!$B$330:$E$330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'Less Confidence'!$B$336:$E$336</c:f>
              <c:numCache>
                <c:formatCode>General</c:formatCode>
                <c:ptCount val="4"/>
              </c:numCache>
            </c:numRef>
          </c:val>
          <c:extLst>
            <c:ext xmlns:c16="http://schemas.microsoft.com/office/drawing/2014/chart" uri="{C3380CC4-5D6E-409C-BE32-E72D297353CC}">
              <c16:uniqueId val="{00000005-D953-F34F-A828-6971C69FDB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74078805"/>
        <c:axId val="702366704"/>
      </c:barChart>
      <c:catAx>
        <c:axId val="147407880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702366704"/>
        <c:crosses val="autoZero"/>
        <c:auto val="1"/>
        <c:lblAlgn val="ctr"/>
        <c:lblOffset val="100"/>
        <c:noMultiLvlLbl val="1"/>
      </c:catAx>
      <c:valAx>
        <c:axId val="70236670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74078805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If my shift leadership found out I was seeking mental health services, they might treat me differently.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'Treated Differently'!$A$331</c:f>
              <c:strCache>
                <c:ptCount val="1"/>
                <c:pt idx="0">
                  <c:v>Strongly Disagree</c:v>
                </c:pt>
              </c:strCache>
            </c:strRef>
          </c:tx>
          <c:spPr>
            <a:solidFill>
              <a:schemeClr val="accent1"/>
            </a:solidFill>
          </c:spPr>
          <c:invertIfNegative val="1"/>
          <c:cat>
            <c:strRef>
              <c:f>'Treated Differently'!$B$330:$E$330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'Treated Differently'!$B$331:$E$331</c:f>
              <c:numCache>
                <c:formatCode>General</c:formatCode>
                <c:ptCount val="4"/>
                <c:pt idx="0">
                  <c:v>15</c:v>
                </c:pt>
                <c:pt idx="1">
                  <c:v>13</c:v>
                </c:pt>
                <c:pt idx="2">
                  <c:v>8</c:v>
                </c:pt>
                <c:pt idx="3">
                  <c:v>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0-5790-DC42-964E-D6D78E406DA8}"/>
            </c:ext>
          </c:extLst>
        </c:ser>
        <c:ser>
          <c:idx val="1"/>
          <c:order val="1"/>
          <c:tx>
            <c:strRef>
              <c:f>'Treated Differently'!$A$332</c:f>
              <c:strCache>
                <c:ptCount val="1"/>
                <c:pt idx="0">
                  <c:v>Disagree</c:v>
                </c:pt>
              </c:strCache>
            </c:strRef>
          </c:tx>
          <c:spPr>
            <a:solidFill>
              <a:schemeClr val="accent2"/>
            </a:solidFill>
          </c:spPr>
          <c:invertIfNegative val="1"/>
          <c:cat>
            <c:strRef>
              <c:f>'Treated Differently'!$B$330:$E$330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'Treated Differently'!$B$332:$E$332</c:f>
              <c:numCache>
                <c:formatCode>General</c:formatCode>
                <c:ptCount val="4"/>
                <c:pt idx="0">
                  <c:v>13</c:v>
                </c:pt>
                <c:pt idx="1">
                  <c:v>32</c:v>
                </c:pt>
                <c:pt idx="2">
                  <c:v>17</c:v>
                </c:pt>
                <c:pt idx="3">
                  <c:v>18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1-5790-DC42-964E-D6D78E406DA8}"/>
            </c:ext>
          </c:extLst>
        </c:ser>
        <c:ser>
          <c:idx val="2"/>
          <c:order val="2"/>
          <c:tx>
            <c:strRef>
              <c:f>'Treated Differently'!$A$333</c:f>
              <c:strCache>
                <c:ptCount val="1"/>
                <c:pt idx="0">
                  <c:v>Neutral</c:v>
                </c:pt>
              </c:strCache>
            </c:strRef>
          </c:tx>
          <c:spPr>
            <a:solidFill>
              <a:schemeClr val="accent3"/>
            </a:solidFill>
          </c:spPr>
          <c:invertIfNegative val="1"/>
          <c:cat>
            <c:strRef>
              <c:f>'Treated Differently'!$B$330:$E$330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'Treated Differently'!$B$333:$E$333</c:f>
              <c:numCache>
                <c:formatCode>General</c:formatCode>
                <c:ptCount val="4"/>
                <c:pt idx="0">
                  <c:v>5</c:v>
                </c:pt>
                <c:pt idx="1">
                  <c:v>20</c:v>
                </c:pt>
                <c:pt idx="2">
                  <c:v>25</c:v>
                </c:pt>
                <c:pt idx="3">
                  <c:v>19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2-5790-DC42-964E-D6D78E406DA8}"/>
            </c:ext>
          </c:extLst>
        </c:ser>
        <c:ser>
          <c:idx val="3"/>
          <c:order val="3"/>
          <c:tx>
            <c:strRef>
              <c:f>'Treated Differently'!$A$334</c:f>
              <c:strCache>
                <c:ptCount val="1"/>
                <c:pt idx="0">
                  <c:v>Agree</c:v>
                </c:pt>
              </c:strCache>
            </c:strRef>
          </c:tx>
          <c:spPr>
            <a:solidFill>
              <a:schemeClr val="accent4"/>
            </a:solidFill>
          </c:spPr>
          <c:invertIfNegative val="1"/>
          <c:cat>
            <c:strRef>
              <c:f>'Treated Differently'!$B$330:$E$330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'Treated Differently'!$B$334:$E$334</c:f>
              <c:numCache>
                <c:formatCode>General</c:formatCode>
                <c:ptCount val="4"/>
                <c:pt idx="0">
                  <c:v>15</c:v>
                </c:pt>
                <c:pt idx="1">
                  <c:v>17</c:v>
                </c:pt>
                <c:pt idx="2">
                  <c:v>18</c:v>
                </c:pt>
                <c:pt idx="3">
                  <c:v>24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3-5790-DC42-964E-D6D78E406DA8}"/>
            </c:ext>
          </c:extLst>
        </c:ser>
        <c:ser>
          <c:idx val="4"/>
          <c:order val="4"/>
          <c:tx>
            <c:strRef>
              <c:f>'Treated Differently'!$A$335</c:f>
              <c:strCache>
                <c:ptCount val="1"/>
                <c:pt idx="0">
                  <c:v>Strongly Agree</c:v>
                </c:pt>
              </c:strCache>
            </c:strRef>
          </c:tx>
          <c:spPr>
            <a:solidFill>
              <a:schemeClr val="accent5"/>
            </a:solidFill>
          </c:spPr>
          <c:invertIfNegative val="1"/>
          <c:cat>
            <c:strRef>
              <c:f>'Treated Differently'!$B$330:$E$330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'Treated Differently'!$B$335:$E$335</c:f>
              <c:numCache>
                <c:formatCode>General</c:formatCode>
                <c:ptCount val="4"/>
                <c:pt idx="0">
                  <c:v>8</c:v>
                </c:pt>
                <c:pt idx="1">
                  <c:v>12</c:v>
                </c:pt>
                <c:pt idx="2">
                  <c:v>6</c:v>
                </c:pt>
                <c:pt idx="3">
                  <c:v>10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4-5790-DC42-964E-D6D78E406DA8}"/>
            </c:ext>
          </c:extLst>
        </c:ser>
        <c:ser>
          <c:idx val="5"/>
          <c:order val="5"/>
          <c:tx>
            <c:strRef>
              <c:f>'Treated Differently'!$A$336</c:f>
              <c:strCache>
                <c:ptCount val="1"/>
              </c:strCache>
            </c:strRef>
          </c:tx>
          <c:invertIfNegative val="1"/>
          <c:cat>
            <c:strRef>
              <c:f>'Treated Differently'!$B$330:$E$330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'Treated Differently'!$B$336:$E$336</c:f>
              <c:numCache>
                <c:formatCode>General</c:formatCode>
                <c:ptCount val="4"/>
              </c:numCache>
            </c:numRef>
          </c:val>
          <c:extLst>
            <c:ext xmlns:c16="http://schemas.microsoft.com/office/drawing/2014/chart" uri="{C3380CC4-5D6E-409C-BE32-E72D297353CC}">
              <c16:uniqueId val="{00000005-5790-DC42-964E-D6D78E406D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8290192"/>
        <c:axId val="1429947876"/>
      </c:barChart>
      <c:catAx>
        <c:axId val="6982901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29947876"/>
        <c:crosses val="autoZero"/>
        <c:auto val="1"/>
        <c:lblAlgn val="ctr"/>
        <c:lblOffset val="100"/>
        <c:noMultiLvlLbl val="1"/>
      </c:catAx>
      <c:valAx>
        <c:axId val="142994787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698290192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Evidence of mental health care in my medical records could harm my career.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Evidence!$A$331</c:f>
              <c:strCache>
                <c:ptCount val="1"/>
                <c:pt idx="0">
                  <c:v>Strongly Disagree</c:v>
                </c:pt>
              </c:strCache>
            </c:strRef>
          </c:tx>
          <c:spPr>
            <a:solidFill>
              <a:schemeClr val="accent1"/>
            </a:solidFill>
          </c:spPr>
          <c:invertIfNegative val="1"/>
          <c:cat>
            <c:strRef>
              <c:f>Evidence!$B$330:$E$330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Evidence!$B$331:$E$331</c:f>
              <c:numCache>
                <c:formatCode>General</c:formatCode>
                <c:ptCount val="4"/>
                <c:pt idx="0">
                  <c:v>8</c:v>
                </c:pt>
                <c:pt idx="1">
                  <c:v>8</c:v>
                </c:pt>
                <c:pt idx="2">
                  <c:v>6</c:v>
                </c:pt>
                <c:pt idx="3">
                  <c:v>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0-2695-E541-8147-79601BB91070}"/>
            </c:ext>
          </c:extLst>
        </c:ser>
        <c:ser>
          <c:idx val="1"/>
          <c:order val="1"/>
          <c:tx>
            <c:strRef>
              <c:f>Evidence!$A$332</c:f>
              <c:strCache>
                <c:ptCount val="1"/>
                <c:pt idx="0">
                  <c:v>Disagree</c:v>
                </c:pt>
              </c:strCache>
            </c:strRef>
          </c:tx>
          <c:spPr>
            <a:solidFill>
              <a:schemeClr val="accent2"/>
            </a:solidFill>
          </c:spPr>
          <c:invertIfNegative val="1"/>
          <c:cat>
            <c:strRef>
              <c:f>Evidence!$B$330:$E$330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Evidence!$B$332:$E$332</c:f>
              <c:numCache>
                <c:formatCode>General</c:formatCode>
                <c:ptCount val="4"/>
                <c:pt idx="0">
                  <c:v>12</c:v>
                </c:pt>
                <c:pt idx="1">
                  <c:v>19</c:v>
                </c:pt>
                <c:pt idx="2">
                  <c:v>11</c:v>
                </c:pt>
                <c:pt idx="3">
                  <c:v>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1-2695-E541-8147-79601BB91070}"/>
            </c:ext>
          </c:extLst>
        </c:ser>
        <c:ser>
          <c:idx val="2"/>
          <c:order val="2"/>
          <c:tx>
            <c:strRef>
              <c:f>Evidence!$A$333</c:f>
              <c:strCache>
                <c:ptCount val="1"/>
                <c:pt idx="0">
                  <c:v>Neutral</c:v>
                </c:pt>
              </c:strCache>
            </c:strRef>
          </c:tx>
          <c:spPr>
            <a:solidFill>
              <a:schemeClr val="accent3"/>
            </a:solidFill>
          </c:spPr>
          <c:invertIfNegative val="1"/>
          <c:cat>
            <c:strRef>
              <c:f>Evidence!$B$330:$E$330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Evidence!$B$333:$E$333</c:f>
              <c:numCache>
                <c:formatCode>General</c:formatCode>
                <c:ptCount val="4"/>
                <c:pt idx="0">
                  <c:v>11</c:v>
                </c:pt>
                <c:pt idx="1">
                  <c:v>22</c:v>
                </c:pt>
                <c:pt idx="2">
                  <c:v>19</c:v>
                </c:pt>
                <c:pt idx="3">
                  <c:v>18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2-2695-E541-8147-79601BB91070}"/>
            </c:ext>
          </c:extLst>
        </c:ser>
        <c:ser>
          <c:idx val="3"/>
          <c:order val="3"/>
          <c:tx>
            <c:strRef>
              <c:f>Evidence!$A$334</c:f>
              <c:strCache>
                <c:ptCount val="1"/>
                <c:pt idx="0">
                  <c:v>Agree</c:v>
                </c:pt>
              </c:strCache>
            </c:strRef>
          </c:tx>
          <c:spPr>
            <a:solidFill>
              <a:schemeClr val="accent4"/>
            </a:solidFill>
          </c:spPr>
          <c:invertIfNegative val="1"/>
          <c:cat>
            <c:strRef>
              <c:f>Evidence!$B$330:$E$330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Evidence!$B$334:$E$334</c:f>
              <c:numCache>
                <c:formatCode>General</c:formatCode>
                <c:ptCount val="4"/>
                <c:pt idx="0">
                  <c:v>16</c:v>
                </c:pt>
                <c:pt idx="1">
                  <c:v>28</c:v>
                </c:pt>
                <c:pt idx="2">
                  <c:v>28</c:v>
                </c:pt>
                <c:pt idx="3">
                  <c:v>34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3-2695-E541-8147-79601BB91070}"/>
            </c:ext>
          </c:extLst>
        </c:ser>
        <c:ser>
          <c:idx val="4"/>
          <c:order val="4"/>
          <c:tx>
            <c:strRef>
              <c:f>Evidence!$A$335</c:f>
              <c:strCache>
                <c:ptCount val="1"/>
                <c:pt idx="0">
                  <c:v>Strongly Agree</c:v>
                </c:pt>
              </c:strCache>
            </c:strRef>
          </c:tx>
          <c:spPr>
            <a:solidFill>
              <a:schemeClr val="accent5"/>
            </a:solidFill>
          </c:spPr>
          <c:invertIfNegative val="1"/>
          <c:cat>
            <c:strRef>
              <c:f>Evidence!$B$330:$E$330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Evidence!$B$335:$E$335</c:f>
              <c:numCache>
                <c:formatCode>General</c:formatCode>
                <c:ptCount val="4"/>
                <c:pt idx="0">
                  <c:v>9</c:v>
                </c:pt>
                <c:pt idx="1">
                  <c:v>17</c:v>
                </c:pt>
                <c:pt idx="2">
                  <c:v>10</c:v>
                </c:pt>
                <c:pt idx="3">
                  <c:v>12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4-2695-E541-8147-79601BB91070}"/>
            </c:ext>
          </c:extLst>
        </c:ser>
        <c:ser>
          <c:idx val="5"/>
          <c:order val="5"/>
          <c:tx>
            <c:strRef>
              <c:f>Evidence!$A$336</c:f>
              <c:strCache>
                <c:ptCount val="1"/>
              </c:strCache>
            </c:strRef>
          </c:tx>
          <c:invertIfNegative val="1"/>
          <c:cat>
            <c:strRef>
              <c:f>Evidence!$B$330:$E$330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Evidence!$B$336:$E$336</c:f>
              <c:numCache>
                <c:formatCode>General</c:formatCode>
                <c:ptCount val="4"/>
              </c:numCache>
            </c:numRef>
          </c:val>
          <c:extLst>
            <c:ext xmlns:c16="http://schemas.microsoft.com/office/drawing/2014/chart" uri="{C3380CC4-5D6E-409C-BE32-E72D297353CC}">
              <c16:uniqueId val="{00000005-2695-E541-8147-79601BB910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99658015"/>
        <c:axId val="1641431198"/>
      </c:barChart>
      <c:catAx>
        <c:axId val="16996580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641431198"/>
        <c:crosses val="autoZero"/>
        <c:auto val="1"/>
        <c:lblAlgn val="ctr"/>
        <c:lblOffset val="100"/>
        <c:noMultiLvlLbl val="1"/>
      </c:catAx>
      <c:valAx>
        <c:axId val="164143119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699658015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If I had a mental health problem, I would prefer to deal with it myself rather than to seek treatment.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'Deal Myself'!$A$331</c:f>
              <c:strCache>
                <c:ptCount val="1"/>
                <c:pt idx="0">
                  <c:v>Strongly Disagree</c:v>
                </c:pt>
              </c:strCache>
            </c:strRef>
          </c:tx>
          <c:spPr>
            <a:solidFill>
              <a:schemeClr val="accent1"/>
            </a:solidFill>
          </c:spPr>
          <c:invertIfNegative val="1"/>
          <c:cat>
            <c:strRef>
              <c:f>'Deal Myself'!$B$330:$E$330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'Deal Myself'!$B$331:$E$331</c:f>
              <c:numCache>
                <c:formatCode>General</c:formatCode>
                <c:ptCount val="4"/>
                <c:pt idx="0">
                  <c:v>4</c:v>
                </c:pt>
                <c:pt idx="1">
                  <c:v>10</c:v>
                </c:pt>
                <c:pt idx="2">
                  <c:v>7</c:v>
                </c:pt>
                <c:pt idx="3">
                  <c:v>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0-4276-C143-938F-024D83451911}"/>
            </c:ext>
          </c:extLst>
        </c:ser>
        <c:ser>
          <c:idx val="1"/>
          <c:order val="1"/>
          <c:tx>
            <c:strRef>
              <c:f>'Deal Myself'!$A$332</c:f>
              <c:strCache>
                <c:ptCount val="1"/>
                <c:pt idx="0">
                  <c:v>Disagree</c:v>
                </c:pt>
              </c:strCache>
            </c:strRef>
          </c:tx>
          <c:spPr>
            <a:solidFill>
              <a:schemeClr val="accent2"/>
            </a:solidFill>
          </c:spPr>
          <c:invertIfNegative val="1"/>
          <c:cat>
            <c:strRef>
              <c:f>'Deal Myself'!$B$330:$E$330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'Deal Myself'!$B$332:$E$332</c:f>
              <c:numCache>
                <c:formatCode>General</c:formatCode>
                <c:ptCount val="4"/>
                <c:pt idx="0">
                  <c:v>24</c:v>
                </c:pt>
                <c:pt idx="1">
                  <c:v>23</c:v>
                </c:pt>
                <c:pt idx="2">
                  <c:v>18</c:v>
                </c:pt>
                <c:pt idx="3">
                  <c:v>26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1-4276-C143-938F-024D83451911}"/>
            </c:ext>
          </c:extLst>
        </c:ser>
        <c:ser>
          <c:idx val="2"/>
          <c:order val="2"/>
          <c:tx>
            <c:strRef>
              <c:f>'Deal Myself'!$A$333</c:f>
              <c:strCache>
                <c:ptCount val="1"/>
                <c:pt idx="0">
                  <c:v>Neutral</c:v>
                </c:pt>
              </c:strCache>
            </c:strRef>
          </c:tx>
          <c:spPr>
            <a:solidFill>
              <a:schemeClr val="accent3"/>
            </a:solidFill>
          </c:spPr>
          <c:invertIfNegative val="1"/>
          <c:cat>
            <c:strRef>
              <c:f>'Deal Myself'!$B$330:$E$330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'Deal Myself'!$B$333:$E$333</c:f>
              <c:numCache>
                <c:formatCode>General</c:formatCode>
                <c:ptCount val="4"/>
                <c:pt idx="0">
                  <c:v>9</c:v>
                </c:pt>
                <c:pt idx="1">
                  <c:v>27</c:v>
                </c:pt>
                <c:pt idx="2">
                  <c:v>20</c:v>
                </c:pt>
                <c:pt idx="3">
                  <c:v>22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2-4276-C143-938F-024D83451911}"/>
            </c:ext>
          </c:extLst>
        </c:ser>
        <c:ser>
          <c:idx val="3"/>
          <c:order val="3"/>
          <c:tx>
            <c:strRef>
              <c:f>'Deal Myself'!$A$334</c:f>
              <c:strCache>
                <c:ptCount val="1"/>
                <c:pt idx="0">
                  <c:v>Agree</c:v>
                </c:pt>
              </c:strCache>
            </c:strRef>
          </c:tx>
          <c:spPr>
            <a:solidFill>
              <a:schemeClr val="accent4"/>
            </a:solidFill>
          </c:spPr>
          <c:invertIfNegative val="1"/>
          <c:cat>
            <c:strRef>
              <c:f>'Deal Myself'!$B$330:$E$330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'Deal Myself'!$B$334:$E$334</c:f>
              <c:numCache>
                <c:formatCode>General</c:formatCode>
                <c:ptCount val="4"/>
                <c:pt idx="0">
                  <c:v>15</c:v>
                </c:pt>
                <c:pt idx="1">
                  <c:v>24</c:v>
                </c:pt>
                <c:pt idx="2">
                  <c:v>25</c:v>
                </c:pt>
                <c:pt idx="3">
                  <c:v>20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3-4276-C143-938F-024D83451911}"/>
            </c:ext>
          </c:extLst>
        </c:ser>
        <c:ser>
          <c:idx val="4"/>
          <c:order val="4"/>
          <c:tx>
            <c:strRef>
              <c:f>'Deal Myself'!$A$335</c:f>
              <c:strCache>
                <c:ptCount val="1"/>
                <c:pt idx="0">
                  <c:v>Strongly Agree</c:v>
                </c:pt>
              </c:strCache>
            </c:strRef>
          </c:tx>
          <c:spPr>
            <a:solidFill>
              <a:schemeClr val="accent5"/>
            </a:solidFill>
          </c:spPr>
          <c:invertIfNegative val="1"/>
          <c:cat>
            <c:strRef>
              <c:f>'Deal Myself'!$B$330:$E$330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'Deal Myself'!$B$335:$E$335</c:f>
              <c:numCache>
                <c:formatCode>General</c:formatCode>
                <c:ptCount val="4"/>
                <c:pt idx="0">
                  <c:v>4</c:v>
                </c:pt>
                <c:pt idx="1">
                  <c:v>10</c:v>
                </c:pt>
                <c:pt idx="2">
                  <c:v>4</c:v>
                </c:pt>
                <c:pt idx="3">
                  <c:v>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4-4276-C143-938F-024D83451911}"/>
            </c:ext>
          </c:extLst>
        </c:ser>
        <c:ser>
          <c:idx val="5"/>
          <c:order val="5"/>
          <c:tx>
            <c:strRef>
              <c:f>'Deal Myself'!$A$336</c:f>
              <c:strCache>
                <c:ptCount val="1"/>
              </c:strCache>
            </c:strRef>
          </c:tx>
          <c:invertIfNegative val="1"/>
          <c:cat>
            <c:strRef>
              <c:f>'Deal Myself'!$B$330:$E$330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'Deal Myself'!$B$336:$E$336</c:f>
              <c:numCache>
                <c:formatCode>General</c:formatCode>
                <c:ptCount val="4"/>
              </c:numCache>
            </c:numRef>
          </c:val>
          <c:extLst>
            <c:ext xmlns:c16="http://schemas.microsoft.com/office/drawing/2014/chart" uri="{C3380CC4-5D6E-409C-BE32-E72D297353CC}">
              <c16:uniqueId val="{00000005-4276-C143-938F-024D834519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0630875"/>
        <c:axId val="1238365151"/>
      </c:barChart>
      <c:catAx>
        <c:axId val="12206308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238365151"/>
        <c:crosses val="autoZero"/>
        <c:auto val="1"/>
        <c:lblAlgn val="ctr"/>
        <c:lblOffset val="100"/>
        <c:noMultiLvlLbl val="1"/>
      </c:catAx>
      <c:valAx>
        <c:axId val="123836515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220630875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I can think of other law enforcement professionals or officers in the department who might need mental health treatment.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'Think Of Others'!$A$331</c:f>
              <c:strCache>
                <c:ptCount val="1"/>
                <c:pt idx="0">
                  <c:v>Strongly Disagree</c:v>
                </c:pt>
              </c:strCache>
            </c:strRef>
          </c:tx>
          <c:spPr>
            <a:solidFill>
              <a:schemeClr val="accent1"/>
            </a:solidFill>
          </c:spPr>
          <c:invertIfNegative val="1"/>
          <c:cat>
            <c:strRef>
              <c:f>'Think Of Others'!$B$330:$E$330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'Think Of Others'!$B$331:$E$331</c:f>
              <c:numCache>
                <c:formatCode>General</c:formatCode>
                <c:ptCount val="4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0-5779-224E-8FA1-38A32994CA0F}"/>
            </c:ext>
          </c:extLst>
        </c:ser>
        <c:ser>
          <c:idx val="1"/>
          <c:order val="1"/>
          <c:tx>
            <c:strRef>
              <c:f>'Think Of Others'!$A$332</c:f>
              <c:strCache>
                <c:ptCount val="1"/>
                <c:pt idx="0">
                  <c:v>Disagree</c:v>
                </c:pt>
              </c:strCache>
            </c:strRef>
          </c:tx>
          <c:spPr>
            <a:solidFill>
              <a:schemeClr val="accent2"/>
            </a:solidFill>
          </c:spPr>
          <c:invertIfNegative val="1"/>
          <c:cat>
            <c:strRef>
              <c:f>'Think Of Others'!$B$330:$E$330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'Think Of Others'!$B$332:$E$332</c:f>
              <c:numCache>
                <c:formatCode>General</c:formatCode>
                <c:ptCount val="4"/>
                <c:pt idx="0">
                  <c:v>3</c:v>
                </c:pt>
                <c:pt idx="1">
                  <c:v>10</c:v>
                </c:pt>
                <c:pt idx="2">
                  <c:v>4</c:v>
                </c:pt>
                <c:pt idx="3">
                  <c:v>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1-5779-224E-8FA1-38A32994CA0F}"/>
            </c:ext>
          </c:extLst>
        </c:ser>
        <c:ser>
          <c:idx val="2"/>
          <c:order val="2"/>
          <c:tx>
            <c:strRef>
              <c:f>'Think Of Others'!$A$333</c:f>
              <c:strCache>
                <c:ptCount val="1"/>
                <c:pt idx="0">
                  <c:v>Neutral</c:v>
                </c:pt>
              </c:strCache>
            </c:strRef>
          </c:tx>
          <c:spPr>
            <a:solidFill>
              <a:schemeClr val="accent3"/>
            </a:solidFill>
          </c:spPr>
          <c:invertIfNegative val="1"/>
          <c:cat>
            <c:strRef>
              <c:f>'Think Of Others'!$B$330:$E$330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'Think Of Others'!$B$333:$E$333</c:f>
              <c:numCache>
                <c:formatCode>General</c:formatCode>
                <c:ptCount val="4"/>
                <c:pt idx="0">
                  <c:v>20</c:v>
                </c:pt>
                <c:pt idx="1">
                  <c:v>21</c:v>
                </c:pt>
                <c:pt idx="2">
                  <c:v>23</c:v>
                </c:pt>
                <c:pt idx="3">
                  <c:v>19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2-5779-224E-8FA1-38A32994CA0F}"/>
            </c:ext>
          </c:extLst>
        </c:ser>
        <c:ser>
          <c:idx val="3"/>
          <c:order val="3"/>
          <c:tx>
            <c:strRef>
              <c:f>'Think Of Others'!$A$334</c:f>
              <c:strCache>
                <c:ptCount val="1"/>
                <c:pt idx="0">
                  <c:v>Agree</c:v>
                </c:pt>
              </c:strCache>
            </c:strRef>
          </c:tx>
          <c:spPr>
            <a:solidFill>
              <a:schemeClr val="accent4"/>
            </a:solidFill>
          </c:spPr>
          <c:invertIfNegative val="1"/>
          <c:cat>
            <c:strRef>
              <c:f>'Think Of Others'!$B$330:$E$330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'Think Of Others'!$B$334:$E$334</c:f>
              <c:numCache>
                <c:formatCode>General</c:formatCode>
                <c:ptCount val="4"/>
                <c:pt idx="0">
                  <c:v>22</c:v>
                </c:pt>
                <c:pt idx="1">
                  <c:v>38</c:v>
                </c:pt>
                <c:pt idx="2">
                  <c:v>33</c:v>
                </c:pt>
                <c:pt idx="3">
                  <c:v>34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3-5779-224E-8FA1-38A32994CA0F}"/>
            </c:ext>
          </c:extLst>
        </c:ser>
        <c:ser>
          <c:idx val="4"/>
          <c:order val="4"/>
          <c:tx>
            <c:strRef>
              <c:f>'Think Of Others'!$A$335</c:f>
              <c:strCache>
                <c:ptCount val="1"/>
                <c:pt idx="0">
                  <c:v>Strongly Agree</c:v>
                </c:pt>
              </c:strCache>
            </c:strRef>
          </c:tx>
          <c:spPr>
            <a:solidFill>
              <a:schemeClr val="accent5"/>
            </a:solidFill>
          </c:spPr>
          <c:invertIfNegative val="1"/>
          <c:cat>
            <c:strRef>
              <c:f>'Think Of Others'!$B$330:$E$330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'Think Of Others'!$B$335:$E$335</c:f>
              <c:numCache>
                <c:formatCode>General</c:formatCode>
                <c:ptCount val="4"/>
                <c:pt idx="0">
                  <c:v>10</c:v>
                </c:pt>
                <c:pt idx="1">
                  <c:v>23</c:v>
                </c:pt>
                <c:pt idx="2">
                  <c:v>13</c:v>
                </c:pt>
                <c:pt idx="3">
                  <c:v>20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4-5779-224E-8FA1-38A32994CA0F}"/>
            </c:ext>
          </c:extLst>
        </c:ser>
        <c:ser>
          <c:idx val="5"/>
          <c:order val="5"/>
          <c:tx>
            <c:strRef>
              <c:f>'Think Of Others'!$A$336</c:f>
              <c:strCache>
                <c:ptCount val="1"/>
              </c:strCache>
            </c:strRef>
          </c:tx>
          <c:invertIfNegative val="1"/>
          <c:cat>
            <c:strRef>
              <c:f>'Think Of Others'!$B$330:$E$330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'Think Of Others'!$B$336:$E$336</c:f>
              <c:numCache>
                <c:formatCode>General</c:formatCode>
                <c:ptCount val="4"/>
              </c:numCache>
            </c:numRef>
          </c:val>
          <c:extLst>
            <c:ext xmlns:c16="http://schemas.microsoft.com/office/drawing/2014/chart" uri="{C3380CC4-5D6E-409C-BE32-E72D297353CC}">
              <c16:uniqueId val="{00000005-5779-224E-8FA1-38A32994CA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70640087"/>
        <c:axId val="439048486"/>
      </c:barChart>
      <c:catAx>
        <c:axId val="137064008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439048486"/>
        <c:crosses val="autoZero"/>
        <c:auto val="1"/>
        <c:lblAlgn val="ctr"/>
        <c:lblOffset val="100"/>
        <c:noMultiLvlLbl val="1"/>
      </c:catAx>
      <c:valAx>
        <c:axId val="43904848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370640087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At times I have wondered if I need mental health treatment.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'I Might Need'!$A$331</c:f>
              <c:strCache>
                <c:ptCount val="1"/>
                <c:pt idx="0">
                  <c:v>Strongly Disagree</c:v>
                </c:pt>
              </c:strCache>
            </c:strRef>
          </c:tx>
          <c:spPr>
            <a:solidFill>
              <a:schemeClr val="accent1"/>
            </a:solidFill>
          </c:spPr>
          <c:invertIfNegative val="1"/>
          <c:cat>
            <c:strRef>
              <c:f>'I Might Need'!$B$330:$E$330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'I Might Need'!$B$331:$E$331</c:f>
              <c:numCache>
                <c:formatCode>General</c:formatCode>
                <c:ptCount val="4"/>
                <c:pt idx="0">
                  <c:v>5</c:v>
                </c:pt>
                <c:pt idx="1">
                  <c:v>7</c:v>
                </c:pt>
                <c:pt idx="2">
                  <c:v>7</c:v>
                </c:pt>
                <c:pt idx="3">
                  <c:v>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0-AF04-0841-B9F5-D77E0E476874}"/>
            </c:ext>
          </c:extLst>
        </c:ser>
        <c:ser>
          <c:idx val="1"/>
          <c:order val="1"/>
          <c:tx>
            <c:strRef>
              <c:f>'I Might Need'!$A$332</c:f>
              <c:strCache>
                <c:ptCount val="1"/>
                <c:pt idx="0">
                  <c:v>Disagree</c:v>
                </c:pt>
              </c:strCache>
            </c:strRef>
          </c:tx>
          <c:spPr>
            <a:solidFill>
              <a:schemeClr val="accent2"/>
            </a:solidFill>
          </c:spPr>
          <c:invertIfNegative val="1"/>
          <c:cat>
            <c:strRef>
              <c:f>'I Might Need'!$B$330:$E$330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'I Might Need'!$B$332:$E$332</c:f>
              <c:numCache>
                <c:formatCode>General</c:formatCode>
                <c:ptCount val="4"/>
                <c:pt idx="0">
                  <c:v>7</c:v>
                </c:pt>
                <c:pt idx="1">
                  <c:v>14</c:v>
                </c:pt>
                <c:pt idx="2">
                  <c:v>12</c:v>
                </c:pt>
                <c:pt idx="3">
                  <c:v>18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1-AF04-0841-B9F5-D77E0E476874}"/>
            </c:ext>
          </c:extLst>
        </c:ser>
        <c:ser>
          <c:idx val="2"/>
          <c:order val="2"/>
          <c:tx>
            <c:strRef>
              <c:f>'I Might Need'!$A$333</c:f>
              <c:strCache>
                <c:ptCount val="1"/>
                <c:pt idx="0">
                  <c:v>Neutral</c:v>
                </c:pt>
              </c:strCache>
            </c:strRef>
          </c:tx>
          <c:spPr>
            <a:solidFill>
              <a:schemeClr val="accent3"/>
            </a:solidFill>
          </c:spPr>
          <c:invertIfNegative val="1"/>
          <c:cat>
            <c:strRef>
              <c:f>'I Might Need'!$B$330:$E$330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'I Might Need'!$B$333:$E$333</c:f>
              <c:numCache>
                <c:formatCode>General</c:formatCode>
                <c:ptCount val="4"/>
                <c:pt idx="0">
                  <c:v>13</c:v>
                </c:pt>
                <c:pt idx="1">
                  <c:v>18</c:v>
                </c:pt>
                <c:pt idx="2">
                  <c:v>20</c:v>
                </c:pt>
                <c:pt idx="3">
                  <c:v>23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2-AF04-0841-B9F5-D77E0E476874}"/>
            </c:ext>
          </c:extLst>
        </c:ser>
        <c:ser>
          <c:idx val="3"/>
          <c:order val="3"/>
          <c:tx>
            <c:strRef>
              <c:f>'I Might Need'!$A$334</c:f>
              <c:strCache>
                <c:ptCount val="1"/>
                <c:pt idx="0">
                  <c:v>Agree</c:v>
                </c:pt>
              </c:strCache>
            </c:strRef>
          </c:tx>
          <c:spPr>
            <a:solidFill>
              <a:schemeClr val="accent4"/>
            </a:solidFill>
          </c:spPr>
          <c:invertIfNegative val="1"/>
          <c:cat>
            <c:strRef>
              <c:f>'I Might Need'!$B$330:$E$330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'I Might Need'!$B$334:$E$334</c:f>
              <c:numCache>
                <c:formatCode>General</c:formatCode>
                <c:ptCount val="4"/>
                <c:pt idx="0">
                  <c:v>25</c:v>
                </c:pt>
                <c:pt idx="1">
                  <c:v>42</c:v>
                </c:pt>
                <c:pt idx="2">
                  <c:v>26</c:v>
                </c:pt>
                <c:pt idx="3">
                  <c:v>23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3-AF04-0841-B9F5-D77E0E476874}"/>
            </c:ext>
          </c:extLst>
        </c:ser>
        <c:ser>
          <c:idx val="4"/>
          <c:order val="4"/>
          <c:tx>
            <c:strRef>
              <c:f>'I Might Need'!$A$335</c:f>
              <c:strCache>
                <c:ptCount val="1"/>
                <c:pt idx="0">
                  <c:v>Strongly Agree</c:v>
                </c:pt>
              </c:strCache>
            </c:strRef>
          </c:tx>
          <c:spPr>
            <a:solidFill>
              <a:schemeClr val="accent5"/>
            </a:solidFill>
          </c:spPr>
          <c:invertIfNegative val="1"/>
          <c:cat>
            <c:strRef>
              <c:f>'I Might Need'!$B$330:$E$330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'I Might Need'!$B$335:$E$335</c:f>
              <c:numCache>
                <c:formatCode>General</c:formatCode>
                <c:ptCount val="4"/>
                <c:pt idx="0">
                  <c:v>6</c:v>
                </c:pt>
                <c:pt idx="1">
                  <c:v>13</c:v>
                </c:pt>
                <c:pt idx="2">
                  <c:v>9</c:v>
                </c:pt>
                <c:pt idx="3">
                  <c:v>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4-AF04-0841-B9F5-D77E0E476874}"/>
            </c:ext>
          </c:extLst>
        </c:ser>
        <c:ser>
          <c:idx val="5"/>
          <c:order val="5"/>
          <c:tx>
            <c:strRef>
              <c:f>'I Might Need'!$A$336</c:f>
              <c:strCache>
                <c:ptCount val="1"/>
              </c:strCache>
            </c:strRef>
          </c:tx>
          <c:invertIfNegative val="1"/>
          <c:cat>
            <c:strRef>
              <c:f>'I Might Need'!$B$330:$E$330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'I Might Need'!$B$336:$E$336</c:f>
              <c:numCache>
                <c:formatCode>General</c:formatCode>
                <c:ptCount val="4"/>
              </c:numCache>
            </c:numRef>
          </c:val>
          <c:extLst>
            <c:ext xmlns:c16="http://schemas.microsoft.com/office/drawing/2014/chart" uri="{C3380CC4-5D6E-409C-BE32-E72D297353CC}">
              <c16:uniqueId val="{00000005-AF04-0841-B9F5-D77E0E476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01102672"/>
        <c:axId val="662841389"/>
      </c:barChart>
      <c:catAx>
        <c:axId val="17011026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662841389"/>
        <c:crosses val="autoZero"/>
        <c:auto val="1"/>
        <c:lblAlgn val="ctr"/>
        <c:lblOffset val="100"/>
        <c:noMultiLvlLbl val="1"/>
      </c:catAx>
      <c:valAx>
        <c:axId val="66284138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701102672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How often do you drink .... ?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'Drinking '!$A$331</c:f>
              <c:strCache>
                <c:ptCount val="1"/>
                <c:pt idx="0">
                  <c:v>Strongly Disagree</c:v>
                </c:pt>
              </c:strCache>
            </c:strRef>
          </c:tx>
          <c:spPr>
            <a:solidFill>
              <a:schemeClr val="accent1"/>
            </a:solidFill>
          </c:spPr>
          <c:invertIfNegative val="1"/>
          <c:cat>
            <c:strRef>
              <c:f>'Drinking 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'Drinking '!$B$331:$E$331</c:f>
              <c:numCache>
                <c:formatCode>General</c:formatCode>
                <c:ptCount val="4"/>
                <c:pt idx="0">
                  <c:v>33</c:v>
                </c:pt>
                <c:pt idx="1">
                  <c:v>59</c:v>
                </c:pt>
                <c:pt idx="2">
                  <c:v>41</c:v>
                </c:pt>
                <c:pt idx="3">
                  <c:v>47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0-0830-7A43-82C9-3E1BFE0DA887}"/>
            </c:ext>
          </c:extLst>
        </c:ser>
        <c:ser>
          <c:idx val="1"/>
          <c:order val="1"/>
          <c:tx>
            <c:strRef>
              <c:f>'Drinking '!$A$332</c:f>
              <c:strCache>
                <c:ptCount val="1"/>
                <c:pt idx="0">
                  <c:v>Disagree</c:v>
                </c:pt>
              </c:strCache>
            </c:strRef>
          </c:tx>
          <c:spPr>
            <a:solidFill>
              <a:schemeClr val="accent2"/>
            </a:solidFill>
          </c:spPr>
          <c:invertIfNegative val="1"/>
          <c:cat>
            <c:strRef>
              <c:f>'Drinking 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'Drinking '!$B$332:$E$332</c:f>
              <c:numCache>
                <c:formatCode>General</c:formatCode>
                <c:ptCount val="4"/>
                <c:pt idx="0">
                  <c:v>13</c:v>
                </c:pt>
                <c:pt idx="1">
                  <c:v>21</c:v>
                </c:pt>
                <c:pt idx="2">
                  <c:v>18</c:v>
                </c:pt>
                <c:pt idx="3">
                  <c:v>14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1-0830-7A43-82C9-3E1BFE0DA887}"/>
            </c:ext>
          </c:extLst>
        </c:ser>
        <c:ser>
          <c:idx val="2"/>
          <c:order val="2"/>
          <c:tx>
            <c:strRef>
              <c:f>'Drinking '!$A$333</c:f>
              <c:strCache>
                <c:ptCount val="1"/>
                <c:pt idx="0">
                  <c:v>Neutral</c:v>
                </c:pt>
              </c:strCache>
            </c:strRef>
          </c:tx>
          <c:spPr>
            <a:solidFill>
              <a:schemeClr val="accent3"/>
            </a:solidFill>
          </c:spPr>
          <c:invertIfNegative val="1"/>
          <c:cat>
            <c:strRef>
              <c:f>'Drinking 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'Drinking '!$B$333:$E$333</c:f>
              <c:numCache>
                <c:formatCode>General</c:formatCode>
                <c:ptCount val="4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2-0830-7A43-82C9-3E1BFE0DA887}"/>
            </c:ext>
          </c:extLst>
        </c:ser>
        <c:ser>
          <c:idx val="3"/>
          <c:order val="3"/>
          <c:tx>
            <c:strRef>
              <c:f>'Drinking '!$A$334</c:f>
              <c:strCache>
                <c:ptCount val="1"/>
                <c:pt idx="0">
                  <c:v>Agree</c:v>
                </c:pt>
              </c:strCache>
            </c:strRef>
          </c:tx>
          <c:spPr>
            <a:solidFill>
              <a:schemeClr val="accent4"/>
            </a:solidFill>
          </c:spPr>
          <c:invertIfNegative val="1"/>
          <c:cat>
            <c:strRef>
              <c:f>'Drinking 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'Drinking '!$B$334:$E$334</c:f>
              <c:numCache>
                <c:formatCode>General</c:formatCode>
                <c:ptCount val="4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3-0830-7A43-82C9-3E1BFE0DA887}"/>
            </c:ext>
          </c:extLst>
        </c:ser>
        <c:ser>
          <c:idx val="4"/>
          <c:order val="4"/>
          <c:tx>
            <c:strRef>
              <c:f>'Drinking '!$A$335</c:f>
              <c:strCache>
                <c:ptCount val="1"/>
                <c:pt idx="0">
                  <c:v>Strongly Agree</c:v>
                </c:pt>
              </c:strCache>
            </c:strRef>
          </c:tx>
          <c:spPr>
            <a:solidFill>
              <a:schemeClr val="accent5"/>
            </a:solidFill>
          </c:spPr>
          <c:invertIfNegative val="1"/>
          <c:cat>
            <c:strRef>
              <c:f>'Drinking 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'Drinking '!$B$335:$E$335</c:f>
              <c:numCache>
                <c:formatCode>General</c:formatCode>
                <c:ptCount val="4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4-0830-7A43-82C9-3E1BFE0DA887}"/>
            </c:ext>
          </c:extLst>
        </c:ser>
        <c:ser>
          <c:idx val="5"/>
          <c:order val="5"/>
          <c:tx>
            <c:strRef>
              <c:f>'Drinking '!$A$336</c:f>
              <c:strCache>
                <c:ptCount val="1"/>
              </c:strCache>
            </c:strRef>
          </c:tx>
          <c:invertIfNegative val="1"/>
          <c:cat>
            <c:strRef>
              <c:f>'Drinking '!$B$330:$E$330</c:f>
              <c:strCache>
                <c:ptCount val="4"/>
                <c:pt idx="0">
                  <c:v>1-6 years</c:v>
                </c:pt>
                <c:pt idx="1">
                  <c:v>7-13 years</c:v>
                </c:pt>
                <c:pt idx="2">
                  <c:v>14-20 years</c:v>
                </c:pt>
                <c:pt idx="3">
                  <c:v>20+</c:v>
                </c:pt>
              </c:strCache>
            </c:strRef>
          </c:cat>
          <c:val>
            <c:numRef>
              <c:f>'Drinking '!$B$336:$E$336</c:f>
              <c:numCache>
                <c:formatCode>General</c:formatCode>
                <c:ptCount val="4"/>
              </c:numCache>
            </c:numRef>
          </c:val>
          <c:extLst>
            <c:ext xmlns:c16="http://schemas.microsoft.com/office/drawing/2014/chart" uri="{C3380CC4-5D6E-409C-BE32-E72D297353CC}">
              <c16:uniqueId val="{00000005-0830-7A43-82C9-3E1BFE0DA8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28777538"/>
        <c:axId val="402720165"/>
      </c:barChart>
      <c:catAx>
        <c:axId val="102877753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402720165"/>
        <c:crosses val="autoZero"/>
        <c:auto val="1"/>
        <c:lblAlgn val="ctr"/>
        <c:lblOffset val="100"/>
        <c:noMultiLvlLbl val="1"/>
      </c:catAx>
      <c:valAx>
        <c:axId val="40272016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028777538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685800</xdr:colOff>
      <xdr:row>1</xdr:row>
      <xdr:rowOff>47625</xdr:rowOff>
    </xdr:from>
    <xdr:ext cx="5095875" cy="3143250"/>
    <xdr:graphicFrame macro="">
      <xdr:nvGraphicFramePr>
        <xdr:cNvPr id="2" name="Chart 1" title="Chart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66675</xdr:colOff>
      <xdr:row>0</xdr:row>
      <xdr:rowOff>38100</xdr:rowOff>
    </xdr:from>
    <xdr:ext cx="5095875" cy="3143250"/>
    <xdr:graphicFrame macro="">
      <xdr:nvGraphicFramePr>
        <xdr:cNvPr id="2" name="Chart 2" title="Chart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200025</xdr:colOff>
      <xdr:row>2</xdr:row>
      <xdr:rowOff>66675</xdr:rowOff>
    </xdr:from>
    <xdr:ext cx="5095875" cy="3143250"/>
    <xdr:graphicFrame macro="">
      <xdr:nvGraphicFramePr>
        <xdr:cNvPr id="3" name="Chart 3" title="Chart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133350</xdr:colOff>
      <xdr:row>0</xdr:row>
      <xdr:rowOff>161925</xdr:rowOff>
    </xdr:from>
    <xdr:ext cx="5095875" cy="3143250"/>
    <xdr:graphicFrame macro="">
      <xdr:nvGraphicFramePr>
        <xdr:cNvPr id="4" name="Chart 4" title="Chart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276225</xdr:colOff>
      <xdr:row>1</xdr:row>
      <xdr:rowOff>0</xdr:rowOff>
    </xdr:from>
    <xdr:ext cx="5095875" cy="3143250"/>
    <xdr:graphicFrame macro="">
      <xdr:nvGraphicFramePr>
        <xdr:cNvPr id="5" name="Chart 5" title="Chart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276225</xdr:colOff>
      <xdr:row>1</xdr:row>
      <xdr:rowOff>0</xdr:rowOff>
    </xdr:from>
    <xdr:ext cx="5095875" cy="3143250"/>
    <xdr:graphicFrame macro="">
      <xdr:nvGraphicFramePr>
        <xdr:cNvPr id="6" name="Chart 6" title="Chart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200025</xdr:colOff>
      <xdr:row>2</xdr:row>
      <xdr:rowOff>66675</xdr:rowOff>
    </xdr:from>
    <xdr:ext cx="5095875" cy="3143250"/>
    <xdr:graphicFrame macro="">
      <xdr:nvGraphicFramePr>
        <xdr:cNvPr id="7" name="Chart 7" title="Chart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295275</xdr:colOff>
      <xdr:row>2</xdr:row>
      <xdr:rowOff>66675</xdr:rowOff>
    </xdr:from>
    <xdr:ext cx="5095875" cy="3143250"/>
    <xdr:graphicFrame macro="">
      <xdr:nvGraphicFramePr>
        <xdr:cNvPr id="8" name="Chart 8" title="Chart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295275</xdr:colOff>
      <xdr:row>2</xdr:row>
      <xdr:rowOff>66675</xdr:rowOff>
    </xdr:from>
    <xdr:ext cx="5095875" cy="3143250"/>
    <xdr:graphicFrame macro="">
      <xdr:nvGraphicFramePr>
        <xdr:cNvPr id="9" name="Chart 9" title="Chart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104775</xdr:colOff>
      <xdr:row>1</xdr:row>
      <xdr:rowOff>76200</xdr:rowOff>
    </xdr:from>
    <xdr:ext cx="5095875" cy="3143250"/>
    <xdr:graphicFrame macro="">
      <xdr:nvGraphicFramePr>
        <xdr:cNvPr id="10" name="Chart 10" title="Chart">
          <a:extLst>
            <a:ext uri="{FF2B5EF4-FFF2-40B4-BE49-F238E27FC236}">
              <a16:creationId xmlns:a16="http://schemas.microsoft.com/office/drawing/2014/main" id="{00000000-0008-0000-0B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295275</xdr:colOff>
      <xdr:row>2</xdr:row>
      <xdr:rowOff>66675</xdr:rowOff>
    </xdr:from>
    <xdr:ext cx="5095875" cy="3143250"/>
    <xdr:graphicFrame macro="">
      <xdr:nvGraphicFramePr>
        <xdr:cNvPr id="11" name="Chart 11" title="Chart">
          <a:extLst>
            <a:ext uri="{FF2B5EF4-FFF2-40B4-BE49-F238E27FC236}">
              <a16:creationId xmlns:a16="http://schemas.microsoft.com/office/drawing/2014/main" id="{00000000-0008-0000-0C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104775</xdr:colOff>
      <xdr:row>1</xdr:row>
      <xdr:rowOff>76200</xdr:rowOff>
    </xdr:from>
    <xdr:ext cx="5095875" cy="3143250"/>
    <xdr:graphicFrame macro="">
      <xdr:nvGraphicFramePr>
        <xdr:cNvPr id="12" name="Chart 12" title="Chart">
          <a:extLst>
            <a:ext uri="{FF2B5EF4-FFF2-40B4-BE49-F238E27FC236}">
              <a16:creationId xmlns:a16="http://schemas.microsoft.com/office/drawing/2014/main" id="{00000000-0008-0000-0D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104775</xdr:colOff>
      <xdr:row>1</xdr:row>
      <xdr:rowOff>76200</xdr:rowOff>
    </xdr:from>
    <xdr:ext cx="5095875" cy="3143250"/>
    <xdr:graphicFrame macro="">
      <xdr:nvGraphicFramePr>
        <xdr:cNvPr id="13" name="Chart 13" title="Chart">
          <a:extLst>
            <a:ext uri="{FF2B5EF4-FFF2-40B4-BE49-F238E27FC236}">
              <a16:creationId xmlns:a16="http://schemas.microsoft.com/office/drawing/2014/main" id="{00000000-0008-0000-0E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533400</xdr:colOff>
      <xdr:row>1</xdr:row>
      <xdr:rowOff>57150</xdr:rowOff>
    </xdr:from>
    <xdr:ext cx="5095875" cy="3143250"/>
    <xdr:graphicFrame macro="">
      <xdr:nvGraphicFramePr>
        <xdr:cNvPr id="14" name="Chart 14" title="Chart">
          <a:extLst>
            <a:ext uri="{FF2B5EF4-FFF2-40B4-BE49-F238E27FC236}">
              <a16:creationId xmlns:a16="http://schemas.microsoft.com/office/drawing/2014/main" id="{00000000-0008-0000-0F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533400</xdr:colOff>
      <xdr:row>1</xdr:row>
      <xdr:rowOff>57150</xdr:rowOff>
    </xdr:from>
    <xdr:ext cx="5095875" cy="3143250"/>
    <xdr:graphicFrame macro="">
      <xdr:nvGraphicFramePr>
        <xdr:cNvPr id="15" name="Chart 15" title="Chart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533400</xdr:colOff>
      <xdr:row>1</xdr:row>
      <xdr:rowOff>57150</xdr:rowOff>
    </xdr:from>
    <xdr:ext cx="5095875" cy="3143250"/>
    <xdr:graphicFrame macro="">
      <xdr:nvGraphicFramePr>
        <xdr:cNvPr id="16" name="Chart 16" title="Chart">
          <a:extLst>
            <a:ext uri="{FF2B5EF4-FFF2-40B4-BE49-F238E27FC236}">
              <a16:creationId xmlns:a16="http://schemas.microsoft.com/office/drawing/2014/main" id="{00000000-0008-0000-1100-00001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533400</xdr:colOff>
      <xdr:row>1</xdr:row>
      <xdr:rowOff>57150</xdr:rowOff>
    </xdr:from>
    <xdr:ext cx="5095875" cy="3143250"/>
    <xdr:graphicFrame macro="">
      <xdr:nvGraphicFramePr>
        <xdr:cNvPr id="17" name="Chart 17" title="Chart">
          <a:extLst>
            <a:ext uri="{FF2B5EF4-FFF2-40B4-BE49-F238E27FC236}">
              <a16:creationId xmlns:a16="http://schemas.microsoft.com/office/drawing/2014/main" id="{00000000-0008-0000-1200-00001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533400</xdr:colOff>
      <xdr:row>1</xdr:row>
      <xdr:rowOff>57150</xdr:rowOff>
    </xdr:from>
    <xdr:ext cx="5095875" cy="3143250"/>
    <xdr:graphicFrame macro="">
      <xdr:nvGraphicFramePr>
        <xdr:cNvPr id="18" name="Chart 18" title="Chart">
          <a:extLst>
            <a:ext uri="{FF2B5EF4-FFF2-40B4-BE49-F238E27FC236}">
              <a16:creationId xmlns:a16="http://schemas.microsoft.com/office/drawing/2014/main" id="{00000000-0008-0000-1300-00001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533400</xdr:colOff>
      <xdr:row>1</xdr:row>
      <xdr:rowOff>57150</xdr:rowOff>
    </xdr:from>
    <xdr:ext cx="5095875" cy="3143250"/>
    <xdr:graphicFrame macro="">
      <xdr:nvGraphicFramePr>
        <xdr:cNvPr id="19" name="Chart 19" title="Chart">
          <a:extLst>
            <a:ext uri="{FF2B5EF4-FFF2-40B4-BE49-F238E27FC236}">
              <a16:creationId xmlns:a16="http://schemas.microsoft.com/office/drawing/2014/main" id="{00000000-0008-0000-1400-00001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171450</xdr:colOff>
      <xdr:row>1</xdr:row>
      <xdr:rowOff>57150</xdr:rowOff>
    </xdr:from>
    <xdr:ext cx="5095875" cy="3143250"/>
    <xdr:graphicFrame macro="">
      <xdr:nvGraphicFramePr>
        <xdr:cNvPr id="20" name="Chart 20" title="Chart">
          <a:extLst>
            <a:ext uri="{FF2B5EF4-FFF2-40B4-BE49-F238E27FC236}">
              <a16:creationId xmlns:a16="http://schemas.microsoft.com/office/drawing/2014/main" id="{00000000-0008-0000-1500-00001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171450</xdr:colOff>
      <xdr:row>1</xdr:row>
      <xdr:rowOff>57150</xdr:rowOff>
    </xdr:from>
    <xdr:ext cx="5095875" cy="3143250"/>
    <xdr:graphicFrame macro="">
      <xdr:nvGraphicFramePr>
        <xdr:cNvPr id="21" name="Chart 21" title="Chart">
          <a:extLst>
            <a:ext uri="{FF2B5EF4-FFF2-40B4-BE49-F238E27FC236}">
              <a16:creationId xmlns:a16="http://schemas.microsoft.com/office/drawing/2014/main" id="{00000000-0008-0000-1600-00001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171450</xdr:colOff>
      <xdr:row>1</xdr:row>
      <xdr:rowOff>57150</xdr:rowOff>
    </xdr:from>
    <xdr:ext cx="5095875" cy="3143250"/>
    <xdr:graphicFrame macro="">
      <xdr:nvGraphicFramePr>
        <xdr:cNvPr id="22" name="Chart 22" title="Chart">
          <a:extLst>
            <a:ext uri="{FF2B5EF4-FFF2-40B4-BE49-F238E27FC236}">
              <a16:creationId xmlns:a16="http://schemas.microsoft.com/office/drawing/2014/main" id="{00000000-0008-0000-1700-00001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171450</xdr:colOff>
      <xdr:row>1</xdr:row>
      <xdr:rowOff>57150</xdr:rowOff>
    </xdr:from>
    <xdr:ext cx="5095875" cy="3143250"/>
    <xdr:graphicFrame macro="">
      <xdr:nvGraphicFramePr>
        <xdr:cNvPr id="23" name="Chart 23" title="Chart">
          <a:extLst>
            <a:ext uri="{FF2B5EF4-FFF2-40B4-BE49-F238E27FC236}">
              <a16:creationId xmlns:a16="http://schemas.microsoft.com/office/drawing/2014/main" id="{00000000-0008-0000-1800-00001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171450</xdr:colOff>
      <xdr:row>1</xdr:row>
      <xdr:rowOff>57150</xdr:rowOff>
    </xdr:from>
    <xdr:ext cx="5095875" cy="3143250"/>
    <xdr:graphicFrame macro="">
      <xdr:nvGraphicFramePr>
        <xdr:cNvPr id="24" name="Chart 24" title="Chart">
          <a:extLst>
            <a:ext uri="{FF2B5EF4-FFF2-40B4-BE49-F238E27FC236}">
              <a16:creationId xmlns:a16="http://schemas.microsoft.com/office/drawing/2014/main" id="{00000000-0008-0000-1900-00001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171450</xdr:colOff>
      <xdr:row>1</xdr:row>
      <xdr:rowOff>57150</xdr:rowOff>
    </xdr:from>
    <xdr:ext cx="5095875" cy="3143250"/>
    <xdr:graphicFrame macro="">
      <xdr:nvGraphicFramePr>
        <xdr:cNvPr id="25" name="Chart 25" title="Chart">
          <a:extLst>
            <a:ext uri="{FF2B5EF4-FFF2-40B4-BE49-F238E27FC236}">
              <a16:creationId xmlns:a16="http://schemas.microsoft.com/office/drawing/2014/main" id="{00000000-0008-0000-1A00-00001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171450</xdr:colOff>
      <xdr:row>1</xdr:row>
      <xdr:rowOff>57150</xdr:rowOff>
    </xdr:from>
    <xdr:ext cx="5095875" cy="3143250"/>
    <xdr:graphicFrame macro="">
      <xdr:nvGraphicFramePr>
        <xdr:cNvPr id="26" name="Chart 26" title="Chart">
          <a:extLst>
            <a:ext uri="{FF2B5EF4-FFF2-40B4-BE49-F238E27FC236}">
              <a16:creationId xmlns:a16="http://schemas.microsoft.com/office/drawing/2014/main" id="{00000000-0008-0000-1B00-00001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171450</xdr:colOff>
      <xdr:row>1</xdr:row>
      <xdr:rowOff>57150</xdr:rowOff>
    </xdr:from>
    <xdr:ext cx="5095875" cy="3143250"/>
    <xdr:graphicFrame macro="">
      <xdr:nvGraphicFramePr>
        <xdr:cNvPr id="27" name="Chart 27" title="Chart">
          <a:extLst>
            <a:ext uri="{FF2B5EF4-FFF2-40B4-BE49-F238E27FC236}">
              <a16:creationId xmlns:a16="http://schemas.microsoft.com/office/drawing/2014/main" id="{00000000-0008-0000-1C00-00001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200025</xdr:colOff>
      <xdr:row>2</xdr:row>
      <xdr:rowOff>66675</xdr:rowOff>
    </xdr:from>
    <xdr:ext cx="5095875" cy="3143250"/>
    <xdr:graphicFrame macro="">
      <xdr:nvGraphicFramePr>
        <xdr:cNvPr id="28" name="Chart 28" title="Chart">
          <a:extLst>
            <a:ext uri="{FF2B5EF4-FFF2-40B4-BE49-F238E27FC236}">
              <a16:creationId xmlns:a16="http://schemas.microsoft.com/office/drawing/2014/main" id="{00000000-0008-0000-1D00-00001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200025</xdr:colOff>
      <xdr:row>2</xdr:row>
      <xdr:rowOff>66675</xdr:rowOff>
    </xdr:from>
    <xdr:ext cx="5095875" cy="3143250"/>
    <xdr:graphicFrame macro="">
      <xdr:nvGraphicFramePr>
        <xdr:cNvPr id="29" name="Chart 29" title="Chart">
          <a:extLst>
            <a:ext uri="{FF2B5EF4-FFF2-40B4-BE49-F238E27FC236}">
              <a16:creationId xmlns:a16="http://schemas.microsoft.com/office/drawing/2014/main" id="{00000000-0008-0000-1E00-00001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200025</xdr:colOff>
      <xdr:row>2</xdr:row>
      <xdr:rowOff>66675</xdr:rowOff>
    </xdr:from>
    <xdr:ext cx="5095875" cy="3143250"/>
    <xdr:graphicFrame macro="">
      <xdr:nvGraphicFramePr>
        <xdr:cNvPr id="30" name="Chart 30" title="Chart">
          <a:extLst>
            <a:ext uri="{FF2B5EF4-FFF2-40B4-BE49-F238E27FC236}">
              <a16:creationId xmlns:a16="http://schemas.microsoft.com/office/drawing/2014/main" id="{00000000-0008-0000-1F00-00001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200025</xdr:colOff>
      <xdr:row>2</xdr:row>
      <xdr:rowOff>66675</xdr:rowOff>
    </xdr:from>
    <xdr:ext cx="5095875" cy="3143250"/>
    <xdr:graphicFrame macro="">
      <xdr:nvGraphicFramePr>
        <xdr:cNvPr id="31" name="Chart 31" title="Chart">
          <a:extLst>
            <a:ext uri="{FF2B5EF4-FFF2-40B4-BE49-F238E27FC236}">
              <a16:creationId xmlns:a16="http://schemas.microsoft.com/office/drawing/2014/main" id="{00000000-0008-0000-2000-00001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200025</xdr:colOff>
      <xdr:row>2</xdr:row>
      <xdr:rowOff>66675</xdr:rowOff>
    </xdr:from>
    <xdr:ext cx="5095875" cy="3143250"/>
    <xdr:graphicFrame macro="">
      <xdr:nvGraphicFramePr>
        <xdr:cNvPr id="32" name="Chart 32" title="Chart">
          <a:extLst>
            <a:ext uri="{FF2B5EF4-FFF2-40B4-BE49-F238E27FC236}">
              <a16:creationId xmlns:a16="http://schemas.microsoft.com/office/drawing/2014/main" id="{00000000-0008-0000-2100-00002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200025</xdr:colOff>
      <xdr:row>2</xdr:row>
      <xdr:rowOff>66675</xdr:rowOff>
    </xdr:from>
    <xdr:ext cx="5095875" cy="3143250"/>
    <xdr:graphicFrame macro="">
      <xdr:nvGraphicFramePr>
        <xdr:cNvPr id="33" name="Chart 33" title="Chart">
          <a:extLst>
            <a:ext uri="{FF2B5EF4-FFF2-40B4-BE49-F238E27FC236}">
              <a16:creationId xmlns:a16="http://schemas.microsoft.com/office/drawing/2014/main" id="{00000000-0008-0000-2200-00002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34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200025</xdr:colOff>
      <xdr:row>2</xdr:row>
      <xdr:rowOff>66675</xdr:rowOff>
    </xdr:from>
    <xdr:ext cx="5095875" cy="3143250"/>
    <xdr:graphicFrame macro="">
      <xdr:nvGraphicFramePr>
        <xdr:cNvPr id="34" name="Chart 34" title="Chart">
          <a:extLst>
            <a:ext uri="{FF2B5EF4-FFF2-40B4-BE49-F238E27FC236}">
              <a16:creationId xmlns:a16="http://schemas.microsoft.com/office/drawing/2014/main" id="{00000000-0008-0000-2300-00002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35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200025</xdr:colOff>
      <xdr:row>2</xdr:row>
      <xdr:rowOff>66675</xdr:rowOff>
    </xdr:from>
    <xdr:ext cx="5095875" cy="3143250"/>
    <xdr:graphicFrame macro="">
      <xdr:nvGraphicFramePr>
        <xdr:cNvPr id="35" name="Chart 35" title="Chart">
          <a:extLst>
            <a:ext uri="{FF2B5EF4-FFF2-40B4-BE49-F238E27FC236}">
              <a16:creationId xmlns:a16="http://schemas.microsoft.com/office/drawing/2014/main" id="{00000000-0008-0000-2400-00002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36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200025</xdr:colOff>
      <xdr:row>2</xdr:row>
      <xdr:rowOff>66675</xdr:rowOff>
    </xdr:from>
    <xdr:ext cx="5095875" cy="3143250"/>
    <xdr:graphicFrame macro="">
      <xdr:nvGraphicFramePr>
        <xdr:cNvPr id="37" name="Chart 37" title="Chart">
          <a:extLst>
            <a:ext uri="{FF2B5EF4-FFF2-40B4-BE49-F238E27FC236}">
              <a16:creationId xmlns:a16="http://schemas.microsoft.com/office/drawing/2014/main" id="{00000000-0008-0000-2500-00002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37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200025</xdr:colOff>
      <xdr:row>2</xdr:row>
      <xdr:rowOff>66675</xdr:rowOff>
    </xdr:from>
    <xdr:ext cx="5095875" cy="3143250"/>
    <xdr:graphicFrame macro="">
      <xdr:nvGraphicFramePr>
        <xdr:cNvPr id="36" name="Chart 36" title="Chart">
          <a:extLst>
            <a:ext uri="{FF2B5EF4-FFF2-40B4-BE49-F238E27FC236}">
              <a16:creationId xmlns:a16="http://schemas.microsoft.com/office/drawing/2014/main" id="{00000000-0008-0000-2600-00002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38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200025</xdr:colOff>
      <xdr:row>2</xdr:row>
      <xdr:rowOff>66675</xdr:rowOff>
    </xdr:from>
    <xdr:ext cx="5095875" cy="3143250"/>
    <xdr:graphicFrame macro="">
      <xdr:nvGraphicFramePr>
        <xdr:cNvPr id="38" name="Chart 38" title="Chart">
          <a:extLst>
            <a:ext uri="{FF2B5EF4-FFF2-40B4-BE49-F238E27FC236}">
              <a16:creationId xmlns:a16="http://schemas.microsoft.com/office/drawing/2014/main" id="{00000000-0008-0000-2700-00002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39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47625</xdr:colOff>
      <xdr:row>2</xdr:row>
      <xdr:rowOff>19050</xdr:rowOff>
    </xdr:from>
    <xdr:ext cx="5095875" cy="3143250"/>
    <xdr:graphicFrame macro="">
      <xdr:nvGraphicFramePr>
        <xdr:cNvPr id="39" name="Chart 39" title="Chart">
          <a:extLst>
            <a:ext uri="{FF2B5EF4-FFF2-40B4-BE49-F238E27FC236}">
              <a16:creationId xmlns:a16="http://schemas.microsoft.com/office/drawing/2014/main" id="{00000000-0008-0000-2800-00002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40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47625</xdr:colOff>
      <xdr:row>2</xdr:row>
      <xdr:rowOff>19050</xdr:rowOff>
    </xdr:from>
    <xdr:ext cx="5095875" cy="3143250"/>
    <xdr:graphicFrame macro="">
      <xdr:nvGraphicFramePr>
        <xdr:cNvPr id="40" name="Chart 40" title="Chart">
          <a:extLst>
            <a:ext uri="{FF2B5EF4-FFF2-40B4-BE49-F238E27FC236}">
              <a16:creationId xmlns:a16="http://schemas.microsoft.com/office/drawing/2014/main" id="{00000000-0008-0000-2900-00002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4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295275</xdr:colOff>
      <xdr:row>2</xdr:row>
      <xdr:rowOff>66675</xdr:rowOff>
    </xdr:from>
    <xdr:ext cx="5095875" cy="3143250"/>
    <xdr:graphicFrame macro="">
      <xdr:nvGraphicFramePr>
        <xdr:cNvPr id="41" name="Chart 41" title="Chart">
          <a:extLst>
            <a:ext uri="{FF2B5EF4-FFF2-40B4-BE49-F238E27FC236}">
              <a16:creationId xmlns:a16="http://schemas.microsoft.com/office/drawing/2014/main" id="{00000000-0008-0000-2A00-00002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42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295275</xdr:colOff>
      <xdr:row>2</xdr:row>
      <xdr:rowOff>66675</xdr:rowOff>
    </xdr:from>
    <xdr:ext cx="5095875" cy="3143250"/>
    <xdr:graphicFrame macro="">
      <xdr:nvGraphicFramePr>
        <xdr:cNvPr id="42" name="Chart 42" title="Chart">
          <a:extLst>
            <a:ext uri="{FF2B5EF4-FFF2-40B4-BE49-F238E27FC236}">
              <a16:creationId xmlns:a16="http://schemas.microsoft.com/office/drawing/2014/main" id="{00000000-0008-0000-2B00-00002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43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295275</xdr:colOff>
      <xdr:row>2</xdr:row>
      <xdr:rowOff>66675</xdr:rowOff>
    </xdr:from>
    <xdr:ext cx="5095875" cy="3143250"/>
    <xdr:graphicFrame macro="">
      <xdr:nvGraphicFramePr>
        <xdr:cNvPr id="43" name="Chart 43" title="Chart">
          <a:extLst>
            <a:ext uri="{FF2B5EF4-FFF2-40B4-BE49-F238E27FC236}">
              <a16:creationId xmlns:a16="http://schemas.microsoft.com/office/drawing/2014/main" id="{00000000-0008-0000-2C00-00002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44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295275</xdr:colOff>
      <xdr:row>2</xdr:row>
      <xdr:rowOff>66675</xdr:rowOff>
    </xdr:from>
    <xdr:ext cx="5095875" cy="3143250"/>
    <xdr:graphicFrame macro="">
      <xdr:nvGraphicFramePr>
        <xdr:cNvPr id="44" name="Chart 44" title="Chart">
          <a:extLst>
            <a:ext uri="{FF2B5EF4-FFF2-40B4-BE49-F238E27FC236}">
              <a16:creationId xmlns:a16="http://schemas.microsoft.com/office/drawing/2014/main" id="{00000000-0008-0000-2D00-00002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45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295275</xdr:colOff>
      <xdr:row>2</xdr:row>
      <xdr:rowOff>66675</xdr:rowOff>
    </xdr:from>
    <xdr:ext cx="5095875" cy="3143250"/>
    <xdr:graphicFrame macro="">
      <xdr:nvGraphicFramePr>
        <xdr:cNvPr id="45" name="Chart 45" title="Chart">
          <a:extLst>
            <a:ext uri="{FF2B5EF4-FFF2-40B4-BE49-F238E27FC236}">
              <a16:creationId xmlns:a16="http://schemas.microsoft.com/office/drawing/2014/main" id="{00000000-0008-0000-2E00-00002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46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295275</xdr:colOff>
      <xdr:row>2</xdr:row>
      <xdr:rowOff>66675</xdr:rowOff>
    </xdr:from>
    <xdr:ext cx="5095875" cy="3143250"/>
    <xdr:graphicFrame macro="">
      <xdr:nvGraphicFramePr>
        <xdr:cNvPr id="46" name="Chart 46" title="Chart">
          <a:extLst>
            <a:ext uri="{FF2B5EF4-FFF2-40B4-BE49-F238E27FC236}">
              <a16:creationId xmlns:a16="http://schemas.microsoft.com/office/drawing/2014/main" id="{00000000-0008-0000-2F00-00002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47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295275</xdr:colOff>
      <xdr:row>2</xdr:row>
      <xdr:rowOff>66675</xdr:rowOff>
    </xdr:from>
    <xdr:ext cx="5095875" cy="3143250"/>
    <xdr:graphicFrame macro="">
      <xdr:nvGraphicFramePr>
        <xdr:cNvPr id="47" name="Chart 47" title="Chart">
          <a:extLst>
            <a:ext uri="{FF2B5EF4-FFF2-40B4-BE49-F238E27FC236}">
              <a16:creationId xmlns:a16="http://schemas.microsoft.com/office/drawing/2014/main" id="{00000000-0008-0000-3000-00002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48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295275</xdr:colOff>
      <xdr:row>2</xdr:row>
      <xdr:rowOff>66675</xdr:rowOff>
    </xdr:from>
    <xdr:ext cx="5095875" cy="3143250"/>
    <xdr:graphicFrame macro="">
      <xdr:nvGraphicFramePr>
        <xdr:cNvPr id="48" name="Chart 48" title="Chart">
          <a:extLst>
            <a:ext uri="{FF2B5EF4-FFF2-40B4-BE49-F238E27FC236}">
              <a16:creationId xmlns:a16="http://schemas.microsoft.com/office/drawing/2014/main" id="{00000000-0008-0000-3100-00003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49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295275</xdr:colOff>
      <xdr:row>2</xdr:row>
      <xdr:rowOff>66675</xdr:rowOff>
    </xdr:from>
    <xdr:ext cx="5095875" cy="3143250"/>
    <xdr:graphicFrame macro="">
      <xdr:nvGraphicFramePr>
        <xdr:cNvPr id="49" name="Chart 49" title="Chart">
          <a:extLst>
            <a:ext uri="{FF2B5EF4-FFF2-40B4-BE49-F238E27FC236}">
              <a16:creationId xmlns:a16="http://schemas.microsoft.com/office/drawing/2014/main" id="{00000000-0008-0000-3200-00003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50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295275</xdr:colOff>
      <xdr:row>2</xdr:row>
      <xdr:rowOff>66675</xdr:rowOff>
    </xdr:from>
    <xdr:ext cx="5095875" cy="3143250"/>
    <xdr:graphicFrame macro="">
      <xdr:nvGraphicFramePr>
        <xdr:cNvPr id="50" name="Chart 50" title="Chart">
          <a:extLst>
            <a:ext uri="{FF2B5EF4-FFF2-40B4-BE49-F238E27FC236}">
              <a16:creationId xmlns:a16="http://schemas.microsoft.com/office/drawing/2014/main" id="{00000000-0008-0000-3300-00003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5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295275</xdr:colOff>
      <xdr:row>2</xdr:row>
      <xdr:rowOff>66675</xdr:rowOff>
    </xdr:from>
    <xdr:ext cx="5095875" cy="3143250"/>
    <xdr:graphicFrame macro="">
      <xdr:nvGraphicFramePr>
        <xdr:cNvPr id="51" name="Chart 51" title="Chart">
          <a:extLst>
            <a:ext uri="{FF2B5EF4-FFF2-40B4-BE49-F238E27FC236}">
              <a16:creationId xmlns:a16="http://schemas.microsoft.com/office/drawing/2014/main" id="{00000000-0008-0000-3400-00003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BJ326"/>
  <sheetViews>
    <sheetView tabSelected="1" workbookViewId="0">
      <pane ySplit="1" topLeftCell="A2" activePane="bottomLeft" state="frozen"/>
      <selection pane="bottomLeft" activeCell="B3" sqref="B3"/>
    </sheetView>
  </sheetViews>
  <sheetFormatPr baseColWidth="10" defaultColWidth="14.5" defaultRowHeight="15.75" customHeight="1"/>
  <cols>
    <col min="1" max="62" width="21.5" customWidth="1"/>
  </cols>
  <sheetData>
    <row r="1" spans="1:56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 ht="15.75" customHeight="1">
      <c r="A2" s="5">
        <v>43801.66423840278</v>
      </c>
      <c r="B2" s="7" t="s">
        <v>55</v>
      </c>
      <c r="C2" s="7" t="s">
        <v>56</v>
      </c>
      <c r="D2" s="7" t="s">
        <v>57</v>
      </c>
    </row>
    <row r="3" spans="1:56" ht="15.75" customHeight="1">
      <c r="A3" s="5">
        <v>43801.68135806713</v>
      </c>
      <c r="B3" s="7" t="s">
        <v>55</v>
      </c>
      <c r="C3" s="7" t="s">
        <v>58</v>
      </c>
      <c r="D3" s="7" t="s">
        <v>59</v>
      </c>
      <c r="E3" s="7" t="s">
        <v>60</v>
      </c>
      <c r="F3" s="7" t="s">
        <v>55</v>
      </c>
      <c r="G3" s="7" t="s">
        <v>61</v>
      </c>
      <c r="H3" s="7" t="s">
        <v>62</v>
      </c>
      <c r="I3" s="7" t="s">
        <v>55</v>
      </c>
      <c r="J3" s="7" t="s">
        <v>55</v>
      </c>
      <c r="K3" s="7" t="s">
        <v>63</v>
      </c>
      <c r="L3" s="7" t="s">
        <v>64</v>
      </c>
      <c r="M3" s="7" t="s">
        <v>65</v>
      </c>
      <c r="N3" s="7" t="s">
        <v>66</v>
      </c>
      <c r="O3" s="7" t="s">
        <v>65</v>
      </c>
      <c r="P3" s="7" t="s">
        <v>62</v>
      </c>
      <c r="Q3" s="7" t="s">
        <v>60</v>
      </c>
      <c r="R3" s="7" t="s">
        <v>66</v>
      </c>
      <c r="S3" s="7" t="s">
        <v>60</v>
      </c>
      <c r="T3" s="7" t="s">
        <v>66</v>
      </c>
      <c r="U3" s="7" t="s">
        <v>67</v>
      </c>
      <c r="V3" s="7" t="s">
        <v>67</v>
      </c>
      <c r="W3" s="7" t="s">
        <v>67</v>
      </c>
      <c r="X3" s="7" t="s">
        <v>68</v>
      </c>
      <c r="Y3" s="7" t="s">
        <v>62</v>
      </c>
      <c r="Z3" s="7" t="s">
        <v>85</v>
      </c>
      <c r="AA3" s="7" t="s">
        <v>62</v>
      </c>
      <c r="AB3" s="7" t="s">
        <v>68</v>
      </c>
      <c r="AC3" s="7" t="s">
        <v>68</v>
      </c>
      <c r="AD3" s="7" t="s">
        <v>67</v>
      </c>
      <c r="AE3" s="7" t="s">
        <v>66</v>
      </c>
      <c r="AF3" s="7" t="s">
        <v>92</v>
      </c>
      <c r="AG3" s="7" t="s">
        <v>93</v>
      </c>
      <c r="AH3" s="7" t="s">
        <v>61</v>
      </c>
      <c r="AI3" s="7" t="s">
        <v>61</v>
      </c>
      <c r="AJ3" s="7" t="s">
        <v>61</v>
      </c>
      <c r="AK3" s="7" t="s">
        <v>92</v>
      </c>
      <c r="AL3" s="7" t="s">
        <v>61</v>
      </c>
      <c r="AM3" s="7" t="s">
        <v>92</v>
      </c>
      <c r="AN3" s="7" t="s">
        <v>92</v>
      </c>
      <c r="AO3" s="7" t="s">
        <v>92</v>
      </c>
      <c r="AP3" s="7" t="s">
        <v>61</v>
      </c>
      <c r="AQ3" s="7" t="s">
        <v>105</v>
      </c>
      <c r="AR3" s="7" t="s">
        <v>105</v>
      </c>
      <c r="AS3" s="7" t="s">
        <v>108</v>
      </c>
      <c r="AT3" s="7" t="s">
        <v>64</v>
      </c>
      <c r="AU3" s="7" t="s">
        <v>64</v>
      </c>
      <c r="AV3" s="7" t="s">
        <v>112</v>
      </c>
      <c r="AW3" s="7" t="s">
        <v>65</v>
      </c>
      <c r="AX3" s="7" t="s">
        <v>108</v>
      </c>
      <c r="AY3" s="7" t="s">
        <v>65</v>
      </c>
      <c r="AZ3" s="7" t="s">
        <v>112</v>
      </c>
      <c r="BA3" s="7" t="s">
        <v>64</v>
      </c>
      <c r="BB3" s="7" t="s">
        <v>64</v>
      </c>
      <c r="BC3" s="7"/>
      <c r="BD3" s="7" t="s">
        <v>105</v>
      </c>
    </row>
    <row r="4" spans="1:56" ht="15.75" customHeight="1">
      <c r="A4" s="5">
        <v>43802.514540347227</v>
      </c>
      <c r="B4" s="7" t="s">
        <v>55</v>
      </c>
      <c r="C4" s="7" t="s">
        <v>56</v>
      </c>
      <c r="D4" s="7" t="s">
        <v>57</v>
      </c>
      <c r="E4" s="7" t="s">
        <v>60</v>
      </c>
      <c r="F4" s="7" t="s">
        <v>55</v>
      </c>
      <c r="G4" s="7" t="s">
        <v>63</v>
      </c>
      <c r="H4" s="7" t="s">
        <v>60</v>
      </c>
      <c r="I4" s="7" t="s">
        <v>55</v>
      </c>
      <c r="J4" s="7" t="s">
        <v>128</v>
      </c>
      <c r="K4" s="7" t="s">
        <v>61</v>
      </c>
      <c r="L4" s="7" t="s">
        <v>108</v>
      </c>
      <c r="M4" s="7" t="s">
        <v>65</v>
      </c>
      <c r="N4" s="7" t="s">
        <v>62</v>
      </c>
      <c r="O4" s="7" t="s">
        <v>129</v>
      </c>
      <c r="P4" s="7" t="s">
        <v>68</v>
      </c>
      <c r="Q4" s="7" t="s">
        <v>62</v>
      </c>
      <c r="R4" s="7" t="s">
        <v>62</v>
      </c>
      <c r="S4" s="7" t="s">
        <v>66</v>
      </c>
      <c r="T4" s="7" t="s">
        <v>60</v>
      </c>
      <c r="U4" s="7" t="s">
        <v>67</v>
      </c>
      <c r="V4" s="7" t="s">
        <v>67</v>
      </c>
      <c r="W4" s="7" t="s">
        <v>60</v>
      </c>
      <c r="X4" s="7" t="s">
        <v>62</v>
      </c>
      <c r="Y4" s="7" t="s">
        <v>62</v>
      </c>
      <c r="Z4" s="7" t="s">
        <v>130</v>
      </c>
      <c r="AA4" s="7" t="s">
        <v>67</v>
      </c>
      <c r="AB4" s="7" t="s">
        <v>62</v>
      </c>
      <c r="AC4" s="7" t="s">
        <v>62</v>
      </c>
      <c r="AD4" s="7" t="s">
        <v>66</v>
      </c>
      <c r="AE4" s="7" t="s">
        <v>66</v>
      </c>
      <c r="AF4" s="7" t="s">
        <v>61</v>
      </c>
      <c r="AG4" s="7" t="s">
        <v>93</v>
      </c>
      <c r="AH4" s="7" t="s">
        <v>105</v>
      </c>
      <c r="AI4" s="7" t="s">
        <v>92</v>
      </c>
      <c r="AJ4" s="7" t="s">
        <v>92</v>
      </c>
      <c r="AK4" s="7" t="s">
        <v>93</v>
      </c>
      <c r="AL4" s="7" t="s">
        <v>61</v>
      </c>
      <c r="AM4" s="7" t="s">
        <v>63</v>
      </c>
      <c r="AN4" s="7" t="s">
        <v>61</v>
      </c>
      <c r="AO4" s="7" t="s">
        <v>61</v>
      </c>
      <c r="AP4" s="7" t="s">
        <v>61</v>
      </c>
      <c r="AQ4" s="7" t="s">
        <v>105</v>
      </c>
      <c r="AR4" s="7" t="s">
        <v>105</v>
      </c>
      <c r="AS4" s="7" t="s">
        <v>131</v>
      </c>
      <c r="AT4" s="7" t="s">
        <v>64</v>
      </c>
      <c r="AU4" s="7" t="s">
        <v>65</v>
      </c>
      <c r="AV4" s="7" t="s">
        <v>112</v>
      </c>
      <c r="AW4" s="7" t="s">
        <v>65</v>
      </c>
      <c r="AX4" s="7" t="s">
        <v>65</v>
      </c>
      <c r="AY4" s="7" t="s">
        <v>65</v>
      </c>
      <c r="AZ4" s="7" t="s">
        <v>64</v>
      </c>
      <c r="BA4" s="7" t="s">
        <v>64</v>
      </c>
      <c r="BB4" s="7" t="s">
        <v>64</v>
      </c>
      <c r="BC4" s="7" t="s">
        <v>132</v>
      </c>
      <c r="BD4" s="7" t="s">
        <v>105</v>
      </c>
    </row>
    <row r="5" spans="1:56" ht="15.75" customHeight="1">
      <c r="A5" s="5">
        <v>43802.514671747689</v>
      </c>
      <c r="B5" s="7" t="s">
        <v>55</v>
      </c>
      <c r="C5" s="7" t="s">
        <v>58</v>
      </c>
      <c r="E5" s="7" t="s">
        <v>67</v>
      </c>
      <c r="F5" s="7" t="s">
        <v>128</v>
      </c>
      <c r="G5" s="7" t="s">
        <v>63</v>
      </c>
      <c r="H5" s="7" t="s">
        <v>67</v>
      </c>
      <c r="I5" s="7" t="s">
        <v>128</v>
      </c>
      <c r="J5" s="7" t="s">
        <v>128</v>
      </c>
      <c r="K5" s="7" t="s">
        <v>63</v>
      </c>
      <c r="L5" s="7" t="s">
        <v>112</v>
      </c>
      <c r="M5" s="7" t="s">
        <v>112</v>
      </c>
      <c r="N5" s="7" t="s">
        <v>67</v>
      </c>
      <c r="O5" s="7" t="s">
        <v>131</v>
      </c>
      <c r="P5" s="7" t="s">
        <v>66</v>
      </c>
      <c r="Q5" s="7" t="s">
        <v>66</v>
      </c>
      <c r="R5" s="7" t="s">
        <v>66</v>
      </c>
      <c r="S5" s="7" t="s">
        <v>66</v>
      </c>
      <c r="T5" s="7" t="s">
        <v>66</v>
      </c>
      <c r="U5" s="7" t="s">
        <v>66</v>
      </c>
      <c r="V5" s="7" t="s">
        <v>60</v>
      </c>
      <c r="W5" s="7" t="s">
        <v>66</v>
      </c>
      <c r="X5" s="7" t="s">
        <v>66</v>
      </c>
      <c r="Y5" s="7" t="s">
        <v>67</v>
      </c>
      <c r="Z5" s="7" t="s">
        <v>130</v>
      </c>
      <c r="AA5" s="7" t="s">
        <v>67</v>
      </c>
      <c r="AB5" s="7" t="s">
        <v>62</v>
      </c>
      <c r="AC5" s="7" t="s">
        <v>62</v>
      </c>
      <c r="AD5" s="7" t="s">
        <v>66</v>
      </c>
      <c r="AE5" s="7" t="s">
        <v>66</v>
      </c>
      <c r="AF5" s="7" t="s">
        <v>93</v>
      </c>
      <c r="AG5" s="7" t="s">
        <v>61</v>
      </c>
      <c r="AH5" s="7" t="s">
        <v>63</v>
      </c>
      <c r="AI5" s="7" t="s">
        <v>92</v>
      </c>
      <c r="AJ5" s="7" t="s">
        <v>92</v>
      </c>
      <c r="AK5" s="7" t="s">
        <v>61</v>
      </c>
      <c r="AL5" s="7" t="s">
        <v>61</v>
      </c>
      <c r="AM5" s="7" t="s">
        <v>63</v>
      </c>
      <c r="AN5" s="7" t="s">
        <v>61</v>
      </c>
      <c r="AO5" s="7" t="s">
        <v>63</v>
      </c>
      <c r="AP5" s="7" t="s">
        <v>92</v>
      </c>
      <c r="AQ5" s="7" t="s">
        <v>63</v>
      </c>
      <c r="AR5" s="7" t="s">
        <v>133</v>
      </c>
      <c r="AS5" s="7" t="s">
        <v>131</v>
      </c>
      <c r="AT5" s="7" t="s">
        <v>112</v>
      </c>
      <c r="AU5" s="7" t="s">
        <v>65</v>
      </c>
      <c r="AV5" s="7" t="s">
        <v>65</v>
      </c>
      <c r="AW5" s="7" t="s">
        <v>65</v>
      </c>
      <c r="AX5" s="7" t="s">
        <v>131</v>
      </c>
      <c r="AY5" s="7" t="s">
        <v>65</v>
      </c>
      <c r="AZ5" s="7" t="s">
        <v>65</v>
      </c>
      <c r="BA5" s="7" t="s">
        <v>65</v>
      </c>
      <c r="BB5" s="7" t="s">
        <v>112</v>
      </c>
      <c r="BC5" s="7" t="s">
        <v>134</v>
      </c>
      <c r="BD5" s="7" t="s">
        <v>105</v>
      </c>
    </row>
    <row r="6" spans="1:56" ht="15.75" customHeight="1">
      <c r="A6" s="5">
        <v>43802.514741886574</v>
      </c>
      <c r="B6" s="7" t="s">
        <v>55</v>
      </c>
      <c r="C6" s="7" t="s">
        <v>58</v>
      </c>
      <c r="D6" s="7" t="s">
        <v>59</v>
      </c>
      <c r="E6" s="7" t="s">
        <v>68</v>
      </c>
      <c r="F6" s="7" t="s">
        <v>55</v>
      </c>
      <c r="G6" s="7" t="s">
        <v>93</v>
      </c>
      <c r="H6" s="7" t="s">
        <v>62</v>
      </c>
      <c r="I6" s="7" t="s">
        <v>55</v>
      </c>
      <c r="J6" s="7" t="s">
        <v>55</v>
      </c>
      <c r="K6" s="7" t="s">
        <v>93</v>
      </c>
      <c r="L6" s="7" t="s">
        <v>64</v>
      </c>
      <c r="M6" s="7" t="s">
        <v>65</v>
      </c>
      <c r="N6" s="7" t="s">
        <v>60</v>
      </c>
      <c r="O6" s="7" t="s">
        <v>65</v>
      </c>
      <c r="P6" s="7" t="s">
        <v>62</v>
      </c>
      <c r="Q6" s="7" t="s">
        <v>68</v>
      </c>
      <c r="R6" s="7" t="s">
        <v>68</v>
      </c>
      <c r="S6" s="7" t="s">
        <v>60</v>
      </c>
      <c r="T6" s="7" t="s">
        <v>68</v>
      </c>
      <c r="U6" s="7" t="s">
        <v>68</v>
      </c>
      <c r="V6" s="7" t="s">
        <v>68</v>
      </c>
      <c r="W6" s="7" t="s">
        <v>68</v>
      </c>
      <c r="X6" s="7" t="s">
        <v>68</v>
      </c>
      <c r="Y6" s="7" t="s">
        <v>62</v>
      </c>
      <c r="Z6" s="7" t="s">
        <v>85</v>
      </c>
      <c r="AA6" s="7" t="s">
        <v>60</v>
      </c>
      <c r="AB6" s="7" t="s">
        <v>68</v>
      </c>
      <c r="AC6" s="7" t="s">
        <v>60</v>
      </c>
      <c r="AD6" s="7" t="s">
        <v>67</v>
      </c>
      <c r="AE6" s="7" t="s">
        <v>66</v>
      </c>
      <c r="AF6" s="7" t="s">
        <v>63</v>
      </c>
      <c r="AG6" s="7" t="s">
        <v>92</v>
      </c>
      <c r="AH6" s="7" t="s">
        <v>63</v>
      </c>
      <c r="AI6" s="7" t="s">
        <v>61</v>
      </c>
      <c r="AJ6" s="7" t="s">
        <v>61</v>
      </c>
      <c r="AK6" s="7" t="s">
        <v>61</v>
      </c>
      <c r="AL6" s="7" t="s">
        <v>92</v>
      </c>
      <c r="AM6" s="7" t="s">
        <v>92</v>
      </c>
      <c r="AN6" s="7" t="s">
        <v>63</v>
      </c>
      <c r="AO6" s="7" t="s">
        <v>63</v>
      </c>
      <c r="AP6" s="7" t="s">
        <v>63</v>
      </c>
      <c r="AQ6" s="7" t="s">
        <v>63</v>
      </c>
      <c r="AR6" s="7" t="s">
        <v>133</v>
      </c>
      <c r="AS6" s="7" t="s">
        <v>108</v>
      </c>
      <c r="AT6" s="7" t="s">
        <v>131</v>
      </c>
      <c r="AU6" s="7" t="s">
        <v>131</v>
      </c>
      <c r="AV6" s="7" t="s">
        <v>108</v>
      </c>
      <c r="AW6" s="7" t="s">
        <v>112</v>
      </c>
      <c r="AX6" s="7" t="s">
        <v>112</v>
      </c>
      <c r="AY6" s="7" t="s">
        <v>112</v>
      </c>
      <c r="AZ6" s="7" t="s">
        <v>112</v>
      </c>
      <c r="BA6" s="7" t="s">
        <v>65</v>
      </c>
      <c r="BB6" s="7" t="s">
        <v>65</v>
      </c>
      <c r="BC6" s="7" t="s">
        <v>135</v>
      </c>
      <c r="BD6" s="7" t="s">
        <v>105</v>
      </c>
    </row>
    <row r="7" spans="1:56" ht="15.75" customHeight="1">
      <c r="A7" s="5">
        <v>43802.515474282409</v>
      </c>
      <c r="B7" s="7" t="s">
        <v>55</v>
      </c>
      <c r="C7" s="7" t="s">
        <v>58</v>
      </c>
      <c r="D7" s="7" t="s">
        <v>136</v>
      </c>
      <c r="E7" s="7" t="s">
        <v>67</v>
      </c>
      <c r="F7" s="7" t="s">
        <v>128</v>
      </c>
      <c r="G7" s="7" t="s">
        <v>63</v>
      </c>
      <c r="H7" s="7" t="s">
        <v>67</v>
      </c>
      <c r="I7" s="7" t="s">
        <v>55</v>
      </c>
      <c r="J7" s="7" t="s">
        <v>128</v>
      </c>
      <c r="K7" s="7" t="s">
        <v>63</v>
      </c>
      <c r="L7" s="7" t="s">
        <v>112</v>
      </c>
      <c r="M7" s="7" t="s">
        <v>131</v>
      </c>
      <c r="N7" s="7" t="s">
        <v>67</v>
      </c>
      <c r="O7" s="7" t="s">
        <v>131</v>
      </c>
      <c r="P7" s="7" t="s">
        <v>60</v>
      </c>
      <c r="Q7" s="7" t="s">
        <v>66</v>
      </c>
      <c r="R7" s="7" t="s">
        <v>66</v>
      </c>
      <c r="S7" s="7" t="s">
        <v>66</v>
      </c>
      <c r="T7" s="7" t="s">
        <v>66</v>
      </c>
      <c r="U7" s="7" t="s">
        <v>67</v>
      </c>
      <c r="V7" s="7" t="s">
        <v>67</v>
      </c>
      <c r="W7" s="7" t="s">
        <v>66</v>
      </c>
      <c r="X7" s="7" t="s">
        <v>66</v>
      </c>
      <c r="Y7" s="7" t="s">
        <v>68</v>
      </c>
      <c r="Z7" s="7" t="s">
        <v>130</v>
      </c>
      <c r="AA7" s="7" t="s">
        <v>62</v>
      </c>
      <c r="AB7" s="7" t="s">
        <v>62</v>
      </c>
      <c r="AC7" s="7" t="s">
        <v>62</v>
      </c>
      <c r="AD7" s="7" t="s">
        <v>66</v>
      </c>
      <c r="AE7" s="7" t="s">
        <v>66</v>
      </c>
      <c r="AF7" s="7" t="s">
        <v>61</v>
      </c>
      <c r="AG7" s="7" t="s">
        <v>61</v>
      </c>
      <c r="AH7" s="7" t="s">
        <v>105</v>
      </c>
      <c r="AI7" s="7" t="s">
        <v>61</v>
      </c>
      <c r="AJ7" s="7" t="s">
        <v>105</v>
      </c>
      <c r="AK7" s="7" t="s">
        <v>105</v>
      </c>
      <c r="AL7" s="7" t="s">
        <v>61</v>
      </c>
      <c r="AM7" s="7" t="s">
        <v>63</v>
      </c>
      <c r="AN7" s="7" t="s">
        <v>61</v>
      </c>
      <c r="AO7" s="7" t="s">
        <v>61</v>
      </c>
      <c r="AP7" s="7" t="s">
        <v>105</v>
      </c>
      <c r="AQ7" s="7" t="s">
        <v>105</v>
      </c>
      <c r="AR7" s="7" t="s">
        <v>105</v>
      </c>
      <c r="AS7" s="7" t="s">
        <v>131</v>
      </c>
      <c r="AT7" s="7" t="s">
        <v>112</v>
      </c>
      <c r="AU7" s="7" t="s">
        <v>131</v>
      </c>
      <c r="AV7" s="7" t="s">
        <v>112</v>
      </c>
      <c r="AW7" s="7" t="s">
        <v>65</v>
      </c>
      <c r="AX7" s="7" t="s">
        <v>131</v>
      </c>
      <c r="AY7" s="7" t="s">
        <v>65</v>
      </c>
      <c r="AZ7" s="7" t="s">
        <v>65</v>
      </c>
      <c r="BA7" s="7" t="s">
        <v>65</v>
      </c>
      <c r="BB7" s="7" t="s">
        <v>112</v>
      </c>
      <c r="BC7" s="7" t="s">
        <v>137</v>
      </c>
      <c r="BD7" s="7" t="s">
        <v>105</v>
      </c>
    </row>
    <row r="8" spans="1:56" ht="15.75" customHeight="1">
      <c r="A8" s="5">
        <v>43802.515600775463</v>
      </c>
      <c r="B8" s="7" t="s">
        <v>55</v>
      </c>
      <c r="C8" s="7" t="s">
        <v>56</v>
      </c>
      <c r="D8" s="7" t="s">
        <v>59</v>
      </c>
      <c r="E8" s="7" t="s">
        <v>62</v>
      </c>
      <c r="F8" s="7" t="s">
        <v>55</v>
      </c>
      <c r="G8" s="7" t="s">
        <v>61</v>
      </c>
      <c r="H8" s="7" t="s">
        <v>62</v>
      </c>
      <c r="I8" s="7" t="s">
        <v>55</v>
      </c>
      <c r="J8" s="7" t="s">
        <v>55</v>
      </c>
      <c r="K8" s="7" t="s">
        <v>61</v>
      </c>
      <c r="L8" s="7" t="s">
        <v>64</v>
      </c>
      <c r="M8" s="7" t="s">
        <v>65</v>
      </c>
      <c r="N8" s="7" t="s">
        <v>68</v>
      </c>
      <c r="O8" s="7" t="s">
        <v>65</v>
      </c>
      <c r="P8" s="7" t="s">
        <v>62</v>
      </c>
      <c r="Q8" s="7" t="s">
        <v>60</v>
      </c>
      <c r="R8" s="7" t="s">
        <v>60</v>
      </c>
      <c r="S8" s="7" t="s">
        <v>60</v>
      </c>
      <c r="T8" s="7" t="s">
        <v>67</v>
      </c>
      <c r="U8" s="7" t="s">
        <v>60</v>
      </c>
      <c r="V8" s="7" t="s">
        <v>60</v>
      </c>
      <c r="W8" s="7" t="s">
        <v>60</v>
      </c>
      <c r="X8" s="7" t="s">
        <v>62</v>
      </c>
      <c r="Z8" s="7" t="s">
        <v>130</v>
      </c>
      <c r="AA8" s="7" t="s">
        <v>60</v>
      </c>
      <c r="AB8" s="7" t="s">
        <v>62</v>
      </c>
      <c r="AC8" s="7" t="s">
        <v>62</v>
      </c>
      <c r="AD8" s="7" t="s">
        <v>68</v>
      </c>
      <c r="AE8" s="7" t="s">
        <v>67</v>
      </c>
      <c r="AF8" s="7" t="s">
        <v>63</v>
      </c>
      <c r="AG8" s="7" t="s">
        <v>92</v>
      </c>
      <c r="AH8" s="7" t="s">
        <v>61</v>
      </c>
      <c r="AI8" s="7" t="s">
        <v>105</v>
      </c>
      <c r="AJ8" s="7" t="s">
        <v>105</v>
      </c>
      <c r="AK8" s="7" t="s">
        <v>63</v>
      </c>
      <c r="AL8" s="7" t="s">
        <v>63</v>
      </c>
      <c r="AM8" s="7" t="s">
        <v>63</v>
      </c>
      <c r="AN8" s="7" t="s">
        <v>61</v>
      </c>
      <c r="AO8" s="7" t="s">
        <v>105</v>
      </c>
      <c r="AP8" s="7" t="s">
        <v>105</v>
      </c>
      <c r="AQ8" s="7" t="s">
        <v>105</v>
      </c>
      <c r="AR8" s="7" t="s">
        <v>105</v>
      </c>
      <c r="AS8" s="7" t="s">
        <v>108</v>
      </c>
      <c r="AT8" s="7" t="s">
        <v>108</v>
      </c>
      <c r="AU8" s="7" t="s">
        <v>112</v>
      </c>
      <c r="AV8" s="7" t="s">
        <v>108</v>
      </c>
      <c r="AW8" s="7" t="s">
        <v>108</v>
      </c>
      <c r="AX8" s="7" t="s">
        <v>108</v>
      </c>
      <c r="AY8" s="7" t="s">
        <v>65</v>
      </c>
      <c r="AZ8" s="7" t="s">
        <v>131</v>
      </c>
      <c r="BA8" s="7" t="s">
        <v>64</v>
      </c>
      <c r="BB8" s="7" t="s">
        <v>131</v>
      </c>
      <c r="BC8" s="7" t="s">
        <v>191</v>
      </c>
      <c r="BD8" s="7" t="s">
        <v>105</v>
      </c>
    </row>
    <row r="9" spans="1:56" ht="15.75" customHeight="1">
      <c r="A9" s="5">
        <v>43802.516038553236</v>
      </c>
      <c r="B9" s="7" t="s">
        <v>55</v>
      </c>
      <c r="C9" s="7" t="s">
        <v>58</v>
      </c>
      <c r="E9" s="7" t="s">
        <v>67</v>
      </c>
      <c r="F9" s="7" t="s">
        <v>128</v>
      </c>
      <c r="G9" s="7" t="s">
        <v>61</v>
      </c>
      <c r="H9" s="7" t="s">
        <v>67</v>
      </c>
      <c r="I9" s="7" t="s">
        <v>128</v>
      </c>
      <c r="J9" s="7" t="s">
        <v>128</v>
      </c>
      <c r="K9" s="7" t="s">
        <v>61</v>
      </c>
      <c r="L9" s="7" t="s">
        <v>131</v>
      </c>
      <c r="M9" s="7" t="s">
        <v>65</v>
      </c>
      <c r="N9" s="7" t="s">
        <v>68</v>
      </c>
      <c r="O9" s="7" t="s">
        <v>65</v>
      </c>
      <c r="P9" s="7" t="s">
        <v>62</v>
      </c>
      <c r="Q9" s="7" t="s">
        <v>68</v>
      </c>
      <c r="R9" s="7" t="s">
        <v>68</v>
      </c>
      <c r="S9" s="7" t="s">
        <v>68</v>
      </c>
      <c r="T9" s="7" t="s">
        <v>68</v>
      </c>
      <c r="U9" s="7" t="s">
        <v>68</v>
      </c>
      <c r="V9" s="7" t="s">
        <v>68</v>
      </c>
      <c r="W9" s="7" t="s">
        <v>67</v>
      </c>
      <c r="X9" s="7" t="s">
        <v>68</v>
      </c>
      <c r="Y9" s="7" t="s">
        <v>62</v>
      </c>
      <c r="Z9" s="7" t="s">
        <v>85</v>
      </c>
      <c r="AA9" s="7" t="s">
        <v>68</v>
      </c>
      <c r="AB9" s="7" t="s">
        <v>62</v>
      </c>
      <c r="AC9" s="7" t="s">
        <v>68</v>
      </c>
      <c r="AD9" s="7" t="s">
        <v>67</v>
      </c>
      <c r="AE9" s="7" t="s">
        <v>66</v>
      </c>
      <c r="AF9" s="7" t="s">
        <v>61</v>
      </c>
      <c r="AG9" s="7" t="s">
        <v>92</v>
      </c>
      <c r="AH9" s="7" t="s">
        <v>105</v>
      </c>
      <c r="AI9" s="7" t="s">
        <v>105</v>
      </c>
      <c r="AJ9" s="7" t="s">
        <v>61</v>
      </c>
      <c r="AK9" s="7" t="s">
        <v>61</v>
      </c>
      <c r="AL9" s="7" t="s">
        <v>61</v>
      </c>
      <c r="AM9" s="7" t="s">
        <v>63</v>
      </c>
      <c r="AN9" s="7" t="s">
        <v>61</v>
      </c>
      <c r="AO9" s="7" t="s">
        <v>63</v>
      </c>
      <c r="AP9" s="7" t="s">
        <v>63</v>
      </c>
      <c r="AQ9" s="7" t="s">
        <v>105</v>
      </c>
      <c r="AR9" s="7" t="s">
        <v>105</v>
      </c>
      <c r="AS9" s="7" t="s">
        <v>65</v>
      </c>
      <c r="AT9" s="7" t="s">
        <v>112</v>
      </c>
      <c r="AU9" s="7" t="s">
        <v>65</v>
      </c>
      <c r="AV9" s="7" t="s">
        <v>112</v>
      </c>
      <c r="AW9" s="7" t="s">
        <v>65</v>
      </c>
      <c r="AX9" s="7" t="s">
        <v>65</v>
      </c>
      <c r="AY9" s="7" t="s">
        <v>65</v>
      </c>
      <c r="AZ9" s="7" t="s">
        <v>131</v>
      </c>
      <c r="BA9" s="7" t="s">
        <v>64</v>
      </c>
      <c r="BB9" s="7" t="s">
        <v>65</v>
      </c>
      <c r="BC9" s="7" t="s">
        <v>193</v>
      </c>
      <c r="BD9" s="7" t="s">
        <v>105</v>
      </c>
    </row>
    <row r="10" spans="1:56" ht="15.75" customHeight="1">
      <c r="A10" s="5">
        <v>43802.51651642361</v>
      </c>
      <c r="B10" s="7" t="s">
        <v>55</v>
      </c>
      <c r="C10" s="7" t="s">
        <v>58</v>
      </c>
      <c r="D10" s="7" t="s">
        <v>194</v>
      </c>
      <c r="E10" s="7" t="s">
        <v>60</v>
      </c>
      <c r="F10" s="7" t="s">
        <v>128</v>
      </c>
      <c r="G10" s="7" t="s">
        <v>63</v>
      </c>
      <c r="H10" s="7" t="s">
        <v>68</v>
      </c>
      <c r="I10" s="7" t="s">
        <v>55</v>
      </c>
      <c r="J10" s="7" t="s">
        <v>55</v>
      </c>
      <c r="K10" s="7" t="s">
        <v>105</v>
      </c>
      <c r="L10" s="7" t="s">
        <v>112</v>
      </c>
      <c r="M10" s="7" t="s">
        <v>112</v>
      </c>
      <c r="N10" s="7" t="s">
        <v>67</v>
      </c>
      <c r="O10" s="7" t="s">
        <v>65</v>
      </c>
      <c r="P10" s="7" t="s">
        <v>68</v>
      </c>
      <c r="Q10" s="7" t="s">
        <v>66</v>
      </c>
      <c r="R10" s="7" t="s">
        <v>67</v>
      </c>
      <c r="S10" s="7" t="s">
        <v>67</v>
      </c>
      <c r="T10" s="7" t="s">
        <v>67</v>
      </c>
      <c r="U10" s="7" t="s">
        <v>67</v>
      </c>
      <c r="V10" s="7" t="s">
        <v>60</v>
      </c>
      <c r="W10" s="7" t="s">
        <v>66</v>
      </c>
      <c r="X10" s="7" t="s">
        <v>67</v>
      </c>
      <c r="Y10" s="7" t="s">
        <v>60</v>
      </c>
      <c r="Z10" s="7" t="s">
        <v>66</v>
      </c>
      <c r="AA10" s="7" t="s">
        <v>66</v>
      </c>
      <c r="AB10" s="7" t="s">
        <v>66</v>
      </c>
      <c r="AC10" s="7" t="s">
        <v>66</v>
      </c>
      <c r="AD10" s="7" t="s">
        <v>60</v>
      </c>
      <c r="AE10" s="7" t="s">
        <v>66</v>
      </c>
      <c r="AF10" s="7" t="s">
        <v>92</v>
      </c>
      <c r="AG10" s="7" t="s">
        <v>92</v>
      </c>
      <c r="AH10" s="7" t="s">
        <v>63</v>
      </c>
      <c r="AI10" s="7" t="s">
        <v>92</v>
      </c>
      <c r="AJ10" s="7" t="s">
        <v>92</v>
      </c>
      <c r="AK10" s="7" t="s">
        <v>61</v>
      </c>
      <c r="AL10" s="7" t="s">
        <v>61</v>
      </c>
      <c r="AM10" s="7" t="s">
        <v>63</v>
      </c>
      <c r="AN10" s="7" t="s">
        <v>61</v>
      </c>
      <c r="AO10" s="7" t="s">
        <v>61</v>
      </c>
      <c r="AP10" s="7" t="s">
        <v>105</v>
      </c>
      <c r="AQ10" s="7" t="s">
        <v>63</v>
      </c>
      <c r="AR10" s="7" t="s">
        <v>133</v>
      </c>
      <c r="AS10" s="7" t="s">
        <v>112</v>
      </c>
      <c r="AT10" s="7" t="s">
        <v>112</v>
      </c>
      <c r="AU10" s="7" t="s">
        <v>131</v>
      </c>
      <c r="AV10" s="7" t="s">
        <v>112</v>
      </c>
      <c r="AW10" s="7" t="s">
        <v>65</v>
      </c>
      <c r="AX10" s="7" t="s">
        <v>65</v>
      </c>
      <c r="AY10" s="7" t="s">
        <v>65</v>
      </c>
      <c r="AZ10" s="7" t="s">
        <v>64</v>
      </c>
      <c r="BA10" s="7" t="s">
        <v>131</v>
      </c>
      <c r="BB10" s="7" t="s">
        <v>65</v>
      </c>
      <c r="BC10" s="7" t="s">
        <v>196</v>
      </c>
      <c r="BD10" s="7" t="s">
        <v>92</v>
      </c>
    </row>
    <row r="11" spans="1:56" ht="15.75" customHeight="1">
      <c r="A11" s="5">
        <v>43802.516999259256</v>
      </c>
      <c r="B11" s="7" t="s">
        <v>55</v>
      </c>
      <c r="C11" s="7" t="s">
        <v>58</v>
      </c>
      <c r="D11" s="7" t="s">
        <v>194</v>
      </c>
      <c r="E11" s="7" t="s">
        <v>68</v>
      </c>
      <c r="F11" s="7" t="s">
        <v>55</v>
      </c>
      <c r="G11" s="7" t="s">
        <v>61</v>
      </c>
      <c r="H11" s="7" t="s">
        <v>68</v>
      </c>
      <c r="I11" s="7" t="s">
        <v>55</v>
      </c>
      <c r="J11" s="7" t="s">
        <v>55</v>
      </c>
      <c r="K11" s="7" t="s">
        <v>63</v>
      </c>
      <c r="L11" s="7" t="s">
        <v>64</v>
      </c>
      <c r="M11" s="7" t="s">
        <v>131</v>
      </c>
      <c r="N11" s="7" t="s">
        <v>68</v>
      </c>
      <c r="O11" s="7" t="s">
        <v>131</v>
      </c>
      <c r="P11" s="7" t="s">
        <v>68</v>
      </c>
      <c r="Q11" s="7" t="s">
        <v>67</v>
      </c>
      <c r="R11" s="7" t="s">
        <v>60</v>
      </c>
      <c r="S11" s="7" t="s">
        <v>66</v>
      </c>
      <c r="T11" s="7" t="s">
        <v>66</v>
      </c>
      <c r="U11" s="7" t="s">
        <v>66</v>
      </c>
      <c r="V11" s="7" t="s">
        <v>66</v>
      </c>
      <c r="W11" s="7" t="s">
        <v>66</v>
      </c>
      <c r="X11" s="7" t="s">
        <v>67</v>
      </c>
      <c r="Y11" s="7" t="s">
        <v>66</v>
      </c>
      <c r="Z11" s="7" t="s">
        <v>66</v>
      </c>
      <c r="AA11" s="7" t="s">
        <v>66</v>
      </c>
      <c r="AB11" s="7" t="s">
        <v>66</v>
      </c>
      <c r="AC11" s="7" t="s">
        <v>66</v>
      </c>
      <c r="AD11" s="7" t="s">
        <v>66</v>
      </c>
      <c r="AE11" s="7" t="s">
        <v>66</v>
      </c>
      <c r="AF11" s="7" t="s">
        <v>63</v>
      </c>
      <c r="AG11" s="7" t="s">
        <v>63</v>
      </c>
      <c r="AH11" s="7" t="s">
        <v>61</v>
      </c>
      <c r="AI11" s="7" t="s">
        <v>63</v>
      </c>
      <c r="AJ11" s="7" t="s">
        <v>63</v>
      </c>
      <c r="AK11" s="7" t="s">
        <v>63</v>
      </c>
      <c r="AL11" s="7" t="s">
        <v>63</v>
      </c>
      <c r="AM11" s="7" t="s">
        <v>63</v>
      </c>
      <c r="AN11" s="7" t="s">
        <v>61</v>
      </c>
      <c r="AO11" s="7" t="s">
        <v>63</v>
      </c>
      <c r="AP11" s="7" t="s">
        <v>105</v>
      </c>
      <c r="AQ11" s="7" t="s">
        <v>105</v>
      </c>
      <c r="AR11" s="7" t="s">
        <v>105</v>
      </c>
      <c r="AS11" s="7" t="s">
        <v>108</v>
      </c>
      <c r="AT11" s="7" t="s">
        <v>108</v>
      </c>
      <c r="AU11" s="7" t="s">
        <v>108</v>
      </c>
      <c r="AV11" s="7" t="s">
        <v>108</v>
      </c>
      <c r="AW11" s="7" t="s">
        <v>108</v>
      </c>
      <c r="AX11" s="7" t="s">
        <v>108</v>
      </c>
      <c r="AY11" s="7" t="s">
        <v>65</v>
      </c>
      <c r="AZ11" s="7" t="s">
        <v>131</v>
      </c>
      <c r="BA11" s="7" t="s">
        <v>64</v>
      </c>
      <c r="BB11" s="7" t="s">
        <v>131</v>
      </c>
      <c r="BC11" s="7" t="s">
        <v>198</v>
      </c>
      <c r="BD11" s="7" t="s">
        <v>93</v>
      </c>
    </row>
    <row r="12" spans="1:56" ht="15.75" customHeight="1">
      <c r="A12" s="5">
        <v>43802.517046921297</v>
      </c>
      <c r="B12" s="7" t="s">
        <v>55</v>
      </c>
      <c r="C12" s="7" t="s">
        <v>58</v>
      </c>
      <c r="D12" s="7" t="s">
        <v>136</v>
      </c>
      <c r="E12" s="7" t="s">
        <v>67</v>
      </c>
      <c r="F12" s="7" t="s">
        <v>128</v>
      </c>
      <c r="G12" s="7" t="s">
        <v>105</v>
      </c>
      <c r="H12" s="7" t="s">
        <v>67</v>
      </c>
      <c r="I12" s="7" t="s">
        <v>55</v>
      </c>
      <c r="J12" s="7" t="s">
        <v>55</v>
      </c>
      <c r="K12" s="7" t="s">
        <v>105</v>
      </c>
      <c r="L12" s="7" t="s">
        <v>112</v>
      </c>
      <c r="M12" s="7" t="s">
        <v>112</v>
      </c>
      <c r="N12" s="7" t="s">
        <v>66</v>
      </c>
      <c r="O12" s="7" t="s">
        <v>65</v>
      </c>
      <c r="P12" s="7" t="s">
        <v>62</v>
      </c>
      <c r="Q12" s="7" t="s">
        <v>62</v>
      </c>
      <c r="R12" s="7" t="s">
        <v>62</v>
      </c>
      <c r="S12" s="7" t="s">
        <v>67</v>
      </c>
      <c r="T12" s="7" t="s">
        <v>67</v>
      </c>
      <c r="U12" s="7" t="s">
        <v>60</v>
      </c>
      <c r="V12" s="7" t="s">
        <v>68</v>
      </c>
      <c r="W12" s="7" t="s">
        <v>67</v>
      </c>
      <c r="X12" s="7" t="s">
        <v>60</v>
      </c>
      <c r="Y12" s="7" t="s">
        <v>62</v>
      </c>
      <c r="Z12" s="7" t="s">
        <v>199</v>
      </c>
      <c r="AA12" s="7" t="s">
        <v>68</v>
      </c>
      <c r="AB12" s="7" t="s">
        <v>62</v>
      </c>
      <c r="AC12" s="7" t="s">
        <v>62</v>
      </c>
      <c r="AD12" s="7" t="s">
        <v>66</v>
      </c>
      <c r="AE12" s="7" t="s">
        <v>66</v>
      </c>
      <c r="AF12" s="7" t="s">
        <v>61</v>
      </c>
      <c r="AG12" s="7" t="s">
        <v>92</v>
      </c>
      <c r="AH12" s="7" t="s">
        <v>105</v>
      </c>
      <c r="AI12" s="7" t="s">
        <v>93</v>
      </c>
      <c r="AJ12" s="7" t="s">
        <v>61</v>
      </c>
      <c r="AK12" s="7" t="s">
        <v>61</v>
      </c>
      <c r="AL12" s="7" t="s">
        <v>92</v>
      </c>
      <c r="AM12" s="7" t="s">
        <v>61</v>
      </c>
      <c r="AN12" s="7" t="s">
        <v>92</v>
      </c>
      <c r="AO12" s="7" t="s">
        <v>105</v>
      </c>
      <c r="AP12" s="7" t="s">
        <v>105</v>
      </c>
      <c r="AQ12" s="7" t="s">
        <v>105</v>
      </c>
      <c r="AR12" s="7" t="s">
        <v>105</v>
      </c>
      <c r="AS12" s="7" t="s">
        <v>112</v>
      </c>
      <c r="AT12" s="7" t="s">
        <v>65</v>
      </c>
      <c r="AU12" s="7" t="s">
        <v>64</v>
      </c>
      <c r="AV12" s="7" t="s">
        <v>131</v>
      </c>
      <c r="AW12" s="7" t="s">
        <v>64</v>
      </c>
      <c r="AX12" s="7" t="s">
        <v>64</v>
      </c>
      <c r="AY12" s="7" t="s">
        <v>64</v>
      </c>
      <c r="AZ12" s="7" t="s">
        <v>64</v>
      </c>
      <c r="BA12" s="7" t="s">
        <v>64</v>
      </c>
      <c r="BB12" s="7" t="s">
        <v>65</v>
      </c>
      <c r="BC12" s="7" t="s">
        <v>193</v>
      </c>
      <c r="BD12" s="7" t="s">
        <v>105</v>
      </c>
    </row>
    <row r="13" spans="1:56" ht="15.75" customHeight="1">
      <c r="A13" s="5">
        <v>43802.5170903588</v>
      </c>
      <c r="B13" s="7" t="s">
        <v>55</v>
      </c>
      <c r="C13" s="7" t="s">
        <v>58</v>
      </c>
      <c r="E13" s="7" t="s">
        <v>68</v>
      </c>
      <c r="F13" s="7" t="s">
        <v>55</v>
      </c>
      <c r="G13" s="7" t="s">
        <v>93</v>
      </c>
      <c r="H13" s="7" t="s">
        <v>60</v>
      </c>
      <c r="I13" s="7" t="s">
        <v>55</v>
      </c>
      <c r="J13" s="7" t="s">
        <v>128</v>
      </c>
      <c r="K13" s="7" t="s">
        <v>61</v>
      </c>
      <c r="L13" s="7" t="s">
        <v>131</v>
      </c>
      <c r="M13" s="7" t="s">
        <v>64</v>
      </c>
      <c r="N13" s="7" t="s">
        <v>68</v>
      </c>
      <c r="O13" s="7" t="s">
        <v>112</v>
      </c>
      <c r="P13" s="7" t="s">
        <v>68</v>
      </c>
      <c r="Q13" s="7" t="s">
        <v>68</v>
      </c>
      <c r="R13" s="7" t="s">
        <v>68</v>
      </c>
      <c r="S13" s="7" t="s">
        <v>68</v>
      </c>
      <c r="T13" s="7" t="s">
        <v>68</v>
      </c>
      <c r="U13" s="7" t="s">
        <v>62</v>
      </c>
      <c r="V13" s="7" t="s">
        <v>62</v>
      </c>
      <c r="W13" s="7" t="s">
        <v>60</v>
      </c>
      <c r="X13" s="7" t="s">
        <v>60</v>
      </c>
      <c r="Y13" s="7" t="s">
        <v>68</v>
      </c>
      <c r="Z13" s="7" t="s">
        <v>85</v>
      </c>
      <c r="AA13" s="7" t="s">
        <v>67</v>
      </c>
      <c r="AB13" s="7" t="s">
        <v>67</v>
      </c>
      <c r="AC13" s="7" t="s">
        <v>66</v>
      </c>
      <c r="AD13" s="7" t="s">
        <v>68</v>
      </c>
      <c r="AE13" s="7" t="s">
        <v>67</v>
      </c>
      <c r="AF13" s="7" t="s">
        <v>61</v>
      </c>
      <c r="AG13" s="7" t="s">
        <v>93</v>
      </c>
      <c r="AH13" s="7" t="s">
        <v>105</v>
      </c>
      <c r="AI13" s="7" t="s">
        <v>93</v>
      </c>
      <c r="AJ13" s="7" t="s">
        <v>93</v>
      </c>
      <c r="AK13" s="7" t="s">
        <v>93</v>
      </c>
      <c r="AL13" s="7" t="s">
        <v>93</v>
      </c>
      <c r="AM13" s="7" t="s">
        <v>93</v>
      </c>
      <c r="AN13" s="7" t="s">
        <v>61</v>
      </c>
      <c r="AO13" s="7" t="s">
        <v>61</v>
      </c>
      <c r="AP13" s="7" t="s">
        <v>61</v>
      </c>
      <c r="AQ13" s="7" t="s">
        <v>63</v>
      </c>
      <c r="AR13" s="7" t="s">
        <v>133</v>
      </c>
      <c r="AS13" s="7" t="s">
        <v>108</v>
      </c>
      <c r="AT13" s="7" t="s">
        <v>108</v>
      </c>
      <c r="AU13" s="7" t="s">
        <v>108</v>
      </c>
      <c r="AV13" s="7" t="s">
        <v>108</v>
      </c>
      <c r="AW13" s="7" t="s">
        <v>64</v>
      </c>
      <c r="AX13" s="7" t="s">
        <v>65</v>
      </c>
      <c r="AY13" s="7" t="s">
        <v>65</v>
      </c>
      <c r="AZ13" s="7" t="s">
        <v>108</v>
      </c>
      <c r="BA13" s="7" t="s">
        <v>64</v>
      </c>
      <c r="BB13" s="7" t="s">
        <v>64</v>
      </c>
      <c r="BC13" s="7" t="s">
        <v>200</v>
      </c>
      <c r="BD13" s="7" t="s">
        <v>63</v>
      </c>
    </row>
    <row r="14" spans="1:56" ht="15.75" customHeight="1">
      <c r="A14" s="5">
        <v>43802.517447893522</v>
      </c>
      <c r="B14" s="7" t="s">
        <v>55</v>
      </c>
      <c r="C14" s="7" t="s">
        <v>58</v>
      </c>
      <c r="D14" s="7" t="s">
        <v>136</v>
      </c>
      <c r="E14" s="7" t="s">
        <v>67</v>
      </c>
      <c r="F14" s="7" t="s">
        <v>128</v>
      </c>
      <c r="G14" s="7" t="s">
        <v>63</v>
      </c>
      <c r="H14" s="7" t="s">
        <v>66</v>
      </c>
      <c r="I14" s="7" t="s">
        <v>55</v>
      </c>
      <c r="J14" s="7" t="s">
        <v>55</v>
      </c>
      <c r="K14" s="7" t="s">
        <v>63</v>
      </c>
      <c r="L14" s="7" t="s">
        <v>65</v>
      </c>
      <c r="M14" s="7" t="s">
        <v>131</v>
      </c>
      <c r="N14" s="7" t="s">
        <v>66</v>
      </c>
      <c r="O14" s="7" t="s">
        <v>65</v>
      </c>
      <c r="P14" s="7" t="s">
        <v>62</v>
      </c>
      <c r="Q14" s="7" t="s">
        <v>62</v>
      </c>
      <c r="R14" s="7" t="s">
        <v>62</v>
      </c>
      <c r="S14" s="7" t="s">
        <v>68</v>
      </c>
      <c r="T14" s="7" t="s">
        <v>60</v>
      </c>
      <c r="U14" s="7" t="s">
        <v>60</v>
      </c>
      <c r="V14" s="7" t="s">
        <v>68</v>
      </c>
      <c r="W14" s="7" t="s">
        <v>67</v>
      </c>
      <c r="X14" s="7" t="s">
        <v>60</v>
      </c>
      <c r="Y14" s="7" t="s">
        <v>62</v>
      </c>
      <c r="Z14" s="7" t="s">
        <v>66</v>
      </c>
      <c r="AA14" s="7" t="s">
        <v>67</v>
      </c>
      <c r="AB14" s="7" t="s">
        <v>67</v>
      </c>
      <c r="AC14" s="7" t="s">
        <v>67</v>
      </c>
      <c r="AD14" s="7" t="s">
        <v>66</v>
      </c>
      <c r="AE14" s="7" t="s">
        <v>66</v>
      </c>
      <c r="AF14" s="7" t="s">
        <v>105</v>
      </c>
      <c r="AG14" s="7" t="s">
        <v>93</v>
      </c>
      <c r="AH14" s="7" t="s">
        <v>93</v>
      </c>
      <c r="AI14" s="7" t="s">
        <v>63</v>
      </c>
      <c r="AJ14" s="7" t="s">
        <v>105</v>
      </c>
      <c r="AK14" s="7" t="s">
        <v>93</v>
      </c>
      <c r="AL14" s="7" t="s">
        <v>63</v>
      </c>
      <c r="AM14" s="7" t="s">
        <v>105</v>
      </c>
      <c r="AN14" s="7" t="s">
        <v>61</v>
      </c>
      <c r="AO14" s="7" t="s">
        <v>63</v>
      </c>
      <c r="AP14" s="7" t="s">
        <v>61</v>
      </c>
      <c r="AQ14" s="7" t="s">
        <v>105</v>
      </c>
      <c r="AR14" s="7" t="s">
        <v>105</v>
      </c>
      <c r="AS14" s="7" t="s">
        <v>112</v>
      </c>
      <c r="AT14" s="7" t="s">
        <v>112</v>
      </c>
      <c r="AU14" s="7" t="s">
        <v>65</v>
      </c>
      <c r="AV14" s="7" t="s">
        <v>108</v>
      </c>
      <c r="AW14" s="7" t="s">
        <v>131</v>
      </c>
      <c r="AX14" s="7" t="s">
        <v>131</v>
      </c>
      <c r="AY14" s="7" t="s">
        <v>64</v>
      </c>
      <c r="AZ14" s="7" t="s">
        <v>65</v>
      </c>
      <c r="BA14" s="7" t="s">
        <v>131</v>
      </c>
      <c r="BB14" s="7" t="s">
        <v>65</v>
      </c>
      <c r="BC14" s="7" t="s">
        <v>135</v>
      </c>
      <c r="BD14" s="7" t="s">
        <v>105</v>
      </c>
    </row>
    <row r="15" spans="1:56" ht="15.75" customHeight="1">
      <c r="A15" s="5">
        <v>43802.517511388884</v>
      </c>
      <c r="B15" s="7" t="s">
        <v>55</v>
      </c>
      <c r="C15" s="7" t="s">
        <v>58</v>
      </c>
      <c r="D15" s="7" t="s">
        <v>59</v>
      </c>
      <c r="E15" s="7" t="s">
        <v>60</v>
      </c>
      <c r="F15" s="7" t="s">
        <v>55</v>
      </c>
      <c r="G15" s="7" t="s">
        <v>61</v>
      </c>
      <c r="H15" s="7" t="s">
        <v>67</v>
      </c>
      <c r="I15" s="7" t="s">
        <v>128</v>
      </c>
      <c r="J15" s="7" t="s">
        <v>128</v>
      </c>
      <c r="K15" s="7" t="s">
        <v>63</v>
      </c>
      <c r="L15" s="7" t="s">
        <v>108</v>
      </c>
      <c r="M15" s="7" t="s">
        <v>131</v>
      </c>
      <c r="N15" s="7" t="s">
        <v>66</v>
      </c>
      <c r="O15" s="7" t="s">
        <v>131</v>
      </c>
      <c r="P15" s="7" t="s">
        <v>68</v>
      </c>
      <c r="Q15" s="7" t="s">
        <v>68</v>
      </c>
      <c r="R15" s="7" t="s">
        <v>68</v>
      </c>
      <c r="S15" s="7" t="s">
        <v>68</v>
      </c>
      <c r="T15" s="7" t="s">
        <v>60</v>
      </c>
      <c r="U15" s="7" t="s">
        <v>68</v>
      </c>
      <c r="V15" s="7" t="s">
        <v>62</v>
      </c>
      <c r="W15" s="7" t="s">
        <v>60</v>
      </c>
      <c r="X15" s="7" t="s">
        <v>60</v>
      </c>
      <c r="Y15" s="7" t="s">
        <v>60</v>
      </c>
      <c r="Z15" s="7" t="s">
        <v>85</v>
      </c>
      <c r="AA15" s="7" t="s">
        <v>68</v>
      </c>
      <c r="AB15" s="7" t="s">
        <v>68</v>
      </c>
      <c r="AC15" s="7" t="s">
        <v>60</v>
      </c>
      <c r="AD15" s="7" t="s">
        <v>66</v>
      </c>
      <c r="AE15" s="7" t="s">
        <v>66</v>
      </c>
      <c r="AF15" s="7" t="s">
        <v>92</v>
      </c>
      <c r="AG15" s="7" t="s">
        <v>93</v>
      </c>
      <c r="AH15" s="7" t="s">
        <v>63</v>
      </c>
      <c r="AI15" s="7" t="s">
        <v>93</v>
      </c>
      <c r="AJ15" s="7" t="s">
        <v>92</v>
      </c>
      <c r="AK15" s="7" t="s">
        <v>92</v>
      </c>
      <c r="AL15" s="7" t="s">
        <v>93</v>
      </c>
      <c r="AM15" s="7" t="s">
        <v>61</v>
      </c>
      <c r="AN15" s="7" t="s">
        <v>92</v>
      </c>
      <c r="AO15" s="7" t="s">
        <v>61</v>
      </c>
      <c r="AP15" s="7" t="s">
        <v>61</v>
      </c>
      <c r="AQ15" s="7" t="s">
        <v>105</v>
      </c>
      <c r="AR15" s="7" t="s">
        <v>105</v>
      </c>
      <c r="AS15" s="7" t="s">
        <v>112</v>
      </c>
      <c r="AT15" s="7" t="s">
        <v>131</v>
      </c>
      <c r="AU15" s="7" t="s">
        <v>65</v>
      </c>
      <c r="AV15" s="7" t="s">
        <v>108</v>
      </c>
      <c r="AW15" s="7" t="s">
        <v>131</v>
      </c>
      <c r="AX15" s="7" t="s">
        <v>131</v>
      </c>
      <c r="AY15" s="7" t="s">
        <v>65</v>
      </c>
      <c r="AZ15" s="7" t="s">
        <v>65</v>
      </c>
      <c r="BA15" s="7" t="s">
        <v>65</v>
      </c>
      <c r="BB15" s="7" t="s">
        <v>65</v>
      </c>
      <c r="BC15" s="7" t="s">
        <v>201</v>
      </c>
      <c r="BD15" s="7" t="s">
        <v>105</v>
      </c>
    </row>
    <row r="16" spans="1:56" ht="15.75" customHeight="1">
      <c r="A16" s="5">
        <v>43802.51821149305</v>
      </c>
      <c r="B16" s="7" t="s">
        <v>55</v>
      </c>
      <c r="C16" s="7" t="s">
        <v>58</v>
      </c>
      <c r="D16" s="7" t="s">
        <v>59</v>
      </c>
      <c r="E16" s="7" t="s">
        <v>68</v>
      </c>
      <c r="F16" s="7" t="s">
        <v>55</v>
      </c>
      <c r="G16" s="7" t="s">
        <v>92</v>
      </c>
      <c r="H16" s="7" t="s">
        <v>68</v>
      </c>
      <c r="I16" s="7" t="s">
        <v>55</v>
      </c>
      <c r="J16" s="7" t="s">
        <v>55</v>
      </c>
      <c r="K16" s="7" t="s">
        <v>92</v>
      </c>
      <c r="L16" s="7" t="s">
        <v>65</v>
      </c>
      <c r="M16" s="7" t="s">
        <v>64</v>
      </c>
      <c r="N16" s="7" t="s">
        <v>62</v>
      </c>
      <c r="O16" s="7" t="s">
        <v>131</v>
      </c>
      <c r="P16" s="7" t="s">
        <v>62</v>
      </c>
      <c r="Q16" s="7" t="s">
        <v>68</v>
      </c>
      <c r="R16" s="7" t="s">
        <v>68</v>
      </c>
      <c r="S16" s="7" t="s">
        <v>60</v>
      </c>
      <c r="T16" s="7" t="s">
        <v>60</v>
      </c>
      <c r="U16" s="7" t="s">
        <v>62</v>
      </c>
      <c r="V16" s="7" t="s">
        <v>60</v>
      </c>
      <c r="W16" s="7" t="s">
        <v>62</v>
      </c>
      <c r="X16" s="7" t="s">
        <v>62</v>
      </c>
      <c r="Y16" s="7" t="s">
        <v>62</v>
      </c>
      <c r="Z16" s="7" t="s">
        <v>85</v>
      </c>
      <c r="AA16" s="7" t="s">
        <v>60</v>
      </c>
      <c r="AB16" s="7" t="s">
        <v>67</v>
      </c>
      <c r="AC16" s="7" t="s">
        <v>67</v>
      </c>
      <c r="AD16" s="7" t="s">
        <v>66</v>
      </c>
      <c r="AE16" s="7" t="s">
        <v>66</v>
      </c>
      <c r="AF16" s="7" t="s">
        <v>61</v>
      </c>
      <c r="AG16" s="7" t="s">
        <v>92</v>
      </c>
      <c r="AH16" s="7" t="s">
        <v>63</v>
      </c>
      <c r="AI16" s="7" t="s">
        <v>92</v>
      </c>
      <c r="AJ16" s="7" t="s">
        <v>92</v>
      </c>
      <c r="AK16" s="7" t="s">
        <v>92</v>
      </c>
      <c r="AL16" s="7" t="s">
        <v>61</v>
      </c>
      <c r="AM16" s="7" t="s">
        <v>61</v>
      </c>
      <c r="AN16" s="7" t="s">
        <v>61</v>
      </c>
      <c r="AO16" s="7" t="s">
        <v>61</v>
      </c>
      <c r="AP16" s="7" t="s">
        <v>61</v>
      </c>
      <c r="AQ16" s="7" t="s">
        <v>61</v>
      </c>
      <c r="AR16" s="7" t="s">
        <v>133</v>
      </c>
      <c r="AS16" s="7" t="s">
        <v>108</v>
      </c>
      <c r="AT16" s="7" t="s">
        <v>65</v>
      </c>
      <c r="AU16" s="7" t="s">
        <v>65</v>
      </c>
      <c r="AV16" s="7" t="s">
        <v>112</v>
      </c>
      <c r="AW16" s="7" t="s">
        <v>112</v>
      </c>
      <c r="AX16" s="7" t="s">
        <v>131</v>
      </c>
      <c r="AY16" s="7" t="s">
        <v>65</v>
      </c>
      <c r="AZ16" s="7" t="s">
        <v>108</v>
      </c>
      <c r="BA16" s="7" t="s">
        <v>64</v>
      </c>
      <c r="BB16" s="7" t="s">
        <v>64</v>
      </c>
      <c r="BC16" s="7" t="s">
        <v>202</v>
      </c>
      <c r="BD16" s="7" t="s">
        <v>92</v>
      </c>
    </row>
    <row r="17" spans="1:62" ht="15.75" customHeight="1">
      <c r="A17" s="11">
        <v>43802.518227476852</v>
      </c>
      <c r="B17" s="12" t="s">
        <v>55</v>
      </c>
      <c r="C17" s="12" t="s">
        <v>58</v>
      </c>
      <c r="D17" s="12" t="s">
        <v>136</v>
      </c>
      <c r="E17" s="12" t="s">
        <v>60</v>
      </c>
      <c r="F17" s="12" t="s">
        <v>55</v>
      </c>
      <c r="G17" s="12" t="s">
        <v>61</v>
      </c>
      <c r="H17" s="12" t="s">
        <v>67</v>
      </c>
      <c r="I17" s="12" t="s">
        <v>55</v>
      </c>
      <c r="J17" s="12" t="s">
        <v>55</v>
      </c>
      <c r="K17" s="12" t="s">
        <v>105</v>
      </c>
      <c r="L17" s="12" t="s">
        <v>112</v>
      </c>
      <c r="M17" s="12" t="s">
        <v>131</v>
      </c>
      <c r="N17" s="12" t="s">
        <v>68</v>
      </c>
      <c r="O17" s="12" t="s">
        <v>65</v>
      </c>
      <c r="P17" s="12" t="s">
        <v>60</v>
      </c>
      <c r="Q17" s="12" t="s">
        <v>67</v>
      </c>
      <c r="R17" s="12" t="s">
        <v>67</v>
      </c>
      <c r="S17" s="12" t="s">
        <v>66</v>
      </c>
      <c r="T17" s="12" t="s">
        <v>60</v>
      </c>
      <c r="U17" s="12" t="s">
        <v>67</v>
      </c>
      <c r="V17" s="12" t="s">
        <v>67</v>
      </c>
      <c r="W17" s="12" t="s">
        <v>66</v>
      </c>
      <c r="X17" s="12" t="s">
        <v>67</v>
      </c>
      <c r="Y17" s="12" t="s">
        <v>68</v>
      </c>
      <c r="Z17" s="12" t="s">
        <v>85</v>
      </c>
      <c r="AA17" s="12" t="s">
        <v>60</v>
      </c>
      <c r="AB17" s="12" t="s">
        <v>68</v>
      </c>
      <c r="AC17" s="12" t="s">
        <v>68</v>
      </c>
      <c r="AD17" s="12" t="s">
        <v>66</v>
      </c>
      <c r="AE17" s="12" t="s">
        <v>66</v>
      </c>
      <c r="AF17" s="12" t="s">
        <v>63</v>
      </c>
      <c r="AG17" s="12" t="s">
        <v>93</v>
      </c>
      <c r="AH17" s="12" t="s">
        <v>105</v>
      </c>
      <c r="AI17" s="12" t="s">
        <v>61</v>
      </c>
      <c r="AJ17" s="12" t="s">
        <v>92</v>
      </c>
      <c r="AK17" s="12" t="s">
        <v>92</v>
      </c>
      <c r="AL17" s="12" t="s">
        <v>63</v>
      </c>
      <c r="AM17" s="12" t="s">
        <v>63</v>
      </c>
      <c r="AN17" s="12" t="s">
        <v>92</v>
      </c>
      <c r="AO17" s="12" t="s">
        <v>92</v>
      </c>
      <c r="AP17" s="12" t="s">
        <v>92</v>
      </c>
      <c r="AQ17" s="12" t="s">
        <v>63</v>
      </c>
      <c r="AR17" s="12" t="s">
        <v>203</v>
      </c>
      <c r="AS17" s="12" t="s">
        <v>65</v>
      </c>
      <c r="AT17" s="12" t="s">
        <v>65</v>
      </c>
      <c r="AU17" s="12" t="s">
        <v>65</v>
      </c>
      <c r="AV17" s="12" t="s">
        <v>112</v>
      </c>
      <c r="AW17" s="12" t="s">
        <v>65</v>
      </c>
      <c r="AX17" s="12" t="s">
        <v>65</v>
      </c>
      <c r="AY17" s="12" t="s">
        <v>131</v>
      </c>
      <c r="AZ17" s="12" t="s">
        <v>131</v>
      </c>
      <c r="BA17" s="12" t="s">
        <v>65</v>
      </c>
      <c r="BB17" s="12" t="s">
        <v>65</v>
      </c>
      <c r="BC17" s="12" t="s">
        <v>204</v>
      </c>
      <c r="BD17" s="12" t="s">
        <v>105</v>
      </c>
      <c r="BE17" s="13"/>
      <c r="BF17" s="13"/>
      <c r="BG17" s="13"/>
      <c r="BH17" s="13"/>
      <c r="BI17" s="13"/>
      <c r="BJ17" s="13"/>
    </row>
    <row r="18" spans="1:62" ht="15.75" customHeight="1">
      <c r="A18" s="5">
        <v>43802.518280115743</v>
      </c>
      <c r="B18" s="7" t="s">
        <v>55</v>
      </c>
      <c r="C18" s="7" t="s">
        <v>58</v>
      </c>
      <c r="D18" s="7" t="s">
        <v>136</v>
      </c>
      <c r="E18" s="7" t="s">
        <v>60</v>
      </c>
      <c r="F18" s="7" t="s">
        <v>55</v>
      </c>
      <c r="G18" s="7" t="s">
        <v>63</v>
      </c>
      <c r="H18" s="7" t="s">
        <v>60</v>
      </c>
      <c r="I18" s="7" t="s">
        <v>128</v>
      </c>
      <c r="J18" s="7" t="s">
        <v>55</v>
      </c>
      <c r="K18" s="7" t="s">
        <v>63</v>
      </c>
      <c r="L18" s="7" t="s">
        <v>65</v>
      </c>
      <c r="M18" s="7" t="s">
        <v>131</v>
      </c>
      <c r="N18" s="7" t="s">
        <v>60</v>
      </c>
      <c r="O18" s="7" t="s">
        <v>112</v>
      </c>
      <c r="P18" s="7" t="s">
        <v>68</v>
      </c>
      <c r="Q18" s="7" t="s">
        <v>68</v>
      </c>
      <c r="R18" s="7" t="s">
        <v>68</v>
      </c>
      <c r="S18" s="7" t="s">
        <v>68</v>
      </c>
      <c r="T18" s="7" t="s">
        <v>60</v>
      </c>
      <c r="U18" s="7" t="s">
        <v>60</v>
      </c>
      <c r="V18" s="7" t="s">
        <v>68</v>
      </c>
      <c r="W18" s="7" t="s">
        <v>68</v>
      </c>
      <c r="X18" s="7" t="s">
        <v>60</v>
      </c>
      <c r="Y18" s="7" t="s">
        <v>68</v>
      </c>
      <c r="Z18" s="7" t="s">
        <v>85</v>
      </c>
      <c r="AA18" s="7" t="s">
        <v>60</v>
      </c>
      <c r="AB18" s="7" t="s">
        <v>67</v>
      </c>
      <c r="AC18" s="7" t="s">
        <v>60</v>
      </c>
      <c r="AD18" s="7" t="s">
        <v>67</v>
      </c>
      <c r="AE18" s="7" t="s">
        <v>67</v>
      </c>
      <c r="AF18" s="7" t="s">
        <v>61</v>
      </c>
      <c r="AG18" s="7" t="s">
        <v>61</v>
      </c>
      <c r="AH18" s="7" t="s">
        <v>63</v>
      </c>
      <c r="AI18" s="7" t="s">
        <v>61</v>
      </c>
      <c r="AJ18" s="7" t="s">
        <v>61</v>
      </c>
      <c r="AK18" s="7" t="s">
        <v>92</v>
      </c>
      <c r="AL18" s="7" t="s">
        <v>61</v>
      </c>
      <c r="AM18" s="7" t="s">
        <v>63</v>
      </c>
      <c r="AN18" s="7" t="s">
        <v>63</v>
      </c>
      <c r="AO18" s="7" t="s">
        <v>63</v>
      </c>
      <c r="AP18" s="7" t="s">
        <v>61</v>
      </c>
      <c r="AQ18" s="7" t="s">
        <v>105</v>
      </c>
      <c r="AR18" s="7" t="s">
        <v>105</v>
      </c>
      <c r="AS18" s="7" t="s">
        <v>112</v>
      </c>
      <c r="AT18" s="7" t="s">
        <v>108</v>
      </c>
      <c r="AU18" s="7" t="s">
        <v>112</v>
      </c>
      <c r="AV18" s="7" t="s">
        <v>112</v>
      </c>
      <c r="AW18" s="7" t="s">
        <v>65</v>
      </c>
      <c r="AX18" s="7" t="s">
        <v>65</v>
      </c>
      <c r="AY18" s="7" t="s">
        <v>65</v>
      </c>
      <c r="AZ18" s="7" t="s">
        <v>131</v>
      </c>
      <c r="BA18" s="7" t="s">
        <v>65</v>
      </c>
      <c r="BB18" s="7" t="s">
        <v>131</v>
      </c>
      <c r="BC18" s="7" t="s">
        <v>205</v>
      </c>
      <c r="BD18" s="7" t="s">
        <v>63</v>
      </c>
    </row>
    <row r="19" spans="1:62" ht="15.75" customHeight="1">
      <c r="A19" s="5">
        <v>43802.518326527774</v>
      </c>
      <c r="B19" s="7" t="s">
        <v>55</v>
      </c>
      <c r="C19" s="7" t="s">
        <v>58</v>
      </c>
      <c r="D19" s="7" t="s">
        <v>194</v>
      </c>
      <c r="E19" s="7" t="s">
        <v>68</v>
      </c>
      <c r="F19" s="7" t="s">
        <v>55</v>
      </c>
      <c r="G19" s="7" t="s">
        <v>92</v>
      </c>
      <c r="H19" s="7" t="s">
        <v>68</v>
      </c>
      <c r="I19" s="7" t="s">
        <v>55</v>
      </c>
      <c r="J19" s="7" t="s">
        <v>55</v>
      </c>
      <c r="K19" s="7" t="s">
        <v>92</v>
      </c>
      <c r="L19" s="7" t="s">
        <v>131</v>
      </c>
      <c r="M19" s="7" t="s">
        <v>131</v>
      </c>
      <c r="N19" s="7" t="s">
        <v>67</v>
      </c>
      <c r="O19" s="7" t="s">
        <v>131</v>
      </c>
      <c r="P19" s="7" t="s">
        <v>68</v>
      </c>
      <c r="Q19" s="7" t="s">
        <v>60</v>
      </c>
      <c r="R19" s="7" t="s">
        <v>60</v>
      </c>
      <c r="S19" s="7" t="s">
        <v>67</v>
      </c>
      <c r="T19" s="7" t="s">
        <v>67</v>
      </c>
      <c r="U19" s="7" t="s">
        <v>67</v>
      </c>
      <c r="V19" s="7" t="s">
        <v>67</v>
      </c>
      <c r="W19" s="7" t="s">
        <v>66</v>
      </c>
      <c r="X19" s="7" t="s">
        <v>60</v>
      </c>
      <c r="Y19" s="7" t="s">
        <v>68</v>
      </c>
      <c r="Z19" s="7" t="s">
        <v>130</v>
      </c>
      <c r="AA19" s="7" t="s">
        <v>68</v>
      </c>
      <c r="AB19" s="7" t="s">
        <v>62</v>
      </c>
      <c r="AC19" s="7" t="s">
        <v>62</v>
      </c>
      <c r="AD19" s="7" t="s">
        <v>60</v>
      </c>
      <c r="AE19" s="7" t="s">
        <v>67</v>
      </c>
      <c r="AF19" s="7" t="s">
        <v>61</v>
      </c>
      <c r="AG19" s="7" t="s">
        <v>61</v>
      </c>
      <c r="AH19" s="7" t="s">
        <v>105</v>
      </c>
      <c r="AI19" s="7" t="s">
        <v>63</v>
      </c>
      <c r="AJ19" s="7" t="s">
        <v>63</v>
      </c>
      <c r="AK19" s="7" t="s">
        <v>63</v>
      </c>
      <c r="AL19" s="7" t="s">
        <v>63</v>
      </c>
      <c r="AM19" s="7" t="s">
        <v>105</v>
      </c>
      <c r="AN19" s="7" t="s">
        <v>63</v>
      </c>
      <c r="AO19" s="7" t="s">
        <v>63</v>
      </c>
      <c r="AP19" s="7" t="s">
        <v>63</v>
      </c>
      <c r="AQ19" s="7" t="s">
        <v>105</v>
      </c>
      <c r="AR19" s="7" t="s">
        <v>105</v>
      </c>
      <c r="AS19" s="7" t="s">
        <v>112</v>
      </c>
      <c r="AT19" s="7" t="s">
        <v>108</v>
      </c>
      <c r="AU19" s="7" t="s">
        <v>131</v>
      </c>
      <c r="AV19" s="7" t="s">
        <v>108</v>
      </c>
      <c r="AW19" s="7" t="s">
        <v>131</v>
      </c>
      <c r="AX19" s="7" t="s">
        <v>131</v>
      </c>
      <c r="AY19" s="7" t="s">
        <v>131</v>
      </c>
      <c r="AZ19" s="7" t="s">
        <v>131</v>
      </c>
      <c r="BA19" s="7" t="s">
        <v>65</v>
      </c>
      <c r="BB19" s="7" t="s">
        <v>108</v>
      </c>
      <c r="BC19" s="7" t="s">
        <v>206</v>
      </c>
      <c r="BD19" s="7" t="s">
        <v>105</v>
      </c>
    </row>
    <row r="20" spans="1:62" ht="15.75" customHeight="1">
      <c r="A20" s="5">
        <v>43802.518868657411</v>
      </c>
      <c r="B20" s="7" t="s">
        <v>55</v>
      </c>
      <c r="C20" s="7" t="s">
        <v>58</v>
      </c>
      <c r="D20" s="7" t="s">
        <v>136</v>
      </c>
      <c r="E20" s="7" t="s">
        <v>67</v>
      </c>
      <c r="F20" s="7" t="s">
        <v>128</v>
      </c>
      <c r="G20" s="7" t="s">
        <v>63</v>
      </c>
      <c r="H20" s="7" t="s">
        <v>66</v>
      </c>
      <c r="I20" s="7" t="s">
        <v>55</v>
      </c>
      <c r="J20" s="7" t="s">
        <v>55</v>
      </c>
      <c r="K20" s="7" t="s">
        <v>63</v>
      </c>
      <c r="L20" s="7" t="s">
        <v>64</v>
      </c>
      <c r="M20" s="7" t="s">
        <v>112</v>
      </c>
      <c r="N20" s="7" t="s">
        <v>66</v>
      </c>
      <c r="O20" s="7" t="s">
        <v>131</v>
      </c>
      <c r="P20" s="7" t="s">
        <v>67</v>
      </c>
      <c r="Q20" s="7" t="s">
        <v>66</v>
      </c>
      <c r="R20" s="7" t="s">
        <v>60</v>
      </c>
      <c r="S20" s="7" t="s">
        <v>66</v>
      </c>
      <c r="T20" s="7" t="s">
        <v>66</v>
      </c>
      <c r="U20" s="7" t="s">
        <v>60</v>
      </c>
      <c r="V20" s="7" t="s">
        <v>60</v>
      </c>
      <c r="W20" s="7" t="s">
        <v>66</v>
      </c>
      <c r="X20" s="7" t="s">
        <v>66</v>
      </c>
      <c r="Y20" s="7" t="s">
        <v>60</v>
      </c>
      <c r="Z20" s="7" t="s">
        <v>66</v>
      </c>
      <c r="AA20" s="7" t="s">
        <v>66</v>
      </c>
      <c r="AB20" s="7" t="s">
        <v>66</v>
      </c>
      <c r="AC20" s="7" t="s">
        <v>66</v>
      </c>
      <c r="AD20" s="7" t="s">
        <v>66</v>
      </c>
      <c r="AE20" s="7" t="s">
        <v>66</v>
      </c>
      <c r="AF20" s="7" t="s">
        <v>105</v>
      </c>
      <c r="AG20" s="7" t="s">
        <v>105</v>
      </c>
      <c r="AH20" s="7" t="s">
        <v>63</v>
      </c>
      <c r="AI20" s="7" t="s">
        <v>93</v>
      </c>
      <c r="AJ20" s="7" t="s">
        <v>63</v>
      </c>
      <c r="AK20" s="7" t="s">
        <v>92</v>
      </c>
      <c r="AL20" s="7" t="s">
        <v>92</v>
      </c>
      <c r="AM20" s="7" t="s">
        <v>61</v>
      </c>
      <c r="AN20" s="7" t="s">
        <v>92</v>
      </c>
      <c r="AO20" s="7" t="s">
        <v>63</v>
      </c>
      <c r="AP20" s="7" t="s">
        <v>63</v>
      </c>
      <c r="AQ20" s="7" t="s">
        <v>105</v>
      </c>
      <c r="AR20" s="7" t="s">
        <v>105</v>
      </c>
      <c r="AS20" s="7" t="s">
        <v>112</v>
      </c>
      <c r="AT20" s="7" t="s">
        <v>131</v>
      </c>
      <c r="AU20" s="7" t="s">
        <v>64</v>
      </c>
      <c r="AV20" s="7" t="s">
        <v>131</v>
      </c>
      <c r="AW20" s="7" t="s">
        <v>65</v>
      </c>
      <c r="AX20" s="7" t="s">
        <v>65</v>
      </c>
      <c r="AY20" s="7" t="s">
        <v>112</v>
      </c>
      <c r="AZ20" s="7" t="s">
        <v>65</v>
      </c>
      <c r="BA20" s="7" t="s">
        <v>65</v>
      </c>
      <c r="BB20" s="7" t="s">
        <v>65</v>
      </c>
      <c r="BC20" s="7" t="s">
        <v>207</v>
      </c>
      <c r="BD20" s="7" t="s">
        <v>105</v>
      </c>
    </row>
    <row r="21" spans="1:62" ht="15.75" customHeight="1">
      <c r="A21" s="5">
        <v>43802.519349386574</v>
      </c>
      <c r="B21" s="7" t="s">
        <v>55</v>
      </c>
      <c r="C21" s="7" t="s">
        <v>58</v>
      </c>
      <c r="D21" s="7" t="s">
        <v>57</v>
      </c>
      <c r="E21" s="7" t="s">
        <v>66</v>
      </c>
      <c r="F21" s="7" t="s">
        <v>128</v>
      </c>
      <c r="G21" s="7" t="s">
        <v>63</v>
      </c>
      <c r="H21" s="7" t="s">
        <v>67</v>
      </c>
      <c r="I21" s="7" t="s">
        <v>128</v>
      </c>
      <c r="J21" s="7" t="s">
        <v>128</v>
      </c>
      <c r="K21" s="7" t="s">
        <v>61</v>
      </c>
      <c r="L21" s="7" t="s">
        <v>65</v>
      </c>
      <c r="M21" s="7" t="s">
        <v>65</v>
      </c>
      <c r="N21" s="7" t="s">
        <v>60</v>
      </c>
      <c r="O21" s="7" t="s">
        <v>65</v>
      </c>
      <c r="P21" s="7" t="s">
        <v>67</v>
      </c>
      <c r="Q21" s="7" t="s">
        <v>66</v>
      </c>
      <c r="R21" s="7" t="s">
        <v>67</v>
      </c>
      <c r="S21" s="7" t="s">
        <v>67</v>
      </c>
      <c r="T21" s="7" t="s">
        <v>60</v>
      </c>
      <c r="U21" s="7" t="s">
        <v>68</v>
      </c>
      <c r="V21" s="7" t="s">
        <v>67</v>
      </c>
      <c r="W21" s="7" t="s">
        <v>66</v>
      </c>
      <c r="X21" s="7" t="s">
        <v>60</v>
      </c>
      <c r="Y21" s="7" t="s">
        <v>62</v>
      </c>
      <c r="Z21" s="7" t="s">
        <v>66</v>
      </c>
      <c r="AA21" s="7" t="s">
        <v>66</v>
      </c>
      <c r="AB21" s="7" t="s">
        <v>66</v>
      </c>
      <c r="AC21" s="7" t="s">
        <v>66</v>
      </c>
      <c r="AD21" s="7" t="s">
        <v>66</v>
      </c>
      <c r="AE21" s="7" t="s">
        <v>66</v>
      </c>
      <c r="AF21" s="7" t="s">
        <v>61</v>
      </c>
      <c r="AG21" s="7" t="s">
        <v>61</v>
      </c>
      <c r="AH21" s="7" t="s">
        <v>63</v>
      </c>
      <c r="AI21" s="7" t="s">
        <v>63</v>
      </c>
      <c r="AJ21" s="7" t="s">
        <v>105</v>
      </c>
      <c r="AK21" s="7" t="s">
        <v>63</v>
      </c>
      <c r="AL21" s="7" t="s">
        <v>63</v>
      </c>
      <c r="AM21" s="7" t="s">
        <v>63</v>
      </c>
      <c r="AN21" s="7" t="s">
        <v>63</v>
      </c>
      <c r="AO21" s="7" t="s">
        <v>105</v>
      </c>
      <c r="AP21" s="7" t="s">
        <v>105</v>
      </c>
      <c r="AQ21" s="7" t="s">
        <v>105</v>
      </c>
      <c r="AR21" s="7" t="s">
        <v>105</v>
      </c>
      <c r="AS21" s="7" t="s">
        <v>131</v>
      </c>
      <c r="AT21" s="7" t="s">
        <v>112</v>
      </c>
      <c r="AU21" s="7" t="s">
        <v>112</v>
      </c>
      <c r="AV21" s="7" t="s">
        <v>108</v>
      </c>
      <c r="AW21" s="7" t="s">
        <v>112</v>
      </c>
      <c r="AX21" s="7" t="s">
        <v>112</v>
      </c>
      <c r="AY21" s="7" t="s">
        <v>112</v>
      </c>
      <c r="AZ21" s="7" t="s">
        <v>112</v>
      </c>
      <c r="BA21" s="7" t="s">
        <v>65</v>
      </c>
      <c r="BB21" s="7" t="s">
        <v>65</v>
      </c>
      <c r="BC21" s="7" t="s">
        <v>208</v>
      </c>
      <c r="BD21" s="7" t="s">
        <v>61</v>
      </c>
    </row>
    <row r="22" spans="1:62" ht="15.75" customHeight="1">
      <c r="A22" s="5">
        <v>43802.519575717597</v>
      </c>
      <c r="B22" s="7" t="s">
        <v>55</v>
      </c>
      <c r="C22" s="7" t="s">
        <v>58</v>
      </c>
      <c r="D22" s="7" t="s">
        <v>136</v>
      </c>
      <c r="E22" s="7" t="s">
        <v>67</v>
      </c>
      <c r="F22" s="7" t="s">
        <v>128</v>
      </c>
      <c r="G22" s="7" t="s">
        <v>105</v>
      </c>
      <c r="H22" s="7" t="s">
        <v>68</v>
      </c>
      <c r="I22" s="7" t="s">
        <v>55</v>
      </c>
      <c r="J22" s="7" t="s">
        <v>55</v>
      </c>
      <c r="K22" s="7" t="s">
        <v>63</v>
      </c>
      <c r="L22" s="7" t="s">
        <v>131</v>
      </c>
      <c r="M22" s="7" t="s">
        <v>65</v>
      </c>
      <c r="N22" s="7" t="s">
        <v>67</v>
      </c>
      <c r="O22" s="7" t="s">
        <v>131</v>
      </c>
      <c r="P22" s="7" t="s">
        <v>67</v>
      </c>
      <c r="Q22" s="7" t="s">
        <v>60</v>
      </c>
      <c r="R22" s="7" t="s">
        <v>60</v>
      </c>
      <c r="S22" s="7" t="s">
        <v>60</v>
      </c>
      <c r="T22" s="7" t="s">
        <v>60</v>
      </c>
      <c r="U22" s="7" t="s">
        <v>67</v>
      </c>
      <c r="V22" s="7" t="s">
        <v>67</v>
      </c>
      <c r="W22" s="7" t="s">
        <v>66</v>
      </c>
      <c r="X22" s="7" t="s">
        <v>67</v>
      </c>
      <c r="Y22" s="7" t="s">
        <v>67</v>
      </c>
      <c r="Z22" s="7" t="s">
        <v>199</v>
      </c>
      <c r="AA22" s="7" t="s">
        <v>68</v>
      </c>
      <c r="AB22" s="7" t="s">
        <v>67</v>
      </c>
      <c r="AC22" s="7" t="s">
        <v>67</v>
      </c>
      <c r="AD22" s="7" t="s">
        <v>66</v>
      </c>
      <c r="AE22" s="7" t="s">
        <v>67</v>
      </c>
      <c r="AF22" s="7" t="s">
        <v>63</v>
      </c>
      <c r="AG22" s="7" t="s">
        <v>61</v>
      </c>
      <c r="AH22" s="7" t="s">
        <v>105</v>
      </c>
      <c r="AI22" s="7" t="s">
        <v>61</v>
      </c>
      <c r="AJ22" s="7" t="s">
        <v>105</v>
      </c>
      <c r="AK22" s="7" t="s">
        <v>61</v>
      </c>
      <c r="AL22" s="7" t="s">
        <v>61</v>
      </c>
      <c r="AM22" s="7" t="s">
        <v>61</v>
      </c>
      <c r="AN22" s="7" t="s">
        <v>63</v>
      </c>
      <c r="AO22" s="7" t="s">
        <v>63</v>
      </c>
      <c r="AP22" s="7" t="s">
        <v>105</v>
      </c>
      <c r="AQ22" s="7" t="s">
        <v>105</v>
      </c>
      <c r="AR22" s="7" t="s">
        <v>105</v>
      </c>
      <c r="AS22" s="7" t="s">
        <v>112</v>
      </c>
      <c r="AT22" s="7" t="s">
        <v>112</v>
      </c>
      <c r="AU22" s="7" t="s">
        <v>131</v>
      </c>
      <c r="AV22" s="7" t="s">
        <v>112</v>
      </c>
      <c r="AW22" s="7" t="s">
        <v>131</v>
      </c>
      <c r="AX22" s="7" t="s">
        <v>112</v>
      </c>
      <c r="AY22" s="7" t="s">
        <v>112</v>
      </c>
      <c r="AZ22" s="7" t="s">
        <v>131</v>
      </c>
      <c r="BA22" s="7" t="s">
        <v>65</v>
      </c>
      <c r="BB22" s="7" t="s">
        <v>131</v>
      </c>
      <c r="BC22" s="7" t="s">
        <v>208</v>
      </c>
      <c r="BD22" s="7" t="s">
        <v>105</v>
      </c>
    </row>
    <row r="23" spans="1:62" ht="15.75" customHeight="1">
      <c r="A23" s="5">
        <v>43802.519853090278</v>
      </c>
      <c r="B23" s="7" t="s">
        <v>55</v>
      </c>
      <c r="C23" s="7" t="s">
        <v>58</v>
      </c>
      <c r="E23" s="7" t="s">
        <v>68</v>
      </c>
      <c r="F23" s="7" t="s">
        <v>55</v>
      </c>
      <c r="G23" s="7" t="s">
        <v>61</v>
      </c>
      <c r="H23" s="7" t="s">
        <v>67</v>
      </c>
      <c r="I23" s="7" t="s">
        <v>55</v>
      </c>
      <c r="J23" s="7" t="s">
        <v>128</v>
      </c>
      <c r="K23" s="7" t="s">
        <v>63</v>
      </c>
      <c r="L23" s="7" t="s">
        <v>112</v>
      </c>
      <c r="M23" s="7" t="s">
        <v>65</v>
      </c>
      <c r="N23" s="7" t="s">
        <v>60</v>
      </c>
      <c r="O23" s="7" t="s">
        <v>131</v>
      </c>
      <c r="P23" s="7" t="s">
        <v>67</v>
      </c>
      <c r="Q23" s="7" t="s">
        <v>60</v>
      </c>
      <c r="R23" s="7" t="s">
        <v>67</v>
      </c>
      <c r="S23" s="7" t="s">
        <v>60</v>
      </c>
      <c r="T23" s="7" t="s">
        <v>67</v>
      </c>
      <c r="U23" s="7" t="s">
        <v>60</v>
      </c>
      <c r="V23" s="7" t="s">
        <v>60</v>
      </c>
      <c r="W23" s="7" t="s">
        <v>60</v>
      </c>
      <c r="X23" s="7" t="s">
        <v>60</v>
      </c>
      <c r="Y23" s="7" t="s">
        <v>60</v>
      </c>
      <c r="Z23" s="7" t="s">
        <v>199</v>
      </c>
      <c r="AA23" s="7" t="s">
        <v>68</v>
      </c>
      <c r="AB23" s="7" t="s">
        <v>66</v>
      </c>
      <c r="AC23" s="7" t="s">
        <v>66</v>
      </c>
      <c r="AD23" s="7" t="s">
        <v>66</v>
      </c>
      <c r="AE23" s="7" t="s">
        <v>66</v>
      </c>
      <c r="AF23" s="7" t="s">
        <v>92</v>
      </c>
      <c r="AG23" s="7" t="s">
        <v>92</v>
      </c>
      <c r="AH23" s="7" t="s">
        <v>105</v>
      </c>
      <c r="AI23" s="7" t="s">
        <v>92</v>
      </c>
      <c r="AJ23" s="7" t="s">
        <v>92</v>
      </c>
      <c r="AK23" s="7" t="s">
        <v>61</v>
      </c>
      <c r="AL23" s="7" t="s">
        <v>61</v>
      </c>
      <c r="AM23" s="7" t="s">
        <v>105</v>
      </c>
      <c r="AN23" s="7" t="s">
        <v>61</v>
      </c>
      <c r="AO23" s="7" t="s">
        <v>92</v>
      </c>
      <c r="AP23" s="7" t="s">
        <v>61</v>
      </c>
      <c r="AQ23" s="7" t="s">
        <v>61</v>
      </c>
      <c r="AR23" s="7" t="s">
        <v>133</v>
      </c>
      <c r="AS23" s="7" t="s">
        <v>131</v>
      </c>
      <c r="AT23" s="7" t="s">
        <v>112</v>
      </c>
      <c r="AU23" s="7" t="s">
        <v>64</v>
      </c>
      <c r="AV23" s="7" t="s">
        <v>108</v>
      </c>
      <c r="AW23" s="7" t="s">
        <v>65</v>
      </c>
      <c r="AX23" s="7" t="s">
        <v>65</v>
      </c>
      <c r="AY23" s="7" t="s">
        <v>131</v>
      </c>
      <c r="AZ23" s="7" t="s">
        <v>65</v>
      </c>
      <c r="BA23" s="7" t="s">
        <v>64</v>
      </c>
      <c r="BB23" s="7" t="s">
        <v>65</v>
      </c>
      <c r="BC23" s="7" t="s">
        <v>209</v>
      </c>
      <c r="BD23" s="7" t="s">
        <v>63</v>
      </c>
    </row>
    <row r="24" spans="1:62" ht="15.75" customHeight="1">
      <c r="A24" s="5">
        <v>43802.520560011573</v>
      </c>
      <c r="B24" s="7" t="s">
        <v>55</v>
      </c>
      <c r="C24" s="7" t="s">
        <v>58</v>
      </c>
      <c r="D24" s="7" t="s">
        <v>136</v>
      </c>
      <c r="E24" s="7" t="s">
        <v>67</v>
      </c>
      <c r="F24" s="7" t="s">
        <v>55</v>
      </c>
      <c r="G24" s="7" t="s">
        <v>63</v>
      </c>
      <c r="H24" s="7" t="s">
        <v>67</v>
      </c>
      <c r="I24" s="7" t="s">
        <v>55</v>
      </c>
      <c r="J24" s="7" t="s">
        <v>55</v>
      </c>
      <c r="K24" s="7" t="s">
        <v>63</v>
      </c>
      <c r="L24" s="7" t="s">
        <v>108</v>
      </c>
      <c r="M24" s="7" t="s">
        <v>65</v>
      </c>
      <c r="N24" s="7" t="s">
        <v>60</v>
      </c>
      <c r="O24" s="7" t="s">
        <v>65</v>
      </c>
      <c r="P24" s="7" t="s">
        <v>60</v>
      </c>
      <c r="Q24" s="7" t="s">
        <v>67</v>
      </c>
      <c r="R24" s="7" t="s">
        <v>67</v>
      </c>
      <c r="S24" s="7" t="s">
        <v>60</v>
      </c>
      <c r="T24" s="7" t="s">
        <v>60</v>
      </c>
      <c r="U24" s="7" t="s">
        <v>60</v>
      </c>
      <c r="V24" s="7" t="s">
        <v>67</v>
      </c>
      <c r="W24" s="7" t="s">
        <v>66</v>
      </c>
      <c r="X24" s="7" t="s">
        <v>60</v>
      </c>
      <c r="Y24" s="7" t="s">
        <v>68</v>
      </c>
      <c r="Z24" s="7" t="s">
        <v>199</v>
      </c>
      <c r="AA24" s="7" t="s">
        <v>68</v>
      </c>
      <c r="AB24" s="7" t="s">
        <v>68</v>
      </c>
      <c r="AC24" s="7" t="s">
        <v>68</v>
      </c>
      <c r="AD24" s="7" t="s">
        <v>66</v>
      </c>
      <c r="AE24" s="7" t="s">
        <v>66</v>
      </c>
      <c r="AF24" s="7" t="s">
        <v>61</v>
      </c>
      <c r="AG24" s="7" t="s">
        <v>63</v>
      </c>
      <c r="AH24" s="7" t="s">
        <v>105</v>
      </c>
      <c r="AI24" s="7" t="s">
        <v>61</v>
      </c>
      <c r="AJ24" s="7" t="s">
        <v>61</v>
      </c>
      <c r="AK24" s="7" t="s">
        <v>92</v>
      </c>
      <c r="AL24" s="7" t="s">
        <v>61</v>
      </c>
      <c r="AM24" s="7" t="s">
        <v>63</v>
      </c>
      <c r="AN24" s="7" t="s">
        <v>92</v>
      </c>
      <c r="AO24" s="7" t="s">
        <v>92</v>
      </c>
      <c r="AP24" s="7" t="s">
        <v>92</v>
      </c>
      <c r="AQ24" s="7" t="s">
        <v>105</v>
      </c>
      <c r="AR24" s="7" t="s">
        <v>105</v>
      </c>
      <c r="AS24" s="7" t="s">
        <v>112</v>
      </c>
      <c r="AT24" s="7" t="s">
        <v>112</v>
      </c>
      <c r="AU24" s="7" t="s">
        <v>64</v>
      </c>
      <c r="AV24" s="7" t="s">
        <v>108</v>
      </c>
      <c r="AW24" s="7" t="s">
        <v>65</v>
      </c>
      <c r="AX24" s="7" t="s">
        <v>65</v>
      </c>
      <c r="AY24" s="7" t="s">
        <v>64</v>
      </c>
      <c r="AZ24" s="7" t="s">
        <v>64</v>
      </c>
      <c r="BA24" s="7" t="s">
        <v>65</v>
      </c>
      <c r="BB24" s="7" t="s">
        <v>65</v>
      </c>
      <c r="BC24" s="7" t="s">
        <v>210</v>
      </c>
      <c r="BD24" s="7" t="s">
        <v>105</v>
      </c>
    </row>
    <row r="25" spans="1:62" ht="15.75" customHeight="1">
      <c r="A25" s="5">
        <v>43802.520749895833</v>
      </c>
      <c r="B25" s="7" t="s">
        <v>55</v>
      </c>
      <c r="C25" s="7" t="s">
        <v>56</v>
      </c>
      <c r="D25" s="7" t="s">
        <v>57</v>
      </c>
      <c r="E25" s="7" t="s">
        <v>67</v>
      </c>
      <c r="F25" s="7" t="s">
        <v>128</v>
      </c>
      <c r="G25" s="7" t="s">
        <v>61</v>
      </c>
      <c r="H25" s="7" t="s">
        <v>60</v>
      </c>
      <c r="I25" s="7" t="s">
        <v>55</v>
      </c>
      <c r="J25" s="7" t="s">
        <v>55</v>
      </c>
      <c r="K25" s="7" t="s">
        <v>63</v>
      </c>
      <c r="L25" s="7" t="s">
        <v>131</v>
      </c>
      <c r="M25" s="7" t="s">
        <v>65</v>
      </c>
      <c r="N25" s="7" t="s">
        <v>68</v>
      </c>
      <c r="O25" s="7" t="s">
        <v>131</v>
      </c>
      <c r="P25" s="7" t="s">
        <v>60</v>
      </c>
      <c r="Q25" s="7" t="s">
        <v>67</v>
      </c>
      <c r="R25" s="7" t="s">
        <v>67</v>
      </c>
      <c r="S25" s="7" t="s">
        <v>66</v>
      </c>
      <c r="T25" s="7" t="s">
        <v>66</v>
      </c>
      <c r="U25" s="7" t="s">
        <v>66</v>
      </c>
      <c r="V25" s="7" t="s">
        <v>60</v>
      </c>
      <c r="W25" s="7" t="s">
        <v>67</v>
      </c>
      <c r="X25" s="7" t="s">
        <v>60</v>
      </c>
      <c r="Y25" s="7" t="s">
        <v>68</v>
      </c>
      <c r="Z25" s="7" t="s">
        <v>66</v>
      </c>
      <c r="AA25" s="7" t="s">
        <v>66</v>
      </c>
      <c r="AB25" s="7" t="s">
        <v>66</v>
      </c>
      <c r="AC25" s="7" t="s">
        <v>66</v>
      </c>
      <c r="AD25" s="7" t="s">
        <v>66</v>
      </c>
      <c r="AE25" s="7" t="s">
        <v>66</v>
      </c>
      <c r="AF25" s="7" t="s">
        <v>61</v>
      </c>
      <c r="AG25" s="7" t="s">
        <v>63</v>
      </c>
      <c r="AH25" s="7" t="s">
        <v>61</v>
      </c>
      <c r="AI25" s="7" t="s">
        <v>63</v>
      </c>
      <c r="AJ25" s="7" t="s">
        <v>63</v>
      </c>
      <c r="AK25" s="7" t="s">
        <v>92</v>
      </c>
      <c r="AL25" s="7" t="s">
        <v>63</v>
      </c>
      <c r="AM25" s="7" t="s">
        <v>105</v>
      </c>
      <c r="AN25" s="7" t="s">
        <v>63</v>
      </c>
      <c r="AO25" s="7" t="s">
        <v>63</v>
      </c>
      <c r="AP25" s="7" t="s">
        <v>61</v>
      </c>
      <c r="AQ25" s="7" t="s">
        <v>105</v>
      </c>
      <c r="AR25" s="7" t="s">
        <v>105</v>
      </c>
      <c r="AS25" s="7" t="s">
        <v>65</v>
      </c>
      <c r="AT25" s="7" t="s">
        <v>112</v>
      </c>
      <c r="AU25" s="7" t="s">
        <v>112</v>
      </c>
      <c r="AV25" s="7" t="s">
        <v>108</v>
      </c>
      <c r="AW25" s="7" t="s">
        <v>108</v>
      </c>
      <c r="AX25" s="7" t="s">
        <v>108</v>
      </c>
      <c r="AY25" s="7" t="s">
        <v>108</v>
      </c>
      <c r="AZ25" s="7" t="s">
        <v>112</v>
      </c>
      <c r="BA25" s="7" t="s">
        <v>65</v>
      </c>
      <c r="BB25" s="7" t="s">
        <v>65</v>
      </c>
      <c r="BC25" s="7" t="s">
        <v>211</v>
      </c>
      <c r="BD25" s="7" t="s">
        <v>105</v>
      </c>
    </row>
    <row r="26" spans="1:62" ht="15.75" customHeight="1">
      <c r="A26" s="5">
        <v>43802.520954699074</v>
      </c>
      <c r="B26" s="7" t="s">
        <v>55</v>
      </c>
      <c r="C26" s="7" t="s">
        <v>58</v>
      </c>
      <c r="E26" s="7" t="s">
        <v>66</v>
      </c>
      <c r="F26" s="7" t="s">
        <v>128</v>
      </c>
      <c r="G26" s="7" t="s">
        <v>105</v>
      </c>
      <c r="H26" s="7" t="s">
        <v>66</v>
      </c>
      <c r="I26" s="7" t="s">
        <v>128</v>
      </c>
      <c r="J26" s="7" t="s">
        <v>128</v>
      </c>
      <c r="K26" s="7" t="s">
        <v>105</v>
      </c>
      <c r="L26" s="7" t="s">
        <v>108</v>
      </c>
      <c r="M26" s="7" t="s">
        <v>112</v>
      </c>
      <c r="N26" s="7" t="s">
        <v>66</v>
      </c>
      <c r="O26" s="7" t="s">
        <v>212</v>
      </c>
      <c r="P26" s="7" t="s">
        <v>67</v>
      </c>
      <c r="Q26" s="7" t="s">
        <v>66</v>
      </c>
      <c r="R26" s="7" t="s">
        <v>66</v>
      </c>
      <c r="S26" s="7" t="s">
        <v>66</v>
      </c>
      <c r="T26" s="7" t="s">
        <v>66</v>
      </c>
      <c r="U26" s="7" t="s">
        <v>66</v>
      </c>
      <c r="V26" s="7" t="s">
        <v>66</v>
      </c>
      <c r="W26" s="7" t="s">
        <v>66</v>
      </c>
      <c r="X26" s="7" t="s">
        <v>66</v>
      </c>
      <c r="Y26" s="7" t="s">
        <v>66</v>
      </c>
      <c r="Z26" s="7" t="s">
        <v>199</v>
      </c>
      <c r="AA26" s="7" t="s">
        <v>68</v>
      </c>
      <c r="AB26" s="7" t="s">
        <v>60</v>
      </c>
      <c r="AC26" s="7" t="s">
        <v>60</v>
      </c>
      <c r="AD26" s="7" t="s">
        <v>66</v>
      </c>
      <c r="AE26" s="7" t="s">
        <v>66</v>
      </c>
      <c r="AF26" s="7" t="s">
        <v>63</v>
      </c>
      <c r="AG26" s="7" t="s">
        <v>61</v>
      </c>
      <c r="AH26" s="7" t="s">
        <v>63</v>
      </c>
      <c r="AI26" s="7" t="s">
        <v>92</v>
      </c>
      <c r="AJ26" s="7" t="s">
        <v>61</v>
      </c>
      <c r="AK26" s="7" t="s">
        <v>61</v>
      </c>
      <c r="AL26" s="7" t="s">
        <v>61</v>
      </c>
      <c r="AM26" s="7" t="s">
        <v>63</v>
      </c>
      <c r="AN26" s="7" t="s">
        <v>92</v>
      </c>
      <c r="AO26" s="7" t="s">
        <v>61</v>
      </c>
      <c r="AP26" s="7" t="s">
        <v>63</v>
      </c>
      <c r="AQ26" s="7" t="s">
        <v>105</v>
      </c>
      <c r="AR26" s="7" t="s">
        <v>105</v>
      </c>
      <c r="AS26" s="7" t="s">
        <v>112</v>
      </c>
      <c r="AT26" s="7" t="s">
        <v>131</v>
      </c>
      <c r="AU26" s="7" t="s">
        <v>131</v>
      </c>
      <c r="AV26" s="7" t="s">
        <v>112</v>
      </c>
      <c r="AW26" s="7" t="s">
        <v>131</v>
      </c>
      <c r="AX26" s="7" t="s">
        <v>131</v>
      </c>
      <c r="AY26" s="7" t="s">
        <v>65</v>
      </c>
      <c r="AZ26" s="7" t="s">
        <v>131</v>
      </c>
      <c r="BA26" s="7" t="s">
        <v>131</v>
      </c>
      <c r="BB26" s="7" t="s">
        <v>112</v>
      </c>
      <c r="BC26" s="7" t="s">
        <v>213</v>
      </c>
      <c r="BD26" s="7" t="s">
        <v>105</v>
      </c>
    </row>
    <row r="27" spans="1:62" ht="15.75" customHeight="1">
      <c r="A27" s="5">
        <v>43802.520986064817</v>
      </c>
      <c r="B27" s="7" t="s">
        <v>55</v>
      </c>
      <c r="C27" s="7" t="s">
        <v>58</v>
      </c>
      <c r="D27" s="7" t="s">
        <v>57</v>
      </c>
      <c r="E27" s="7" t="s">
        <v>68</v>
      </c>
      <c r="F27" s="7" t="s">
        <v>55</v>
      </c>
      <c r="G27" s="7" t="s">
        <v>63</v>
      </c>
      <c r="H27" s="7" t="s">
        <v>60</v>
      </c>
      <c r="I27" s="7" t="s">
        <v>128</v>
      </c>
      <c r="J27" s="7" t="s">
        <v>55</v>
      </c>
      <c r="K27" s="7" t="s">
        <v>61</v>
      </c>
      <c r="L27" s="7" t="s">
        <v>131</v>
      </c>
      <c r="M27" s="7" t="s">
        <v>65</v>
      </c>
      <c r="N27" s="7" t="s">
        <v>66</v>
      </c>
      <c r="O27" s="7" t="s">
        <v>65</v>
      </c>
      <c r="P27" s="7" t="s">
        <v>62</v>
      </c>
      <c r="Q27" s="7" t="s">
        <v>68</v>
      </c>
      <c r="R27" s="7" t="s">
        <v>68</v>
      </c>
      <c r="S27" s="7" t="s">
        <v>62</v>
      </c>
      <c r="T27" s="7" t="s">
        <v>62</v>
      </c>
      <c r="U27" s="7" t="s">
        <v>62</v>
      </c>
      <c r="V27" s="7" t="s">
        <v>62</v>
      </c>
      <c r="W27" s="7" t="s">
        <v>62</v>
      </c>
      <c r="X27" s="7" t="s">
        <v>60</v>
      </c>
      <c r="Y27" s="7" t="s">
        <v>62</v>
      </c>
      <c r="Z27" s="7" t="s">
        <v>130</v>
      </c>
      <c r="AA27" s="7" t="s">
        <v>67</v>
      </c>
      <c r="AB27" s="7" t="s">
        <v>62</v>
      </c>
      <c r="AC27" s="7" t="s">
        <v>68</v>
      </c>
      <c r="AD27" s="7" t="s">
        <v>60</v>
      </c>
      <c r="AE27" s="7" t="s">
        <v>66</v>
      </c>
      <c r="AF27" s="7" t="s">
        <v>93</v>
      </c>
      <c r="AG27" s="7" t="s">
        <v>93</v>
      </c>
      <c r="AH27" s="7" t="s">
        <v>61</v>
      </c>
      <c r="AI27" s="7" t="s">
        <v>92</v>
      </c>
      <c r="AJ27" s="7" t="s">
        <v>61</v>
      </c>
      <c r="AK27" s="7" t="s">
        <v>92</v>
      </c>
      <c r="AL27" s="7" t="s">
        <v>63</v>
      </c>
      <c r="AM27" s="7" t="s">
        <v>63</v>
      </c>
      <c r="AN27" s="7" t="s">
        <v>61</v>
      </c>
      <c r="AO27" s="7" t="s">
        <v>63</v>
      </c>
      <c r="AP27" s="7" t="s">
        <v>61</v>
      </c>
      <c r="AQ27" s="7" t="s">
        <v>105</v>
      </c>
      <c r="AR27" s="7" t="s">
        <v>105</v>
      </c>
      <c r="AS27" s="7" t="s">
        <v>112</v>
      </c>
      <c r="AT27" s="7" t="s">
        <v>64</v>
      </c>
      <c r="AU27" s="7" t="s">
        <v>65</v>
      </c>
      <c r="AV27" s="7" t="s">
        <v>65</v>
      </c>
      <c r="AW27" s="7" t="s">
        <v>64</v>
      </c>
      <c r="AX27" s="7" t="s">
        <v>64</v>
      </c>
      <c r="AY27" s="7" t="s">
        <v>65</v>
      </c>
      <c r="AZ27" s="7" t="s">
        <v>131</v>
      </c>
      <c r="BA27" s="7" t="s">
        <v>131</v>
      </c>
      <c r="BB27" s="7" t="s">
        <v>65</v>
      </c>
      <c r="BC27" s="7" t="s">
        <v>137</v>
      </c>
      <c r="BD27" s="7" t="s">
        <v>63</v>
      </c>
    </row>
    <row r="28" spans="1:62" ht="15.75" customHeight="1">
      <c r="A28" s="5">
        <v>43802.521027777781</v>
      </c>
      <c r="B28" s="7" t="s">
        <v>55</v>
      </c>
      <c r="C28" s="7" t="s">
        <v>58</v>
      </c>
      <c r="D28" s="7" t="s">
        <v>59</v>
      </c>
      <c r="E28" s="7" t="s">
        <v>60</v>
      </c>
      <c r="F28" s="7" t="s">
        <v>128</v>
      </c>
      <c r="G28" s="7" t="s">
        <v>61</v>
      </c>
      <c r="H28" s="7" t="s">
        <v>60</v>
      </c>
      <c r="I28" s="7" t="s">
        <v>55</v>
      </c>
      <c r="J28" s="7" t="s">
        <v>128</v>
      </c>
      <c r="K28" s="7" t="s">
        <v>61</v>
      </c>
      <c r="L28" s="7" t="s">
        <v>131</v>
      </c>
      <c r="M28" s="7" t="s">
        <v>131</v>
      </c>
      <c r="N28" s="7" t="s">
        <v>68</v>
      </c>
      <c r="O28" s="7" t="s">
        <v>65</v>
      </c>
      <c r="P28" s="7" t="s">
        <v>62</v>
      </c>
      <c r="Q28" s="7" t="s">
        <v>68</v>
      </c>
      <c r="R28" s="7" t="s">
        <v>68</v>
      </c>
      <c r="S28" s="7" t="s">
        <v>60</v>
      </c>
      <c r="T28" s="7" t="s">
        <v>60</v>
      </c>
      <c r="U28" s="7" t="s">
        <v>60</v>
      </c>
      <c r="V28" s="7" t="s">
        <v>60</v>
      </c>
      <c r="W28" s="7" t="s">
        <v>68</v>
      </c>
      <c r="X28" s="7" t="s">
        <v>68</v>
      </c>
      <c r="Y28" s="7" t="s">
        <v>68</v>
      </c>
      <c r="Z28" s="7" t="s">
        <v>85</v>
      </c>
      <c r="AA28" s="7" t="s">
        <v>60</v>
      </c>
      <c r="AB28" s="7" t="s">
        <v>60</v>
      </c>
      <c r="AC28" s="7" t="s">
        <v>60</v>
      </c>
      <c r="AD28" s="7" t="s">
        <v>66</v>
      </c>
      <c r="AE28" s="7" t="s">
        <v>66</v>
      </c>
      <c r="AF28" s="7" t="s">
        <v>61</v>
      </c>
      <c r="AG28" s="7" t="s">
        <v>61</v>
      </c>
      <c r="AH28" s="7" t="s">
        <v>61</v>
      </c>
      <c r="AI28" s="7" t="s">
        <v>61</v>
      </c>
      <c r="AJ28" s="7" t="s">
        <v>61</v>
      </c>
      <c r="AK28" s="7" t="s">
        <v>61</v>
      </c>
      <c r="AL28" s="7" t="s">
        <v>61</v>
      </c>
      <c r="AM28" s="7" t="s">
        <v>61</v>
      </c>
      <c r="AN28" s="7" t="s">
        <v>61</v>
      </c>
      <c r="AO28" s="7" t="s">
        <v>61</v>
      </c>
      <c r="AP28" s="7" t="s">
        <v>61</v>
      </c>
      <c r="AQ28" s="7" t="s">
        <v>105</v>
      </c>
      <c r="AR28" s="7" t="s">
        <v>105</v>
      </c>
      <c r="AS28" s="7" t="s">
        <v>131</v>
      </c>
      <c r="AT28" s="7" t="s">
        <v>131</v>
      </c>
      <c r="AU28" s="7" t="s">
        <v>65</v>
      </c>
      <c r="AV28" s="7" t="s">
        <v>112</v>
      </c>
      <c r="AW28" s="7" t="s">
        <v>131</v>
      </c>
      <c r="AX28" s="7" t="s">
        <v>131</v>
      </c>
      <c r="AY28" s="7" t="s">
        <v>131</v>
      </c>
      <c r="AZ28" s="7" t="s">
        <v>131</v>
      </c>
      <c r="BA28" s="7" t="s">
        <v>131</v>
      </c>
      <c r="BB28" s="7" t="s">
        <v>131</v>
      </c>
      <c r="BC28" s="7" t="s">
        <v>214</v>
      </c>
      <c r="BD28" s="7" t="s">
        <v>61</v>
      </c>
    </row>
    <row r="29" spans="1:62" ht="15.75" customHeight="1">
      <c r="A29" s="5">
        <v>43802.521249467594</v>
      </c>
      <c r="B29" s="7" t="s">
        <v>55</v>
      </c>
      <c r="C29" s="7" t="s">
        <v>56</v>
      </c>
      <c r="D29" s="7" t="s">
        <v>59</v>
      </c>
      <c r="E29" s="7" t="s">
        <v>60</v>
      </c>
      <c r="F29" s="7" t="s">
        <v>128</v>
      </c>
      <c r="G29" s="7" t="s">
        <v>63</v>
      </c>
      <c r="H29" s="7" t="s">
        <v>60</v>
      </c>
      <c r="I29" s="7" t="s">
        <v>55</v>
      </c>
      <c r="J29" s="7" t="s">
        <v>55</v>
      </c>
      <c r="K29" s="7" t="s">
        <v>61</v>
      </c>
      <c r="L29" s="7" t="s">
        <v>65</v>
      </c>
      <c r="M29" s="7" t="s">
        <v>131</v>
      </c>
      <c r="N29" s="7" t="s">
        <v>60</v>
      </c>
      <c r="O29" s="7" t="s">
        <v>131</v>
      </c>
      <c r="P29" s="7" t="s">
        <v>67</v>
      </c>
      <c r="Q29" s="7" t="s">
        <v>67</v>
      </c>
      <c r="R29" s="7" t="s">
        <v>67</v>
      </c>
      <c r="S29" s="7" t="s">
        <v>66</v>
      </c>
      <c r="T29" s="7" t="s">
        <v>67</v>
      </c>
      <c r="U29" s="7" t="s">
        <v>60</v>
      </c>
      <c r="V29" s="7" t="s">
        <v>60</v>
      </c>
      <c r="W29" s="7" t="s">
        <v>66</v>
      </c>
      <c r="X29" s="7" t="s">
        <v>67</v>
      </c>
      <c r="Y29" s="7" t="s">
        <v>60</v>
      </c>
      <c r="Z29" s="7" t="s">
        <v>66</v>
      </c>
      <c r="AA29" s="7" t="s">
        <v>66</v>
      </c>
      <c r="AB29" s="7" t="s">
        <v>66</v>
      </c>
      <c r="AC29" s="7" t="s">
        <v>66</v>
      </c>
      <c r="AD29" s="7" t="s">
        <v>66</v>
      </c>
      <c r="AE29" s="7" t="s">
        <v>66</v>
      </c>
      <c r="AF29" s="7" t="s">
        <v>61</v>
      </c>
      <c r="AG29" s="7" t="s">
        <v>93</v>
      </c>
      <c r="AH29" s="7" t="s">
        <v>92</v>
      </c>
      <c r="AI29" s="7" t="s">
        <v>63</v>
      </c>
      <c r="AJ29" s="7" t="s">
        <v>61</v>
      </c>
      <c r="AK29" s="7" t="s">
        <v>61</v>
      </c>
      <c r="AL29" s="7" t="s">
        <v>63</v>
      </c>
      <c r="AM29" s="7" t="s">
        <v>105</v>
      </c>
      <c r="AN29" s="7" t="s">
        <v>61</v>
      </c>
      <c r="AO29" s="7" t="s">
        <v>61</v>
      </c>
      <c r="AP29" s="7" t="s">
        <v>61</v>
      </c>
      <c r="AQ29" s="7" t="s">
        <v>63</v>
      </c>
      <c r="AR29" s="7" t="s">
        <v>133</v>
      </c>
      <c r="AS29" s="7" t="s">
        <v>112</v>
      </c>
      <c r="AT29" s="7" t="s">
        <v>112</v>
      </c>
      <c r="AU29" s="7" t="s">
        <v>108</v>
      </c>
      <c r="AV29" s="7" t="s">
        <v>108</v>
      </c>
      <c r="AW29" s="7" t="s">
        <v>108</v>
      </c>
      <c r="AX29" s="7" t="s">
        <v>108</v>
      </c>
      <c r="AY29" s="7" t="s">
        <v>108</v>
      </c>
      <c r="AZ29" s="7" t="s">
        <v>131</v>
      </c>
      <c r="BA29" s="7" t="s">
        <v>65</v>
      </c>
      <c r="BB29" s="7" t="s">
        <v>65</v>
      </c>
      <c r="BC29" s="7" t="s">
        <v>215</v>
      </c>
      <c r="BD29" s="7" t="s">
        <v>105</v>
      </c>
    </row>
    <row r="30" spans="1:62" ht="15.75" customHeight="1">
      <c r="A30" s="5">
        <v>43802.521789861115</v>
      </c>
      <c r="B30" s="7" t="s">
        <v>55</v>
      </c>
      <c r="C30" s="7" t="s">
        <v>56</v>
      </c>
      <c r="D30" s="7" t="s">
        <v>57</v>
      </c>
      <c r="E30" s="7" t="s">
        <v>67</v>
      </c>
      <c r="F30" s="7" t="s">
        <v>128</v>
      </c>
      <c r="G30" s="7" t="s">
        <v>92</v>
      </c>
      <c r="H30" s="7" t="s">
        <v>67</v>
      </c>
      <c r="I30" s="7" t="s">
        <v>128</v>
      </c>
      <c r="J30" s="7" t="s">
        <v>128</v>
      </c>
      <c r="K30" s="7" t="s">
        <v>92</v>
      </c>
      <c r="L30" s="7" t="s">
        <v>131</v>
      </c>
      <c r="M30" s="7" t="s">
        <v>64</v>
      </c>
      <c r="N30" s="7" t="s">
        <v>67</v>
      </c>
      <c r="O30" s="7" t="s">
        <v>131</v>
      </c>
      <c r="P30" s="7" t="s">
        <v>60</v>
      </c>
      <c r="Q30" s="7" t="s">
        <v>68</v>
      </c>
      <c r="R30" s="7" t="s">
        <v>68</v>
      </c>
      <c r="S30" s="7" t="s">
        <v>68</v>
      </c>
      <c r="T30" s="7" t="s">
        <v>60</v>
      </c>
      <c r="U30" s="7" t="s">
        <v>62</v>
      </c>
      <c r="V30" s="7" t="s">
        <v>62</v>
      </c>
      <c r="W30" s="7" t="s">
        <v>62</v>
      </c>
      <c r="X30" s="7" t="s">
        <v>62</v>
      </c>
      <c r="Y30" s="7" t="s">
        <v>68</v>
      </c>
      <c r="Z30" s="7" t="s">
        <v>66</v>
      </c>
      <c r="AA30" s="7" t="s">
        <v>66</v>
      </c>
      <c r="AB30" s="7" t="s">
        <v>60</v>
      </c>
      <c r="AC30" s="7" t="s">
        <v>60</v>
      </c>
      <c r="AD30" s="7" t="s">
        <v>66</v>
      </c>
      <c r="AE30" s="7" t="s">
        <v>66</v>
      </c>
      <c r="AF30" s="7" t="s">
        <v>61</v>
      </c>
      <c r="AG30" s="7" t="s">
        <v>61</v>
      </c>
      <c r="AH30" s="7" t="s">
        <v>63</v>
      </c>
      <c r="AI30" s="7" t="s">
        <v>61</v>
      </c>
      <c r="AJ30" s="7" t="s">
        <v>61</v>
      </c>
      <c r="AK30" s="7" t="s">
        <v>63</v>
      </c>
      <c r="AL30" s="7" t="s">
        <v>92</v>
      </c>
      <c r="AM30" s="7" t="s">
        <v>92</v>
      </c>
      <c r="AN30" s="7" t="s">
        <v>92</v>
      </c>
      <c r="AO30" s="7" t="s">
        <v>63</v>
      </c>
      <c r="AP30" s="7" t="s">
        <v>92</v>
      </c>
      <c r="AQ30" s="7" t="s">
        <v>61</v>
      </c>
      <c r="AR30" s="7" t="s">
        <v>133</v>
      </c>
      <c r="AS30" s="7" t="s">
        <v>65</v>
      </c>
      <c r="AT30" s="7" t="s">
        <v>65</v>
      </c>
      <c r="AU30" s="7" t="s">
        <v>112</v>
      </c>
      <c r="AV30" s="7" t="s">
        <v>108</v>
      </c>
      <c r="AW30" s="7" t="s">
        <v>108</v>
      </c>
      <c r="AX30" s="7" t="s">
        <v>108</v>
      </c>
      <c r="AY30" s="7" t="s">
        <v>65</v>
      </c>
      <c r="AZ30" s="7" t="s">
        <v>112</v>
      </c>
      <c r="BA30" s="7" t="s">
        <v>64</v>
      </c>
      <c r="BB30" s="7" t="s">
        <v>65</v>
      </c>
      <c r="BC30" s="7" t="s">
        <v>216</v>
      </c>
      <c r="BD30" s="7" t="s">
        <v>61</v>
      </c>
    </row>
    <row r="31" spans="1:62" ht="15.75" customHeight="1">
      <c r="A31" s="5">
        <v>43802.521968622685</v>
      </c>
      <c r="B31" s="7" t="s">
        <v>55</v>
      </c>
      <c r="C31" s="7" t="s">
        <v>58</v>
      </c>
      <c r="D31" s="7" t="s">
        <v>136</v>
      </c>
      <c r="E31" s="7" t="s">
        <v>67</v>
      </c>
      <c r="F31" s="7" t="s">
        <v>128</v>
      </c>
      <c r="G31" s="7" t="s">
        <v>105</v>
      </c>
      <c r="H31" s="7" t="s">
        <v>66</v>
      </c>
      <c r="I31" s="7" t="s">
        <v>128</v>
      </c>
      <c r="J31" s="7" t="s">
        <v>128</v>
      </c>
      <c r="K31" s="7" t="s">
        <v>61</v>
      </c>
      <c r="L31" s="7" t="s">
        <v>108</v>
      </c>
      <c r="M31" s="7" t="s">
        <v>65</v>
      </c>
      <c r="N31" s="7" t="s">
        <v>68</v>
      </c>
      <c r="O31" s="7" t="s">
        <v>65</v>
      </c>
      <c r="P31" s="7" t="s">
        <v>66</v>
      </c>
      <c r="Q31" s="7" t="s">
        <v>62</v>
      </c>
      <c r="R31" s="7" t="s">
        <v>62</v>
      </c>
      <c r="S31" s="7" t="s">
        <v>60</v>
      </c>
      <c r="T31" s="7" t="s">
        <v>60</v>
      </c>
      <c r="U31" s="7" t="s">
        <v>68</v>
      </c>
      <c r="V31" s="7" t="s">
        <v>62</v>
      </c>
      <c r="W31" s="7" t="s">
        <v>60</v>
      </c>
      <c r="X31" s="7" t="s">
        <v>60</v>
      </c>
      <c r="Y31" s="7" t="s">
        <v>62</v>
      </c>
      <c r="Z31" s="7" t="s">
        <v>199</v>
      </c>
      <c r="AA31" s="7" t="s">
        <v>62</v>
      </c>
      <c r="AB31" s="7" t="s">
        <v>66</v>
      </c>
      <c r="AC31" s="7" t="s">
        <v>66</v>
      </c>
      <c r="AD31" s="7" t="s">
        <v>66</v>
      </c>
      <c r="AE31" s="7" t="s">
        <v>66</v>
      </c>
      <c r="AF31" s="7" t="s">
        <v>92</v>
      </c>
      <c r="AG31" s="7" t="s">
        <v>93</v>
      </c>
      <c r="AH31" s="7" t="s">
        <v>105</v>
      </c>
      <c r="AI31" s="7" t="s">
        <v>93</v>
      </c>
      <c r="AJ31" s="7" t="s">
        <v>93</v>
      </c>
      <c r="AK31" s="7" t="s">
        <v>93</v>
      </c>
      <c r="AL31" s="7" t="s">
        <v>93</v>
      </c>
      <c r="AM31" s="7" t="s">
        <v>93</v>
      </c>
      <c r="AN31" s="7" t="s">
        <v>93</v>
      </c>
      <c r="AO31" s="7" t="s">
        <v>93</v>
      </c>
      <c r="AP31" s="7" t="s">
        <v>93</v>
      </c>
      <c r="AQ31" s="7" t="s">
        <v>105</v>
      </c>
      <c r="AR31" s="7" t="s">
        <v>105</v>
      </c>
      <c r="AS31" s="7" t="s">
        <v>65</v>
      </c>
      <c r="AT31" s="7" t="s">
        <v>64</v>
      </c>
      <c r="AU31" s="7" t="s">
        <v>64</v>
      </c>
      <c r="AV31" s="7" t="s">
        <v>131</v>
      </c>
      <c r="AW31" s="7" t="s">
        <v>64</v>
      </c>
      <c r="AX31" s="7" t="s">
        <v>64</v>
      </c>
      <c r="AY31" s="7" t="s">
        <v>64</v>
      </c>
      <c r="AZ31" s="7" t="s">
        <v>112</v>
      </c>
      <c r="BA31" s="7" t="s">
        <v>64</v>
      </c>
      <c r="BB31" s="7" t="s">
        <v>65</v>
      </c>
      <c r="BC31" s="7" t="s">
        <v>217</v>
      </c>
      <c r="BD31" s="7" t="s">
        <v>61</v>
      </c>
    </row>
    <row r="32" spans="1:62" ht="15.75" customHeight="1">
      <c r="A32" s="5">
        <v>43802.522627152779</v>
      </c>
      <c r="B32" s="7" t="s">
        <v>55</v>
      </c>
      <c r="C32" s="7" t="s">
        <v>56</v>
      </c>
      <c r="D32" s="7" t="s">
        <v>57</v>
      </c>
      <c r="E32" s="7" t="s">
        <v>68</v>
      </c>
      <c r="F32" s="7" t="s">
        <v>55</v>
      </c>
      <c r="G32" s="7" t="s">
        <v>93</v>
      </c>
      <c r="H32" s="7" t="s">
        <v>62</v>
      </c>
      <c r="I32" s="7" t="s">
        <v>55</v>
      </c>
      <c r="J32" s="7" t="s">
        <v>55</v>
      </c>
      <c r="K32" s="7" t="s">
        <v>63</v>
      </c>
      <c r="L32" s="7" t="s">
        <v>64</v>
      </c>
      <c r="M32" s="7" t="s">
        <v>65</v>
      </c>
      <c r="N32" s="7" t="s">
        <v>67</v>
      </c>
      <c r="O32" s="7" t="s">
        <v>131</v>
      </c>
      <c r="P32" s="7" t="s">
        <v>68</v>
      </c>
      <c r="Q32" s="7" t="s">
        <v>60</v>
      </c>
      <c r="R32" s="7" t="s">
        <v>67</v>
      </c>
      <c r="S32" s="7" t="s">
        <v>67</v>
      </c>
      <c r="T32" s="7" t="s">
        <v>67</v>
      </c>
      <c r="U32" s="7" t="s">
        <v>68</v>
      </c>
      <c r="V32" s="7" t="s">
        <v>60</v>
      </c>
      <c r="W32" s="7" t="s">
        <v>67</v>
      </c>
      <c r="X32" s="7" t="s">
        <v>67</v>
      </c>
      <c r="Y32" s="7" t="s">
        <v>68</v>
      </c>
      <c r="Z32" s="7" t="s">
        <v>85</v>
      </c>
      <c r="AA32" s="7" t="s">
        <v>66</v>
      </c>
      <c r="AB32" s="7" t="s">
        <v>60</v>
      </c>
      <c r="AC32" s="7" t="s">
        <v>67</v>
      </c>
      <c r="AD32" s="7" t="s">
        <v>66</v>
      </c>
      <c r="AE32" s="7" t="s">
        <v>67</v>
      </c>
      <c r="AF32" s="7" t="s">
        <v>61</v>
      </c>
      <c r="AG32" s="7" t="s">
        <v>92</v>
      </c>
      <c r="AH32" s="7" t="s">
        <v>61</v>
      </c>
      <c r="AI32" s="7" t="s">
        <v>61</v>
      </c>
      <c r="AJ32" s="7" t="s">
        <v>61</v>
      </c>
      <c r="AK32" s="7" t="s">
        <v>92</v>
      </c>
      <c r="AL32" s="7" t="s">
        <v>63</v>
      </c>
      <c r="AM32" s="7" t="s">
        <v>105</v>
      </c>
      <c r="AN32" s="7" t="s">
        <v>63</v>
      </c>
      <c r="AO32" s="7" t="s">
        <v>63</v>
      </c>
      <c r="AP32" s="7" t="s">
        <v>92</v>
      </c>
      <c r="AQ32" s="7" t="s">
        <v>63</v>
      </c>
      <c r="AR32" s="7" t="s">
        <v>105</v>
      </c>
      <c r="AS32" s="7" t="s">
        <v>108</v>
      </c>
      <c r="AT32" s="7" t="s">
        <v>108</v>
      </c>
      <c r="AU32" s="7" t="s">
        <v>108</v>
      </c>
      <c r="AV32" s="7" t="s">
        <v>108</v>
      </c>
      <c r="AW32" s="7" t="s">
        <v>65</v>
      </c>
      <c r="AX32" s="7" t="s">
        <v>65</v>
      </c>
      <c r="AY32" s="7" t="s">
        <v>112</v>
      </c>
      <c r="AZ32" s="7" t="s">
        <v>112</v>
      </c>
      <c r="BA32" s="7" t="s">
        <v>65</v>
      </c>
      <c r="BB32" s="7" t="s">
        <v>112</v>
      </c>
      <c r="BC32" s="7" t="s">
        <v>200</v>
      </c>
      <c r="BD32" s="7" t="s">
        <v>105</v>
      </c>
    </row>
    <row r="33" spans="1:58" ht="15.75" customHeight="1">
      <c r="A33" s="5">
        <v>43802.522872696762</v>
      </c>
      <c r="B33" s="7" t="s">
        <v>55</v>
      </c>
      <c r="C33" s="7" t="s">
        <v>58</v>
      </c>
      <c r="D33" s="7" t="s">
        <v>59</v>
      </c>
      <c r="E33" s="7" t="s">
        <v>68</v>
      </c>
      <c r="F33" s="7" t="s">
        <v>55</v>
      </c>
      <c r="G33" s="7" t="s">
        <v>93</v>
      </c>
      <c r="H33" s="7" t="s">
        <v>66</v>
      </c>
      <c r="I33" s="7" t="s">
        <v>55</v>
      </c>
      <c r="J33" s="7" t="s">
        <v>128</v>
      </c>
      <c r="K33" s="7" t="s">
        <v>63</v>
      </c>
      <c r="L33" s="7" t="s">
        <v>112</v>
      </c>
      <c r="M33" s="7" t="s">
        <v>112</v>
      </c>
      <c r="N33" s="7" t="s">
        <v>67</v>
      </c>
      <c r="O33" s="7" t="s">
        <v>65</v>
      </c>
      <c r="P33" s="7" t="s">
        <v>68</v>
      </c>
      <c r="Q33" s="7" t="s">
        <v>68</v>
      </c>
      <c r="R33" s="7" t="s">
        <v>68</v>
      </c>
      <c r="S33" s="7" t="s">
        <v>68</v>
      </c>
      <c r="T33" s="7" t="s">
        <v>60</v>
      </c>
      <c r="U33" s="7" t="s">
        <v>68</v>
      </c>
      <c r="V33" s="7" t="s">
        <v>68</v>
      </c>
      <c r="W33" s="7" t="s">
        <v>68</v>
      </c>
      <c r="X33" s="7" t="s">
        <v>68</v>
      </c>
      <c r="Y33" s="7" t="s">
        <v>68</v>
      </c>
      <c r="Z33" s="7" t="s">
        <v>66</v>
      </c>
      <c r="AA33" s="7" t="s">
        <v>66</v>
      </c>
      <c r="AB33" s="7" t="s">
        <v>60</v>
      </c>
      <c r="AC33" s="7" t="s">
        <v>67</v>
      </c>
      <c r="AD33" s="7" t="s">
        <v>66</v>
      </c>
      <c r="AE33" s="7" t="s">
        <v>66</v>
      </c>
      <c r="AF33" s="7" t="s">
        <v>63</v>
      </c>
      <c r="AG33" s="7" t="s">
        <v>92</v>
      </c>
      <c r="AH33" s="7" t="s">
        <v>105</v>
      </c>
      <c r="AI33" s="7" t="s">
        <v>92</v>
      </c>
      <c r="AJ33" s="7" t="s">
        <v>61</v>
      </c>
      <c r="AK33" s="7" t="s">
        <v>61</v>
      </c>
      <c r="AL33" s="7" t="s">
        <v>61</v>
      </c>
      <c r="AM33" s="7" t="s">
        <v>61</v>
      </c>
      <c r="AN33" s="7" t="s">
        <v>61</v>
      </c>
      <c r="AO33" s="7" t="s">
        <v>61</v>
      </c>
      <c r="AP33" s="7" t="s">
        <v>61</v>
      </c>
      <c r="AQ33" s="7" t="s">
        <v>105</v>
      </c>
      <c r="AR33" s="7" t="s">
        <v>105</v>
      </c>
      <c r="AS33" s="7" t="s">
        <v>112</v>
      </c>
      <c r="AT33" s="7" t="s">
        <v>112</v>
      </c>
      <c r="AU33" s="7" t="s">
        <v>112</v>
      </c>
      <c r="AV33" s="7" t="s">
        <v>108</v>
      </c>
      <c r="AW33" s="7" t="s">
        <v>108</v>
      </c>
      <c r="AX33" s="7" t="s">
        <v>108</v>
      </c>
      <c r="AY33" s="7" t="s">
        <v>108</v>
      </c>
      <c r="AZ33" s="7" t="s">
        <v>108</v>
      </c>
      <c r="BA33" s="7" t="s">
        <v>65</v>
      </c>
      <c r="BB33" s="7" t="s">
        <v>64</v>
      </c>
      <c r="BC33" s="7" t="s">
        <v>218</v>
      </c>
      <c r="BD33" s="7" t="s">
        <v>63</v>
      </c>
    </row>
    <row r="34" spans="1:58" ht="15.75" customHeight="1">
      <c r="A34" s="5">
        <v>43802.52295697917</v>
      </c>
      <c r="B34" s="7" t="s">
        <v>55</v>
      </c>
      <c r="C34" s="7" t="s">
        <v>56</v>
      </c>
      <c r="D34" s="7" t="s">
        <v>194</v>
      </c>
      <c r="E34" s="7" t="s">
        <v>67</v>
      </c>
      <c r="F34" s="7" t="s">
        <v>128</v>
      </c>
      <c r="G34" s="7" t="s">
        <v>63</v>
      </c>
      <c r="H34" s="7" t="s">
        <v>67</v>
      </c>
      <c r="I34" s="7" t="s">
        <v>55</v>
      </c>
      <c r="J34" s="7" t="s">
        <v>55</v>
      </c>
      <c r="K34" s="7" t="s">
        <v>63</v>
      </c>
      <c r="L34" s="7" t="s">
        <v>112</v>
      </c>
      <c r="M34" s="7" t="s">
        <v>131</v>
      </c>
      <c r="N34" s="7" t="s">
        <v>67</v>
      </c>
      <c r="O34" s="7" t="s">
        <v>65</v>
      </c>
      <c r="P34" s="7" t="s">
        <v>68</v>
      </c>
      <c r="Q34" s="7" t="s">
        <v>66</v>
      </c>
      <c r="R34" s="7" t="s">
        <v>66</v>
      </c>
      <c r="S34" s="7" t="s">
        <v>66</v>
      </c>
      <c r="T34" s="7" t="s">
        <v>66</v>
      </c>
      <c r="U34" s="7" t="s">
        <v>66</v>
      </c>
      <c r="V34" s="7" t="s">
        <v>66</v>
      </c>
      <c r="W34" s="7" t="s">
        <v>66</v>
      </c>
      <c r="X34" s="7" t="s">
        <v>66</v>
      </c>
      <c r="Y34" s="7" t="s">
        <v>67</v>
      </c>
      <c r="Z34" s="7" t="s">
        <v>66</v>
      </c>
      <c r="AA34" s="7" t="s">
        <v>66</v>
      </c>
      <c r="AB34" s="7" t="s">
        <v>60</v>
      </c>
      <c r="AC34" s="7" t="s">
        <v>67</v>
      </c>
      <c r="AD34" s="7" t="s">
        <v>66</v>
      </c>
      <c r="AE34" s="7" t="s">
        <v>67</v>
      </c>
      <c r="AF34" s="7" t="s">
        <v>93</v>
      </c>
      <c r="AG34" s="7" t="s">
        <v>93</v>
      </c>
      <c r="AH34" s="7" t="s">
        <v>61</v>
      </c>
      <c r="AI34" s="7" t="s">
        <v>92</v>
      </c>
      <c r="AJ34" s="7" t="s">
        <v>92</v>
      </c>
      <c r="AK34" s="7" t="s">
        <v>61</v>
      </c>
      <c r="AL34" s="7" t="s">
        <v>93</v>
      </c>
      <c r="AM34" s="7" t="s">
        <v>92</v>
      </c>
      <c r="AN34" s="7" t="s">
        <v>92</v>
      </c>
      <c r="AO34" s="7" t="s">
        <v>63</v>
      </c>
      <c r="AP34" s="7" t="s">
        <v>63</v>
      </c>
      <c r="AQ34" s="7" t="s">
        <v>61</v>
      </c>
      <c r="AR34" s="7" t="s">
        <v>133</v>
      </c>
      <c r="AS34" s="7" t="s">
        <v>131</v>
      </c>
      <c r="AT34" s="7" t="s">
        <v>64</v>
      </c>
      <c r="AU34" s="7" t="s">
        <v>64</v>
      </c>
      <c r="AV34" s="7" t="s">
        <v>112</v>
      </c>
      <c r="AW34" s="7" t="s">
        <v>112</v>
      </c>
      <c r="AX34" s="7" t="s">
        <v>112</v>
      </c>
      <c r="AY34" s="7" t="s">
        <v>108</v>
      </c>
      <c r="AZ34" s="7" t="s">
        <v>64</v>
      </c>
      <c r="BA34" s="7" t="s">
        <v>65</v>
      </c>
      <c r="BB34" s="7" t="s">
        <v>65</v>
      </c>
      <c r="BC34" s="7" t="s">
        <v>219</v>
      </c>
      <c r="BD34" s="7" t="s">
        <v>93</v>
      </c>
      <c r="BF34" s="6"/>
    </row>
    <row r="35" spans="1:58" ht="15.75" customHeight="1">
      <c r="A35" s="5">
        <v>43802.523001493057</v>
      </c>
      <c r="B35" s="7" t="s">
        <v>55</v>
      </c>
      <c r="C35" s="7" t="s">
        <v>56</v>
      </c>
      <c r="D35" s="7" t="s">
        <v>57</v>
      </c>
      <c r="E35" s="7" t="s">
        <v>67</v>
      </c>
      <c r="F35" s="7" t="s">
        <v>55</v>
      </c>
      <c r="G35" s="7" t="s">
        <v>63</v>
      </c>
      <c r="H35" s="7" t="s">
        <v>67</v>
      </c>
      <c r="I35" s="7" t="s">
        <v>55</v>
      </c>
      <c r="J35" s="7" t="s">
        <v>55</v>
      </c>
      <c r="K35" s="7" t="s">
        <v>63</v>
      </c>
      <c r="L35" s="7" t="s">
        <v>65</v>
      </c>
      <c r="M35" s="7" t="s">
        <v>112</v>
      </c>
      <c r="N35" s="7" t="s">
        <v>67</v>
      </c>
      <c r="O35" s="7" t="s">
        <v>65</v>
      </c>
      <c r="P35" s="7" t="s">
        <v>62</v>
      </c>
      <c r="Q35" s="7" t="s">
        <v>68</v>
      </c>
      <c r="R35" s="7" t="s">
        <v>60</v>
      </c>
      <c r="S35" s="7" t="s">
        <v>60</v>
      </c>
      <c r="T35" s="7" t="s">
        <v>67</v>
      </c>
      <c r="U35" s="7" t="s">
        <v>60</v>
      </c>
      <c r="V35" s="7" t="s">
        <v>66</v>
      </c>
      <c r="W35" s="7" t="s">
        <v>67</v>
      </c>
      <c r="X35" s="7" t="s">
        <v>68</v>
      </c>
      <c r="Y35" s="7" t="s">
        <v>67</v>
      </c>
      <c r="Z35" s="7" t="s">
        <v>66</v>
      </c>
      <c r="AA35" s="7" t="s">
        <v>66</v>
      </c>
      <c r="AB35" s="7" t="s">
        <v>62</v>
      </c>
      <c r="AC35" s="7" t="s">
        <v>66</v>
      </c>
      <c r="AD35" s="7" t="s">
        <v>66</v>
      </c>
      <c r="AE35" s="7" t="s">
        <v>66</v>
      </c>
      <c r="AF35" s="7" t="s">
        <v>61</v>
      </c>
      <c r="AG35" s="7" t="s">
        <v>92</v>
      </c>
      <c r="AH35" s="7" t="s">
        <v>61</v>
      </c>
      <c r="AI35" s="7" t="s">
        <v>61</v>
      </c>
      <c r="AJ35" s="7" t="s">
        <v>63</v>
      </c>
      <c r="AK35" s="7" t="s">
        <v>61</v>
      </c>
      <c r="AL35" s="7" t="s">
        <v>61</v>
      </c>
      <c r="AM35" s="7" t="s">
        <v>61</v>
      </c>
      <c r="AN35" s="7" t="s">
        <v>61</v>
      </c>
      <c r="AO35" s="7" t="s">
        <v>61</v>
      </c>
      <c r="AP35" s="7" t="s">
        <v>63</v>
      </c>
      <c r="AQ35" s="7" t="s">
        <v>105</v>
      </c>
      <c r="AR35" s="7" t="s">
        <v>105</v>
      </c>
      <c r="AS35" s="7" t="s">
        <v>108</v>
      </c>
      <c r="AT35" s="7" t="s">
        <v>112</v>
      </c>
      <c r="AU35" s="7" t="s">
        <v>65</v>
      </c>
      <c r="AV35" s="7" t="s">
        <v>108</v>
      </c>
      <c r="AW35" s="7" t="s">
        <v>64</v>
      </c>
      <c r="AX35" s="7" t="s">
        <v>65</v>
      </c>
      <c r="AY35" s="7" t="s">
        <v>131</v>
      </c>
      <c r="AZ35" s="7" t="s">
        <v>108</v>
      </c>
      <c r="BA35" s="7" t="s">
        <v>65</v>
      </c>
      <c r="BB35" s="7" t="s">
        <v>112</v>
      </c>
      <c r="BC35" s="7" t="s">
        <v>220</v>
      </c>
      <c r="BD35" s="7" t="s">
        <v>105</v>
      </c>
    </row>
    <row r="36" spans="1:58" ht="15.75" customHeight="1">
      <c r="A36" s="5">
        <v>43802.523219259259</v>
      </c>
      <c r="B36" s="7" t="s">
        <v>55</v>
      </c>
      <c r="C36" s="7" t="s">
        <v>58</v>
      </c>
      <c r="D36" s="7" t="s">
        <v>136</v>
      </c>
      <c r="E36" s="7" t="s">
        <v>67</v>
      </c>
      <c r="F36" s="7" t="s">
        <v>128</v>
      </c>
      <c r="G36" s="7" t="s">
        <v>63</v>
      </c>
      <c r="H36" s="7" t="s">
        <v>67</v>
      </c>
      <c r="I36" s="7" t="s">
        <v>55</v>
      </c>
      <c r="J36" s="7" t="s">
        <v>55</v>
      </c>
      <c r="K36" s="7" t="s">
        <v>63</v>
      </c>
      <c r="L36" s="7" t="s">
        <v>131</v>
      </c>
      <c r="M36" s="7" t="s">
        <v>131</v>
      </c>
      <c r="N36" s="7" t="s">
        <v>67</v>
      </c>
      <c r="O36" s="7" t="s">
        <v>131</v>
      </c>
      <c r="P36" s="7" t="s">
        <v>60</v>
      </c>
      <c r="Q36" s="7" t="s">
        <v>68</v>
      </c>
      <c r="R36" s="7" t="s">
        <v>68</v>
      </c>
      <c r="S36" s="7" t="s">
        <v>60</v>
      </c>
      <c r="T36" s="7" t="s">
        <v>60</v>
      </c>
      <c r="U36" s="7" t="s">
        <v>60</v>
      </c>
      <c r="V36" s="7" t="s">
        <v>68</v>
      </c>
      <c r="W36" s="7" t="s">
        <v>68</v>
      </c>
      <c r="X36" s="7" t="s">
        <v>60</v>
      </c>
      <c r="Y36" s="7" t="s">
        <v>60</v>
      </c>
      <c r="Z36" s="7" t="s">
        <v>85</v>
      </c>
      <c r="AA36" s="7" t="s">
        <v>68</v>
      </c>
      <c r="AB36" s="7" t="s">
        <v>68</v>
      </c>
      <c r="AC36" s="7" t="s">
        <v>60</v>
      </c>
      <c r="AD36" s="7" t="s">
        <v>66</v>
      </c>
      <c r="AE36" s="7" t="s">
        <v>66</v>
      </c>
      <c r="AF36" s="7" t="s">
        <v>61</v>
      </c>
      <c r="AG36" s="7" t="s">
        <v>92</v>
      </c>
      <c r="AH36" s="7" t="s">
        <v>105</v>
      </c>
      <c r="AI36" s="7" t="s">
        <v>63</v>
      </c>
      <c r="AJ36" s="7" t="s">
        <v>63</v>
      </c>
      <c r="AK36" s="7" t="s">
        <v>61</v>
      </c>
      <c r="AL36" s="7" t="s">
        <v>63</v>
      </c>
      <c r="AM36" s="7" t="s">
        <v>63</v>
      </c>
      <c r="AN36" s="7" t="s">
        <v>61</v>
      </c>
      <c r="AO36" s="7" t="s">
        <v>63</v>
      </c>
      <c r="AP36" s="7" t="s">
        <v>63</v>
      </c>
      <c r="AQ36" s="7" t="s">
        <v>105</v>
      </c>
      <c r="AR36" s="7" t="s">
        <v>105</v>
      </c>
      <c r="AS36" s="7" t="s">
        <v>131</v>
      </c>
      <c r="AT36" s="7" t="s">
        <v>65</v>
      </c>
      <c r="AU36" s="7" t="s">
        <v>112</v>
      </c>
      <c r="AV36" s="7" t="s">
        <v>112</v>
      </c>
      <c r="AW36" s="7" t="s">
        <v>131</v>
      </c>
      <c r="AX36" s="7" t="s">
        <v>131</v>
      </c>
      <c r="AY36" s="7" t="s">
        <v>65</v>
      </c>
      <c r="AZ36" s="7" t="s">
        <v>131</v>
      </c>
      <c r="BA36" s="7" t="s">
        <v>65</v>
      </c>
      <c r="BB36" s="7" t="s">
        <v>131</v>
      </c>
      <c r="BC36" s="7" t="s">
        <v>221</v>
      </c>
      <c r="BD36" s="7" t="s">
        <v>105</v>
      </c>
    </row>
    <row r="37" spans="1:58" ht="15.75" customHeight="1">
      <c r="A37" s="5">
        <v>43802.523782766206</v>
      </c>
      <c r="B37" s="7" t="s">
        <v>55</v>
      </c>
      <c r="C37" s="7" t="s">
        <v>58</v>
      </c>
      <c r="D37" s="7" t="s">
        <v>194</v>
      </c>
      <c r="E37" s="7" t="s">
        <v>67</v>
      </c>
      <c r="F37" s="7" t="s">
        <v>128</v>
      </c>
      <c r="G37" s="7" t="s">
        <v>63</v>
      </c>
      <c r="H37" s="7" t="s">
        <v>67</v>
      </c>
      <c r="I37" s="7" t="s">
        <v>55</v>
      </c>
      <c r="J37" s="7" t="s">
        <v>128</v>
      </c>
      <c r="K37" s="7" t="s">
        <v>63</v>
      </c>
      <c r="L37" s="7" t="s">
        <v>131</v>
      </c>
      <c r="M37" s="7" t="s">
        <v>112</v>
      </c>
      <c r="N37" s="7" t="s">
        <v>67</v>
      </c>
      <c r="O37" s="7" t="s">
        <v>112</v>
      </c>
      <c r="P37" s="7" t="s">
        <v>60</v>
      </c>
      <c r="Q37" s="7" t="s">
        <v>60</v>
      </c>
      <c r="R37" s="7" t="s">
        <v>60</v>
      </c>
      <c r="S37" s="7" t="s">
        <v>67</v>
      </c>
      <c r="T37" s="7" t="s">
        <v>66</v>
      </c>
      <c r="U37" s="7" t="s">
        <v>66</v>
      </c>
      <c r="V37" s="7" t="s">
        <v>66</v>
      </c>
      <c r="W37" s="7" t="s">
        <v>66</v>
      </c>
      <c r="X37" s="7" t="s">
        <v>67</v>
      </c>
      <c r="Y37" s="7" t="s">
        <v>68</v>
      </c>
      <c r="Z37" s="7" t="s">
        <v>85</v>
      </c>
      <c r="AA37" s="7" t="s">
        <v>66</v>
      </c>
      <c r="AB37" s="7" t="s">
        <v>66</v>
      </c>
      <c r="AC37" s="7" t="s">
        <v>66</v>
      </c>
      <c r="AD37" s="7" t="s">
        <v>67</v>
      </c>
      <c r="AE37" s="7" t="s">
        <v>66</v>
      </c>
      <c r="AF37" s="7" t="s">
        <v>61</v>
      </c>
      <c r="AG37" s="7" t="s">
        <v>61</v>
      </c>
      <c r="AH37" s="7" t="s">
        <v>63</v>
      </c>
      <c r="AI37" s="7" t="s">
        <v>61</v>
      </c>
      <c r="AJ37" s="7" t="s">
        <v>61</v>
      </c>
      <c r="AK37" s="7" t="s">
        <v>61</v>
      </c>
      <c r="AL37" s="7" t="s">
        <v>61</v>
      </c>
      <c r="AM37" s="7" t="s">
        <v>63</v>
      </c>
      <c r="AN37" s="7" t="s">
        <v>61</v>
      </c>
      <c r="AO37" s="7" t="s">
        <v>63</v>
      </c>
      <c r="AP37" s="7" t="s">
        <v>63</v>
      </c>
      <c r="AQ37" s="7" t="s">
        <v>63</v>
      </c>
      <c r="AR37" s="7" t="s">
        <v>105</v>
      </c>
      <c r="AS37" s="7" t="s">
        <v>131</v>
      </c>
      <c r="AT37" s="7" t="s">
        <v>131</v>
      </c>
      <c r="AU37" s="7" t="s">
        <v>131</v>
      </c>
      <c r="AV37" s="7" t="s">
        <v>112</v>
      </c>
      <c r="AW37" s="7" t="s">
        <v>131</v>
      </c>
      <c r="AX37" s="7" t="s">
        <v>131</v>
      </c>
      <c r="AY37" s="7" t="s">
        <v>65</v>
      </c>
      <c r="AZ37" s="7" t="s">
        <v>112</v>
      </c>
      <c r="BA37" s="7" t="s">
        <v>65</v>
      </c>
      <c r="BB37" s="7" t="s">
        <v>65</v>
      </c>
      <c r="BC37" s="7" t="s">
        <v>210</v>
      </c>
      <c r="BD37" s="7" t="s">
        <v>63</v>
      </c>
    </row>
    <row r="38" spans="1:58" ht="15.75" customHeight="1">
      <c r="A38" s="5">
        <v>43802.524135925923</v>
      </c>
      <c r="B38" s="7" t="s">
        <v>55</v>
      </c>
      <c r="C38" s="7" t="s">
        <v>58</v>
      </c>
      <c r="D38" s="7" t="s">
        <v>59</v>
      </c>
      <c r="E38" s="7" t="s">
        <v>68</v>
      </c>
      <c r="F38" s="7" t="s">
        <v>55</v>
      </c>
      <c r="G38" s="7" t="s">
        <v>63</v>
      </c>
      <c r="H38" s="7" t="s">
        <v>68</v>
      </c>
      <c r="I38" s="7" t="s">
        <v>55</v>
      </c>
      <c r="J38" s="7" t="s">
        <v>55</v>
      </c>
      <c r="K38" s="7" t="s">
        <v>63</v>
      </c>
      <c r="L38" s="7" t="s">
        <v>131</v>
      </c>
      <c r="M38" s="7" t="s">
        <v>112</v>
      </c>
      <c r="N38" s="7" t="s">
        <v>60</v>
      </c>
      <c r="O38" s="7" t="s">
        <v>65</v>
      </c>
      <c r="P38" s="7" t="s">
        <v>60</v>
      </c>
      <c r="Q38" s="7" t="s">
        <v>66</v>
      </c>
      <c r="R38" s="7" t="s">
        <v>68</v>
      </c>
      <c r="S38" s="7" t="s">
        <v>66</v>
      </c>
      <c r="T38" s="7" t="s">
        <v>66</v>
      </c>
      <c r="U38" s="7" t="s">
        <v>66</v>
      </c>
      <c r="V38" s="7" t="s">
        <v>66</v>
      </c>
      <c r="W38" s="7" t="s">
        <v>66</v>
      </c>
      <c r="X38" s="7" t="s">
        <v>66</v>
      </c>
      <c r="Y38" s="7" t="s">
        <v>68</v>
      </c>
      <c r="Z38" s="7" t="s">
        <v>130</v>
      </c>
      <c r="AA38" s="7" t="s">
        <v>60</v>
      </c>
      <c r="AB38" s="7" t="s">
        <v>62</v>
      </c>
      <c r="AC38" s="7" t="s">
        <v>62</v>
      </c>
      <c r="AD38" s="7" t="s">
        <v>60</v>
      </c>
      <c r="AE38" s="7" t="s">
        <v>67</v>
      </c>
      <c r="AF38" s="7" t="s">
        <v>61</v>
      </c>
      <c r="AG38" s="7" t="s">
        <v>61</v>
      </c>
      <c r="AH38" s="7" t="s">
        <v>63</v>
      </c>
      <c r="AI38" s="7" t="s">
        <v>63</v>
      </c>
      <c r="AJ38" s="7" t="s">
        <v>105</v>
      </c>
      <c r="AK38" s="7" t="s">
        <v>105</v>
      </c>
      <c r="AL38" s="7" t="s">
        <v>63</v>
      </c>
      <c r="AM38" s="7" t="s">
        <v>105</v>
      </c>
      <c r="AN38" s="7" t="s">
        <v>63</v>
      </c>
      <c r="AO38" s="7" t="s">
        <v>63</v>
      </c>
      <c r="AP38" s="7" t="s">
        <v>105</v>
      </c>
      <c r="AQ38" s="7" t="s">
        <v>105</v>
      </c>
      <c r="AR38" s="7" t="s">
        <v>105</v>
      </c>
      <c r="AS38" s="7" t="s">
        <v>112</v>
      </c>
      <c r="AT38" s="7" t="s">
        <v>108</v>
      </c>
      <c r="AU38" s="7" t="s">
        <v>131</v>
      </c>
      <c r="AV38" s="7" t="s">
        <v>112</v>
      </c>
      <c r="AW38" s="7" t="s">
        <v>131</v>
      </c>
      <c r="AX38" s="7" t="s">
        <v>112</v>
      </c>
      <c r="AY38" s="7" t="s">
        <v>112</v>
      </c>
      <c r="AZ38" s="7" t="s">
        <v>65</v>
      </c>
      <c r="BA38" s="7" t="s">
        <v>65</v>
      </c>
      <c r="BB38" s="7" t="s">
        <v>108</v>
      </c>
      <c r="BC38" s="7" t="s">
        <v>137</v>
      </c>
      <c r="BD38" s="7" t="s">
        <v>105</v>
      </c>
    </row>
    <row r="39" spans="1:58" ht="15.75" customHeight="1">
      <c r="A39" s="5">
        <v>43802.524360509255</v>
      </c>
      <c r="B39" s="7" t="s">
        <v>55</v>
      </c>
      <c r="C39" s="7" t="s">
        <v>58</v>
      </c>
      <c r="E39" s="7" t="s">
        <v>60</v>
      </c>
      <c r="F39" s="7" t="s">
        <v>128</v>
      </c>
      <c r="G39" s="7" t="s">
        <v>105</v>
      </c>
      <c r="H39" s="7" t="s">
        <v>67</v>
      </c>
      <c r="I39" s="7" t="s">
        <v>55</v>
      </c>
      <c r="J39" s="7" t="s">
        <v>55</v>
      </c>
      <c r="K39" s="7" t="s">
        <v>63</v>
      </c>
      <c r="L39" s="7" t="s">
        <v>112</v>
      </c>
      <c r="M39" s="7" t="s">
        <v>108</v>
      </c>
      <c r="N39" s="7" t="s">
        <v>66</v>
      </c>
      <c r="O39" s="7" t="s">
        <v>65</v>
      </c>
      <c r="P39" s="7" t="s">
        <v>66</v>
      </c>
      <c r="Q39" s="7" t="s">
        <v>68</v>
      </c>
      <c r="R39" s="7" t="s">
        <v>68</v>
      </c>
      <c r="S39" s="7" t="s">
        <v>66</v>
      </c>
      <c r="T39" s="7" t="s">
        <v>60</v>
      </c>
      <c r="U39" s="7" t="s">
        <v>66</v>
      </c>
      <c r="V39" s="7" t="s">
        <v>66</v>
      </c>
      <c r="W39" s="7" t="s">
        <v>66</v>
      </c>
      <c r="X39" s="7" t="s">
        <v>66</v>
      </c>
      <c r="Y39" s="7" t="s">
        <v>62</v>
      </c>
      <c r="Z39" s="7" t="s">
        <v>199</v>
      </c>
      <c r="AA39" s="7" t="s">
        <v>68</v>
      </c>
      <c r="AB39" s="7" t="s">
        <v>66</v>
      </c>
      <c r="AC39" s="7" t="s">
        <v>66</v>
      </c>
      <c r="AD39" s="7" t="s">
        <v>66</v>
      </c>
      <c r="AE39" s="7" t="s">
        <v>66</v>
      </c>
      <c r="AF39" s="7" t="s">
        <v>63</v>
      </c>
      <c r="AG39" s="7" t="s">
        <v>61</v>
      </c>
      <c r="AH39" s="7" t="s">
        <v>105</v>
      </c>
      <c r="AI39" s="7" t="s">
        <v>61</v>
      </c>
      <c r="AJ39" s="7" t="s">
        <v>61</v>
      </c>
      <c r="AK39" s="7" t="s">
        <v>61</v>
      </c>
      <c r="AL39" s="7" t="s">
        <v>61</v>
      </c>
      <c r="AM39" s="7" t="s">
        <v>61</v>
      </c>
      <c r="AN39" s="7" t="s">
        <v>61</v>
      </c>
      <c r="AO39" s="7" t="s">
        <v>63</v>
      </c>
      <c r="AP39" s="7" t="s">
        <v>61</v>
      </c>
      <c r="AQ39" s="7" t="s">
        <v>105</v>
      </c>
      <c r="AR39" s="7" t="s">
        <v>105</v>
      </c>
      <c r="AS39" s="7" t="s">
        <v>131</v>
      </c>
      <c r="AT39" s="7" t="s">
        <v>65</v>
      </c>
      <c r="AU39" s="7" t="s">
        <v>65</v>
      </c>
      <c r="AV39" s="7" t="s">
        <v>112</v>
      </c>
      <c r="AW39" s="7" t="s">
        <v>108</v>
      </c>
      <c r="AX39" s="7" t="s">
        <v>112</v>
      </c>
      <c r="AY39" s="7" t="s">
        <v>65</v>
      </c>
      <c r="AZ39" s="7" t="s">
        <v>64</v>
      </c>
      <c r="BA39" s="7" t="s">
        <v>65</v>
      </c>
      <c r="BB39" s="7" t="s">
        <v>65</v>
      </c>
      <c r="BC39" s="7" t="s">
        <v>205</v>
      </c>
      <c r="BD39" s="7" t="s">
        <v>105</v>
      </c>
    </row>
    <row r="40" spans="1:58" ht="15.75" customHeight="1">
      <c r="A40" s="5">
        <v>43802.524639594907</v>
      </c>
      <c r="B40" s="7" t="s">
        <v>55</v>
      </c>
      <c r="C40" s="7" t="s">
        <v>58</v>
      </c>
      <c r="D40" s="7" t="s">
        <v>57</v>
      </c>
      <c r="E40" s="7" t="s">
        <v>60</v>
      </c>
      <c r="F40" s="7" t="s">
        <v>55</v>
      </c>
      <c r="G40" s="7" t="s">
        <v>92</v>
      </c>
      <c r="H40" s="7" t="s">
        <v>67</v>
      </c>
      <c r="I40" s="7" t="s">
        <v>55</v>
      </c>
      <c r="J40" s="7" t="s">
        <v>128</v>
      </c>
      <c r="K40" s="7" t="s">
        <v>61</v>
      </c>
      <c r="L40" s="7" t="s">
        <v>112</v>
      </c>
      <c r="M40" s="7" t="s">
        <v>65</v>
      </c>
      <c r="N40" s="7" t="s">
        <v>68</v>
      </c>
      <c r="O40" s="7" t="s">
        <v>212</v>
      </c>
      <c r="P40" s="7" t="s">
        <v>66</v>
      </c>
      <c r="Q40" s="7" t="s">
        <v>60</v>
      </c>
      <c r="R40" s="7" t="s">
        <v>68</v>
      </c>
      <c r="S40" s="7" t="s">
        <v>60</v>
      </c>
      <c r="T40" s="7" t="s">
        <v>67</v>
      </c>
      <c r="U40" s="7" t="s">
        <v>60</v>
      </c>
      <c r="V40" s="7" t="s">
        <v>66</v>
      </c>
      <c r="W40" s="7" t="s">
        <v>66</v>
      </c>
      <c r="X40" s="7" t="s">
        <v>67</v>
      </c>
      <c r="Y40" s="7" t="s">
        <v>68</v>
      </c>
      <c r="Z40" s="7" t="s">
        <v>199</v>
      </c>
      <c r="AA40" s="7" t="s">
        <v>60</v>
      </c>
      <c r="AB40" s="7" t="s">
        <v>66</v>
      </c>
      <c r="AC40" s="7" t="s">
        <v>66</v>
      </c>
      <c r="AD40" s="7" t="s">
        <v>66</v>
      </c>
      <c r="AE40" s="7" t="s">
        <v>66</v>
      </c>
      <c r="AF40" s="7" t="s">
        <v>61</v>
      </c>
      <c r="AG40" s="7" t="s">
        <v>61</v>
      </c>
      <c r="AH40" s="7" t="s">
        <v>63</v>
      </c>
      <c r="AI40" s="7" t="s">
        <v>61</v>
      </c>
      <c r="AJ40" s="7" t="s">
        <v>61</v>
      </c>
      <c r="AK40" s="7" t="s">
        <v>61</v>
      </c>
      <c r="AL40" s="7" t="s">
        <v>61</v>
      </c>
      <c r="AM40" s="7" t="s">
        <v>63</v>
      </c>
      <c r="AN40" s="7" t="s">
        <v>63</v>
      </c>
      <c r="AO40" s="7" t="s">
        <v>61</v>
      </c>
      <c r="AP40" s="7" t="s">
        <v>61</v>
      </c>
      <c r="AQ40" s="7" t="s">
        <v>105</v>
      </c>
      <c r="AR40" s="7" t="s">
        <v>105</v>
      </c>
      <c r="AS40" s="7" t="s">
        <v>108</v>
      </c>
      <c r="AT40" s="7" t="s">
        <v>108</v>
      </c>
      <c r="AU40" s="7" t="s">
        <v>112</v>
      </c>
      <c r="AV40" s="7" t="s">
        <v>108</v>
      </c>
      <c r="AW40" s="7" t="s">
        <v>108</v>
      </c>
      <c r="AX40" s="7" t="s">
        <v>108</v>
      </c>
      <c r="AY40" s="7" t="s">
        <v>108</v>
      </c>
      <c r="AZ40" s="7" t="s">
        <v>108</v>
      </c>
      <c r="BA40" s="7" t="s">
        <v>65</v>
      </c>
      <c r="BB40" s="7" t="s">
        <v>65</v>
      </c>
      <c r="BC40" s="7" t="s">
        <v>222</v>
      </c>
      <c r="BD40" s="7" t="s">
        <v>61</v>
      </c>
    </row>
    <row r="41" spans="1:58" ht="15.75" customHeight="1">
      <c r="A41" s="5">
        <v>43802.525108414353</v>
      </c>
      <c r="B41" s="7" t="s">
        <v>55</v>
      </c>
      <c r="C41" s="7" t="s">
        <v>56</v>
      </c>
      <c r="D41" s="7" t="s">
        <v>136</v>
      </c>
      <c r="E41" s="7" t="s">
        <v>67</v>
      </c>
      <c r="F41" s="7" t="s">
        <v>128</v>
      </c>
      <c r="G41" s="7" t="s">
        <v>63</v>
      </c>
      <c r="H41" s="7" t="s">
        <v>67</v>
      </c>
      <c r="I41" s="7" t="s">
        <v>128</v>
      </c>
      <c r="J41" s="7" t="s">
        <v>128</v>
      </c>
      <c r="K41" s="7" t="s">
        <v>63</v>
      </c>
      <c r="L41" s="7" t="s">
        <v>131</v>
      </c>
      <c r="M41" s="7" t="s">
        <v>131</v>
      </c>
      <c r="N41" s="7" t="s">
        <v>60</v>
      </c>
      <c r="O41" s="7" t="s">
        <v>131</v>
      </c>
      <c r="P41" s="7" t="s">
        <v>68</v>
      </c>
      <c r="Q41" s="7" t="s">
        <v>60</v>
      </c>
      <c r="R41" s="7" t="s">
        <v>68</v>
      </c>
      <c r="S41" s="7" t="s">
        <v>68</v>
      </c>
      <c r="T41" s="7" t="s">
        <v>60</v>
      </c>
      <c r="U41" s="7" t="s">
        <v>62</v>
      </c>
      <c r="V41" s="7" t="s">
        <v>68</v>
      </c>
      <c r="W41" s="7" t="s">
        <v>60</v>
      </c>
      <c r="X41" s="7" t="s">
        <v>68</v>
      </c>
      <c r="Y41" s="7" t="s">
        <v>62</v>
      </c>
      <c r="Z41" s="7" t="s">
        <v>66</v>
      </c>
      <c r="AA41" s="7" t="s">
        <v>66</v>
      </c>
      <c r="AB41" s="7" t="s">
        <v>66</v>
      </c>
      <c r="AC41" s="7" t="s">
        <v>66</v>
      </c>
      <c r="AD41" s="7" t="s">
        <v>66</v>
      </c>
      <c r="AE41" s="7" t="s">
        <v>66</v>
      </c>
      <c r="AF41" s="7" t="s">
        <v>105</v>
      </c>
      <c r="AG41" s="7" t="s">
        <v>61</v>
      </c>
      <c r="AH41" s="7" t="s">
        <v>61</v>
      </c>
      <c r="AI41" s="7" t="s">
        <v>105</v>
      </c>
      <c r="AJ41" s="7" t="s">
        <v>61</v>
      </c>
      <c r="AK41" s="7" t="s">
        <v>61</v>
      </c>
      <c r="AL41" s="7" t="s">
        <v>105</v>
      </c>
      <c r="AM41" s="7" t="s">
        <v>105</v>
      </c>
      <c r="AN41" s="7" t="s">
        <v>61</v>
      </c>
      <c r="AO41" s="7" t="s">
        <v>61</v>
      </c>
      <c r="AP41" s="7" t="s">
        <v>63</v>
      </c>
      <c r="AQ41" s="7" t="s">
        <v>105</v>
      </c>
      <c r="AR41" s="7" t="s">
        <v>105</v>
      </c>
      <c r="AS41" s="7" t="s">
        <v>108</v>
      </c>
      <c r="AT41" s="7" t="s">
        <v>108</v>
      </c>
      <c r="AU41" s="7" t="s">
        <v>131</v>
      </c>
      <c r="AV41" s="7" t="s">
        <v>108</v>
      </c>
      <c r="AW41" s="7" t="s">
        <v>108</v>
      </c>
      <c r="AX41" s="7" t="s">
        <v>131</v>
      </c>
      <c r="AY41" s="7" t="s">
        <v>108</v>
      </c>
      <c r="AZ41" s="7" t="s">
        <v>131</v>
      </c>
      <c r="BA41" s="7" t="s">
        <v>65</v>
      </c>
      <c r="BB41" s="7" t="s">
        <v>131</v>
      </c>
      <c r="BC41" s="7" t="s">
        <v>223</v>
      </c>
      <c r="BD41" s="7" t="s">
        <v>63</v>
      </c>
    </row>
    <row r="42" spans="1:58" ht="15.75" customHeight="1">
      <c r="A42" s="5">
        <v>43802.52521</v>
      </c>
      <c r="B42" s="7" t="s">
        <v>55</v>
      </c>
      <c r="C42" s="7" t="s">
        <v>58</v>
      </c>
      <c r="D42" s="7" t="s">
        <v>57</v>
      </c>
      <c r="E42" s="7" t="s">
        <v>68</v>
      </c>
      <c r="F42" s="7" t="s">
        <v>55</v>
      </c>
      <c r="G42" s="7" t="s">
        <v>61</v>
      </c>
      <c r="H42" s="7" t="s">
        <v>68</v>
      </c>
      <c r="I42" s="7" t="s">
        <v>55</v>
      </c>
      <c r="J42" s="7" t="s">
        <v>55</v>
      </c>
      <c r="K42" s="7" t="s">
        <v>92</v>
      </c>
      <c r="L42" s="7" t="s">
        <v>64</v>
      </c>
      <c r="M42" s="7" t="s">
        <v>65</v>
      </c>
      <c r="N42" s="7" t="s">
        <v>66</v>
      </c>
      <c r="O42" s="7" t="s">
        <v>112</v>
      </c>
      <c r="P42" s="7" t="s">
        <v>68</v>
      </c>
      <c r="Q42" s="7" t="s">
        <v>67</v>
      </c>
      <c r="R42" s="7" t="s">
        <v>67</v>
      </c>
      <c r="S42" s="7" t="s">
        <v>66</v>
      </c>
      <c r="T42" s="7" t="s">
        <v>60</v>
      </c>
      <c r="U42" s="7" t="s">
        <v>67</v>
      </c>
      <c r="V42" s="7" t="s">
        <v>67</v>
      </c>
      <c r="W42" s="7" t="s">
        <v>60</v>
      </c>
      <c r="X42" s="7" t="s">
        <v>60</v>
      </c>
      <c r="Y42" s="7" t="s">
        <v>62</v>
      </c>
      <c r="Z42" s="7" t="s">
        <v>66</v>
      </c>
      <c r="AA42" s="7" t="s">
        <v>66</v>
      </c>
      <c r="AB42" s="7" t="s">
        <v>60</v>
      </c>
      <c r="AC42" s="7" t="s">
        <v>60</v>
      </c>
      <c r="AD42" s="7" t="s">
        <v>68</v>
      </c>
      <c r="AE42" s="7" t="s">
        <v>66</v>
      </c>
      <c r="AF42" s="7" t="s">
        <v>61</v>
      </c>
      <c r="AG42" s="7" t="s">
        <v>105</v>
      </c>
      <c r="AH42" s="7" t="s">
        <v>61</v>
      </c>
      <c r="AI42" s="7" t="s">
        <v>92</v>
      </c>
      <c r="AJ42" s="7" t="s">
        <v>105</v>
      </c>
      <c r="AK42" s="7" t="s">
        <v>63</v>
      </c>
      <c r="AL42" s="7" t="s">
        <v>61</v>
      </c>
      <c r="AM42" s="7" t="s">
        <v>105</v>
      </c>
      <c r="AN42" s="7" t="s">
        <v>61</v>
      </c>
      <c r="AO42" s="7" t="s">
        <v>63</v>
      </c>
      <c r="AP42" s="7" t="s">
        <v>105</v>
      </c>
      <c r="AQ42" s="7" t="s">
        <v>105</v>
      </c>
      <c r="AR42" s="7" t="s">
        <v>105</v>
      </c>
      <c r="AS42" s="7" t="s">
        <v>108</v>
      </c>
      <c r="AT42" s="7" t="s">
        <v>108</v>
      </c>
      <c r="AU42" s="7" t="s">
        <v>108</v>
      </c>
      <c r="AV42" s="7" t="s">
        <v>108</v>
      </c>
      <c r="AW42" s="7" t="s">
        <v>108</v>
      </c>
      <c r="AX42" s="7" t="s">
        <v>108</v>
      </c>
      <c r="AY42" s="7" t="s">
        <v>108</v>
      </c>
      <c r="AZ42" s="7" t="s">
        <v>108</v>
      </c>
      <c r="BA42" s="7" t="s">
        <v>131</v>
      </c>
      <c r="BB42" s="7" t="s">
        <v>108</v>
      </c>
      <c r="BC42" s="7" t="s">
        <v>224</v>
      </c>
      <c r="BD42" s="7" t="s">
        <v>105</v>
      </c>
    </row>
    <row r="43" spans="1:58" ht="15.75" customHeight="1">
      <c r="A43" s="5">
        <v>43802.525564606476</v>
      </c>
      <c r="B43" s="7" t="s">
        <v>55</v>
      </c>
      <c r="C43" s="7" t="s">
        <v>58</v>
      </c>
      <c r="D43" s="7" t="s">
        <v>194</v>
      </c>
      <c r="E43" s="7" t="s">
        <v>68</v>
      </c>
      <c r="F43" s="7" t="s">
        <v>55</v>
      </c>
      <c r="G43" s="7" t="s">
        <v>63</v>
      </c>
      <c r="H43" s="7" t="s">
        <v>68</v>
      </c>
      <c r="I43" s="7" t="s">
        <v>55</v>
      </c>
      <c r="J43" s="7" t="s">
        <v>55</v>
      </c>
      <c r="K43" s="7" t="s">
        <v>63</v>
      </c>
      <c r="L43" s="7" t="s">
        <v>112</v>
      </c>
      <c r="M43" s="7" t="s">
        <v>64</v>
      </c>
      <c r="N43" s="7" t="s">
        <v>67</v>
      </c>
      <c r="O43" s="7" t="s">
        <v>65</v>
      </c>
      <c r="P43" s="7" t="s">
        <v>62</v>
      </c>
      <c r="Q43" s="7" t="s">
        <v>68</v>
      </c>
      <c r="R43" s="7" t="s">
        <v>68</v>
      </c>
      <c r="S43" s="7" t="s">
        <v>68</v>
      </c>
      <c r="T43" s="7" t="s">
        <v>68</v>
      </c>
      <c r="U43" s="7" t="s">
        <v>68</v>
      </c>
      <c r="V43" s="7" t="s">
        <v>68</v>
      </c>
      <c r="W43" s="7" t="s">
        <v>68</v>
      </c>
      <c r="X43" s="7" t="s">
        <v>68</v>
      </c>
      <c r="Y43" s="7" t="s">
        <v>68</v>
      </c>
      <c r="Z43" s="7" t="s">
        <v>130</v>
      </c>
      <c r="AA43" s="7" t="s">
        <v>62</v>
      </c>
      <c r="AB43" s="7" t="s">
        <v>62</v>
      </c>
      <c r="AC43" s="7" t="s">
        <v>68</v>
      </c>
      <c r="AD43" s="7" t="s">
        <v>66</v>
      </c>
      <c r="AE43" s="7" t="s">
        <v>67</v>
      </c>
      <c r="AF43" s="7" t="s">
        <v>93</v>
      </c>
      <c r="AG43" s="7" t="s">
        <v>93</v>
      </c>
      <c r="AH43" s="7" t="s">
        <v>63</v>
      </c>
      <c r="AI43" s="7" t="s">
        <v>61</v>
      </c>
      <c r="AJ43" s="7" t="s">
        <v>63</v>
      </c>
      <c r="AK43" s="7" t="s">
        <v>92</v>
      </c>
      <c r="AL43" s="7" t="s">
        <v>92</v>
      </c>
      <c r="AM43" s="7" t="s">
        <v>92</v>
      </c>
      <c r="AN43" s="7" t="s">
        <v>61</v>
      </c>
      <c r="AO43" s="7" t="s">
        <v>63</v>
      </c>
      <c r="AP43" s="7" t="s">
        <v>63</v>
      </c>
      <c r="AQ43" s="7" t="s">
        <v>105</v>
      </c>
      <c r="AR43" s="7" t="s">
        <v>105</v>
      </c>
      <c r="AS43" s="7" t="s">
        <v>131</v>
      </c>
      <c r="AT43" s="7" t="s">
        <v>112</v>
      </c>
      <c r="AU43" s="7" t="s">
        <v>65</v>
      </c>
      <c r="AV43" s="7" t="s">
        <v>112</v>
      </c>
      <c r="AW43" s="7" t="s">
        <v>65</v>
      </c>
      <c r="AX43" s="7" t="s">
        <v>65</v>
      </c>
      <c r="AY43" s="7" t="s">
        <v>65</v>
      </c>
      <c r="AZ43" s="7" t="s">
        <v>65</v>
      </c>
      <c r="BA43" s="7" t="s">
        <v>64</v>
      </c>
      <c r="BB43" s="7" t="s">
        <v>65</v>
      </c>
      <c r="BC43" s="7" t="s">
        <v>225</v>
      </c>
      <c r="BD43" s="7" t="s">
        <v>63</v>
      </c>
    </row>
    <row r="44" spans="1:58" ht="15.75" customHeight="1">
      <c r="A44" s="5">
        <v>43802.525958055558</v>
      </c>
      <c r="B44" s="7" t="s">
        <v>55</v>
      </c>
      <c r="C44" s="7" t="s">
        <v>58</v>
      </c>
      <c r="D44" s="7" t="s">
        <v>194</v>
      </c>
      <c r="E44" s="7" t="s">
        <v>68</v>
      </c>
      <c r="F44" s="7" t="s">
        <v>55</v>
      </c>
      <c r="G44" s="7" t="s">
        <v>61</v>
      </c>
      <c r="H44" s="7" t="s">
        <v>67</v>
      </c>
      <c r="I44" s="7" t="s">
        <v>55</v>
      </c>
      <c r="J44" s="7" t="s">
        <v>55</v>
      </c>
      <c r="K44" s="7" t="s">
        <v>63</v>
      </c>
      <c r="L44" s="7" t="s">
        <v>131</v>
      </c>
      <c r="M44" s="7" t="s">
        <v>65</v>
      </c>
      <c r="N44" s="7" t="s">
        <v>60</v>
      </c>
      <c r="O44" s="7" t="s">
        <v>65</v>
      </c>
      <c r="P44" s="7" t="s">
        <v>62</v>
      </c>
      <c r="Q44" s="7" t="s">
        <v>66</v>
      </c>
      <c r="R44" s="7" t="s">
        <v>67</v>
      </c>
      <c r="S44" s="7" t="s">
        <v>66</v>
      </c>
      <c r="T44" s="7" t="s">
        <v>66</v>
      </c>
      <c r="U44" s="7" t="s">
        <v>67</v>
      </c>
      <c r="V44" s="7" t="s">
        <v>66</v>
      </c>
      <c r="W44" s="7" t="s">
        <v>67</v>
      </c>
      <c r="X44" s="7" t="s">
        <v>67</v>
      </c>
      <c r="Y44" s="7" t="s">
        <v>67</v>
      </c>
      <c r="Z44" s="7" t="s">
        <v>85</v>
      </c>
      <c r="AA44" s="7" t="s">
        <v>67</v>
      </c>
      <c r="AB44" s="7" t="s">
        <v>68</v>
      </c>
      <c r="AC44" s="7" t="s">
        <v>60</v>
      </c>
      <c r="AD44" s="7" t="s">
        <v>67</v>
      </c>
      <c r="AE44" s="7" t="s">
        <v>66</v>
      </c>
      <c r="AF44" s="7" t="s">
        <v>61</v>
      </c>
      <c r="AG44" s="7" t="s">
        <v>93</v>
      </c>
      <c r="AH44" s="7" t="s">
        <v>61</v>
      </c>
      <c r="AI44" s="7" t="s">
        <v>63</v>
      </c>
      <c r="AJ44" s="7" t="s">
        <v>92</v>
      </c>
      <c r="AK44" s="7" t="s">
        <v>61</v>
      </c>
      <c r="AL44" s="7" t="s">
        <v>61</v>
      </c>
      <c r="AM44" s="7" t="s">
        <v>61</v>
      </c>
      <c r="AN44" s="7" t="s">
        <v>63</v>
      </c>
      <c r="AO44" s="7" t="s">
        <v>63</v>
      </c>
      <c r="AP44" s="7" t="s">
        <v>105</v>
      </c>
      <c r="AQ44" s="7" t="s">
        <v>61</v>
      </c>
      <c r="AR44" s="7" t="s">
        <v>203</v>
      </c>
      <c r="AS44" s="7" t="s">
        <v>112</v>
      </c>
      <c r="AT44" s="7" t="s">
        <v>112</v>
      </c>
      <c r="AU44" s="7" t="s">
        <v>65</v>
      </c>
      <c r="AV44" s="7" t="s">
        <v>108</v>
      </c>
      <c r="AW44" s="7" t="s">
        <v>112</v>
      </c>
      <c r="AX44" s="7" t="s">
        <v>112</v>
      </c>
      <c r="AY44" s="7" t="s">
        <v>65</v>
      </c>
      <c r="AZ44" s="7" t="s">
        <v>65</v>
      </c>
      <c r="BA44" s="7" t="s">
        <v>131</v>
      </c>
      <c r="BB44" s="7" t="s">
        <v>65</v>
      </c>
      <c r="BC44" s="7" t="s">
        <v>226</v>
      </c>
      <c r="BD44" s="7" t="s">
        <v>105</v>
      </c>
    </row>
    <row r="45" spans="1:58" ht="15.75" customHeight="1">
      <c r="A45" s="5">
        <v>43802.526462083333</v>
      </c>
      <c r="B45" s="7" t="s">
        <v>55</v>
      </c>
      <c r="C45" s="7" t="s">
        <v>56</v>
      </c>
      <c r="D45" s="7" t="s">
        <v>136</v>
      </c>
      <c r="E45" s="7" t="s">
        <v>60</v>
      </c>
      <c r="F45" s="7" t="s">
        <v>55</v>
      </c>
      <c r="G45" s="7" t="s">
        <v>61</v>
      </c>
      <c r="H45" s="7" t="s">
        <v>60</v>
      </c>
      <c r="I45" s="7" t="s">
        <v>55</v>
      </c>
      <c r="J45" s="7" t="s">
        <v>128</v>
      </c>
      <c r="K45" s="7" t="s">
        <v>63</v>
      </c>
      <c r="L45" s="7" t="s">
        <v>112</v>
      </c>
      <c r="M45" s="7" t="s">
        <v>131</v>
      </c>
      <c r="N45" s="7" t="s">
        <v>68</v>
      </c>
      <c r="O45" s="7" t="s">
        <v>131</v>
      </c>
      <c r="P45" s="7" t="s">
        <v>68</v>
      </c>
      <c r="Q45" s="7" t="s">
        <v>60</v>
      </c>
      <c r="R45" s="7" t="s">
        <v>60</v>
      </c>
      <c r="S45" s="7" t="s">
        <v>68</v>
      </c>
      <c r="T45" s="7" t="s">
        <v>68</v>
      </c>
      <c r="U45" s="7" t="s">
        <v>68</v>
      </c>
      <c r="V45" s="7" t="s">
        <v>68</v>
      </c>
      <c r="W45" s="7" t="s">
        <v>60</v>
      </c>
      <c r="X45" s="7" t="s">
        <v>68</v>
      </c>
      <c r="Y45" s="7" t="s">
        <v>68</v>
      </c>
      <c r="Z45" s="7" t="s">
        <v>85</v>
      </c>
      <c r="AA45" s="7" t="s">
        <v>67</v>
      </c>
      <c r="AB45" s="7" t="s">
        <v>60</v>
      </c>
      <c r="AC45" s="7" t="s">
        <v>67</v>
      </c>
      <c r="AD45" s="7" t="s">
        <v>66</v>
      </c>
      <c r="AE45" s="7" t="s">
        <v>60</v>
      </c>
      <c r="AF45" s="7" t="s">
        <v>61</v>
      </c>
      <c r="AG45" s="7" t="s">
        <v>92</v>
      </c>
      <c r="AH45" s="7" t="s">
        <v>105</v>
      </c>
      <c r="AI45" s="7" t="s">
        <v>61</v>
      </c>
      <c r="AJ45" s="7" t="s">
        <v>61</v>
      </c>
      <c r="AK45" s="7" t="s">
        <v>61</v>
      </c>
      <c r="AL45" s="7" t="s">
        <v>92</v>
      </c>
      <c r="AM45" s="7" t="s">
        <v>61</v>
      </c>
      <c r="AN45" s="7" t="s">
        <v>61</v>
      </c>
      <c r="AO45" s="7" t="s">
        <v>63</v>
      </c>
      <c r="AP45" s="7" t="s">
        <v>61</v>
      </c>
      <c r="AQ45" s="7" t="s">
        <v>105</v>
      </c>
      <c r="AR45" s="7" t="s">
        <v>105</v>
      </c>
      <c r="AS45" s="7" t="s">
        <v>131</v>
      </c>
      <c r="AT45" s="7" t="s">
        <v>65</v>
      </c>
      <c r="AU45" s="7" t="s">
        <v>131</v>
      </c>
      <c r="AV45" s="7" t="s">
        <v>108</v>
      </c>
      <c r="AW45" s="7" t="s">
        <v>108</v>
      </c>
      <c r="AX45" s="7" t="s">
        <v>108</v>
      </c>
      <c r="AY45" s="7" t="s">
        <v>131</v>
      </c>
      <c r="AZ45" s="7" t="s">
        <v>112</v>
      </c>
      <c r="BA45" s="7" t="s">
        <v>112</v>
      </c>
      <c r="BB45" s="7" t="s">
        <v>65</v>
      </c>
      <c r="BC45" s="7" t="s">
        <v>227</v>
      </c>
      <c r="BD45" s="7" t="s">
        <v>63</v>
      </c>
    </row>
    <row r="46" spans="1:58" ht="15.75" customHeight="1">
      <c r="A46" s="5">
        <v>43802.527172719907</v>
      </c>
      <c r="B46" s="7" t="s">
        <v>55</v>
      </c>
      <c r="C46" s="7" t="s">
        <v>58</v>
      </c>
      <c r="D46" s="7" t="s">
        <v>194</v>
      </c>
      <c r="E46" s="7" t="s">
        <v>68</v>
      </c>
      <c r="F46" s="7" t="s">
        <v>55</v>
      </c>
      <c r="G46" s="7" t="s">
        <v>61</v>
      </c>
      <c r="H46" s="7" t="s">
        <v>60</v>
      </c>
      <c r="I46" s="7" t="s">
        <v>55</v>
      </c>
      <c r="J46" s="7" t="s">
        <v>55</v>
      </c>
      <c r="K46" s="7" t="s">
        <v>61</v>
      </c>
      <c r="L46" s="7" t="s">
        <v>65</v>
      </c>
      <c r="M46" s="7" t="s">
        <v>65</v>
      </c>
      <c r="N46" s="7" t="s">
        <v>68</v>
      </c>
      <c r="O46" s="7" t="s">
        <v>131</v>
      </c>
      <c r="P46" s="7" t="s">
        <v>68</v>
      </c>
      <c r="Q46" s="7" t="s">
        <v>60</v>
      </c>
      <c r="R46" s="7" t="s">
        <v>60</v>
      </c>
      <c r="S46" s="7" t="s">
        <v>66</v>
      </c>
      <c r="T46" s="7" t="s">
        <v>66</v>
      </c>
      <c r="U46" s="7" t="s">
        <v>68</v>
      </c>
      <c r="V46" s="7" t="s">
        <v>60</v>
      </c>
      <c r="W46" s="7" t="s">
        <v>60</v>
      </c>
      <c r="X46" s="7" t="s">
        <v>60</v>
      </c>
      <c r="Y46" s="7" t="s">
        <v>60</v>
      </c>
      <c r="Z46" s="7" t="s">
        <v>199</v>
      </c>
      <c r="AA46" s="7" t="s">
        <v>62</v>
      </c>
      <c r="AB46" s="7" t="s">
        <v>60</v>
      </c>
      <c r="AC46" s="7" t="s">
        <v>67</v>
      </c>
      <c r="AD46" s="7" t="s">
        <v>60</v>
      </c>
      <c r="AE46" s="7" t="s">
        <v>66</v>
      </c>
      <c r="AF46" s="7" t="s">
        <v>61</v>
      </c>
      <c r="AG46" s="7" t="s">
        <v>92</v>
      </c>
      <c r="AH46" s="7" t="s">
        <v>63</v>
      </c>
      <c r="AI46" s="7" t="s">
        <v>61</v>
      </c>
      <c r="AJ46" s="7" t="s">
        <v>61</v>
      </c>
      <c r="AK46" s="7" t="s">
        <v>92</v>
      </c>
      <c r="AL46" s="7" t="s">
        <v>61</v>
      </c>
      <c r="AM46" s="7" t="s">
        <v>63</v>
      </c>
      <c r="AN46" s="7" t="s">
        <v>63</v>
      </c>
      <c r="AO46" s="7" t="s">
        <v>63</v>
      </c>
      <c r="AP46" s="7" t="s">
        <v>63</v>
      </c>
      <c r="AQ46" s="7" t="s">
        <v>63</v>
      </c>
      <c r="AR46" s="7" t="s">
        <v>203</v>
      </c>
      <c r="AS46" s="7" t="s">
        <v>112</v>
      </c>
      <c r="AT46" s="7" t="s">
        <v>131</v>
      </c>
      <c r="AU46" s="7" t="s">
        <v>112</v>
      </c>
      <c r="AV46" s="7" t="s">
        <v>112</v>
      </c>
      <c r="AW46" s="7" t="s">
        <v>112</v>
      </c>
      <c r="AX46" s="7" t="s">
        <v>112</v>
      </c>
      <c r="AY46" s="7" t="s">
        <v>131</v>
      </c>
      <c r="AZ46" s="7" t="s">
        <v>112</v>
      </c>
      <c r="BA46" s="7" t="s">
        <v>64</v>
      </c>
      <c r="BB46" s="7" t="s">
        <v>65</v>
      </c>
      <c r="BC46" s="7" t="s">
        <v>208</v>
      </c>
      <c r="BD46" s="7" t="s">
        <v>105</v>
      </c>
    </row>
    <row r="47" spans="1:58" ht="15.75" customHeight="1">
      <c r="A47" s="5">
        <v>43802.52745956018</v>
      </c>
      <c r="B47" s="7" t="s">
        <v>55</v>
      </c>
      <c r="C47" s="7" t="s">
        <v>58</v>
      </c>
      <c r="D47" s="7" t="s">
        <v>136</v>
      </c>
      <c r="E47" s="7" t="s">
        <v>66</v>
      </c>
      <c r="F47" s="7" t="s">
        <v>128</v>
      </c>
      <c r="G47" s="7" t="s">
        <v>61</v>
      </c>
      <c r="H47" s="7" t="s">
        <v>66</v>
      </c>
      <c r="I47" s="7" t="s">
        <v>128</v>
      </c>
      <c r="J47" s="7" t="s">
        <v>128</v>
      </c>
      <c r="K47" s="7" t="s">
        <v>61</v>
      </c>
      <c r="L47" s="7" t="s">
        <v>131</v>
      </c>
      <c r="M47" s="7" t="s">
        <v>131</v>
      </c>
      <c r="N47" s="7" t="s">
        <v>60</v>
      </c>
      <c r="O47" s="7" t="s">
        <v>131</v>
      </c>
      <c r="P47" s="7" t="s">
        <v>60</v>
      </c>
      <c r="Q47" s="7" t="s">
        <v>68</v>
      </c>
      <c r="R47" s="7" t="s">
        <v>68</v>
      </c>
      <c r="S47" s="7" t="s">
        <v>60</v>
      </c>
      <c r="T47" s="7" t="s">
        <v>60</v>
      </c>
      <c r="U47" s="7" t="s">
        <v>60</v>
      </c>
      <c r="V47" s="7" t="s">
        <v>60</v>
      </c>
      <c r="W47" s="7" t="s">
        <v>60</v>
      </c>
      <c r="X47" s="7" t="s">
        <v>60</v>
      </c>
      <c r="Y47" s="7" t="s">
        <v>68</v>
      </c>
      <c r="Z47" s="7" t="s">
        <v>85</v>
      </c>
      <c r="AA47" s="7" t="s">
        <v>68</v>
      </c>
      <c r="AB47" s="7" t="s">
        <v>68</v>
      </c>
      <c r="AC47" s="7" t="s">
        <v>68</v>
      </c>
      <c r="AD47" s="7" t="s">
        <v>60</v>
      </c>
      <c r="AE47" s="7" t="s">
        <v>60</v>
      </c>
      <c r="AF47" s="7" t="s">
        <v>61</v>
      </c>
      <c r="AG47" s="7" t="s">
        <v>61</v>
      </c>
      <c r="AH47" s="7" t="s">
        <v>61</v>
      </c>
      <c r="AI47" s="7" t="s">
        <v>63</v>
      </c>
      <c r="AJ47" s="7" t="s">
        <v>63</v>
      </c>
      <c r="AK47" s="7" t="s">
        <v>63</v>
      </c>
      <c r="AL47" s="7" t="s">
        <v>63</v>
      </c>
      <c r="AM47" s="7" t="s">
        <v>63</v>
      </c>
      <c r="AN47" s="7" t="s">
        <v>63</v>
      </c>
      <c r="AO47" s="7" t="s">
        <v>63</v>
      </c>
      <c r="AP47" s="7" t="s">
        <v>63</v>
      </c>
      <c r="AQ47" s="7" t="s">
        <v>105</v>
      </c>
      <c r="AR47" s="7" t="s">
        <v>105</v>
      </c>
      <c r="AS47" s="7" t="s">
        <v>131</v>
      </c>
      <c r="AT47" s="7" t="s">
        <v>131</v>
      </c>
      <c r="AU47" s="7" t="s">
        <v>131</v>
      </c>
      <c r="AV47" s="7" t="s">
        <v>131</v>
      </c>
      <c r="AW47" s="7" t="s">
        <v>131</v>
      </c>
      <c r="AX47" s="7" t="s">
        <v>131</v>
      </c>
      <c r="AY47" s="7" t="s">
        <v>131</v>
      </c>
      <c r="AZ47" s="7" t="s">
        <v>131</v>
      </c>
      <c r="BA47" s="7" t="s">
        <v>131</v>
      </c>
      <c r="BB47" s="7" t="s">
        <v>131</v>
      </c>
      <c r="BC47" s="7" t="s">
        <v>226</v>
      </c>
      <c r="BD47" s="7" t="s">
        <v>63</v>
      </c>
    </row>
    <row r="48" spans="1:58" ht="15.75" customHeight="1">
      <c r="A48" s="5">
        <v>43802.527619143519</v>
      </c>
      <c r="B48" s="7" t="s">
        <v>55</v>
      </c>
      <c r="C48" s="7" t="s">
        <v>58</v>
      </c>
      <c r="D48" s="7" t="s">
        <v>194</v>
      </c>
      <c r="E48" s="7" t="s">
        <v>60</v>
      </c>
      <c r="F48" s="7" t="s">
        <v>128</v>
      </c>
      <c r="G48" s="7" t="s">
        <v>105</v>
      </c>
      <c r="H48" s="7" t="s">
        <v>60</v>
      </c>
      <c r="I48" s="7" t="s">
        <v>128</v>
      </c>
      <c r="J48" s="7" t="s">
        <v>128</v>
      </c>
      <c r="K48" s="7" t="s">
        <v>105</v>
      </c>
      <c r="L48" s="7" t="s">
        <v>112</v>
      </c>
      <c r="M48" s="7" t="s">
        <v>65</v>
      </c>
      <c r="N48" s="7" t="s">
        <v>67</v>
      </c>
      <c r="O48" s="7" t="s">
        <v>212</v>
      </c>
      <c r="P48" s="7" t="s">
        <v>60</v>
      </c>
      <c r="Q48" s="7" t="s">
        <v>60</v>
      </c>
      <c r="R48" s="7" t="s">
        <v>60</v>
      </c>
      <c r="S48" s="7" t="s">
        <v>60</v>
      </c>
      <c r="T48" s="7" t="s">
        <v>66</v>
      </c>
      <c r="U48" s="7" t="s">
        <v>66</v>
      </c>
      <c r="V48" s="7" t="s">
        <v>62</v>
      </c>
      <c r="W48" s="7" t="s">
        <v>66</v>
      </c>
      <c r="X48" s="7" t="s">
        <v>60</v>
      </c>
      <c r="Y48" s="7" t="s">
        <v>62</v>
      </c>
      <c r="Z48" s="7" t="s">
        <v>85</v>
      </c>
      <c r="AA48" s="7" t="s">
        <v>67</v>
      </c>
      <c r="AB48" s="7" t="s">
        <v>68</v>
      </c>
      <c r="AC48" s="7" t="s">
        <v>60</v>
      </c>
      <c r="AD48" s="7" t="s">
        <v>66</v>
      </c>
      <c r="AE48" s="7" t="s">
        <v>66</v>
      </c>
      <c r="AF48" s="7" t="s">
        <v>105</v>
      </c>
      <c r="AG48" s="7" t="s">
        <v>92</v>
      </c>
      <c r="AH48" s="7" t="s">
        <v>93</v>
      </c>
      <c r="AI48" s="7" t="s">
        <v>61</v>
      </c>
      <c r="AJ48" s="7" t="s">
        <v>63</v>
      </c>
      <c r="AK48" s="7" t="s">
        <v>63</v>
      </c>
      <c r="AL48" s="7" t="s">
        <v>105</v>
      </c>
      <c r="AM48" s="7" t="s">
        <v>105</v>
      </c>
      <c r="AN48" s="7" t="s">
        <v>63</v>
      </c>
      <c r="AO48" s="7" t="s">
        <v>61</v>
      </c>
      <c r="AP48" s="7" t="s">
        <v>105</v>
      </c>
      <c r="AQ48" s="7" t="s">
        <v>105</v>
      </c>
      <c r="AR48" s="7" t="s">
        <v>105</v>
      </c>
      <c r="AS48" s="7" t="s">
        <v>131</v>
      </c>
      <c r="AT48" s="7" t="s">
        <v>65</v>
      </c>
      <c r="AU48" s="7" t="s">
        <v>112</v>
      </c>
      <c r="AV48" s="7" t="s">
        <v>108</v>
      </c>
      <c r="AW48" s="7" t="s">
        <v>131</v>
      </c>
      <c r="AX48" s="7" t="s">
        <v>65</v>
      </c>
      <c r="AY48" s="7" t="s">
        <v>65</v>
      </c>
      <c r="AZ48" s="7" t="s">
        <v>65</v>
      </c>
      <c r="BA48" s="7" t="s">
        <v>64</v>
      </c>
      <c r="BB48" s="7" t="s">
        <v>108</v>
      </c>
      <c r="BC48" s="7" t="s">
        <v>228</v>
      </c>
      <c r="BD48" s="7" t="s">
        <v>105</v>
      </c>
    </row>
    <row r="49" spans="1:62" ht="13">
      <c r="A49" s="5">
        <v>43802.52788306713</v>
      </c>
      <c r="B49" s="7" t="s">
        <v>55</v>
      </c>
      <c r="C49" s="7" t="s">
        <v>58</v>
      </c>
      <c r="D49" s="7" t="s">
        <v>136</v>
      </c>
      <c r="E49" s="7" t="s">
        <v>67</v>
      </c>
      <c r="F49" s="7" t="s">
        <v>128</v>
      </c>
      <c r="G49" s="7" t="s">
        <v>105</v>
      </c>
      <c r="H49" s="7" t="s">
        <v>67</v>
      </c>
      <c r="I49" s="7" t="s">
        <v>55</v>
      </c>
      <c r="J49" s="7" t="s">
        <v>128</v>
      </c>
      <c r="K49" s="7" t="s">
        <v>105</v>
      </c>
      <c r="L49" s="7" t="s">
        <v>112</v>
      </c>
      <c r="M49" s="7" t="s">
        <v>131</v>
      </c>
      <c r="N49" s="7" t="s">
        <v>66</v>
      </c>
      <c r="O49" s="7" t="s">
        <v>112</v>
      </c>
      <c r="P49" s="7" t="s">
        <v>68</v>
      </c>
      <c r="Q49" s="7" t="s">
        <v>66</v>
      </c>
      <c r="R49" s="7" t="s">
        <v>66</v>
      </c>
      <c r="S49" s="7" t="s">
        <v>66</v>
      </c>
      <c r="T49" s="7" t="s">
        <v>66</v>
      </c>
      <c r="U49" s="7" t="s">
        <v>66</v>
      </c>
      <c r="V49" s="7" t="s">
        <v>67</v>
      </c>
      <c r="W49" s="7" t="s">
        <v>66</v>
      </c>
      <c r="X49" s="7" t="s">
        <v>66</v>
      </c>
      <c r="Y49" s="7" t="s">
        <v>62</v>
      </c>
      <c r="Z49" s="7" t="s">
        <v>130</v>
      </c>
      <c r="AA49" s="7" t="s">
        <v>62</v>
      </c>
      <c r="AB49" s="7" t="s">
        <v>62</v>
      </c>
      <c r="AC49" s="7" t="s">
        <v>62</v>
      </c>
      <c r="AD49" s="7" t="s">
        <v>66</v>
      </c>
      <c r="AE49" s="7" t="s">
        <v>66</v>
      </c>
      <c r="AF49" s="7" t="s">
        <v>63</v>
      </c>
      <c r="AG49" s="7" t="s">
        <v>92</v>
      </c>
      <c r="AH49" s="7" t="s">
        <v>105</v>
      </c>
      <c r="AI49" s="7" t="s">
        <v>61</v>
      </c>
      <c r="AJ49" s="7" t="s">
        <v>92</v>
      </c>
      <c r="AK49" s="7" t="s">
        <v>92</v>
      </c>
      <c r="AL49" s="7" t="s">
        <v>93</v>
      </c>
      <c r="AM49" s="7" t="s">
        <v>61</v>
      </c>
      <c r="AN49" s="7" t="s">
        <v>92</v>
      </c>
      <c r="AO49" s="7" t="s">
        <v>63</v>
      </c>
      <c r="AP49" s="7" t="s">
        <v>61</v>
      </c>
      <c r="AQ49" s="7" t="s">
        <v>105</v>
      </c>
      <c r="AR49" s="7" t="s">
        <v>105</v>
      </c>
      <c r="AS49" s="7" t="s">
        <v>65</v>
      </c>
      <c r="AT49" s="7" t="s">
        <v>112</v>
      </c>
      <c r="AU49" s="7" t="s">
        <v>64</v>
      </c>
      <c r="AV49" s="7" t="s">
        <v>108</v>
      </c>
      <c r="AW49" s="7" t="s">
        <v>65</v>
      </c>
      <c r="AX49" s="7" t="s">
        <v>64</v>
      </c>
      <c r="AY49" s="7" t="s">
        <v>131</v>
      </c>
      <c r="AZ49" s="7" t="s">
        <v>64</v>
      </c>
      <c r="BA49" s="7" t="s">
        <v>64</v>
      </c>
      <c r="BB49" s="7" t="s">
        <v>64</v>
      </c>
      <c r="BC49" s="7" t="s">
        <v>229</v>
      </c>
      <c r="BD49" s="7" t="s">
        <v>105</v>
      </c>
    </row>
    <row r="50" spans="1:62" ht="13">
      <c r="A50" s="5">
        <v>43802.528537592589</v>
      </c>
      <c r="B50" s="7" t="s">
        <v>55</v>
      </c>
      <c r="C50" s="7" t="s">
        <v>58</v>
      </c>
      <c r="D50" s="7" t="s">
        <v>57</v>
      </c>
      <c r="E50" s="7" t="s">
        <v>60</v>
      </c>
      <c r="F50" s="7" t="s">
        <v>128</v>
      </c>
      <c r="G50" s="7" t="s">
        <v>63</v>
      </c>
      <c r="H50" s="7" t="s">
        <v>60</v>
      </c>
      <c r="I50" s="7" t="s">
        <v>128</v>
      </c>
      <c r="J50" s="7" t="s">
        <v>128</v>
      </c>
      <c r="K50" s="7" t="s">
        <v>63</v>
      </c>
      <c r="L50" s="7" t="s">
        <v>112</v>
      </c>
      <c r="M50" s="7" t="s">
        <v>112</v>
      </c>
      <c r="N50" s="7" t="s">
        <v>60</v>
      </c>
      <c r="O50" s="7" t="s">
        <v>131</v>
      </c>
      <c r="P50" s="7" t="s">
        <v>60</v>
      </c>
      <c r="Q50" s="7" t="s">
        <v>60</v>
      </c>
      <c r="R50" s="7" t="s">
        <v>60</v>
      </c>
      <c r="S50" s="7" t="s">
        <v>67</v>
      </c>
      <c r="T50" s="7" t="s">
        <v>66</v>
      </c>
      <c r="U50" s="7" t="s">
        <v>67</v>
      </c>
      <c r="V50" s="7" t="s">
        <v>60</v>
      </c>
      <c r="W50" s="7" t="s">
        <v>66</v>
      </c>
      <c r="X50" s="7" t="s">
        <v>66</v>
      </c>
      <c r="Y50" s="7" t="s">
        <v>68</v>
      </c>
      <c r="Z50" s="7" t="s">
        <v>199</v>
      </c>
      <c r="AA50" s="7" t="s">
        <v>60</v>
      </c>
      <c r="AB50" s="7" t="s">
        <v>67</v>
      </c>
      <c r="AC50" s="7" t="s">
        <v>67</v>
      </c>
      <c r="AD50" s="7" t="s">
        <v>66</v>
      </c>
      <c r="AE50" s="7" t="s">
        <v>66</v>
      </c>
      <c r="AF50" s="7" t="s">
        <v>61</v>
      </c>
      <c r="AG50" s="7" t="s">
        <v>92</v>
      </c>
      <c r="AH50" s="7" t="s">
        <v>63</v>
      </c>
      <c r="AI50" s="7" t="s">
        <v>61</v>
      </c>
      <c r="AJ50" s="7" t="s">
        <v>61</v>
      </c>
      <c r="AK50" s="7" t="s">
        <v>61</v>
      </c>
      <c r="AL50" s="7" t="s">
        <v>63</v>
      </c>
      <c r="AM50" s="7" t="s">
        <v>105</v>
      </c>
      <c r="AN50" s="7" t="s">
        <v>63</v>
      </c>
      <c r="AO50" s="7" t="s">
        <v>105</v>
      </c>
      <c r="AP50" s="7" t="s">
        <v>105</v>
      </c>
      <c r="AQ50" s="7" t="s">
        <v>105</v>
      </c>
      <c r="AR50" s="7" t="s">
        <v>105</v>
      </c>
      <c r="AS50" s="7" t="s">
        <v>131</v>
      </c>
      <c r="AT50" s="7" t="s">
        <v>112</v>
      </c>
      <c r="AU50" s="7" t="s">
        <v>131</v>
      </c>
      <c r="AV50" s="7" t="s">
        <v>108</v>
      </c>
      <c r="AW50" s="7" t="s">
        <v>131</v>
      </c>
      <c r="AX50" s="7" t="s">
        <v>131</v>
      </c>
      <c r="AY50" s="7" t="s">
        <v>112</v>
      </c>
      <c r="AZ50" s="7" t="s">
        <v>65</v>
      </c>
      <c r="BA50" s="7" t="s">
        <v>64</v>
      </c>
      <c r="BB50" s="7" t="s">
        <v>65</v>
      </c>
      <c r="BC50" s="7" t="s">
        <v>230</v>
      </c>
      <c r="BD50" s="7" t="s">
        <v>105</v>
      </c>
    </row>
    <row r="51" spans="1:62" ht="13">
      <c r="A51" s="5">
        <v>43802.529419780098</v>
      </c>
      <c r="B51" s="7" t="s">
        <v>55</v>
      </c>
      <c r="C51" s="7" t="s">
        <v>58</v>
      </c>
      <c r="D51" s="7" t="s">
        <v>59</v>
      </c>
      <c r="E51" s="7" t="s">
        <v>60</v>
      </c>
      <c r="F51" s="7" t="s">
        <v>55</v>
      </c>
      <c r="G51" s="7" t="s">
        <v>61</v>
      </c>
      <c r="H51" s="7" t="s">
        <v>60</v>
      </c>
      <c r="I51" s="7" t="s">
        <v>55</v>
      </c>
      <c r="J51" s="7" t="s">
        <v>55</v>
      </c>
      <c r="K51" s="7" t="s">
        <v>61</v>
      </c>
      <c r="L51" s="7" t="s">
        <v>65</v>
      </c>
      <c r="M51" s="7" t="s">
        <v>112</v>
      </c>
      <c r="N51" s="7" t="s">
        <v>60</v>
      </c>
      <c r="O51" s="7" t="s">
        <v>65</v>
      </c>
      <c r="P51" s="7" t="s">
        <v>68</v>
      </c>
      <c r="Q51" s="7" t="s">
        <v>60</v>
      </c>
      <c r="R51" s="7" t="s">
        <v>60</v>
      </c>
      <c r="S51" s="7" t="s">
        <v>67</v>
      </c>
      <c r="T51" s="7" t="s">
        <v>60</v>
      </c>
      <c r="U51" s="7" t="s">
        <v>60</v>
      </c>
      <c r="V51" s="7" t="s">
        <v>68</v>
      </c>
      <c r="W51" s="7" t="s">
        <v>67</v>
      </c>
      <c r="X51" s="7" t="s">
        <v>67</v>
      </c>
      <c r="Y51" s="7" t="s">
        <v>62</v>
      </c>
      <c r="Z51" s="7" t="s">
        <v>85</v>
      </c>
      <c r="AA51" s="7" t="s">
        <v>68</v>
      </c>
      <c r="AB51" s="7" t="s">
        <v>62</v>
      </c>
      <c r="AC51" s="7" t="s">
        <v>62</v>
      </c>
      <c r="AD51" s="7" t="s">
        <v>67</v>
      </c>
      <c r="AE51" s="7" t="s">
        <v>67</v>
      </c>
      <c r="AF51" s="7" t="s">
        <v>61</v>
      </c>
      <c r="AG51" s="7" t="s">
        <v>61</v>
      </c>
      <c r="AH51" s="7" t="s">
        <v>105</v>
      </c>
      <c r="AI51" s="7" t="s">
        <v>105</v>
      </c>
      <c r="AJ51" s="7" t="s">
        <v>105</v>
      </c>
      <c r="AK51" s="7" t="s">
        <v>61</v>
      </c>
      <c r="AL51" s="7" t="s">
        <v>63</v>
      </c>
      <c r="AM51" s="7" t="s">
        <v>63</v>
      </c>
      <c r="AN51" s="7" t="s">
        <v>61</v>
      </c>
      <c r="AO51" s="7" t="s">
        <v>63</v>
      </c>
      <c r="AP51" s="7" t="s">
        <v>105</v>
      </c>
      <c r="AQ51" s="7" t="s">
        <v>105</v>
      </c>
      <c r="AR51" s="7" t="s">
        <v>105</v>
      </c>
      <c r="AS51" s="7" t="s">
        <v>108</v>
      </c>
      <c r="AT51" s="7" t="s">
        <v>112</v>
      </c>
      <c r="AU51" s="7" t="s">
        <v>131</v>
      </c>
      <c r="AV51" s="7" t="s">
        <v>108</v>
      </c>
      <c r="AW51" s="7" t="s">
        <v>112</v>
      </c>
      <c r="AX51" s="7" t="s">
        <v>131</v>
      </c>
      <c r="AY51" s="7" t="s">
        <v>64</v>
      </c>
      <c r="AZ51" s="7" t="s">
        <v>112</v>
      </c>
      <c r="BA51" s="7" t="s">
        <v>64</v>
      </c>
      <c r="BB51" s="7" t="s">
        <v>112</v>
      </c>
      <c r="BC51" s="7" t="s">
        <v>231</v>
      </c>
      <c r="BD51" s="7" t="s">
        <v>105</v>
      </c>
    </row>
    <row r="52" spans="1:62" ht="13">
      <c r="A52" s="5">
        <v>43802.529442037034</v>
      </c>
      <c r="B52" s="7" t="s">
        <v>55</v>
      </c>
      <c r="C52" s="7" t="s">
        <v>58</v>
      </c>
      <c r="D52" s="7" t="s">
        <v>136</v>
      </c>
      <c r="E52" s="7" t="s">
        <v>67</v>
      </c>
      <c r="F52" s="7" t="s">
        <v>55</v>
      </c>
      <c r="G52" s="7" t="s">
        <v>105</v>
      </c>
      <c r="H52" s="7" t="s">
        <v>66</v>
      </c>
      <c r="I52" s="7" t="s">
        <v>128</v>
      </c>
      <c r="J52" s="7" t="s">
        <v>128</v>
      </c>
      <c r="K52" s="7" t="s">
        <v>105</v>
      </c>
      <c r="L52" s="7" t="s">
        <v>65</v>
      </c>
      <c r="M52" s="7" t="s">
        <v>112</v>
      </c>
      <c r="N52" s="7" t="s">
        <v>67</v>
      </c>
      <c r="O52" s="7" t="s">
        <v>112</v>
      </c>
      <c r="P52" s="7" t="s">
        <v>60</v>
      </c>
      <c r="Q52" s="7" t="s">
        <v>66</v>
      </c>
      <c r="R52" s="7" t="s">
        <v>67</v>
      </c>
      <c r="S52" s="7" t="s">
        <v>67</v>
      </c>
      <c r="T52" s="7" t="s">
        <v>66</v>
      </c>
      <c r="U52" s="7" t="s">
        <v>60</v>
      </c>
      <c r="V52" s="7" t="s">
        <v>67</v>
      </c>
      <c r="W52" s="7" t="s">
        <v>66</v>
      </c>
      <c r="X52" s="7" t="s">
        <v>67</v>
      </c>
      <c r="Y52" s="7" t="s">
        <v>60</v>
      </c>
      <c r="Z52" s="7" t="s">
        <v>199</v>
      </c>
      <c r="AA52" s="7" t="s">
        <v>68</v>
      </c>
      <c r="AB52" s="7" t="s">
        <v>67</v>
      </c>
      <c r="AC52" s="7" t="s">
        <v>66</v>
      </c>
      <c r="AD52" s="7" t="s">
        <v>66</v>
      </c>
      <c r="AE52" s="7" t="s">
        <v>66</v>
      </c>
      <c r="AF52" s="7" t="s">
        <v>105</v>
      </c>
      <c r="AG52" s="7" t="s">
        <v>105</v>
      </c>
      <c r="AH52" s="7" t="s">
        <v>105</v>
      </c>
      <c r="AI52" s="7" t="s">
        <v>105</v>
      </c>
      <c r="AJ52" s="7" t="s">
        <v>105</v>
      </c>
      <c r="AK52" s="7" t="s">
        <v>105</v>
      </c>
      <c r="AL52" s="7" t="s">
        <v>105</v>
      </c>
      <c r="AM52" s="7" t="s">
        <v>61</v>
      </c>
      <c r="AN52" s="7" t="s">
        <v>61</v>
      </c>
      <c r="AO52" s="7" t="s">
        <v>61</v>
      </c>
      <c r="AP52" s="7" t="s">
        <v>63</v>
      </c>
      <c r="AQ52" s="7" t="s">
        <v>105</v>
      </c>
      <c r="AR52" s="7" t="s">
        <v>105</v>
      </c>
      <c r="AS52" s="7" t="s">
        <v>112</v>
      </c>
      <c r="AT52" s="7" t="s">
        <v>65</v>
      </c>
      <c r="AU52" s="7" t="s">
        <v>131</v>
      </c>
      <c r="AV52" s="7" t="s">
        <v>108</v>
      </c>
      <c r="AW52" s="7" t="s">
        <v>112</v>
      </c>
      <c r="AX52" s="7" t="s">
        <v>112</v>
      </c>
      <c r="AY52" s="7" t="s">
        <v>112</v>
      </c>
      <c r="AZ52" s="7" t="s">
        <v>112</v>
      </c>
      <c r="BA52" s="7" t="s">
        <v>65</v>
      </c>
      <c r="BB52" s="7" t="s">
        <v>64</v>
      </c>
      <c r="BC52" s="7" t="s">
        <v>213</v>
      </c>
      <c r="BD52" s="7" t="s">
        <v>105</v>
      </c>
    </row>
    <row r="53" spans="1:62" ht="13">
      <c r="A53" s="5">
        <v>43802.529590821759</v>
      </c>
      <c r="B53" s="7" t="s">
        <v>55</v>
      </c>
      <c r="C53" s="7" t="s">
        <v>58</v>
      </c>
      <c r="D53" s="7" t="s">
        <v>59</v>
      </c>
      <c r="E53" s="7" t="s">
        <v>60</v>
      </c>
      <c r="F53" s="7" t="s">
        <v>55</v>
      </c>
      <c r="G53" s="7" t="s">
        <v>63</v>
      </c>
      <c r="H53" s="7" t="s">
        <v>60</v>
      </c>
      <c r="I53" s="7" t="s">
        <v>55</v>
      </c>
      <c r="J53" s="7" t="s">
        <v>55</v>
      </c>
      <c r="K53" s="7" t="s">
        <v>63</v>
      </c>
      <c r="L53" s="7" t="s">
        <v>131</v>
      </c>
      <c r="M53" s="7" t="s">
        <v>131</v>
      </c>
      <c r="N53" s="7" t="s">
        <v>67</v>
      </c>
      <c r="O53" s="7" t="s">
        <v>131</v>
      </c>
      <c r="P53" s="7" t="s">
        <v>67</v>
      </c>
      <c r="Q53" s="7" t="s">
        <v>66</v>
      </c>
      <c r="R53" s="7" t="s">
        <v>66</v>
      </c>
      <c r="S53" s="7" t="s">
        <v>66</v>
      </c>
      <c r="T53" s="7" t="s">
        <v>66</v>
      </c>
      <c r="U53" s="7" t="s">
        <v>66</v>
      </c>
      <c r="V53" s="7" t="s">
        <v>66</v>
      </c>
      <c r="W53" s="7" t="s">
        <v>66</v>
      </c>
      <c r="X53" s="7" t="s">
        <v>66</v>
      </c>
      <c r="Y53" s="7" t="s">
        <v>68</v>
      </c>
      <c r="Z53" s="7" t="s">
        <v>130</v>
      </c>
      <c r="AA53" s="7" t="s">
        <v>67</v>
      </c>
      <c r="AB53" s="7" t="s">
        <v>62</v>
      </c>
      <c r="AC53" s="7" t="s">
        <v>62</v>
      </c>
      <c r="AD53" s="7" t="s">
        <v>66</v>
      </c>
      <c r="AE53" s="7" t="s">
        <v>66</v>
      </c>
      <c r="AF53" s="7" t="s">
        <v>63</v>
      </c>
      <c r="AG53" s="7" t="s">
        <v>105</v>
      </c>
      <c r="AH53" s="7" t="s">
        <v>105</v>
      </c>
      <c r="AI53" s="7" t="s">
        <v>105</v>
      </c>
      <c r="AJ53" s="7" t="s">
        <v>105</v>
      </c>
      <c r="AK53" s="7" t="s">
        <v>61</v>
      </c>
      <c r="AL53" s="7" t="s">
        <v>63</v>
      </c>
      <c r="AM53" s="7" t="s">
        <v>105</v>
      </c>
      <c r="AN53" s="7" t="s">
        <v>61</v>
      </c>
      <c r="AO53" s="7" t="s">
        <v>63</v>
      </c>
      <c r="AP53" s="7" t="s">
        <v>63</v>
      </c>
      <c r="AQ53" s="7" t="s">
        <v>105</v>
      </c>
      <c r="AR53" s="7" t="s">
        <v>105</v>
      </c>
      <c r="AS53" s="7" t="s">
        <v>112</v>
      </c>
      <c r="AT53" s="7" t="s">
        <v>112</v>
      </c>
      <c r="AU53" s="7" t="s">
        <v>65</v>
      </c>
      <c r="AV53" s="7" t="s">
        <v>108</v>
      </c>
      <c r="AW53" s="7" t="s">
        <v>131</v>
      </c>
      <c r="AX53" s="7" t="s">
        <v>131</v>
      </c>
      <c r="AY53" s="7" t="s">
        <v>64</v>
      </c>
      <c r="AZ53" s="7" t="s">
        <v>131</v>
      </c>
      <c r="BA53" s="7" t="s">
        <v>131</v>
      </c>
      <c r="BB53" s="7" t="s">
        <v>131</v>
      </c>
      <c r="BC53" s="7" t="s">
        <v>135</v>
      </c>
      <c r="BD53" s="7" t="s">
        <v>105</v>
      </c>
    </row>
    <row r="54" spans="1:62" ht="13">
      <c r="A54" s="5">
        <v>43802.529944618058</v>
      </c>
      <c r="B54" s="7" t="s">
        <v>55</v>
      </c>
      <c r="C54" s="7" t="s">
        <v>58</v>
      </c>
      <c r="D54" s="7" t="s">
        <v>57</v>
      </c>
      <c r="E54" s="7" t="s">
        <v>67</v>
      </c>
      <c r="F54" s="7" t="s">
        <v>55</v>
      </c>
      <c r="G54" s="7" t="s">
        <v>105</v>
      </c>
      <c r="H54" s="7" t="s">
        <v>67</v>
      </c>
      <c r="I54" s="7" t="s">
        <v>55</v>
      </c>
      <c r="J54" s="7" t="s">
        <v>55</v>
      </c>
      <c r="K54" s="7" t="s">
        <v>63</v>
      </c>
      <c r="L54" s="7" t="s">
        <v>64</v>
      </c>
      <c r="M54" s="7" t="s">
        <v>64</v>
      </c>
      <c r="N54" s="7" t="s">
        <v>66</v>
      </c>
      <c r="O54" s="7" t="s">
        <v>65</v>
      </c>
      <c r="P54" s="7" t="s">
        <v>60</v>
      </c>
      <c r="Q54" s="7" t="s">
        <v>60</v>
      </c>
      <c r="R54" s="7" t="s">
        <v>60</v>
      </c>
      <c r="S54" s="7" t="s">
        <v>66</v>
      </c>
      <c r="T54" s="7" t="s">
        <v>66</v>
      </c>
      <c r="U54" s="7" t="s">
        <v>67</v>
      </c>
      <c r="V54" s="7" t="s">
        <v>67</v>
      </c>
      <c r="W54" s="7" t="s">
        <v>66</v>
      </c>
      <c r="X54" s="7" t="s">
        <v>66</v>
      </c>
      <c r="Y54" s="7" t="s">
        <v>62</v>
      </c>
      <c r="Z54" s="7" t="s">
        <v>85</v>
      </c>
      <c r="AA54" s="7" t="s">
        <v>68</v>
      </c>
      <c r="AB54" s="7" t="s">
        <v>62</v>
      </c>
      <c r="AC54" s="7" t="s">
        <v>62</v>
      </c>
      <c r="AD54" s="7" t="s">
        <v>66</v>
      </c>
      <c r="AE54" s="7" t="s">
        <v>66</v>
      </c>
      <c r="AF54" s="7" t="s">
        <v>92</v>
      </c>
      <c r="AG54" s="7" t="s">
        <v>92</v>
      </c>
      <c r="AH54" s="7" t="s">
        <v>105</v>
      </c>
      <c r="AI54" s="7" t="s">
        <v>92</v>
      </c>
      <c r="AJ54" s="7" t="s">
        <v>105</v>
      </c>
      <c r="AK54" s="7" t="s">
        <v>63</v>
      </c>
      <c r="AL54" s="7" t="s">
        <v>61</v>
      </c>
      <c r="AM54" s="7" t="s">
        <v>105</v>
      </c>
      <c r="AN54" s="7" t="s">
        <v>105</v>
      </c>
      <c r="AO54" s="7" t="s">
        <v>105</v>
      </c>
      <c r="AP54" s="7" t="s">
        <v>105</v>
      </c>
      <c r="AQ54" s="7" t="s">
        <v>105</v>
      </c>
      <c r="AR54" s="7" t="s">
        <v>105</v>
      </c>
      <c r="AS54" s="7" t="s">
        <v>108</v>
      </c>
      <c r="AT54" s="7" t="s">
        <v>108</v>
      </c>
      <c r="AU54" s="7" t="s">
        <v>65</v>
      </c>
      <c r="AV54" s="7" t="s">
        <v>108</v>
      </c>
      <c r="AW54" s="7" t="s">
        <v>131</v>
      </c>
      <c r="AX54" s="7" t="s">
        <v>65</v>
      </c>
      <c r="AY54" s="7" t="s">
        <v>64</v>
      </c>
      <c r="AZ54" s="7" t="s">
        <v>64</v>
      </c>
      <c r="BA54" s="7" t="s">
        <v>112</v>
      </c>
      <c r="BB54" s="7" t="s">
        <v>108</v>
      </c>
      <c r="BC54" s="7" t="s">
        <v>231</v>
      </c>
      <c r="BD54" s="7" t="s">
        <v>105</v>
      </c>
    </row>
    <row r="55" spans="1:62" ht="13">
      <c r="A55" s="5">
        <v>43802.530734351851</v>
      </c>
      <c r="B55" s="7" t="s">
        <v>55</v>
      </c>
      <c r="C55" s="7" t="s">
        <v>58</v>
      </c>
      <c r="D55" s="7" t="s">
        <v>59</v>
      </c>
      <c r="E55" s="7" t="s">
        <v>68</v>
      </c>
      <c r="F55" s="7" t="s">
        <v>55</v>
      </c>
      <c r="G55" s="7" t="s">
        <v>61</v>
      </c>
      <c r="H55" s="7" t="s">
        <v>68</v>
      </c>
      <c r="I55" s="7" t="s">
        <v>55</v>
      </c>
      <c r="J55" s="7" t="s">
        <v>55</v>
      </c>
      <c r="K55" s="7" t="s">
        <v>63</v>
      </c>
      <c r="L55" s="7" t="s">
        <v>65</v>
      </c>
      <c r="M55" s="7" t="s">
        <v>64</v>
      </c>
      <c r="N55" s="7" t="s">
        <v>67</v>
      </c>
      <c r="O55" s="7" t="s">
        <v>131</v>
      </c>
      <c r="P55" s="7" t="s">
        <v>60</v>
      </c>
      <c r="Q55" s="7" t="s">
        <v>68</v>
      </c>
      <c r="R55" s="7" t="s">
        <v>62</v>
      </c>
      <c r="S55" s="7" t="s">
        <v>68</v>
      </c>
      <c r="T55" s="7" t="s">
        <v>68</v>
      </c>
      <c r="U55" s="7" t="s">
        <v>68</v>
      </c>
      <c r="V55" s="7" t="s">
        <v>68</v>
      </c>
      <c r="W55" s="7" t="s">
        <v>60</v>
      </c>
      <c r="X55" s="7" t="s">
        <v>60</v>
      </c>
      <c r="Y55" s="7" t="s">
        <v>60</v>
      </c>
      <c r="Z55" s="7" t="s">
        <v>199</v>
      </c>
      <c r="AA55" s="7" t="s">
        <v>60</v>
      </c>
      <c r="AB55" s="7" t="s">
        <v>60</v>
      </c>
      <c r="AC55" s="7" t="s">
        <v>60</v>
      </c>
      <c r="AD55" s="7" t="s">
        <v>66</v>
      </c>
      <c r="AE55" s="7" t="s">
        <v>66</v>
      </c>
      <c r="AF55" s="7" t="s">
        <v>61</v>
      </c>
      <c r="AG55" s="7" t="s">
        <v>93</v>
      </c>
      <c r="AH55" s="7" t="s">
        <v>105</v>
      </c>
      <c r="AI55" s="7" t="s">
        <v>92</v>
      </c>
      <c r="AJ55" s="7" t="s">
        <v>92</v>
      </c>
      <c r="AK55" s="7" t="s">
        <v>61</v>
      </c>
      <c r="AL55" s="7" t="s">
        <v>63</v>
      </c>
      <c r="AM55" s="7" t="s">
        <v>61</v>
      </c>
      <c r="AN55" s="7" t="s">
        <v>61</v>
      </c>
      <c r="AO55" s="7" t="s">
        <v>63</v>
      </c>
      <c r="AP55" s="7" t="s">
        <v>61</v>
      </c>
      <c r="AQ55" s="7" t="s">
        <v>61</v>
      </c>
      <c r="AR55" s="7" t="s">
        <v>203</v>
      </c>
      <c r="AS55" s="7" t="s">
        <v>108</v>
      </c>
      <c r="AT55" s="7" t="s">
        <v>65</v>
      </c>
      <c r="AU55" s="7" t="s">
        <v>131</v>
      </c>
      <c r="AV55" s="7" t="s">
        <v>108</v>
      </c>
      <c r="AW55" s="7" t="s">
        <v>112</v>
      </c>
      <c r="AX55" s="7" t="s">
        <v>65</v>
      </c>
      <c r="AY55" s="7" t="s">
        <v>112</v>
      </c>
      <c r="AZ55" s="7" t="s">
        <v>131</v>
      </c>
      <c r="BA55" s="7" t="s">
        <v>131</v>
      </c>
      <c r="BB55" s="7" t="s">
        <v>65</v>
      </c>
      <c r="BC55" s="7" t="s">
        <v>232</v>
      </c>
      <c r="BD55" s="7" t="s">
        <v>105</v>
      </c>
    </row>
    <row r="56" spans="1:62" ht="13">
      <c r="A56" s="5">
        <v>43802.531282615746</v>
      </c>
      <c r="B56" s="7" t="s">
        <v>55</v>
      </c>
      <c r="C56" s="7" t="s">
        <v>58</v>
      </c>
      <c r="D56" s="7" t="s">
        <v>136</v>
      </c>
      <c r="E56" s="7" t="s">
        <v>67</v>
      </c>
      <c r="F56" s="7" t="s">
        <v>55</v>
      </c>
      <c r="G56" s="7" t="s">
        <v>63</v>
      </c>
      <c r="H56" s="7" t="s">
        <v>68</v>
      </c>
      <c r="I56" s="7" t="s">
        <v>55</v>
      </c>
      <c r="J56" s="7" t="s">
        <v>55</v>
      </c>
      <c r="K56" s="7" t="s">
        <v>63</v>
      </c>
      <c r="L56" s="7" t="s">
        <v>131</v>
      </c>
      <c r="M56" s="7" t="s">
        <v>131</v>
      </c>
      <c r="N56" s="7" t="s">
        <v>66</v>
      </c>
      <c r="O56" s="7" t="s">
        <v>65</v>
      </c>
      <c r="P56" s="7" t="s">
        <v>68</v>
      </c>
      <c r="Q56" s="7" t="s">
        <v>67</v>
      </c>
      <c r="R56" s="7" t="s">
        <v>60</v>
      </c>
      <c r="S56" s="7" t="s">
        <v>67</v>
      </c>
      <c r="T56" s="7" t="s">
        <v>67</v>
      </c>
      <c r="U56" s="7" t="s">
        <v>67</v>
      </c>
      <c r="V56" s="7" t="s">
        <v>62</v>
      </c>
      <c r="W56" s="7" t="s">
        <v>67</v>
      </c>
      <c r="X56" s="7" t="s">
        <v>67</v>
      </c>
      <c r="Y56" s="7" t="s">
        <v>60</v>
      </c>
      <c r="Z56" s="7" t="s">
        <v>66</v>
      </c>
      <c r="AA56" s="7" t="s">
        <v>66</v>
      </c>
      <c r="AB56" s="7" t="s">
        <v>66</v>
      </c>
      <c r="AC56" s="7" t="s">
        <v>66</v>
      </c>
      <c r="AD56" s="7" t="s">
        <v>67</v>
      </c>
      <c r="AE56" s="7" t="s">
        <v>66</v>
      </c>
      <c r="AF56" s="7" t="s">
        <v>63</v>
      </c>
      <c r="AG56" s="7" t="s">
        <v>92</v>
      </c>
      <c r="AH56" s="7" t="s">
        <v>105</v>
      </c>
      <c r="AI56" s="7" t="s">
        <v>105</v>
      </c>
      <c r="AJ56" s="7" t="s">
        <v>105</v>
      </c>
      <c r="AK56" s="7" t="s">
        <v>63</v>
      </c>
      <c r="AL56" s="7" t="s">
        <v>63</v>
      </c>
      <c r="AM56" s="7" t="s">
        <v>105</v>
      </c>
      <c r="AN56" s="7" t="s">
        <v>105</v>
      </c>
      <c r="AO56" s="7" t="s">
        <v>105</v>
      </c>
      <c r="AP56" s="7" t="s">
        <v>105</v>
      </c>
      <c r="AQ56" s="7" t="s">
        <v>105</v>
      </c>
      <c r="AR56" s="7" t="s">
        <v>105</v>
      </c>
      <c r="AS56" s="7" t="s">
        <v>108</v>
      </c>
      <c r="AT56" s="7" t="s">
        <v>112</v>
      </c>
      <c r="AU56" s="7" t="s">
        <v>112</v>
      </c>
      <c r="AV56" s="7" t="s">
        <v>108</v>
      </c>
      <c r="AW56" s="7" t="s">
        <v>112</v>
      </c>
      <c r="AX56" s="7" t="s">
        <v>112</v>
      </c>
      <c r="AY56" s="7" t="s">
        <v>65</v>
      </c>
      <c r="AZ56" s="7" t="s">
        <v>112</v>
      </c>
      <c r="BA56" s="7" t="s">
        <v>64</v>
      </c>
      <c r="BB56" s="7" t="s">
        <v>131</v>
      </c>
      <c r="BC56" s="7" t="s">
        <v>233</v>
      </c>
      <c r="BD56" s="7" t="s">
        <v>61</v>
      </c>
    </row>
    <row r="57" spans="1:62" ht="13">
      <c r="A57" s="5">
        <v>43802.531969780088</v>
      </c>
      <c r="B57" s="7" t="s">
        <v>55</v>
      </c>
      <c r="C57" s="7" t="s">
        <v>56</v>
      </c>
      <c r="D57" s="7" t="s">
        <v>59</v>
      </c>
      <c r="E57" s="7" t="s">
        <v>68</v>
      </c>
      <c r="F57" s="7" t="s">
        <v>55</v>
      </c>
      <c r="G57" s="7" t="s">
        <v>105</v>
      </c>
      <c r="H57" s="7" t="s">
        <v>68</v>
      </c>
      <c r="I57" s="7" t="s">
        <v>55</v>
      </c>
      <c r="J57" s="7" t="s">
        <v>55</v>
      </c>
      <c r="K57" s="7" t="s">
        <v>105</v>
      </c>
      <c r="L57" s="7" t="s">
        <v>108</v>
      </c>
      <c r="M57" s="7" t="s">
        <v>108</v>
      </c>
      <c r="N57" s="7" t="s">
        <v>60</v>
      </c>
      <c r="O57" s="7" t="s">
        <v>131</v>
      </c>
      <c r="P57" s="7" t="s">
        <v>66</v>
      </c>
      <c r="Q57" s="7" t="s">
        <v>68</v>
      </c>
      <c r="R57" s="7" t="s">
        <v>68</v>
      </c>
      <c r="S57" s="7" t="s">
        <v>66</v>
      </c>
      <c r="T57" s="7" t="s">
        <v>66</v>
      </c>
      <c r="U57" s="7" t="s">
        <v>66</v>
      </c>
      <c r="V57" s="7" t="s">
        <v>68</v>
      </c>
      <c r="W57" s="7" t="s">
        <v>66</v>
      </c>
      <c r="X57" s="7" t="s">
        <v>66</v>
      </c>
      <c r="Y57" s="7" t="s">
        <v>66</v>
      </c>
      <c r="Z57" s="7" t="s">
        <v>85</v>
      </c>
      <c r="AA57" s="7" t="s">
        <v>60</v>
      </c>
      <c r="AB57" s="7" t="s">
        <v>67</v>
      </c>
      <c r="AC57" s="7" t="s">
        <v>66</v>
      </c>
      <c r="AD57" s="7" t="s">
        <v>66</v>
      </c>
      <c r="AE57" s="7" t="s">
        <v>66</v>
      </c>
      <c r="AF57" s="7" t="s">
        <v>61</v>
      </c>
      <c r="AG57" s="7" t="s">
        <v>63</v>
      </c>
      <c r="AH57" s="7" t="s">
        <v>63</v>
      </c>
      <c r="AI57" s="7" t="s">
        <v>105</v>
      </c>
      <c r="AJ57" s="7" t="s">
        <v>61</v>
      </c>
      <c r="AK57" s="7" t="s">
        <v>61</v>
      </c>
      <c r="AL57" s="7" t="s">
        <v>61</v>
      </c>
      <c r="AM57" s="7" t="s">
        <v>105</v>
      </c>
      <c r="AN57" s="7" t="s">
        <v>105</v>
      </c>
      <c r="AO57" s="7" t="s">
        <v>105</v>
      </c>
      <c r="AP57" s="7" t="s">
        <v>105</v>
      </c>
      <c r="AQ57" s="7" t="s">
        <v>105</v>
      </c>
      <c r="AR57" s="7" t="s">
        <v>105</v>
      </c>
      <c r="AS57" s="7" t="s">
        <v>108</v>
      </c>
      <c r="AT57" s="7" t="s">
        <v>64</v>
      </c>
      <c r="AU57" s="7" t="s">
        <v>64</v>
      </c>
      <c r="AV57" s="7" t="s">
        <v>65</v>
      </c>
      <c r="AW57" s="7" t="s">
        <v>64</v>
      </c>
      <c r="AX57" s="7" t="s">
        <v>64</v>
      </c>
      <c r="AY57" s="7" t="s">
        <v>131</v>
      </c>
      <c r="AZ57" s="7" t="s">
        <v>131</v>
      </c>
      <c r="BA57" s="7" t="s">
        <v>64</v>
      </c>
      <c r="BB57" s="7" t="s">
        <v>108</v>
      </c>
      <c r="BC57" s="7" t="s">
        <v>234</v>
      </c>
      <c r="BD57" s="7" t="s">
        <v>63</v>
      </c>
    </row>
    <row r="58" spans="1:62" ht="13">
      <c r="A58" s="5">
        <v>43802.532677662035</v>
      </c>
      <c r="B58" s="7" t="s">
        <v>55</v>
      </c>
      <c r="C58" s="7" t="s">
        <v>58</v>
      </c>
      <c r="D58" s="7" t="s">
        <v>57</v>
      </c>
      <c r="E58" s="7" t="s">
        <v>68</v>
      </c>
      <c r="F58" s="7" t="s">
        <v>55</v>
      </c>
      <c r="G58" s="7" t="s">
        <v>63</v>
      </c>
      <c r="H58" s="7" t="s">
        <v>68</v>
      </c>
      <c r="I58" s="7" t="s">
        <v>55</v>
      </c>
      <c r="J58" s="7" t="s">
        <v>55</v>
      </c>
      <c r="K58" s="7" t="s">
        <v>63</v>
      </c>
      <c r="L58" s="7" t="s">
        <v>65</v>
      </c>
      <c r="M58" s="7" t="s">
        <v>65</v>
      </c>
      <c r="N58" s="7" t="s">
        <v>67</v>
      </c>
      <c r="O58" s="7" t="s">
        <v>131</v>
      </c>
      <c r="P58" s="7" t="s">
        <v>68</v>
      </c>
      <c r="Q58" s="7" t="s">
        <v>62</v>
      </c>
      <c r="R58" s="7" t="s">
        <v>62</v>
      </c>
      <c r="S58" s="7" t="s">
        <v>68</v>
      </c>
      <c r="T58" s="7" t="s">
        <v>68</v>
      </c>
      <c r="U58" s="7" t="s">
        <v>62</v>
      </c>
      <c r="V58" s="7" t="s">
        <v>68</v>
      </c>
      <c r="W58" s="7" t="s">
        <v>68</v>
      </c>
      <c r="X58" s="7" t="s">
        <v>68</v>
      </c>
      <c r="Y58" s="7" t="s">
        <v>68</v>
      </c>
      <c r="Z58" s="7" t="s">
        <v>66</v>
      </c>
      <c r="AA58" s="7" t="s">
        <v>66</v>
      </c>
      <c r="AB58" s="7" t="s">
        <v>66</v>
      </c>
      <c r="AC58" s="7" t="s">
        <v>66</v>
      </c>
      <c r="AD58" s="7" t="s">
        <v>66</v>
      </c>
      <c r="AE58" s="7" t="s">
        <v>66</v>
      </c>
      <c r="AF58" s="7" t="s">
        <v>92</v>
      </c>
      <c r="AG58" s="7" t="s">
        <v>93</v>
      </c>
      <c r="AH58" s="7" t="s">
        <v>63</v>
      </c>
      <c r="AI58" s="7" t="s">
        <v>93</v>
      </c>
      <c r="AJ58" s="7" t="s">
        <v>93</v>
      </c>
      <c r="AK58" s="7" t="s">
        <v>93</v>
      </c>
      <c r="AL58" s="7" t="s">
        <v>92</v>
      </c>
      <c r="AM58" s="7" t="s">
        <v>92</v>
      </c>
      <c r="AN58" s="7" t="s">
        <v>92</v>
      </c>
      <c r="AO58" s="7" t="s">
        <v>92</v>
      </c>
      <c r="AP58" s="7" t="s">
        <v>93</v>
      </c>
      <c r="AQ58" s="7" t="s">
        <v>61</v>
      </c>
      <c r="AR58" s="7" t="s">
        <v>133</v>
      </c>
      <c r="AS58" s="7" t="s">
        <v>108</v>
      </c>
      <c r="AT58" s="7" t="s">
        <v>108</v>
      </c>
      <c r="AU58" s="7" t="s">
        <v>64</v>
      </c>
      <c r="AV58" s="7" t="s">
        <v>131</v>
      </c>
      <c r="AW58" s="7" t="s">
        <v>64</v>
      </c>
      <c r="AX58" s="7" t="s">
        <v>64</v>
      </c>
      <c r="AY58" s="7" t="s">
        <v>64</v>
      </c>
      <c r="AZ58" s="7" t="s">
        <v>64</v>
      </c>
      <c r="BA58" s="7" t="s">
        <v>64</v>
      </c>
      <c r="BB58" s="7" t="s">
        <v>64</v>
      </c>
      <c r="BC58" s="7" t="s">
        <v>235</v>
      </c>
      <c r="BD58" s="7" t="s">
        <v>61</v>
      </c>
    </row>
    <row r="59" spans="1:62" ht="13">
      <c r="A59" s="5">
        <v>43802.532756956018</v>
      </c>
      <c r="B59" s="7" t="s">
        <v>55</v>
      </c>
      <c r="C59" s="7" t="s">
        <v>58</v>
      </c>
      <c r="D59" s="7" t="s">
        <v>57</v>
      </c>
      <c r="E59" s="7" t="s">
        <v>60</v>
      </c>
      <c r="F59" s="7" t="s">
        <v>55</v>
      </c>
      <c r="G59" s="7" t="s">
        <v>63</v>
      </c>
      <c r="H59" s="7" t="s">
        <v>67</v>
      </c>
      <c r="I59" s="7" t="s">
        <v>55</v>
      </c>
      <c r="J59" s="7" t="s">
        <v>128</v>
      </c>
      <c r="K59" s="7" t="s">
        <v>105</v>
      </c>
      <c r="L59" s="7" t="s">
        <v>65</v>
      </c>
      <c r="M59" s="7" t="s">
        <v>112</v>
      </c>
      <c r="N59" s="7" t="s">
        <v>66</v>
      </c>
      <c r="O59" s="7" t="s">
        <v>112</v>
      </c>
      <c r="P59" s="7" t="s">
        <v>60</v>
      </c>
      <c r="Q59" s="7" t="s">
        <v>60</v>
      </c>
      <c r="R59" s="7" t="s">
        <v>60</v>
      </c>
      <c r="S59" s="7" t="s">
        <v>66</v>
      </c>
      <c r="T59" s="7" t="s">
        <v>66</v>
      </c>
      <c r="U59" s="7" t="s">
        <v>67</v>
      </c>
      <c r="V59" s="7" t="s">
        <v>60</v>
      </c>
      <c r="W59" s="7" t="s">
        <v>67</v>
      </c>
      <c r="X59" s="7" t="s">
        <v>66</v>
      </c>
      <c r="Y59" s="7" t="s">
        <v>60</v>
      </c>
      <c r="Z59" s="7" t="s">
        <v>85</v>
      </c>
      <c r="AA59" s="7" t="s">
        <v>67</v>
      </c>
      <c r="AB59" s="7" t="s">
        <v>66</v>
      </c>
      <c r="AC59" s="7" t="s">
        <v>66</v>
      </c>
      <c r="AD59" s="7" t="s">
        <v>66</v>
      </c>
      <c r="AE59" s="7" t="s">
        <v>66</v>
      </c>
      <c r="AF59" s="7" t="s">
        <v>63</v>
      </c>
      <c r="AG59" s="7" t="s">
        <v>63</v>
      </c>
      <c r="AH59" s="7" t="s">
        <v>105</v>
      </c>
      <c r="AI59" s="7" t="s">
        <v>61</v>
      </c>
      <c r="AJ59" s="7" t="s">
        <v>63</v>
      </c>
      <c r="AK59" s="7" t="s">
        <v>61</v>
      </c>
      <c r="AL59" s="7" t="s">
        <v>61</v>
      </c>
      <c r="AM59" s="7" t="s">
        <v>63</v>
      </c>
      <c r="AN59" s="7" t="s">
        <v>61</v>
      </c>
      <c r="AO59" s="7" t="s">
        <v>61</v>
      </c>
      <c r="AP59" s="7" t="s">
        <v>63</v>
      </c>
      <c r="AQ59" s="7" t="s">
        <v>105</v>
      </c>
      <c r="AR59" s="7" t="s">
        <v>105</v>
      </c>
      <c r="AS59" s="7" t="s">
        <v>112</v>
      </c>
      <c r="AT59" s="7" t="s">
        <v>112</v>
      </c>
      <c r="AU59" s="7" t="s">
        <v>112</v>
      </c>
      <c r="AV59" s="7" t="s">
        <v>112</v>
      </c>
      <c r="AW59" s="7" t="s">
        <v>65</v>
      </c>
      <c r="AX59" s="7" t="s">
        <v>112</v>
      </c>
      <c r="AY59" s="7" t="s">
        <v>65</v>
      </c>
      <c r="AZ59" s="7" t="s">
        <v>65</v>
      </c>
      <c r="BA59" s="7" t="s">
        <v>65</v>
      </c>
      <c r="BB59" s="7" t="s">
        <v>65</v>
      </c>
      <c r="BC59" s="7" t="s">
        <v>236</v>
      </c>
      <c r="BD59" s="7" t="s">
        <v>105</v>
      </c>
    </row>
    <row r="60" spans="1:62" ht="13">
      <c r="A60" s="11">
        <v>43802.534594270837</v>
      </c>
      <c r="B60" s="12" t="s">
        <v>55</v>
      </c>
      <c r="C60" s="12" t="s">
        <v>58</v>
      </c>
      <c r="D60" s="12" t="s">
        <v>57</v>
      </c>
      <c r="E60" s="12" t="s">
        <v>60</v>
      </c>
      <c r="F60" s="12" t="s">
        <v>128</v>
      </c>
      <c r="G60" s="12" t="s">
        <v>63</v>
      </c>
      <c r="H60" s="12" t="s">
        <v>60</v>
      </c>
      <c r="I60" s="12" t="s">
        <v>55</v>
      </c>
      <c r="J60" s="12" t="s">
        <v>55</v>
      </c>
      <c r="K60" s="12" t="s">
        <v>61</v>
      </c>
      <c r="L60" s="12" t="s">
        <v>65</v>
      </c>
      <c r="M60" s="12" t="s">
        <v>131</v>
      </c>
      <c r="N60" s="12" t="s">
        <v>67</v>
      </c>
      <c r="O60" s="12" t="s">
        <v>131</v>
      </c>
      <c r="P60" s="12" t="s">
        <v>68</v>
      </c>
      <c r="Q60" s="12" t="s">
        <v>67</v>
      </c>
      <c r="R60" s="12" t="s">
        <v>67</v>
      </c>
      <c r="S60" s="12" t="s">
        <v>67</v>
      </c>
      <c r="T60" s="12" t="s">
        <v>67</v>
      </c>
      <c r="U60" s="12" t="s">
        <v>60</v>
      </c>
      <c r="V60" s="12" t="s">
        <v>60</v>
      </c>
      <c r="W60" s="12" t="s">
        <v>66</v>
      </c>
      <c r="X60" s="12" t="s">
        <v>66</v>
      </c>
      <c r="Y60" s="12" t="s">
        <v>67</v>
      </c>
      <c r="Z60" s="12" t="s">
        <v>85</v>
      </c>
      <c r="AA60" s="12" t="s">
        <v>67</v>
      </c>
      <c r="AB60" s="12" t="s">
        <v>68</v>
      </c>
      <c r="AC60" s="12" t="s">
        <v>60</v>
      </c>
      <c r="AD60" s="12" t="s">
        <v>66</v>
      </c>
      <c r="AE60" s="12" t="s">
        <v>66</v>
      </c>
      <c r="AF60" s="12" t="s">
        <v>63</v>
      </c>
      <c r="AG60" s="12" t="s">
        <v>61</v>
      </c>
      <c r="AH60" s="12" t="s">
        <v>61</v>
      </c>
      <c r="AI60" s="12" t="s">
        <v>61</v>
      </c>
      <c r="AJ60" s="12" t="s">
        <v>63</v>
      </c>
      <c r="AK60" s="12" t="s">
        <v>61</v>
      </c>
      <c r="AL60" s="12" t="s">
        <v>61</v>
      </c>
      <c r="AM60" s="12" t="s">
        <v>63</v>
      </c>
      <c r="AN60" s="12" t="s">
        <v>61</v>
      </c>
      <c r="AO60" s="12" t="s">
        <v>63</v>
      </c>
      <c r="AP60" s="12" t="s">
        <v>61</v>
      </c>
      <c r="AQ60" s="12" t="s">
        <v>61</v>
      </c>
      <c r="AR60" s="12" t="s">
        <v>133</v>
      </c>
      <c r="AS60" s="12" t="s">
        <v>65</v>
      </c>
      <c r="AT60" s="12" t="s">
        <v>112</v>
      </c>
      <c r="AU60" s="12" t="s">
        <v>131</v>
      </c>
      <c r="AV60" s="12" t="s">
        <v>108</v>
      </c>
      <c r="AW60" s="12" t="s">
        <v>112</v>
      </c>
      <c r="AX60" s="12" t="s">
        <v>112</v>
      </c>
      <c r="AY60" s="12" t="s">
        <v>65</v>
      </c>
      <c r="AZ60" s="12" t="s">
        <v>131</v>
      </c>
      <c r="BA60" s="12" t="s">
        <v>131</v>
      </c>
      <c r="BB60" s="12" t="s">
        <v>131</v>
      </c>
      <c r="BC60" s="12" t="s">
        <v>211</v>
      </c>
      <c r="BD60" s="12" t="s">
        <v>63</v>
      </c>
      <c r="BE60" s="13"/>
      <c r="BF60" s="13"/>
      <c r="BG60" s="13"/>
      <c r="BH60" s="13"/>
      <c r="BI60" s="13"/>
      <c r="BJ60" s="13"/>
    </row>
    <row r="61" spans="1:62" ht="13">
      <c r="A61" s="5">
        <v>43802.535179837963</v>
      </c>
      <c r="B61" s="7" t="s">
        <v>55</v>
      </c>
      <c r="C61" s="7" t="s">
        <v>58</v>
      </c>
      <c r="D61" s="7" t="s">
        <v>194</v>
      </c>
      <c r="E61" s="7" t="s">
        <v>60</v>
      </c>
      <c r="F61" s="7" t="s">
        <v>128</v>
      </c>
      <c r="G61" s="7" t="s">
        <v>105</v>
      </c>
      <c r="H61" s="7" t="s">
        <v>60</v>
      </c>
      <c r="I61" s="7" t="s">
        <v>55</v>
      </c>
      <c r="J61" s="7" t="s">
        <v>128</v>
      </c>
      <c r="K61" s="7" t="s">
        <v>105</v>
      </c>
      <c r="L61" s="7" t="s">
        <v>131</v>
      </c>
      <c r="M61" s="7" t="s">
        <v>112</v>
      </c>
      <c r="N61" s="7" t="s">
        <v>60</v>
      </c>
      <c r="O61" s="7" t="s">
        <v>131</v>
      </c>
      <c r="P61" s="7" t="s">
        <v>60</v>
      </c>
      <c r="Q61" s="7" t="s">
        <v>60</v>
      </c>
      <c r="R61" s="7" t="s">
        <v>60</v>
      </c>
      <c r="S61" s="7" t="s">
        <v>67</v>
      </c>
      <c r="T61" s="7" t="s">
        <v>67</v>
      </c>
      <c r="U61" s="7" t="s">
        <v>67</v>
      </c>
      <c r="V61" s="7" t="s">
        <v>60</v>
      </c>
      <c r="W61" s="7" t="s">
        <v>67</v>
      </c>
      <c r="X61" s="7" t="s">
        <v>67</v>
      </c>
      <c r="Y61" s="7" t="s">
        <v>66</v>
      </c>
      <c r="Z61" s="7" t="s">
        <v>66</v>
      </c>
      <c r="AA61" s="7" t="s">
        <v>66</v>
      </c>
      <c r="AB61" s="7" t="s">
        <v>66</v>
      </c>
      <c r="AC61" s="7" t="s">
        <v>66</v>
      </c>
      <c r="AD61" s="7" t="s">
        <v>67</v>
      </c>
      <c r="AE61" s="7" t="s">
        <v>66</v>
      </c>
      <c r="AF61" s="7" t="s">
        <v>63</v>
      </c>
      <c r="AG61" s="7" t="s">
        <v>61</v>
      </c>
      <c r="AH61" s="7" t="s">
        <v>105</v>
      </c>
      <c r="AI61" s="7" t="s">
        <v>92</v>
      </c>
      <c r="AJ61" s="7" t="s">
        <v>61</v>
      </c>
      <c r="AK61" s="7" t="s">
        <v>61</v>
      </c>
      <c r="AL61" s="7" t="s">
        <v>63</v>
      </c>
      <c r="AM61" s="7" t="s">
        <v>63</v>
      </c>
      <c r="AN61" s="7" t="s">
        <v>61</v>
      </c>
      <c r="AO61" s="7" t="s">
        <v>63</v>
      </c>
      <c r="AP61" s="7" t="s">
        <v>63</v>
      </c>
      <c r="AQ61" s="7" t="s">
        <v>105</v>
      </c>
      <c r="AR61" s="7" t="s">
        <v>105</v>
      </c>
      <c r="AS61" s="7" t="s">
        <v>112</v>
      </c>
      <c r="AT61" s="7" t="s">
        <v>108</v>
      </c>
      <c r="AU61" s="7" t="s">
        <v>131</v>
      </c>
      <c r="AV61" s="7" t="s">
        <v>108</v>
      </c>
      <c r="AW61" s="7" t="s">
        <v>131</v>
      </c>
      <c r="AX61" s="7" t="s">
        <v>131</v>
      </c>
      <c r="AY61" s="7" t="s">
        <v>108</v>
      </c>
      <c r="AZ61" s="7" t="s">
        <v>108</v>
      </c>
      <c r="BA61" s="7" t="s">
        <v>131</v>
      </c>
      <c r="BB61" s="7" t="s">
        <v>112</v>
      </c>
      <c r="BC61" s="7" t="s">
        <v>237</v>
      </c>
      <c r="BD61" s="7" t="s">
        <v>105</v>
      </c>
    </row>
    <row r="62" spans="1:62" ht="13">
      <c r="A62" s="5">
        <v>43802.537436689818</v>
      </c>
      <c r="B62" s="7" t="s">
        <v>55</v>
      </c>
      <c r="C62" s="7" t="s">
        <v>58</v>
      </c>
      <c r="D62" s="7" t="s">
        <v>194</v>
      </c>
      <c r="E62" s="7" t="s">
        <v>60</v>
      </c>
      <c r="F62" s="7" t="s">
        <v>128</v>
      </c>
      <c r="G62" s="7" t="s">
        <v>61</v>
      </c>
      <c r="H62" s="7" t="s">
        <v>60</v>
      </c>
      <c r="I62" s="7" t="s">
        <v>55</v>
      </c>
      <c r="J62" s="7" t="s">
        <v>128</v>
      </c>
      <c r="K62" s="7" t="s">
        <v>63</v>
      </c>
      <c r="L62" s="7" t="s">
        <v>131</v>
      </c>
      <c r="M62" s="7" t="s">
        <v>131</v>
      </c>
      <c r="N62" s="7" t="s">
        <v>68</v>
      </c>
      <c r="O62" s="7" t="s">
        <v>131</v>
      </c>
      <c r="P62" s="7" t="s">
        <v>60</v>
      </c>
      <c r="Q62" s="7" t="s">
        <v>67</v>
      </c>
      <c r="R62" s="7" t="s">
        <v>67</v>
      </c>
      <c r="S62" s="7" t="s">
        <v>68</v>
      </c>
      <c r="T62" s="7" t="s">
        <v>60</v>
      </c>
      <c r="U62" s="7" t="s">
        <v>60</v>
      </c>
      <c r="V62" s="7" t="s">
        <v>67</v>
      </c>
      <c r="W62" s="7" t="s">
        <v>67</v>
      </c>
      <c r="X62" s="7" t="s">
        <v>67</v>
      </c>
      <c r="Y62" s="7" t="s">
        <v>68</v>
      </c>
      <c r="Z62" s="7" t="s">
        <v>85</v>
      </c>
      <c r="AA62" s="7" t="s">
        <v>60</v>
      </c>
      <c r="AB62" s="7" t="s">
        <v>68</v>
      </c>
      <c r="AC62" s="7" t="s">
        <v>68</v>
      </c>
      <c r="AD62" s="7" t="s">
        <v>66</v>
      </c>
      <c r="AE62" s="7" t="s">
        <v>67</v>
      </c>
      <c r="AF62" s="7" t="s">
        <v>92</v>
      </c>
      <c r="AG62" s="7" t="s">
        <v>61</v>
      </c>
      <c r="AH62" s="7" t="s">
        <v>63</v>
      </c>
      <c r="AI62" s="7" t="s">
        <v>63</v>
      </c>
      <c r="AJ62" s="7" t="s">
        <v>61</v>
      </c>
      <c r="AK62" s="7" t="s">
        <v>93</v>
      </c>
      <c r="AL62" s="7" t="s">
        <v>63</v>
      </c>
      <c r="AM62" s="7" t="s">
        <v>105</v>
      </c>
      <c r="AN62" s="7" t="s">
        <v>61</v>
      </c>
      <c r="AO62" s="7" t="s">
        <v>63</v>
      </c>
      <c r="AP62" s="7" t="s">
        <v>61</v>
      </c>
      <c r="AQ62" s="7" t="s">
        <v>105</v>
      </c>
      <c r="AR62" s="7" t="s">
        <v>105</v>
      </c>
      <c r="AS62" s="7" t="s">
        <v>131</v>
      </c>
      <c r="AT62" s="7" t="s">
        <v>65</v>
      </c>
      <c r="AU62" s="7" t="s">
        <v>131</v>
      </c>
      <c r="AV62" s="7" t="s">
        <v>108</v>
      </c>
      <c r="AW62" s="7" t="s">
        <v>131</v>
      </c>
      <c r="AX62" s="7" t="s">
        <v>112</v>
      </c>
      <c r="AY62" s="7" t="s">
        <v>131</v>
      </c>
      <c r="AZ62" s="7" t="s">
        <v>112</v>
      </c>
      <c r="BA62" s="7" t="s">
        <v>131</v>
      </c>
      <c r="BB62" s="7" t="s">
        <v>65</v>
      </c>
      <c r="BC62" s="7" t="s">
        <v>231</v>
      </c>
      <c r="BD62" s="7" t="s">
        <v>63</v>
      </c>
    </row>
    <row r="63" spans="1:62" ht="13">
      <c r="A63" s="5">
        <v>43802.537673796294</v>
      </c>
      <c r="B63" s="7" t="s">
        <v>55</v>
      </c>
      <c r="C63" s="7" t="s">
        <v>58</v>
      </c>
      <c r="E63" s="7" t="s">
        <v>60</v>
      </c>
      <c r="F63" s="7" t="s">
        <v>128</v>
      </c>
      <c r="G63" s="7" t="s">
        <v>63</v>
      </c>
      <c r="H63" s="7" t="s">
        <v>67</v>
      </c>
      <c r="I63" s="7" t="s">
        <v>55</v>
      </c>
      <c r="J63" s="7" t="s">
        <v>128</v>
      </c>
      <c r="K63" s="7" t="s">
        <v>63</v>
      </c>
      <c r="L63" s="7" t="s">
        <v>112</v>
      </c>
      <c r="M63" s="7" t="s">
        <v>112</v>
      </c>
      <c r="N63" s="7" t="s">
        <v>66</v>
      </c>
      <c r="O63" s="7" t="s">
        <v>131</v>
      </c>
      <c r="P63" s="7" t="s">
        <v>60</v>
      </c>
      <c r="Q63" s="7" t="s">
        <v>67</v>
      </c>
      <c r="R63" s="7" t="s">
        <v>68</v>
      </c>
      <c r="S63" s="7" t="s">
        <v>67</v>
      </c>
      <c r="T63" s="7" t="s">
        <v>67</v>
      </c>
      <c r="U63" s="7" t="s">
        <v>67</v>
      </c>
      <c r="V63" s="7" t="s">
        <v>67</v>
      </c>
      <c r="W63" s="7" t="s">
        <v>67</v>
      </c>
      <c r="X63" s="7" t="s">
        <v>67</v>
      </c>
      <c r="Y63" s="7" t="s">
        <v>68</v>
      </c>
      <c r="Z63" s="7" t="s">
        <v>130</v>
      </c>
      <c r="AA63" s="7" t="s">
        <v>68</v>
      </c>
      <c r="AB63" s="7" t="s">
        <v>62</v>
      </c>
      <c r="AC63" s="7" t="s">
        <v>62</v>
      </c>
      <c r="AD63" s="7" t="s">
        <v>66</v>
      </c>
      <c r="AE63" s="7" t="s">
        <v>66</v>
      </c>
      <c r="AF63" s="7" t="s">
        <v>61</v>
      </c>
      <c r="AG63" s="7" t="s">
        <v>61</v>
      </c>
      <c r="AH63" s="7" t="s">
        <v>61</v>
      </c>
      <c r="AI63" s="7" t="s">
        <v>61</v>
      </c>
      <c r="AJ63" s="7" t="s">
        <v>63</v>
      </c>
      <c r="AK63" s="7" t="s">
        <v>61</v>
      </c>
      <c r="AL63" s="7" t="s">
        <v>61</v>
      </c>
      <c r="AM63" s="7" t="s">
        <v>63</v>
      </c>
      <c r="AN63" s="7" t="s">
        <v>63</v>
      </c>
      <c r="AO63" s="7" t="s">
        <v>63</v>
      </c>
      <c r="AP63" s="7" t="s">
        <v>63</v>
      </c>
      <c r="AQ63" s="7" t="s">
        <v>63</v>
      </c>
      <c r="AR63" s="7" t="s">
        <v>105</v>
      </c>
      <c r="AS63" s="7" t="s">
        <v>131</v>
      </c>
      <c r="AT63" s="7" t="s">
        <v>64</v>
      </c>
      <c r="AU63" s="7" t="s">
        <v>64</v>
      </c>
      <c r="AV63" s="7" t="s">
        <v>112</v>
      </c>
      <c r="AW63" s="7" t="s">
        <v>64</v>
      </c>
      <c r="AX63" s="7" t="s">
        <v>64</v>
      </c>
      <c r="AY63" s="7" t="s">
        <v>65</v>
      </c>
      <c r="AZ63" s="7" t="s">
        <v>131</v>
      </c>
      <c r="BA63" s="7" t="s">
        <v>65</v>
      </c>
      <c r="BB63" s="7" t="s">
        <v>131</v>
      </c>
      <c r="BC63" s="7" t="s">
        <v>208</v>
      </c>
      <c r="BD63" s="7" t="s">
        <v>105</v>
      </c>
    </row>
    <row r="64" spans="1:62" ht="13">
      <c r="A64" s="5">
        <v>43802.537801377315</v>
      </c>
      <c r="B64" s="7" t="s">
        <v>55</v>
      </c>
      <c r="C64" s="7" t="s">
        <v>56</v>
      </c>
      <c r="D64" s="7" t="s">
        <v>57</v>
      </c>
      <c r="E64" s="7" t="s">
        <v>62</v>
      </c>
      <c r="F64" s="7" t="s">
        <v>55</v>
      </c>
      <c r="G64" s="7" t="s">
        <v>61</v>
      </c>
      <c r="H64" s="7" t="s">
        <v>68</v>
      </c>
      <c r="I64" s="7" t="s">
        <v>55</v>
      </c>
      <c r="J64" s="7" t="s">
        <v>128</v>
      </c>
      <c r="K64" s="7" t="s">
        <v>63</v>
      </c>
      <c r="L64" s="7" t="s">
        <v>131</v>
      </c>
      <c r="M64" s="7" t="s">
        <v>65</v>
      </c>
      <c r="N64" s="7" t="s">
        <v>68</v>
      </c>
      <c r="O64" s="7" t="s">
        <v>131</v>
      </c>
      <c r="P64" s="7" t="s">
        <v>60</v>
      </c>
      <c r="Q64" s="7" t="s">
        <v>68</v>
      </c>
      <c r="R64" s="7" t="s">
        <v>68</v>
      </c>
      <c r="S64" s="7" t="s">
        <v>60</v>
      </c>
      <c r="T64" s="7" t="s">
        <v>60</v>
      </c>
      <c r="U64" s="7" t="s">
        <v>60</v>
      </c>
      <c r="V64" s="7" t="s">
        <v>60</v>
      </c>
      <c r="W64" s="7" t="s">
        <v>60</v>
      </c>
      <c r="X64" s="7" t="s">
        <v>60</v>
      </c>
      <c r="Y64" s="7" t="s">
        <v>62</v>
      </c>
      <c r="Z64" s="7" t="s">
        <v>66</v>
      </c>
      <c r="AA64" s="7" t="s">
        <v>66</v>
      </c>
      <c r="AB64" s="7" t="s">
        <v>66</v>
      </c>
      <c r="AC64" s="7" t="s">
        <v>66</v>
      </c>
      <c r="AD64" s="7" t="s">
        <v>66</v>
      </c>
      <c r="AE64" s="7" t="s">
        <v>66</v>
      </c>
      <c r="AF64" s="7" t="s">
        <v>61</v>
      </c>
      <c r="AG64" s="7" t="s">
        <v>61</v>
      </c>
      <c r="AH64" s="7" t="s">
        <v>61</v>
      </c>
      <c r="AI64" s="7" t="s">
        <v>63</v>
      </c>
      <c r="AJ64" s="7" t="s">
        <v>63</v>
      </c>
      <c r="AK64" s="7" t="s">
        <v>61</v>
      </c>
      <c r="AL64" s="7" t="s">
        <v>63</v>
      </c>
      <c r="AM64" s="7" t="s">
        <v>61</v>
      </c>
      <c r="AN64" s="7" t="s">
        <v>63</v>
      </c>
      <c r="AO64" s="7" t="s">
        <v>63</v>
      </c>
      <c r="AP64" s="7" t="s">
        <v>63</v>
      </c>
      <c r="AQ64" s="7" t="s">
        <v>105</v>
      </c>
      <c r="AR64" s="7" t="s">
        <v>105</v>
      </c>
      <c r="AS64" s="7" t="s">
        <v>108</v>
      </c>
      <c r="AT64" s="7" t="s">
        <v>131</v>
      </c>
      <c r="AU64" s="7" t="s">
        <v>131</v>
      </c>
      <c r="AV64" s="7" t="s">
        <v>108</v>
      </c>
      <c r="AW64" s="7" t="s">
        <v>108</v>
      </c>
      <c r="AX64" s="7" t="s">
        <v>108</v>
      </c>
      <c r="AY64" s="7" t="s">
        <v>108</v>
      </c>
      <c r="AZ64" s="7" t="s">
        <v>112</v>
      </c>
      <c r="BA64" s="7" t="s">
        <v>131</v>
      </c>
      <c r="BB64" s="7" t="s">
        <v>112</v>
      </c>
      <c r="BC64" s="7" t="s">
        <v>238</v>
      </c>
      <c r="BD64" s="7" t="s">
        <v>63</v>
      </c>
    </row>
    <row r="65" spans="1:56" ht="13">
      <c r="A65" s="5">
        <v>43802.53832521991</v>
      </c>
      <c r="B65" s="7" t="s">
        <v>55</v>
      </c>
      <c r="C65" s="7" t="s">
        <v>58</v>
      </c>
      <c r="D65" s="7" t="s">
        <v>136</v>
      </c>
      <c r="E65" s="7" t="s">
        <v>60</v>
      </c>
      <c r="F65" s="7" t="s">
        <v>128</v>
      </c>
      <c r="G65" s="7" t="s">
        <v>105</v>
      </c>
      <c r="H65" s="7" t="s">
        <v>67</v>
      </c>
      <c r="I65" s="7" t="s">
        <v>55</v>
      </c>
      <c r="J65" s="7" t="s">
        <v>128</v>
      </c>
      <c r="K65" s="7" t="s">
        <v>105</v>
      </c>
      <c r="L65" s="7" t="s">
        <v>112</v>
      </c>
      <c r="M65" s="7" t="s">
        <v>112</v>
      </c>
      <c r="N65" s="7" t="s">
        <v>67</v>
      </c>
      <c r="O65" s="7" t="s">
        <v>65</v>
      </c>
      <c r="P65" s="7" t="s">
        <v>60</v>
      </c>
      <c r="Q65" s="7" t="s">
        <v>68</v>
      </c>
      <c r="R65" s="7" t="s">
        <v>68</v>
      </c>
      <c r="S65" s="7" t="s">
        <v>67</v>
      </c>
      <c r="T65" s="7" t="s">
        <v>66</v>
      </c>
      <c r="U65" s="7" t="s">
        <v>67</v>
      </c>
      <c r="V65" s="7" t="s">
        <v>68</v>
      </c>
      <c r="W65" s="7" t="s">
        <v>66</v>
      </c>
      <c r="X65" s="7" t="s">
        <v>66</v>
      </c>
      <c r="Y65" s="7" t="s">
        <v>67</v>
      </c>
      <c r="Z65" s="7" t="s">
        <v>130</v>
      </c>
      <c r="AA65" s="7" t="s">
        <v>67</v>
      </c>
      <c r="AB65" s="7" t="s">
        <v>62</v>
      </c>
      <c r="AC65" s="7" t="s">
        <v>62</v>
      </c>
      <c r="AD65" s="7" t="s">
        <v>66</v>
      </c>
      <c r="AE65" s="7" t="s">
        <v>66</v>
      </c>
      <c r="AF65" s="7" t="s">
        <v>61</v>
      </c>
      <c r="AG65" s="7" t="s">
        <v>61</v>
      </c>
      <c r="AH65" s="7" t="s">
        <v>105</v>
      </c>
      <c r="AI65" s="7" t="s">
        <v>61</v>
      </c>
      <c r="AJ65" s="7" t="s">
        <v>63</v>
      </c>
      <c r="AK65" s="7" t="s">
        <v>63</v>
      </c>
      <c r="AL65" s="7" t="s">
        <v>61</v>
      </c>
      <c r="AM65" s="7" t="s">
        <v>105</v>
      </c>
      <c r="AN65" s="7" t="s">
        <v>61</v>
      </c>
      <c r="AO65" s="7" t="s">
        <v>105</v>
      </c>
      <c r="AP65" s="7" t="s">
        <v>63</v>
      </c>
      <c r="AQ65" s="7" t="s">
        <v>63</v>
      </c>
      <c r="AR65" s="7" t="s">
        <v>105</v>
      </c>
      <c r="AS65" s="7" t="s">
        <v>131</v>
      </c>
      <c r="AT65" s="7" t="s">
        <v>112</v>
      </c>
      <c r="AU65" s="7" t="s">
        <v>131</v>
      </c>
      <c r="AV65" s="7" t="s">
        <v>112</v>
      </c>
      <c r="AW65" s="7" t="s">
        <v>131</v>
      </c>
      <c r="AX65" s="7" t="s">
        <v>65</v>
      </c>
      <c r="AY65" s="7" t="s">
        <v>131</v>
      </c>
      <c r="AZ65" s="7" t="s">
        <v>131</v>
      </c>
      <c r="BA65" s="7" t="s">
        <v>131</v>
      </c>
      <c r="BB65" s="7" t="s">
        <v>112</v>
      </c>
      <c r="BC65" s="7" t="s">
        <v>137</v>
      </c>
      <c r="BD65" s="7" t="s">
        <v>105</v>
      </c>
    </row>
    <row r="66" spans="1:56" ht="13">
      <c r="A66" s="5">
        <v>43802.5403587037</v>
      </c>
      <c r="B66" s="7" t="s">
        <v>55</v>
      </c>
      <c r="C66" s="7" t="s">
        <v>56</v>
      </c>
      <c r="D66" s="7" t="s">
        <v>57</v>
      </c>
      <c r="E66" s="7" t="s">
        <v>68</v>
      </c>
      <c r="F66" s="7" t="s">
        <v>55</v>
      </c>
      <c r="G66" s="7" t="s">
        <v>61</v>
      </c>
      <c r="H66" s="7" t="s">
        <v>67</v>
      </c>
      <c r="I66" s="7" t="s">
        <v>55</v>
      </c>
      <c r="J66" s="7" t="s">
        <v>128</v>
      </c>
      <c r="K66" s="7" t="s">
        <v>63</v>
      </c>
      <c r="L66" s="7" t="s">
        <v>131</v>
      </c>
      <c r="M66" s="7" t="s">
        <v>65</v>
      </c>
      <c r="N66" s="7" t="s">
        <v>67</v>
      </c>
      <c r="O66" s="7" t="s">
        <v>65</v>
      </c>
      <c r="P66" s="7" t="s">
        <v>68</v>
      </c>
      <c r="Q66" s="7" t="s">
        <v>60</v>
      </c>
      <c r="R66" s="7" t="s">
        <v>60</v>
      </c>
      <c r="S66" s="7" t="s">
        <v>67</v>
      </c>
      <c r="T66" s="7" t="s">
        <v>67</v>
      </c>
      <c r="U66" s="7" t="s">
        <v>68</v>
      </c>
      <c r="V66" s="7" t="s">
        <v>68</v>
      </c>
      <c r="W66" s="7" t="s">
        <v>67</v>
      </c>
      <c r="X66" s="7" t="s">
        <v>68</v>
      </c>
      <c r="Y66" s="7" t="s">
        <v>62</v>
      </c>
      <c r="Z66" s="7" t="s">
        <v>85</v>
      </c>
      <c r="AA66" s="7" t="s">
        <v>60</v>
      </c>
      <c r="AB66" s="7" t="s">
        <v>62</v>
      </c>
      <c r="AC66" s="7" t="s">
        <v>62</v>
      </c>
      <c r="AD66" s="7" t="s">
        <v>66</v>
      </c>
      <c r="AE66" s="7" t="s">
        <v>66</v>
      </c>
      <c r="AF66" s="7" t="s">
        <v>92</v>
      </c>
      <c r="AG66" s="7" t="s">
        <v>61</v>
      </c>
      <c r="AH66" s="7" t="s">
        <v>105</v>
      </c>
      <c r="AI66" s="7" t="s">
        <v>63</v>
      </c>
      <c r="AJ66" s="7" t="s">
        <v>105</v>
      </c>
      <c r="AK66" s="7" t="s">
        <v>92</v>
      </c>
      <c r="AL66" s="7" t="s">
        <v>63</v>
      </c>
      <c r="AM66" s="7" t="s">
        <v>63</v>
      </c>
      <c r="AN66" s="7" t="s">
        <v>63</v>
      </c>
      <c r="AO66" s="7" t="s">
        <v>63</v>
      </c>
      <c r="AP66" s="7" t="s">
        <v>105</v>
      </c>
      <c r="AQ66" s="7" t="s">
        <v>105</v>
      </c>
      <c r="AR66" s="7" t="s">
        <v>105</v>
      </c>
      <c r="AS66" s="7" t="s">
        <v>112</v>
      </c>
      <c r="AT66" s="7" t="s">
        <v>112</v>
      </c>
      <c r="AU66" s="7" t="s">
        <v>112</v>
      </c>
      <c r="AV66" s="7" t="s">
        <v>112</v>
      </c>
      <c r="AW66" s="7" t="s">
        <v>112</v>
      </c>
      <c r="AX66" s="7" t="s">
        <v>112</v>
      </c>
      <c r="AY66" s="7" t="s">
        <v>112</v>
      </c>
      <c r="AZ66" s="7" t="s">
        <v>112</v>
      </c>
      <c r="BA66" s="7" t="s">
        <v>64</v>
      </c>
      <c r="BB66" s="7" t="s">
        <v>131</v>
      </c>
      <c r="BC66" s="7" t="s">
        <v>233</v>
      </c>
      <c r="BD66" s="7" t="s">
        <v>105</v>
      </c>
    </row>
    <row r="67" spans="1:56" ht="13">
      <c r="A67" s="5">
        <v>43802.540597291663</v>
      </c>
      <c r="B67" s="7" t="s">
        <v>55</v>
      </c>
      <c r="C67" s="7" t="s">
        <v>58</v>
      </c>
      <c r="D67" s="7" t="s">
        <v>136</v>
      </c>
      <c r="E67" s="7" t="s">
        <v>67</v>
      </c>
      <c r="F67" s="7" t="s">
        <v>55</v>
      </c>
      <c r="G67" s="7" t="s">
        <v>63</v>
      </c>
      <c r="H67" s="7" t="s">
        <v>67</v>
      </c>
      <c r="I67" s="7" t="s">
        <v>55</v>
      </c>
      <c r="J67" s="7" t="s">
        <v>55</v>
      </c>
      <c r="K67" s="7" t="s">
        <v>63</v>
      </c>
      <c r="L67" s="7" t="s">
        <v>112</v>
      </c>
      <c r="M67" s="7" t="s">
        <v>112</v>
      </c>
      <c r="N67" s="7" t="s">
        <v>67</v>
      </c>
      <c r="O67" s="7" t="s">
        <v>131</v>
      </c>
      <c r="P67" s="7" t="s">
        <v>66</v>
      </c>
      <c r="Q67" s="7" t="s">
        <v>67</v>
      </c>
      <c r="R67" s="7" t="s">
        <v>67</v>
      </c>
      <c r="S67" s="7" t="s">
        <v>67</v>
      </c>
      <c r="T67" s="7" t="s">
        <v>67</v>
      </c>
      <c r="U67" s="7" t="s">
        <v>67</v>
      </c>
      <c r="V67" s="7" t="s">
        <v>67</v>
      </c>
      <c r="W67" s="7" t="s">
        <v>67</v>
      </c>
      <c r="X67" s="7" t="s">
        <v>67</v>
      </c>
      <c r="Y67" s="7" t="s">
        <v>68</v>
      </c>
      <c r="Z67" s="7" t="s">
        <v>66</v>
      </c>
      <c r="AA67" s="7" t="s">
        <v>66</v>
      </c>
      <c r="AB67" s="7" t="s">
        <v>66</v>
      </c>
      <c r="AC67" s="7" t="s">
        <v>66</v>
      </c>
      <c r="AD67" s="7" t="s">
        <v>67</v>
      </c>
      <c r="AE67" s="7" t="s">
        <v>66</v>
      </c>
      <c r="AF67" s="7" t="s">
        <v>93</v>
      </c>
      <c r="AG67" s="7" t="s">
        <v>93</v>
      </c>
      <c r="AH67" s="7" t="s">
        <v>63</v>
      </c>
      <c r="AI67" s="7" t="s">
        <v>93</v>
      </c>
      <c r="AJ67" s="7" t="s">
        <v>63</v>
      </c>
      <c r="AK67" s="7" t="s">
        <v>63</v>
      </c>
      <c r="AL67" s="7" t="s">
        <v>63</v>
      </c>
      <c r="AM67" s="7" t="s">
        <v>63</v>
      </c>
      <c r="AN67" s="7" t="s">
        <v>61</v>
      </c>
      <c r="AO67" s="7" t="s">
        <v>63</v>
      </c>
      <c r="AP67" s="7" t="s">
        <v>63</v>
      </c>
      <c r="AQ67" s="7" t="s">
        <v>63</v>
      </c>
      <c r="AR67" s="7" t="s">
        <v>133</v>
      </c>
      <c r="AS67" s="7" t="s">
        <v>112</v>
      </c>
      <c r="AT67" s="7" t="s">
        <v>112</v>
      </c>
      <c r="AU67" s="7" t="s">
        <v>131</v>
      </c>
      <c r="AV67" s="7" t="s">
        <v>112</v>
      </c>
      <c r="AW67" s="7" t="s">
        <v>112</v>
      </c>
      <c r="AX67" s="7" t="s">
        <v>112</v>
      </c>
      <c r="AY67" s="7" t="s">
        <v>65</v>
      </c>
      <c r="AZ67" s="7" t="s">
        <v>65</v>
      </c>
      <c r="BA67" s="7" t="s">
        <v>131</v>
      </c>
      <c r="BB67" s="7" t="s">
        <v>112</v>
      </c>
      <c r="BC67" s="7" t="s">
        <v>239</v>
      </c>
      <c r="BD67" s="7" t="s">
        <v>92</v>
      </c>
    </row>
    <row r="68" spans="1:56" ht="13">
      <c r="A68" s="5">
        <v>43802.541041342593</v>
      </c>
      <c r="B68" s="7" t="s">
        <v>55</v>
      </c>
      <c r="C68" s="7" t="s">
        <v>58</v>
      </c>
      <c r="D68" s="7" t="s">
        <v>59</v>
      </c>
      <c r="E68" s="7" t="s">
        <v>60</v>
      </c>
      <c r="F68" s="7" t="s">
        <v>55</v>
      </c>
      <c r="G68" s="7" t="s">
        <v>105</v>
      </c>
      <c r="H68" s="7" t="s">
        <v>68</v>
      </c>
      <c r="I68" s="7" t="s">
        <v>55</v>
      </c>
      <c r="J68" s="7" t="s">
        <v>55</v>
      </c>
      <c r="K68" s="7" t="s">
        <v>105</v>
      </c>
      <c r="L68" s="7" t="s">
        <v>108</v>
      </c>
      <c r="M68" s="7" t="s">
        <v>108</v>
      </c>
      <c r="N68" s="7" t="s">
        <v>66</v>
      </c>
      <c r="O68" s="7" t="s">
        <v>131</v>
      </c>
      <c r="P68" s="7" t="s">
        <v>66</v>
      </c>
      <c r="Q68" s="7" t="s">
        <v>66</v>
      </c>
      <c r="R68" s="7" t="s">
        <v>66</v>
      </c>
      <c r="S68" s="7" t="s">
        <v>66</v>
      </c>
      <c r="T68" s="7" t="s">
        <v>66</v>
      </c>
      <c r="U68" s="7" t="s">
        <v>66</v>
      </c>
      <c r="V68" s="7" t="s">
        <v>62</v>
      </c>
      <c r="W68" s="7" t="s">
        <v>66</v>
      </c>
      <c r="X68" s="7" t="s">
        <v>66</v>
      </c>
      <c r="Y68" s="7" t="s">
        <v>60</v>
      </c>
      <c r="Z68" s="7" t="s">
        <v>85</v>
      </c>
      <c r="AA68" s="7" t="s">
        <v>67</v>
      </c>
      <c r="AB68" s="7" t="s">
        <v>62</v>
      </c>
      <c r="AC68" s="7" t="s">
        <v>62</v>
      </c>
      <c r="AD68" s="7" t="s">
        <v>66</v>
      </c>
      <c r="AE68" s="7" t="s">
        <v>66</v>
      </c>
      <c r="AF68" s="7" t="s">
        <v>105</v>
      </c>
      <c r="AG68" s="7" t="s">
        <v>105</v>
      </c>
      <c r="AH68" s="7" t="s">
        <v>105</v>
      </c>
      <c r="AI68" s="7" t="s">
        <v>92</v>
      </c>
      <c r="AJ68" s="7" t="s">
        <v>105</v>
      </c>
      <c r="AK68" s="7" t="s">
        <v>105</v>
      </c>
      <c r="AL68" s="7" t="s">
        <v>105</v>
      </c>
      <c r="AM68" s="7" t="s">
        <v>105</v>
      </c>
      <c r="AN68" s="7" t="s">
        <v>61</v>
      </c>
      <c r="AO68" s="7" t="s">
        <v>63</v>
      </c>
      <c r="AP68" s="7" t="s">
        <v>105</v>
      </c>
      <c r="AQ68" s="7" t="s">
        <v>105</v>
      </c>
      <c r="AR68" s="7" t="s">
        <v>105</v>
      </c>
      <c r="AS68" s="7" t="s">
        <v>108</v>
      </c>
      <c r="AT68" s="7" t="s">
        <v>108</v>
      </c>
      <c r="AU68" s="7" t="s">
        <v>108</v>
      </c>
      <c r="AV68" s="7" t="s">
        <v>108</v>
      </c>
      <c r="AW68" s="7" t="s">
        <v>131</v>
      </c>
      <c r="AX68" s="7" t="s">
        <v>131</v>
      </c>
      <c r="AY68" s="7" t="s">
        <v>108</v>
      </c>
      <c r="AZ68" s="7" t="s">
        <v>64</v>
      </c>
      <c r="BA68" s="7" t="s">
        <v>131</v>
      </c>
      <c r="BB68" s="7" t="s">
        <v>108</v>
      </c>
      <c r="BC68" s="7" t="s">
        <v>240</v>
      </c>
      <c r="BD68" s="7" t="s">
        <v>105</v>
      </c>
    </row>
    <row r="69" spans="1:56" ht="13">
      <c r="A69" s="5">
        <v>43802.544165995372</v>
      </c>
      <c r="B69" s="7" t="s">
        <v>55</v>
      </c>
      <c r="C69" s="7" t="s">
        <v>56</v>
      </c>
      <c r="D69" s="7" t="s">
        <v>194</v>
      </c>
      <c r="E69" s="7" t="s">
        <v>60</v>
      </c>
      <c r="F69" s="7" t="s">
        <v>55</v>
      </c>
      <c r="G69" s="7" t="s">
        <v>63</v>
      </c>
      <c r="H69" s="7" t="s">
        <v>67</v>
      </c>
      <c r="I69" s="7" t="s">
        <v>55</v>
      </c>
      <c r="J69" s="7" t="s">
        <v>55</v>
      </c>
      <c r="K69" s="7" t="s">
        <v>63</v>
      </c>
      <c r="L69" s="7" t="s">
        <v>131</v>
      </c>
      <c r="M69" s="7" t="s">
        <v>65</v>
      </c>
      <c r="N69" s="7" t="s">
        <v>60</v>
      </c>
      <c r="O69" s="7" t="s">
        <v>65</v>
      </c>
      <c r="P69" s="7" t="s">
        <v>60</v>
      </c>
      <c r="Q69" s="7" t="s">
        <v>60</v>
      </c>
      <c r="R69" s="7" t="s">
        <v>60</v>
      </c>
      <c r="S69" s="7" t="s">
        <v>60</v>
      </c>
      <c r="T69" s="7" t="s">
        <v>60</v>
      </c>
      <c r="U69" s="7" t="s">
        <v>67</v>
      </c>
      <c r="V69" s="7" t="s">
        <v>60</v>
      </c>
      <c r="W69" s="7" t="s">
        <v>67</v>
      </c>
      <c r="X69" s="7" t="s">
        <v>60</v>
      </c>
      <c r="Y69" s="7" t="s">
        <v>67</v>
      </c>
      <c r="Z69" s="7" t="s">
        <v>66</v>
      </c>
      <c r="AA69" s="7" t="s">
        <v>66</v>
      </c>
      <c r="AB69" s="7" t="s">
        <v>68</v>
      </c>
      <c r="AC69" s="7" t="s">
        <v>68</v>
      </c>
      <c r="AD69" s="7" t="s">
        <v>66</v>
      </c>
      <c r="AE69" s="7" t="s">
        <v>66</v>
      </c>
      <c r="AF69" s="7" t="s">
        <v>63</v>
      </c>
      <c r="AG69" s="7" t="s">
        <v>61</v>
      </c>
      <c r="AH69" s="7" t="s">
        <v>92</v>
      </c>
      <c r="AI69" s="7" t="s">
        <v>63</v>
      </c>
      <c r="AJ69" s="7" t="s">
        <v>63</v>
      </c>
      <c r="AK69" s="7" t="s">
        <v>63</v>
      </c>
      <c r="AL69" s="7" t="s">
        <v>92</v>
      </c>
      <c r="AM69" s="7" t="s">
        <v>61</v>
      </c>
      <c r="AN69" s="7" t="s">
        <v>61</v>
      </c>
      <c r="AO69" s="7" t="s">
        <v>61</v>
      </c>
      <c r="AP69" s="7" t="s">
        <v>63</v>
      </c>
      <c r="AQ69" s="7" t="s">
        <v>105</v>
      </c>
      <c r="AR69" s="7" t="s">
        <v>105</v>
      </c>
      <c r="AS69" s="7" t="s">
        <v>112</v>
      </c>
      <c r="AT69" s="7" t="s">
        <v>112</v>
      </c>
      <c r="AU69" s="7" t="s">
        <v>112</v>
      </c>
      <c r="AV69" s="7" t="s">
        <v>112</v>
      </c>
      <c r="AW69" s="7" t="s">
        <v>112</v>
      </c>
      <c r="AX69" s="7" t="s">
        <v>112</v>
      </c>
      <c r="AY69" s="7" t="s">
        <v>131</v>
      </c>
      <c r="AZ69" s="7" t="s">
        <v>112</v>
      </c>
      <c r="BA69" s="7" t="s">
        <v>131</v>
      </c>
      <c r="BB69" s="7" t="s">
        <v>131</v>
      </c>
      <c r="BC69" s="7" t="s">
        <v>233</v>
      </c>
      <c r="BD69" s="7" t="s">
        <v>105</v>
      </c>
    </row>
    <row r="70" spans="1:56" ht="13">
      <c r="A70" s="5">
        <v>43802.544912094905</v>
      </c>
      <c r="B70" s="7" t="s">
        <v>55</v>
      </c>
      <c r="C70" s="7" t="s">
        <v>56</v>
      </c>
      <c r="D70" s="7" t="s">
        <v>136</v>
      </c>
      <c r="E70" s="7" t="s">
        <v>60</v>
      </c>
      <c r="F70" s="7" t="s">
        <v>55</v>
      </c>
      <c r="G70" s="7" t="s">
        <v>63</v>
      </c>
      <c r="H70" s="7" t="s">
        <v>60</v>
      </c>
      <c r="I70" s="7" t="s">
        <v>55</v>
      </c>
      <c r="J70" s="7" t="s">
        <v>55</v>
      </c>
      <c r="K70" s="7" t="s">
        <v>63</v>
      </c>
      <c r="L70" s="7" t="s">
        <v>64</v>
      </c>
      <c r="M70" s="7" t="s">
        <v>112</v>
      </c>
      <c r="N70" s="7" t="s">
        <v>67</v>
      </c>
      <c r="O70" s="7" t="s">
        <v>131</v>
      </c>
      <c r="P70" s="7" t="s">
        <v>68</v>
      </c>
      <c r="Q70" s="7" t="s">
        <v>62</v>
      </c>
      <c r="R70" s="7" t="s">
        <v>62</v>
      </c>
      <c r="S70" s="7" t="s">
        <v>67</v>
      </c>
      <c r="T70" s="7" t="s">
        <v>67</v>
      </c>
      <c r="U70" s="7" t="s">
        <v>67</v>
      </c>
      <c r="V70" s="7" t="s">
        <v>67</v>
      </c>
      <c r="W70" s="7" t="s">
        <v>68</v>
      </c>
      <c r="X70" s="7" t="s">
        <v>60</v>
      </c>
      <c r="Y70" s="7" t="s">
        <v>62</v>
      </c>
      <c r="Z70" s="7" t="s">
        <v>66</v>
      </c>
      <c r="AA70" s="7" t="s">
        <v>66</v>
      </c>
      <c r="AB70" s="7" t="s">
        <v>67</v>
      </c>
      <c r="AC70" s="7" t="s">
        <v>67</v>
      </c>
      <c r="AD70" s="7" t="s">
        <v>60</v>
      </c>
      <c r="AE70" s="7" t="s">
        <v>67</v>
      </c>
      <c r="AF70" s="7" t="s">
        <v>105</v>
      </c>
      <c r="AG70" s="7" t="s">
        <v>105</v>
      </c>
      <c r="AH70" s="7" t="s">
        <v>105</v>
      </c>
      <c r="AI70" s="7" t="s">
        <v>105</v>
      </c>
      <c r="AJ70" s="7" t="s">
        <v>105</v>
      </c>
      <c r="AK70" s="7" t="s">
        <v>105</v>
      </c>
      <c r="AL70" s="7" t="s">
        <v>105</v>
      </c>
      <c r="AM70" s="7" t="s">
        <v>105</v>
      </c>
      <c r="AN70" s="7" t="s">
        <v>105</v>
      </c>
      <c r="AO70" s="7" t="s">
        <v>105</v>
      </c>
      <c r="AP70" s="7" t="s">
        <v>105</v>
      </c>
      <c r="AQ70" s="7" t="s">
        <v>105</v>
      </c>
      <c r="AR70" s="7" t="s">
        <v>105</v>
      </c>
      <c r="AS70" s="7" t="s">
        <v>112</v>
      </c>
      <c r="AT70" s="7" t="s">
        <v>112</v>
      </c>
      <c r="AU70" s="7" t="s">
        <v>108</v>
      </c>
      <c r="AV70" s="7" t="s">
        <v>108</v>
      </c>
      <c r="AW70" s="7" t="s">
        <v>108</v>
      </c>
      <c r="AX70" s="7" t="s">
        <v>108</v>
      </c>
      <c r="AY70" s="7" t="s">
        <v>112</v>
      </c>
      <c r="AZ70" s="7" t="s">
        <v>131</v>
      </c>
      <c r="BA70" s="7" t="s">
        <v>64</v>
      </c>
      <c r="BB70" s="7" t="s">
        <v>108</v>
      </c>
      <c r="BC70" s="7" t="s">
        <v>241</v>
      </c>
      <c r="BD70" s="7" t="s">
        <v>63</v>
      </c>
    </row>
    <row r="71" spans="1:56" ht="13">
      <c r="A71" s="5">
        <v>43802.548153449075</v>
      </c>
      <c r="B71" s="7" t="s">
        <v>55</v>
      </c>
      <c r="C71" s="7" t="s">
        <v>58</v>
      </c>
      <c r="D71" s="7" t="s">
        <v>194</v>
      </c>
      <c r="E71" s="7" t="s">
        <v>68</v>
      </c>
      <c r="F71" s="7" t="s">
        <v>55</v>
      </c>
      <c r="G71" s="7" t="s">
        <v>92</v>
      </c>
      <c r="H71" s="7" t="s">
        <v>60</v>
      </c>
      <c r="I71" s="7" t="s">
        <v>128</v>
      </c>
      <c r="J71" s="7" t="s">
        <v>55</v>
      </c>
      <c r="K71" s="7" t="s">
        <v>63</v>
      </c>
      <c r="L71" s="7" t="s">
        <v>131</v>
      </c>
      <c r="M71" s="7" t="s">
        <v>65</v>
      </c>
      <c r="N71" s="7" t="s">
        <v>60</v>
      </c>
      <c r="O71" s="7" t="s">
        <v>65</v>
      </c>
      <c r="P71" s="7" t="s">
        <v>68</v>
      </c>
      <c r="Q71" s="7" t="s">
        <v>60</v>
      </c>
      <c r="R71" s="7" t="s">
        <v>68</v>
      </c>
      <c r="S71" s="7" t="s">
        <v>60</v>
      </c>
      <c r="T71" s="7" t="s">
        <v>66</v>
      </c>
      <c r="U71" s="7" t="s">
        <v>60</v>
      </c>
      <c r="V71" s="7" t="s">
        <v>68</v>
      </c>
      <c r="W71" s="7" t="s">
        <v>60</v>
      </c>
      <c r="X71" s="7" t="s">
        <v>68</v>
      </c>
      <c r="Y71" s="7" t="s">
        <v>62</v>
      </c>
      <c r="Z71" s="7" t="s">
        <v>85</v>
      </c>
      <c r="AA71" s="7" t="s">
        <v>60</v>
      </c>
      <c r="AB71" s="7" t="s">
        <v>60</v>
      </c>
      <c r="AC71" s="7" t="s">
        <v>66</v>
      </c>
      <c r="AD71" s="7" t="s">
        <v>67</v>
      </c>
      <c r="AE71" s="7" t="s">
        <v>66</v>
      </c>
      <c r="AF71" s="7" t="s">
        <v>92</v>
      </c>
      <c r="AG71" s="7" t="s">
        <v>61</v>
      </c>
      <c r="AH71" s="7" t="s">
        <v>63</v>
      </c>
      <c r="AI71" s="7" t="s">
        <v>61</v>
      </c>
      <c r="AJ71" s="7" t="s">
        <v>61</v>
      </c>
      <c r="AK71" s="7" t="s">
        <v>63</v>
      </c>
      <c r="AL71" s="7" t="s">
        <v>63</v>
      </c>
      <c r="AM71" s="7" t="s">
        <v>63</v>
      </c>
      <c r="AN71" s="7" t="s">
        <v>63</v>
      </c>
      <c r="AO71" s="7" t="s">
        <v>63</v>
      </c>
      <c r="AP71" s="7" t="s">
        <v>61</v>
      </c>
      <c r="AQ71" s="7" t="s">
        <v>105</v>
      </c>
      <c r="AR71" s="7" t="s">
        <v>105</v>
      </c>
      <c r="AS71" s="7" t="s">
        <v>112</v>
      </c>
      <c r="AT71" s="7" t="s">
        <v>112</v>
      </c>
      <c r="AU71" s="7" t="s">
        <v>112</v>
      </c>
      <c r="AV71" s="7" t="s">
        <v>108</v>
      </c>
      <c r="AW71" s="7" t="s">
        <v>131</v>
      </c>
      <c r="AX71" s="7" t="s">
        <v>65</v>
      </c>
      <c r="AY71" s="7" t="s">
        <v>65</v>
      </c>
      <c r="AZ71" s="7" t="s">
        <v>112</v>
      </c>
      <c r="BA71" s="7" t="s">
        <v>65</v>
      </c>
      <c r="BB71" s="7" t="s">
        <v>65</v>
      </c>
      <c r="BC71" s="7" t="s">
        <v>242</v>
      </c>
      <c r="BD71" s="7" t="s">
        <v>105</v>
      </c>
    </row>
    <row r="72" spans="1:56" ht="13">
      <c r="A72" s="5">
        <v>43802.552346956014</v>
      </c>
      <c r="B72" s="7" t="s">
        <v>55</v>
      </c>
      <c r="C72" s="7" t="s">
        <v>56</v>
      </c>
      <c r="D72" s="7" t="s">
        <v>59</v>
      </c>
      <c r="E72" s="7" t="s">
        <v>68</v>
      </c>
      <c r="F72" s="7" t="s">
        <v>55</v>
      </c>
      <c r="G72" s="7" t="s">
        <v>61</v>
      </c>
      <c r="H72" s="7" t="s">
        <v>67</v>
      </c>
      <c r="I72" s="7" t="s">
        <v>128</v>
      </c>
      <c r="J72" s="7" t="s">
        <v>128</v>
      </c>
      <c r="K72" s="7" t="s">
        <v>63</v>
      </c>
      <c r="L72" s="7" t="s">
        <v>131</v>
      </c>
      <c r="M72" s="7" t="s">
        <v>65</v>
      </c>
      <c r="N72" s="7" t="s">
        <v>66</v>
      </c>
      <c r="O72" s="7" t="s">
        <v>65</v>
      </c>
      <c r="P72" s="7" t="s">
        <v>67</v>
      </c>
      <c r="Q72" s="7" t="s">
        <v>68</v>
      </c>
      <c r="R72" s="7" t="s">
        <v>68</v>
      </c>
      <c r="S72" s="7" t="s">
        <v>67</v>
      </c>
      <c r="T72" s="7" t="s">
        <v>67</v>
      </c>
      <c r="U72" s="7" t="s">
        <v>68</v>
      </c>
      <c r="V72" s="7" t="s">
        <v>68</v>
      </c>
      <c r="W72" s="7" t="s">
        <v>68</v>
      </c>
      <c r="X72" s="7" t="s">
        <v>67</v>
      </c>
      <c r="Y72" s="7" t="s">
        <v>68</v>
      </c>
      <c r="Z72" s="7" t="s">
        <v>85</v>
      </c>
      <c r="AA72" s="7" t="s">
        <v>60</v>
      </c>
      <c r="AB72" s="7" t="s">
        <v>67</v>
      </c>
      <c r="AC72" s="7" t="s">
        <v>67</v>
      </c>
      <c r="AD72" s="7" t="s">
        <v>66</v>
      </c>
      <c r="AE72" s="7" t="s">
        <v>66</v>
      </c>
      <c r="AF72" s="7" t="s">
        <v>61</v>
      </c>
      <c r="AG72" s="7" t="s">
        <v>93</v>
      </c>
      <c r="AH72" s="7" t="s">
        <v>61</v>
      </c>
      <c r="AI72" s="7" t="s">
        <v>61</v>
      </c>
      <c r="AJ72" s="7" t="s">
        <v>61</v>
      </c>
      <c r="AK72" s="7" t="s">
        <v>92</v>
      </c>
      <c r="AL72" s="7" t="s">
        <v>92</v>
      </c>
      <c r="AM72" s="7" t="s">
        <v>61</v>
      </c>
      <c r="AN72" s="7" t="s">
        <v>61</v>
      </c>
      <c r="AO72" s="7" t="s">
        <v>63</v>
      </c>
      <c r="AP72" s="7" t="s">
        <v>63</v>
      </c>
      <c r="AQ72" s="7" t="s">
        <v>105</v>
      </c>
      <c r="AR72" s="7" t="s">
        <v>105</v>
      </c>
      <c r="AS72" s="7" t="s">
        <v>112</v>
      </c>
      <c r="AT72" s="7" t="s">
        <v>112</v>
      </c>
      <c r="AU72" s="7" t="s">
        <v>112</v>
      </c>
      <c r="AV72" s="7" t="s">
        <v>112</v>
      </c>
      <c r="AW72" s="7" t="s">
        <v>131</v>
      </c>
      <c r="AX72" s="7" t="s">
        <v>131</v>
      </c>
      <c r="AY72" s="7" t="s">
        <v>65</v>
      </c>
      <c r="AZ72" s="7" t="s">
        <v>65</v>
      </c>
      <c r="BA72" s="7" t="s">
        <v>65</v>
      </c>
      <c r="BB72" s="7" t="s">
        <v>65</v>
      </c>
      <c r="BC72" s="7" t="s">
        <v>207</v>
      </c>
      <c r="BD72" s="7" t="s">
        <v>63</v>
      </c>
    </row>
    <row r="73" spans="1:56" ht="13">
      <c r="A73" s="5">
        <v>43802.553006423608</v>
      </c>
      <c r="B73" s="7" t="s">
        <v>55</v>
      </c>
      <c r="C73" s="7" t="s">
        <v>58</v>
      </c>
      <c r="D73" s="7" t="s">
        <v>57</v>
      </c>
      <c r="E73" s="7" t="s">
        <v>68</v>
      </c>
      <c r="F73" s="7" t="s">
        <v>128</v>
      </c>
      <c r="G73" s="7" t="s">
        <v>63</v>
      </c>
      <c r="H73" s="7" t="s">
        <v>66</v>
      </c>
      <c r="I73" s="7" t="s">
        <v>55</v>
      </c>
      <c r="J73" s="7" t="s">
        <v>55</v>
      </c>
      <c r="K73" s="7" t="s">
        <v>63</v>
      </c>
      <c r="L73" s="7" t="s">
        <v>131</v>
      </c>
      <c r="M73" s="7" t="s">
        <v>131</v>
      </c>
      <c r="N73" s="7" t="s">
        <v>67</v>
      </c>
      <c r="O73" s="7" t="s">
        <v>212</v>
      </c>
      <c r="P73" s="7" t="s">
        <v>67</v>
      </c>
      <c r="Q73" s="7" t="s">
        <v>62</v>
      </c>
      <c r="R73" s="7" t="s">
        <v>62</v>
      </c>
      <c r="S73" s="7" t="s">
        <v>60</v>
      </c>
      <c r="T73" s="7" t="s">
        <v>60</v>
      </c>
      <c r="U73" s="7" t="s">
        <v>60</v>
      </c>
      <c r="V73" s="7" t="s">
        <v>68</v>
      </c>
      <c r="W73" s="7" t="s">
        <v>60</v>
      </c>
      <c r="X73" s="7" t="s">
        <v>60</v>
      </c>
      <c r="Y73" s="7" t="s">
        <v>62</v>
      </c>
      <c r="Z73" s="7" t="s">
        <v>199</v>
      </c>
      <c r="AA73" s="7" t="s">
        <v>68</v>
      </c>
      <c r="AB73" s="7" t="s">
        <v>66</v>
      </c>
      <c r="AC73" s="7" t="s">
        <v>67</v>
      </c>
      <c r="AD73" s="7" t="s">
        <v>66</v>
      </c>
      <c r="AE73" s="7" t="s">
        <v>66</v>
      </c>
      <c r="AF73" s="7" t="s">
        <v>93</v>
      </c>
      <c r="AG73" s="7" t="s">
        <v>93</v>
      </c>
      <c r="AH73" s="7" t="s">
        <v>63</v>
      </c>
      <c r="AI73" s="7" t="s">
        <v>92</v>
      </c>
      <c r="AJ73" s="7" t="s">
        <v>61</v>
      </c>
      <c r="AK73" s="7" t="s">
        <v>61</v>
      </c>
      <c r="AL73" s="7" t="s">
        <v>61</v>
      </c>
      <c r="AM73" s="7" t="s">
        <v>61</v>
      </c>
      <c r="AN73" s="7" t="s">
        <v>61</v>
      </c>
      <c r="AO73" s="7" t="s">
        <v>63</v>
      </c>
      <c r="AP73" s="7" t="s">
        <v>105</v>
      </c>
      <c r="AQ73" s="7" t="s">
        <v>105</v>
      </c>
      <c r="AR73" s="7" t="s">
        <v>105</v>
      </c>
      <c r="AS73" s="7" t="s">
        <v>112</v>
      </c>
      <c r="AT73" s="7" t="s">
        <v>108</v>
      </c>
      <c r="AU73" s="7" t="s">
        <v>131</v>
      </c>
      <c r="AV73" s="7" t="s">
        <v>112</v>
      </c>
      <c r="AW73" s="7" t="s">
        <v>65</v>
      </c>
      <c r="AX73" s="7" t="s">
        <v>131</v>
      </c>
      <c r="AY73" s="7" t="s">
        <v>64</v>
      </c>
      <c r="AZ73" s="7" t="s">
        <v>64</v>
      </c>
      <c r="BA73" s="7" t="s">
        <v>65</v>
      </c>
      <c r="BB73" s="7" t="s">
        <v>112</v>
      </c>
      <c r="BC73" s="7" t="s">
        <v>207</v>
      </c>
      <c r="BD73" s="7" t="s">
        <v>61</v>
      </c>
    </row>
    <row r="74" spans="1:56" ht="13">
      <c r="A74" s="5">
        <v>43802.556140034721</v>
      </c>
      <c r="B74" s="7" t="s">
        <v>55</v>
      </c>
      <c r="C74" s="7" t="s">
        <v>56</v>
      </c>
      <c r="D74" s="7" t="s">
        <v>136</v>
      </c>
      <c r="E74" s="7" t="s">
        <v>60</v>
      </c>
      <c r="F74" s="7" t="s">
        <v>55</v>
      </c>
      <c r="G74" s="7" t="s">
        <v>61</v>
      </c>
      <c r="H74" s="7" t="s">
        <v>60</v>
      </c>
      <c r="I74" s="7" t="s">
        <v>55</v>
      </c>
      <c r="J74" s="7" t="s">
        <v>55</v>
      </c>
      <c r="K74" s="7" t="s">
        <v>63</v>
      </c>
      <c r="L74" s="7" t="s">
        <v>131</v>
      </c>
      <c r="M74" s="7" t="s">
        <v>65</v>
      </c>
      <c r="N74" s="7" t="s">
        <v>62</v>
      </c>
      <c r="O74" s="7" t="s">
        <v>65</v>
      </c>
      <c r="P74" s="7" t="s">
        <v>62</v>
      </c>
      <c r="Q74" s="7" t="s">
        <v>62</v>
      </c>
      <c r="R74" s="7" t="s">
        <v>62</v>
      </c>
      <c r="S74" s="7" t="s">
        <v>68</v>
      </c>
      <c r="T74" s="7" t="s">
        <v>62</v>
      </c>
      <c r="U74" s="7" t="s">
        <v>60</v>
      </c>
      <c r="V74" s="7" t="s">
        <v>62</v>
      </c>
      <c r="W74" s="7" t="s">
        <v>68</v>
      </c>
      <c r="Y74" s="7" t="s">
        <v>62</v>
      </c>
      <c r="Z74" s="7" t="s">
        <v>66</v>
      </c>
      <c r="AA74" s="7" t="s">
        <v>66</v>
      </c>
      <c r="AB74" s="7" t="s">
        <v>66</v>
      </c>
      <c r="AC74" s="7" t="s">
        <v>66</v>
      </c>
      <c r="AD74" s="7" t="s">
        <v>66</v>
      </c>
      <c r="AE74" s="7" t="s">
        <v>66</v>
      </c>
      <c r="AF74" s="7" t="s">
        <v>63</v>
      </c>
      <c r="AG74" s="7" t="s">
        <v>61</v>
      </c>
      <c r="AH74" s="7" t="s">
        <v>63</v>
      </c>
      <c r="AI74" s="7" t="s">
        <v>63</v>
      </c>
      <c r="AJ74" s="7" t="s">
        <v>61</v>
      </c>
      <c r="AK74" s="7" t="s">
        <v>63</v>
      </c>
      <c r="AL74" s="7" t="s">
        <v>63</v>
      </c>
      <c r="AM74" s="7" t="s">
        <v>61</v>
      </c>
      <c r="AN74" s="7" t="s">
        <v>61</v>
      </c>
      <c r="AO74" s="7" t="s">
        <v>61</v>
      </c>
      <c r="AP74" s="7" t="s">
        <v>105</v>
      </c>
      <c r="AQ74" s="7" t="s">
        <v>63</v>
      </c>
      <c r="AR74" s="7" t="s">
        <v>105</v>
      </c>
      <c r="AS74" s="7" t="s">
        <v>65</v>
      </c>
      <c r="AT74" s="7" t="s">
        <v>65</v>
      </c>
      <c r="AU74" s="7" t="s">
        <v>64</v>
      </c>
      <c r="AV74" s="7" t="s">
        <v>131</v>
      </c>
      <c r="AW74" s="7" t="s">
        <v>64</v>
      </c>
      <c r="AX74" s="7" t="s">
        <v>64</v>
      </c>
      <c r="AY74" s="7" t="s">
        <v>64</v>
      </c>
      <c r="AZ74" s="7" t="s">
        <v>64</v>
      </c>
      <c r="BA74" s="7" t="s">
        <v>64</v>
      </c>
      <c r="BB74" s="7" t="s">
        <v>65</v>
      </c>
      <c r="BC74" s="7" t="s">
        <v>244</v>
      </c>
      <c r="BD74" s="7" t="s">
        <v>105</v>
      </c>
    </row>
    <row r="75" spans="1:56" ht="13">
      <c r="A75" s="5">
        <v>43802.558344953708</v>
      </c>
      <c r="B75" s="7" t="s">
        <v>55</v>
      </c>
      <c r="C75" s="7" t="s">
        <v>58</v>
      </c>
      <c r="D75" s="7" t="s">
        <v>59</v>
      </c>
      <c r="E75" s="7" t="s">
        <v>60</v>
      </c>
      <c r="F75" s="7" t="s">
        <v>55</v>
      </c>
      <c r="G75" s="7" t="s">
        <v>61</v>
      </c>
      <c r="H75" s="7" t="s">
        <v>68</v>
      </c>
      <c r="I75" s="7" t="s">
        <v>55</v>
      </c>
      <c r="J75" s="7" t="s">
        <v>55</v>
      </c>
      <c r="K75" s="7" t="s">
        <v>63</v>
      </c>
      <c r="L75" s="7" t="s">
        <v>131</v>
      </c>
      <c r="M75" s="7" t="s">
        <v>112</v>
      </c>
      <c r="N75" s="7" t="s">
        <v>60</v>
      </c>
      <c r="O75" s="7" t="s">
        <v>131</v>
      </c>
      <c r="P75" s="7" t="s">
        <v>68</v>
      </c>
      <c r="Q75" s="7" t="s">
        <v>66</v>
      </c>
      <c r="R75" s="7" t="s">
        <v>66</v>
      </c>
      <c r="S75" s="7" t="s">
        <v>67</v>
      </c>
      <c r="T75" s="7" t="s">
        <v>67</v>
      </c>
      <c r="U75" s="7" t="s">
        <v>67</v>
      </c>
      <c r="V75" s="7" t="s">
        <v>68</v>
      </c>
      <c r="W75" s="7" t="s">
        <v>67</v>
      </c>
      <c r="X75" s="7" t="s">
        <v>67</v>
      </c>
      <c r="Y75" s="7" t="s">
        <v>68</v>
      </c>
      <c r="Z75" s="7" t="s">
        <v>85</v>
      </c>
      <c r="AA75" s="7" t="s">
        <v>68</v>
      </c>
      <c r="AB75" s="7" t="s">
        <v>62</v>
      </c>
      <c r="AC75" s="7" t="s">
        <v>62</v>
      </c>
      <c r="AD75" s="7" t="s">
        <v>60</v>
      </c>
      <c r="AE75" s="7" t="s">
        <v>67</v>
      </c>
      <c r="AF75" s="7" t="s">
        <v>61</v>
      </c>
      <c r="AG75" s="7" t="s">
        <v>61</v>
      </c>
      <c r="AH75" s="7" t="s">
        <v>63</v>
      </c>
      <c r="AI75" s="7" t="s">
        <v>93</v>
      </c>
      <c r="AJ75" s="7" t="s">
        <v>63</v>
      </c>
      <c r="AK75" s="7" t="s">
        <v>63</v>
      </c>
      <c r="AL75" s="7" t="s">
        <v>63</v>
      </c>
      <c r="AM75" s="7" t="s">
        <v>61</v>
      </c>
      <c r="AN75" s="7" t="s">
        <v>61</v>
      </c>
      <c r="AO75" s="7" t="s">
        <v>63</v>
      </c>
      <c r="AP75" s="7" t="s">
        <v>63</v>
      </c>
      <c r="AQ75" s="7" t="s">
        <v>105</v>
      </c>
      <c r="AR75" s="7" t="s">
        <v>105</v>
      </c>
      <c r="AS75" s="7" t="s">
        <v>108</v>
      </c>
      <c r="AT75" s="7" t="s">
        <v>112</v>
      </c>
      <c r="AU75" s="7" t="s">
        <v>131</v>
      </c>
      <c r="AV75" s="7" t="s">
        <v>112</v>
      </c>
      <c r="AW75" s="7" t="s">
        <v>112</v>
      </c>
      <c r="AX75" s="7" t="s">
        <v>112</v>
      </c>
      <c r="AY75" s="7" t="s">
        <v>112</v>
      </c>
      <c r="AZ75" s="7" t="s">
        <v>131</v>
      </c>
      <c r="BA75" s="7" t="s">
        <v>131</v>
      </c>
      <c r="BB75" s="7" t="s">
        <v>131</v>
      </c>
      <c r="BC75" s="7" t="s">
        <v>246</v>
      </c>
      <c r="BD75" s="7" t="s">
        <v>63</v>
      </c>
    </row>
    <row r="76" spans="1:56" ht="13">
      <c r="A76" s="5">
        <v>43802.559244131946</v>
      </c>
      <c r="B76" s="7" t="s">
        <v>55</v>
      </c>
      <c r="C76" s="7" t="s">
        <v>58</v>
      </c>
      <c r="D76" s="7" t="s">
        <v>136</v>
      </c>
      <c r="E76" s="7" t="s">
        <v>67</v>
      </c>
      <c r="F76" s="7" t="s">
        <v>128</v>
      </c>
      <c r="G76" s="7" t="s">
        <v>63</v>
      </c>
      <c r="H76" s="7" t="s">
        <v>67</v>
      </c>
      <c r="I76" s="7" t="s">
        <v>55</v>
      </c>
      <c r="J76" s="7" t="s">
        <v>128</v>
      </c>
      <c r="K76" s="7" t="s">
        <v>63</v>
      </c>
      <c r="L76" s="7" t="s">
        <v>131</v>
      </c>
      <c r="M76" s="7" t="s">
        <v>131</v>
      </c>
      <c r="N76" s="7" t="s">
        <v>60</v>
      </c>
      <c r="O76" s="7" t="s">
        <v>131</v>
      </c>
      <c r="P76" s="7" t="s">
        <v>67</v>
      </c>
      <c r="Q76" s="7" t="s">
        <v>68</v>
      </c>
      <c r="R76" s="7" t="s">
        <v>68</v>
      </c>
      <c r="S76" s="7" t="s">
        <v>60</v>
      </c>
      <c r="T76" s="7" t="s">
        <v>60</v>
      </c>
      <c r="U76" s="7" t="s">
        <v>67</v>
      </c>
      <c r="V76" s="7" t="s">
        <v>68</v>
      </c>
      <c r="W76" s="7" t="s">
        <v>67</v>
      </c>
      <c r="X76" s="7" t="s">
        <v>67</v>
      </c>
      <c r="Y76" s="7" t="s">
        <v>62</v>
      </c>
      <c r="Z76" s="7" t="s">
        <v>66</v>
      </c>
      <c r="AA76" s="7" t="s">
        <v>66</v>
      </c>
      <c r="AB76" s="7" t="s">
        <v>66</v>
      </c>
      <c r="AC76" s="7" t="s">
        <v>66</v>
      </c>
      <c r="AD76" s="7" t="s">
        <v>66</v>
      </c>
      <c r="AE76" s="7" t="s">
        <v>66</v>
      </c>
      <c r="AF76" s="7" t="s">
        <v>61</v>
      </c>
      <c r="AG76" s="7" t="s">
        <v>61</v>
      </c>
      <c r="AH76" s="7" t="s">
        <v>61</v>
      </c>
      <c r="AI76" s="7" t="s">
        <v>92</v>
      </c>
      <c r="AJ76" s="7" t="s">
        <v>61</v>
      </c>
      <c r="AK76" s="7" t="s">
        <v>61</v>
      </c>
      <c r="AL76" s="7" t="s">
        <v>105</v>
      </c>
      <c r="AM76" s="7" t="s">
        <v>63</v>
      </c>
      <c r="AN76" s="7" t="s">
        <v>63</v>
      </c>
      <c r="AO76" s="7" t="s">
        <v>63</v>
      </c>
      <c r="AP76" s="7" t="s">
        <v>61</v>
      </c>
      <c r="AQ76" s="7" t="s">
        <v>63</v>
      </c>
      <c r="AR76" s="7" t="s">
        <v>133</v>
      </c>
      <c r="AS76" s="7" t="s">
        <v>65</v>
      </c>
      <c r="AT76" s="7" t="s">
        <v>112</v>
      </c>
      <c r="AU76" s="7" t="s">
        <v>65</v>
      </c>
      <c r="AV76" s="7" t="s">
        <v>131</v>
      </c>
      <c r="AW76" s="7" t="s">
        <v>131</v>
      </c>
      <c r="AX76" s="7" t="s">
        <v>131</v>
      </c>
      <c r="AY76" s="7" t="s">
        <v>65</v>
      </c>
      <c r="AZ76" s="7" t="s">
        <v>64</v>
      </c>
      <c r="BA76" s="7" t="s">
        <v>65</v>
      </c>
      <c r="BB76" s="7" t="s">
        <v>65</v>
      </c>
      <c r="BC76" s="7" t="s">
        <v>200</v>
      </c>
      <c r="BD76" s="7" t="s">
        <v>93</v>
      </c>
    </row>
    <row r="77" spans="1:56" ht="13">
      <c r="A77" s="5">
        <v>43802.560138784727</v>
      </c>
      <c r="B77" s="7" t="s">
        <v>55</v>
      </c>
      <c r="C77" s="7" t="s">
        <v>58</v>
      </c>
      <c r="D77" s="7" t="s">
        <v>194</v>
      </c>
      <c r="E77" s="7" t="s">
        <v>60</v>
      </c>
      <c r="F77" s="7" t="s">
        <v>55</v>
      </c>
      <c r="G77" s="7" t="s">
        <v>61</v>
      </c>
      <c r="H77" s="7" t="s">
        <v>60</v>
      </c>
      <c r="I77" s="7" t="s">
        <v>128</v>
      </c>
      <c r="J77" s="7" t="s">
        <v>55</v>
      </c>
      <c r="K77" s="7" t="s">
        <v>61</v>
      </c>
      <c r="L77" s="7" t="s">
        <v>131</v>
      </c>
      <c r="M77" s="7" t="s">
        <v>65</v>
      </c>
      <c r="N77" s="7" t="s">
        <v>68</v>
      </c>
      <c r="O77" s="7" t="s">
        <v>65</v>
      </c>
      <c r="P77" s="7" t="s">
        <v>62</v>
      </c>
      <c r="Q77" s="7" t="s">
        <v>68</v>
      </c>
      <c r="R77" s="7" t="s">
        <v>68</v>
      </c>
      <c r="S77" s="7" t="s">
        <v>68</v>
      </c>
      <c r="T77" s="7" t="s">
        <v>68</v>
      </c>
      <c r="U77" s="7" t="s">
        <v>68</v>
      </c>
      <c r="V77" s="7" t="s">
        <v>68</v>
      </c>
      <c r="W77" s="7" t="s">
        <v>68</v>
      </c>
      <c r="X77" s="7" t="s">
        <v>68</v>
      </c>
      <c r="Y77" s="7" t="s">
        <v>60</v>
      </c>
      <c r="Z77" s="7" t="s">
        <v>85</v>
      </c>
      <c r="AA77" s="7" t="s">
        <v>66</v>
      </c>
      <c r="AB77" s="7" t="s">
        <v>62</v>
      </c>
      <c r="AC77" s="7" t="s">
        <v>62</v>
      </c>
      <c r="AD77" s="7" t="s">
        <v>66</v>
      </c>
      <c r="AE77" s="7" t="s">
        <v>66</v>
      </c>
      <c r="AF77" s="7" t="s">
        <v>63</v>
      </c>
      <c r="AG77" s="7" t="s">
        <v>61</v>
      </c>
      <c r="AH77" s="7" t="s">
        <v>92</v>
      </c>
      <c r="AI77" s="7" t="s">
        <v>61</v>
      </c>
      <c r="AJ77" s="7" t="s">
        <v>63</v>
      </c>
      <c r="AK77" s="7" t="s">
        <v>63</v>
      </c>
      <c r="AL77" s="7" t="s">
        <v>63</v>
      </c>
      <c r="AM77" s="7" t="s">
        <v>63</v>
      </c>
      <c r="AN77" s="7" t="s">
        <v>61</v>
      </c>
      <c r="AO77" s="7" t="s">
        <v>63</v>
      </c>
      <c r="AP77" s="7" t="s">
        <v>61</v>
      </c>
      <c r="AQ77" s="7" t="s">
        <v>63</v>
      </c>
      <c r="AR77" s="7" t="s">
        <v>105</v>
      </c>
      <c r="AS77" s="7" t="s">
        <v>112</v>
      </c>
      <c r="AT77" s="7" t="s">
        <v>112</v>
      </c>
      <c r="AU77" s="7" t="s">
        <v>131</v>
      </c>
      <c r="AV77" s="7" t="s">
        <v>108</v>
      </c>
      <c r="AW77" s="7" t="s">
        <v>131</v>
      </c>
      <c r="AX77" s="7" t="s">
        <v>65</v>
      </c>
      <c r="AY77" s="7" t="s">
        <v>131</v>
      </c>
      <c r="AZ77" s="7" t="s">
        <v>131</v>
      </c>
      <c r="BA77" s="7" t="s">
        <v>65</v>
      </c>
      <c r="BB77" s="7" t="s">
        <v>65</v>
      </c>
      <c r="BC77" s="7" t="s">
        <v>229</v>
      </c>
      <c r="BD77" s="7" t="s">
        <v>105</v>
      </c>
    </row>
    <row r="78" spans="1:56" ht="13">
      <c r="A78" s="5">
        <v>43802.560606550927</v>
      </c>
      <c r="B78" s="7" t="s">
        <v>55</v>
      </c>
      <c r="C78" s="7" t="s">
        <v>58</v>
      </c>
      <c r="D78" s="7" t="s">
        <v>59</v>
      </c>
      <c r="E78" s="7" t="s">
        <v>68</v>
      </c>
      <c r="F78" s="7" t="s">
        <v>55</v>
      </c>
      <c r="G78" s="7" t="s">
        <v>92</v>
      </c>
      <c r="H78" s="7" t="s">
        <v>68</v>
      </c>
      <c r="I78" s="7" t="s">
        <v>55</v>
      </c>
      <c r="J78" s="7" t="s">
        <v>55</v>
      </c>
      <c r="K78" s="7" t="s">
        <v>92</v>
      </c>
      <c r="L78" s="7" t="s">
        <v>64</v>
      </c>
      <c r="M78" s="7" t="s">
        <v>64</v>
      </c>
      <c r="N78" s="7" t="s">
        <v>68</v>
      </c>
      <c r="O78" s="7" t="s">
        <v>129</v>
      </c>
      <c r="P78" s="7" t="s">
        <v>62</v>
      </c>
      <c r="Q78" s="7" t="s">
        <v>62</v>
      </c>
      <c r="R78" s="7" t="s">
        <v>62</v>
      </c>
      <c r="S78" s="7" t="s">
        <v>62</v>
      </c>
      <c r="T78" s="7" t="s">
        <v>68</v>
      </c>
      <c r="U78" s="7" t="s">
        <v>68</v>
      </c>
      <c r="V78" s="7" t="s">
        <v>68</v>
      </c>
      <c r="W78" s="7" t="s">
        <v>68</v>
      </c>
      <c r="X78" s="7" t="s">
        <v>68</v>
      </c>
      <c r="Y78" s="7" t="s">
        <v>62</v>
      </c>
      <c r="Z78" s="7" t="s">
        <v>199</v>
      </c>
      <c r="AA78" s="7" t="s">
        <v>62</v>
      </c>
      <c r="AB78" s="7" t="s">
        <v>68</v>
      </c>
      <c r="AC78" s="7" t="s">
        <v>60</v>
      </c>
      <c r="AD78" s="7" t="s">
        <v>67</v>
      </c>
      <c r="AE78" s="7" t="s">
        <v>60</v>
      </c>
      <c r="AF78" s="7" t="s">
        <v>92</v>
      </c>
      <c r="AG78" s="7" t="s">
        <v>93</v>
      </c>
      <c r="AH78" s="7" t="s">
        <v>105</v>
      </c>
      <c r="AI78" s="7" t="s">
        <v>93</v>
      </c>
      <c r="AJ78" s="7" t="s">
        <v>93</v>
      </c>
      <c r="AK78" s="7" t="s">
        <v>93</v>
      </c>
      <c r="AL78" s="7" t="s">
        <v>93</v>
      </c>
      <c r="AM78" s="7" t="s">
        <v>92</v>
      </c>
      <c r="AN78" s="7" t="s">
        <v>92</v>
      </c>
      <c r="AO78" s="7" t="s">
        <v>92</v>
      </c>
      <c r="AP78" s="7" t="s">
        <v>61</v>
      </c>
      <c r="AQ78" s="7" t="s">
        <v>105</v>
      </c>
      <c r="AR78" s="7" t="s">
        <v>105</v>
      </c>
      <c r="AS78" s="7" t="s">
        <v>108</v>
      </c>
      <c r="AT78" s="7" t="s">
        <v>65</v>
      </c>
      <c r="AU78" s="7" t="s">
        <v>131</v>
      </c>
      <c r="AV78" s="7" t="s">
        <v>108</v>
      </c>
      <c r="AW78" s="7" t="s">
        <v>65</v>
      </c>
      <c r="AX78" s="7" t="s">
        <v>65</v>
      </c>
      <c r="AY78" s="7" t="s">
        <v>131</v>
      </c>
      <c r="AZ78" s="7" t="s">
        <v>65</v>
      </c>
      <c r="BA78" s="7" t="s">
        <v>64</v>
      </c>
      <c r="BB78" s="7" t="s">
        <v>65</v>
      </c>
      <c r="BC78" s="7" t="s">
        <v>135</v>
      </c>
      <c r="BD78" s="7" t="s">
        <v>61</v>
      </c>
    </row>
    <row r="79" spans="1:56" ht="13">
      <c r="A79" s="5">
        <v>43802.563402604166</v>
      </c>
      <c r="B79" s="7" t="s">
        <v>55</v>
      </c>
      <c r="C79" s="7" t="s">
        <v>56</v>
      </c>
      <c r="D79" s="7" t="s">
        <v>57</v>
      </c>
      <c r="E79" s="7" t="s">
        <v>62</v>
      </c>
      <c r="F79" s="7" t="s">
        <v>55</v>
      </c>
      <c r="G79" s="7" t="s">
        <v>92</v>
      </c>
      <c r="H79" s="7" t="s">
        <v>62</v>
      </c>
      <c r="I79" s="7" t="s">
        <v>55</v>
      </c>
      <c r="J79" s="7" t="s">
        <v>55</v>
      </c>
      <c r="K79" s="7" t="s">
        <v>92</v>
      </c>
      <c r="L79" s="7" t="s">
        <v>65</v>
      </c>
      <c r="M79" s="7" t="s">
        <v>65</v>
      </c>
      <c r="N79" s="7" t="s">
        <v>68</v>
      </c>
      <c r="O79" s="7" t="s">
        <v>131</v>
      </c>
      <c r="P79" s="7" t="s">
        <v>68</v>
      </c>
      <c r="Q79" s="7" t="s">
        <v>67</v>
      </c>
      <c r="R79" s="7" t="s">
        <v>66</v>
      </c>
      <c r="S79" s="7" t="s">
        <v>60</v>
      </c>
      <c r="T79" s="7" t="s">
        <v>60</v>
      </c>
      <c r="U79" s="7" t="s">
        <v>60</v>
      </c>
      <c r="V79" s="7" t="s">
        <v>66</v>
      </c>
      <c r="W79" s="7" t="s">
        <v>66</v>
      </c>
      <c r="X79" s="7" t="s">
        <v>68</v>
      </c>
      <c r="Y79" s="7" t="s">
        <v>60</v>
      </c>
      <c r="Z79" s="7" t="s">
        <v>130</v>
      </c>
      <c r="AA79" s="7" t="s">
        <v>60</v>
      </c>
      <c r="AB79" s="7" t="s">
        <v>62</v>
      </c>
      <c r="AC79" s="7" t="s">
        <v>68</v>
      </c>
      <c r="AD79" s="7" t="s">
        <v>67</v>
      </c>
      <c r="AE79" s="7" t="s">
        <v>67</v>
      </c>
      <c r="AF79" s="7" t="s">
        <v>92</v>
      </c>
      <c r="AG79" s="7" t="s">
        <v>92</v>
      </c>
      <c r="AH79" s="7" t="s">
        <v>93</v>
      </c>
      <c r="AI79" s="7" t="s">
        <v>105</v>
      </c>
      <c r="AJ79" s="7" t="s">
        <v>61</v>
      </c>
      <c r="AK79" s="7" t="s">
        <v>61</v>
      </c>
      <c r="AL79" s="7" t="s">
        <v>63</v>
      </c>
      <c r="AM79" s="7" t="s">
        <v>63</v>
      </c>
      <c r="AN79" s="7" t="s">
        <v>63</v>
      </c>
      <c r="AO79" s="7" t="s">
        <v>63</v>
      </c>
      <c r="AP79" s="7" t="s">
        <v>61</v>
      </c>
      <c r="AQ79" s="7" t="s">
        <v>105</v>
      </c>
      <c r="AR79" s="7" t="s">
        <v>105</v>
      </c>
      <c r="AS79" s="7" t="s">
        <v>108</v>
      </c>
      <c r="AT79" s="7" t="s">
        <v>112</v>
      </c>
      <c r="AU79" s="7" t="s">
        <v>131</v>
      </c>
      <c r="AV79" s="7" t="s">
        <v>108</v>
      </c>
      <c r="AW79" s="7" t="s">
        <v>112</v>
      </c>
      <c r="AX79" s="7" t="s">
        <v>108</v>
      </c>
      <c r="AY79" s="7" t="s">
        <v>131</v>
      </c>
      <c r="AZ79" s="7" t="s">
        <v>112</v>
      </c>
      <c r="BA79" s="7" t="s">
        <v>65</v>
      </c>
      <c r="BB79" s="7" t="s">
        <v>65</v>
      </c>
      <c r="BC79" s="7" t="s">
        <v>238</v>
      </c>
      <c r="BD79" s="7" t="s">
        <v>105</v>
      </c>
    </row>
    <row r="80" spans="1:56" ht="13">
      <c r="A80" s="5">
        <v>43802.565000740738</v>
      </c>
      <c r="B80" s="7" t="s">
        <v>55</v>
      </c>
      <c r="C80" s="7" t="s">
        <v>58</v>
      </c>
      <c r="E80" s="7" t="s">
        <v>68</v>
      </c>
      <c r="F80" s="7" t="s">
        <v>55</v>
      </c>
      <c r="G80" s="7" t="s">
        <v>63</v>
      </c>
      <c r="H80" s="7" t="s">
        <v>68</v>
      </c>
      <c r="I80" s="7" t="s">
        <v>55</v>
      </c>
      <c r="J80" s="7" t="s">
        <v>55</v>
      </c>
      <c r="K80" s="7" t="s">
        <v>63</v>
      </c>
      <c r="L80" s="7" t="s">
        <v>131</v>
      </c>
      <c r="M80" s="7" t="s">
        <v>131</v>
      </c>
      <c r="N80" s="7" t="s">
        <v>68</v>
      </c>
      <c r="O80" s="7" t="s">
        <v>65</v>
      </c>
      <c r="P80" s="7" t="s">
        <v>60</v>
      </c>
      <c r="Q80" s="7" t="s">
        <v>60</v>
      </c>
      <c r="R80" s="7" t="s">
        <v>68</v>
      </c>
      <c r="S80" s="7" t="s">
        <v>60</v>
      </c>
      <c r="T80" s="7" t="s">
        <v>67</v>
      </c>
      <c r="U80" s="7" t="s">
        <v>60</v>
      </c>
      <c r="V80" s="7" t="s">
        <v>60</v>
      </c>
      <c r="W80" s="7" t="s">
        <v>67</v>
      </c>
      <c r="X80" s="7" t="s">
        <v>67</v>
      </c>
      <c r="Y80" s="7" t="s">
        <v>60</v>
      </c>
      <c r="Z80" s="7" t="s">
        <v>85</v>
      </c>
      <c r="AA80" s="7" t="s">
        <v>60</v>
      </c>
      <c r="AB80" s="7" t="s">
        <v>68</v>
      </c>
      <c r="AC80" s="7" t="s">
        <v>60</v>
      </c>
      <c r="AD80" s="7" t="s">
        <v>68</v>
      </c>
      <c r="AE80" s="7" t="s">
        <v>67</v>
      </c>
      <c r="AF80" s="7" t="s">
        <v>61</v>
      </c>
      <c r="AG80" s="7" t="s">
        <v>61</v>
      </c>
      <c r="AH80" s="7" t="s">
        <v>63</v>
      </c>
      <c r="AI80" s="7" t="s">
        <v>92</v>
      </c>
      <c r="AJ80" s="7" t="s">
        <v>63</v>
      </c>
      <c r="AK80" s="7" t="s">
        <v>61</v>
      </c>
      <c r="AL80" s="7" t="s">
        <v>63</v>
      </c>
      <c r="AM80" s="7" t="s">
        <v>63</v>
      </c>
      <c r="AN80" s="7" t="s">
        <v>63</v>
      </c>
      <c r="AO80" s="7" t="s">
        <v>105</v>
      </c>
      <c r="AP80" s="7" t="s">
        <v>105</v>
      </c>
      <c r="AQ80" s="7" t="s">
        <v>105</v>
      </c>
      <c r="AR80" s="7" t="s">
        <v>105</v>
      </c>
      <c r="AS80" s="7" t="s">
        <v>65</v>
      </c>
      <c r="AT80" s="7" t="s">
        <v>112</v>
      </c>
      <c r="AU80" s="7" t="s">
        <v>64</v>
      </c>
      <c r="AV80" s="7" t="s">
        <v>112</v>
      </c>
      <c r="AW80" s="7" t="s">
        <v>65</v>
      </c>
      <c r="AX80" s="7" t="s">
        <v>65</v>
      </c>
      <c r="AY80" s="7" t="s">
        <v>65</v>
      </c>
      <c r="AZ80" s="7" t="s">
        <v>131</v>
      </c>
      <c r="BA80" s="7" t="s">
        <v>65</v>
      </c>
      <c r="BB80" s="7" t="s">
        <v>65</v>
      </c>
      <c r="BC80" s="7" t="s">
        <v>207</v>
      </c>
      <c r="BD80" s="7" t="s">
        <v>105</v>
      </c>
    </row>
    <row r="81" spans="1:62" ht="13">
      <c r="A81" s="5">
        <v>43802.565949490745</v>
      </c>
      <c r="B81" s="7" t="s">
        <v>55</v>
      </c>
      <c r="C81" s="7" t="s">
        <v>58</v>
      </c>
      <c r="D81" s="7" t="s">
        <v>194</v>
      </c>
      <c r="E81" s="7" t="s">
        <v>60</v>
      </c>
      <c r="F81" s="7" t="s">
        <v>55</v>
      </c>
      <c r="G81" s="7" t="s">
        <v>63</v>
      </c>
      <c r="H81" s="7" t="s">
        <v>68</v>
      </c>
      <c r="I81" s="7" t="s">
        <v>55</v>
      </c>
      <c r="J81" s="7" t="s">
        <v>55</v>
      </c>
      <c r="K81" s="7" t="s">
        <v>63</v>
      </c>
      <c r="L81" s="7" t="s">
        <v>65</v>
      </c>
      <c r="M81" s="7" t="s">
        <v>65</v>
      </c>
      <c r="N81" s="7" t="s">
        <v>60</v>
      </c>
      <c r="O81" s="7" t="s">
        <v>65</v>
      </c>
      <c r="P81" s="7" t="s">
        <v>67</v>
      </c>
      <c r="Q81" s="7" t="s">
        <v>60</v>
      </c>
      <c r="R81" s="7" t="s">
        <v>60</v>
      </c>
      <c r="S81" s="7" t="s">
        <v>60</v>
      </c>
      <c r="T81" s="7" t="s">
        <v>67</v>
      </c>
      <c r="U81" s="7" t="s">
        <v>60</v>
      </c>
      <c r="V81" s="7" t="s">
        <v>68</v>
      </c>
      <c r="W81" s="7" t="s">
        <v>66</v>
      </c>
      <c r="X81" s="7" t="s">
        <v>60</v>
      </c>
      <c r="Y81" s="7" t="s">
        <v>67</v>
      </c>
      <c r="Z81" s="7" t="s">
        <v>66</v>
      </c>
      <c r="AA81" s="7" t="s">
        <v>66</v>
      </c>
      <c r="AB81" s="7" t="s">
        <v>68</v>
      </c>
      <c r="AC81" s="7" t="s">
        <v>68</v>
      </c>
      <c r="AD81" s="7" t="s">
        <v>66</v>
      </c>
      <c r="AE81" s="7" t="s">
        <v>67</v>
      </c>
      <c r="AF81" s="7" t="s">
        <v>61</v>
      </c>
      <c r="AG81" s="7" t="s">
        <v>92</v>
      </c>
      <c r="AH81" s="7" t="s">
        <v>61</v>
      </c>
      <c r="AI81" s="7" t="s">
        <v>61</v>
      </c>
      <c r="AJ81" s="7" t="s">
        <v>92</v>
      </c>
      <c r="AK81" s="7" t="s">
        <v>61</v>
      </c>
      <c r="AL81" s="7" t="s">
        <v>63</v>
      </c>
      <c r="AM81" s="7" t="s">
        <v>63</v>
      </c>
      <c r="AN81" s="7" t="s">
        <v>61</v>
      </c>
      <c r="AO81" s="7" t="s">
        <v>63</v>
      </c>
      <c r="AP81" s="7" t="s">
        <v>61</v>
      </c>
      <c r="AQ81" s="7" t="s">
        <v>63</v>
      </c>
      <c r="AR81" s="7" t="s">
        <v>133</v>
      </c>
      <c r="AS81" s="7" t="s">
        <v>112</v>
      </c>
      <c r="AT81" s="7" t="s">
        <v>112</v>
      </c>
      <c r="AU81" s="7" t="s">
        <v>65</v>
      </c>
      <c r="AV81" s="7" t="s">
        <v>131</v>
      </c>
      <c r="AW81" s="7" t="s">
        <v>65</v>
      </c>
      <c r="AX81" s="7" t="s">
        <v>131</v>
      </c>
      <c r="AY81" s="7" t="s">
        <v>65</v>
      </c>
      <c r="AZ81" s="7" t="s">
        <v>131</v>
      </c>
      <c r="BA81" s="7" t="s">
        <v>65</v>
      </c>
      <c r="BB81" s="7" t="s">
        <v>65</v>
      </c>
      <c r="BC81" s="7" t="s">
        <v>200</v>
      </c>
      <c r="BD81" s="7" t="s">
        <v>105</v>
      </c>
    </row>
    <row r="82" spans="1:62" ht="13">
      <c r="A82" s="5">
        <v>43802.567849467596</v>
      </c>
      <c r="B82" s="7" t="s">
        <v>55</v>
      </c>
      <c r="C82" s="7" t="s">
        <v>58</v>
      </c>
      <c r="D82" s="7" t="s">
        <v>136</v>
      </c>
      <c r="E82" s="7" t="s">
        <v>68</v>
      </c>
      <c r="F82" s="7" t="s">
        <v>55</v>
      </c>
      <c r="G82" s="7" t="s">
        <v>61</v>
      </c>
      <c r="H82" s="7" t="s">
        <v>68</v>
      </c>
      <c r="I82" s="7" t="s">
        <v>55</v>
      </c>
      <c r="J82" s="7" t="s">
        <v>55</v>
      </c>
      <c r="K82" s="7" t="s">
        <v>92</v>
      </c>
      <c r="L82" s="7" t="s">
        <v>65</v>
      </c>
      <c r="M82" s="7" t="s">
        <v>65</v>
      </c>
      <c r="N82" s="7" t="s">
        <v>67</v>
      </c>
      <c r="O82" s="7" t="s">
        <v>131</v>
      </c>
      <c r="P82" s="7" t="s">
        <v>60</v>
      </c>
      <c r="Q82" s="7" t="s">
        <v>67</v>
      </c>
      <c r="R82" s="7" t="s">
        <v>67</v>
      </c>
      <c r="S82" s="7" t="s">
        <v>67</v>
      </c>
      <c r="T82" s="7" t="s">
        <v>66</v>
      </c>
      <c r="U82" s="7" t="s">
        <v>67</v>
      </c>
      <c r="V82" s="7" t="s">
        <v>67</v>
      </c>
      <c r="W82" s="7" t="s">
        <v>66</v>
      </c>
      <c r="X82" s="7" t="s">
        <v>67</v>
      </c>
      <c r="Y82" s="7" t="s">
        <v>68</v>
      </c>
      <c r="Z82" s="7" t="s">
        <v>199</v>
      </c>
      <c r="AA82" s="7" t="s">
        <v>60</v>
      </c>
      <c r="AB82" s="7" t="s">
        <v>67</v>
      </c>
      <c r="AC82" s="7" t="s">
        <v>67</v>
      </c>
      <c r="AD82" s="7" t="s">
        <v>66</v>
      </c>
      <c r="AE82" s="7" t="s">
        <v>66</v>
      </c>
      <c r="AF82" s="7" t="s">
        <v>63</v>
      </c>
      <c r="AG82" s="7" t="s">
        <v>105</v>
      </c>
      <c r="AH82" s="7" t="s">
        <v>105</v>
      </c>
      <c r="AI82" s="7" t="s">
        <v>61</v>
      </c>
      <c r="AJ82" s="7" t="s">
        <v>63</v>
      </c>
      <c r="AK82" s="7" t="s">
        <v>63</v>
      </c>
      <c r="AL82" s="7" t="s">
        <v>63</v>
      </c>
      <c r="AM82" s="7" t="s">
        <v>105</v>
      </c>
      <c r="AN82" s="7" t="s">
        <v>61</v>
      </c>
      <c r="AO82" s="7" t="s">
        <v>61</v>
      </c>
      <c r="AP82" s="7" t="s">
        <v>105</v>
      </c>
      <c r="AQ82" s="7" t="s">
        <v>105</v>
      </c>
      <c r="AR82" s="7" t="s">
        <v>105</v>
      </c>
      <c r="AS82" s="7" t="s">
        <v>108</v>
      </c>
      <c r="AT82" s="7" t="s">
        <v>112</v>
      </c>
      <c r="AU82" s="7" t="s">
        <v>112</v>
      </c>
      <c r="AV82" s="7" t="s">
        <v>108</v>
      </c>
      <c r="AW82" s="7" t="s">
        <v>65</v>
      </c>
      <c r="AX82" s="7" t="s">
        <v>65</v>
      </c>
      <c r="AY82" s="7" t="s">
        <v>65</v>
      </c>
      <c r="AZ82" s="7" t="s">
        <v>65</v>
      </c>
      <c r="BA82" s="7" t="s">
        <v>65</v>
      </c>
      <c r="BB82" s="7" t="s">
        <v>131</v>
      </c>
      <c r="BC82" s="7" t="s">
        <v>246</v>
      </c>
      <c r="BD82" s="7" t="s">
        <v>105</v>
      </c>
    </row>
    <row r="83" spans="1:62" ht="13">
      <c r="A83" s="5">
        <v>43802.56912148148</v>
      </c>
      <c r="B83" s="7" t="s">
        <v>55</v>
      </c>
      <c r="C83" s="7" t="s">
        <v>58</v>
      </c>
      <c r="D83" s="7" t="s">
        <v>59</v>
      </c>
      <c r="E83" s="7" t="s">
        <v>60</v>
      </c>
      <c r="F83" s="7" t="s">
        <v>128</v>
      </c>
      <c r="G83" s="7" t="s">
        <v>63</v>
      </c>
      <c r="H83" s="7" t="s">
        <v>67</v>
      </c>
      <c r="I83" s="7" t="s">
        <v>128</v>
      </c>
      <c r="J83" s="7" t="s">
        <v>128</v>
      </c>
      <c r="K83" s="7" t="s">
        <v>63</v>
      </c>
      <c r="L83" s="7" t="s">
        <v>112</v>
      </c>
      <c r="M83" s="7" t="s">
        <v>112</v>
      </c>
      <c r="N83" s="7" t="s">
        <v>66</v>
      </c>
      <c r="O83" s="7" t="s">
        <v>112</v>
      </c>
      <c r="P83" s="7" t="s">
        <v>60</v>
      </c>
      <c r="Q83" s="7" t="s">
        <v>67</v>
      </c>
      <c r="R83" s="7" t="s">
        <v>67</v>
      </c>
      <c r="S83" s="7" t="s">
        <v>66</v>
      </c>
      <c r="T83" s="7" t="s">
        <v>67</v>
      </c>
      <c r="U83" s="7" t="s">
        <v>66</v>
      </c>
      <c r="V83" s="7" t="s">
        <v>66</v>
      </c>
      <c r="W83" s="7" t="s">
        <v>66</v>
      </c>
      <c r="X83" s="7" t="s">
        <v>67</v>
      </c>
      <c r="Y83" s="7" t="s">
        <v>60</v>
      </c>
      <c r="Z83" s="7" t="s">
        <v>199</v>
      </c>
      <c r="AA83" s="7" t="s">
        <v>68</v>
      </c>
      <c r="AB83" s="7" t="s">
        <v>66</v>
      </c>
      <c r="AC83" s="7" t="s">
        <v>66</v>
      </c>
      <c r="AD83" s="7" t="s">
        <v>60</v>
      </c>
      <c r="AE83" s="7" t="s">
        <v>66</v>
      </c>
      <c r="AF83" s="7" t="s">
        <v>92</v>
      </c>
      <c r="AG83" s="7" t="s">
        <v>93</v>
      </c>
      <c r="AH83" s="7" t="s">
        <v>105</v>
      </c>
      <c r="AI83" s="7" t="s">
        <v>92</v>
      </c>
      <c r="AJ83" s="7" t="s">
        <v>61</v>
      </c>
      <c r="AK83" s="7" t="s">
        <v>63</v>
      </c>
      <c r="AL83" s="7" t="s">
        <v>92</v>
      </c>
      <c r="AM83" s="7" t="s">
        <v>61</v>
      </c>
      <c r="AN83" s="7" t="s">
        <v>61</v>
      </c>
      <c r="AO83" s="7" t="s">
        <v>63</v>
      </c>
      <c r="AP83" s="7" t="s">
        <v>63</v>
      </c>
      <c r="AQ83" s="7" t="s">
        <v>105</v>
      </c>
      <c r="AR83" s="7" t="s">
        <v>133</v>
      </c>
      <c r="AS83" s="7" t="s">
        <v>108</v>
      </c>
      <c r="AT83" s="7" t="s">
        <v>65</v>
      </c>
      <c r="AU83" s="7" t="s">
        <v>65</v>
      </c>
      <c r="AV83" s="7" t="s">
        <v>112</v>
      </c>
      <c r="AW83" s="7" t="s">
        <v>65</v>
      </c>
      <c r="AX83" s="7" t="s">
        <v>65</v>
      </c>
      <c r="AY83" s="7" t="s">
        <v>65</v>
      </c>
      <c r="AZ83" s="7" t="s">
        <v>65</v>
      </c>
      <c r="BA83" s="7" t="s">
        <v>131</v>
      </c>
      <c r="BB83" s="7" t="s">
        <v>108</v>
      </c>
      <c r="BC83" s="7" t="s">
        <v>211</v>
      </c>
      <c r="BD83" s="7" t="s">
        <v>61</v>
      </c>
    </row>
    <row r="84" spans="1:62" ht="13">
      <c r="A84" s="5">
        <v>43802.56987796296</v>
      </c>
      <c r="B84" s="7" t="s">
        <v>55</v>
      </c>
      <c r="C84" s="7" t="s">
        <v>58</v>
      </c>
      <c r="D84" s="7" t="s">
        <v>194</v>
      </c>
      <c r="E84" s="7" t="s">
        <v>68</v>
      </c>
      <c r="F84" s="7" t="s">
        <v>55</v>
      </c>
      <c r="G84" s="7" t="s">
        <v>61</v>
      </c>
      <c r="H84" s="7" t="s">
        <v>68</v>
      </c>
      <c r="I84" s="7" t="s">
        <v>55</v>
      </c>
      <c r="J84" s="7" t="s">
        <v>55</v>
      </c>
      <c r="K84" s="7" t="s">
        <v>61</v>
      </c>
      <c r="L84" s="7" t="s">
        <v>65</v>
      </c>
      <c r="M84" s="7" t="s">
        <v>131</v>
      </c>
      <c r="N84" s="7" t="s">
        <v>67</v>
      </c>
      <c r="O84" s="7" t="s">
        <v>131</v>
      </c>
      <c r="P84" s="7" t="s">
        <v>68</v>
      </c>
      <c r="Q84" s="7" t="s">
        <v>60</v>
      </c>
      <c r="R84" s="7" t="s">
        <v>67</v>
      </c>
      <c r="S84" s="7" t="s">
        <v>67</v>
      </c>
      <c r="T84" s="7" t="s">
        <v>60</v>
      </c>
      <c r="U84" s="7" t="s">
        <v>60</v>
      </c>
      <c r="V84" s="7" t="s">
        <v>67</v>
      </c>
      <c r="W84" s="7" t="s">
        <v>60</v>
      </c>
      <c r="X84" s="7" t="s">
        <v>60</v>
      </c>
      <c r="Y84" s="7" t="s">
        <v>68</v>
      </c>
      <c r="Z84" s="7" t="s">
        <v>66</v>
      </c>
      <c r="AA84" s="7" t="s">
        <v>68</v>
      </c>
      <c r="AB84" s="7" t="s">
        <v>67</v>
      </c>
      <c r="AC84" s="7" t="s">
        <v>66</v>
      </c>
      <c r="AD84" s="7" t="s">
        <v>60</v>
      </c>
      <c r="AE84" s="7" t="s">
        <v>66</v>
      </c>
      <c r="AF84" s="7" t="s">
        <v>105</v>
      </c>
      <c r="AG84" s="7" t="s">
        <v>92</v>
      </c>
      <c r="AH84" s="7" t="s">
        <v>63</v>
      </c>
      <c r="AI84" s="7" t="s">
        <v>61</v>
      </c>
      <c r="AJ84" s="7" t="s">
        <v>63</v>
      </c>
      <c r="AK84" s="7" t="s">
        <v>63</v>
      </c>
      <c r="AL84" s="7" t="s">
        <v>63</v>
      </c>
      <c r="AM84" s="7" t="s">
        <v>105</v>
      </c>
      <c r="AN84" s="7" t="s">
        <v>63</v>
      </c>
      <c r="AO84" s="7" t="s">
        <v>105</v>
      </c>
      <c r="AP84" s="7" t="s">
        <v>105</v>
      </c>
      <c r="AQ84" s="7" t="s">
        <v>63</v>
      </c>
      <c r="AR84" s="7" t="s">
        <v>105</v>
      </c>
      <c r="AS84" s="7" t="s">
        <v>108</v>
      </c>
      <c r="AT84" s="7" t="s">
        <v>65</v>
      </c>
      <c r="AU84" s="7" t="s">
        <v>112</v>
      </c>
      <c r="AV84" s="7" t="s">
        <v>108</v>
      </c>
      <c r="AW84" s="7" t="s">
        <v>131</v>
      </c>
      <c r="AX84" s="7" t="s">
        <v>65</v>
      </c>
      <c r="AY84" s="7" t="s">
        <v>65</v>
      </c>
      <c r="AZ84" s="7" t="s">
        <v>65</v>
      </c>
      <c r="BA84" s="7" t="s">
        <v>65</v>
      </c>
      <c r="BB84" s="7" t="s">
        <v>112</v>
      </c>
      <c r="BC84" s="7" t="s">
        <v>238</v>
      </c>
      <c r="BD84" s="7" t="s">
        <v>63</v>
      </c>
    </row>
    <row r="85" spans="1:62" ht="13">
      <c r="A85" s="5">
        <v>43802.570666493055</v>
      </c>
      <c r="B85" s="7" t="s">
        <v>55</v>
      </c>
      <c r="C85" s="7" t="s">
        <v>58</v>
      </c>
      <c r="D85" s="7" t="s">
        <v>136</v>
      </c>
      <c r="E85" s="7" t="s">
        <v>66</v>
      </c>
      <c r="F85" s="7" t="s">
        <v>128</v>
      </c>
      <c r="G85" s="7" t="s">
        <v>61</v>
      </c>
      <c r="H85" s="7" t="s">
        <v>67</v>
      </c>
      <c r="I85" s="7" t="s">
        <v>55</v>
      </c>
      <c r="J85" s="7" t="s">
        <v>128</v>
      </c>
      <c r="K85" s="7" t="s">
        <v>61</v>
      </c>
      <c r="L85" s="7" t="s">
        <v>131</v>
      </c>
      <c r="M85" s="7" t="s">
        <v>108</v>
      </c>
      <c r="N85" s="7" t="s">
        <v>66</v>
      </c>
      <c r="O85" s="7" t="s">
        <v>131</v>
      </c>
      <c r="P85" s="7" t="s">
        <v>60</v>
      </c>
      <c r="Q85" s="7" t="s">
        <v>66</v>
      </c>
      <c r="R85" s="7" t="s">
        <v>60</v>
      </c>
      <c r="S85" s="7" t="s">
        <v>60</v>
      </c>
      <c r="T85" s="7" t="s">
        <v>67</v>
      </c>
      <c r="U85" s="7" t="s">
        <v>60</v>
      </c>
      <c r="V85" s="7" t="s">
        <v>68</v>
      </c>
      <c r="W85" s="7" t="s">
        <v>66</v>
      </c>
      <c r="X85" s="7" t="s">
        <v>66</v>
      </c>
      <c r="Y85" s="7" t="s">
        <v>60</v>
      </c>
      <c r="Z85" s="7" t="s">
        <v>85</v>
      </c>
      <c r="AA85" s="7" t="s">
        <v>68</v>
      </c>
      <c r="AB85" s="7" t="s">
        <v>62</v>
      </c>
      <c r="AC85" s="7" t="s">
        <v>62</v>
      </c>
      <c r="AD85" s="7" t="s">
        <v>66</v>
      </c>
      <c r="AE85" s="7" t="s">
        <v>66</v>
      </c>
      <c r="AF85" s="7" t="s">
        <v>63</v>
      </c>
      <c r="AG85" s="7" t="s">
        <v>63</v>
      </c>
      <c r="AH85" s="7" t="s">
        <v>61</v>
      </c>
      <c r="AI85" s="7" t="s">
        <v>63</v>
      </c>
      <c r="AJ85" s="7" t="s">
        <v>105</v>
      </c>
      <c r="AK85" s="7" t="s">
        <v>105</v>
      </c>
      <c r="AL85" s="7" t="s">
        <v>61</v>
      </c>
      <c r="AM85" s="7" t="s">
        <v>61</v>
      </c>
      <c r="AN85" s="7" t="s">
        <v>63</v>
      </c>
      <c r="AO85" s="7" t="s">
        <v>63</v>
      </c>
      <c r="AP85" s="7" t="s">
        <v>105</v>
      </c>
      <c r="AQ85" s="7" t="s">
        <v>105</v>
      </c>
      <c r="AR85" s="7" t="s">
        <v>105</v>
      </c>
      <c r="AS85" s="7" t="s">
        <v>112</v>
      </c>
      <c r="AT85" s="7" t="s">
        <v>65</v>
      </c>
      <c r="AU85" s="7" t="s">
        <v>65</v>
      </c>
      <c r="AV85" s="7" t="s">
        <v>112</v>
      </c>
      <c r="AW85" s="7" t="s">
        <v>112</v>
      </c>
      <c r="AX85" s="7" t="s">
        <v>112</v>
      </c>
      <c r="AY85" s="7" t="s">
        <v>65</v>
      </c>
      <c r="AZ85" s="7" t="s">
        <v>131</v>
      </c>
      <c r="BA85" s="7" t="s">
        <v>65</v>
      </c>
      <c r="BB85" s="7" t="s">
        <v>65</v>
      </c>
      <c r="BC85" s="7" t="s">
        <v>137</v>
      </c>
      <c r="BD85" s="7" t="s">
        <v>105</v>
      </c>
    </row>
    <row r="86" spans="1:62" ht="13">
      <c r="A86" s="5">
        <v>43802.571376168984</v>
      </c>
      <c r="B86" s="7" t="s">
        <v>55</v>
      </c>
      <c r="C86" s="7" t="s">
        <v>58</v>
      </c>
      <c r="D86" s="7" t="s">
        <v>136</v>
      </c>
      <c r="E86" s="7" t="s">
        <v>60</v>
      </c>
      <c r="F86" s="7" t="s">
        <v>128</v>
      </c>
      <c r="G86" s="7" t="s">
        <v>61</v>
      </c>
      <c r="H86" s="7" t="s">
        <v>60</v>
      </c>
      <c r="I86" s="7" t="s">
        <v>55</v>
      </c>
      <c r="J86" s="7" t="s">
        <v>128</v>
      </c>
      <c r="K86" s="7" t="s">
        <v>61</v>
      </c>
      <c r="L86" s="7" t="s">
        <v>131</v>
      </c>
      <c r="M86" s="7" t="s">
        <v>65</v>
      </c>
      <c r="N86" s="7" t="s">
        <v>67</v>
      </c>
      <c r="O86" s="7" t="s">
        <v>65</v>
      </c>
      <c r="P86" s="7" t="s">
        <v>60</v>
      </c>
      <c r="Q86" s="7" t="s">
        <v>67</v>
      </c>
      <c r="R86" s="7" t="s">
        <v>67</v>
      </c>
      <c r="S86" s="7" t="s">
        <v>68</v>
      </c>
      <c r="T86" s="7" t="s">
        <v>68</v>
      </c>
      <c r="U86" s="7" t="s">
        <v>68</v>
      </c>
      <c r="V86" s="7" t="s">
        <v>67</v>
      </c>
      <c r="W86" s="7" t="s">
        <v>67</v>
      </c>
      <c r="X86" s="7" t="s">
        <v>60</v>
      </c>
      <c r="Y86" s="7" t="s">
        <v>68</v>
      </c>
      <c r="Z86" s="7" t="s">
        <v>66</v>
      </c>
      <c r="AA86" s="7" t="s">
        <v>66</v>
      </c>
      <c r="AB86" s="7" t="s">
        <v>66</v>
      </c>
      <c r="AC86" s="7" t="s">
        <v>66</v>
      </c>
      <c r="AD86" s="7" t="s">
        <v>66</v>
      </c>
      <c r="AE86" s="7" t="s">
        <v>67</v>
      </c>
      <c r="AF86" s="7" t="s">
        <v>93</v>
      </c>
      <c r="AG86" s="7" t="s">
        <v>93</v>
      </c>
      <c r="AH86" s="7" t="s">
        <v>61</v>
      </c>
      <c r="AI86" s="7" t="s">
        <v>61</v>
      </c>
      <c r="AJ86" s="7" t="s">
        <v>61</v>
      </c>
      <c r="AK86" s="7" t="s">
        <v>61</v>
      </c>
      <c r="AL86" s="7" t="s">
        <v>61</v>
      </c>
      <c r="AM86" s="7" t="s">
        <v>63</v>
      </c>
      <c r="AN86" s="7" t="s">
        <v>61</v>
      </c>
      <c r="AO86" s="7" t="s">
        <v>105</v>
      </c>
      <c r="AP86" s="7" t="s">
        <v>61</v>
      </c>
      <c r="AQ86" s="7" t="s">
        <v>105</v>
      </c>
      <c r="AR86" s="7" t="s">
        <v>105</v>
      </c>
      <c r="AS86" s="7" t="s">
        <v>131</v>
      </c>
      <c r="AT86" s="7" t="s">
        <v>131</v>
      </c>
      <c r="AU86" s="7" t="s">
        <v>108</v>
      </c>
      <c r="AV86" s="7" t="s">
        <v>108</v>
      </c>
      <c r="AW86" s="7" t="s">
        <v>108</v>
      </c>
      <c r="AX86" s="7" t="s">
        <v>108</v>
      </c>
      <c r="AY86" s="7" t="s">
        <v>108</v>
      </c>
      <c r="AZ86" s="7" t="s">
        <v>108</v>
      </c>
      <c r="BA86" s="7" t="s">
        <v>65</v>
      </c>
      <c r="BB86" s="7" t="s">
        <v>65</v>
      </c>
      <c r="BC86" s="7" t="s">
        <v>251</v>
      </c>
      <c r="BD86" s="7" t="s">
        <v>63</v>
      </c>
    </row>
    <row r="87" spans="1:62" ht="13">
      <c r="A87" s="11">
        <v>43802.572771550927</v>
      </c>
      <c r="B87" s="12" t="s">
        <v>55</v>
      </c>
      <c r="C87" s="12" t="s">
        <v>58</v>
      </c>
      <c r="D87" s="12" t="s">
        <v>136</v>
      </c>
      <c r="E87" s="12" t="s">
        <v>60</v>
      </c>
      <c r="F87" s="12" t="s">
        <v>55</v>
      </c>
      <c r="G87" s="12" t="s">
        <v>105</v>
      </c>
      <c r="H87" s="12" t="s">
        <v>67</v>
      </c>
      <c r="I87" s="12" t="s">
        <v>128</v>
      </c>
      <c r="J87" s="12" t="s">
        <v>128</v>
      </c>
      <c r="K87" s="12" t="s">
        <v>105</v>
      </c>
      <c r="L87" s="12" t="s">
        <v>108</v>
      </c>
      <c r="M87" s="12" t="s">
        <v>131</v>
      </c>
      <c r="N87" s="12" t="s">
        <v>67</v>
      </c>
      <c r="O87" s="12" t="s">
        <v>131</v>
      </c>
      <c r="P87" s="12" t="s">
        <v>68</v>
      </c>
      <c r="Q87" s="12" t="s">
        <v>60</v>
      </c>
      <c r="R87" s="12" t="s">
        <v>60</v>
      </c>
      <c r="S87" s="12" t="s">
        <v>60</v>
      </c>
      <c r="T87" s="12" t="s">
        <v>60</v>
      </c>
      <c r="U87" s="12" t="s">
        <v>60</v>
      </c>
      <c r="V87" s="12" t="s">
        <v>60</v>
      </c>
      <c r="W87" s="12" t="s">
        <v>67</v>
      </c>
      <c r="X87" s="12" t="s">
        <v>60</v>
      </c>
      <c r="Y87" s="12" t="s">
        <v>68</v>
      </c>
      <c r="Z87" s="12" t="s">
        <v>85</v>
      </c>
      <c r="AA87" s="12" t="s">
        <v>68</v>
      </c>
      <c r="AB87" s="12" t="s">
        <v>62</v>
      </c>
      <c r="AC87" s="12" t="s">
        <v>68</v>
      </c>
      <c r="AD87" s="12" t="s">
        <v>66</v>
      </c>
      <c r="AE87" s="12" t="s">
        <v>66</v>
      </c>
      <c r="AF87" s="12" t="s">
        <v>92</v>
      </c>
      <c r="AG87" s="12" t="s">
        <v>93</v>
      </c>
      <c r="AH87" s="12" t="s">
        <v>63</v>
      </c>
      <c r="AI87" s="12" t="s">
        <v>93</v>
      </c>
      <c r="AJ87" s="12" t="s">
        <v>92</v>
      </c>
      <c r="AK87" s="12" t="s">
        <v>92</v>
      </c>
      <c r="AL87" s="12" t="s">
        <v>61</v>
      </c>
      <c r="AM87" s="12" t="s">
        <v>92</v>
      </c>
      <c r="AN87" s="12" t="s">
        <v>93</v>
      </c>
      <c r="AO87" s="12" t="s">
        <v>92</v>
      </c>
      <c r="AP87" s="12" t="s">
        <v>93</v>
      </c>
      <c r="AQ87" s="12" t="s">
        <v>61</v>
      </c>
      <c r="AR87" s="12" t="s">
        <v>133</v>
      </c>
      <c r="AS87" s="12" t="s">
        <v>112</v>
      </c>
      <c r="AT87" s="12" t="s">
        <v>64</v>
      </c>
      <c r="AU87" s="12" t="s">
        <v>64</v>
      </c>
      <c r="AV87" s="12" t="s">
        <v>112</v>
      </c>
      <c r="AW87" s="12" t="s">
        <v>64</v>
      </c>
      <c r="AX87" s="12" t="s">
        <v>64</v>
      </c>
      <c r="AY87" s="12" t="s">
        <v>64</v>
      </c>
      <c r="AZ87" s="12" t="s">
        <v>64</v>
      </c>
      <c r="BA87" s="12" t="s">
        <v>64</v>
      </c>
      <c r="BB87" s="12" t="s">
        <v>64</v>
      </c>
      <c r="BC87" s="12" t="s">
        <v>200</v>
      </c>
      <c r="BD87" s="12" t="s">
        <v>105</v>
      </c>
      <c r="BE87" s="13"/>
      <c r="BF87" s="13"/>
      <c r="BG87" s="13"/>
      <c r="BH87" s="13"/>
      <c r="BI87" s="13"/>
      <c r="BJ87" s="13"/>
    </row>
    <row r="88" spans="1:62" ht="13">
      <c r="A88" s="5">
        <v>43802.57298034722</v>
      </c>
      <c r="B88" s="7" t="s">
        <v>55</v>
      </c>
      <c r="C88" s="7" t="s">
        <v>56</v>
      </c>
      <c r="D88" s="7" t="s">
        <v>59</v>
      </c>
      <c r="E88" s="7" t="s">
        <v>67</v>
      </c>
      <c r="F88" s="7" t="s">
        <v>128</v>
      </c>
      <c r="G88" s="7" t="s">
        <v>63</v>
      </c>
      <c r="H88" s="7" t="s">
        <v>67</v>
      </c>
      <c r="I88" s="7" t="s">
        <v>55</v>
      </c>
      <c r="J88" s="7" t="s">
        <v>55</v>
      </c>
      <c r="K88" s="7" t="s">
        <v>105</v>
      </c>
      <c r="L88" s="7" t="s">
        <v>112</v>
      </c>
      <c r="M88" s="7" t="s">
        <v>112</v>
      </c>
      <c r="N88" s="7" t="s">
        <v>67</v>
      </c>
      <c r="O88" s="7" t="s">
        <v>131</v>
      </c>
      <c r="P88" s="7" t="s">
        <v>67</v>
      </c>
      <c r="Q88" s="7" t="s">
        <v>60</v>
      </c>
      <c r="R88" s="7" t="s">
        <v>60</v>
      </c>
      <c r="S88" s="7" t="s">
        <v>60</v>
      </c>
      <c r="T88" s="7" t="s">
        <v>66</v>
      </c>
      <c r="U88" s="7" t="s">
        <v>60</v>
      </c>
      <c r="V88" s="7" t="s">
        <v>67</v>
      </c>
      <c r="W88" s="7" t="s">
        <v>66</v>
      </c>
      <c r="X88" s="7" t="s">
        <v>66</v>
      </c>
      <c r="Y88" s="7" t="s">
        <v>67</v>
      </c>
      <c r="Z88" s="7" t="s">
        <v>85</v>
      </c>
      <c r="AA88" s="7" t="s">
        <v>67</v>
      </c>
      <c r="AB88" s="7" t="s">
        <v>60</v>
      </c>
      <c r="AC88" s="7" t="s">
        <v>60</v>
      </c>
      <c r="AD88" s="7" t="s">
        <v>66</v>
      </c>
      <c r="AE88" s="7" t="s">
        <v>66</v>
      </c>
      <c r="AF88" s="7" t="s">
        <v>63</v>
      </c>
      <c r="AG88" s="7" t="s">
        <v>63</v>
      </c>
      <c r="AH88" s="7" t="s">
        <v>63</v>
      </c>
      <c r="AI88" s="7" t="s">
        <v>105</v>
      </c>
      <c r="AJ88" s="7" t="s">
        <v>63</v>
      </c>
      <c r="AK88" s="7" t="s">
        <v>61</v>
      </c>
      <c r="AL88" s="7" t="s">
        <v>61</v>
      </c>
      <c r="AM88" s="7" t="s">
        <v>63</v>
      </c>
      <c r="AN88" s="7" t="s">
        <v>61</v>
      </c>
      <c r="AO88" s="7" t="s">
        <v>61</v>
      </c>
      <c r="AP88" s="7" t="s">
        <v>61</v>
      </c>
      <c r="AQ88" s="7" t="s">
        <v>105</v>
      </c>
      <c r="AR88" s="7" t="s">
        <v>105</v>
      </c>
      <c r="AS88" s="7" t="s">
        <v>131</v>
      </c>
      <c r="AT88" s="7" t="s">
        <v>131</v>
      </c>
      <c r="AU88" s="7" t="s">
        <v>64</v>
      </c>
      <c r="AV88" s="7" t="s">
        <v>131</v>
      </c>
      <c r="AW88" s="7" t="s">
        <v>131</v>
      </c>
      <c r="AX88" s="7" t="s">
        <v>131</v>
      </c>
      <c r="AY88" s="7" t="s">
        <v>112</v>
      </c>
      <c r="AZ88" s="7" t="s">
        <v>65</v>
      </c>
      <c r="BA88" s="7" t="s">
        <v>131</v>
      </c>
      <c r="BB88" s="7" t="s">
        <v>131</v>
      </c>
      <c r="BC88" s="7" t="s">
        <v>215</v>
      </c>
      <c r="BD88" s="7" t="s">
        <v>105</v>
      </c>
    </row>
    <row r="89" spans="1:62" ht="13">
      <c r="A89" s="5">
        <v>43802.574330590272</v>
      </c>
      <c r="B89" s="7" t="s">
        <v>55</v>
      </c>
      <c r="C89" s="7" t="s">
        <v>58</v>
      </c>
      <c r="D89" s="7" t="s">
        <v>57</v>
      </c>
      <c r="E89" s="7" t="s">
        <v>67</v>
      </c>
      <c r="F89" s="7" t="s">
        <v>128</v>
      </c>
      <c r="G89" s="7" t="s">
        <v>61</v>
      </c>
      <c r="H89" s="7" t="s">
        <v>67</v>
      </c>
      <c r="I89" s="7" t="s">
        <v>128</v>
      </c>
      <c r="J89" s="7" t="s">
        <v>128</v>
      </c>
      <c r="K89" s="7" t="s">
        <v>63</v>
      </c>
      <c r="L89" s="7" t="s">
        <v>131</v>
      </c>
      <c r="M89" s="7" t="s">
        <v>131</v>
      </c>
      <c r="N89" s="7" t="s">
        <v>67</v>
      </c>
      <c r="O89" s="7" t="s">
        <v>131</v>
      </c>
      <c r="P89" s="7" t="s">
        <v>67</v>
      </c>
      <c r="Q89" s="7" t="s">
        <v>68</v>
      </c>
      <c r="R89" s="7" t="s">
        <v>68</v>
      </c>
      <c r="S89" s="7" t="s">
        <v>60</v>
      </c>
      <c r="T89" s="7" t="s">
        <v>60</v>
      </c>
      <c r="U89" s="7" t="s">
        <v>60</v>
      </c>
      <c r="V89" s="7" t="s">
        <v>68</v>
      </c>
      <c r="W89" s="7" t="s">
        <v>67</v>
      </c>
      <c r="X89" s="7" t="s">
        <v>60</v>
      </c>
      <c r="Y89" s="7" t="s">
        <v>60</v>
      </c>
      <c r="Z89" s="7" t="s">
        <v>85</v>
      </c>
      <c r="AA89" s="7" t="s">
        <v>68</v>
      </c>
      <c r="AB89" s="7" t="s">
        <v>60</v>
      </c>
      <c r="AC89" s="7" t="s">
        <v>60</v>
      </c>
      <c r="AD89" s="7" t="s">
        <v>66</v>
      </c>
      <c r="AE89" s="7" t="s">
        <v>66</v>
      </c>
      <c r="AF89" s="7" t="s">
        <v>61</v>
      </c>
      <c r="AG89" s="7" t="s">
        <v>63</v>
      </c>
      <c r="AH89" s="7" t="s">
        <v>63</v>
      </c>
      <c r="AI89" s="7" t="s">
        <v>61</v>
      </c>
      <c r="AJ89" s="7" t="s">
        <v>105</v>
      </c>
      <c r="AK89" s="7" t="s">
        <v>61</v>
      </c>
      <c r="AL89" s="7" t="s">
        <v>105</v>
      </c>
      <c r="AM89" s="7" t="s">
        <v>105</v>
      </c>
      <c r="AN89" s="7" t="s">
        <v>105</v>
      </c>
      <c r="AO89" s="7" t="s">
        <v>105</v>
      </c>
      <c r="AP89" s="7" t="s">
        <v>105</v>
      </c>
      <c r="AQ89" s="7" t="s">
        <v>105</v>
      </c>
      <c r="AR89" s="7" t="s">
        <v>105</v>
      </c>
      <c r="AS89" s="7" t="s">
        <v>131</v>
      </c>
      <c r="AT89" s="7" t="s">
        <v>65</v>
      </c>
      <c r="AU89" s="7" t="s">
        <v>65</v>
      </c>
      <c r="AV89" s="7" t="s">
        <v>112</v>
      </c>
      <c r="AW89" s="7" t="s">
        <v>65</v>
      </c>
      <c r="AX89" s="7" t="s">
        <v>65</v>
      </c>
      <c r="AY89" s="7" t="s">
        <v>65</v>
      </c>
      <c r="AZ89" s="7" t="s">
        <v>112</v>
      </c>
      <c r="BA89" s="7" t="s">
        <v>65</v>
      </c>
      <c r="BB89" s="7" t="s">
        <v>112</v>
      </c>
      <c r="BC89" s="7" t="s">
        <v>211</v>
      </c>
      <c r="BD89" s="7" t="s">
        <v>105</v>
      </c>
    </row>
    <row r="90" spans="1:62" ht="13">
      <c r="A90" s="5">
        <v>43802.576248495374</v>
      </c>
      <c r="B90" s="7" t="s">
        <v>55</v>
      </c>
      <c r="C90" s="7" t="s">
        <v>58</v>
      </c>
      <c r="D90" s="7" t="s">
        <v>136</v>
      </c>
      <c r="E90" s="7" t="s">
        <v>67</v>
      </c>
      <c r="F90" s="7" t="s">
        <v>128</v>
      </c>
      <c r="G90" s="7" t="s">
        <v>61</v>
      </c>
      <c r="H90" s="7" t="s">
        <v>60</v>
      </c>
      <c r="I90" s="7" t="s">
        <v>55</v>
      </c>
      <c r="J90" s="7" t="s">
        <v>55</v>
      </c>
      <c r="K90" s="7" t="s">
        <v>63</v>
      </c>
      <c r="L90" s="7" t="s">
        <v>131</v>
      </c>
      <c r="M90" s="7" t="s">
        <v>64</v>
      </c>
      <c r="N90" s="7" t="s">
        <v>67</v>
      </c>
      <c r="O90" s="7" t="s">
        <v>65</v>
      </c>
      <c r="P90" s="7" t="s">
        <v>62</v>
      </c>
      <c r="Q90" s="7" t="s">
        <v>62</v>
      </c>
      <c r="R90" s="7" t="s">
        <v>62</v>
      </c>
      <c r="S90" s="7" t="s">
        <v>62</v>
      </c>
      <c r="T90" s="7" t="s">
        <v>62</v>
      </c>
      <c r="U90" s="7" t="s">
        <v>62</v>
      </c>
      <c r="V90" s="7" t="s">
        <v>62</v>
      </c>
      <c r="W90" s="7" t="s">
        <v>62</v>
      </c>
      <c r="X90" s="7" t="s">
        <v>62</v>
      </c>
      <c r="Y90" s="7" t="s">
        <v>62</v>
      </c>
      <c r="Z90" s="7" t="s">
        <v>66</v>
      </c>
      <c r="AA90" s="7" t="s">
        <v>66</v>
      </c>
      <c r="AB90" s="7" t="s">
        <v>67</v>
      </c>
      <c r="AC90" s="7" t="s">
        <v>67</v>
      </c>
      <c r="AD90" s="7" t="s">
        <v>66</v>
      </c>
      <c r="AE90" s="7" t="s">
        <v>66</v>
      </c>
      <c r="AF90" s="7" t="s">
        <v>61</v>
      </c>
      <c r="AG90" s="7" t="s">
        <v>93</v>
      </c>
      <c r="AH90" s="7" t="s">
        <v>61</v>
      </c>
      <c r="AI90" s="7" t="s">
        <v>93</v>
      </c>
      <c r="AJ90" s="7" t="s">
        <v>93</v>
      </c>
      <c r="AK90" s="7" t="s">
        <v>93</v>
      </c>
      <c r="AL90" s="7" t="s">
        <v>93</v>
      </c>
      <c r="AM90" s="7" t="s">
        <v>93</v>
      </c>
      <c r="AN90" s="7" t="s">
        <v>63</v>
      </c>
      <c r="AO90" s="7" t="s">
        <v>63</v>
      </c>
      <c r="AP90" s="7" t="s">
        <v>61</v>
      </c>
      <c r="AQ90" s="7" t="s">
        <v>105</v>
      </c>
      <c r="AR90" s="7" t="s">
        <v>105</v>
      </c>
      <c r="AS90" s="7" t="s">
        <v>131</v>
      </c>
      <c r="AT90" s="7" t="s">
        <v>112</v>
      </c>
      <c r="AU90" s="7" t="s">
        <v>131</v>
      </c>
      <c r="AV90" s="7" t="s">
        <v>108</v>
      </c>
      <c r="AW90" s="7" t="s">
        <v>108</v>
      </c>
      <c r="AX90" s="7" t="s">
        <v>108</v>
      </c>
      <c r="AY90" s="7" t="s">
        <v>108</v>
      </c>
      <c r="AZ90" s="7" t="s">
        <v>112</v>
      </c>
      <c r="BA90" s="7" t="s">
        <v>64</v>
      </c>
      <c r="BB90" s="7" t="s">
        <v>65</v>
      </c>
      <c r="BC90" s="7" t="s">
        <v>231</v>
      </c>
      <c r="BD90" s="7" t="s">
        <v>63</v>
      </c>
    </row>
    <row r="91" spans="1:62" ht="13">
      <c r="A91" s="5">
        <v>43802.578285439813</v>
      </c>
      <c r="B91" s="7" t="s">
        <v>55</v>
      </c>
      <c r="C91" s="7" t="s">
        <v>58</v>
      </c>
      <c r="D91" s="7" t="s">
        <v>194</v>
      </c>
      <c r="E91" s="7" t="s">
        <v>60</v>
      </c>
      <c r="F91" s="7" t="s">
        <v>55</v>
      </c>
      <c r="G91" s="7" t="s">
        <v>61</v>
      </c>
      <c r="H91" s="7" t="s">
        <v>67</v>
      </c>
      <c r="I91" s="7" t="s">
        <v>55</v>
      </c>
      <c r="J91" s="7" t="s">
        <v>55</v>
      </c>
      <c r="K91" s="7" t="s">
        <v>61</v>
      </c>
      <c r="L91" s="7" t="s">
        <v>65</v>
      </c>
      <c r="M91" s="7" t="s">
        <v>65</v>
      </c>
      <c r="N91" s="7" t="s">
        <v>68</v>
      </c>
      <c r="O91" s="7" t="s">
        <v>65</v>
      </c>
      <c r="P91" s="7" t="s">
        <v>60</v>
      </c>
      <c r="Q91" s="7" t="s">
        <v>60</v>
      </c>
      <c r="R91" s="7" t="s">
        <v>60</v>
      </c>
      <c r="S91" s="7" t="s">
        <v>60</v>
      </c>
      <c r="T91" s="7" t="s">
        <v>60</v>
      </c>
      <c r="U91" s="7" t="s">
        <v>68</v>
      </c>
      <c r="V91" s="7" t="s">
        <v>60</v>
      </c>
      <c r="W91" s="7" t="s">
        <v>68</v>
      </c>
      <c r="X91" s="7" t="s">
        <v>68</v>
      </c>
      <c r="Y91" s="7" t="s">
        <v>60</v>
      </c>
      <c r="Z91" s="7" t="s">
        <v>66</v>
      </c>
      <c r="AA91" s="7" t="s">
        <v>66</v>
      </c>
      <c r="AB91" s="7" t="s">
        <v>66</v>
      </c>
      <c r="AC91" s="7" t="s">
        <v>66</v>
      </c>
      <c r="AD91" s="7" t="s">
        <v>62</v>
      </c>
      <c r="AE91" s="7" t="s">
        <v>66</v>
      </c>
      <c r="AF91" s="7" t="s">
        <v>61</v>
      </c>
      <c r="AG91" s="7" t="s">
        <v>61</v>
      </c>
      <c r="AH91" s="7" t="s">
        <v>105</v>
      </c>
      <c r="AI91" s="7" t="s">
        <v>105</v>
      </c>
      <c r="AJ91" s="7" t="s">
        <v>92</v>
      </c>
      <c r="AK91" s="7" t="s">
        <v>61</v>
      </c>
      <c r="AL91" s="7" t="s">
        <v>93</v>
      </c>
      <c r="AM91" s="7" t="s">
        <v>93</v>
      </c>
      <c r="AN91" s="7" t="s">
        <v>93</v>
      </c>
      <c r="AO91" s="7" t="s">
        <v>61</v>
      </c>
      <c r="AP91" s="7" t="s">
        <v>61</v>
      </c>
      <c r="AQ91" s="7" t="s">
        <v>61</v>
      </c>
      <c r="AR91" s="7" t="s">
        <v>133</v>
      </c>
      <c r="AS91" s="7" t="s">
        <v>131</v>
      </c>
      <c r="AT91" s="7" t="s">
        <v>64</v>
      </c>
      <c r="AU91" s="7" t="s">
        <v>64</v>
      </c>
      <c r="AV91" s="7" t="s">
        <v>131</v>
      </c>
      <c r="AW91" s="7" t="s">
        <v>65</v>
      </c>
      <c r="AX91" s="7" t="s">
        <v>65</v>
      </c>
      <c r="AY91" s="7" t="s">
        <v>65</v>
      </c>
      <c r="AZ91" s="7" t="s">
        <v>65</v>
      </c>
      <c r="BA91" s="7" t="s">
        <v>64</v>
      </c>
      <c r="BB91" s="7" t="s">
        <v>65</v>
      </c>
      <c r="BC91" s="7" t="s">
        <v>252</v>
      </c>
      <c r="BD91" s="7" t="s">
        <v>63</v>
      </c>
    </row>
    <row r="92" spans="1:62" ht="13">
      <c r="A92" s="5">
        <v>43802.57831300926</v>
      </c>
      <c r="B92" s="7" t="s">
        <v>55</v>
      </c>
      <c r="C92" s="7" t="s">
        <v>58</v>
      </c>
      <c r="D92" s="7" t="s">
        <v>59</v>
      </c>
      <c r="E92" s="7" t="s">
        <v>67</v>
      </c>
      <c r="F92" s="7" t="s">
        <v>128</v>
      </c>
      <c r="G92" s="7" t="s">
        <v>63</v>
      </c>
      <c r="H92" s="7" t="s">
        <v>60</v>
      </c>
      <c r="I92" s="7" t="s">
        <v>55</v>
      </c>
      <c r="J92" s="7" t="s">
        <v>55</v>
      </c>
      <c r="K92" s="7" t="s">
        <v>61</v>
      </c>
      <c r="L92" s="7" t="s">
        <v>131</v>
      </c>
      <c r="M92" s="7" t="s">
        <v>131</v>
      </c>
      <c r="N92" s="7" t="s">
        <v>67</v>
      </c>
      <c r="O92" s="7" t="s">
        <v>65</v>
      </c>
      <c r="P92" s="7" t="s">
        <v>60</v>
      </c>
      <c r="Q92" s="7" t="s">
        <v>60</v>
      </c>
      <c r="R92" s="7" t="s">
        <v>60</v>
      </c>
      <c r="S92" s="7" t="s">
        <v>66</v>
      </c>
      <c r="T92" s="7" t="s">
        <v>66</v>
      </c>
      <c r="U92" s="7" t="s">
        <v>60</v>
      </c>
      <c r="V92" s="7" t="s">
        <v>67</v>
      </c>
      <c r="W92" s="7" t="s">
        <v>60</v>
      </c>
      <c r="X92" s="7" t="s">
        <v>67</v>
      </c>
      <c r="Y92" s="7" t="s">
        <v>68</v>
      </c>
      <c r="Z92" s="7" t="s">
        <v>85</v>
      </c>
      <c r="AA92" s="7" t="s">
        <v>60</v>
      </c>
      <c r="AB92" s="7" t="s">
        <v>68</v>
      </c>
      <c r="AC92" s="7" t="s">
        <v>60</v>
      </c>
      <c r="AD92" s="7" t="s">
        <v>66</v>
      </c>
      <c r="AE92" s="7" t="s">
        <v>66</v>
      </c>
      <c r="AF92" s="7" t="s">
        <v>92</v>
      </c>
      <c r="AG92" s="7" t="s">
        <v>61</v>
      </c>
      <c r="AH92" s="7" t="s">
        <v>63</v>
      </c>
      <c r="AI92" s="7" t="s">
        <v>61</v>
      </c>
      <c r="AJ92" s="7" t="s">
        <v>61</v>
      </c>
      <c r="AK92" s="7" t="s">
        <v>61</v>
      </c>
      <c r="AL92" s="7" t="s">
        <v>63</v>
      </c>
      <c r="AM92" s="7" t="s">
        <v>63</v>
      </c>
      <c r="AN92" s="7" t="s">
        <v>63</v>
      </c>
      <c r="AO92" s="7" t="s">
        <v>105</v>
      </c>
      <c r="AP92" s="7" t="s">
        <v>63</v>
      </c>
      <c r="AQ92" s="7" t="s">
        <v>105</v>
      </c>
      <c r="AR92" s="7" t="s">
        <v>105</v>
      </c>
      <c r="AS92" s="7" t="s">
        <v>112</v>
      </c>
      <c r="AT92" s="7" t="s">
        <v>131</v>
      </c>
      <c r="AU92" s="7" t="s">
        <v>65</v>
      </c>
      <c r="AV92" s="7" t="s">
        <v>112</v>
      </c>
      <c r="AW92" s="7" t="s">
        <v>65</v>
      </c>
      <c r="AX92" s="7" t="s">
        <v>131</v>
      </c>
      <c r="AY92" s="7" t="s">
        <v>65</v>
      </c>
      <c r="AZ92" s="7" t="s">
        <v>131</v>
      </c>
      <c r="BA92" s="7" t="s">
        <v>131</v>
      </c>
      <c r="BB92" s="7" t="s">
        <v>65</v>
      </c>
      <c r="BC92" s="7" t="s">
        <v>207</v>
      </c>
      <c r="BD92" s="7" t="s">
        <v>105</v>
      </c>
    </row>
    <row r="93" spans="1:62" ht="13">
      <c r="A93" s="5">
        <v>43802.579478831016</v>
      </c>
      <c r="B93" s="7" t="s">
        <v>55</v>
      </c>
      <c r="C93" s="7" t="s">
        <v>56</v>
      </c>
      <c r="D93" s="7" t="s">
        <v>57</v>
      </c>
      <c r="E93" s="7" t="s">
        <v>60</v>
      </c>
      <c r="F93" s="7" t="s">
        <v>55</v>
      </c>
      <c r="G93" s="7" t="s">
        <v>92</v>
      </c>
      <c r="H93" s="7" t="s">
        <v>67</v>
      </c>
      <c r="I93" s="7" t="s">
        <v>55</v>
      </c>
      <c r="J93" s="7" t="s">
        <v>128</v>
      </c>
      <c r="K93" s="7" t="s">
        <v>63</v>
      </c>
      <c r="L93" s="7" t="s">
        <v>131</v>
      </c>
      <c r="M93" s="7" t="s">
        <v>65</v>
      </c>
      <c r="N93" s="7" t="s">
        <v>60</v>
      </c>
      <c r="O93" s="7" t="s">
        <v>131</v>
      </c>
      <c r="P93" s="7" t="s">
        <v>60</v>
      </c>
      <c r="Q93" s="7" t="s">
        <v>68</v>
      </c>
      <c r="R93" s="7" t="s">
        <v>68</v>
      </c>
      <c r="S93" s="7" t="s">
        <v>68</v>
      </c>
      <c r="T93" s="7" t="s">
        <v>60</v>
      </c>
      <c r="U93" s="7" t="s">
        <v>60</v>
      </c>
      <c r="V93" s="7" t="s">
        <v>68</v>
      </c>
      <c r="W93" s="7" t="s">
        <v>68</v>
      </c>
      <c r="X93" s="7" t="s">
        <v>68</v>
      </c>
      <c r="Y93" s="7" t="s">
        <v>68</v>
      </c>
      <c r="Z93" s="7" t="s">
        <v>66</v>
      </c>
      <c r="AA93" s="7" t="s">
        <v>60</v>
      </c>
      <c r="AB93" s="7" t="s">
        <v>60</v>
      </c>
      <c r="AC93" s="7" t="s">
        <v>60</v>
      </c>
      <c r="AD93" s="7" t="s">
        <v>66</v>
      </c>
      <c r="AE93" s="7" t="s">
        <v>67</v>
      </c>
      <c r="AF93" s="7" t="s">
        <v>63</v>
      </c>
      <c r="AG93" s="7" t="s">
        <v>61</v>
      </c>
      <c r="AH93" s="7" t="s">
        <v>92</v>
      </c>
      <c r="AI93" s="7" t="s">
        <v>63</v>
      </c>
      <c r="AJ93" s="7" t="s">
        <v>61</v>
      </c>
      <c r="AK93" s="7" t="s">
        <v>61</v>
      </c>
      <c r="AL93" s="7" t="s">
        <v>105</v>
      </c>
      <c r="AM93" s="7" t="s">
        <v>63</v>
      </c>
      <c r="AN93" s="7" t="s">
        <v>63</v>
      </c>
      <c r="AO93" s="7" t="s">
        <v>63</v>
      </c>
      <c r="AP93" s="7" t="s">
        <v>61</v>
      </c>
      <c r="AQ93" s="7" t="s">
        <v>61</v>
      </c>
      <c r="AR93" s="7" t="s">
        <v>203</v>
      </c>
      <c r="AS93" s="7" t="s">
        <v>112</v>
      </c>
      <c r="AT93" s="7" t="s">
        <v>108</v>
      </c>
      <c r="AU93" s="7" t="s">
        <v>108</v>
      </c>
      <c r="AV93" s="7" t="s">
        <v>108</v>
      </c>
      <c r="AW93" s="7" t="s">
        <v>108</v>
      </c>
      <c r="AX93" s="7" t="s">
        <v>108</v>
      </c>
      <c r="AY93" s="7" t="s">
        <v>108</v>
      </c>
      <c r="AZ93" s="7" t="s">
        <v>112</v>
      </c>
      <c r="BA93" s="7" t="s">
        <v>131</v>
      </c>
      <c r="BB93" s="7" t="s">
        <v>65</v>
      </c>
      <c r="BC93" s="7" t="s">
        <v>220</v>
      </c>
      <c r="BD93" s="7" t="s">
        <v>63</v>
      </c>
    </row>
    <row r="94" spans="1:62" ht="13">
      <c r="A94" s="5">
        <v>43802.582126493056</v>
      </c>
      <c r="B94" s="7" t="s">
        <v>55</v>
      </c>
      <c r="C94" s="7" t="s">
        <v>56</v>
      </c>
      <c r="D94" s="7" t="s">
        <v>59</v>
      </c>
      <c r="E94" s="7" t="s">
        <v>67</v>
      </c>
      <c r="F94" s="7" t="s">
        <v>128</v>
      </c>
      <c r="G94" s="7" t="s">
        <v>63</v>
      </c>
      <c r="H94" s="7" t="s">
        <v>67</v>
      </c>
      <c r="I94" s="7" t="s">
        <v>55</v>
      </c>
      <c r="J94" s="7" t="s">
        <v>128</v>
      </c>
      <c r="K94" s="7" t="s">
        <v>63</v>
      </c>
      <c r="L94" s="7" t="s">
        <v>108</v>
      </c>
      <c r="M94" s="7" t="s">
        <v>131</v>
      </c>
      <c r="N94" s="7" t="s">
        <v>60</v>
      </c>
      <c r="P94" s="7" t="s">
        <v>60</v>
      </c>
      <c r="Q94" s="7" t="s">
        <v>68</v>
      </c>
      <c r="R94" s="7" t="s">
        <v>68</v>
      </c>
      <c r="S94" s="7" t="s">
        <v>67</v>
      </c>
      <c r="T94" s="7" t="s">
        <v>67</v>
      </c>
      <c r="U94" s="7" t="s">
        <v>68</v>
      </c>
      <c r="V94" s="7" t="s">
        <v>68</v>
      </c>
      <c r="W94" s="7" t="s">
        <v>67</v>
      </c>
      <c r="X94" s="7" t="s">
        <v>67</v>
      </c>
      <c r="Y94" s="7" t="s">
        <v>68</v>
      </c>
      <c r="Z94" s="7" t="s">
        <v>199</v>
      </c>
      <c r="AA94" s="7" t="s">
        <v>60</v>
      </c>
      <c r="AB94" s="7" t="s">
        <v>68</v>
      </c>
      <c r="AC94" s="7" t="s">
        <v>68</v>
      </c>
      <c r="AD94" s="7" t="s">
        <v>66</v>
      </c>
      <c r="AE94" s="7" t="s">
        <v>66</v>
      </c>
      <c r="AF94" s="7" t="s">
        <v>63</v>
      </c>
      <c r="AG94" s="7" t="s">
        <v>92</v>
      </c>
      <c r="AH94" s="7" t="s">
        <v>61</v>
      </c>
      <c r="AI94" s="7" t="s">
        <v>63</v>
      </c>
      <c r="AJ94" s="7" t="s">
        <v>63</v>
      </c>
      <c r="AK94" s="7" t="s">
        <v>61</v>
      </c>
      <c r="AL94" s="7" t="s">
        <v>63</v>
      </c>
      <c r="AM94" s="7" t="s">
        <v>61</v>
      </c>
      <c r="AN94" s="7" t="s">
        <v>63</v>
      </c>
      <c r="AO94" s="7" t="s">
        <v>63</v>
      </c>
      <c r="AP94" s="7" t="s">
        <v>63</v>
      </c>
      <c r="AQ94" s="7" t="s">
        <v>105</v>
      </c>
      <c r="AR94" s="7" t="s">
        <v>105</v>
      </c>
      <c r="AS94" s="7" t="s">
        <v>112</v>
      </c>
      <c r="AT94" s="7" t="s">
        <v>65</v>
      </c>
      <c r="AU94" s="7" t="s">
        <v>65</v>
      </c>
      <c r="AV94" s="7" t="s">
        <v>108</v>
      </c>
      <c r="AW94" s="7" t="s">
        <v>131</v>
      </c>
      <c r="AX94" s="7" t="s">
        <v>131</v>
      </c>
      <c r="AY94" s="7" t="s">
        <v>65</v>
      </c>
      <c r="AZ94" s="7" t="s">
        <v>131</v>
      </c>
      <c r="BA94" s="7" t="s">
        <v>65</v>
      </c>
      <c r="BB94" s="7" t="s">
        <v>131</v>
      </c>
      <c r="BC94" s="7" t="s">
        <v>207</v>
      </c>
      <c r="BD94" s="7" t="s">
        <v>105</v>
      </c>
    </row>
    <row r="95" spans="1:62" ht="13">
      <c r="A95" s="5">
        <v>43802.584219710647</v>
      </c>
      <c r="B95" s="7" t="s">
        <v>55</v>
      </c>
      <c r="C95" s="7" t="s">
        <v>56</v>
      </c>
      <c r="D95" s="7" t="s">
        <v>57</v>
      </c>
      <c r="E95" s="7" t="s">
        <v>67</v>
      </c>
      <c r="F95" s="7" t="s">
        <v>128</v>
      </c>
      <c r="G95" s="7" t="s">
        <v>105</v>
      </c>
      <c r="H95" s="7" t="s">
        <v>60</v>
      </c>
      <c r="I95" s="7" t="s">
        <v>55</v>
      </c>
      <c r="J95" s="7" t="s">
        <v>55</v>
      </c>
      <c r="K95" s="7" t="s">
        <v>63</v>
      </c>
      <c r="L95" s="7" t="s">
        <v>131</v>
      </c>
      <c r="M95" s="7" t="s">
        <v>131</v>
      </c>
      <c r="N95" s="7" t="s">
        <v>67</v>
      </c>
      <c r="O95" s="7" t="s">
        <v>131</v>
      </c>
      <c r="P95" s="7" t="s">
        <v>60</v>
      </c>
      <c r="Q95" s="7" t="s">
        <v>68</v>
      </c>
      <c r="R95" s="7" t="s">
        <v>68</v>
      </c>
      <c r="S95" s="7" t="s">
        <v>68</v>
      </c>
      <c r="T95" s="7" t="s">
        <v>60</v>
      </c>
      <c r="U95" s="7" t="s">
        <v>68</v>
      </c>
      <c r="V95" s="7" t="s">
        <v>60</v>
      </c>
      <c r="W95" s="7" t="s">
        <v>60</v>
      </c>
      <c r="X95" s="7" t="s">
        <v>60</v>
      </c>
      <c r="Y95" s="7" t="s">
        <v>68</v>
      </c>
      <c r="Z95" s="7" t="s">
        <v>66</v>
      </c>
      <c r="AA95" s="7" t="s">
        <v>66</v>
      </c>
      <c r="AB95" s="7" t="s">
        <v>66</v>
      </c>
      <c r="AC95" s="7" t="s">
        <v>66</v>
      </c>
      <c r="AD95" s="7" t="s">
        <v>66</v>
      </c>
      <c r="AE95" s="7" t="s">
        <v>66</v>
      </c>
      <c r="AF95" s="7" t="s">
        <v>63</v>
      </c>
      <c r="AG95" s="7" t="s">
        <v>63</v>
      </c>
      <c r="AH95" s="7" t="s">
        <v>61</v>
      </c>
      <c r="AI95" s="7" t="s">
        <v>63</v>
      </c>
      <c r="AJ95" s="7" t="s">
        <v>63</v>
      </c>
      <c r="AK95" s="7" t="s">
        <v>61</v>
      </c>
      <c r="AL95" s="7" t="s">
        <v>63</v>
      </c>
      <c r="AM95" s="7" t="s">
        <v>63</v>
      </c>
      <c r="AN95" s="7" t="s">
        <v>63</v>
      </c>
      <c r="AO95" s="7" t="s">
        <v>61</v>
      </c>
      <c r="AP95" s="7" t="s">
        <v>63</v>
      </c>
      <c r="AQ95" s="7" t="s">
        <v>105</v>
      </c>
      <c r="AR95" s="7" t="s">
        <v>105</v>
      </c>
      <c r="AS95" s="7" t="s">
        <v>131</v>
      </c>
      <c r="AT95" s="7" t="s">
        <v>112</v>
      </c>
      <c r="AU95" s="7" t="s">
        <v>131</v>
      </c>
      <c r="AV95" s="7" t="s">
        <v>108</v>
      </c>
      <c r="AW95" s="7" t="s">
        <v>112</v>
      </c>
      <c r="AX95" s="7" t="s">
        <v>108</v>
      </c>
      <c r="AY95" s="7" t="s">
        <v>108</v>
      </c>
      <c r="AZ95" s="7" t="s">
        <v>65</v>
      </c>
      <c r="BA95" s="7" t="s">
        <v>131</v>
      </c>
      <c r="BB95" s="7" t="s">
        <v>131</v>
      </c>
      <c r="BC95" s="7" t="s">
        <v>226</v>
      </c>
      <c r="BD95" s="7" t="s">
        <v>105</v>
      </c>
    </row>
    <row r="96" spans="1:62" ht="13">
      <c r="A96" s="5">
        <v>43802.584846423611</v>
      </c>
      <c r="B96" s="7" t="s">
        <v>55</v>
      </c>
      <c r="C96" s="7" t="s">
        <v>58</v>
      </c>
      <c r="D96" s="7" t="s">
        <v>136</v>
      </c>
      <c r="E96" s="7" t="s">
        <v>60</v>
      </c>
      <c r="F96" s="7" t="s">
        <v>55</v>
      </c>
      <c r="G96" s="7" t="s">
        <v>63</v>
      </c>
      <c r="H96" s="7" t="s">
        <v>60</v>
      </c>
      <c r="I96" s="7" t="s">
        <v>55</v>
      </c>
      <c r="J96" s="7" t="s">
        <v>128</v>
      </c>
      <c r="K96" s="7" t="s">
        <v>63</v>
      </c>
      <c r="L96" s="7" t="s">
        <v>131</v>
      </c>
      <c r="M96" s="7" t="s">
        <v>65</v>
      </c>
      <c r="N96" s="7" t="s">
        <v>67</v>
      </c>
      <c r="O96" s="7" t="s">
        <v>65</v>
      </c>
      <c r="P96" s="7" t="s">
        <v>60</v>
      </c>
      <c r="Q96" s="7" t="s">
        <v>68</v>
      </c>
      <c r="R96" s="7" t="s">
        <v>60</v>
      </c>
      <c r="S96" s="7" t="s">
        <v>66</v>
      </c>
      <c r="T96" s="7" t="s">
        <v>67</v>
      </c>
      <c r="U96" s="7" t="s">
        <v>67</v>
      </c>
      <c r="V96" s="7" t="s">
        <v>68</v>
      </c>
      <c r="W96" s="7" t="s">
        <v>66</v>
      </c>
      <c r="X96" s="7" t="s">
        <v>60</v>
      </c>
      <c r="Y96" s="7" t="s">
        <v>68</v>
      </c>
      <c r="Z96" s="7" t="s">
        <v>66</v>
      </c>
      <c r="AA96" s="7" t="s">
        <v>66</v>
      </c>
      <c r="AB96" s="7" t="s">
        <v>67</v>
      </c>
      <c r="AC96" s="7" t="s">
        <v>66</v>
      </c>
      <c r="AD96" s="7" t="s">
        <v>67</v>
      </c>
      <c r="AE96" s="7" t="s">
        <v>66</v>
      </c>
      <c r="AF96" s="7" t="s">
        <v>63</v>
      </c>
      <c r="AG96" s="7" t="s">
        <v>63</v>
      </c>
      <c r="AH96" s="7" t="s">
        <v>63</v>
      </c>
      <c r="AI96" s="7" t="s">
        <v>105</v>
      </c>
      <c r="AJ96" s="7" t="s">
        <v>63</v>
      </c>
      <c r="AK96" s="7" t="s">
        <v>63</v>
      </c>
      <c r="AL96" s="7" t="s">
        <v>105</v>
      </c>
      <c r="AM96" s="7" t="s">
        <v>105</v>
      </c>
      <c r="AN96" s="7" t="s">
        <v>63</v>
      </c>
      <c r="AO96" s="7" t="s">
        <v>105</v>
      </c>
      <c r="AP96" s="7" t="s">
        <v>105</v>
      </c>
      <c r="AQ96" s="7" t="s">
        <v>105</v>
      </c>
      <c r="AR96" s="7" t="s">
        <v>105</v>
      </c>
      <c r="AS96" s="7" t="s">
        <v>108</v>
      </c>
      <c r="AT96" s="7" t="s">
        <v>112</v>
      </c>
      <c r="AU96" s="7" t="s">
        <v>131</v>
      </c>
      <c r="AV96" s="7" t="s">
        <v>108</v>
      </c>
      <c r="AW96" s="7" t="s">
        <v>112</v>
      </c>
      <c r="AX96" s="7" t="s">
        <v>112</v>
      </c>
      <c r="AY96" s="7" t="s">
        <v>131</v>
      </c>
      <c r="AZ96" s="7" t="s">
        <v>112</v>
      </c>
      <c r="BA96" s="7" t="s">
        <v>112</v>
      </c>
      <c r="BB96" s="7" t="s">
        <v>112</v>
      </c>
      <c r="BC96" s="7" t="s">
        <v>254</v>
      </c>
      <c r="BD96" s="7" t="s">
        <v>63</v>
      </c>
    </row>
    <row r="97" spans="1:56" ht="13">
      <c r="A97" s="5">
        <v>43802.586211493057</v>
      </c>
      <c r="B97" s="7" t="s">
        <v>55</v>
      </c>
      <c r="C97" s="7" t="s">
        <v>58</v>
      </c>
      <c r="D97" s="7" t="s">
        <v>136</v>
      </c>
      <c r="E97" s="7" t="s">
        <v>67</v>
      </c>
      <c r="F97" s="7" t="s">
        <v>55</v>
      </c>
      <c r="G97" s="7" t="s">
        <v>63</v>
      </c>
      <c r="H97" s="7" t="s">
        <v>67</v>
      </c>
      <c r="I97" s="7" t="s">
        <v>55</v>
      </c>
      <c r="J97" s="7" t="s">
        <v>55</v>
      </c>
      <c r="K97" s="7" t="s">
        <v>63</v>
      </c>
      <c r="L97" s="7" t="s">
        <v>112</v>
      </c>
      <c r="M97" s="7" t="s">
        <v>131</v>
      </c>
      <c r="N97" s="7" t="s">
        <v>66</v>
      </c>
      <c r="O97" s="7" t="s">
        <v>65</v>
      </c>
      <c r="P97" s="7" t="s">
        <v>66</v>
      </c>
      <c r="Q97" s="7" t="s">
        <v>66</v>
      </c>
      <c r="R97" s="7" t="s">
        <v>66</v>
      </c>
      <c r="S97" s="7" t="s">
        <v>66</v>
      </c>
      <c r="T97" s="7" t="s">
        <v>67</v>
      </c>
      <c r="U97" s="7" t="s">
        <v>66</v>
      </c>
      <c r="V97" s="7" t="s">
        <v>66</v>
      </c>
      <c r="W97" s="7" t="s">
        <v>66</v>
      </c>
      <c r="X97" s="7" t="s">
        <v>66</v>
      </c>
      <c r="Y97" s="7" t="s">
        <v>67</v>
      </c>
      <c r="Z97" s="7" t="s">
        <v>199</v>
      </c>
      <c r="AA97" s="7" t="s">
        <v>60</v>
      </c>
      <c r="AB97" s="7" t="s">
        <v>68</v>
      </c>
      <c r="AC97" s="7" t="s">
        <v>68</v>
      </c>
      <c r="AD97" s="7" t="s">
        <v>66</v>
      </c>
      <c r="AE97" s="7" t="s">
        <v>66</v>
      </c>
      <c r="AF97" s="7" t="s">
        <v>61</v>
      </c>
      <c r="AG97" s="7" t="s">
        <v>61</v>
      </c>
      <c r="AH97" s="7" t="s">
        <v>63</v>
      </c>
      <c r="AI97" s="7" t="s">
        <v>92</v>
      </c>
      <c r="AJ97" s="7" t="s">
        <v>61</v>
      </c>
      <c r="AK97" s="7" t="s">
        <v>61</v>
      </c>
      <c r="AL97" s="7" t="s">
        <v>61</v>
      </c>
      <c r="AM97" s="7" t="s">
        <v>61</v>
      </c>
      <c r="AN97" s="7" t="s">
        <v>61</v>
      </c>
      <c r="AO97" s="7" t="s">
        <v>63</v>
      </c>
      <c r="AP97" s="7" t="s">
        <v>63</v>
      </c>
      <c r="AQ97" s="7" t="s">
        <v>105</v>
      </c>
      <c r="AR97" s="7" t="s">
        <v>105</v>
      </c>
      <c r="AS97" s="7" t="s">
        <v>131</v>
      </c>
      <c r="AT97" s="7" t="s">
        <v>131</v>
      </c>
      <c r="AU97" s="7" t="s">
        <v>65</v>
      </c>
      <c r="AV97" s="7" t="s">
        <v>112</v>
      </c>
      <c r="AW97" s="7" t="s">
        <v>65</v>
      </c>
      <c r="AX97" s="7" t="s">
        <v>131</v>
      </c>
      <c r="AY97" s="7" t="s">
        <v>65</v>
      </c>
      <c r="AZ97" s="7" t="s">
        <v>65</v>
      </c>
      <c r="BA97" s="7" t="s">
        <v>65</v>
      </c>
      <c r="BB97" s="7" t="s">
        <v>65</v>
      </c>
      <c r="BC97" s="7" t="s">
        <v>255</v>
      </c>
      <c r="BD97" s="7" t="s">
        <v>105</v>
      </c>
    </row>
    <row r="98" spans="1:56" ht="13">
      <c r="A98" s="5">
        <v>43802.588198425925</v>
      </c>
      <c r="B98" s="7" t="s">
        <v>55</v>
      </c>
      <c r="C98" s="7" t="s">
        <v>58</v>
      </c>
      <c r="D98" s="7" t="s">
        <v>194</v>
      </c>
      <c r="E98" s="7" t="s">
        <v>67</v>
      </c>
      <c r="F98" s="7" t="s">
        <v>55</v>
      </c>
      <c r="G98" s="7" t="s">
        <v>63</v>
      </c>
      <c r="H98" s="7" t="s">
        <v>67</v>
      </c>
      <c r="I98" s="7" t="s">
        <v>55</v>
      </c>
      <c r="J98" s="7" t="s">
        <v>55</v>
      </c>
      <c r="K98" s="7" t="s">
        <v>105</v>
      </c>
      <c r="L98" s="7" t="s">
        <v>108</v>
      </c>
      <c r="M98" s="7" t="s">
        <v>131</v>
      </c>
      <c r="N98" s="7" t="s">
        <v>66</v>
      </c>
      <c r="O98" s="7" t="s">
        <v>131</v>
      </c>
      <c r="P98" s="7" t="s">
        <v>66</v>
      </c>
      <c r="Q98" s="7" t="s">
        <v>67</v>
      </c>
      <c r="R98" s="7" t="s">
        <v>66</v>
      </c>
      <c r="S98" s="7" t="s">
        <v>66</v>
      </c>
      <c r="W98" s="7" t="s">
        <v>68</v>
      </c>
      <c r="X98" s="7" t="s">
        <v>66</v>
      </c>
      <c r="Y98" s="7" t="s">
        <v>66</v>
      </c>
      <c r="Z98" s="7" t="s">
        <v>199</v>
      </c>
      <c r="AA98" s="7" t="s">
        <v>62</v>
      </c>
      <c r="AB98" s="7" t="s">
        <v>66</v>
      </c>
      <c r="AC98" s="7" t="s">
        <v>66</v>
      </c>
      <c r="AD98" s="7" t="s">
        <v>66</v>
      </c>
      <c r="AE98" s="7" t="s">
        <v>66</v>
      </c>
      <c r="AF98" s="7" t="s">
        <v>63</v>
      </c>
      <c r="AG98" s="7" t="s">
        <v>93</v>
      </c>
      <c r="AH98" s="7" t="s">
        <v>63</v>
      </c>
      <c r="AI98" s="7" t="s">
        <v>61</v>
      </c>
      <c r="AJ98" s="7" t="s">
        <v>61</v>
      </c>
      <c r="AK98" s="7" t="s">
        <v>105</v>
      </c>
      <c r="AL98" s="7" t="s">
        <v>63</v>
      </c>
      <c r="AM98" s="7" t="s">
        <v>105</v>
      </c>
      <c r="AN98" s="7" t="s">
        <v>63</v>
      </c>
      <c r="AO98" s="7" t="s">
        <v>105</v>
      </c>
      <c r="AP98" s="7" t="s">
        <v>105</v>
      </c>
      <c r="AQ98" s="7" t="s">
        <v>105</v>
      </c>
      <c r="AR98" s="7" t="s">
        <v>105</v>
      </c>
      <c r="AV98" s="7" t="s">
        <v>131</v>
      </c>
      <c r="AW98" s="7" t="s">
        <v>112</v>
      </c>
      <c r="AX98" s="7" t="s">
        <v>65</v>
      </c>
      <c r="AY98" s="7" t="s">
        <v>131</v>
      </c>
      <c r="AZ98" s="7" t="s">
        <v>131</v>
      </c>
      <c r="BA98" s="7" t="s">
        <v>131</v>
      </c>
      <c r="BB98" s="7" t="s">
        <v>131</v>
      </c>
      <c r="BC98" s="7" t="s">
        <v>200</v>
      </c>
      <c r="BD98" s="7" t="s">
        <v>105</v>
      </c>
    </row>
    <row r="99" spans="1:56" ht="13">
      <c r="A99" s="5">
        <v>43802.588688900461</v>
      </c>
      <c r="B99" s="7" t="s">
        <v>55</v>
      </c>
      <c r="C99" s="7" t="s">
        <v>58</v>
      </c>
      <c r="D99" s="7" t="s">
        <v>57</v>
      </c>
      <c r="E99" s="7" t="s">
        <v>68</v>
      </c>
      <c r="F99" s="7" t="s">
        <v>55</v>
      </c>
      <c r="G99" s="7" t="s">
        <v>92</v>
      </c>
      <c r="H99" s="7" t="s">
        <v>68</v>
      </c>
      <c r="I99" s="7" t="s">
        <v>55</v>
      </c>
      <c r="J99" s="7" t="s">
        <v>55</v>
      </c>
      <c r="K99" s="7" t="s">
        <v>92</v>
      </c>
      <c r="L99" s="7" t="s">
        <v>65</v>
      </c>
      <c r="M99" s="7" t="s">
        <v>131</v>
      </c>
      <c r="N99" s="7" t="s">
        <v>60</v>
      </c>
      <c r="O99" s="7" t="s">
        <v>131</v>
      </c>
      <c r="P99" s="7" t="s">
        <v>62</v>
      </c>
      <c r="Q99" s="7" t="s">
        <v>60</v>
      </c>
      <c r="R99" s="7" t="s">
        <v>60</v>
      </c>
      <c r="S99" s="7" t="s">
        <v>60</v>
      </c>
      <c r="T99" s="7" t="s">
        <v>67</v>
      </c>
      <c r="U99" s="7" t="s">
        <v>68</v>
      </c>
      <c r="V99" s="7" t="s">
        <v>68</v>
      </c>
      <c r="W99" s="7" t="s">
        <v>68</v>
      </c>
      <c r="X99" s="7" t="s">
        <v>68</v>
      </c>
      <c r="Y99" s="7" t="s">
        <v>68</v>
      </c>
      <c r="Z99" s="7" t="s">
        <v>130</v>
      </c>
      <c r="AA99" s="7" t="s">
        <v>68</v>
      </c>
      <c r="AB99" s="7" t="s">
        <v>68</v>
      </c>
      <c r="AC99" s="7" t="s">
        <v>68</v>
      </c>
      <c r="AD99" s="7" t="s">
        <v>67</v>
      </c>
      <c r="AE99" s="7" t="s">
        <v>66</v>
      </c>
      <c r="AF99" s="7" t="s">
        <v>63</v>
      </c>
      <c r="AG99" s="7" t="s">
        <v>93</v>
      </c>
      <c r="AH99" s="7" t="s">
        <v>61</v>
      </c>
      <c r="AI99" s="7" t="s">
        <v>92</v>
      </c>
      <c r="AJ99" s="7" t="s">
        <v>93</v>
      </c>
      <c r="AK99" s="7" t="s">
        <v>61</v>
      </c>
      <c r="AL99" s="7" t="s">
        <v>92</v>
      </c>
      <c r="AM99" s="7" t="s">
        <v>63</v>
      </c>
      <c r="AN99" s="7" t="s">
        <v>61</v>
      </c>
      <c r="AO99" s="7" t="s">
        <v>63</v>
      </c>
      <c r="AP99" s="7" t="s">
        <v>61</v>
      </c>
      <c r="AQ99" s="7" t="s">
        <v>105</v>
      </c>
      <c r="AR99" s="7" t="s">
        <v>105</v>
      </c>
      <c r="AS99" s="7" t="s">
        <v>112</v>
      </c>
      <c r="AT99" s="7" t="s">
        <v>108</v>
      </c>
      <c r="AU99" s="7" t="s">
        <v>131</v>
      </c>
      <c r="AV99" s="7" t="s">
        <v>112</v>
      </c>
      <c r="AX99" s="7" t="s">
        <v>64</v>
      </c>
      <c r="AY99" s="7" t="s">
        <v>64</v>
      </c>
      <c r="AZ99" s="7" t="s">
        <v>112</v>
      </c>
      <c r="BA99" s="7" t="s">
        <v>64</v>
      </c>
      <c r="BB99" s="7" t="s">
        <v>131</v>
      </c>
      <c r="BC99" s="7" t="s">
        <v>200</v>
      </c>
      <c r="BD99" s="7" t="s">
        <v>105</v>
      </c>
    </row>
    <row r="100" spans="1:56" ht="13">
      <c r="A100" s="5">
        <v>43802.590939780093</v>
      </c>
      <c r="B100" s="7" t="s">
        <v>55</v>
      </c>
      <c r="C100" s="7" t="s">
        <v>58</v>
      </c>
      <c r="D100" s="7" t="s">
        <v>59</v>
      </c>
      <c r="E100" s="7" t="s">
        <v>67</v>
      </c>
      <c r="F100" s="7" t="s">
        <v>55</v>
      </c>
      <c r="G100" s="7" t="s">
        <v>61</v>
      </c>
      <c r="H100" s="7" t="s">
        <v>67</v>
      </c>
      <c r="I100" s="7" t="s">
        <v>55</v>
      </c>
      <c r="J100" s="7" t="s">
        <v>55</v>
      </c>
      <c r="K100" s="7" t="s">
        <v>63</v>
      </c>
      <c r="L100" s="7" t="s">
        <v>131</v>
      </c>
      <c r="M100" s="7" t="s">
        <v>131</v>
      </c>
      <c r="N100" s="7" t="s">
        <v>67</v>
      </c>
      <c r="O100" s="7" t="s">
        <v>65</v>
      </c>
      <c r="P100" s="7" t="s">
        <v>67</v>
      </c>
      <c r="Q100" s="7" t="s">
        <v>67</v>
      </c>
      <c r="R100" s="7" t="s">
        <v>67</v>
      </c>
      <c r="S100" s="7" t="s">
        <v>67</v>
      </c>
      <c r="T100" s="7" t="s">
        <v>67</v>
      </c>
      <c r="U100" s="7" t="s">
        <v>66</v>
      </c>
      <c r="V100" s="7" t="s">
        <v>60</v>
      </c>
      <c r="W100" s="7" t="s">
        <v>67</v>
      </c>
      <c r="X100" s="7" t="s">
        <v>67</v>
      </c>
      <c r="Y100" s="7" t="s">
        <v>60</v>
      </c>
      <c r="Z100" s="7" t="s">
        <v>66</v>
      </c>
      <c r="AA100" s="7" t="s">
        <v>66</v>
      </c>
      <c r="AB100" s="7" t="s">
        <v>66</v>
      </c>
      <c r="AC100" s="7" t="s">
        <v>66</v>
      </c>
      <c r="AD100" s="7" t="s">
        <v>67</v>
      </c>
      <c r="AE100" s="7" t="s">
        <v>66</v>
      </c>
      <c r="AF100" s="7" t="s">
        <v>61</v>
      </c>
      <c r="AG100" s="7" t="s">
        <v>61</v>
      </c>
      <c r="AH100" s="7" t="s">
        <v>61</v>
      </c>
      <c r="AI100" s="7" t="s">
        <v>63</v>
      </c>
      <c r="AJ100" s="7" t="s">
        <v>63</v>
      </c>
      <c r="AK100" s="7" t="s">
        <v>63</v>
      </c>
      <c r="AL100" s="7" t="s">
        <v>61</v>
      </c>
      <c r="AM100" s="7" t="s">
        <v>61</v>
      </c>
      <c r="AN100" s="7" t="s">
        <v>63</v>
      </c>
      <c r="AO100" s="7" t="s">
        <v>63</v>
      </c>
      <c r="AP100" s="7" t="s">
        <v>63</v>
      </c>
      <c r="AQ100" s="7" t="s">
        <v>63</v>
      </c>
      <c r="AR100" s="7" t="s">
        <v>105</v>
      </c>
      <c r="AS100" s="7" t="s">
        <v>112</v>
      </c>
      <c r="AT100" s="7" t="s">
        <v>112</v>
      </c>
      <c r="AU100" s="7" t="s">
        <v>112</v>
      </c>
      <c r="AV100" s="7" t="s">
        <v>112</v>
      </c>
      <c r="AW100" s="7" t="s">
        <v>112</v>
      </c>
      <c r="AX100" s="7" t="s">
        <v>112</v>
      </c>
      <c r="AY100" s="7" t="s">
        <v>112</v>
      </c>
      <c r="AZ100" s="7" t="s">
        <v>112</v>
      </c>
      <c r="BA100" s="7" t="s">
        <v>65</v>
      </c>
      <c r="BB100" s="7" t="s">
        <v>112</v>
      </c>
      <c r="BC100" s="7" t="s">
        <v>256</v>
      </c>
      <c r="BD100" s="7" t="s">
        <v>61</v>
      </c>
    </row>
    <row r="101" spans="1:56" ht="13">
      <c r="A101" s="5">
        <v>43802.591374641204</v>
      </c>
      <c r="B101" s="7" t="s">
        <v>55</v>
      </c>
      <c r="C101" s="7" t="s">
        <v>58</v>
      </c>
      <c r="D101" s="7" t="s">
        <v>136</v>
      </c>
      <c r="E101" s="7" t="s">
        <v>67</v>
      </c>
      <c r="F101" s="7" t="s">
        <v>128</v>
      </c>
      <c r="G101" s="7" t="s">
        <v>61</v>
      </c>
      <c r="H101" s="7" t="s">
        <v>67</v>
      </c>
      <c r="I101" s="7" t="s">
        <v>55</v>
      </c>
      <c r="J101" s="7" t="s">
        <v>55</v>
      </c>
      <c r="K101" s="7" t="s">
        <v>61</v>
      </c>
      <c r="L101" s="7" t="s">
        <v>65</v>
      </c>
      <c r="M101" s="7" t="s">
        <v>65</v>
      </c>
      <c r="N101" s="7" t="s">
        <v>60</v>
      </c>
      <c r="O101" s="7" t="s">
        <v>131</v>
      </c>
      <c r="P101" s="7" t="s">
        <v>62</v>
      </c>
      <c r="Q101" s="7" t="s">
        <v>60</v>
      </c>
      <c r="R101" s="7" t="s">
        <v>60</v>
      </c>
      <c r="S101" s="7" t="s">
        <v>62</v>
      </c>
      <c r="T101" s="7" t="s">
        <v>67</v>
      </c>
      <c r="U101" s="7" t="s">
        <v>62</v>
      </c>
      <c r="V101" s="7" t="s">
        <v>62</v>
      </c>
      <c r="W101" s="7" t="s">
        <v>62</v>
      </c>
      <c r="X101" s="7" t="s">
        <v>62</v>
      </c>
      <c r="Y101" s="7" t="s">
        <v>62</v>
      </c>
      <c r="Z101" s="7" t="s">
        <v>85</v>
      </c>
      <c r="AA101" s="7" t="s">
        <v>68</v>
      </c>
      <c r="AB101" s="7" t="s">
        <v>62</v>
      </c>
      <c r="AC101" s="7" t="s">
        <v>60</v>
      </c>
      <c r="AD101" s="7" t="s">
        <v>66</v>
      </c>
      <c r="AE101" s="7" t="s">
        <v>67</v>
      </c>
      <c r="AF101" s="7" t="s">
        <v>61</v>
      </c>
      <c r="AG101" s="7" t="s">
        <v>93</v>
      </c>
      <c r="AH101" s="7" t="s">
        <v>105</v>
      </c>
      <c r="AI101" s="7" t="s">
        <v>61</v>
      </c>
      <c r="AJ101" s="7" t="s">
        <v>61</v>
      </c>
      <c r="AK101" s="7" t="s">
        <v>92</v>
      </c>
      <c r="AL101" s="7" t="s">
        <v>63</v>
      </c>
      <c r="AM101" s="7" t="s">
        <v>61</v>
      </c>
      <c r="AN101" s="7" t="s">
        <v>92</v>
      </c>
      <c r="AO101" s="7" t="s">
        <v>92</v>
      </c>
      <c r="AP101" s="7" t="s">
        <v>63</v>
      </c>
      <c r="AQ101" s="7" t="s">
        <v>105</v>
      </c>
      <c r="AR101" s="7" t="s">
        <v>105</v>
      </c>
      <c r="AS101" s="7" t="s">
        <v>112</v>
      </c>
      <c r="AT101" s="7" t="s">
        <v>64</v>
      </c>
      <c r="AU101" s="7" t="s">
        <v>64</v>
      </c>
      <c r="AV101" s="7" t="s">
        <v>65</v>
      </c>
      <c r="AW101" s="7" t="s">
        <v>65</v>
      </c>
      <c r="AX101" s="7" t="s">
        <v>65</v>
      </c>
      <c r="AY101" s="7" t="s">
        <v>65</v>
      </c>
      <c r="AZ101" s="7" t="s">
        <v>65</v>
      </c>
      <c r="BA101" s="7" t="s">
        <v>65</v>
      </c>
      <c r="BB101" s="7" t="s">
        <v>65</v>
      </c>
      <c r="BC101" s="7" t="s">
        <v>257</v>
      </c>
      <c r="BD101" s="7" t="s">
        <v>105</v>
      </c>
    </row>
    <row r="102" spans="1:56" ht="13">
      <c r="A102" s="5">
        <v>43802.59176466435</v>
      </c>
      <c r="B102" s="7" t="s">
        <v>55</v>
      </c>
      <c r="C102" s="7" t="s">
        <v>58</v>
      </c>
      <c r="D102" s="7" t="s">
        <v>194</v>
      </c>
      <c r="E102" s="7" t="s">
        <v>68</v>
      </c>
      <c r="F102" s="7" t="s">
        <v>55</v>
      </c>
      <c r="G102" s="7" t="s">
        <v>61</v>
      </c>
      <c r="H102" s="7" t="s">
        <v>60</v>
      </c>
      <c r="I102" s="7" t="s">
        <v>128</v>
      </c>
      <c r="J102" s="7" t="s">
        <v>128</v>
      </c>
      <c r="K102" s="7" t="s">
        <v>61</v>
      </c>
      <c r="L102" s="7" t="s">
        <v>131</v>
      </c>
      <c r="M102" s="7" t="s">
        <v>112</v>
      </c>
      <c r="N102" s="7" t="s">
        <v>66</v>
      </c>
      <c r="O102" s="7" t="s">
        <v>65</v>
      </c>
      <c r="P102" s="7" t="s">
        <v>67</v>
      </c>
      <c r="Q102" s="7" t="s">
        <v>60</v>
      </c>
      <c r="R102" s="7" t="s">
        <v>60</v>
      </c>
      <c r="S102" s="7" t="s">
        <v>60</v>
      </c>
      <c r="T102" s="7" t="s">
        <v>60</v>
      </c>
      <c r="U102" s="7" t="s">
        <v>68</v>
      </c>
      <c r="V102" s="7" t="s">
        <v>68</v>
      </c>
      <c r="W102" s="7" t="s">
        <v>66</v>
      </c>
      <c r="X102" s="7" t="s">
        <v>60</v>
      </c>
      <c r="Y102" s="7" t="s">
        <v>60</v>
      </c>
      <c r="Z102" s="7" t="s">
        <v>130</v>
      </c>
      <c r="AA102" s="7" t="s">
        <v>68</v>
      </c>
      <c r="AB102" s="7" t="s">
        <v>68</v>
      </c>
      <c r="AC102" s="7" t="s">
        <v>68</v>
      </c>
      <c r="AD102" s="7" t="s">
        <v>67</v>
      </c>
      <c r="AE102" s="7" t="s">
        <v>66</v>
      </c>
      <c r="AF102" s="7" t="s">
        <v>61</v>
      </c>
      <c r="AG102" s="7" t="s">
        <v>93</v>
      </c>
      <c r="AH102" s="7" t="s">
        <v>63</v>
      </c>
      <c r="AI102" s="7" t="s">
        <v>92</v>
      </c>
      <c r="AJ102" s="7" t="s">
        <v>63</v>
      </c>
      <c r="AK102" s="7" t="s">
        <v>61</v>
      </c>
      <c r="AL102" s="7" t="s">
        <v>63</v>
      </c>
      <c r="AM102" s="7" t="s">
        <v>105</v>
      </c>
      <c r="AN102" s="7" t="s">
        <v>63</v>
      </c>
      <c r="AO102" s="7" t="s">
        <v>105</v>
      </c>
      <c r="AP102" s="7" t="s">
        <v>105</v>
      </c>
      <c r="AQ102" s="7" t="s">
        <v>105</v>
      </c>
      <c r="AR102" s="7" t="s">
        <v>105</v>
      </c>
      <c r="AS102" s="7" t="s">
        <v>108</v>
      </c>
      <c r="AT102" s="7" t="s">
        <v>65</v>
      </c>
      <c r="AU102" s="7" t="s">
        <v>65</v>
      </c>
      <c r="AV102" s="7" t="s">
        <v>112</v>
      </c>
      <c r="AW102" s="7" t="s">
        <v>108</v>
      </c>
      <c r="AX102" s="7" t="s">
        <v>65</v>
      </c>
      <c r="AY102" s="7" t="s">
        <v>65</v>
      </c>
      <c r="AZ102" s="7" t="s">
        <v>112</v>
      </c>
      <c r="BA102" s="7" t="s">
        <v>131</v>
      </c>
      <c r="BB102" s="7" t="s">
        <v>131</v>
      </c>
      <c r="BC102" s="7" t="s">
        <v>238</v>
      </c>
      <c r="BD102" s="7" t="s">
        <v>105</v>
      </c>
    </row>
    <row r="103" spans="1:56" ht="13">
      <c r="A103" s="5">
        <v>43802.595706597218</v>
      </c>
      <c r="B103" s="7" t="s">
        <v>55</v>
      </c>
      <c r="C103" s="7" t="s">
        <v>58</v>
      </c>
      <c r="E103" s="7" t="s">
        <v>68</v>
      </c>
      <c r="F103" s="7" t="s">
        <v>55</v>
      </c>
      <c r="G103" s="7" t="s">
        <v>63</v>
      </c>
      <c r="H103" s="7" t="s">
        <v>68</v>
      </c>
      <c r="I103" s="7" t="s">
        <v>55</v>
      </c>
      <c r="J103" s="7" t="s">
        <v>55</v>
      </c>
      <c r="K103" s="7" t="s">
        <v>63</v>
      </c>
      <c r="L103" s="7" t="s">
        <v>65</v>
      </c>
      <c r="M103" s="7" t="s">
        <v>131</v>
      </c>
      <c r="N103" s="7" t="s">
        <v>67</v>
      </c>
      <c r="O103" s="7" t="s">
        <v>131</v>
      </c>
      <c r="P103" s="7" t="s">
        <v>68</v>
      </c>
      <c r="Q103" s="7" t="s">
        <v>67</v>
      </c>
      <c r="R103" s="7" t="s">
        <v>67</v>
      </c>
      <c r="S103" s="7" t="s">
        <v>67</v>
      </c>
      <c r="T103" s="7" t="s">
        <v>67</v>
      </c>
      <c r="U103" s="7" t="s">
        <v>60</v>
      </c>
      <c r="V103" s="7" t="s">
        <v>68</v>
      </c>
      <c r="W103" s="7" t="s">
        <v>67</v>
      </c>
      <c r="X103" s="7" t="s">
        <v>67</v>
      </c>
      <c r="Y103" s="7" t="s">
        <v>60</v>
      </c>
      <c r="Z103" s="7" t="s">
        <v>85</v>
      </c>
      <c r="AA103" s="7" t="s">
        <v>67</v>
      </c>
      <c r="AB103" s="7" t="s">
        <v>68</v>
      </c>
      <c r="AC103" s="7" t="s">
        <v>68</v>
      </c>
      <c r="AD103" s="7" t="s">
        <v>66</v>
      </c>
      <c r="AE103" s="7" t="s">
        <v>66</v>
      </c>
      <c r="AF103" s="7" t="s">
        <v>105</v>
      </c>
      <c r="AG103" s="7" t="s">
        <v>63</v>
      </c>
      <c r="AH103" s="7" t="s">
        <v>63</v>
      </c>
      <c r="AI103" s="7" t="s">
        <v>63</v>
      </c>
      <c r="AJ103" s="7" t="s">
        <v>105</v>
      </c>
      <c r="AK103" s="7" t="s">
        <v>63</v>
      </c>
      <c r="AL103" s="7" t="s">
        <v>63</v>
      </c>
      <c r="AM103" s="7" t="s">
        <v>63</v>
      </c>
      <c r="AN103" s="7" t="s">
        <v>63</v>
      </c>
      <c r="AO103" s="7" t="s">
        <v>105</v>
      </c>
      <c r="AP103" s="7" t="s">
        <v>105</v>
      </c>
      <c r="AQ103" s="7" t="s">
        <v>105</v>
      </c>
      <c r="AR103" s="7" t="s">
        <v>105</v>
      </c>
      <c r="AS103" s="7" t="s">
        <v>112</v>
      </c>
      <c r="AT103" s="7" t="s">
        <v>112</v>
      </c>
      <c r="AU103" s="7" t="s">
        <v>131</v>
      </c>
      <c r="AV103" s="7" t="s">
        <v>112</v>
      </c>
      <c r="AW103" s="7" t="s">
        <v>112</v>
      </c>
      <c r="AX103" s="7" t="s">
        <v>131</v>
      </c>
      <c r="AY103" s="7" t="s">
        <v>131</v>
      </c>
      <c r="AZ103" s="7" t="s">
        <v>112</v>
      </c>
      <c r="BA103" s="7" t="s">
        <v>112</v>
      </c>
      <c r="BB103" s="7" t="s">
        <v>131</v>
      </c>
      <c r="BC103" s="7" t="s">
        <v>233</v>
      </c>
      <c r="BD103" s="7" t="s">
        <v>105</v>
      </c>
    </row>
    <row r="104" spans="1:56" ht="13">
      <c r="A104" s="5">
        <v>43802.598308796296</v>
      </c>
      <c r="B104" s="7" t="s">
        <v>55</v>
      </c>
      <c r="C104" s="7" t="s">
        <v>58</v>
      </c>
      <c r="D104" s="7" t="s">
        <v>136</v>
      </c>
      <c r="E104" s="7" t="s">
        <v>67</v>
      </c>
      <c r="F104" s="7" t="s">
        <v>128</v>
      </c>
      <c r="G104" s="7" t="s">
        <v>63</v>
      </c>
      <c r="H104" s="7" t="s">
        <v>67</v>
      </c>
      <c r="I104" s="7" t="s">
        <v>55</v>
      </c>
      <c r="J104" s="7" t="s">
        <v>128</v>
      </c>
      <c r="K104" s="7" t="s">
        <v>61</v>
      </c>
      <c r="L104" s="7" t="s">
        <v>131</v>
      </c>
      <c r="M104" s="7" t="s">
        <v>65</v>
      </c>
      <c r="N104" s="7" t="s">
        <v>67</v>
      </c>
      <c r="O104" s="7" t="s">
        <v>131</v>
      </c>
      <c r="P104" s="7" t="s">
        <v>68</v>
      </c>
      <c r="Q104" s="7" t="s">
        <v>60</v>
      </c>
      <c r="R104" s="7" t="s">
        <v>60</v>
      </c>
      <c r="S104" s="7" t="s">
        <v>67</v>
      </c>
      <c r="T104" s="7" t="s">
        <v>60</v>
      </c>
      <c r="U104" s="7" t="s">
        <v>60</v>
      </c>
      <c r="V104" s="7" t="s">
        <v>60</v>
      </c>
      <c r="W104" s="7" t="s">
        <v>67</v>
      </c>
      <c r="X104" s="7" t="s">
        <v>60</v>
      </c>
      <c r="Y104" s="7" t="s">
        <v>68</v>
      </c>
      <c r="Z104" s="7" t="s">
        <v>130</v>
      </c>
      <c r="AA104" s="7" t="s">
        <v>67</v>
      </c>
      <c r="AB104" s="7" t="s">
        <v>68</v>
      </c>
      <c r="AC104" s="7" t="s">
        <v>68</v>
      </c>
      <c r="AD104" s="7" t="s">
        <v>67</v>
      </c>
      <c r="AE104" s="7" t="s">
        <v>66</v>
      </c>
      <c r="AF104" s="7" t="s">
        <v>63</v>
      </c>
      <c r="AG104" s="7" t="s">
        <v>93</v>
      </c>
      <c r="AH104" s="7" t="s">
        <v>63</v>
      </c>
      <c r="AI104" s="7" t="s">
        <v>92</v>
      </c>
      <c r="AJ104" s="7" t="s">
        <v>61</v>
      </c>
      <c r="AK104" s="7" t="s">
        <v>92</v>
      </c>
      <c r="AL104" s="7" t="s">
        <v>61</v>
      </c>
      <c r="AM104" s="7" t="s">
        <v>61</v>
      </c>
      <c r="AN104" s="7" t="s">
        <v>63</v>
      </c>
      <c r="AO104" s="7" t="s">
        <v>105</v>
      </c>
      <c r="AP104" s="7" t="s">
        <v>105</v>
      </c>
      <c r="AQ104" s="7" t="s">
        <v>105</v>
      </c>
      <c r="AR104" s="7" t="s">
        <v>105</v>
      </c>
      <c r="AS104" s="7" t="s">
        <v>65</v>
      </c>
      <c r="AT104" s="7" t="s">
        <v>112</v>
      </c>
      <c r="AU104" s="7" t="s">
        <v>65</v>
      </c>
      <c r="AV104" s="7" t="s">
        <v>112</v>
      </c>
      <c r="AW104" s="7" t="s">
        <v>131</v>
      </c>
      <c r="AX104" s="7" t="s">
        <v>112</v>
      </c>
      <c r="AY104" s="7" t="s">
        <v>65</v>
      </c>
      <c r="AZ104" s="7" t="s">
        <v>65</v>
      </c>
      <c r="BA104" s="7" t="s">
        <v>131</v>
      </c>
      <c r="BB104" s="7" t="s">
        <v>65</v>
      </c>
      <c r="BC104" s="7" t="s">
        <v>200</v>
      </c>
      <c r="BD104" s="7" t="s">
        <v>105</v>
      </c>
    </row>
    <row r="105" spans="1:56" ht="13">
      <c r="A105" s="5">
        <v>43802.598422222218</v>
      </c>
      <c r="B105" s="7" t="s">
        <v>55</v>
      </c>
      <c r="C105" s="7" t="s">
        <v>56</v>
      </c>
      <c r="D105" s="7" t="s">
        <v>57</v>
      </c>
      <c r="E105" s="7" t="s">
        <v>66</v>
      </c>
      <c r="F105" s="7" t="s">
        <v>128</v>
      </c>
      <c r="G105" s="7" t="s">
        <v>61</v>
      </c>
      <c r="H105" s="7" t="s">
        <v>66</v>
      </c>
      <c r="I105" s="7" t="s">
        <v>128</v>
      </c>
      <c r="J105" s="7" t="s">
        <v>128</v>
      </c>
      <c r="K105" s="7" t="s">
        <v>92</v>
      </c>
      <c r="L105" s="7" t="s">
        <v>131</v>
      </c>
      <c r="M105" s="7" t="s">
        <v>64</v>
      </c>
      <c r="N105" s="7" t="s">
        <v>62</v>
      </c>
      <c r="O105" s="7" t="s">
        <v>131</v>
      </c>
      <c r="P105" s="7" t="s">
        <v>68</v>
      </c>
      <c r="Q105" s="7" t="s">
        <v>68</v>
      </c>
      <c r="R105" s="7" t="s">
        <v>68</v>
      </c>
      <c r="S105" s="7" t="s">
        <v>60</v>
      </c>
      <c r="T105" s="7" t="s">
        <v>66</v>
      </c>
      <c r="U105" s="7" t="s">
        <v>68</v>
      </c>
      <c r="V105" s="7" t="s">
        <v>62</v>
      </c>
      <c r="W105" s="7" t="s">
        <v>62</v>
      </c>
      <c r="X105" s="7" t="s">
        <v>60</v>
      </c>
      <c r="Y105" s="7" t="s">
        <v>62</v>
      </c>
      <c r="Z105" s="7" t="s">
        <v>85</v>
      </c>
      <c r="AA105" s="7" t="s">
        <v>68</v>
      </c>
      <c r="AB105" s="7" t="s">
        <v>60</v>
      </c>
      <c r="AC105" s="7" t="s">
        <v>60</v>
      </c>
      <c r="AD105" s="7" t="s">
        <v>66</v>
      </c>
      <c r="AE105" s="7" t="s">
        <v>66</v>
      </c>
      <c r="AF105" s="7" t="s">
        <v>105</v>
      </c>
      <c r="AG105" s="7" t="s">
        <v>93</v>
      </c>
      <c r="AH105" s="7" t="s">
        <v>61</v>
      </c>
      <c r="AI105" s="7" t="s">
        <v>105</v>
      </c>
      <c r="AJ105" s="7" t="s">
        <v>61</v>
      </c>
      <c r="AK105" s="7" t="s">
        <v>61</v>
      </c>
      <c r="AL105" s="7" t="s">
        <v>105</v>
      </c>
      <c r="AM105" s="7" t="s">
        <v>105</v>
      </c>
      <c r="AN105" s="7" t="s">
        <v>63</v>
      </c>
      <c r="AO105" s="7" t="s">
        <v>63</v>
      </c>
      <c r="AP105" s="7" t="s">
        <v>63</v>
      </c>
      <c r="AQ105" s="7" t="s">
        <v>105</v>
      </c>
      <c r="AR105" s="7" t="s">
        <v>105</v>
      </c>
      <c r="AS105" s="7" t="s">
        <v>65</v>
      </c>
      <c r="AT105" s="7" t="s">
        <v>131</v>
      </c>
      <c r="AU105" s="7" t="s">
        <v>65</v>
      </c>
      <c r="AV105" s="7" t="s">
        <v>112</v>
      </c>
      <c r="AW105" s="7" t="s">
        <v>65</v>
      </c>
      <c r="AX105" s="7" t="s">
        <v>65</v>
      </c>
      <c r="AY105" s="7" t="s">
        <v>65</v>
      </c>
      <c r="AZ105" s="7" t="s">
        <v>65</v>
      </c>
      <c r="BA105" s="7" t="s">
        <v>131</v>
      </c>
      <c r="BB105" s="7" t="s">
        <v>65</v>
      </c>
      <c r="BC105" s="7" t="s">
        <v>258</v>
      </c>
      <c r="BD105" s="7" t="s">
        <v>63</v>
      </c>
    </row>
    <row r="106" spans="1:56" ht="13">
      <c r="A106" s="5">
        <v>43802.600492013888</v>
      </c>
      <c r="B106" s="7" t="s">
        <v>55</v>
      </c>
      <c r="C106" s="7" t="s">
        <v>58</v>
      </c>
      <c r="D106" s="7" t="s">
        <v>194</v>
      </c>
      <c r="E106" s="7" t="s">
        <v>68</v>
      </c>
      <c r="F106" s="7" t="s">
        <v>55</v>
      </c>
      <c r="G106" s="7" t="s">
        <v>63</v>
      </c>
      <c r="H106" s="7" t="s">
        <v>67</v>
      </c>
      <c r="I106" s="7" t="s">
        <v>55</v>
      </c>
      <c r="J106" s="7" t="s">
        <v>55</v>
      </c>
      <c r="K106" s="7" t="s">
        <v>63</v>
      </c>
      <c r="L106" s="7" t="s">
        <v>65</v>
      </c>
      <c r="M106" s="7" t="s">
        <v>65</v>
      </c>
      <c r="N106" s="7" t="s">
        <v>66</v>
      </c>
      <c r="O106" s="7" t="s">
        <v>65</v>
      </c>
      <c r="P106" s="7" t="s">
        <v>68</v>
      </c>
      <c r="Q106" s="7" t="s">
        <v>68</v>
      </c>
      <c r="R106" s="7" t="s">
        <v>68</v>
      </c>
      <c r="S106" s="7" t="s">
        <v>60</v>
      </c>
      <c r="T106" s="7" t="s">
        <v>60</v>
      </c>
      <c r="U106" s="7" t="s">
        <v>60</v>
      </c>
      <c r="V106" s="7" t="s">
        <v>60</v>
      </c>
      <c r="W106" s="7" t="s">
        <v>67</v>
      </c>
      <c r="X106" s="7" t="s">
        <v>68</v>
      </c>
      <c r="Y106" s="7" t="s">
        <v>68</v>
      </c>
      <c r="Z106" s="7" t="s">
        <v>130</v>
      </c>
      <c r="AA106" s="7" t="s">
        <v>68</v>
      </c>
      <c r="AB106" s="7" t="s">
        <v>62</v>
      </c>
      <c r="AC106" s="7" t="s">
        <v>60</v>
      </c>
      <c r="AD106" s="7" t="s">
        <v>66</v>
      </c>
      <c r="AE106" s="7" t="s">
        <v>67</v>
      </c>
      <c r="AF106" s="7" t="s">
        <v>61</v>
      </c>
      <c r="AG106" s="7" t="s">
        <v>93</v>
      </c>
      <c r="AH106" s="7" t="s">
        <v>105</v>
      </c>
      <c r="AI106" s="7" t="s">
        <v>63</v>
      </c>
      <c r="AJ106" s="7" t="s">
        <v>63</v>
      </c>
      <c r="AK106" s="7" t="s">
        <v>63</v>
      </c>
      <c r="AL106" s="7" t="s">
        <v>105</v>
      </c>
      <c r="AM106" s="7" t="s">
        <v>105</v>
      </c>
      <c r="AN106" s="7" t="s">
        <v>63</v>
      </c>
      <c r="AO106" s="7" t="s">
        <v>63</v>
      </c>
      <c r="AP106" s="7" t="s">
        <v>105</v>
      </c>
      <c r="AQ106" s="7" t="s">
        <v>105</v>
      </c>
      <c r="AR106" s="7" t="s">
        <v>105</v>
      </c>
      <c r="AS106" s="7" t="s">
        <v>112</v>
      </c>
      <c r="AT106" s="7" t="s">
        <v>112</v>
      </c>
      <c r="AU106" s="7" t="s">
        <v>112</v>
      </c>
      <c r="AV106" s="7" t="s">
        <v>108</v>
      </c>
      <c r="AW106" s="7" t="s">
        <v>112</v>
      </c>
      <c r="AX106" s="7" t="s">
        <v>131</v>
      </c>
      <c r="AY106" s="7" t="s">
        <v>65</v>
      </c>
      <c r="AZ106" s="7" t="s">
        <v>112</v>
      </c>
      <c r="BA106" s="7" t="s">
        <v>64</v>
      </c>
      <c r="BB106" s="7" t="s">
        <v>131</v>
      </c>
      <c r="BC106" s="7" t="s">
        <v>259</v>
      </c>
      <c r="BD106" s="7" t="s">
        <v>105</v>
      </c>
    </row>
    <row r="107" spans="1:56" ht="13">
      <c r="A107" s="5">
        <v>43802.602899930556</v>
      </c>
      <c r="B107" s="7" t="s">
        <v>55</v>
      </c>
      <c r="C107" s="7" t="s">
        <v>58</v>
      </c>
      <c r="D107" s="7" t="s">
        <v>136</v>
      </c>
      <c r="E107" s="7" t="s">
        <v>60</v>
      </c>
      <c r="F107" s="7" t="s">
        <v>55</v>
      </c>
      <c r="G107" s="7" t="s">
        <v>61</v>
      </c>
      <c r="H107" s="7" t="s">
        <v>60</v>
      </c>
      <c r="I107" s="7" t="s">
        <v>55</v>
      </c>
      <c r="J107" s="7" t="s">
        <v>55</v>
      </c>
      <c r="K107" s="7" t="s">
        <v>61</v>
      </c>
      <c r="L107" s="7" t="s">
        <v>65</v>
      </c>
      <c r="M107" s="7" t="s">
        <v>131</v>
      </c>
      <c r="N107" s="7" t="s">
        <v>67</v>
      </c>
      <c r="O107" s="7" t="s">
        <v>65</v>
      </c>
      <c r="P107" s="7" t="s">
        <v>62</v>
      </c>
      <c r="Q107" s="7" t="s">
        <v>60</v>
      </c>
      <c r="R107" s="7" t="s">
        <v>67</v>
      </c>
      <c r="S107" s="7" t="s">
        <v>60</v>
      </c>
      <c r="T107" s="7" t="s">
        <v>60</v>
      </c>
      <c r="U107" s="7" t="s">
        <v>67</v>
      </c>
      <c r="V107" s="7" t="s">
        <v>67</v>
      </c>
      <c r="W107" s="7" t="s">
        <v>66</v>
      </c>
      <c r="X107" s="7" t="s">
        <v>60</v>
      </c>
      <c r="Y107" s="7" t="s">
        <v>68</v>
      </c>
      <c r="Z107" s="7" t="s">
        <v>130</v>
      </c>
      <c r="AA107" s="7" t="s">
        <v>62</v>
      </c>
      <c r="AB107" s="7" t="s">
        <v>62</v>
      </c>
      <c r="AC107" s="7" t="s">
        <v>68</v>
      </c>
      <c r="AD107" s="7" t="s">
        <v>66</v>
      </c>
      <c r="AE107" s="7" t="s">
        <v>66</v>
      </c>
      <c r="AF107" s="7" t="s">
        <v>63</v>
      </c>
      <c r="AG107" s="7" t="s">
        <v>63</v>
      </c>
      <c r="AH107" s="7" t="s">
        <v>105</v>
      </c>
      <c r="AI107" s="7" t="s">
        <v>61</v>
      </c>
      <c r="AJ107" s="7" t="s">
        <v>61</v>
      </c>
      <c r="AK107" s="7" t="s">
        <v>63</v>
      </c>
      <c r="AL107" s="7" t="s">
        <v>63</v>
      </c>
      <c r="AM107" s="7" t="s">
        <v>63</v>
      </c>
      <c r="AN107" s="7" t="s">
        <v>61</v>
      </c>
      <c r="AO107" s="7" t="s">
        <v>105</v>
      </c>
      <c r="AP107" s="7" t="s">
        <v>61</v>
      </c>
      <c r="AQ107" s="7" t="s">
        <v>105</v>
      </c>
      <c r="AR107" s="7" t="s">
        <v>105</v>
      </c>
      <c r="AS107" s="7" t="s">
        <v>112</v>
      </c>
      <c r="AT107" s="7" t="s">
        <v>112</v>
      </c>
      <c r="AU107" s="7" t="s">
        <v>131</v>
      </c>
      <c r="AV107" s="7" t="s">
        <v>112</v>
      </c>
      <c r="AW107" s="7" t="s">
        <v>112</v>
      </c>
      <c r="AX107" s="7" t="s">
        <v>112</v>
      </c>
      <c r="AY107" s="7" t="s">
        <v>112</v>
      </c>
      <c r="AZ107" s="7" t="s">
        <v>131</v>
      </c>
      <c r="BA107" s="7" t="s">
        <v>131</v>
      </c>
      <c r="BB107" s="7" t="s">
        <v>65</v>
      </c>
      <c r="BC107" s="7" t="s">
        <v>260</v>
      </c>
      <c r="BD107" s="7" t="s">
        <v>105</v>
      </c>
    </row>
    <row r="108" spans="1:56" ht="13">
      <c r="A108" s="5">
        <v>43802.60355190972</v>
      </c>
      <c r="B108" s="7" t="s">
        <v>55</v>
      </c>
      <c r="C108" s="7" t="s">
        <v>58</v>
      </c>
      <c r="D108" s="7" t="s">
        <v>59</v>
      </c>
      <c r="E108" s="7" t="s">
        <v>67</v>
      </c>
      <c r="F108" s="7" t="s">
        <v>128</v>
      </c>
      <c r="G108" s="7" t="s">
        <v>61</v>
      </c>
      <c r="H108" s="7" t="s">
        <v>67</v>
      </c>
      <c r="I108" s="7" t="s">
        <v>55</v>
      </c>
      <c r="J108" s="7" t="s">
        <v>55</v>
      </c>
      <c r="K108" s="7" t="s">
        <v>63</v>
      </c>
      <c r="L108" s="7" t="s">
        <v>131</v>
      </c>
      <c r="M108" s="7" t="s">
        <v>65</v>
      </c>
      <c r="N108" s="7" t="s">
        <v>66</v>
      </c>
      <c r="O108" s="7" t="s">
        <v>65</v>
      </c>
      <c r="P108" s="7" t="s">
        <v>68</v>
      </c>
      <c r="Q108" s="7" t="s">
        <v>68</v>
      </c>
      <c r="R108" s="7" t="s">
        <v>68</v>
      </c>
      <c r="S108" s="7" t="s">
        <v>67</v>
      </c>
      <c r="T108" s="7" t="s">
        <v>67</v>
      </c>
      <c r="U108" s="7" t="s">
        <v>60</v>
      </c>
      <c r="V108" s="7" t="s">
        <v>60</v>
      </c>
      <c r="W108" s="7" t="s">
        <v>68</v>
      </c>
      <c r="X108" s="7" t="s">
        <v>60</v>
      </c>
      <c r="Y108" s="7" t="s">
        <v>62</v>
      </c>
      <c r="Z108" s="7" t="s">
        <v>85</v>
      </c>
      <c r="AA108" s="7" t="s">
        <v>60</v>
      </c>
      <c r="AB108" s="7" t="s">
        <v>62</v>
      </c>
      <c r="AC108" s="7" t="s">
        <v>68</v>
      </c>
      <c r="AD108" s="7" t="s">
        <v>67</v>
      </c>
      <c r="AE108" s="7" t="s">
        <v>66</v>
      </c>
      <c r="AF108" s="7" t="s">
        <v>92</v>
      </c>
      <c r="AG108" s="7" t="s">
        <v>61</v>
      </c>
      <c r="AH108" s="7" t="s">
        <v>63</v>
      </c>
      <c r="AI108" s="7" t="s">
        <v>61</v>
      </c>
      <c r="AJ108" s="7" t="s">
        <v>61</v>
      </c>
      <c r="AK108" s="7" t="s">
        <v>92</v>
      </c>
      <c r="AL108" s="7" t="s">
        <v>61</v>
      </c>
      <c r="AM108" s="7" t="s">
        <v>61</v>
      </c>
      <c r="AN108" s="7" t="s">
        <v>61</v>
      </c>
      <c r="AO108" s="7" t="s">
        <v>61</v>
      </c>
      <c r="AP108" s="7" t="s">
        <v>63</v>
      </c>
      <c r="AQ108" s="7" t="s">
        <v>105</v>
      </c>
      <c r="AR108" s="7" t="s">
        <v>105</v>
      </c>
      <c r="AS108" s="7" t="s">
        <v>131</v>
      </c>
      <c r="AT108" s="7" t="s">
        <v>65</v>
      </c>
      <c r="AU108" s="7" t="s">
        <v>64</v>
      </c>
      <c r="AV108" s="7" t="s">
        <v>112</v>
      </c>
      <c r="AW108" s="7" t="s">
        <v>65</v>
      </c>
      <c r="AX108" s="7" t="s">
        <v>64</v>
      </c>
      <c r="AY108" s="7" t="s">
        <v>64</v>
      </c>
      <c r="AZ108" s="7" t="s">
        <v>65</v>
      </c>
      <c r="BA108" s="7" t="s">
        <v>65</v>
      </c>
      <c r="BB108" s="7" t="s">
        <v>65</v>
      </c>
      <c r="BC108" s="7" t="s">
        <v>261</v>
      </c>
      <c r="BD108" s="7" t="s">
        <v>105</v>
      </c>
    </row>
    <row r="109" spans="1:56" ht="13">
      <c r="A109" s="5">
        <v>43802.607360196758</v>
      </c>
      <c r="B109" s="7" t="s">
        <v>55</v>
      </c>
      <c r="C109" s="7" t="s">
        <v>56</v>
      </c>
      <c r="D109" s="7" t="s">
        <v>57</v>
      </c>
      <c r="E109" s="7" t="s">
        <v>68</v>
      </c>
      <c r="F109" s="7" t="s">
        <v>55</v>
      </c>
      <c r="G109" s="7" t="s">
        <v>63</v>
      </c>
      <c r="H109" s="7" t="s">
        <v>67</v>
      </c>
      <c r="I109" s="7" t="s">
        <v>128</v>
      </c>
      <c r="J109" s="7" t="s">
        <v>128</v>
      </c>
      <c r="K109" s="7" t="s">
        <v>61</v>
      </c>
      <c r="L109" s="7" t="s">
        <v>108</v>
      </c>
      <c r="M109" s="7" t="s">
        <v>131</v>
      </c>
      <c r="N109" s="7" t="s">
        <v>62</v>
      </c>
      <c r="O109" s="7" t="s">
        <v>129</v>
      </c>
      <c r="P109" s="7" t="s">
        <v>66</v>
      </c>
      <c r="Q109" s="7" t="s">
        <v>60</v>
      </c>
      <c r="R109" s="7" t="s">
        <v>60</v>
      </c>
      <c r="S109" s="7" t="s">
        <v>68</v>
      </c>
      <c r="T109" s="7" t="s">
        <v>68</v>
      </c>
      <c r="U109" s="7" t="s">
        <v>68</v>
      </c>
      <c r="V109" s="7" t="s">
        <v>68</v>
      </c>
      <c r="W109" s="7" t="s">
        <v>62</v>
      </c>
      <c r="X109" s="7" t="s">
        <v>60</v>
      </c>
      <c r="Y109" s="7" t="s">
        <v>68</v>
      </c>
      <c r="Z109" s="7" t="s">
        <v>66</v>
      </c>
      <c r="AA109" s="7" t="s">
        <v>66</v>
      </c>
      <c r="AB109" s="7" t="s">
        <v>66</v>
      </c>
      <c r="AC109" s="7" t="s">
        <v>66</v>
      </c>
      <c r="AD109" s="7" t="s">
        <v>66</v>
      </c>
      <c r="AE109" s="7" t="s">
        <v>66</v>
      </c>
      <c r="AF109" s="7" t="s">
        <v>92</v>
      </c>
      <c r="AG109" s="7" t="s">
        <v>93</v>
      </c>
      <c r="AH109" s="7" t="s">
        <v>105</v>
      </c>
      <c r="AI109" s="7" t="s">
        <v>61</v>
      </c>
      <c r="AJ109" s="7" t="s">
        <v>61</v>
      </c>
      <c r="AK109" s="7" t="s">
        <v>93</v>
      </c>
      <c r="AL109" s="7" t="s">
        <v>61</v>
      </c>
      <c r="AM109" s="7" t="s">
        <v>92</v>
      </c>
      <c r="AN109" s="7" t="s">
        <v>92</v>
      </c>
      <c r="AO109" s="7" t="s">
        <v>63</v>
      </c>
      <c r="AP109" s="7" t="s">
        <v>63</v>
      </c>
      <c r="AQ109" s="7" t="s">
        <v>105</v>
      </c>
      <c r="AR109" s="7" t="s">
        <v>105</v>
      </c>
      <c r="AS109" s="7" t="s">
        <v>65</v>
      </c>
      <c r="AT109" s="7" t="s">
        <v>65</v>
      </c>
      <c r="AU109" s="7" t="s">
        <v>64</v>
      </c>
      <c r="AV109" s="7" t="s">
        <v>64</v>
      </c>
      <c r="AW109" s="7" t="s">
        <v>64</v>
      </c>
      <c r="AX109" s="7" t="s">
        <v>64</v>
      </c>
      <c r="AY109" s="7" t="s">
        <v>64</v>
      </c>
      <c r="AZ109" s="7" t="s">
        <v>131</v>
      </c>
      <c r="BA109" s="7" t="s">
        <v>65</v>
      </c>
      <c r="BB109" s="7" t="s">
        <v>131</v>
      </c>
      <c r="BC109" s="7" t="s">
        <v>262</v>
      </c>
      <c r="BD109" s="7" t="s">
        <v>105</v>
      </c>
    </row>
    <row r="110" spans="1:56" ht="13">
      <c r="A110" s="5">
        <v>43802.61071695602</v>
      </c>
      <c r="B110" s="7" t="s">
        <v>55</v>
      </c>
      <c r="C110" s="7" t="s">
        <v>56</v>
      </c>
      <c r="D110" s="7" t="s">
        <v>194</v>
      </c>
      <c r="E110" s="7" t="s">
        <v>67</v>
      </c>
      <c r="F110" s="7" t="s">
        <v>55</v>
      </c>
      <c r="G110" s="7" t="s">
        <v>61</v>
      </c>
      <c r="H110" s="7" t="s">
        <v>67</v>
      </c>
      <c r="I110" s="7" t="s">
        <v>128</v>
      </c>
      <c r="J110" s="7" t="s">
        <v>128</v>
      </c>
      <c r="K110" s="7" t="s">
        <v>63</v>
      </c>
      <c r="M110" s="7" t="s">
        <v>112</v>
      </c>
      <c r="N110" s="7" t="s">
        <v>67</v>
      </c>
      <c r="O110" s="7" t="s">
        <v>131</v>
      </c>
      <c r="P110" s="7" t="s">
        <v>68</v>
      </c>
      <c r="Q110" s="7" t="s">
        <v>60</v>
      </c>
      <c r="R110" s="7" t="s">
        <v>60</v>
      </c>
      <c r="S110" s="7" t="s">
        <v>67</v>
      </c>
      <c r="T110" s="7" t="s">
        <v>67</v>
      </c>
      <c r="U110" s="7" t="s">
        <v>67</v>
      </c>
      <c r="V110" s="7" t="s">
        <v>68</v>
      </c>
      <c r="W110" s="7" t="s">
        <v>60</v>
      </c>
      <c r="X110" s="7" t="s">
        <v>67</v>
      </c>
      <c r="Y110" s="7" t="s">
        <v>60</v>
      </c>
      <c r="Z110" s="7" t="s">
        <v>85</v>
      </c>
      <c r="AA110" s="7" t="s">
        <v>60</v>
      </c>
      <c r="AB110" s="7" t="s">
        <v>60</v>
      </c>
      <c r="AC110" s="7" t="s">
        <v>60</v>
      </c>
      <c r="AD110" s="7" t="s">
        <v>66</v>
      </c>
      <c r="AE110" s="7" t="s">
        <v>66</v>
      </c>
      <c r="AF110" s="7" t="s">
        <v>92</v>
      </c>
      <c r="AG110" s="7" t="s">
        <v>93</v>
      </c>
      <c r="AH110" s="7" t="s">
        <v>63</v>
      </c>
      <c r="AI110" s="7" t="s">
        <v>61</v>
      </c>
      <c r="AJ110" s="7" t="s">
        <v>61</v>
      </c>
      <c r="AK110" s="7" t="s">
        <v>61</v>
      </c>
      <c r="AL110" s="7" t="s">
        <v>61</v>
      </c>
      <c r="AM110" s="7" t="s">
        <v>105</v>
      </c>
      <c r="AN110" s="7" t="s">
        <v>63</v>
      </c>
      <c r="AO110" s="7" t="s">
        <v>63</v>
      </c>
      <c r="AP110" s="7" t="s">
        <v>63</v>
      </c>
      <c r="AQ110" s="7" t="s">
        <v>105</v>
      </c>
      <c r="AR110" s="7" t="s">
        <v>105</v>
      </c>
      <c r="AS110" s="7" t="s">
        <v>64</v>
      </c>
      <c r="AT110" s="7" t="s">
        <v>131</v>
      </c>
      <c r="AU110" s="7" t="s">
        <v>65</v>
      </c>
      <c r="AV110" s="7" t="s">
        <v>108</v>
      </c>
      <c r="AW110" s="7" t="s">
        <v>108</v>
      </c>
      <c r="AX110" s="7" t="s">
        <v>108</v>
      </c>
      <c r="AY110" s="7" t="s">
        <v>131</v>
      </c>
      <c r="AZ110" s="7" t="s">
        <v>112</v>
      </c>
      <c r="BA110" s="7" t="s">
        <v>65</v>
      </c>
      <c r="BB110" s="7" t="s">
        <v>131</v>
      </c>
      <c r="BC110" s="7" t="s">
        <v>227</v>
      </c>
      <c r="BD110" s="7" t="s">
        <v>63</v>
      </c>
    </row>
    <row r="111" spans="1:56" ht="13">
      <c r="A111" s="5">
        <v>43802.611797453705</v>
      </c>
      <c r="B111" s="7" t="s">
        <v>55</v>
      </c>
      <c r="C111" s="7" t="s">
        <v>56</v>
      </c>
      <c r="D111" s="7" t="s">
        <v>194</v>
      </c>
      <c r="E111" s="7" t="s">
        <v>67</v>
      </c>
      <c r="F111" s="7" t="s">
        <v>128</v>
      </c>
      <c r="G111" s="7" t="s">
        <v>105</v>
      </c>
      <c r="H111" s="7" t="s">
        <v>67</v>
      </c>
      <c r="I111" s="7" t="s">
        <v>128</v>
      </c>
      <c r="J111" s="7" t="s">
        <v>128</v>
      </c>
      <c r="K111" s="7" t="s">
        <v>105</v>
      </c>
      <c r="L111" s="7" t="s">
        <v>131</v>
      </c>
      <c r="M111" s="7" t="s">
        <v>131</v>
      </c>
      <c r="N111" s="7" t="s">
        <v>66</v>
      </c>
      <c r="O111" s="7" t="s">
        <v>65</v>
      </c>
      <c r="P111" s="7" t="s">
        <v>66</v>
      </c>
      <c r="Q111" s="7" t="s">
        <v>66</v>
      </c>
      <c r="R111" s="7" t="s">
        <v>66</v>
      </c>
      <c r="S111" s="7" t="s">
        <v>66</v>
      </c>
      <c r="T111" s="7" t="s">
        <v>66</v>
      </c>
      <c r="U111" s="7" t="s">
        <v>66</v>
      </c>
      <c r="V111" s="7" t="s">
        <v>66</v>
      </c>
      <c r="W111" s="7" t="s">
        <v>68</v>
      </c>
      <c r="X111" s="7" t="s">
        <v>66</v>
      </c>
      <c r="Y111" s="7" t="s">
        <v>68</v>
      </c>
      <c r="Z111" s="7" t="s">
        <v>199</v>
      </c>
      <c r="AA111" s="7" t="s">
        <v>66</v>
      </c>
      <c r="AB111" s="7" t="s">
        <v>67</v>
      </c>
      <c r="AC111" s="7" t="s">
        <v>67</v>
      </c>
      <c r="AD111" s="7" t="s">
        <v>66</v>
      </c>
      <c r="AE111" s="7" t="s">
        <v>66</v>
      </c>
      <c r="AF111" s="7" t="s">
        <v>93</v>
      </c>
      <c r="AG111" s="7" t="s">
        <v>93</v>
      </c>
      <c r="AH111" s="7" t="s">
        <v>63</v>
      </c>
      <c r="AI111" s="7" t="s">
        <v>105</v>
      </c>
      <c r="AJ111" s="7" t="s">
        <v>61</v>
      </c>
      <c r="AK111" s="7" t="s">
        <v>61</v>
      </c>
      <c r="AL111" s="7" t="s">
        <v>93</v>
      </c>
      <c r="AM111" s="7" t="s">
        <v>93</v>
      </c>
      <c r="AN111" s="7" t="s">
        <v>61</v>
      </c>
      <c r="AO111" s="7" t="s">
        <v>61</v>
      </c>
      <c r="AP111" s="7" t="s">
        <v>61</v>
      </c>
      <c r="AQ111" s="7" t="s">
        <v>105</v>
      </c>
      <c r="AR111" s="7" t="s">
        <v>105</v>
      </c>
      <c r="AS111" s="7" t="s">
        <v>108</v>
      </c>
      <c r="AT111" s="7" t="s">
        <v>112</v>
      </c>
      <c r="AU111" s="7" t="s">
        <v>65</v>
      </c>
      <c r="AV111" s="7" t="s">
        <v>112</v>
      </c>
      <c r="AW111" s="7" t="s">
        <v>112</v>
      </c>
      <c r="AX111" s="7" t="s">
        <v>112</v>
      </c>
      <c r="AY111" s="7" t="s">
        <v>112</v>
      </c>
      <c r="AZ111" s="7" t="s">
        <v>112</v>
      </c>
      <c r="BA111" s="7" t="s">
        <v>65</v>
      </c>
      <c r="BB111" s="7" t="s">
        <v>131</v>
      </c>
      <c r="BC111" s="7" t="s">
        <v>137</v>
      </c>
      <c r="BD111" s="7" t="s">
        <v>61</v>
      </c>
    </row>
    <row r="112" spans="1:56" ht="13">
      <c r="A112" s="5">
        <v>43802.615509560186</v>
      </c>
      <c r="B112" s="7" t="s">
        <v>55</v>
      </c>
      <c r="C112" s="7" t="s">
        <v>58</v>
      </c>
      <c r="D112" s="7" t="s">
        <v>136</v>
      </c>
      <c r="E112" s="7" t="s">
        <v>68</v>
      </c>
      <c r="F112" s="7" t="s">
        <v>55</v>
      </c>
      <c r="G112" s="7" t="s">
        <v>61</v>
      </c>
      <c r="H112" s="7" t="s">
        <v>60</v>
      </c>
      <c r="I112" s="7" t="s">
        <v>55</v>
      </c>
      <c r="J112" s="7" t="s">
        <v>55</v>
      </c>
      <c r="K112" s="7" t="s">
        <v>63</v>
      </c>
      <c r="L112" s="7" t="s">
        <v>131</v>
      </c>
      <c r="M112" s="7" t="s">
        <v>65</v>
      </c>
      <c r="N112" s="7" t="s">
        <v>60</v>
      </c>
      <c r="O112" s="7" t="s">
        <v>112</v>
      </c>
      <c r="P112" s="7" t="s">
        <v>68</v>
      </c>
      <c r="Q112" s="7" t="s">
        <v>67</v>
      </c>
      <c r="R112" s="7" t="s">
        <v>60</v>
      </c>
      <c r="S112" s="7" t="s">
        <v>67</v>
      </c>
      <c r="T112" s="7" t="s">
        <v>67</v>
      </c>
      <c r="U112" s="7" t="s">
        <v>68</v>
      </c>
      <c r="V112" s="7" t="s">
        <v>67</v>
      </c>
      <c r="W112" s="7" t="s">
        <v>60</v>
      </c>
      <c r="X112" s="7" t="s">
        <v>60</v>
      </c>
      <c r="Y112" s="7" t="s">
        <v>68</v>
      </c>
      <c r="Z112" s="7" t="s">
        <v>85</v>
      </c>
      <c r="AA112" s="7" t="s">
        <v>66</v>
      </c>
      <c r="AB112" s="7" t="s">
        <v>67</v>
      </c>
      <c r="AC112" s="7" t="s">
        <v>66</v>
      </c>
      <c r="AD112" s="7" t="s">
        <v>66</v>
      </c>
      <c r="AE112" s="7" t="s">
        <v>66</v>
      </c>
      <c r="AF112" s="7" t="s">
        <v>61</v>
      </c>
      <c r="AG112" s="7" t="s">
        <v>61</v>
      </c>
      <c r="AH112" s="7" t="s">
        <v>63</v>
      </c>
      <c r="AI112" s="7" t="s">
        <v>63</v>
      </c>
      <c r="AJ112" s="7" t="s">
        <v>61</v>
      </c>
      <c r="AK112" s="7" t="s">
        <v>63</v>
      </c>
      <c r="AL112" s="7" t="s">
        <v>61</v>
      </c>
      <c r="AM112" s="7" t="s">
        <v>105</v>
      </c>
      <c r="AN112" s="7" t="s">
        <v>61</v>
      </c>
      <c r="AO112" s="7" t="s">
        <v>63</v>
      </c>
      <c r="AP112" s="7" t="s">
        <v>61</v>
      </c>
      <c r="AQ112" s="7" t="s">
        <v>63</v>
      </c>
      <c r="AR112" s="7" t="s">
        <v>133</v>
      </c>
      <c r="AS112" s="7" t="s">
        <v>112</v>
      </c>
      <c r="AT112" s="7" t="s">
        <v>108</v>
      </c>
      <c r="AU112" s="7" t="s">
        <v>64</v>
      </c>
      <c r="AV112" s="7" t="s">
        <v>112</v>
      </c>
      <c r="AW112" s="7" t="s">
        <v>112</v>
      </c>
      <c r="AX112" s="7" t="s">
        <v>112</v>
      </c>
      <c r="AY112" s="7" t="s">
        <v>65</v>
      </c>
      <c r="AZ112" s="7" t="s">
        <v>131</v>
      </c>
      <c r="BA112" s="7" t="s">
        <v>131</v>
      </c>
      <c r="BB112" s="7" t="s">
        <v>65</v>
      </c>
      <c r="BC112" s="7" t="s">
        <v>263</v>
      </c>
      <c r="BD112" s="7" t="s">
        <v>92</v>
      </c>
    </row>
    <row r="113" spans="1:62" ht="13">
      <c r="A113" s="5">
        <v>43802.619520416665</v>
      </c>
      <c r="B113" s="7" t="s">
        <v>55</v>
      </c>
      <c r="C113" s="7" t="s">
        <v>58</v>
      </c>
      <c r="D113" s="7" t="s">
        <v>59</v>
      </c>
      <c r="E113" s="7" t="s">
        <v>60</v>
      </c>
      <c r="F113" s="7" t="s">
        <v>55</v>
      </c>
      <c r="G113" s="7" t="s">
        <v>63</v>
      </c>
      <c r="H113" s="7" t="s">
        <v>66</v>
      </c>
      <c r="I113" s="7" t="s">
        <v>128</v>
      </c>
      <c r="J113" s="7" t="s">
        <v>128</v>
      </c>
      <c r="K113" s="7" t="s">
        <v>63</v>
      </c>
      <c r="L113" s="7" t="s">
        <v>131</v>
      </c>
      <c r="M113" s="7" t="s">
        <v>131</v>
      </c>
      <c r="N113" s="7" t="s">
        <v>67</v>
      </c>
      <c r="O113" s="7" t="s">
        <v>65</v>
      </c>
      <c r="P113" s="7" t="s">
        <v>68</v>
      </c>
      <c r="Q113" s="7" t="s">
        <v>67</v>
      </c>
      <c r="R113" s="7" t="s">
        <v>67</v>
      </c>
      <c r="S113" s="7" t="s">
        <v>67</v>
      </c>
      <c r="T113" s="7" t="s">
        <v>66</v>
      </c>
      <c r="U113" s="7" t="s">
        <v>67</v>
      </c>
      <c r="V113" s="7" t="s">
        <v>67</v>
      </c>
      <c r="W113" s="7" t="s">
        <v>66</v>
      </c>
      <c r="X113" s="7" t="s">
        <v>66</v>
      </c>
      <c r="Y113" s="7" t="s">
        <v>67</v>
      </c>
      <c r="Z113" s="7" t="s">
        <v>66</v>
      </c>
      <c r="AA113" s="7" t="s">
        <v>66</v>
      </c>
      <c r="AB113" s="7" t="s">
        <v>67</v>
      </c>
      <c r="AC113" s="7" t="s">
        <v>66</v>
      </c>
      <c r="AD113" s="7" t="s">
        <v>66</v>
      </c>
      <c r="AE113" s="7" t="s">
        <v>66</v>
      </c>
      <c r="AF113" s="7" t="s">
        <v>63</v>
      </c>
      <c r="AG113" s="7" t="s">
        <v>61</v>
      </c>
      <c r="AH113" s="7" t="s">
        <v>63</v>
      </c>
      <c r="AI113" s="7" t="s">
        <v>92</v>
      </c>
      <c r="AJ113" s="7" t="s">
        <v>61</v>
      </c>
      <c r="AK113" s="7" t="s">
        <v>63</v>
      </c>
      <c r="AL113" s="7" t="s">
        <v>92</v>
      </c>
      <c r="AM113" s="7" t="s">
        <v>105</v>
      </c>
      <c r="AN113" s="7" t="s">
        <v>63</v>
      </c>
      <c r="AO113" s="7" t="s">
        <v>105</v>
      </c>
      <c r="AP113" s="7" t="s">
        <v>105</v>
      </c>
      <c r="AQ113" s="7" t="s">
        <v>105</v>
      </c>
      <c r="AR113" s="7" t="s">
        <v>105</v>
      </c>
      <c r="AS113" s="7" t="s">
        <v>108</v>
      </c>
      <c r="AT113" s="7" t="s">
        <v>65</v>
      </c>
      <c r="AU113" s="7" t="s">
        <v>131</v>
      </c>
      <c r="AV113" s="7" t="s">
        <v>131</v>
      </c>
      <c r="AW113" s="7" t="s">
        <v>65</v>
      </c>
      <c r="AX113" s="7" t="s">
        <v>65</v>
      </c>
      <c r="AY113" s="7" t="s">
        <v>65</v>
      </c>
      <c r="AZ113" s="7" t="s">
        <v>65</v>
      </c>
      <c r="BA113" s="7" t="s">
        <v>131</v>
      </c>
      <c r="BB113" s="7" t="s">
        <v>131</v>
      </c>
      <c r="BC113" s="7" t="s">
        <v>204</v>
      </c>
      <c r="BD113" s="7" t="s">
        <v>105</v>
      </c>
    </row>
    <row r="114" spans="1:62" ht="13">
      <c r="A114" s="5">
        <v>43802.627287118055</v>
      </c>
      <c r="B114" s="7" t="s">
        <v>55</v>
      </c>
      <c r="C114" s="7" t="s">
        <v>58</v>
      </c>
      <c r="D114" s="7" t="s">
        <v>136</v>
      </c>
      <c r="E114" s="7" t="s">
        <v>60</v>
      </c>
      <c r="F114" s="7" t="s">
        <v>55</v>
      </c>
      <c r="G114" s="7" t="s">
        <v>63</v>
      </c>
      <c r="H114" s="7" t="s">
        <v>67</v>
      </c>
      <c r="I114" s="7" t="s">
        <v>128</v>
      </c>
      <c r="J114" s="7" t="s">
        <v>55</v>
      </c>
      <c r="K114" s="7" t="s">
        <v>63</v>
      </c>
      <c r="L114" s="7" t="s">
        <v>131</v>
      </c>
      <c r="M114" s="7" t="s">
        <v>131</v>
      </c>
      <c r="N114" s="7" t="s">
        <v>66</v>
      </c>
      <c r="O114" s="7" t="s">
        <v>131</v>
      </c>
      <c r="P114" s="7" t="s">
        <v>67</v>
      </c>
      <c r="Q114" s="7" t="s">
        <v>68</v>
      </c>
      <c r="R114" s="7" t="s">
        <v>68</v>
      </c>
      <c r="S114" s="7" t="s">
        <v>60</v>
      </c>
      <c r="T114" s="7" t="s">
        <v>67</v>
      </c>
      <c r="U114" s="7" t="s">
        <v>60</v>
      </c>
      <c r="V114" s="7" t="s">
        <v>60</v>
      </c>
      <c r="W114" s="7" t="s">
        <v>60</v>
      </c>
      <c r="X114" s="7" t="s">
        <v>67</v>
      </c>
      <c r="Y114" s="7" t="s">
        <v>68</v>
      </c>
      <c r="Z114" s="7" t="s">
        <v>130</v>
      </c>
      <c r="AA114" s="7" t="s">
        <v>68</v>
      </c>
      <c r="AB114" s="7" t="s">
        <v>62</v>
      </c>
      <c r="AC114" s="7" t="s">
        <v>62</v>
      </c>
      <c r="AD114" s="7" t="s">
        <v>66</v>
      </c>
      <c r="AE114" s="7" t="s">
        <v>66</v>
      </c>
      <c r="AF114" s="7" t="s">
        <v>61</v>
      </c>
      <c r="AG114" s="7" t="s">
        <v>61</v>
      </c>
      <c r="AH114" s="7" t="s">
        <v>105</v>
      </c>
      <c r="AI114" s="7" t="s">
        <v>93</v>
      </c>
      <c r="AJ114" s="7" t="s">
        <v>61</v>
      </c>
      <c r="AK114" s="7" t="s">
        <v>93</v>
      </c>
      <c r="AL114" s="7" t="s">
        <v>61</v>
      </c>
      <c r="AM114" s="7" t="s">
        <v>63</v>
      </c>
      <c r="AN114" s="7" t="s">
        <v>92</v>
      </c>
      <c r="AO114" s="7" t="s">
        <v>61</v>
      </c>
      <c r="AP114" s="7" t="s">
        <v>61</v>
      </c>
      <c r="AQ114" s="7" t="s">
        <v>61</v>
      </c>
      <c r="AR114" s="7" t="s">
        <v>133</v>
      </c>
      <c r="AS114" s="7" t="s">
        <v>131</v>
      </c>
      <c r="AT114" s="7" t="s">
        <v>65</v>
      </c>
      <c r="AU114" s="7" t="s">
        <v>64</v>
      </c>
      <c r="AV114" s="7" t="s">
        <v>65</v>
      </c>
      <c r="AW114" s="7" t="s">
        <v>131</v>
      </c>
      <c r="AX114" s="7" t="s">
        <v>112</v>
      </c>
      <c r="AY114" s="7" t="s">
        <v>112</v>
      </c>
      <c r="AZ114" s="7" t="s">
        <v>131</v>
      </c>
      <c r="BA114" s="7" t="s">
        <v>112</v>
      </c>
      <c r="BB114" s="7" t="s">
        <v>65</v>
      </c>
      <c r="BC114" s="7" t="s">
        <v>264</v>
      </c>
      <c r="BD114" s="7" t="s">
        <v>105</v>
      </c>
    </row>
    <row r="115" spans="1:62" ht="13">
      <c r="A115" s="5">
        <v>43802.631146979169</v>
      </c>
      <c r="B115" s="7" t="s">
        <v>55</v>
      </c>
      <c r="C115" s="7" t="s">
        <v>58</v>
      </c>
      <c r="D115" s="7" t="s">
        <v>59</v>
      </c>
      <c r="E115" s="7" t="s">
        <v>67</v>
      </c>
      <c r="F115" s="7" t="s">
        <v>55</v>
      </c>
      <c r="G115" s="7" t="s">
        <v>92</v>
      </c>
      <c r="H115" s="7" t="s">
        <v>67</v>
      </c>
      <c r="I115" s="7" t="s">
        <v>55</v>
      </c>
      <c r="J115" s="7" t="s">
        <v>55</v>
      </c>
      <c r="K115" s="7" t="s">
        <v>63</v>
      </c>
      <c r="L115" s="7" t="s">
        <v>112</v>
      </c>
      <c r="M115" s="7" t="s">
        <v>65</v>
      </c>
      <c r="N115" s="7" t="s">
        <v>60</v>
      </c>
      <c r="O115" s="7" t="s">
        <v>112</v>
      </c>
      <c r="P115" s="7" t="s">
        <v>67</v>
      </c>
      <c r="Q115" s="7" t="s">
        <v>67</v>
      </c>
      <c r="R115" s="7" t="s">
        <v>67</v>
      </c>
      <c r="S115" s="7" t="s">
        <v>68</v>
      </c>
      <c r="T115" s="7" t="s">
        <v>68</v>
      </c>
      <c r="U115" s="7" t="s">
        <v>62</v>
      </c>
      <c r="V115" s="7" t="s">
        <v>68</v>
      </c>
      <c r="W115" s="7" t="s">
        <v>67</v>
      </c>
      <c r="X115" s="7" t="s">
        <v>67</v>
      </c>
      <c r="Y115" s="7" t="s">
        <v>62</v>
      </c>
      <c r="Z115" s="7" t="s">
        <v>85</v>
      </c>
      <c r="AA115" s="7" t="s">
        <v>68</v>
      </c>
      <c r="AB115" s="7" t="s">
        <v>62</v>
      </c>
      <c r="AC115" s="7" t="s">
        <v>62</v>
      </c>
      <c r="AD115" s="7" t="s">
        <v>67</v>
      </c>
      <c r="AE115" s="7" t="s">
        <v>66</v>
      </c>
      <c r="AF115" s="7" t="s">
        <v>63</v>
      </c>
      <c r="AG115" s="7" t="s">
        <v>92</v>
      </c>
      <c r="AH115" s="7" t="s">
        <v>63</v>
      </c>
      <c r="AI115" s="7" t="s">
        <v>93</v>
      </c>
      <c r="AJ115" s="7" t="s">
        <v>61</v>
      </c>
      <c r="AK115" s="7" t="s">
        <v>92</v>
      </c>
      <c r="AL115" s="7" t="s">
        <v>92</v>
      </c>
      <c r="AM115" s="7" t="s">
        <v>61</v>
      </c>
      <c r="AN115" s="7" t="s">
        <v>92</v>
      </c>
      <c r="AO115" s="7" t="s">
        <v>61</v>
      </c>
      <c r="AP115" s="7" t="s">
        <v>63</v>
      </c>
      <c r="AQ115" s="7" t="s">
        <v>105</v>
      </c>
      <c r="AR115" s="7" t="s">
        <v>105</v>
      </c>
      <c r="AS115" s="7" t="s">
        <v>112</v>
      </c>
      <c r="AT115" s="7" t="s">
        <v>65</v>
      </c>
      <c r="AU115" s="7" t="s">
        <v>112</v>
      </c>
      <c r="AV115" s="7" t="s">
        <v>131</v>
      </c>
      <c r="AW115" s="7" t="s">
        <v>112</v>
      </c>
      <c r="AX115" s="7" t="s">
        <v>65</v>
      </c>
      <c r="AY115" s="7" t="s">
        <v>65</v>
      </c>
      <c r="AZ115" s="7" t="s">
        <v>65</v>
      </c>
      <c r="BA115" s="7" t="s">
        <v>65</v>
      </c>
      <c r="BB115" s="7" t="s">
        <v>65</v>
      </c>
      <c r="BC115" s="7" t="s">
        <v>193</v>
      </c>
      <c r="BD115" s="7" t="s">
        <v>105</v>
      </c>
    </row>
    <row r="116" spans="1:62" ht="13">
      <c r="A116" s="5">
        <v>43802.631687453701</v>
      </c>
      <c r="B116" s="7" t="s">
        <v>55</v>
      </c>
      <c r="C116" s="7" t="s">
        <v>58</v>
      </c>
      <c r="D116" s="7" t="s">
        <v>59</v>
      </c>
      <c r="E116" s="7" t="s">
        <v>62</v>
      </c>
      <c r="F116" s="7" t="s">
        <v>55</v>
      </c>
      <c r="G116" s="7" t="s">
        <v>61</v>
      </c>
      <c r="H116" s="7" t="s">
        <v>62</v>
      </c>
      <c r="I116" s="7" t="s">
        <v>55</v>
      </c>
      <c r="J116" s="7" t="s">
        <v>55</v>
      </c>
      <c r="K116" s="7" t="s">
        <v>63</v>
      </c>
      <c r="L116" s="7" t="s">
        <v>131</v>
      </c>
      <c r="M116" s="7" t="s">
        <v>108</v>
      </c>
      <c r="N116" s="7" t="s">
        <v>66</v>
      </c>
      <c r="O116" s="7" t="s">
        <v>212</v>
      </c>
      <c r="P116" s="7" t="s">
        <v>67</v>
      </c>
      <c r="Q116" s="7" t="s">
        <v>66</v>
      </c>
      <c r="R116" s="7" t="s">
        <v>66</v>
      </c>
      <c r="S116" s="7" t="s">
        <v>66</v>
      </c>
      <c r="T116" s="7" t="s">
        <v>66</v>
      </c>
      <c r="U116" s="7" t="s">
        <v>66</v>
      </c>
      <c r="V116" s="7" t="s">
        <v>66</v>
      </c>
      <c r="W116" s="7" t="s">
        <v>66</v>
      </c>
      <c r="X116" s="7" t="s">
        <v>66</v>
      </c>
      <c r="Y116" s="7" t="s">
        <v>60</v>
      </c>
      <c r="Z116" s="7" t="s">
        <v>199</v>
      </c>
      <c r="AA116" s="7" t="s">
        <v>60</v>
      </c>
      <c r="AB116" s="7" t="s">
        <v>66</v>
      </c>
      <c r="AC116" s="7" t="s">
        <v>67</v>
      </c>
      <c r="AD116" s="7" t="s">
        <v>66</v>
      </c>
      <c r="AE116" s="7" t="s">
        <v>66</v>
      </c>
      <c r="AF116" s="7" t="s">
        <v>61</v>
      </c>
      <c r="AG116" s="7" t="s">
        <v>63</v>
      </c>
      <c r="AH116" s="7" t="s">
        <v>63</v>
      </c>
      <c r="AI116" s="7" t="s">
        <v>61</v>
      </c>
      <c r="AJ116" s="7" t="s">
        <v>61</v>
      </c>
      <c r="AK116" s="7" t="s">
        <v>63</v>
      </c>
      <c r="AL116" s="7" t="s">
        <v>63</v>
      </c>
      <c r="AM116" s="7" t="s">
        <v>105</v>
      </c>
      <c r="AN116" s="7" t="s">
        <v>63</v>
      </c>
      <c r="AO116" s="7" t="s">
        <v>63</v>
      </c>
      <c r="AP116" s="7" t="s">
        <v>63</v>
      </c>
      <c r="AQ116" s="7" t="s">
        <v>105</v>
      </c>
      <c r="AR116" s="7" t="s">
        <v>105</v>
      </c>
      <c r="AS116" s="7" t="s">
        <v>108</v>
      </c>
      <c r="AT116" s="7" t="s">
        <v>64</v>
      </c>
      <c r="AU116" s="7" t="s">
        <v>64</v>
      </c>
      <c r="AV116" s="7" t="s">
        <v>108</v>
      </c>
      <c r="AW116" s="7" t="s">
        <v>64</v>
      </c>
      <c r="AX116" s="7" t="s">
        <v>64</v>
      </c>
      <c r="AY116" s="7" t="s">
        <v>64</v>
      </c>
      <c r="AZ116" s="7" t="s">
        <v>64</v>
      </c>
      <c r="BA116" s="7" t="s">
        <v>64</v>
      </c>
      <c r="BB116" s="7" t="s">
        <v>131</v>
      </c>
      <c r="BC116" s="7" t="s">
        <v>231</v>
      </c>
      <c r="BD116" s="7" t="s">
        <v>63</v>
      </c>
    </row>
    <row r="117" spans="1:62" ht="13">
      <c r="A117" s="5">
        <v>43802.637946909723</v>
      </c>
      <c r="B117" s="7" t="s">
        <v>55</v>
      </c>
      <c r="C117" s="7" t="s">
        <v>58</v>
      </c>
      <c r="D117" s="7" t="s">
        <v>194</v>
      </c>
      <c r="E117" s="7" t="s">
        <v>60</v>
      </c>
      <c r="F117" s="7" t="s">
        <v>55</v>
      </c>
      <c r="G117" s="7" t="s">
        <v>63</v>
      </c>
      <c r="H117" s="7" t="s">
        <v>67</v>
      </c>
      <c r="I117" s="7" t="s">
        <v>55</v>
      </c>
      <c r="J117" s="7" t="s">
        <v>55</v>
      </c>
      <c r="K117" s="7" t="s">
        <v>105</v>
      </c>
      <c r="L117" s="7" t="s">
        <v>131</v>
      </c>
      <c r="M117" s="7" t="s">
        <v>108</v>
      </c>
      <c r="N117" s="7" t="s">
        <v>66</v>
      </c>
      <c r="O117" s="7" t="s">
        <v>112</v>
      </c>
      <c r="P117" s="7" t="s">
        <v>60</v>
      </c>
      <c r="Q117" s="7" t="s">
        <v>60</v>
      </c>
      <c r="R117" s="7" t="s">
        <v>60</v>
      </c>
      <c r="S117" s="7" t="s">
        <v>66</v>
      </c>
      <c r="T117" s="7" t="s">
        <v>67</v>
      </c>
      <c r="U117" s="7" t="s">
        <v>67</v>
      </c>
      <c r="V117" s="7" t="s">
        <v>67</v>
      </c>
      <c r="W117" s="7" t="s">
        <v>67</v>
      </c>
      <c r="X117" s="7" t="s">
        <v>67</v>
      </c>
      <c r="Y117" s="7" t="s">
        <v>67</v>
      </c>
      <c r="Z117" s="7" t="s">
        <v>130</v>
      </c>
      <c r="AA117" s="7" t="s">
        <v>68</v>
      </c>
      <c r="AB117" s="7" t="s">
        <v>68</v>
      </c>
      <c r="AC117" s="7" t="s">
        <v>68</v>
      </c>
      <c r="AD117" s="7" t="s">
        <v>67</v>
      </c>
      <c r="AE117" s="7" t="s">
        <v>66</v>
      </c>
      <c r="AF117" s="7" t="s">
        <v>63</v>
      </c>
      <c r="AG117" s="7" t="s">
        <v>63</v>
      </c>
      <c r="AH117" s="7" t="s">
        <v>105</v>
      </c>
      <c r="AI117" s="7" t="s">
        <v>61</v>
      </c>
      <c r="AJ117" s="7" t="s">
        <v>63</v>
      </c>
      <c r="AK117" s="7" t="s">
        <v>63</v>
      </c>
      <c r="AL117" s="7" t="s">
        <v>63</v>
      </c>
      <c r="AM117" s="7" t="s">
        <v>105</v>
      </c>
      <c r="AN117" s="7" t="s">
        <v>63</v>
      </c>
      <c r="AO117" s="7" t="s">
        <v>63</v>
      </c>
      <c r="AP117" s="7" t="s">
        <v>105</v>
      </c>
      <c r="AQ117" s="7" t="s">
        <v>105</v>
      </c>
      <c r="AR117" s="7" t="s">
        <v>105</v>
      </c>
      <c r="AS117" s="7" t="s">
        <v>112</v>
      </c>
      <c r="AT117" s="7" t="s">
        <v>112</v>
      </c>
      <c r="AU117" s="7" t="s">
        <v>65</v>
      </c>
      <c r="AV117" s="7" t="s">
        <v>108</v>
      </c>
      <c r="AW117" s="7" t="s">
        <v>65</v>
      </c>
      <c r="AX117" s="7" t="s">
        <v>65</v>
      </c>
      <c r="AY117" s="7" t="s">
        <v>65</v>
      </c>
      <c r="AZ117" s="7" t="s">
        <v>65</v>
      </c>
      <c r="BA117" s="7" t="s">
        <v>65</v>
      </c>
      <c r="BB117" s="7" t="s">
        <v>131</v>
      </c>
      <c r="BC117" s="7" t="s">
        <v>265</v>
      </c>
      <c r="BD117" s="7" t="s">
        <v>92</v>
      </c>
    </row>
    <row r="118" spans="1:62" ht="13">
      <c r="A118" s="5">
        <v>43802.638161076393</v>
      </c>
      <c r="B118" s="7" t="s">
        <v>55</v>
      </c>
      <c r="C118" s="7" t="s">
        <v>58</v>
      </c>
      <c r="D118" s="7" t="s">
        <v>136</v>
      </c>
      <c r="E118" s="7" t="s">
        <v>60</v>
      </c>
      <c r="F118" s="7" t="s">
        <v>55</v>
      </c>
      <c r="G118" s="7" t="s">
        <v>61</v>
      </c>
      <c r="H118" s="7" t="s">
        <v>60</v>
      </c>
      <c r="I118" s="7" t="s">
        <v>128</v>
      </c>
      <c r="J118" s="7" t="s">
        <v>55</v>
      </c>
      <c r="K118" s="7" t="s">
        <v>63</v>
      </c>
      <c r="L118" s="7" t="s">
        <v>131</v>
      </c>
      <c r="M118" s="7" t="s">
        <v>131</v>
      </c>
      <c r="N118" s="7" t="s">
        <v>67</v>
      </c>
      <c r="O118" s="7" t="s">
        <v>131</v>
      </c>
      <c r="P118" s="7" t="s">
        <v>68</v>
      </c>
      <c r="Q118" s="7" t="s">
        <v>68</v>
      </c>
      <c r="R118" s="7" t="s">
        <v>68</v>
      </c>
      <c r="S118" s="7" t="s">
        <v>68</v>
      </c>
      <c r="T118" s="7" t="s">
        <v>60</v>
      </c>
      <c r="U118" s="7" t="s">
        <v>68</v>
      </c>
      <c r="V118" s="7" t="s">
        <v>68</v>
      </c>
      <c r="W118" s="7" t="s">
        <v>68</v>
      </c>
      <c r="X118" s="7" t="s">
        <v>68</v>
      </c>
      <c r="Y118" s="7" t="s">
        <v>68</v>
      </c>
      <c r="Z118" s="7" t="s">
        <v>85</v>
      </c>
      <c r="AA118" s="7" t="s">
        <v>68</v>
      </c>
      <c r="AB118" s="7" t="s">
        <v>67</v>
      </c>
      <c r="AC118" s="7" t="s">
        <v>67</v>
      </c>
      <c r="AD118" s="7" t="s">
        <v>66</v>
      </c>
      <c r="AE118" s="7" t="s">
        <v>66</v>
      </c>
      <c r="AF118" s="7" t="s">
        <v>63</v>
      </c>
      <c r="AG118" s="7" t="s">
        <v>92</v>
      </c>
      <c r="AH118" s="7" t="s">
        <v>63</v>
      </c>
      <c r="AI118" s="7" t="s">
        <v>92</v>
      </c>
      <c r="AJ118" s="7" t="s">
        <v>61</v>
      </c>
      <c r="AK118" s="7" t="s">
        <v>61</v>
      </c>
      <c r="AL118" s="7" t="s">
        <v>61</v>
      </c>
      <c r="AM118" s="7" t="s">
        <v>63</v>
      </c>
      <c r="AN118" s="7" t="s">
        <v>61</v>
      </c>
      <c r="AO118" s="7" t="s">
        <v>63</v>
      </c>
      <c r="AP118" s="7" t="s">
        <v>63</v>
      </c>
      <c r="AQ118" s="7" t="s">
        <v>105</v>
      </c>
      <c r="AR118" s="7" t="s">
        <v>105</v>
      </c>
      <c r="AS118" s="7" t="s">
        <v>108</v>
      </c>
      <c r="AT118" s="7" t="s">
        <v>112</v>
      </c>
      <c r="AU118" s="7" t="s">
        <v>65</v>
      </c>
      <c r="AV118" s="7" t="s">
        <v>108</v>
      </c>
      <c r="AW118" s="7" t="s">
        <v>131</v>
      </c>
      <c r="AX118" s="7" t="s">
        <v>131</v>
      </c>
      <c r="AY118" s="7" t="s">
        <v>131</v>
      </c>
      <c r="AZ118" s="7" t="s">
        <v>65</v>
      </c>
      <c r="BA118" s="7" t="s">
        <v>131</v>
      </c>
      <c r="BB118" s="7" t="s">
        <v>131</v>
      </c>
      <c r="BC118" s="7" t="s">
        <v>266</v>
      </c>
      <c r="BD118" s="7" t="s">
        <v>63</v>
      </c>
    </row>
    <row r="119" spans="1:62" ht="13">
      <c r="A119" s="5">
        <v>43802.641805671301</v>
      </c>
      <c r="B119" s="7" t="s">
        <v>55</v>
      </c>
      <c r="C119" s="7" t="s">
        <v>58</v>
      </c>
      <c r="D119" s="7" t="s">
        <v>194</v>
      </c>
      <c r="E119" s="7" t="s">
        <v>60</v>
      </c>
      <c r="F119" s="7" t="s">
        <v>55</v>
      </c>
      <c r="G119" s="7" t="s">
        <v>61</v>
      </c>
      <c r="H119" s="7" t="s">
        <v>60</v>
      </c>
      <c r="I119" s="7" t="s">
        <v>55</v>
      </c>
      <c r="J119" s="7" t="s">
        <v>55</v>
      </c>
      <c r="K119" s="7" t="s">
        <v>61</v>
      </c>
      <c r="L119" s="7" t="s">
        <v>131</v>
      </c>
      <c r="M119" s="7" t="s">
        <v>65</v>
      </c>
      <c r="N119" s="7" t="s">
        <v>60</v>
      </c>
      <c r="O119" s="7" t="s">
        <v>65</v>
      </c>
      <c r="P119" s="7" t="s">
        <v>60</v>
      </c>
      <c r="Q119" s="7" t="s">
        <v>60</v>
      </c>
      <c r="R119" s="7" t="s">
        <v>68</v>
      </c>
      <c r="S119" s="7" t="s">
        <v>68</v>
      </c>
      <c r="T119" s="7" t="s">
        <v>68</v>
      </c>
      <c r="U119" s="7" t="s">
        <v>68</v>
      </c>
      <c r="V119" s="7" t="s">
        <v>68</v>
      </c>
      <c r="W119" s="7" t="s">
        <v>60</v>
      </c>
      <c r="X119" s="7" t="s">
        <v>60</v>
      </c>
      <c r="Y119" s="7" t="s">
        <v>68</v>
      </c>
      <c r="Z119" s="7" t="s">
        <v>85</v>
      </c>
      <c r="AA119" s="7" t="s">
        <v>60</v>
      </c>
      <c r="AB119" s="7" t="s">
        <v>68</v>
      </c>
      <c r="AC119" s="7" t="s">
        <v>68</v>
      </c>
      <c r="AD119" s="7" t="s">
        <v>60</v>
      </c>
      <c r="AE119" s="7" t="s">
        <v>67</v>
      </c>
      <c r="AF119" s="7" t="s">
        <v>61</v>
      </c>
      <c r="AG119" s="7" t="s">
        <v>61</v>
      </c>
      <c r="AH119" s="7" t="s">
        <v>63</v>
      </c>
      <c r="AI119" s="7" t="s">
        <v>61</v>
      </c>
      <c r="AJ119" s="7" t="s">
        <v>61</v>
      </c>
      <c r="AK119" s="7" t="s">
        <v>63</v>
      </c>
      <c r="AL119" s="7" t="s">
        <v>63</v>
      </c>
      <c r="AM119" s="7" t="s">
        <v>63</v>
      </c>
      <c r="AN119" s="7" t="s">
        <v>63</v>
      </c>
      <c r="AO119" s="7" t="s">
        <v>63</v>
      </c>
      <c r="AP119" s="7" t="s">
        <v>63</v>
      </c>
      <c r="AQ119" s="7" t="s">
        <v>105</v>
      </c>
      <c r="AR119" s="7" t="s">
        <v>105</v>
      </c>
      <c r="AS119" s="7" t="s">
        <v>112</v>
      </c>
      <c r="AT119" s="7" t="s">
        <v>112</v>
      </c>
      <c r="AU119" s="7" t="s">
        <v>112</v>
      </c>
      <c r="AV119" s="7" t="s">
        <v>112</v>
      </c>
      <c r="AW119" s="7" t="s">
        <v>112</v>
      </c>
      <c r="AX119" s="7" t="s">
        <v>112</v>
      </c>
      <c r="AY119" s="7" t="s">
        <v>112</v>
      </c>
      <c r="AZ119" s="7" t="s">
        <v>112</v>
      </c>
      <c r="BA119" s="7" t="s">
        <v>131</v>
      </c>
      <c r="BB119" s="7" t="s">
        <v>112</v>
      </c>
      <c r="BC119" s="7" t="s">
        <v>267</v>
      </c>
      <c r="BD119" s="7" t="s">
        <v>105</v>
      </c>
    </row>
    <row r="120" spans="1:62" ht="13">
      <c r="A120" s="11">
        <v>43802.642712303241</v>
      </c>
      <c r="B120" s="12" t="s">
        <v>55</v>
      </c>
      <c r="C120" s="12" t="s">
        <v>58</v>
      </c>
      <c r="D120" s="12" t="s">
        <v>194</v>
      </c>
      <c r="E120" s="12" t="s">
        <v>62</v>
      </c>
      <c r="F120" s="12" t="s">
        <v>55</v>
      </c>
      <c r="G120" s="12" t="s">
        <v>92</v>
      </c>
      <c r="H120" s="12" t="s">
        <v>62</v>
      </c>
      <c r="I120" s="12" t="s">
        <v>55</v>
      </c>
      <c r="J120" s="12" t="s">
        <v>55</v>
      </c>
      <c r="K120" s="12" t="s">
        <v>92</v>
      </c>
      <c r="L120" s="12" t="s">
        <v>64</v>
      </c>
      <c r="M120" s="12" t="s">
        <v>64</v>
      </c>
      <c r="N120" s="12" t="s">
        <v>62</v>
      </c>
      <c r="O120" s="12" t="s">
        <v>65</v>
      </c>
      <c r="P120" s="12" t="s">
        <v>68</v>
      </c>
      <c r="Q120" s="12" t="s">
        <v>68</v>
      </c>
      <c r="R120" s="12" t="s">
        <v>68</v>
      </c>
      <c r="S120" s="12" t="s">
        <v>68</v>
      </c>
      <c r="T120" s="12" t="s">
        <v>60</v>
      </c>
      <c r="U120" s="12" t="s">
        <v>60</v>
      </c>
      <c r="V120" s="12" t="s">
        <v>60</v>
      </c>
      <c r="W120" s="12" t="s">
        <v>62</v>
      </c>
      <c r="X120" s="12" t="s">
        <v>62</v>
      </c>
      <c r="Y120" s="12" t="s">
        <v>60</v>
      </c>
      <c r="Z120" s="12" t="s">
        <v>199</v>
      </c>
      <c r="AA120" s="12" t="s">
        <v>60</v>
      </c>
      <c r="AB120" s="12" t="s">
        <v>68</v>
      </c>
      <c r="AC120" s="12" t="s">
        <v>68</v>
      </c>
      <c r="AD120" s="12" t="s">
        <v>66</v>
      </c>
      <c r="AE120" s="12" t="s">
        <v>67</v>
      </c>
      <c r="AF120" s="12" t="s">
        <v>61</v>
      </c>
      <c r="AG120" s="12" t="s">
        <v>93</v>
      </c>
      <c r="AH120" s="12" t="s">
        <v>63</v>
      </c>
      <c r="AI120" s="12" t="s">
        <v>93</v>
      </c>
      <c r="AJ120" s="12" t="s">
        <v>92</v>
      </c>
      <c r="AK120" s="12" t="s">
        <v>93</v>
      </c>
      <c r="AL120" s="12" t="s">
        <v>92</v>
      </c>
      <c r="AM120" s="12" t="s">
        <v>61</v>
      </c>
      <c r="AN120" s="12" t="s">
        <v>61</v>
      </c>
      <c r="AO120" s="12" t="s">
        <v>63</v>
      </c>
      <c r="AP120" s="12" t="s">
        <v>61</v>
      </c>
      <c r="AQ120" s="12" t="s">
        <v>61</v>
      </c>
      <c r="AR120" s="12" t="s">
        <v>203</v>
      </c>
      <c r="AS120" s="12" t="s">
        <v>108</v>
      </c>
      <c r="AT120" s="12" t="s">
        <v>131</v>
      </c>
      <c r="AU120" s="12" t="s">
        <v>65</v>
      </c>
      <c r="AV120" s="12" t="s">
        <v>108</v>
      </c>
      <c r="AW120" s="12" t="s">
        <v>131</v>
      </c>
      <c r="AX120" s="12" t="s">
        <v>65</v>
      </c>
      <c r="AY120" s="12" t="s">
        <v>65</v>
      </c>
      <c r="AZ120" s="12" t="s">
        <v>112</v>
      </c>
      <c r="BA120" s="12" t="s">
        <v>65</v>
      </c>
      <c r="BB120" s="12" t="s">
        <v>64</v>
      </c>
      <c r="BC120" s="12" t="s">
        <v>268</v>
      </c>
      <c r="BD120" s="12" t="s">
        <v>105</v>
      </c>
      <c r="BE120" s="13"/>
      <c r="BF120" s="13"/>
      <c r="BG120" s="13"/>
      <c r="BH120" s="13"/>
      <c r="BI120" s="13"/>
      <c r="BJ120" s="13"/>
    </row>
    <row r="121" spans="1:62" ht="13">
      <c r="A121" s="5">
        <v>43802.652133958334</v>
      </c>
      <c r="B121" s="7" t="s">
        <v>55</v>
      </c>
      <c r="C121" s="7" t="s">
        <v>58</v>
      </c>
      <c r="D121" s="7" t="s">
        <v>194</v>
      </c>
      <c r="E121" s="7" t="s">
        <v>60</v>
      </c>
      <c r="F121" s="7" t="s">
        <v>128</v>
      </c>
      <c r="G121" s="7" t="s">
        <v>63</v>
      </c>
      <c r="H121" s="7" t="s">
        <v>68</v>
      </c>
      <c r="I121" s="7" t="s">
        <v>55</v>
      </c>
      <c r="J121" s="7" t="s">
        <v>55</v>
      </c>
      <c r="K121" s="7" t="s">
        <v>63</v>
      </c>
      <c r="L121" s="7" t="s">
        <v>65</v>
      </c>
      <c r="M121" s="7" t="s">
        <v>112</v>
      </c>
      <c r="N121" s="7" t="s">
        <v>67</v>
      </c>
      <c r="O121" s="7" t="s">
        <v>131</v>
      </c>
      <c r="P121" s="7" t="s">
        <v>68</v>
      </c>
      <c r="Q121" s="7" t="s">
        <v>68</v>
      </c>
      <c r="R121" s="7" t="s">
        <v>60</v>
      </c>
      <c r="S121" s="7" t="s">
        <v>60</v>
      </c>
      <c r="T121" s="7" t="s">
        <v>60</v>
      </c>
      <c r="U121" s="7" t="s">
        <v>60</v>
      </c>
      <c r="V121" s="7" t="s">
        <v>67</v>
      </c>
      <c r="W121" s="7" t="s">
        <v>67</v>
      </c>
      <c r="X121" s="7" t="s">
        <v>67</v>
      </c>
      <c r="Y121" s="7" t="s">
        <v>68</v>
      </c>
      <c r="Z121" s="7" t="s">
        <v>130</v>
      </c>
      <c r="AA121" s="7" t="s">
        <v>60</v>
      </c>
      <c r="AB121" s="7" t="s">
        <v>68</v>
      </c>
      <c r="AC121" s="7" t="s">
        <v>68</v>
      </c>
      <c r="AD121" s="7" t="s">
        <v>67</v>
      </c>
      <c r="AE121" s="7" t="s">
        <v>66</v>
      </c>
      <c r="AF121" s="7" t="s">
        <v>61</v>
      </c>
      <c r="AG121" s="7" t="s">
        <v>61</v>
      </c>
      <c r="AH121" s="7" t="s">
        <v>105</v>
      </c>
      <c r="AI121" s="7" t="s">
        <v>63</v>
      </c>
      <c r="AJ121" s="7" t="s">
        <v>105</v>
      </c>
      <c r="AK121" s="7" t="s">
        <v>63</v>
      </c>
      <c r="AL121" s="7" t="s">
        <v>105</v>
      </c>
      <c r="AM121" s="7" t="s">
        <v>63</v>
      </c>
      <c r="AN121" s="7" t="s">
        <v>61</v>
      </c>
      <c r="AO121" s="7" t="s">
        <v>63</v>
      </c>
      <c r="AP121" s="7" t="s">
        <v>105</v>
      </c>
      <c r="AQ121" s="7" t="s">
        <v>105</v>
      </c>
      <c r="AR121" s="7" t="s">
        <v>105</v>
      </c>
      <c r="AS121" s="7" t="s">
        <v>131</v>
      </c>
      <c r="AT121" s="7" t="s">
        <v>65</v>
      </c>
      <c r="AU121" s="7" t="s">
        <v>65</v>
      </c>
      <c r="AV121" s="7" t="s">
        <v>108</v>
      </c>
      <c r="AW121" s="7" t="s">
        <v>112</v>
      </c>
      <c r="AX121" s="7" t="s">
        <v>65</v>
      </c>
      <c r="AY121" s="7" t="s">
        <v>65</v>
      </c>
      <c r="AZ121" s="7" t="s">
        <v>65</v>
      </c>
      <c r="BA121" s="7" t="s">
        <v>65</v>
      </c>
      <c r="BB121" s="7" t="s">
        <v>112</v>
      </c>
      <c r="BC121" s="7" t="s">
        <v>234</v>
      </c>
      <c r="BD121" s="7" t="s">
        <v>105</v>
      </c>
    </row>
    <row r="122" spans="1:62" ht="13">
      <c r="A122" s="5">
        <v>43802.65841265046</v>
      </c>
      <c r="B122" s="7" t="s">
        <v>55</v>
      </c>
      <c r="C122" s="7" t="s">
        <v>58</v>
      </c>
      <c r="D122" s="7" t="s">
        <v>194</v>
      </c>
      <c r="E122" s="7" t="s">
        <v>68</v>
      </c>
      <c r="F122" s="7" t="s">
        <v>55</v>
      </c>
      <c r="G122" s="7" t="s">
        <v>63</v>
      </c>
      <c r="H122" s="7" t="s">
        <v>68</v>
      </c>
      <c r="I122" s="7" t="s">
        <v>55</v>
      </c>
      <c r="J122" s="7" t="s">
        <v>55</v>
      </c>
      <c r="K122" s="7" t="s">
        <v>63</v>
      </c>
      <c r="L122" s="7" t="s">
        <v>131</v>
      </c>
      <c r="M122" s="7" t="s">
        <v>112</v>
      </c>
      <c r="N122" s="7" t="s">
        <v>67</v>
      </c>
      <c r="O122" s="7" t="s">
        <v>131</v>
      </c>
      <c r="P122" s="7" t="s">
        <v>60</v>
      </c>
      <c r="Q122" s="7" t="s">
        <v>67</v>
      </c>
      <c r="R122" s="7" t="s">
        <v>67</v>
      </c>
      <c r="S122" s="7" t="s">
        <v>66</v>
      </c>
      <c r="T122" s="7" t="s">
        <v>66</v>
      </c>
      <c r="U122" s="7" t="s">
        <v>66</v>
      </c>
      <c r="V122" s="7" t="s">
        <v>60</v>
      </c>
      <c r="W122" s="7" t="s">
        <v>66</v>
      </c>
      <c r="X122" s="7" t="s">
        <v>66</v>
      </c>
      <c r="Y122" s="7" t="s">
        <v>67</v>
      </c>
      <c r="Z122" s="7" t="s">
        <v>130</v>
      </c>
      <c r="AA122" s="7" t="s">
        <v>60</v>
      </c>
      <c r="AB122" s="7" t="s">
        <v>62</v>
      </c>
      <c r="AC122" s="7" t="s">
        <v>62</v>
      </c>
      <c r="AD122" s="7" t="s">
        <v>67</v>
      </c>
      <c r="AE122" s="7" t="s">
        <v>66</v>
      </c>
      <c r="AF122" s="7" t="s">
        <v>63</v>
      </c>
      <c r="AG122" s="7" t="s">
        <v>61</v>
      </c>
      <c r="AH122" s="7" t="s">
        <v>63</v>
      </c>
      <c r="AI122" s="7" t="s">
        <v>63</v>
      </c>
      <c r="AJ122" s="7" t="s">
        <v>105</v>
      </c>
      <c r="AK122" s="7" t="s">
        <v>105</v>
      </c>
      <c r="AL122" s="7" t="s">
        <v>63</v>
      </c>
      <c r="AM122" s="7" t="s">
        <v>105</v>
      </c>
      <c r="AN122" s="7" t="s">
        <v>105</v>
      </c>
      <c r="AO122" s="7" t="s">
        <v>105</v>
      </c>
      <c r="AP122" s="7" t="s">
        <v>105</v>
      </c>
      <c r="AQ122" s="7" t="s">
        <v>105</v>
      </c>
      <c r="AR122" s="7" t="s">
        <v>105</v>
      </c>
      <c r="AS122" s="7" t="s">
        <v>112</v>
      </c>
      <c r="AT122" s="7" t="s">
        <v>131</v>
      </c>
      <c r="AU122" s="7" t="s">
        <v>112</v>
      </c>
      <c r="AV122" s="7" t="s">
        <v>108</v>
      </c>
      <c r="AW122" s="7" t="s">
        <v>112</v>
      </c>
      <c r="AX122" s="7" t="s">
        <v>112</v>
      </c>
      <c r="AY122" s="7" t="s">
        <v>65</v>
      </c>
      <c r="AZ122" s="7" t="s">
        <v>112</v>
      </c>
      <c r="BA122" s="7" t="s">
        <v>65</v>
      </c>
      <c r="BB122" s="7" t="s">
        <v>112</v>
      </c>
      <c r="BC122" s="7" t="s">
        <v>205</v>
      </c>
      <c r="BD122" s="7" t="s">
        <v>105</v>
      </c>
    </row>
    <row r="123" spans="1:62" ht="13">
      <c r="A123" s="5">
        <v>43802.661229965277</v>
      </c>
      <c r="B123" s="7" t="s">
        <v>55</v>
      </c>
      <c r="C123" s="7" t="s">
        <v>56</v>
      </c>
      <c r="D123" s="7" t="s">
        <v>194</v>
      </c>
      <c r="E123" s="7" t="s">
        <v>60</v>
      </c>
      <c r="F123" s="7" t="s">
        <v>55</v>
      </c>
      <c r="G123" s="7" t="s">
        <v>63</v>
      </c>
      <c r="H123" s="7" t="s">
        <v>62</v>
      </c>
      <c r="I123" s="7" t="s">
        <v>128</v>
      </c>
      <c r="J123" s="7" t="s">
        <v>55</v>
      </c>
      <c r="K123" s="7" t="s">
        <v>61</v>
      </c>
      <c r="L123" s="7" t="s">
        <v>65</v>
      </c>
      <c r="M123" s="7" t="s">
        <v>108</v>
      </c>
      <c r="N123" s="7" t="s">
        <v>66</v>
      </c>
      <c r="O123" s="7" t="s">
        <v>212</v>
      </c>
      <c r="P123" s="7" t="s">
        <v>66</v>
      </c>
      <c r="Q123" s="7" t="s">
        <v>66</v>
      </c>
      <c r="R123" s="7" t="s">
        <v>66</v>
      </c>
      <c r="S123" s="7" t="s">
        <v>66</v>
      </c>
      <c r="T123" s="7" t="s">
        <v>66</v>
      </c>
      <c r="U123" s="7" t="s">
        <v>66</v>
      </c>
      <c r="V123" s="7" t="s">
        <v>66</v>
      </c>
      <c r="W123" s="7" t="s">
        <v>66</v>
      </c>
      <c r="X123" s="7" t="s">
        <v>66</v>
      </c>
      <c r="Y123" s="7" t="s">
        <v>67</v>
      </c>
      <c r="Z123" s="7" t="s">
        <v>199</v>
      </c>
      <c r="AA123" s="7" t="s">
        <v>68</v>
      </c>
      <c r="AB123" s="7" t="s">
        <v>67</v>
      </c>
      <c r="AC123" s="7" t="s">
        <v>67</v>
      </c>
      <c r="AD123" s="7" t="s">
        <v>66</v>
      </c>
      <c r="AE123" s="7" t="s">
        <v>66</v>
      </c>
      <c r="AF123" s="7" t="s">
        <v>93</v>
      </c>
      <c r="AG123" s="7" t="s">
        <v>92</v>
      </c>
      <c r="AH123" s="7" t="s">
        <v>105</v>
      </c>
      <c r="AI123" s="7" t="s">
        <v>92</v>
      </c>
      <c r="AJ123" s="7" t="s">
        <v>63</v>
      </c>
      <c r="AK123" s="7" t="s">
        <v>63</v>
      </c>
      <c r="AL123" s="7" t="s">
        <v>61</v>
      </c>
      <c r="AM123" s="7" t="s">
        <v>61</v>
      </c>
      <c r="AN123" s="7" t="s">
        <v>92</v>
      </c>
      <c r="AO123" s="7" t="s">
        <v>61</v>
      </c>
      <c r="AP123" s="7" t="s">
        <v>105</v>
      </c>
      <c r="AQ123" s="7" t="s">
        <v>105</v>
      </c>
      <c r="AR123" s="7" t="s">
        <v>105</v>
      </c>
      <c r="AS123" s="7" t="s">
        <v>108</v>
      </c>
      <c r="AT123" s="7" t="s">
        <v>64</v>
      </c>
      <c r="AU123" s="7" t="s">
        <v>64</v>
      </c>
      <c r="AV123" s="7" t="s">
        <v>65</v>
      </c>
      <c r="AW123" s="7" t="s">
        <v>131</v>
      </c>
      <c r="AX123" s="7" t="s">
        <v>64</v>
      </c>
      <c r="AY123" s="7" t="s">
        <v>112</v>
      </c>
      <c r="AZ123" s="7" t="s">
        <v>64</v>
      </c>
      <c r="BA123" s="7" t="s">
        <v>64</v>
      </c>
      <c r="BB123" s="7" t="s">
        <v>65</v>
      </c>
      <c r="BC123" s="7" t="s">
        <v>269</v>
      </c>
      <c r="BD123" s="7" t="s">
        <v>93</v>
      </c>
    </row>
    <row r="124" spans="1:62" ht="13">
      <c r="A124" s="5">
        <v>43802.664560763893</v>
      </c>
      <c r="B124" s="7" t="s">
        <v>55</v>
      </c>
      <c r="C124" s="7" t="s">
        <v>58</v>
      </c>
      <c r="D124" s="7" t="s">
        <v>194</v>
      </c>
      <c r="E124" s="7" t="s">
        <v>68</v>
      </c>
      <c r="F124" s="7" t="s">
        <v>55</v>
      </c>
      <c r="G124" s="7" t="s">
        <v>61</v>
      </c>
      <c r="H124" s="7" t="s">
        <v>60</v>
      </c>
      <c r="I124" s="7" t="s">
        <v>55</v>
      </c>
      <c r="J124" s="7" t="s">
        <v>55</v>
      </c>
      <c r="K124" s="7" t="s">
        <v>61</v>
      </c>
      <c r="L124" s="7" t="s">
        <v>131</v>
      </c>
      <c r="M124" s="7" t="s">
        <v>65</v>
      </c>
      <c r="N124" s="7" t="s">
        <v>60</v>
      </c>
      <c r="O124" s="7" t="s">
        <v>65</v>
      </c>
      <c r="P124" s="7" t="s">
        <v>68</v>
      </c>
      <c r="Q124" s="7" t="s">
        <v>67</v>
      </c>
      <c r="R124" s="7" t="s">
        <v>67</v>
      </c>
      <c r="S124" s="7" t="s">
        <v>67</v>
      </c>
      <c r="T124" s="7" t="s">
        <v>67</v>
      </c>
      <c r="U124" s="7" t="s">
        <v>67</v>
      </c>
      <c r="V124" s="7" t="s">
        <v>67</v>
      </c>
      <c r="W124" s="7" t="s">
        <v>60</v>
      </c>
      <c r="X124" s="7" t="s">
        <v>60</v>
      </c>
      <c r="Y124" s="7" t="s">
        <v>60</v>
      </c>
      <c r="Z124" s="7" t="s">
        <v>199</v>
      </c>
      <c r="AA124" s="7" t="s">
        <v>60</v>
      </c>
      <c r="AB124" s="7" t="s">
        <v>68</v>
      </c>
      <c r="AC124" s="7" t="s">
        <v>68</v>
      </c>
      <c r="AD124" s="7" t="s">
        <v>67</v>
      </c>
      <c r="AE124" s="7" t="s">
        <v>66</v>
      </c>
      <c r="AF124" s="7" t="s">
        <v>61</v>
      </c>
      <c r="AG124" s="7" t="s">
        <v>61</v>
      </c>
      <c r="AI124" s="7" t="s">
        <v>61</v>
      </c>
      <c r="AJ124" s="7" t="s">
        <v>63</v>
      </c>
      <c r="AK124" s="7" t="s">
        <v>61</v>
      </c>
      <c r="AL124" s="7" t="s">
        <v>63</v>
      </c>
      <c r="AM124" s="7" t="s">
        <v>63</v>
      </c>
      <c r="AN124" s="7" t="s">
        <v>63</v>
      </c>
      <c r="AO124" s="7" t="s">
        <v>105</v>
      </c>
      <c r="AP124" s="7" t="s">
        <v>105</v>
      </c>
      <c r="AQ124" s="7" t="s">
        <v>105</v>
      </c>
      <c r="AR124" s="7" t="s">
        <v>105</v>
      </c>
      <c r="AS124" s="7" t="s">
        <v>112</v>
      </c>
      <c r="AT124" s="7" t="s">
        <v>112</v>
      </c>
      <c r="AU124" s="7" t="s">
        <v>112</v>
      </c>
      <c r="AV124" s="7" t="s">
        <v>112</v>
      </c>
      <c r="AW124" s="7" t="s">
        <v>112</v>
      </c>
      <c r="AX124" s="7" t="s">
        <v>112</v>
      </c>
      <c r="AY124" s="7" t="s">
        <v>65</v>
      </c>
      <c r="AZ124" s="7" t="s">
        <v>112</v>
      </c>
      <c r="BA124" s="7" t="s">
        <v>65</v>
      </c>
      <c r="BB124" s="7" t="s">
        <v>112</v>
      </c>
      <c r="BC124" s="7" t="s">
        <v>270</v>
      </c>
      <c r="BD124" s="7" t="s">
        <v>105</v>
      </c>
    </row>
    <row r="125" spans="1:62" ht="13">
      <c r="A125" s="5">
        <v>43802.664831863425</v>
      </c>
      <c r="B125" s="7" t="s">
        <v>55</v>
      </c>
      <c r="C125" s="7" t="s">
        <v>58</v>
      </c>
      <c r="D125" s="7" t="s">
        <v>194</v>
      </c>
      <c r="E125" s="7" t="s">
        <v>60</v>
      </c>
      <c r="F125" s="7" t="s">
        <v>55</v>
      </c>
      <c r="G125" s="7" t="s">
        <v>105</v>
      </c>
      <c r="H125" s="7" t="s">
        <v>68</v>
      </c>
      <c r="I125" s="7" t="s">
        <v>55</v>
      </c>
      <c r="J125" s="7" t="s">
        <v>55</v>
      </c>
      <c r="K125" s="7" t="s">
        <v>105</v>
      </c>
      <c r="L125" s="7" t="s">
        <v>112</v>
      </c>
      <c r="M125" s="7" t="s">
        <v>131</v>
      </c>
      <c r="N125" s="7" t="s">
        <v>67</v>
      </c>
      <c r="O125" s="7" t="s">
        <v>131</v>
      </c>
      <c r="P125" s="7" t="s">
        <v>67</v>
      </c>
      <c r="Q125" s="7" t="s">
        <v>60</v>
      </c>
      <c r="R125" s="7" t="s">
        <v>60</v>
      </c>
      <c r="S125" s="7" t="s">
        <v>66</v>
      </c>
      <c r="T125" s="7" t="s">
        <v>66</v>
      </c>
      <c r="U125" s="7" t="s">
        <v>66</v>
      </c>
      <c r="V125" s="7" t="s">
        <v>66</v>
      </c>
      <c r="W125" s="7" t="s">
        <v>66</v>
      </c>
      <c r="X125" s="7" t="s">
        <v>67</v>
      </c>
      <c r="Y125" s="7" t="s">
        <v>60</v>
      </c>
      <c r="Z125" s="7" t="s">
        <v>130</v>
      </c>
      <c r="AA125" s="7" t="s">
        <v>68</v>
      </c>
      <c r="AB125" s="7" t="s">
        <v>68</v>
      </c>
      <c r="AC125" s="7" t="s">
        <v>68</v>
      </c>
      <c r="AD125" s="7" t="s">
        <v>60</v>
      </c>
      <c r="AE125" s="7" t="s">
        <v>66</v>
      </c>
      <c r="AF125" s="7" t="s">
        <v>105</v>
      </c>
      <c r="AG125" s="7" t="s">
        <v>61</v>
      </c>
      <c r="AH125" s="7" t="s">
        <v>105</v>
      </c>
      <c r="AI125" s="7" t="s">
        <v>61</v>
      </c>
      <c r="AJ125" s="7" t="s">
        <v>63</v>
      </c>
      <c r="AK125" s="7" t="s">
        <v>63</v>
      </c>
      <c r="AL125" s="7" t="s">
        <v>61</v>
      </c>
      <c r="AM125" s="7" t="s">
        <v>63</v>
      </c>
      <c r="AN125" s="7" t="s">
        <v>63</v>
      </c>
      <c r="AO125" s="7" t="s">
        <v>105</v>
      </c>
      <c r="AP125" s="7" t="s">
        <v>105</v>
      </c>
      <c r="AQ125" s="7" t="s">
        <v>105</v>
      </c>
      <c r="AR125" s="7" t="s">
        <v>133</v>
      </c>
      <c r="AS125" s="7" t="s">
        <v>108</v>
      </c>
      <c r="AT125" s="7" t="s">
        <v>65</v>
      </c>
      <c r="AU125" s="7" t="s">
        <v>64</v>
      </c>
      <c r="AV125" s="7" t="s">
        <v>65</v>
      </c>
      <c r="AW125" s="7" t="s">
        <v>64</v>
      </c>
      <c r="AX125" s="7" t="s">
        <v>64</v>
      </c>
      <c r="AY125" s="7" t="s">
        <v>64</v>
      </c>
      <c r="AZ125" s="7" t="s">
        <v>64</v>
      </c>
      <c r="BA125" s="7" t="s">
        <v>65</v>
      </c>
      <c r="BB125" s="7" t="s">
        <v>131</v>
      </c>
      <c r="BC125" s="7" t="s">
        <v>132</v>
      </c>
      <c r="BD125" s="7" t="s">
        <v>105</v>
      </c>
    </row>
    <row r="126" spans="1:62" ht="13">
      <c r="A126" s="5">
        <v>43802.665749641208</v>
      </c>
      <c r="B126" s="7" t="s">
        <v>55</v>
      </c>
      <c r="C126" s="7" t="s">
        <v>58</v>
      </c>
      <c r="D126" s="7" t="s">
        <v>59</v>
      </c>
      <c r="E126" s="7" t="s">
        <v>60</v>
      </c>
      <c r="F126" s="7" t="s">
        <v>55</v>
      </c>
      <c r="G126" s="7" t="s">
        <v>63</v>
      </c>
      <c r="H126" s="7" t="s">
        <v>68</v>
      </c>
      <c r="I126" s="7" t="s">
        <v>55</v>
      </c>
      <c r="J126" s="7" t="s">
        <v>55</v>
      </c>
      <c r="K126" s="7" t="s">
        <v>63</v>
      </c>
      <c r="L126" s="7" t="s">
        <v>65</v>
      </c>
      <c r="M126" s="7" t="s">
        <v>112</v>
      </c>
      <c r="N126" s="7" t="s">
        <v>66</v>
      </c>
      <c r="O126" s="7" t="s">
        <v>112</v>
      </c>
      <c r="P126" s="7" t="s">
        <v>68</v>
      </c>
      <c r="Q126" s="7" t="s">
        <v>60</v>
      </c>
      <c r="R126" s="7" t="s">
        <v>66</v>
      </c>
      <c r="S126" s="7" t="s">
        <v>66</v>
      </c>
      <c r="T126" s="7" t="s">
        <v>66</v>
      </c>
      <c r="U126" s="7" t="s">
        <v>66</v>
      </c>
      <c r="V126" s="7" t="s">
        <v>66</v>
      </c>
      <c r="W126" s="7" t="s">
        <v>66</v>
      </c>
      <c r="X126" s="7" t="s">
        <v>66</v>
      </c>
      <c r="Y126" s="7" t="s">
        <v>66</v>
      </c>
      <c r="Z126" s="7" t="s">
        <v>66</v>
      </c>
      <c r="AA126" s="7" t="s">
        <v>66</v>
      </c>
      <c r="AB126" s="7" t="s">
        <v>66</v>
      </c>
      <c r="AC126" s="7" t="s">
        <v>66</v>
      </c>
      <c r="AD126" s="7" t="s">
        <v>60</v>
      </c>
      <c r="AE126" s="7" t="s">
        <v>66</v>
      </c>
      <c r="AF126" s="7" t="s">
        <v>63</v>
      </c>
      <c r="AG126" s="7" t="s">
        <v>93</v>
      </c>
      <c r="AH126" s="7" t="s">
        <v>105</v>
      </c>
      <c r="AI126" s="7" t="s">
        <v>61</v>
      </c>
      <c r="AJ126" s="7" t="s">
        <v>105</v>
      </c>
      <c r="AK126" s="7" t="s">
        <v>92</v>
      </c>
      <c r="AL126" s="7" t="s">
        <v>63</v>
      </c>
      <c r="AM126" s="7" t="s">
        <v>105</v>
      </c>
      <c r="AN126" s="7" t="s">
        <v>105</v>
      </c>
      <c r="AO126" s="7" t="s">
        <v>105</v>
      </c>
      <c r="AP126" s="7" t="s">
        <v>105</v>
      </c>
      <c r="AQ126" s="7" t="s">
        <v>105</v>
      </c>
      <c r="AR126" s="7" t="s">
        <v>105</v>
      </c>
      <c r="AS126" s="7" t="s">
        <v>108</v>
      </c>
      <c r="AT126" s="7" t="s">
        <v>108</v>
      </c>
      <c r="AU126" s="7" t="s">
        <v>64</v>
      </c>
      <c r="AV126" s="7" t="s">
        <v>112</v>
      </c>
      <c r="AW126" s="7" t="s">
        <v>64</v>
      </c>
      <c r="AX126" s="7" t="s">
        <v>65</v>
      </c>
      <c r="AY126" s="7" t="s">
        <v>64</v>
      </c>
      <c r="AZ126" s="7" t="s">
        <v>64</v>
      </c>
      <c r="BA126" s="7" t="s">
        <v>65</v>
      </c>
      <c r="BB126" s="7" t="s">
        <v>65</v>
      </c>
      <c r="BC126" s="7" t="s">
        <v>205</v>
      </c>
      <c r="BD126" s="7" t="s">
        <v>63</v>
      </c>
    </row>
    <row r="127" spans="1:62" ht="13">
      <c r="A127" s="5">
        <v>43802.671134953707</v>
      </c>
      <c r="B127" s="7" t="s">
        <v>55</v>
      </c>
      <c r="C127" s="7" t="s">
        <v>58</v>
      </c>
      <c r="D127" s="7" t="s">
        <v>57</v>
      </c>
      <c r="E127" s="7" t="s">
        <v>67</v>
      </c>
      <c r="F127" s="7" t="s">
        <v>55</v>
      </c>
      <c r="G127" s="7" t="s">
        <v>63</v>
      </c>
      <c r="H127" s="7" t="s">
        <v>67</v>
      </c>
      <c r="I127" s="7" t="s">
        <v>128</v>
      </c>
      <c r="J127" s="7" t="s">
        <v>55</v>
      </c>
      <c r="K127" s="7" t="s">
        <v>63</v>
      </c>
      <c r="L127" s="7" t="s">
        <v>131</v>
      </c>
      <c r="M127" s="7" t="s">
        <v>65</v>
      </c>
      <c r="N127" s="7" t="s">
        <v>67</v>
      </c>
      <c r="O127" s="7" t="s">
        <v>112</v>
      </c>
      <c r="P127" s="7" t="s">
        <v>67</v>
      </c>
      <c r="Q127" s="7" t="s">
        <v>60</v>
      </c>
      <c r="R127" s="7" t="s">
        <v>60</v>
      </c>
      <c r="S127" s="7" t="s">
        <v>60</v>
      </c>
      <c r="T127" s="7" t="s">
        <v>60</v>
      </c>
      <c r="U127" s="7" t="s">
        <v>60</v>
      </c>
      <c r="V127" s="7" t="s">
        <v>68</v>
      </c>
      <c r="W127" s="7" t="s">
        <v>60</v>
      </c>
      <c r="X127" s="7" t="s">
        <v>68</v>
      </c>
      <c r="Y127" s="7" t="s">
        <v>68</v>
      </c>
      <c r="Z127" s="7" t="s">
        <v>85</v>
      </c>
      <c r="AA127" s="7" t="s">
        <v>60</v>
      </c>
      <c r="AB127" s="7" t="s">
        <v>60</v>
      </c>
      <c r="AC127" s="7" t="s">
        <v>60</v>
      </c>
      <c r="AD127" s="7" t="s">
        <v>66</v>
      </c>
      <c r="AE127" s="7" t="s">
        <v>67</v>
      </c>
      <c r="AF127" s="7" t="s">
        <v>61</v>
      </c>
      <c r="AG127" s="7" t="s">
        <v>92</v>
      </c>
      <c r="AH127" s="7" t="s">
        <v>105</v>
      </c>
      <c r="AI127" s="7" t="s">
        <v>92</v>
      </c>
      <c r="AJ127" s="7" t="s">
        <v>63</v>
      </c>
      <c r="AK127" s="7" t="s">
        <v>61</v>
      </c>
      <c r="AL127" s="7" t="s">
        <v>61</v>
      </c>
      <c r="AM127" s="7" t="s">
        <v>63</v>
      </c>
      <c r="AN127" s="7" t="s">
        <v>92</v>
      </c>
      <c r="AO127" s="7" t="s">
        <v>61</v>
      </c>
      <c r="AP127" s="7" t="s">
        <v>61</v>
      </c>
      <c r="AQ127" s="7" t="s">
        <v>61</v>
      </c>
      <c r="AR127" s="7" t="s">
        <v>133</v>
      </c>
      <c r="AS127" s="7" t="s">
        <v>112</v>
      </c>
      <c r="AT127" s="7" t="s">
        <v>65</v>
      </c>
      <c r="AU127" s="7" t="s">
        <v>65</v>
      </c>
      <c r="AV127" s="7" t="s">
        <v>65</v>
      </c>
      <c r="AW127" s="7" t="s">
        <v>131</v>
      </c>
      <c r="AX127" s="7" t="s">
        <v>112</v>
      </c>
      <c r="AY127" s="7" t="s">
        <v>131</v>
      </c>
      <c r="AZ127" s="7" t="s">
        <v>65</v>
      </c>
      <c r="BA127" s="7" t="s">
        <v>65</v>
      </c>
      <c r="BB127" s="7" t="s">
        <v>65</v>
      </c>
      <c r="BC127" s="7" t="s">
        <v>271</v>
      </c>
      <c r="BD127" s="7" t="s">
        <v>61</v>
      </c>
    </row>
    <row r="128" spans="1:62" ht="13">
      <c r="A128" s="5">
        <v>43802.675863993056</v>
      </c>
      <c r="B128" s="7" t="s">
        <v>55</v>
      </c>
      <c r="C128" s="7" t="s">
        <v>58</v>
      </c>
      <c r="D128" s="7" t="s">
        <v>59</v>
      </c>
      <c r="E128" s="7" t="s">
        <v>60</v>
      </c>
      <c r="F128" s="7" t="s">
        <v>55</v>
      </c>
      <c r="G128" s="7" t="s">
        <v>61</v>
      </c>
      <c r="H128" s="7" t="s">
        <v>67</v>
      </c>
      <c r="I128" s="7" t="s">
        <v>128</v>
      </c>
      <c r="J128" s="7" t="s">
        <v>128</v>
      </c>
      <c r="K128" s="7" t="s">
        <v>63</v>
      </c>
      <c r="L128" s="7" t="s">
        <v>131</v>
      </c>
      <c r="M128" s="7" t="s">
        <v>65</v>
      </c>
      <c r="N128" s="7" t="s">
        <v>67</v>
      </c>
      <c r="O128" s="7" t="s">
        <v>131</v>
      </c>
      <c r="P128" s="7" t="s">
        <v>60</v>
      </c>
      <c r="Q128" s="7" t="s">
        <v>60</v>
      </c>
      <c r="R128" s="7" t="s">
        <v>60</v>
      </c>
      <c r="S128" s="7" t="s">
        <v>67</v>
      </c>
      <c r="T128" s="7" t="s">
        <v>60</v>
      </c>
      <c r="U128" s="7" t="s">
        <v>60</v>
      </c>
      <c r="V128" s="7" t="s">
        <v>60</v>
      </c>
      <c r="W128" s="7" t="s">
        <v>67</v>
      </c>
      <c r="X128" s="7" t="s">
        <v>67</v>
      </c>
      <c r="Y128" s="7" t="s">
        <v>68</v>
      </c>
      <c r="Z128" s="7" t="s">
        <v>85</v>
      </c>
      <c r="AA128" s="7" t="s">
        <v>67</v>
      </c>
      <c r="AB128" s="7" t="s">
        <v>68</v>
      </c>
      <c r="AC128" s="7" t="s">
        <v>60</v>
      </c>
      <c r="AD128" s="7" t="s">
        <v>66</v>
      </c>
      <c r="AE128" s="7" t="s">
        <v>67</v>
      </c>
      <c r="AF128" s="7" t="s">
        <v>63</v>
      </c>
      <c r="AG128" s="7" t="s">
        <v>61</v>
      </c>
      <c r="AH128" s="7" t="s">
        <v>105</v>
      </c>
      <c r="AI128" s="7" t="s">
        <v>63</v>
      </c>
      <c r="AJ128" s="7" t="s">
        <v>63</v>
      </c>
      <c r="AK128" s="7" t="s">
        <v>61</v>
      </c>
      <c r="AL128" s="7" t="s">
        <v>63</v>
      </c>
      <c r="AM128" s="7" t="s">
        <v>105</v>
      </c>
      <c r="AN128" s="7" t="s">
        <v>63</v>
      </c>
      <c r="AO128" s="7" t="s">
        <v>105</v>
      </c>
      <c r="AP128" s="7" t="s">
        <v>63</v>
      </c>
      <c r="AQ128" s="7" t="s">
        <v>105</v>
      </c>
      <c r="AR128" s="7" t="s">
        <v>105</v>
      </c>
      <c r="AS128" s="7" t="s">
        <v>112</v>
      </c>
      <c r="AT128" s="7" t="s">
        <v>131</v>
      </c>
      <c r="AU128" s="7" t="s">
        <v>131</v>
      </c>
      <c r="AV128" s="7" t="s">
        <v>112</v>
      </c>
      <c r="AW128" s="7" t="s">
        <v>131</v>
      </c>
      <c r="AX128" s="7" t="s">
        <v>131</v>
      </c>
      <c r="AY128" s="7" t="s">
        <v>65</v>
      </c>
      <c r="AZ128" s="7" t="s">
        <v>65</v>
      </c>
      <c r="BA128" s="7" t="s">
        <v>131</v>
      </c>
      <c r="BB128" s="7" t="s">
        <v>131</v>
      </c>
      <c r="BC128" s="7" t="s">
        <v>200</v>
      </c>
      <c r="BD128" s="7" t="s">
        <v>105</v>
      </c>
    </row>
    <row r="129" spans="1:62" ht="13">
      <c r="A129" s="5">
        <v>43802.690402615743</v>
      </c>
      <c r="B129" s="7" t="s">
        <v>55</v>
      </c>
      <c r="C129" s="7" t="s">
        <v>58</v>
      </c>
      <c r="D129" s="7" t="s">
        <v>59</v>
      </c>
      <c r="E129" s="7" t="s">
        <v>68</v>
      </c>
      <c r="F129" s="7" t="s">
        <v>55</v>
      </c>
      <c r="G129" s="7" t="s">
        <v>105</v>
      </c>
      <c r="H129" s="7" t="s">
        <v>68</v>
      </c>
      <c r="I129" s="7" t="s">
        <v>55</v>
      </c>
      <c r="J129" s="7" t="s">
        <v>55</v>
      </c>
      <c r="K129" s="7" t="s">
        <v>105</v>
      </c>
      <c r="L129" s="7" t="s">
        <v>108</v>
      </c>
      <c r="M129" s="7" t="s">
        <v>108</v>
      </c>
      <c r="N129" s="7" t="s">
        <v>66</v>
      </c>
      <c r="O129" s="7" t="s">
        <v>212</v>
      </c>
      <c r="P129" s="7" t="s">
        <v>66</v>
      </c>
      <c r="Q129" s="7" t="s">
        <v>66</v>
      </c>
      <c r="R129" s="7" t="s">
        <v>66</v>
      </c>
      <c r="S129" s="7" t="s">
        <v>66</v>
      </c>
      <c r="T129" s="7" t="s">
        <v>66</v>
      </c>
      <c r="U129" s="7" t="s">
        <v>66</v>
      </c>
      <c r="V129" s="7" t="s">
        <v>66</v>
      </c>
      <c r="W129" s="7" t="s">
        <v>66</v>
      </c>
      <c r="X129" s="7" t="s">
        <v>66</v>
      </c>
      <c r="Y129" s="7" t="s">
        <v>62</v>
      </c>
      <c r="Z129" s="7" t="s">
        <v>85</v>
      </c>
      <c r="AA129" s="7" t="s">
        <v>62</v>
      </c>
      <c r="AB129" s="7" t="s">
        <v>62</v>
      </c>
      <c r="AC129" s="7" t="s">
        <v>62</v>
      </c>
      <c r="AD129" s="7" t="s">
        <v>62</v>
      </c>
      <c r="AE129" s="7" t="s">
        <v>66</v>
      </c>
      <c r="AF129" s="7" t="s">
        <v>105</v>
      </c>
      <c r="AG129" s="7" t="s">
        <v>61</v>
      </c>
      <c r="AH129" s="7" t="s">
        <v>63</v>
      </c>
      <c r="AI129" s="7" t="s">
        <v>92</v>
      </c>
      <c r="AJ129" s="7" t="s">
        <v>105</v>
      </c>
      <c r="AK129" s="7" t="s">
        <v>105</v>
      </c>
      <c r="AL129" s="7" t="s">
        <v>61</v>
      </c>
      <c r="AM129" s="7" t="s">
        <v>105</v>
      </c>
      <c r="AN129" s="7" t="s">
        <v>105</v>
      </c>
      <c r="AO129" s="7" t="s">
        <v>105</v>
      </c>
      <c r="AP129" s="7" t="s">
        <v>105</v>
      </c>
      <c r="AQ129" s="7" t="s">
        <v>105</v>
      </c>
      <c r="AR129" s="7" t="s">
        <v>105</v>
      </c>
      <c r="AS129" s="7" t="s">
        <v>131</v>
      </c>
      <c r="AT129" s="7" t="s">
        <v>131</v>
      </c>
      <c r="AU129" s="7" t="s">
        <v>131</v>
      </c>
      <c r="AV129" s="7" t="s">
        <v>131</v>
      </c>
      <c r="AW129" s="7" t="s">
        <v>65</v>
      </c>
      <c r="AX129" s="7" t="s">
        <v>65</v>
      </c>
      <c r="AY129" s="7" t="s">
        <v>131</v>
      </c>
      <c r="AZ129" s="7" t="s">
        <v>64</v>
      </c>
      <c r="BA129" s="7" t="s">
        <v>65</v>
      </c>
      <c r="BB129" s="7" t="s">
        <v>131</v>
      </c>
      <c r="BC129" s="7" t="s">
        <v>272</v>
      </c>
      <c r="BD129" s="7" t="s">
        <v>63</v>
      </c>
    </row>
    <row r="130" spans="1:62" ht="13">
      <c r="A130" s="5">
        <v>43802.692160196762</v>
      </c>
      <c r="B130" s="7" t="s">
        <v>55</v>
      </c>
      <c r="C130" s="7" t="s">
        <v>58</v>
      </c>
      <c r="D130" s="7" t="s">
        <v>136</v>
      </c>
      <c r="E130" s="7" t="s">
        <v>60</v>
      </c>
      <c r="F130" s="7" t="s">
        <v>55</v>
      </c>
      <c r="G130" s="7" t="s">
        <v>63</v>
      </c>
      <c r="H130" s="7" t="s">
        <v>67</v>
      </c>
      <c r="I130" s="7" t="s">
        <v>128</v>
      </c>
      <c r="J130" s="7" t="s">
        <v>128</v>
      </c>
      <c r="K130" s="7" t="s">
        <v>63</v>
      </c>
      <c r="L130" s="7" t="s">
        <v>112</v>
      </c>
      <c r="M130" s="7" t="s">
        <v>131</v>
      </c>
      <c r="N130" s="7" t="s">
        <v>60</v>
      </c>
      <c r="O130" s="7" t="s">
        <v>131</v>
      </c>
      <c r="P130" s="7" t="s">
        <v>68</v>
      </c>
      <c r="Q130" s="7" t="s">
        <v>60</v>
      </c>
      <c r="R130" s="7" t="s">
        <v>60</v>
      </c>
      <c r="S130" s="7" t="s">
        <v>67</v>
      </c>
      <c r="T130" s="7" t="s">
        <v>67</v>
      </c>
      <c r="U130" s="7" t="s">
        <v>67</v>
      </c>
      <c r="V130" s="7" t="s">
        <v>67</v>
      </c>
      <c r="W130" s="7" t="s">
        <v>67</v>
      </c>
      <c r="X130" s="7" t="s">
        <v>67</v>
      </c>
      <c r="Y130" s="7" t="s">
        <v>60</v>
      </c>
      <c r="Z130" s="7" t="s">
        <v>199</v>
      </c>
      <c r="AA130" s="7" t="s">
        <v>60</v>
      </c>
      <c r="AB130" s="7" t="s">
        <v>66</v>
      </c>
      <c r="AC130" s="7" t="s">
        <v>66</v>
      </c>
      <c r="AD130" s="7" t="s">
        <v>66</v>
      </c>
      <c r="AE130" s="7" t="s">
        <v>66</v>
      </c>
      <c r="AF130" s="7" t="s">
        <v>63</v>
      </c>
      <c r="AG130" s="7" t="s">
        <v>92</v>
      </c>
      <c r="AH130" s="7" t="s">
        <v>63</v>
      </c>
      <c r="AI130" s="7" t="s">
        <v>92</v>
      </c>
      <c r="AJ130" s="7" t="s">
        <v>61</v>
      </c>
      <c r="AK130" s="7" t="s">
        <v>61</v>
      </c>
      <c r="AL130" s="7" t="s">
        <v>63</v>
      </c>
      <c r="AM130" s="7" t="s">
        <v>63</v>
      </c>
      <c r="AN130" s="7" t="s">
        <v>61</v>
      </c>
      <c r="AO130" s="7" t="s">
        <v>63</v>
      </c>
      <c r="AP130" s="7" t="s">
        <v>61</v>
      </c>
      <c r="AQ130" s="7" t="s">
        <v>63</v>
      </c>
      <c r="AR130" s="7" t="s">
        <v>203</v>
      </c>
      <c r="AS130" s="7" t="s">
        <v>112</v>
      </c>
      <c r="AT130" s="7" t="s">
        <v>131</v>
      </c>
      <c r="AU130" s="7" t="s">
        <v>65</v>
      </c>
      <c r="AV130" s="7" t="s">
        <v>112</v>
      </c>
      <c r="AW130" s="7" t="s">
        <v>65</v>
      </c>
      <c r="AX130" s="7" t="s">
        <v>64</v>
      </c>
      <c r="AY130" s="7" t="s">
        <v>65</v>
      </c>
      <c r="AZ130" s="7" t="s">
        <v>65</v>
      </c>
      <c r="BA130" s="7" t="s">
        <v>65</v>
      </c>
      <c r="BB130" s="7" t="s">
        <v>64</v>
      </c>
      <c r="BC130" s="7" t="s">
        <v>200</v>
      </c>
      <c r="BD130" s="7" t="s">
        <v>63</v>
      </c>
    </row>
    <row r="131" spans="1:62" ht="13">
      <c r="A131" s="5">
        <v>43802.696129560187</v>
      </c>
      <c r="B131" s="7" t="s">
        <v>55</v>
      </c>
      <c r="C131" s="7" t="s">
        <v>58</v>
      </c>
      <c r="D131" s="7" t="s">
        <v>57</v>
      </c>
      <c r="E131" s="7" t="s">
        <v>67</v>
      </c>
      <c r="F131" s="7" t="s">
        <v>128</v>
      </c>
      <c r="G131" s="7" t="s">
        <v>61</v>
      </c>
      <c r="H131" s="7" t="s">
        <v>67</v>
      </c>
      <c r="J131" s="7" t="s">
        <v>128</v>
      </c>
      <c r="K131" s="7" t="s">
        <v>61</v>
      </c>
      <c r="L131" s="7" t="s">
        <v>131</v>
      </c>
      <c r="M131" s="7" t="s">
        <v>131</v>
      </c>
      <c r="N131" s="7" t="s">
        <v>68</v>
      </c>
      <c r="O131" s="7" t="s">
        <v>65</v>
      </c>
      <c r="P131" s="7" t="s">
        <v>68</v>
      </c>
      <c r="Q131" s="7" t="s">
        <v>60</v>
      </c>
      <c r="R131" s="7" t="s">
        <v>68</v>
      </c>
      <c r="S131" s="7" t="s">
        <v>60</v>
      </c>
      <c r="T131" s="7" t="s">
        <v>60</v>
      </c>
      <c r="U131" s="7" t="s">
        <v>60</v>
      </c>
      <c r="V131" s="7" t="s">
        <v>60</v>
      </c>
      <c r="W131" s="7" t="s">
        <v>66</v>
      </c>
      <c r="X131" s="7" t="s">
        <v>66</v>
      </c>
      <c r="Y131" s="7" t="s">
        <v>60</v>
      </c>
      <c r="Z131" s="7" t="s">
        <v>85</v>
      </c>
      <c r="AA131" s="7" t="s">
        <v>60</v>
      </c>
      <c r="AB131" s="7" t="s">
        <v>60</v>
      </c>
      <c r="AC131" s="7" t="s">
        <v>60</v>
      </c>
      <c r="AD131" s="7" t="s">
        <v>67</v>
      </c>
      <c r="AE131" s="7" t="s">
        <v>67</v>
      </c>
      <c r="AF131" s="7" t="s">
        <v>61</v>
      </c>
      <c r="AG131" s="7" t="s">
        <v>61</v>
      </c>
      <c r="AH131" s="7" t="s">
        <v>61</v>
      </c>
      <c r="AI131" s="7" t="s">
        <v>61</v>
      </c>
      <c r="AJ131" s="7" t="s">
        <v>63</v>
      </c>
      <c r="AK131" s="7" t="s">
        <v>63</v>
      </c>
      <c r="AL131" s="7" t="s">
        <v>63</v>
      </c>
      <c r="AM131" s="7" t="s">
        <v>105</v>
      </c>
      <c r="AN131" s="7" t="s">
        <v>105</v>
      </c>
      <c r="AO131" s="7" t="s">
        <v>105</v>
      </c>
      <c r="AP131" s="7" t="s">
        <v>105</v>
      </c>
      <c r="AQ131" s="7" t="s">
        <v>105</v>
      </c>
      <c r="AR131" s="7" t="s">
        <v>105</v>
      </c>
      <c r="AS131" s="7" t="s">
        <v>131</v>
      </c>
      <c r="AT131" s="7" t="s">
        <v>131</v>
      </c>
      <c r="AU131" s="7" t="s">
        <v>131</v>
      </c>
      <c r="AV131" s="7" t="s">
        <v>112</v>
      </c>
      <c r="AW131" s="7" t="s">
        <v>112</v>
      </c>
      <c r="AX131" s="7" t="s">
        <v>112</v>
      </c>
      <c r="AY131" s="7" t="s">
        <v>65</v>
      </c>
      <c r="AZ131" s="7" t="s">
        <v>131</v>
      </c>
      <c r="BA131" s="7" t="s">
        <v>131</v>
      </c>
      <c r="BB131" s="7" t="s">
        <v>131</v>
      </c>
      <c r="BC131" s="7" t="s">
        <v>234</v>
      </c>
      <c r="BD131" s="7" t="s">
        <v>61</v>
      </c>
    </row>
    <row r="132" spans="1:62" ht="13">
      <c r="A132" s="11">
        <v>43802.697627245376</v>
      </c>
      <c r="B132" s="12" t="s">
        <v>55</v>
      </c>
      <c r="C132" s="12" t="s">
        <v>58</v>
      </c>
      <c r="D132" s="12" t="s">
        <v>136</v>
      </c>
      <c r="E132" s="12" t="s">
        <v>68</v>
      </c>
      <c r="F132" s="12" t="s">
        <v>55</v>
      </c>
      <c r="G132" s="12" t="s">
        <v>92</v>
      </c>
      <c r="H132" s="12" t="s">
        <v>68</v>
      </c>
      <c r="I132" s="12" t="s">
        <v>55</v>
      </c>
      <c r="J132" s="12" t="s">
        <v>55</v>
      </c>
      <c r="K132" s="12" t="s">
        <v>61</v>
      </c>
      <c r="L132" s="12" t="s">
        <v>131</v>
      </c>
      <c r="M132" s="12" t="s">
        <v>65</v>
      </c>
      <c r="N132" s="12" t="s">
        <v>68</v>
      </c>
      <c r="O132" s="12" t="s">
        <v>131</v>
      </c>
      <c r="P132" s="12" t="s">
        <v>62</v>
      </c>
      <c r="Q132" s="12" t="s">
        <v>62</v>
      </c>
      <c r="R132" s="12" t="s">
        <v>62</v>
      </c>
      <c r="S132" s="12" t="s">
        <v>62</v>
      </c>
      <c r="T132" s="12" t="s">
        <v>68</v>
      </c>
      <c r="U132" s="12" t="s">
        <v>62</v>
      </c>
      <c r="V132" s="12" t="s">
        <v>60</v>
      </c>
      <c r="W132" s="12" t="s">
        <v>60</v>
      </c>
      <c r="X132" s="12" t="s">
        <v>60</v>
      </c>
      <c r="Y132" s="12" t="s">
        <v>62</v>
      </c>
      <c r="Z132" s="12" t="s">
        <v>85</v>
      </c>
      <c r="AA132" s="12" t="s">
        <v>68</v>
      </c>
      <c r="AB132" s="12" t="s">
        <v>62</v>
      </c>
      <c r="AC132" s="12" t="s">
        <v>68</v>
      </c>
      <c r="AD132" s="12" t="s">
        <v>67</v>
      </c>
      <c r="AE132" s="12" t="s">
        <v>66</v>
      </c>
      <c r="AF132" s="12" t="s">
        <v>61</v>
      </c>
      <c r="AG132" s="12" t="s">
        <v>93</v>
      </c>
      <c r="AH132" s="12" t="s">
        <v>105</v>
      </c>
      <c r="AI132" s="12" t="s">
        <v>61</v>
      </c>
      <c r="AJ132" s="12" t="s">
        <v>92</v>
      </c>
      <c r="AK132" s="12" t="s">
        <v>61</v>
      </c>
      <c r="AL132" s="12" t="s">
        <v>93</v>
      </c>
      <c r="AM132" s="12" t="s">
        <v>61</v>
      </c>
      <c r="AN132" s="12" t="s">
        <v>93</v>
      </c>
      <c r="AO132" s="12" t="s">
        <v>93</v>
      </c>
      <c r="AP132" s="12" t="s">
        <v>93</v>
      </c>
      <c r="AQ132" s="12" t="s">
        <v>61</v>
      </c>
      <c r="AR132" s="12" t="s">
        <v>203</v>
      </c>
      <c r="AS132" s="12" t="s">
        <v>108</v>
      </c>
      <c r="AT132" s="12" t="s">
        <v>112</v>
      </c>
      <c r="AU132" s="12" t="s">
        <v>131</v>
      </c>
      <c r="AV132" s="12" t="s">
        <v>108</v>
      </c>
      <c r="AW132" s="12" t="s">
        <v>108</v>
      </c>
      <c r="AX132" s="12" t="s">
        <v>108</v>
      </c>
      <c r="AY132" s="12" t="s">
        <v>108</v>
      </c>
      <c r="AZ132" s="12" t="s">
        <v>108</v>
      </c>
      <c r="BA132" s="12" t="s">
        <v>64</v>
      </c>
      <c r="BB132" s="12" t="s">
        <v>64</v>
      </c>
      <c r="BC132" s="12" t="s">
        <v>229</v>
      </c>
      <c r="BD132" s="12" t="s">
        <v>105</v>
      </c>
      <c r="BE132" s="13"/>
      <c r="BF132" s="13"/>
      <c r="BG132" s="13"/>
      <c r="BH132" s="13"/>
      <c r="BI132" s="13"/>
      <c r="BJ132" s="13"/>
    </row>
    <row r="133" spans="1:62" ht="13">
      <c r="A133" s="5">
        <v>43802.703367534719</v>
      </c>
      <c r="B133" s="7" t="s">
        <v>55</v>
      </c>
      <c r="C133" s="7" t="s">
        <v>58</v>
      </c>
      <c r="D133" s="7" t="s">
        <v>59</v>
      </c>
      <c r="E133" s="7" t="s">
        <v>67</v>
      </c>
      <c r="F133" s="7" t="s">
        <v>128</v>
      </c>
      <c r="G133" s="7" t="s">
        <v>63</v>
      </c>
      <c r="H133" s="7" t="s">
        <v>67</v>
      </c>
      <c r="I133" s="7" t="s">
        <v>128</v>
      </c>
      <c r="J133" s="7" t="s">
        <v>128</v>
      </c>
      <c r="K133" s="7" t="s">
        <v>63</v>
      </c>
      <c r="L133" s="7" t="s">
        <v>112</v>
      </c>
      <c r="M133" s="7" t="s">
        <v>131</v>
      </c>
      <c r="N133" s="7" t="s">
        <v>67</v>
      </c>
      <c r="O133" s="7" t="s">
        <v>131</v>
      </c>
      <c r="P133" s="7" t="s">
        <v>67</v>
      </c>
      <c r="Q133" s="7" t="s">
        <v>67</v>
      </c>
      <c r="R133" s="7" t="s">
        <v>67</v>
      </c>
      <c r="S133" s="7" t="s">
        <v>66</v>
      </c>
      <c r="T133" s="7" t="s">
        <v>67</v>
      </c>
      <c r="U133" s="7" t="s">
        <v>66</v>
      </c>
      <c r="V133" s="7" t="s">
        <v>66</v>
      </c>
      <c r="W133" s="7" t="s">
        <v>66</v>
      </c>
      <c r="X133" s="7" t="s">
        <v>66</v>
      </c>
      <c r="Y133" s="7" t="s">
        <v>60</v>
      </c>
      <c r="Z133" s="7" t="s">
        <v>199</v>
      </c>
      <c r="AA133" s="7" t="s">
        <v>68</v>
      </c>
      <c r="AB133" s="7" t="s">
        <v>66</v>
      </c>
      <c r="AC133" s="7" t="s">
        <v>66</v>
      </c>
      <c r="AD133" s="7" t="s">
        <v>67</v>
      </c>
      <c r="AE133" s="7" t="s">
        <v>66</v>
      </c>
      <c r="AF133" s="7" t="s">
        <v>61</v>
      </c>
      <c r="AG133" s="7" t="s">
        <v>92</v>
      </c>
      <c r="AH133" s="7" t="s">
        <v>105</v>
      </c>
      <c r="AI133" s="7" t="s">
        <v>61</v>
      </c>
      <c r="AJ133" s="7" t="s">
        <v>63</v>
      </c>
      <c r="AK133" s="7" t="s">
        <v>63</v>
      </c>
      <c r="AL133" s="7" t="s">
        <v>61</v>
      </c>
      <c r="AM133" s="7" t="s">
        <v>63</v>
      </c>
      <c r="AN133" s="7" t="s">
        <v>61</v>
      </c>
      <c r="AO133" s="7" t="s">
        <v>63</v>
      </c>
      <c r="AP133" s="7" t="s">
        <v>63</v>
      </c>
      <c r="AQ133" s="7" t="s">
        <v>105</v>
      </c>
      <c r="AR133" s="7" t="s">
        <v>105</v>
      </c>
      <c r="AS133" s="7" t="s">
        <v>112</v>
      </c>
      <c r="AT133" s="7" t="s">
        <v>65</v>
      </c>
      <c r="AU133" s="7" t="s">
        <v>65</v>
      </c>
      <c r="AV133" s="7" t="s">
        <v>112</v>
      </c>
      <c r="AW133" s="7" t="s">
        <v>65</v>
      </c>
      <c r="AX133" s="7" t="s">
        <v>65</v>
      </c>
      <c r="AY133" s="7" t="s">
        <v>65</v>
      </c>
      <c r="AZ133" s="7" t="s">
        <v>65</v>
      </c>
      <c r="BA133" s="7" t="s">
        <v>131</v>
      </c>
      <c r="BB133" s="7" t="s">
        <v>112</v>
      </c>
      <c r="BC133" s="7" t="s">
        <v>244</v>
      </c>
      <c r="BD133" s="7" t="s">
        <v>61</v>
      </c>
    </row>
    <row r="134" spans="1:62" ht="13">
      <c r="A134" s="5">
        <v>43802.705459675926</v>
      </c>
      <c r="B134" s="7" t="s">
        <v>55</v>
      </c>
      <c r="C134" s="7" t="s">
        <v>58</v>
      </c>
      <c r="D134" s="7" t="s">
        <v>194</v>
      </c>
      <c r="E134" s="7" t="s">
        <v>66</v>
      </c>
      <c r="F134" s="7" t="s">
        <v>128</v>
      </c>
      <c r="G134" s="7" t="s">
        <v>63</v>
      </c>
      <c r="H134" s="7" t="s">
        <v>68</v>
      </c>
      <c r="I134" s="7" t="s">
        <v>55</v>
      </c>
      <c r="J134" s="7" t="s">
        <v>55</v>
      </c>
      <c r="K134" s="7" t="s">
        <v>63</v>
      </c>
      <c r="L134" s="7" t="s">
        <v>108</v>
      </c>
      <c r="M134" s="7" t="s">
        <v>131</v>
      </c>
      <c r="N134" s="7" t="s">
        <v>60</v>
      </c>
      <c r="O134" s="7" t="s">
        <v>112</v>
      </c>
      <c r="P134" s="7" t="s">
        <v>68</v>
      </c>
      <c r="Q134" s="7" t="s">
        <v>68</v>
      </c>
      <c r="R134" s="7" t="s">
        <v>60</v>
      </c>
      <c r="S134" s="7" t="s">
        <v>67</v>
      </c>
      <c r="T134" s="7" t="s">
        <v>67</v>
      </c>
      <c r="U134" s="7" t="s">
        <v>60</v>
      </c>
      <c r="V134" s="7" t="s">
        <v>68</v>
      </c>
      <c r="W134" s="7" t="s">
        <v>67</v>
      </c>
      <c r="X134" s="7" t="s">
        <v>60</v>
      </c>
      <c r="Y134" s="7" t="s">
        <v>60</v>
      </c>
      <c r="Z134" s="7" t="s">
        <v>66</v>
      </c>
      <c r="AA134" s="7" t="s">
        <v>66</v>
      </c>
      <c r="AB134" s="7" t="s">
        <v>67</v>
      </c>
      <c r="AC134" s="7" t="s">
        <v>66</v>
      </c>
      <c r="AD134" s="7" t="s">
        <v>66</v>
      </c>
      <c r="AE134" s="7" t="s">
        <v>66</v>
      </c>
      <c r="AF134" s="7" t="s">
        <v>61</v>
      </c>
      <c r="AG134" s="7" t="s">
        <v>61</v>
      </c>
      <c r="AH134" s="7" t="s">
        <v>105</v>
      </c>
      <c r="AI134" s="7" t="s">
        <v>63</v>
      </c>
      <c r="AJ134" s="7" t="s">
        <v>105</v>
      </c>
      <c r="AK134" s="7" t="s">
        <v>61</v>
      </c>
      <c r="AL134" s="7" t="s">
        <v>61</v>
      </c>
      <c r="AM134" s="7" t="s">
        <v>105</v>
      </c>
      <c r="AN134" s="7" t="s">
        <v>61</v>
      </c>
      <c r="AO134" s="7" t="s">
        <v>61</v>
      </c>
      <c r="AP134" s="7" t="s">
        <v>63</v>
      </c>
      <c r="AQ134" s="7" t="s">
        <v>105</v>
      </c>
      <c r="AR134" s="7" t="s">
        <v>105</v>
      </c>
      <c r="AS134" s="7" t="s">
        <v>108</v>
      </c>
      <c r="AT134" s="7" t="s">
        <v>64</v>
      </c>
      <c r="AU134" s="7" t="s">
        <v>65</v>
      </c>
      <c r="AV134" s="7" t="s">
        <v>131</v>
      </c>
      <c r="AW134" s="7" t="s">
        <v>65</v>
      </c>
      <c r="AX134" s="7" t="s">
        <v>65</v>
      </c>
      <c r="AY134" s="7" t="s">
        <v>65</v>
      </c>
      <c r="AZ134" s="7" t="s">
        <v>112</v>
      </c>
      <c r="BA134" s="7" t="s">
        <v>64</v>
      </c>
      <c r="BB134" s="7" t="s">
        <v>131</v>
      </c>
      <c r="BC134" s="7" t="s">
        <v>213</v>
      </c>
      <c r="BD134" s="7" t="s">
        <v>63</v>
      </c>
    </row>
    <row r="135" spans="1:62" ht="13">
      <c r="A135" s="5">
        <v>43802.708021064813</v>
      </c>
      <c r="B135" s="7" t="s">
        <v>55</v>
      </c>
      <c r="C135" s="7" t="s">
        <v>58</v>
      </c>
      <c r="D135" s="7" t="s">
        <v>59</v>
      </c>
      <c r="E135" s="7" t="s">
        <v>67</v>
      </c>
      <c r="F135" s="7" t="s">
        <v>55</v>
      </c>
      <c r="G135" s="7" t="s">
        <v>61</v>
      </c>
      <c r="H135" s="7" t="s">
        <v>67</v>
      </c>
      <c r="I135" s="7" t="s">
        <v>55</v>
      </c>
      <c r="J135" s="7" t="s">
        <v>55</v>
      </c>
      <c r="K135" s="7" t="s">
        <v>63</v>
      </c>
      <c r="L135" s="7" t="s">
        <v>131</v>
      </c>
      <c r="M135" s="7" t="s">
        <v>131</v>
      </c>
      <c r="N135" s="7" t="s">
        <v>60</v>
      </c>
      <c r="O135" s="7" t="s">
        <v>65</v>
      </c>
      <c r="P135" s="7" t="s">
        <v>60</v>
      </c>
      <c r="Q135" s="7" t="s">
        <v>60</v>
      </c>
      <c r="R135" s="7" t="s">
        <v>60</v>
      </c>
      <c r="S135" s="7" t="s">
        <v>66</v>
      </c>
      <c r="T135" s="7" t="s">
        <v>67</v>
      </c>
      <c r="U135" s="7" t="s">
        <v>67</v>
      </c>
      <c r="V135" s="7" t="s">
        <v>67</v>
      </c>
      <c r="W135" s="7" t="s">
        <v>67</v>
      </c>
      <c r="X135" s="7" t="s">
        <v>67</v>
      </c>
      <c r="Y135" s="7" t="s">
        <v>62</v>
      </c>
      <c r="Z135" s="7" t="s">
        <v>199</v>
      </c>
      <c r="AA135" s="7" t="s">
        <v>68</v>
      </c>
      <c r="AB135" s="7" t="s">
        <v>60</v>
      </c>
      <c r="AC135" s="7" t="s">
        <v>60</v>
      </c>
      <c r="AD135" s="7" t="s">
        <v>66</v>
      </c>
      <c r="AE135" s="7" t="s">
        <v>66</v>
      </c>
      <c r="AF135" s="7" t="s">
        <v>61</v>
      </c>
      <c r="AG135" s="7" t="s">
        <v>93</v>
      </c>
      <c r="AH135" s="7" t="s">
        <v>63</v>
      </c>
      <c r="AI135" s="7" t="s">
        <v>61</v>
      </c>
      <c r="AJ135" s="7" t="s">
        <v>61</v>
      </c>
      <c r="AK135" s="7" t="s">
        <v>61</v>
      </c>
      <c r="AL135" s="7" t="s">
        <v>61</v>
      </c>
      <c r="AM135" s="7" t="s">
        <v>63</v>
      </c>
      <c r="AN135" s="7" t="s">
        <v>61</v>
      </c>
      <c r="AO135" s="7" t="s">
        <v>61</v>
      </c>
      <c r="AP135" s="7" t="s">
        <v>61</v>
      </c>
      <c r="AQ135" s="7" t="s">
        <v>105</v>
      </c>
      <c r="AR135" s="7" t="s">
        <v>105</v>
      </c>
      <c r="AS135" s="7" t="s">
        <v>112</v>
      </c>
      <c r="AT135" s="7" t="s">
        <v>65</v>
      </c>
      <c r="AU135" s="7" t="s">
        <v>65</v>
      </c>
      <c r="AV135" s="7" t="s">
        <v>108</v>
      </c>
      <c r="AW135" s="7" t="s">
        <v>65</v>
      </c>
      <c r="AX135" s="7" t="s">
        <v>65</v>
      </c>
      <c r="AY135" s="7" t="s">
        <v>65</v>
      </c>
      <c r="AZ135" s="7" t="s">
        <v>131</v>
      </c>
      <c r="BA135" s="7" t="s">
        <v>131</v>
      </c>
      <c r="BB135" s="7" t="s">
        <v>65</v>
      </c>
      <c r="BC135" s="7" t="s">
        <v>244</v>
      </c>
      <c r="BD135" s="7" t="s">
        <v>61</v>
      </c>
    </row>
    <row r="136" spans="1:62" ht="13">
      <c r="A136" s="5">
        <v>43802.71234366898</v>
      </c>
      <c r="B136" s="7" t="s">
        <v>55</v>
      </c>
      <c r="C136" s="7" t="s">
        <v>58</v>
      </c>
      <c r="D136" s="7" t="s">
        <v>136</v>
      </c>
      <c r="E136" s="7" t="s">
        <v>67</v>
      </c>
      <c r="F136" s="7" t="s">
        <v>128</v>
      </c>
      <c r="G136" s="7" t="s">
        <v>63</v>
      </c>
      <c r="H136" s="7" t="s">
        <v>67</v>
      </c>
      <c r="I136" s="7" t="s">
        <v>55</v>
      </c>
      <c r="J136" s="7" t="s">
        <v>55</v>
      </c>
      <c r="K136" s="7" t="s">
        <v>63</v>
      </c>
      <c r="L136" s="7" t="s">
        <v>112</v>
      </c>
      <c r="M136" s="7" t="s">
        <v>64</v>
      </c>
      <c r="N136" s="7" t="s">
        <v>66</v>
      </c>
      <c r="O136" s="7" t="s">
        <v>129</v>
      </c>
      <c r="P136" s="7" t="s">
        <v>60</v>
      </c>
      <c r="Q136" s="7" t="s">
        <v>67</v>
      </c>
      <c r="R136" s="7" t="s">
        <v>67</v>
      </c>
      <c r="S136" s="7" t="s">
        <v>60</v>
      </c>
      <c r="T136" s="7" t="s">
        <v>67</v>
      </c>
      <c r="U136" s="7" t="s">
        <v>60</v>
      </c>
      <c r="V136" s="7" t="s">
        <v>66</v>
      </c>
      <c r="W136" s="7" t="s">
        <v>66</v>
      </c>
      <c r="X136" s="7" t="s">
        <v>60</v>
      </c>
      <c r="Y136" s="7" t="s">
        <v>67</v>
      </c>
      <c r="Z136" s="7" t="s">
        <v>66</v>
      </c>
      <c r="AA136" s="7" t="s">
        <v>66</v>
      </c>
      <c r="AB136" s="7" t="s">
        <v>66</v>
      </c>
      <c r="AC136" s="7" t="s">
        <v>66</v>
      </c>
      <c r="AD136" s="7" t="s">
        <v>66</v>
      </c>
      <c r="AE136" s="7" t="s">
        <v>66</v>
      </c>
      <c r="AF136" s="7" t="s">
        <v>63</v>
      </c>
      <c r="AG136" s="7" t="s">
        <v>92</v>
      </c>
      <c r="AH136" s="7" t="s">
        <v>92</v>
      </c>
      <c r="AI136" s="7" t="s">
        <v>61</v>
      </c>
      <c r="AJ136" s="7" t="s">
        <v>105</v>
      </c>
      <c r="AK136" s="7" t="s">
        <v>63</v>
      </c>
      <c r="AL136" s="7" t="s">
        <v>92</v>
      </c>
      <c r="AM136" s="7" t="s">
        <v>61</v>
      </c>
      <c r="AN136" s="7" t="s">
        <v>61</v>
      </c>
      <c r="AO136" s="7" t="s">
        <v>63</v>
      </c>
      <c r="AP136" s="7" t="s">
        <v>63</v>
      </c>
      <c r="AQ136" s="7" t="s">
        <v>105</v>
      </c>
      <c r="AR136" s="7" t="s">
        <v>105</v>
      </c>
      <c r="AS136" s="7" t="s">
        <v>108</v>
      </c>
      <c r="AT136" s="7" t="s">
        <v>65</v>
      </c>
      <c r="AU136" s="7" t="s">
        <v>112</v>
      </c>
      <c r="AV136" s="7" t="s">
        <v>108</v>
      </c>
      <c r="AW136" s="7" t="s">
        <v>108</v>
      </c>
      <c r="AX136" s="7" t="s">
        <v>108</v>
      </c>
      <c r="AY136" s="7" t="s">
        <v>131</v>
      </c>
      <c r="AZ136" s="7" t="s">
        <v>131</v>
      </c>
      <c r="BA136" s="7" t="s">
        <v>65</v>
      </c>
      <c r="BB136" s="7" t="s">
        <v>131</v>
      </c>
      <c r="BC136" s="7" t="s">
        <v>273</v>
      </c>
      <c r="BD136" s="7" t="s">
        <v>63</v>
      </c>
    </row>
    <row r="137" spans="1:62" ht="13">
      <c r="A137" s="5">
        <v>43802.716881354165</v>
      </c>
      <c r="B137" s="7" t="s">
        <v>55</v>
      </c>
      <c r="C137" s="7" t="s">
        <v>56</v>
      </c>
      <c r="D137" s="7" t="s">
        <v>136</v>
      </c>
      <c r="E137" s="7" t="s">
        <v>68</v>
      </c>
      <c r="F137" s="7" t="s">
        <v>55</v>
      </c>
      <c r="G137" s="7" t="s">
        <v>61</v>
      </c>
      <c r="H137" s="7" t="s">
        <v>60</v>
      </c>
      <c r="I137" s="7" t="s">
        <v>128</v>
      </c>
      <c r="J137" s="7" t="s">
        <v>128</v>
      </c>
      <c r="K137" s="7" t="s">
        <v>63</v>
      </c>
      <c r="L137" s="7" t="s">
        <v>131</v>
      </c>
      <c r="M137" s="7" t="s">
        <v>131</v>
      </c>
      <c r="N137" s="7" t="s">
        <v>60</v>
      </c>
      <c r="O137" s="7" t="s">
        <v>112</v>
      </c>
      <c r="P137" s="7" t="s">
        <v>60</v>
      </c>
      <c r="Q137" s="7" t="s">
        <v>60</v>
      </c>
      <c r="R137" s="7" t="s">
        <v>60</v>
      </c>
      <c r="S137" s="7" t="s">
        <v>60</v>
      </c>
      <c r="T137" s="7" t="s">
        <v>67</v>
      </c>
      <c r="U137" s="7" t="s">
        <v>60</v>
      </c>
      <c r="V137" s="7" t="s">
        <v>67</v>
      </c>
      <c r="W137" s="7" t="s">
        <v>68</v>
      </c>
      <c r="X137" s="7" t="s">
        <v>68</v>
      </c>
      <c r="Y137" s="7" t="s">
        <v>62</v>
      </c>
      <c r="Z137" s="7" t="s">
        <v>66</v>
      </c>
      <c r="AA137" s="7" t="s">
        <v>66</v>
      </c>
      <c r="AB137" s="7" t="s">
        <v>67</v>
      </c>
      <c r="AC137" s="7" t="s">
        <v>67</v>
      </c>
      <c r="AD137" s="7" t="s">
        <v>60</v>
      </c>
      <c r="AE137" s="7" t="s">
        <v>66</v>
      </c>
      <c r="AF137" s="7" t="s">
        <v>63</v>
      </c>
      <c r="AG137" s="7" t="s">
        <v>63</v>
      </c>
      <c r="AH137" s="7" t="s">
        <v>105</v>
      </c>
      <c r="AI137" s="7" t="s">
        <v>105</v>
      </c>
      <c r="AJ137" s="7" t="s">
        <v>63</v>
      </c>
      <c r="AK137" s="7" t="s">
        <v>92</v>
      </c>
      <c r="AL137" s="7" t="s">
        <v>105</v>
      </c>
      <c r="AM137" s="7" t="s">
        <v>105</v>
      </c>
      <c r="AN137" s="7" t="s">
        <v>105</v>
      </c>
      <c r="AO137" s="7" t="s">
        <v>105</v>
      </c>
      <c r="AP137" s="7" t="s">
        <v>105</v>
      </c>
      <c r="AQ137" s="7" t="s">
        <v>63</v>
      </c>
      <c r="AR137" s="7" t="s">
        <v>133</v>
      </c>
      <c r="AS137" s="7" t="s">
        <v>112</v>
      </c>
      <c r="AT137" s="7" t="s">
        <v>131</v>
      </c>
      <c r="AU137" s="7" t="s">
        <v>112</v>
      </c>
      <c r="AV137" s="7" t="s">
        <v>108</v>
      </c>
      <c r="AW137" s="7" t="s">
        <v>131</v>
      </c>
      <c r="AX137" s="7" t="s">
        <v>112</v>
      </c>
      <c r="AY137" s="7" t="s">
        <v>131</v>
      </c>
      <c r="AZ137" s="7" t="s">
        <v>131</v>
      </c>
      <c r="BA137" s="7" t="s">
        <v>131</v>
      </c>
      <c r="BB137" s="7" t="s">
        <v>131</v>
      </c>
      <c r="BC137" s="7" t="s">
        <v>242</v>
      </c>
      <c r="BD137" s="7" t="s">
        <v>63</v>
      </c>
    </row>
    <row r="138" spans="1:62" ht="13">
      <c r="A138" s="5">
        <v>43802.718992638889</v>
      </c>
      <c r="B138" s="7" t="s">
        <v>55</v>
      </c>
      <c r="C138" s="7" t="s">
        <v>58</v>
      </c>
      <c r="D138" s="7" t="s">
        <v>57</v>
      </c>
      <c r="E138" s="7" t="s">
        <v>60</v>
      </c>
      <c r="F138" s="7" t="s">
        <v>55</v>
      </c>
      <c r="G138" s="7" t="s">
        <v>61</v>
      </c>
      <c r="H138" s="7" t="s">
        <v>60</v>
      </c>
      <c r="I138" s="7" t="s">
        <v>55</v>
      </c>
      <c r="J138" s="7" t="s">
        <v>55</v>
      </c>
      <c r="K138" s="7" t="s">
        <v>61</v>
      </c>
      <c r="L138" s="7" t="s">
        <v>65</v>
      </c>
      <c r="M138" s="7" t="s">
        <v>64</v>
      </c>
      <c r="N138" s="7" t="s">
        <v>60</v>
      </c>
      <c r="O138" s="7" t="s">
        <v>65</v>
      </c>
      <c r="P138" s="7" t="s">
        <v>60</v>
      </c>
      <c r="Q138" s="7" t="s">
        <v>62</v>
      </c>
      <c r="R138" s="7" t="s">
        <v>62</v>
      </c>
      <c r="S138" s="7" t="s">
        <v>68</v>
      </c>
      <c r="T138" s="7" t="s">
        <v>60</v>
      </c>
      <c r="U138" s="7" t="s">
        <v>68</v>
      </c>
      <c r="V138" s="7" t="s">
        <v>62</v>
      </c>
      <c r="W138" s="7" t="s">
        <v>67</v>
      </c>
      <c r="X138" s="7" t="s">
        <v>60</v>
      </c>
      <c r="Y138" s="7" t="s">
        <v>62</v>
      </c>
      <c r="Z138" s="7" t="s">
        <v>85</v>
      </c>
      <c r="AA138" s="7" t="s">
        <v>62</v>
      </c>
      <c r="AB138" s="7" t="s">
        <v>62</v>
      </c>
      <c r="AC138" s="7" t="s">
        <v>68</v>
      </c>
      <c r="AD138" s="7" t="s">
        <v>67</v>
      </c>
      <c r="AE138" s="7" t="s">
        <v>60</v>
      </c>
      <c r="AF138" s="7" t="s">
        <v>61</v>
      </c>
      <c r="AG138" s="7" t="s">
        <v>61</v>
      </c>
      <c r="AH138" s="7" t="s">
        <v>63</v>
      </c>
      <c r="AI138" s="7" t="s">
        <v>61</v>
      </c>
      <c r="AJ138" s="7" t="s">
        <v>63</v>
      </c>
      <c r="AK138" s="7" t="s">
        <v>61</v>
      </c>
      <c r="AL138" s="7" t="s">
        <v>63</v>
      </c>
      <c r="AM138" s="7" t="s">
        <v>63</v>
      </c>
      <c r="AN138" s="7" t="s">
        <v>61</v>
      </c>
      <c r="AO138" s="7" t="s">
        <v>105</v>
      </c>
      <c r="AP138" s="7" t="s">
        <v>105</v>
      </c>
      <c r="AQ138" s="7" t="s">
        <v>105</v>
      </c>
      <c r="AR138" s="7" t="s">
        <v>105</v>
      </c>
      <c r="AS138" s="7" t="s">
        <v>131</v>
      </c>
      <c r="AT138" s="7" t="s">
        <v>131</v>
      </c>
      <c r="AU138" s="7" t="s">
        <v>112</v>
      </c>
      <c r="AV138" s="7" t="s">
        <v>108</v>
      </c>
      <c r="AW138" s="7" t="s">
        <v>112</v>
      </c>
      <c r="AX138" s="7" t="s">
        <v>108</v>
      </c>
      <c r="AY138" s="7" t="s">
        <v>112</v>
      </c>
      <c r="AZ138" s="7" t="s">
        <v>65</v>
      </c>
      <c r="BA138" s="7" t="s">
        <v>112</v>
      </c>
      <c r="BB138" s="7" t="s">
        <v>65</v>
      </c>
      <c r="BC138" s="7" t="s">
        <v>205</v>
      </c>
      <c r="BD138" s="7" t="s">
        <v>105</v>
      </c>
    </row>
    <row r="139" spans="1:62" ht="13">
      <c r="A139" s="5">
        <v>43802.720769085645</v>
      </c>
      <c r="B139" s="7" t="s">
        <v>55</v>
      </c>
      <c r="C139" s="7" t="s">
        <v>58</v>
      </c>
      <c r="D139" s="7" t="s">
        <v>194</v>
      </c>
      <c r="E139" s="7" t="s">
        <v>67</v>
      </c>
      <c r="F139" s="7" t="s">
        <v>55</v>
      </c>
      <c r="G139" s="7" t="s">
        <v>63</v>
      </c>
      <c r="H139" s="7" t="s">
        <v>67</v>
      </c>
      <c r="I139" s="7" t="s">
        <v>55</v>
      </c>
      <c r="J139" s="7" t="s">
        <v>55</v>
      </c>
      <c r="K139" s="7" t="s">
        <v>63</v>
      </c>
      <c r="L139" s="7" t="s">
        <v>65</v>
      </c>
      <c r="M139" s="7" t="s">
        <v>65</v>
      </c>
      <c r="N139" s="7" t="s">
        <v>67</v>
      </c>
      <c r="O139" s="7" t="s">
        <v>129</v>
      </c>
      <c r="P139" s="7" t="s">
        <v>68</v>
      </c>
      <c r="Q139" s="7" t="s">
        <v>68</v>
      </c>
      <c r="R139" s="7" t="s">
        <v>68</v>
      </c>
      <c r="S139" s="7" t="s">
        <v>68</v>
      </c>
      <c r="T139" s="7" t="s">
        <v>68</v>
      </c>
      <c r="U139" s="7" t="s">
        <v>68</v>
      </c>
      <c r="V139" s="7" t="s">
        <v>68</v>
      </c>
      <c r="W139" s="7" t="s">
        <v>68</v>
      </c>
      <c r="X139" s="7" t="s">
        <v>68</v>
      </c>
      <c r="Y139" s="7" t="s">
        <v>68</v>
      </c>
      <c r="Z139" s="7" t="s">
        <v>85</v>
      </c>
      <c r="AA139" s="7" t="s">
        <v>60</v>
      </c>
      <c r="AB139" s="7" t="s">
        <v>60</v>
      </c>
      <c r="AC139" s="7" t="s">
        <v>60</v>
      </c>
      <c r="AD139" s="7" t="s">
        <v>60</v>
      </c>
      <c r="AE139" s="7" t="s">
        <v>60</v>
      </c>
      <c r="AF139" s="7" t="s">
        <v>63</v>
      </c>
      <c r="AG139" s="7" t="s">
        <v>61</v>
      </c>
      <c r="AH139" s="7" t="s">
        <v>63</v>
      </c>
      <c r="AI139" s="7" t="s">
        <v>61</v>
      </c>
      <c r="AJ139" s="7" t="s">
        <v>63</v>
      </c>
      <c r="AK139" s="7" t="s">
        <v>63</v>
      </c>
      <c r="AL139" s="7" t="s">
        <v>63</v>
      </c>
      <c r="AM139" s="7" t="s">
        <v>63</v>
      </c>
      <c r="AN139" s="7" t="s">
        <v>63</v>
      </c>
      <c r="AO139" s="7" t="s">
        <v>105</v>
      </c>
      <c r="AP139" s="7" t="s">
        <v>105</v>
      </c>
      <c r="AQ139" s="7" t="s">
        <v>105</v>
      </c>
      <c r="AR139" s="7" t="s">
        <v>105</v>
      </c>
      <c r="AS139" s="7" t="s">
        <v>131</v>
      </c>
      <c r="AT139" s="7" t="s">
        <v>131</v>
      </c>
      <c r="AU139" s="7" t="s">
        <v>131</v>
      </c>
      <c r="AV139" s="7" t="s">
        <v>108</v>
      </c>
      <c r="AW139" s="7" t="s">
        <v>65</v>
      </c>
      <c r="AX139" s="7" t="s">
        <v>131</v>
      </c>
      <c r="AY139" s="7" t="s">
        <v>65</v>
      </c>
      <c r="AZ139" s="7" t="s">
        <v>65</v>
      </c>
      <c r="BA139" s="7" t="s">
        <v>131</v>
      </c>
      <c r="BB139" s="7" t="s">
        <v>112</v>
      </c>
      <c r="BC139" s="7" t="s">
        <v>213</v>
      </c>
      <c r="BD139" s="7" t="s">
        <v>105</v>
      </c>
    </row>
    <row r="140" spans="1:62" ht="13">
      <c r="A140" s="5">
        <v>43802.739830694445</v>
      </c>
      <c r="B140" s="7" t="s">
        <v>55</v>
      </c>
      <c r="C140" s="7" t="s">
        <v>58</v>
      </c>
      <c r="D140" s="7" t="s">
        <v>57</v>
      </c>
      <c r="E140" s="7" t="s">
        <v>60</v>
      </c>
      <c r="F140" s="7" t="s">
        <v>128</v>
      </c>
      <c r="G140" s="7" t="s">
        <v>61</v>
      </c>
      <c r="H140" s="7" t="s">
        <v>67</v>
      </c>
      <c r="I140" s="7" t="s">
        <v>128</v>
      </c>
      <c r="J140" s="7" t="s">
        <v>128</v>
      </c>
      <c r="K140" s="7" t="s">
        <v>61</v>
      </c>
      <c r="L140" s="7" t="s">
        <v>65</v>
      </c>
      <c r="M140" s="7" t="s">
        <v>65</v>
      </c>
      <c r="N140" s="7" t="s">
        <v>67</v>
      </c>
      <c r="O140" s="7" t="s">
        <v>65</v>
      </c>
      <c r="P140" s="7" t="s">
        <v>60</v>
      </c>
      <c r="Q140" s="7" t="s">
        <v>68</v>
      </c>
      <c r="R140" s="7" t="s">
        <v>68</v>
      </c>
      <c r="S140" s="7" t="s">
        <v>67</v>
      </c>
      <c r="T140" s="7" t="s">
        <v>66</v>
      </c>
      <c r="U140" s="7" t="s">
        <v>68</v>
      </c>
      <c r="V140" s="7" t="s">
        <v>68</v>
      </c>
      <c r="W140" s="7" t="s">
        <v>67</v>
      </c>
      <c r="X140" s="7" t="s">
        <v>60</v>
      </c>
      <c r="Y140" s="7" t="s">
        <v>62</v>
      </c>
      <c r="Z140" s="7" t="s">
        <v>85</v>
      </c>
      <c r="AA140" s="7" t="s">
        <v>60</v>
      </c>
      <c r="AB140" s="7" t="s">
        <v>68</v>
      </c>
      <c r="AC140" s="7" t="s">
        <v>68</v>
      </c>
      <c r="AD140" s="7" t="s">
        <v>66</v>
      </c>
      <c r="AE140" s="7" t="s">
        <v>67</v>
      </c>
      <c r="AF140" s="7" t="s">
        <v>61</v>
      </c>
      <c r="AG140" s="7" t="s">
        <v>92</v>
      </c>
      <c r="AH140" s="7" t="s">
        <v>63</v>
      </c>
      <c r="AI140" s="7" t="s">
        <v>61</v>
      </c>
      <c r="AJ140" s="7" t="s">
        <v>63</v>
      </c>
      <c r="AK140" s="7" t="s">
        <v>61</v>
      </c>
      <c r="AL140" s="7" t="s">
        <v>105</v>
      </c>
      <c r="AM140" s="7" t="s">
        <v>105</v>
      </c>
      <c r="AN140" s="7" t="s">
        <v>61</v>
      </c>
      <c r="AO140" s="7" t="s">
        <v>63</v>
      </c>
      <c r="AP140" s="7" t="s">
        <v>105</v>
      </c>
      <c r="AQ140" s="7" t="s">
        <v>105</v>
      </c>
      <c r="AR140" s="7" t="s">
        <v>105</v>
      </c>
      <c r="AS140" s="7" t="s">
        <v>131</v>
      </c>
      <c r="AT140" s="7" t="s">
        <v>65</v>
      </c>
      <c r="AU140" s="7" t="s">
        <v>131</v>
      </c>
      <c r="AV140" s="7" t="s">
        <v>108</v>
      </c>
      <c r="AW140" s="7" t="s">
        <v>65</v>
      </c>
      <c r="AX140" s="7" t="s">
        <v>65</v>
      </c>
      <c r="AY140" s="7" t="s">
        <v>65</v>
      </c>
      <c r="AZ140" s="7" t="s">
        <v>65</v>
      </c>
      <c r="BA140" s="7" t="s">
        <v>64</v>
      </c>
      <c r="BB140" s="7" t="s">
        <v>65</v>
      </c>
      <c r="BC140" s="7" t="s">
        <v>226</v>
      </c>
      <c r="BD140" s="7" t="s">
        <v>105</v>
      </c>
    </row>
    <row r="141" spans="1:62" ht="13">
      <c r="A141" s="5">
        <v>43802.740173761573</v>
      </c>
      <c r="B141" s="7" t="s">
        <v>55</v>
      </c>
      <c r="C141" s="7" t="s">
        <v>58</v>
      </c>
      <c r="D141" s="7" t="s">
        <v>57</v>
      </c>
      <c r="E141" s="7" t="s">
        <v>60</v>
      </c>
      <c r="F141" s="7" t="s">
        <v>55</v>
      </c>
      <c r="G141" s="7" t="s">
        <v>63</v>
      </c>
      <c r="H141" s="7" t="s">
        <v>68</v>
      </c>
      <c r="I141" s="7" t="s">
        <v>55</v>
      </c>
      <c r="J141" s="7" t="s">
        <v>55</v>
      </c>
      <c r="K141" s="7" t="s">
        <v>92</v>
      </c>
      <c r="L141" s="7" t="s">
        <v>64</v>
      </c>
      <c r="M141" s="7" t="s">
        <v>65</v>
      </c>
      <c r="N141" s="7" t="s">
        <v>68</v>
      </c>
      <c r="O141" s="7" t="s">
        <v>129</v>
      </c>
      <c r="P141" s="7" t="s">
        <v>68</v>
      </c>
      <c r="Q141" s="7" t="s">
        <v>60</v>
      </c>
      <c r="R141" s="7" t="s">
        <v>60</v>
      </c>
      <c r="S141" s="7" t="s">
        <v>60</v>
      </c>
      <c r="T141" s="7" t="s">
        <v>68</v>
      </c>
      <c r="U141" s="7" t="s">
        <v>68</v>
      </c>
      <c r="V141" s="7" t="s">
        <v>68</v>
      </c>
      <c r="W141" s="7" t="s">
        <v>60</v>
      </c>
      <c r="X141" s="7" t="s">
        <v>60</v>
      </c>
      <c r="Y141" s="7" t="s">
        <v>68</v>
      </c>
      <c r="Z141" s="7" t="s">
        <v>199</v>
      </c>
      <c r="AA141" s="7" t="s">
        <v>60</v>
      </c>
      <c r="AB141" s="7" t="s">
        <v>62</v>
      </c>
      <c r="AC141" s="7" t="s">
        <v>60</v>
      </c>
      <c r="AD141" s="7" t="s">
        <v>60</v>
      </c>
      <c r="AE141" s="7" t="s">
        <v>66</v>
      </c>
      <c r="AF141" s="7" t="s">
        <v>61</v>
      </c>
      <c r="AG141" s="7" t="s">
        <v>63</v>
      </c>
      <c r="AH141" s="7" t="s">
        <v>105</v>
      </c>
      <c r="AI141" s="7" t="s">
        <v>61</v>
      </c>
      <c r="AJ141" s="7" t="s">
        <v>63</v>
      </c>
      <c r="AK141" s="7" t="s">
        <v>63</v>
      </c>
      <c r="AL141" s="7" t="s">
        <v>63</v>
      </c>
      <c r="AM141" s="7" t="s">
        <v>63</v>
      </c>
      <c r="AN141" s="7" t="s">
        <v>63</v>
      </c>
      <c r="AO141" s="7" t="s">
        <v>105</v>
      </c>
      <c r="AP141" s="7" t="s">
        <v>105</v>
      </c>
      <c r="AQ141" s="7" t="s">
        <v>105</v>
      </c>
      <c r="AR141" s="7" t="s">
        <v>105</v>
      </c>
      <c r="AS141" s="7" t="s">
        <v>112</v>
      </c>
      <c r="AT141" s="7" t="s">
        <v>112</v>
      </c>
      <c r="AU141" s="7" t="s">
        <v>112</v>
      </c>
      <c r="AV141" s="7" t="s">
        <v>108</v>
      </c>
      <c r="AW141" s="7" t="s">
        <v>112</v>
      </c>
      <c r="AX141" s="7" t="s">
        <v>112</v>
      </c>
      <c r="AY141" s="7" t="s">
        <v>112</v>
      </c>
      <c r="AZ141" s="7" t="s">
        <v>131</v>
      </c>
      <c r="BA141" s="7" t="s">
        <v>131</v>
      </c>
      <c r="BB141" s="7" t="s">
        <v>131</v>
      </c>
      <c r="BC141" s="7" t="s">
        <v>274</v>
      </c>
      <c r="BD141" s="7" t="s">
        <v>105</v>
      </c>
    </row>
    <row r="142" spans="1:62" ht="13">
      <c r="A142" s="5">
        <v>43802.749608206017</v>
      </c>
      <c r="B142" s="7" t="s">
        <v>55</v>
      </c>
      <c r="C142" s="7" t="s">
        <v>58</v>
      </c>
      <c r="D142" s="7" t="s">
        <v>59</v>
      </c>
      <c r="E142" s="7" t="s">
        <v>62</v>
      </c>
      <c r="F142" s="7" t="s">
        <v>55</v>
      </c>
      <c r="G142" s="7" t="s">
        <v>61</v>
      </c>
      <c r="H142" s="7" t="s">
        <v>60</v>
      </c>
      <c r="I142" s="7" t="s">
        <v>128</v>
      </c>
      <c r="J142" s="7" t="s">
        <v>128</v>
      </c>
      <c r="K142" s="7" t="s">
        <v>105</v>
      </c>
      <c r="M142" s="7" t="s">
        <v>131</v>
      </c>
      <c r="N142" s="7" t="s">
        <v>60</v>
      </c>
      <c r="O142" s="7" t="s">
        <v>131</v>
      </c>
      <c r="P142" s="7" t="s">
        <v>67</v>
      </c>
      <c r="Q142" s="7" t="s">
        <v>62</v>
      </c>
      <c r="R142" s="7" t="s">
        <v>62</v>
      </c>
      <c r="S142" s="7" t="s">
        <v>66</v>
      </c>
      <c r="T142" s="7" t="s">
        <v>66</v>
      </c>
      <c r="U142" s="7" t="s">
        <v>66</v>
      </c>
      <c r="V142" s="7" t="s">
        <v>60</v>
      </c>
      <c r="W142" s="7" t="s">
        <v>66</v>
      </c>
      <c r="X142" s="7" t="s">
        <v>66</v>
      </c>
      <c r="Y142" s="7" t="s">
        <v>66</v>
      </c>
      <c r="Z142" s="7" t="s">
        <v>85</v>
      </c>
      <c r="AA142" s="7" t="s">
        <v>62</v>
      </c>
      <c r="AB142" s="7" t="s">
        <v>62</v>
      </c>
      <c r="AC142" s="7" t="s">
        <v>62</v>
      </c>
      <c r="AD142" s="7" t="s">
        <v>66</v>
      </c>
      <c r="AE142" s="7" t="s">
        <v>66</v>
      </c>
      <c r="AF142" s="7" t="s">
        <v>93</v>
      </c>
      <c r="AG142" s="7" t="s">
        <v>61</v>
      </c>
      <c r="AH142" s="7" t="s">
        <v>105</v>
      </c>
      <c r="AI142" s="7" t="s">
        <v>93</v>
      </c>
      <c r="AJ142" s="7" t="s">
        <v>61</v>
      </c>
      <c r="AK142" s="7" t="s">
        <v>93</v>
      </c>
      <c r="AL142" s="7" t="s">
        <v>61</v>
      </c>
      <c r="AM142" s="7" t="s">
        <v>61</v>
      </c>
      <c r="AN142" s="7" t="s">
        <v>93</v>
      </c>
      <c r="AO142" s="7" t="s">
        <v>93</v>
      </c>
      <c r="AP142" s="7" t="s">
        <v>63</v>
      </c>
      <c r="AQ142" s="7" t="s">
        <v>105</v>
      </c>
      <c r="AR142" s="7" t="s">
        <v>105</v>
      </c>
      <c r="AS142" s="7" t="s">
        <v>112</v>
      </c>
      <c r="AT142" s="7" t="s">
        <v>108</v>
      </c>
      <c r="AU142" s="7" t="s">
        <v>108</v>
      </c>
      <c r="AV142" s="7" t="s">
        <v>108</v>
      </c>
      <c r="AW142" s="7" t="s">
        <v>64</v>
      </c>
      <c r="AX142" s="7" t="s">
        <v>64</v>
      </c>
      <c r="AY142" s="7" t="s">
        <v>64</v>
      </c>
      <c r="AZ142" s="7" t="s">
        <v>108</v>
      </c>
      <c r="BA142" s="7" t="s">
        <v>64</v>
      </c>
      <c r="BB142" s="7" t="s">
        <v>64</v>
      </c>
      <c r="BC142" s="7" t="s">
        <v>275</v>
      </c>
      <c r="BD142" s="7" t="s">
        <v>105</v>
      </c>
    </row>
    <row r="143" spans="1:62" ht="13">
      <c r="A143" s="5">
        <v>43802.761291284725</v>
      </c>
      <c r="B143" s="7" t="s">
        <v>55</v>
      </c>
      <c r="C143" s="7" t="s">
        <v>56</v>
      </c>
      <c r="D143" s="7" t="s">
        <v>57</v>
      </c>
      <c r="E143" s="7" t="s">
        <v>68</v>
      </c>
      <c r="F143" s="7" t="s">
        <v>55</v>
      </c>
      <c r="G143" s="7" t="s">
        <v>92</v>
      </c>
      <c r="H143" s="7" t="s">
        <v>67</v>
      </c>
      <c r="I143" s="7" t="s">
        <v>55</v>
      </c>
      <c r="J143" s="7" t="s">
        <v>128</v>
      </c>
      <c r="K143" s="7" t="s">
        <v>63</v>
      </c>
      <c r="L143" s="7" t="s">
        <v>108</v>
      </c>
      <c r="M143" s="7" t="s">
        <v>65</v>
      </c>
      <c r="N143" s="7" t="s">
        <v>68</v>
      </c>
      <c r="O143" s="7" t="s">
        <v>129</v>
      </c>
      <c r="P143" s="7" t="s">
        <v>62</v>
      </c>
      <c r="Q143" s="7" t="s">
        <v>60</v>
      </c>
      <c r="R143" s="7" t="s">
        <v>60</v>
      </c>
      <c r="S143" s="7" t="s">
        <v>68</v>
      </c>
      <c r="T143" s="7" t="s">
        <v>68</v>
      </c>
      <c r="U143" s="7" t="s">
        <v>60</v>
      </c>
      <c r="V143" s="7" t="s">
        <v>60</v>
      </c>
      <c r="W143" s="7" t="s">
        <v>68</v>
      </c>
      <c r="X143" s="7" t="s">
        <v>68</v>
      </c>
      <c r="Y143" s="7" t="s">
        <v>62</v>
      </c>
      <c r="Z143" s="7" t="s">
        <v>66</v>
      </c>
      <c r="AA143" s="7" t="s">
        <v>66</v>
      </c>
      <c r="AB143" s="7" t="s">
        <v>68</v>
      </c>
      <c r="AC143" s="7" t="s">
        <v>68</v>
      </c>
      <c r="AD143" s="7" t="s">
        <v>66</v>
      </c>
      <c r="AE143" s="7" t="s">
        <v>60</v>
      </c>
      <c r="AF143" s="7" t="s">
        <v>93</v>
      </c>
      <c r="AG143" s="7" t="s">
        <v>93</v>
      </c>
      <c r="AH143" s="7" t="s">
        <v>61</v>
      </c>
      <c r="AI143" s="7" t="s">
        <v>105</v>
      </c>
      <c r="AJ143" s="7" t="s">
        <v>92</v>
      </c>
      <c r="AK143" s="7" t="s">
        <v>92</v>
      </c>
      <c r="AL143" s="7" t="s">
        <v>61</v>
      </c>
      <c r="AM143" s="7" t="s">
        <v>92</v>
      </c>
      <c r="AN143" s="7" t="s">
        <v>61</v>
      </c>
      <c r="AO143" s="7" t="s">
        <v>63</v>
      </c>
      <c r="AP143" s="7" t="s">
        <v>61</v>
      </c>
      <c r="AQ143" s="7" t="s">
        <v>61</v>
      </c>
      <c r="AR143" s="7" t="s">
        <v>203</v>
      </c>
      <c r="AS143" s="7" t="s">
        <v>131</v>
      </c>
      <c r="AT143" s="7" t="s">
        <v>64</v>
      </c>
      <c r="AU143" s="7" t="s">
        <v>64</v>
      </c>
      <c r="AV143" s="7" t="s">
        <v>108</v>
      </c>
      <c r="AW143" s="7" t="s">
        <v>64</v>
      </c>
      <c r="AX143" s="7" t="s">
        <v>64</v>
      </c>
      <c r="AY143" s="7" t="s">
        <v>64</v>
      </c>
      <c r="AZ143" s="7" t="s">
        <v>112</v>
      </c>
      <c r="BA143" s="7" t="s">
        <v>65</v>
      </c>
      <c r="BB143" s="7" t="s">
        <v>65</v>
      </c>
      <c r="BC143" s="7" t="s">
        <v>200</v>
      </c>
      <c r="BD143" s="7" t="s">
        <v>105</v>
      </c>
    </row>
    <row r="144" spans="1:62" ht="13">
      <c r="A144" s="5">
        <v>43802.764324930555</v>
      </c>
      <c r="B144" s="7" t="s">
        <v>55</v>
      </c>
      <c r="C144" s="7" t="s">
        <v>58</v>
      </c>
      <c r="D144" s="7" t="s">
        <v>136</v>
      </c>
      <c r="E144" s="7" t="s">
        <v>60</v>
      </c>
      <c r="F144" s="7" t="s">
        <v>128</v>
      </c>
      <c r="G144" s="7" t="s">
        <v>92</v>
      </c>
      <c r="H144" s="7" t="s">
        <v>60</v>
      </c>
      <c r="I144" s="7" t="s">
        <v>55</v>
      </c>
      <c r="J144" s="7" t="s">
        <v>128</v>
      </c>
      <c r="K144" s="7" t="s">
        <v>61</v>
      </c>
      <c r="L144" s="7" t="s">
        <v>65</v>
      </c>
      <c r="M144" s="7" t="s">
        <v>65</v>
      </c>
      <c r="N144" s="7" t="s">
        <v>68</v>
      </c>
      <c r="O144" s="7" t="s">
        <v>65</v>
      </c>
      <c r="P144" s="7" t="s">
        <v>68</v>
      </c>
      <c r="Q144" s="7" t="s">
        <v>68</v>
      </c>
      <c r="R144" s="7" t="s">
        <v>62</v>
      </c>
      <c r="S144" s="7" t="s">
        <v>68</v>
      </c>
      <c r="T144" s="7" t="s">
        <v>68</v>
      </c>
      <c r="U144" s="7" t="s">
        <v>62</v>
      </c>
      <c r="V144" s="7" t="s">
        <v>68</v>
      </c>
      <c r="W144" s="7" t="s">
        <v>62</v>
      </c>
      <c r="X144" s="7" t="s">
        <v>62</v>
      </c>
      <c r="Y144" s="7" t="s">
        <v>62</v>
      </c>
      <c r="Z144" s="7" t="s">
        <v>85</v>
      </c>
      <c r="AA144" s="7" t="s">
        <v>60</v>
      </c>
      <c r="AB144" s="7" t="s">
        <v>60</v>
      </c>
      <c r="AC144" s="7" t="s">
        <v>60</v>
      </c>
      <c r="AD144" s="7" t="s">
        <v>66</v>
      </c>
      <c r="AE144" s="7" t="s">
        <v>66</v>
      </c>
      <c r="AF144" s="7" t="s">
        <v>61</v>
      </c>
      <c r="AG144" s="7" t="s">
        <v>61</v>
      </c>
      <c r="AH144" s="7" t="s">
        <v>63</v>
      </c>
      <c r="AI144" s="7" t="s">
        <v>61</v>
      </c>
      <c r="AJ144" s="7" t="s">
        <v>61</v>
      </c>
      <c r="AK144" s="7" t="s">
        <v>61</v>
      </c>
      <c r="AL144" s="7" t="s">
        <v>61</v>
      </c>
      <c r="AM144" s="7" t="s">
        <v>63</v>
      </c>
      <c r="AN144" s="7" t="s">
        <v>63</v>
      </c>
      <c r="AO144" s="7" t="s">
        <v>63</v>
      </c>
      <c r="AP144" s="7" t="s">
        <v>63</v>
      </c>
      <c r="AQ144" s="7" t="s">
        <v>63</v>
      </c>
      <c r="AR144" s="7" t="s">
        <v>133</v>
      </c>
      <c r="AS144" s="7" t="s">
        <v>65</v>
      </c>
      <c r="AT144" s="7" t="s">
        <v>65</v>
      </c>
      <c r="AU144" s="7" t="s">
        <v>65</v>
      </c>
      <c r="AV144" s="7" t="s">
        <v>112</v>
      </c>
      <c r="AW144" s="7" t="s">
        <v>65</v>
      </c>
      <c r="AX144" s="7" t="s">
        <v>65</v>
      </c>
      <c r="AY144" s="7" t="s">
        <v>65</v>
      </c>
      <c r="AZ144" s="7" t="s">
        <v>112</v>
      </c>
      <c r="BA144" s="7" t="s">
        <v>64</v>
      </c>
      <c r="BB144" s="7" t="s">
        <v>65</v>
      </c>
      <c r="BC144" s="7" t="s">
        <v>224</v>
      </c>
      <c r="BD144" s="7" t="s">
        <v>105</v>
      </c>
    </row>
    <row r="145" spans="1:56" ht="13">
      <c r="A145" s="5">
        <v>43802.782211053243</v>
      </c>
      <c r="B145" s="7" t="s">
        <v>55</v>
      </c>
      <c r="C145" s="7" t="s">
        <v>58</v>
      </c>
      <c r="D145" s="7" t="s">
        <v>59</v>
      </c>
      <c r="E145" s="7" t="s">
        <v>68</v>
      </c>
      <c r="F145" s="7" t="s">
        <v>55</v>
      </c>
      <c r="G145" s="7" t="s">
        <v>92</v>
      </c>
      <c r="H145" s="7" t="s">
        <v>67</v>
      </c>
      <c r="I145" s="7" t="s">
        <v>128</v>
      </c>
      <c r="J145" s="7" t="s">
        <v>128</v>
      </c>
      <c r="K145" s="7" t="s">
        <v>61</v>
      </c>
      <c r="L145" s="7" t="s">
        <v>112</v>
      </c>
      <c r="M145" s="7" t="s">
        <v>112</v>
      </c>
      <c r="N145" s="7" t="s">
        <v>60</v>
      </c>
      <c r="O145" s="7" t="s">
        <v>65</v>
      </c>
      <c r="P145" s="7" t="s">
        <v>68</v>
      </c>
      <c r="Q145" s="7" t="s">
        <v>68</v>
      </c>
      <c r="R145" s="7" t="s">
        <v>68</v>
      </c>
      <c r="S145" s="7" t="s">
        <v>68</v>
      </c>
      <c r="T145" s="7" t="s">
        <v>67</v>
      </c>
      <c r="U145" s="7" t="s">
        <v>68</v>
      </c>
      <c r="V145" s="7" t="s">
        <v>60</v>
      </c>
      <c r="W145" s="7" t="s">
        <v>68</v>
      </c>
      <c r="X145" s="7" t="s">
        <v>67</v>
      </c>
      <c r="Y145" s="7" t="s">
        <v>68</v>
      </c>
      <c r="Z145" s="7" t="s">
        <v>66</v>
      </c>
      <c r="AA145" s="7" t="s">
        <v>66</v>
      </c>
      <c r="AB145" s="7" t="s">
        <v>66</v>
      </c>
      <c r="AC145" s="7" t="s">
        <v>66</v>
      </c>
      <c r="AD145" s="7" t="s">
        <v>66</v>
      </c>
      <c r="AE145" s="7" t="s">
        <v>66</v>
      </c>
      <c r="AF145" s="7" t="s">
        <v>92</v>
      </c>
      <c r="AG145" s="7" t="s">
        <v>92</v>
      </c>
      <c r="AH145" s="7" t="s">
        <v>61</v>
      </c>
      <c r="AI145" s="7" t="s">
        <v>92</v>
      </c>
      <c r="AJ145" s="7" t="s">
        <v>92</v>
      </c>
      <c r="AK145" s="7" t="s">
        <v>92</v>
      </c>
      <c r="AL145" s="7" t="s">
        <v>63</v>
      </c>
      <c r="AM145" s="7" t="s">
        <v>63</v>
      </c>
      <c r="AN145" s="7" t="s">
        <v>92</v>
      </c>
      <c r="AO145" s="7" t="s">
        <v>92</v>
      </c>
      <c r="AP145" s="7" t="s">
        <v>92</v>
      </c>
      <c r="AQ145" s="7" t="s">
        <v>61</v>
      </c>
      <c r="AR145" s="7" t="s">
        <v>203</v>
      </c>
      <c r="AS145" s="7" t="s">
        <v>108</v>
      </c>
      <c r="AT145" s="7" t="s">
        <v>65</v>
      </c>
      <c r="AU145" s="7" t="s">
        <v>65</v>
      </c>
      <c r="AV145" s="7" t="s">
        <v>108</v>
      </c>
      <c r="AW145" s="7" t="s">
        <v>65</v>
      </c>
      <c r="AX145" s="7" t="s">
        <v>65</v>
      </c>
      <c r="AY145" s="7" t="s">
        <v>65</v>
      </c>
      <c r="AZ145" s="7" t="s">
        <v>112</v>
      </c>
      <c r="BA145" s="7" t="s">
        <v>65</v>
      </c>
      <c r="BB145" s="7" t="s">
        <v>65</v>
      </c>
      <c r="BC145" s="7" t="s">
        <v>276</v>
      </c>
      <c r="BD145" s="7" t="s">
        <v>105</v>
      </c>
    </row>
    <row r="146" spans="1:56" ht="13">
      <c r="A146" s="5">
        <v>43802.803914351854</v>
      </c>
      <c r="B146" s="7" t="s">
        <v>55</v>
      </c>
      <c r="C146" s="7" t="s">
        <v>58</v>
      </c>
      <c r="D146" s="7" t="s">
        <v>136</v>
      </c>
      <c r="E146" s="7" t="s">
        <v>60</v>
      </c>
      <c r="F146" s="7" t="s">
        <v>55</v>
      </c>
      <c r="G146" s="7" t="s">
        <v>61</v>
      </c>
      <c r="H146" s="7" t="s">
        <v>67</v>
      </c>
      <c r="I146" s="7" t="s">
        <v>128</v>
      </c>
      <c r="J146" s="7" t="s">
        <v>128</v>
      </c>
      <c r="K146" s="7" t="s">
        <v>63</v>
      </c>
      <c r="L146" s="7" t="s">
        <v>65</v>
      </c>
      <c r="M146" s="7" t="s">
        <v>65</v>
      </c>
      <c r="N146" s="7" t="s">
        <v>60</v>
      </c>
      <c r="O146" s="7" t="s">
        <v>131</v>
      </c>
      <c r="P146" s="7" t="s">
        <v>66</v>
      </c>
      <c r="Q146" s="7" t="s">
        <v>60</v>
      </c>
      <c r="R146" s="7" t="s">
        <v>66</v>
      </c>
      <c r="S146" s="7" t="s">
        <v>67</v>
      </c>
      <c r="T146" s="7" t="s">
        <v>66</v>
      </c>
      <c r="U146" s="7" t="s">
        <v>60</v>
      </c>
      <c r="V146" s="7" t="s">
        <v>62</v>
      </c>
      <c r="W146" s="7" t="s">
        <v>67</v>
      </c>
      <c r="X146" s="7" t="s">
        <v>67</v>
      </c>
      <c r="Y146" s="7" t="s">
        <v>68</v>
      </c>
      <c r="Z146" s="7" t="s">
        <v>199</v>
      </c>
      <c r="AA146" s="7" t="s">
        <v>68</v>
      </c>
      <c r="AB146" s="7" t="s">
        <v>60</v>
      </c>
      <c r="AC146" s="7" t="s">
        <v>60</v>
      </c>
      <c r="AD146" s="7" t="s">
        <v>66</v>
      </c>
      <c r="AE146" s="7" t="s">
        <v>66</v>
      </c>
      <c r="AF146" s="7" t="s">
        <v>61</v>
      </c>
      <c r="AG146" s="7" t="s">
        <v>92</v>
      </c>
      <c r="AH146" s="7" t="s">
        <v>63</v>
      </c>
      <c r="AI146" s="7" t="s">
        <v>61</v>
      </c>
      <c r="AJ146" s="7" t="s">
        <v>61</v>
      </c>
      <c r="AK146" s="7" t="s">
        <v>92</v>
      </c>
      <c r="AL146" s="7" t="s">
        <v>63</v>
      </c>
      <c r="AM146" s="7" t="s">
        <v>105</v>
      </c>
      <c r="AN146" s="7" t="s">
        <v>61</v>
      </c>
      <c r="AO146" s="7" t="s">
        <v>105</v>
      </c>
      <c r="AP146" s="7" t="s">
        <v>105</v>
      </c>
      <c r="AQ146" s="7" t="s">
        <v>105</v>
      </c>
      <c r="AR146" s="7" t="s">
        <v>105</v>
      </c>
      <c r="AS146" s="7" t="s">
        <v>112</v>
      </c>
      <c r="AT146" s="7" t="s">
        <v>131</v>
      </c>
      <c r="AU146" s="7" t="s">
        <v>131</v>
      </c>
      <c r="AV146" s="7" t="s">
        <v>108</v>
      </c>
      <c r="AW146" s="7" t="s">
        <v>131</v>
      </c>
      <c r="AX146" s="7" t="s">
        <v>112</v>
      </c>
      <c r="AY146" s="7" t="s">
        <v>65</v>
      </c>
      <c r="AZ146" s="7" t="s">
        <v>65</v>
      </c>
      <c r="BA146" s="7" t="s">
        <v>65</v>
      </c>
      <c r="BB146" s="7" t="s">
        <v>64</v>
      </c>
      <c r="BC146" s="7" t="s">
        <v>200</v>
      </c>
      <c r="BD146" s="7" t="s">
        <v>105</v>
      </c>
    </row>
    <row r="147" spans="1:56" ht="13">
      <c r="A147" s="5">
        <v>43802.804539155091</v>
      </c>
      <c r="B147" s="7" t="s">
        <v>55</v>
      </c>
      <c r="C147" s="7" t="s">
        <v>58</v>
      </c>
      <c r="D147" s="7" t="s">
        <v>136</v>
      </c>
      <c r="E147" s="7" t="s">
        <v>62</v>
      </c>
      <c r="F147" s="7" t="s">
        <v>55</v>
      </c>
      <c r="G147" s="7" t="s">
        <v>63</v>
      </c>
      <c r="H147" s="7" t="s">
        <v>62</v>
      </c>
      <c r="I147" s="7" t="s">
        <v>55</v>
      </c>
      <c r="J147" s="7" t="s">
        <v>55</v>
      </c>
      <c r="K147" s="7" t="s">
        <v>63</v>
      </c>
      <c r="L147" s="7" t="s">
        <v>64</v>
      </c>
      <c r="M147" s="7" t="s">
        <v>65</v>
      </c>
      <c r="N147" s="7" t="s">
        <v>60</v>
      </c>
      <c r="O147" s="7" t="s">
        <v>65</v>
      </c>
      <c r="P147" s="7" t="s">
        <v>68</v>
      </c>
      <c r="Q147" s="7" t="s">
        <v>68</v>
      </c>
      <c r="R147" s="7" t="s">
        <v>68</v>
      </c>
      <c r="S147" s="7" t="s">
        <v>68</v>
      </c>
      <c r="T147" s="7" t="s">
        <v>68</v>
      </c>
      <c r="U147" s="7" t="s">
        <v>68</v>
      </c>
      <c r="V147" s="7" t="s">
        <v>60</v>
      </c>
      <c r="W147" s="7" t="s">
        <v>66</v>
      </c>
      <c r="X147" s="7" t="s">
        <v>60</v>
      </c>
      <c r="Y147" s="7" t="s">
        <v>68</v>
      </c>
      <c r="Z147" s="7" t="s">
        <v>199</v>
      </c>
      <c r="AA147" s="7" t="s">
        <v>62</v>
      </c>
      <c r="AB147" s="7" t="s">
        <v>67</v>
      </c>
      <c r="AC147" s="7" t="s">
        <v>67</v>
      </c>
      <c r="AD147" s="7" t="s">
        <v>66</v>
      </c>
      <c r="AE147" s="7" t="s">
        <v>66</v>
      </c>
      <c r="AF147" s="7" t="s">
        <v>61</v>
      </c>
      <c r="AG147" s="7" t="s">
        <v>93</v>
      </c>
      <c r="AH147" s="7" t="s">
        <v>93</v>
      </c>
      <c r="AI147" s="7" t="s">
        <v>93</v>
      </c>
      <c r="AJ147" s="7" t="s">
        <v>93</v>
      </c>
      <c r="AK147" s="7" t="s">
        <v>92</v>
      </c>
      <c r="AL147" s="7" t="s">
        <v>93</v>
      </c>
      <c r="AM147" s="7" t="s">
        <v>61</v>
      </c>
      <c r="AN147" s="7" t="s">
        <v>92</v>
      </c>
      <c r="AO147" s="7" t="s">
        <v>92</v>
      </c>
      <c r="AP147" s="7" t="s">
        <v>92</v>
      </c>
      <c r="AQ147" s="7" t="s">
        <v>92</v>
      </c>
      <c r="AR147" s="7" t="s">
        <v>277</v>
      </c>
      <c r="AS147" s="7" t="s">
        <v>108</v>
      </c>
      <c r="AT147" s="7" t="s">
        <v>112</v>
      </c>
      <c r="AU147" s="7" t="s">
        <v>131</v>
      </c>
      <c r="AV147" s="7" t="s">
        <v>108</v>
      </c>
      <c r="AW147" s="7" t="s">
        <v>108</v>
      </c>
      <c r="AX147" s="7" t="s">
        <v>108</v>
      </c>
      <c r="AY147" s="7" t="s">
        <v>64</v>
      </c>
      <c r="AZ147" s="7" t="s">
        <v>65</v>
      </c>
      <c r="BA147" s="7" t="s">
        <v>131</v>
      </c>
      <c r="BB147" s="7" t="s">
        <v>64</v>
      </c>
      <c r="BC147" s="7" t="s">
        <v>276</v>
      </c>
      <c r="BD147" s="7" t="s">
        <v>93</v>
      </c>
    </row>
    <row r="148" spans="1:56" ht="13">
      <c r="A148" s="5">
        <v>43802.811823495373</v>
      </c>
      <c r="B148" s="7" t="s">
        <v>55</v>
      </c>
      <c r="C148" s="7" t="s">
        <v>56</v>
      </c>
      <c r="D148" s="7" t="s">
        <v>59</v>
      </c>
      <c r="E148" s="7" t="s">
        <v>67</v>
      </c>
      <c r="F148" s="7" t="s">
        <v>55</v>
      </c>
      <c r="G148" s="7" t="s">
        <v>63</v>
      </c>
      <c r="H148" s="7" t="s">
        <v>60</v>
      </c>
      <c r="I148" s="7" t="s">
        <v>55</v>
      </c>
      <c r="J148" s="7" t="s">
        <v>55</v>
      </c>
      <c r="K148" s="7" t="s">
        <v>63</v>
      </c>
      <c r="L148" s="7" t="s">
        <v>112</v>
      </c>
      <c r="M148" s="7" t="s">
        <v>112</v>
      </c>
      <c r="N148" s="7" t="s">
        <v>68</v>
      </c>
      <c r="O148" s="7" t="s">
        <v>131</v>
      </c>
      <c r="P148" s="7" t="s">
        <v>67</v>
      </c>
      <c r="Q148" s="7" t="s">
        <v>60</v>
      </c>
      <c r="R148" s="7" t="s">
        <v>60</v>
      </c>
      <c r="S148" s="7" t="s">
        <v>60</v>
      </c>
      <c r="T148" s="7" t="s">
        <v>66</v>
      </c>
      <c r="U148" s="7" t="s">
        <v>67</v>
      </c>
      <c r="V148" s="7" t="s">
        <v>66</v>
      </c>
      <c r="W148" s="7" t="s">
        <v>66</v>
      </c>
      <c r="X148" s="7" t="s">
        <v>66</v>
      </c>
      <c r="Y148" s="7" t="s">
        <v>60</v>
      </c>
      <c r="Z148" s="7" t="s">
        <v>130</v>
      </c>
      <c r="AA148" s="7" t="s">
        <v>60</v>
      </c>
      <c r="AB148" s="7" t="s">
        <v>62</v>
      </c>
      <c r="AC148" s="7" t="s">
        <v>68</v>
      </c>
      <c r="AD148" s="7" t="s">
        <v>67</v>
      </c>
      <c r="AE148" s="7" t="s">
        <v>67</v>
      </c>
      <c r="AF148" s="7" t="s">
        <v>63</v>
      </c>
      <c r="AG148" s="7" t="s">
        <v>92</v>
      </c>
      <c r="AH148" s="7" t="s">
        <v>63</v>
      </c>
      <c r="AI148" s="7" t="s">
        <v>63</v>
      </c>
      <c r="AJ148" s="7" t="s">
        <v>63</v>
      </c>
      <c r="AK148" s="7" t="s">
        <v>105</v>
      </c>
      <c r="AL148" s="7" t="s">
        <v>105</v>
      </c>
      <c r="AM148" s="7" t="s">
        <v>105</v>
      </c>
      <c r="AN148" s="7" t="s">
        <v>63</v>
      </c>
      <c r="AO148" s="7" t="s">
        <v>63</v>
      </c>
      <c r="AP148" s="7" t="s">
        <v>105</v>
      </c>
      <c r="AQ148" s="7" t="s">
        <v>105</v>
      </c>
      <c r="AR148" s="7" t="s">
        <v>105</v>
      </c>
      <c r="AS148" s="7" t="s">
        <v>112</v>
      </c>
      <c r="AT148" s="7" t="s">
        <v>112</v>
      </c>
      <c r="AU148" s="7" t="s">
        <v>131</v>
      </c>
      <c r="AV148" s="7" t="s">
        <v>112</v>
      </c>
      <c r="AW148" s="7" t="s">
        <v>131</v>
      </c>
      <c r="AX148" s="7" t="s">
        <v>112</v>
      </c>
      <c r="AY148" s="7" t="s">
        <v>131</v>
      </c>
      <c r="AZ148" s="7" t="s">
        <v>65</v>
      </c>
      <c r="BA148" s="7" t="s">
        <v>131</v>
      </c>
      <c r="BB148" s="7" t="s">
        <v>131</v>
      </c>
      <c r="BC148" s="7" t="s">
        <v>236</v>
      </c>
      <c r="BD148" s="7" t="s">
        <v>105</v>
      </c>
    </row>
    <row r="149" spans="1:56" ht="13">
      <c r="A149" s="5">
        <v>43802.820680543984</v>
      </c>
      <c r="B149" s="7" t="s">
        <v>55</v>
      </c>
      <c r="C149" s="7" t="s">
        <v>56</v>
      </c>
      <c r="D149" s="7" t="s">
        <v>59</v>
      </c>
      <c r="E149" s="7" t="s">
        <v>68</v>
      </c>
      <c r="F149" s="7" t="s">
        <v>55</v>
      </c>
      <c r="G149" s="7" t="s">
        <v>63</v>
      </c>
      <c r="H149" s="7" t="s">
        <v>68</v>
      </c>
      <c r="I149" s="7" t="s">
        <v>55</v>
      </c>
      <c r="J149" s="7" t="s">
        <v>55</v>
      </c>
      <c r="K149" s="7" t="s">
        <v>63</v>
      </c>
      <c r="L149" s="7" t="s">
        <v>131</v>
      </c>
      <c r="M149" s="7" t="s">
        <v>65</v>
      </c>
      <c r="N149" s="7" t="s">
        <v>60</v>
      </c>
      <c r="O149" s="7" t="s">
        <v>131</v>
      </c>
      <c r="P149" s="7" t="s">
        <v>68</v>
      </c>
      <c r="Q149" s="7" t="s">
        <v>60</v>
      </c>
      <c r="R149" s="7" t="s">
        <v>60</v>
      </c>
      <c r="S149" s="7" t="s">
        <v>60</v>
      </c>
      <c r="T149" s="7" t="s">
        <v>60</v>
      </c>
      <c r="U149" s="7" t="s">
        <v>60</v>
      </c>
      <c r="V149" s="7" t="s">
        <v>60</v>
      </c>
      <c r="W149" s="7" t="s">
        <v>60</v>
      </c>
      <c r="X149" s="7" t="s">
        <v>60</v>
      </c>
      <c r="Y149" s="7" t="s">
        <v>60</v>
      </c>
      <c r="Z149" s="7" t="s">
        <v>85</v>
      </c>
      <c r="AA149" s="7" t="s">
        <v>67</v>
      </c>
      <c r="AB149" s="7" t="s">
        <v>66</v>
      </c>
      <c r="AC149" s="7" t="s">
        <v>66</v>
      </c>
      <c r="AD149" s="7" t="s">
        <v>66</v>
      </c>
      <c r="AE149" s="7" t="s">
        <v>66</v>
      </c>
      <c r="AF149" s="7" t="s">
        <v>63</v>
      </c>
      <c r="AG149" s="7" t="s">
        <v>92</v>
      </c>
      <c r="AH149" s="7" t="s">
        <v>61</v>
      </c>
      <c r="AI149" s="7" t="s">
        <v>105</v>
      </c>
      <c r="AJ149" s="7" t="s">
        <v>105</v>
      </c>
      <c r="AK149" s="7" t="s">
        <v>63</v>
      </c>
      <c r="AL149" s="7" t="s">
        <v>63</v>
      </c>
      <c r="AM149" s="7" t="s">
        <v>63</v>
      </c>
      <c r="AN149" s="7" t="s">
        <v>63</v>
      </c>
      <c r="AO149" s="7" t="s">
        <v>105</v>
      </c>
      <c r="AP149" s="7" t="s">
        <v>105</v>
      </c>
      <c r="AQ149" s="7" t="s">
        <v>105</v>
      </c>
      <c r="AR149" s="7" t="s">
        <v>105</v>
      </c>
      <c r="AS149" s="7" t="s">
        <v>108</v>
      </c>
      <c r="AT149" s="7" t="s">
        <v>131</v>
      </c>
      <c r="AU149" s="7" t="s">
        <v>112</v>
      </c>
      <c r="AV149" s="7" t="s">
        <v>108</v>
      </c>
      <c r="AW149" s="7" t="s">
        <v>112</v>
      </c>
      <c r="AX149" s="7" t="s">
        <v>112</v>
      </c>
      <c r="AY149" s="7" t="s">
        <v>131</v>
      </c>
      <c r="AZ149" s="7" t="s">
        <v>131</v>
      </c>
      <c r="BA149" s="7" t="s">
        <v>65</v>
      </c>
      <c r="BB149" s="7" t="s">
        <v>112</v>
      </c>
      <c r="BC149" s="7" t="s">
        <v>228</v>
      </c>
      <c r="BD149" s="7" t="s">
        <v>63</v>
      </c>
    </row>
    <row r="150" spans="1:56" ht="13">
      <c r="A150" s="5">
        <v>43802.833627129628</v>
      </c>
      <c r="B150" s="7" t="s">
        <v>55</v>
      </c>
      <c r="C150" s="7" t="s">
        <v>58</v>
      </c>
      <c r="D150" s="7" t="s">
        <v>136</v>
      </c>
      <c r="E150" s="7" t="s">
        <v>68</v>
      </c>
      <c r="F150" s="7" t="s">
        <v>55</v>
      </c>
      <c r="G150" s="7" t="s">
        <v>61</v>
      </c>
      <c r="H150" s="7" t="s">
        <v>68</v>
      </c>
      <c r="I150" s="7" t="s">
        <v>55</v>
      </c>
      <c r="J150" s="7" t="s">
        <v>55</v>
      </c>
      <c r="K150" s="7" t="s">
        <v>61</v>
      </c>
      <c r="L150" s="7" t="s">
        <v>131</v>
      </c>
      <c r="M150" s="7" t="s">
        <v>131</v>
      </c>
      <c r="N150" s="7" t="s">
        <v>66</v>
      </c>
      <c r="O150" s="7" t="s">
        <v>65</v>
      </c>
      <c r="P150" s="7" t="s">
        <v>62</v>
      </c>
      <c r="Q150" s="7" t="s">
        <v>60</v>
      </c>
      <c r="R150" s="7" t="s">
        <v>60</v>
      </c>
      <c r="S150" s="7" t="s">
        <v>60</v>
      </c>
      <c r="T150" s="7" t="s">
        <v>60</v>
      </c>
      <c r="U150" s="7" t="s">
        <v>62</v>
      </c>
      <c r="V150" s="7" t="s">
        <v>67</v>
      </c>
      <c r="W150" s="7" t="s">
        <v>68</v>
      </c>
      <c r="X150" s="7" t="s">
        <v>60</v>
      </c>
      <c r="Y150" s="7" t="s">
        <v>62</v>
      </c>
      <c r="Z150" s="7" t="s">
        <v>85</v>
      </c>
      <c r="AA150" s="7" t="s">
        <v>68</v>
      </c>
      <c r="AB150" s="7" t="s">
        <v>62</v>
      </c>
      <c r="AC150" s="7" t="s">
        <v>62</v>
      </c>
      <c r="AD150" s="7" t="s">
        <v>66</v>
      </c>
      <c r="AE150" s="7" t="s">
        <v>60</v>
      </c>
      <c r="AF150" s="7" t="s">
        <v>61</v>
      </c>
      <c r="AG150" s="7" t="s">
        <v>63</v>
      </c>
      <c r="AH150" s="7" t="s">
        <v>63</v>
      </c>
      <c r="AI150" s="7" t="s">
        <v>92</v>
      </c>
      <c r="AJ150" s="7" t="s">
        <v>105</v>
      </c>
      <c r="AK150" s="7" t="s">
        <v>61</v>
      </c>
      <c r="AL150" s="7" t="s">
        <v>63</v>
      </c>
      <c r="AM150" s="7" t="s">
        <v>63</v>
      </c>
      <c r="AN150" s="7" t="s">
        <v>63</v>
      </c>
      <c r="AO150" s="7" t="s">
        <v>61</v>
      </c>
      <c r="AP150" s="7" t="s">
        <v>61</v>
      </c>
      <c r="AQ150" s="7" t="s">
        <v>105</v>
      </c>
      <c r="AR150" s="7" t="s">
        <v>105</v>
      </c>
      <c r="AS150" s="7" t="s">
        <v>131</v>
      </c>
      <c r="AT150" s="7" t="s">
        <v>131</v>
      </c>
      <c r="AU150" s="7" t="s">
        <v>131</v>
      </c>
      <c r="AV150" s="7" t="s">
        <v>112</v>
      </c>
      <c r="AW150" s="7" t="s">
        <v>112</v>
      </c>
      <c r="AX150" s="7" t="s">
        <v>112</v>
      </c>
      <c r="AY150" s="7" t="s">
        <v>131</v>
      </c>
      <c r="AZ150" s="7" t="s">
        <v>112</v>
      </c>
      <c r="BA150" s="7" t="s">
        <v>64</v>
      </c>
      <c r="BB150" s="7" t="s">
        <v>64</v>
      </c>
      <c r="BC150" s="7" t="s">
        <v>224</v>
      </c>
      <c r="BD150" s="7" t="s">
        <v>63</v>
      </c>
    </row>
    <row r="151" spans="1:56" ht="13">
      <c r="A151" s="5">
        <v>43802.841283148147</v>
      </c>
      <c r="B151" s="7" t="s">
        <v>55</v>
      </c>
      <c r="C151" s="7" t="s">
        <v>58</v>
      </c>
      <c r="D151" s="7" t="s">
        <v>136</v>
      </c>
      <c r="E151" s="7" t="s">
        <v>60</v>
      </c>
      <c r="F151" s="7" t="s">
        <v>128</v>
      </c>
      <c r="G151" s="7" t="s">
        <v>61</v>
      </c>
      <c r="H151" s="7" t="s">
        <v>67</v>
      </c>
      <c r="I151" s="7" t="s">
        <v>128</v>
      </c>
      <c r="J151" s="7" t="s">
        <v>128</v>
      </c>
      <c r="K151" s="7" t="s">
        <v>61</v>
      </c>
      <c r="L151" s="7" t="s">
        <v>131</v>
      </c>
      <c r="M151" s="7" t="s">
        <v>64</v>
      </c>
      <c r="N151" s="7" t="s">
        <v>60</v>
      </c>
      <c r="O151" s="7" t="s">
        <v>129</v>
      </c>
      <c r="P151" s="7" t="s">
        <v>68</v>
      </c>
      <c r="Q151" s="7" t="s">
        <v>60</v>
      </c>
      <c r="R151" s="7" t="s">
        <v>60</v>
      </c>
      <c r="S151" s="7" t="s">
        <v>60</v>
      </c>
      <c r="T151" s="7" t="s">
        <v>60</v>
      </c>
      <c r="U151" s="7" t="s">
        <v>68</v>
      </c>
      <c r="V151" s="7" t="s">
        <v>60</v>
      </c>
      <c r="W151" s="7" t="s">
        <v>68</v>
      </c>
      <c r="X151" s="7" t="s">
        <v>62</v>
      </c>
      <c r="Y151" s="7" t="s">
        <v>68</v>
      </c>
      <c r="Z151" s="7" t="s">
        <v>199</v>
      </c>
      <c r="AA151" s="7" t="s">
        <v>68</v>
      </c>
      <c r="AB151" s="7" t="s">
        <v>62</v>
      </c>
      <c r="AC151" s="7" t="s">
        <v>62</v>
      </c>
      <c r="AD151" s="7" t="s">
        <v>67</v>
      </c>
      <c r="AE151" s="7" t="s">
        <v>66</v>
      </c>
      <c r="AF151" s="7" t="s">
        <v>61</v>
      </c>
      <c r="AG151" s="7" t="s">
        <v>93</v>
      </c>
      <c r="AH151" s="7" t="s">
        <v>63</v>
      </c>
      <c r="AI151" s="7" t="s">
        <v>92</v>
      </c>
      <c r="AJ151" s="7" t="s">
        <v>61</v>
      </c>
      <c r="AK151" s="7" t="s">
        <v>92</v>
      </c>
      <c r="AL151" s="7" t="s">
        <v>63</v>
      </c>
      <c r="AM151" s="7" t="s">
        <v>61</v>
      </c>
      <c r="AN151" s="7" t="s">
        <v>93</v>
      </c>
      <c r="AO151" s="7" t="s">
        <v>61</v>
      </c>
      <c r="AP151" s="7" t="s">
        <v>61</v>
      </c>
      <c r="AQ151" s="7" t="s">
        <v>105</v>
      </c>
      <c r="AR151" s="7" t="s">
        <v>105</v>
      </c>
      <c r="AS151" s="7" t="s">
        <v>112</v>
      </c>
      <c r="AT151" s="7" t="s">
        <v>112</v>
      </c>
      <c r="AU151" s="7" t="s">
        <v>112</v>
      </c>
      <c r="AV151" s="7" t="s">
        <v>112</v>
      </c>
      <c r="AW151" s="7" t="s">
        <v>65</v>
      </c>
      <c r="AX151" s="7" t="s">
        <v>65</v>
      </c>
      <c r="AY151" s="7" t="s">
        <v>65</v>
      </c>
      <c r="AZ151" s="7" t="s">
        <v>65</v>
      </c>
      <c r="BA151" s="7" t="s">
        <v>65</v>
      </c>
      <c r="BB151" s="7" t="s">
        <v>65</v>
      </c>
      <c r="BC151" s="7" t="s">
        <v>278</v>
      </c>
      <c r="BD151" s="7" t="s">
        <v>105</v>
      </c>
    </row>
    <row r="152" spans="1:56" ht="13">
      <c r="A152" s="5">
        <v>43802.860832106482</v>
      </c>
      <c r="B152" s="7" t="s">
        <v>55</v>
      </c>
      <c r="C152" s="7" t="s">
        <v>58</v>
      </c>
      <c r="E152" s="7" t="s">
        <v>66</v>
      </c>
      <c r="F152" s="7" t="s">
        <v>128</v>
      </c>
      <c r="G152" s="7" t="s">
        <v>61</v>
      </c>
      <c r="H152" s="7" t="s">
        <v>66</v>
      </c>
      <c r="I152" s="7" t="s">
        <v>128</v>
      </c>
      <c r="J152" s="7" t="s">
        <v>128</v>
      </c>
      <c r="K152" s="7" t="s">
        <v>63</v>
      </c>
      <c r="L152" s="7" t="s">
        <v>112</v>
      </c>
      <c r="M152" s="7" t="s">
        <v>64</v>
      </c>
      <c r="N152" s="7" t="s">
        <v>60</v>
      </c>
      <c r="O152" s="7" t="s">
        <v>65</v>
      </c>
      <c r="P152" s="7" t="s">
        <v>68</v>
      </c>
      <c r="Q152" s="7" t="s">
        <v>68</v>
      </c>
      <c r="R152" s="7" t="s">
        <v>68</v>
      </c>
      <c r="S152" s="7" t="s">
        <v>60</v>
      </c>
      <c r="T152" s="7" t="s">
        <v>60</v>
      </c>
      <c r="U152" s="7" t="s">
        <v>60</v>
      </c>
      <c r="V152" s="7" t="s">
        <v>60</v>
      </c>
      <c r="W152" s="7" t="s">
        <v>60</v>
      </c>
      <c r="X152" s="7" t="s">
        <v>60</v>
      </c>
      <c r="Y152" s="7" t="s">
        <v>68</v>
      </c>
      <c r="Z152" s="7" t="s">
        <v>199</v>
      </c>
      <c r="AA152" s="7" t="s">
        <v>68</v>
      </c>
      <c r="AB152" s="7" t="s">
        <v>62</v>
      </c>
      <c r="AC152" s="7" t="s">
        <v>68</v>
      </c>
      <c r="AD152" s="7" t="s">
        <v>66</v>
      </c>
      <c r="AE152" s="7" t="s">
        <v>66</v>
      </c>
      <c r="AF152" s="7" t="s">
        <v>92</v>
      </c>
      <c r="AG152" s="7" t="s">
        <v>93</v>
      </c>
      <c r="AH152" s="7" t="s">
        <v>105</v>
      </c>
      <c r="AI152" s="7" t="s">
        <v>93</v>
      </c>
      <c r="AJ152" s="7" t="s">
        <v>93</v>
      </c>
      <c r="AK152" s="7" t="s">
        <v>93</v>
      </c>
      <c r="AL152" s="7" t="s">
        <v>93</v>
      </c>
      <c r="AM152" s="7" t="s">
        <v>93</v>
      </c>
      <c r="AN152" s="7" t="s">
        <v>61</v>
      </c>
      <c r="AO152" s="7" t="s">
        <v>61</v>
      </c>
      <c r="AP152" s="7" t="s">
        <v>61</v>
      </c>
      <c r="AQ152" s="7" t="s">
        <v>63</v>
      </c>
      <c r="AR152" s="7" t="s">
        <v>105</v>
      </c>
      <c r="AS152" s="7" t="s">
        <v>131</v>
      </c>
      <c r="AT152" s="7" t="s">
        <v>65</v>
      </c>
      <c r="AU152" s="7" t="s">
        <v>65</v>
      </c>
      <c r="AV152" s="7" t="s">
        <v>131</v>
      </c>
      <c r="AW152" s="7" t="s">
        <v>131</v>
      </c>
      <c r="AX152" s="7" t="s">
        <v>131</v>
      </c>
      <c r="AY152" s="7" t="s">
        <v>112</v>
      </c>
      <c r="AZ152" s="7" t="s">
        <v>65</v>
      </c>
      <c r="BA152" s="7" t="s">
        <v>65</v>
      </c>
      <c r="BB152" s="7" t="s">
        <v>131</v>
      </c>
      <c r="BC152" s="7" t="s">
        <v>279</v>
      </c>
      <c r="BD152" s="7" t="s">
        <v>105</v>
      </c>
    </row>
    <row r="153" spans="1:56" ht="13">
      <c r="A153" s="5">
        <v>43802.861615127316</v>
      </c>
      <c r="B153" s="7" t="s">
        <v>55</v>
      </c>
      <c r="C153" s="7" t="s">
        <v>58</v>
      </c>
      <c r="D153" s="7" t="s">
        <v>194</v>
      </c>
      <c r="E153" s="7" t="s">
        <v>60</v>
      </c>
      <c r="F153" s="7" t="s">
        <v>128</v>
      </c>
      <c r="G153" s="7" t="s">
        <v>61</v>
      </c>
      <c r="H153" s="7" t="s">
        <v>60</v>
      </c>
      <c r="I153" s="7" t="s">
        <v>128</v>
      </c>
      <c r="J153" s="7" t="s">
        <v>128</v>
      </c>
      <c r="K153" s="7" t="s">
        <v>63</v>
      </c>
      <c r="L153" s="7" t="s">
        <v>131</v>
      </c>
      <c r="M153" s="7" t="s">
        <v>65</v>
      </c>
      <c r="N153" s="7" t="s">
        <v>60</v>
      </c>
      <c r="O153" s="7" t="s">
        <v>65</v>
      </c>
      <c r="P153" s="7" t="s">
        <v>68</v>
      </c>
      <c r="Q153" s="7" t="s">
        <v>68</v>
      </c>
      <c r="R153" s="7" t="s">
        <v>68</v>
      </c>
      <c r="S153" s="7" t="s">
        <v>60</v>
      </c>
      <c r="T153" s="7" t="s">
        <v>60</v>
      </c>
      <c r="U153" s="7" t="s">
        <v>68</v>
      </c>
      <c r="V153" s="7" t="s">
        <v>68</v>
      </c>
      <c r="W153" s="7" t="s">
        <v>66</v>
      </c>
      <c r="X153" s="7" t="s">
        <v>68</v>
      </c>
      <c r="Y153" s="7" t="s">
        <v>68</v>
      </c>
      <c r="Z153" s="7" t="s">
        <v>199</v>
      </c>
      <c r="AA153" s="7" t="s">
        <v>68</v>
      </c>
      <c r="AB153" s="7" t="s">
        <v>68</v>
      </c>
      <c r="AC153" s="7" t="s">
        <v>68</v>
      </c>
      <c r="AD153" s="7" t="s">
        <v>66</v>
      </c>
      <c r="AE153" s="7" t="s">
        <v>66</v>
      </c>
      <c r="AF153" s="7" t="s">
        <v>63</v>
      </c>
      <c r="AG153" s="7" t="s">
        <v>92</v>
      </c>
      <c r="AH153" s="7" t="s">
        <v>105</v>
      </c>
      <c r="AI153" s="7" t="s">
        <v>61</v>
      </c>
      <c r="AJ153" s="7" t="s">
        <v>63</v>
      </c>
      <c r="AK153" s="7" t="s">
        <v>61</v>
      </c>
      <c r="AL153" s="7" t="s">
        <v>105</v>
      </c>
      <c r="AM153" s="7" t="s">
        <v>105</v>
      </c>
      <c r="AN153" s="7" t="s">
        <v>61</v>
      </c>
      <c r="AO153" s="7" t="s">
        <v>61</v>
      </c>
      <c r="AP153" s="7" t="s">
        <v>61</v>
      </c>
      <c r="AQ153" s="7" t="s">
        <v>105</v>
      </c>
      <c r="AR153" s="7" t="s">
        <v>105</v>
      </c>
      <c r="AS153" s="7" t="s">
        <v>65</v>
      </c>
      <c r="AT153" s="7" t="s">
        <v>131</v>
      </c>
      <c r="AU153" s="7" t="s">
        <v>65</v>
      </c>
      <c r="AV153" s="7" t="s">
        <v>131</v>
      </c>
      <c r="AW153" s="7" t="s">
        <v>65</v>
      </c>
      <c r="AX153" s="7" t="s">
        <v>131</v>
      </c>
      <c r="AY153" s="7" t="s">
        <v>65</v>
      </c>
      <c r="AZ153" s="7" t="s">
        <v>65</v>
      </c>
      <c r="BA153" s="7" t="s">
        <v>131</v>
      </c>
      <c r="BB153" s="7" t="s">
        <v>112</v>
      </c>
      <c r="BC153" s="7" t="s">
        <v>135</v>
      </c>
      <c r="BD153" s="7" t="s">
        <v>105</v>
      </c>
    </row>
    <row r="154" spans="1:56" ht="13">
      <c r="A154" s="5">
        <v>43802.896455578702</v>
      </c>
      <c r="B154" s="7" t="s">
        <v>55</v>
      </c>
      <c r="C154" s="7" t="s">
        <v>58</v>
      </c>
      <c r="D154" s="7" t="s">
        <v>194</v>
      </c>
      <c r="E154" s="7" t="s">
        <v>68</v>
      </c>
      <c r="F154" s="7" t="s">
        <v>55</v>
      </c>
      <c r="G154" s="7" t="s">
        <v>61</v>
      </c>
      <c r="H154" s="7" t="s">
        <v>60</v>
      </c>
      <c r="I154" s="7" t="s">
        <v>128</v>
      </c>
      <c r="J154" s="7" t="s">
        <v>55</v>
      </c>
      <c r="K154" s="7" t="s">
        <v>63</v>
      </c>
      <c r="L154" s="7" t="s">
        <v>112</v>
      </c>
      <c r="M154" s="7" t="s">
        <v>65</v>
      </c>
      <c r="N154" s="7" t="s">
        <v>68</v>
      </c>
      <c r="O154" s="7" t="s">
        <v>65</v>
      </c>
      <c r="P154" s="7" t="s">
        <v>68</v>
      </c>
      <c r="Q154" s="7" t="s">
        <v>60</v>
      </c>
      <c r="R154" s="7" t="s">
        <v>60</v>
      </c>
      <c r="S154" s="7" t="s">
        <v>60</v>
      </c>
      <c r="T154" s="7" t="s">
        <v>60</v>
      </c>
      <c r="U154" s="7" t="s">
        <v>60</v>
      </c>
      <c r="V154" s="7" t="s">
        <v>68</v>
      </c>
      <c r="W154" s="7" t="s">
        <v>67</v>
      </c>
      <c r="X154" s="7" t="s">
        <v>67</v>
      </c>
      <c r="Y154" s="7" t="s">
        <v>60</v>
      </c>
      <c r="Z154" s="7" t="s">
        <v>66</v>
      </c>
      <c r="AA154" s="7" t="s">
        <v>66</v>
      </c>
      <c r="AB154" s="7" t="s">
        <v>62</v>
      </c>
      <c r="AC154" s="7" t="s">
        <v>62</v>
      </c>
      <c r="AD154" s="7" t="s">
        <v>68</v>
      </c>
      <c r="AE154" s="7" t="s">
        <v>67</v>
      </c>
      <c r="AF154" s="7" t="s">
        <v>63</v>
      </c>
      <c r="AG154" s="7" t="s">
        <v>93</v>
      </c>
      <c r="AH154" s="7" t="s">
        <v>105</v>
      </c>
      <c r="AI154" s="7" t="s">
        <v>63</v>
      </c>
      <c r="AJ154" s="7" t="s">
        <v>63</v>
      </c>
      <c r="AK154" s="7" t="s">
        <v>63</v>
      </c>
      <c r="AL154" s="7" t="s">
        <v>63</v>
      </c>
      <c r="AM154" s="7" t="s">
        <v>63</v>
      </c>
      <c r="AN154" s="7" t="s">
        <v>63</v>
      </c>
      <c r="AO154" s="7" t="s">
        <v>105</v>
      </c>
      <c r="AP154" s="7" t="s">
        <v>105</v>
      </c>
      <c r="AQ154" s="7" t="s">
        <v>105</v>
      </c>
      <c r="AR154" s="7" t="s">
        <v>105</v>
      </c>
      <c r="AS154" s="7" t="s">
        <v>112</v>
      </c>
      <c r="AT154" s="7" t="s">
        <v>112</v>
      </c>
      <c r="AU154" s="7" t="s">
        <v>112</v>
      </c>
      <c r="AV154" s="7" t="s">
        <v>112</v>
      </c>
      <c r="AW154" s="7" t="s">
        <v>65</v>
      </c>
      <c r="AX154" s="7" t="s">
        <v>65</v>
      </c>
      <c r="AY154" s="7" t="s">
        <v>65</v>
      </c>
      <c r="AZ154" s="7" t="s">
        <v>65</v>
      </c>
      <c r="BA154" s="7" t="s">
        <v>131</v>
      </c>
      <c r="BB154" s="7" t="s">
        <v>112</v>
      </c>
      <c r="BC154" s="7" t="s">
        <v>280</v>
      </c>
      <c r="BD154" s="7" t="s">
        <v>105</v>
      </c>
    </row>
    <row r="155" spans="1:56" ht="13">
      <c r="A155" s="5">
        <v>43802.915551122685</v>
      </c>
      <c r="B155" s="7" t="s">
        <v>55</v>
      </c>
      <c r="C155" s="7" t="s">
        <v>58</v>
      </c>
      <c r="D155" s="7" t="s">
        <v>57</v>
      </c>
      <c r="E155" s="7" t="s">
        <v>60</v>
      </c>
      <c r="F155" s="7" t="s">
        <v>55</v>
      </c>
      <c r="G155" s="7" t="s">
        <v>63</v>
      </c>
      <c r="H155" s="7" t="s">
        <v>60</v>
      </c>
      <c r="I155" s="7" t="s">
        <v>55</v>
      </c>
      <c r="J155" s="7" t="s">
        <v>55</v>
      </c>
      <c r="K155" s="7" t="s">
        <v>63</v>
      </c>
      <c r="L155" s="7" t="s">
        <v>65</v>
      </c>
      <c r="M155" s="7" t="s">
        <v>112</v>
      </c>
      <c r="N155" s="7" t="s">
        <v>67</v>
      </c>
      <c r="O155" s="7" t="s">
        <v>131</v>
      </c>
      <c r="P155" s="7" t="s">
        <v>60</v>
      </c>
      <c r="Q155" s="7" t="s">
        <v>68</v>
      </c>
      <c r="R155" s="7" t="s">
        <v>68</v>
      </c>
      <c r="S155" s="7" t="s">
        <v>66</v>
      </c>
      <c r="T155" s="7" t="s">
        <v>66</v>
      </c>
      <c r="U155" s="7" t="s">
        <v>66</v>
      </c>
      <c r="V155" s="7" t="s">
        <v>60</v>
      </c>
      <c r="W155" s="7" t="s">
        <v>66</v>
      </c>
      <c r="X155" s="7" t="s">
        <v>60</v>
      </c>
      <c r="Y155" s="7" t="s">
        <v>62</v>
      </c>
      <c r="Z155" s="7" t="s">
        <v>85</v>
      </c>
      <c r="AA155" s="7" t="s">
        <v>60</v>
      </c>
      <c r="AB155" s="7" t="s">
        <v>67</v>
      </c>
      <c r="AC155" s="7" t="s">
        <v>67</v>
      </c>
      <c r="AD155" s="7" t="s">
        <v>66</v>
      </c>
      <c r="AE155" s="7" t="s">
        <v>66</v>
      </c>
      <c r="AF155" s="7" t="s">
        <v>92</v>
      </c>
      <c r="AG155" s="7" t="s">
        <v>61</v>
      </c>
      <c r="AH155" s="7" t="s">
        <v>61</v>
      </c>
      <c r="AI155" s="7" t="s">
        <v>61</v>
      </c>
      <c r="AJ155" s="7" t="s">
        <v>61</v>
      </c>
      <c r="AK155" s="7" t="s">
        <v>63</v>
      </c>
      <c r="AL155" s="7" t="s">
        <v>63</v>
      </c>
      <c r="AM155" s="7" t="s">
        <v>105</v>
      </c>
      <c r="AN155" s="7" t="s">
        <v>61</v>
      </c>
      <c r="AO155" s="7" t="s">
        <v>63</v>
      </c>
      <c r="AP155" s="7" t="s">
        <v>63</v>
      </c>
      <c r="AQ155" s="7" t="s">
        <v>105</v>
      </c>
      <c r="AR155" s="7" t="s">
        <v>105</v>
      </c>
      <c r="AS155" s="7" t="s">
        <v>112</v>
      </c>
      <c r="AT155" s="7" t="s">
        <v>65</v>
      </c>
      <c r="AU155" s="7" t="s">
        <v>112</v>
      </c>
      <c r="AV155" s="7" t="s">
        <v>108</v>
      </c>
      <c r="AW155" s="7" t="s">
        <v>65</v>
      </c>
      <c r="AX155" s="7" t="s">
        <v>112</v>
      </c>
      <c r="AY155" s="7" t="s">
        <v>65</v>
      </c>
      <c r="AZ155" s="7" t="s">
        <v>65</v>
      </c>
      <c r="BA155" s="7" t="s">
        <v>131</v>
      </c>
      <c r="BB155" s="7" t="s">
        <v>65</v>
      </c>
      <c r="BC155" s="7" t="s">
        <v>218</v>
      </c>
      <c r="BD155" s="7" t="s">
        <v>92</v>
      </c>
    </row>
    <row r="156" spans="1:56" ht="13">
      <c r="A156" s="5">
        <v>43802.931375613422</v>
      </c>
      <c r="B156" s="7" t="s">
        <v>55</v>
      </c>
      <c r="C156" s="7" t="s">
        <v>58</v>
      </c>
      <c r="D156" s="7" t="s">
        <v>136</v>
      </c>
      <c r="E156" s="7" t="s">
        <v>68</v>
      </c>
      <c r="F156" s="7" t="s">
        <v>55</v>
      </c>
      <c r="G156" s="7" t="s">
        <v>63</v>
      </c>
      <c r="H156" s="7" t="s">
        <v>68</v>
      </c>
      <c r="I156" s="7" t="s">
        <v>55</v>
      </c>
      <c r="J156" s="7" t="s">
        <v>128</v>
      </c>
      <c r="K156" s="7" t="s">
        <v>63</v>
      </c>
      <c r="L156" s="7" t="s">
        <v>65</v>
      </c>
      <c r="M156" s="7" t="s">
        <v>131</v>
      </c>
      <c r="N156" s="7" t="s">
        <v>67</v>
      </c>
      <c r="O156" s="7" t="s">
        <v>65</v>
      </c>
      <c r="P156" s="7" t="s">
        <v>60</v>
      </c>
      <c r="Q156" s="7" t="s">
        <v>68</v>
      </c>
      <c r="R156" s="7" t="s">
        <v>68</v>
      </c>
      <c r="S156" s="7" t="s">
        <v>67</v>
      </c>
      <c r="T156" s="7" t="s">
        <v>67</v>
      </c>
      <c r="U156" s="7" t="s">
        <v>68</v>
      </c>
      <c r="V156" s="7" t="s">
        <v>68</v>
      </c>
      <c r="W156" s="7" t="s">
        <v>67</v>
      </c>
      <c r="X156" s="7" t="s">
        <v>60</v>
      </c>
      <c r="Y156" s="7" t="s">
        <v>62</v>
      </c>
      <c r="Z156" s="7" t="s">
        <v>85</v>
      </c>
      <c r="AA156" s="7" t="s">
        <v>60</v>
      </c>
      <c r="AB156" s="7" t="s">
        <v>62</v>
      </c>
      <c r="AC156" s="7" t="s">
        <v>62</v>
      </c>
      <c r="AD156" s="7" t="s">
        <v>67</v>
      </c>
      <c r="AE156" s="7" t="s">
        <v>66</v>
      </c>
      <c r="AF156" s="7" t="s">
        <v>63</v>
      </c>
      <c r="AG156" s="7" t="s">
        <v>93</v>
      </c>
      <c r="AH156" s="7" t="s">
        <v>61</v>
      </c>
      <c r="AI156" s="7" t="s">
        <v>63</v>
      </c>
      <c r="AJ156" s="7" t="s">
        <v>63</v>
      </c>
      <c r="AK156" s="7" t="s">
        <v>63</v>
      </c>
      <c r="AL156" s="7" t="s">
        <v>92</v>
      </c>
      <c r="AM156" s="7" t="s">
        <v>63</v>
      </c>
      <c r="AN156" s="7" t="s">
        <v>105</v>
      </c>
      <c r="AO156" s="7" t="s">
        <v>105</v>
      </c>
      <c r="AP156" s="7" t="s">
        <v>105</v>
      </c>
      <c r="AQ156" s="7" t="s">
        <v>105</v>
      </c>
      <c r="AR156" s="7" t="s">
        <v>105</v>
      </c>
      <c r="AS156" s="7" t="s">
        <v>112</v>
      </c>
      <c r="AT156" s="7" t="s">
        <v>112</v>
      </c>
      <c r="AU156" s="7" t="s">
        <v>112</v>
      </c>
      <c r="AV156" s="7" t="s">
        <v>108</v>
      </c>
      <c r="AW156" s="7" t="s">
        <v>112</v>
      </c>
      <c r="AX156" s="7" t="s">
        <v>131</v>
      </c>
      <c r="AY156" s="7" t="s">
        <v>112</v>
      </c>
      <c r="AZ156" s="7" t="s">
        <v>65</v>
      </c>
      <c r="BA156" s="7" t="s">
        <v>65</v>
      </c>
      <c r="BB156" s="7" t="s">
        <v>112</v>
      </c>
      <c r="BC156" s="7" t="s">
        <v>224</v>
      </c>
      <c r="BD156" s="7" t="s">
        <v>61</v>
      </c>
    </row>
    <row r="157" spans="1:56" ht="13">
      <c r="A157" s="5">
        <v>43802.93378619213</v>
      </c>
      <c r="B157" s="7" t="s">
        <v>55</v>
      </c>
      <c r="C157" s="7" t="s">
        <v>56</v>
      </c>
      <c r="D157" s="7" t="s">
        <v>57</v>
      </c>
      <c r="E157" s="7" t="s">
        <v>60</v>
      </c>
      <c r="F157" s="7" t="s">
        <v>55</v>
      </c>
      <c r="G157" s="7" t="s">
        <v>61</v>
      </c>
      <c r="H157" s="7" t="s">
        <v>67</v>
      </c>
      <c r="I157" s="7" t="s">
        <v>55</v>
      </c>
      <c r="J157" s="7" t="s">
        <v>55</v>
      </c>
      <c r="K157" s="7" t="s">
        <v>63</v>
      </c>
      <c r="L157" s="7" t="s">
        <v>131</v>
      </c>
      <c r="M157" s="7" t="s">
        <v>131</v>
      </c>
      <c r="N157" s="7" t="s">
        <v>68</v>
      </c>
      <c r="O157" s="7" t="s">
        <v>131</v>
      </c>
      <c r="P157" s="7" t="s">
        <v>60</v>
      </c>
      <c r="Q157" s="7" t="s">
        <v>68</v>
      </c>
      <c r="R157" s="7" t="s">
        <v>68</v>
      </c>
      <c r="S157" s="7" t="s">
        <v>60</v>
      </c>
      <c r="T157" s="7" t="s">
        <v>67</v>
      </c>
      <c r="U157" s="7" t="s">
        <v>60</v>
      </c>
      <c r="V157" s="7" t="s">
        <v>68</v>
      </c>
      <c r="W157" s="7" t="s">
        <v>67</v>
      </c>
      <c r="X157" s="7" t="s">
        <v>60</v>
      </c>
      <c r="Y157" s="7" t="s">
        <v>67</v>
      </c>
      <c r="Z157" s="7" t="s">
        <v>199</v>
      </c>
      <c r="AA157" s="7" t="s">
        <v>67</v>
      </c>
      <c r="AB157" s="7" t="s">
        <v>66</v>
      </c>
      <c r="AC157" s="7" t="s">
        <v>66</v>
      </c>
      <c r="AD157" s="7" t="s">
        <v>66</v>
      </c>
      <c r="AE157" s="7" t="s">
        <v>66</v>
      </c>
      <c r="AF157" s="7" t="s">
        <v>63</v>
      </c>
      <c r="AG157" s="7" t="s">
        <v>61</v>
      </c>
      <c r="AH157" s="7" t="s">
        <v>61</v>
      </c>
      <c r="AI157" s="7" t="s">
        <v>63</v>
      </c>
      <c r="AJ157" s="7" t="s">
        <v>63</v>
      </c>
      <c r="AK157" s="7" t="s">
        <v>63</v>
      </c>
      <c r="AL157" s="7" t="s">
        <v>63</v>
      </c>
      <c r="AM157" s="7" t="s">
        <v>63</v>
      </c>
      <c r="AN157" s="7" t="s">
        <v>61</v>
      </c>
      <c r="AO157" s="7" t="s">
        <v>105</v>
      </c>
      <c r="AP157" s="7" t="s">
        <v>61</v>
      </c>
      <c r="AQ157" s="7" t="s">
        <v>105</v>
      </c>
      <c r="AR157" s="7" t="s">
        <v>105</v>
      </c>
      <c r="AS157" s="7" t="s">
        <v>131</v>
      </c>
      <c r="AT157" s="7" t="s">
        <v>64</v>
      </c>
      <c r="AU157" s="7" t="s">
        <v>64</v>
      </c>
      <c r="AV157" s="7" t="s">
        <v>65</v>
      </c>
      <c r="AW157" s="7" t="s">
        <v>65</v>
      </c>
      <c r="AX157" s="7" t="s">
        <v>65</v>
      </c>
      <c r="AY157" s="7" t="s">
        <v>65</v>
      </c>
      <c r="AZ157" s="7" t="s">
        <v>112</v>
      </c>
      <c r="BA157" s="7" t="s">
        <v>131</v>
      </c>
      <c r="BB157" s="7" t="s">
        <v>64</v>
      </c>
      <c r="BC157" s="7" t="s">
        <v>281</v>
      </c>
      <c r="BD157" s="7" t="s">
        <v>105</v>
      </c>
    </row>
    <row r="158" spans="1:56" ht="13">
      <c r="A158" s="5">
        <v>43802.934655960649</v>
      </c>
      <c r="B158" s="7" t="s">
        <v>55</v>
      </c>
      <c r="C158" s="7" t="s">
        <v>56</v>
      </c>
      <c r="D158" s="7" t="s">
        <v>136</v>
      </c>
      <c r="E158" s="7" t="s">
        <v>60</v>
      </c>
      <c r="F158" s="7" t="s">
        <v>55</v>
      </c>
      <c r="G158" s="7" t="s">
        <v>61</v>
      </c>
      <c r="H158" s="7" t="s">
        <v>67</v>
      </c>
      <c r="I158" s="7" t="s">
        <v>128</v>
      </c>
      <c r="J158" s="7" t="s">
        <v>128</v>
      </c>
      <c r="K158" s="7" t="s">
        <v>61</v>
      </c>
      <c r="L158" s="7" t="s">
        <v>65</v>
      </c>
      <c r="M158" s="7" t="s">
        <v>64</v>
      </c>
      <c r="N158" s="7" t="s">
        <v>62</v>
      </c>
      <c r="O158" s="7" t="s">
        <v>65</v>
      </c>
      <c r="P158" s="7" t="s">
        <v>68</v>
      </c>
      <c r="Q158" s="7" t="s">
        <v>68</v>
      </c>
      <c r="R158" s="7" t="s">
        <v>62</v>
      </c>
      <c r="S158" s="7" t="s">
        <v>60</v>
      </c>
      <c r="T158" s="7" t="s">
        <v>66</v>
      </c>
      <c r="U158" s="7" t="s">
        <v>68</v>
      </c>
      <c r="V158" s="7" t="s">
        <v>68</v>
      </c>
      <c r="W158" s="7" t="s">
        <v>60</v>
      </c>
      <c r="X158" s="7" t="s">
        <v>60</v>
      </c>
      <c r="Y158" s="7" t="s">
        <v>68</v>
      </c>
      <c r="Z158" s="7" t="s">
        <v>130</v>
      </c>
      <c r="AA158" s="7" t="s">
        <v>60</v>
      </c>
      <c r="AB158" s="7" t="s">
        <v>68</v>
      </c>
      <c r="AC158" s="7" t="s">
        <v>68</v>
      </c>
      <c r="AD158" s="7" t="s">
        <v>66</v>
      </c>
      <c r="AE158" s="7" t="s">
        <v>67</v>
      </c>
      <c r="AF158" s="7" t="s">
        <v>63</v>
      </c>
      <c r="AG158" s="7" t="s">
        <v>61</v>
      </c>
      <c r="AH158" s="7" t="s">
        <v>61</v>
      </c>
      <c r="AI158" s="7" t="s">
        <v>61</v>
      </c>
      <c r="AJ158" s="7" t="s">
        <v>92</v>
      </c>
      <c r="AK158" s="7" t="s">
        <v>63</v>
      </c>
      <c r="AL158" s="7" t="s">
        <v>63</v>
      </c>
      <c r="AM158" s="7" t="s">
        <v>63</v>
      </c>
      <c r="AN158" s="7" t="s">
        <v>63</v>
      </c>
      <c r="AO158" s="7" t="s">
        <v>105</v>
      </c>
      <c r="AP158" s="7" t="s">
        <v>63</v>
      </c>
      <c r="AQ158" s="7" t="s">
        <v>105</v>
      </c>
      <c r="AR158" s="7" t="s">
        <v>133</v>
      </c>
      <c r="AS158" s="7" t="s">
        <v>112</v>
      </c>
      <c r="AT158" s="7" t="s">
        <v>112</v>
      </c>
      <c r="AU158" s="7" t="s">
        <v>108</v>
      </c>
      <c r="AV158" s="7" t="s">
        <v>108</v>
      </c>
      <c r="AW158" s="7" t="s">
        <v>112</v>
      </c>
      <c r="AX158" s="7" t="s">
        <v>112</v>
      </c>
      <c r="AY158" s="7" t="s">
        <v>112</v>
      </c>
      <c r="AZ158" s="7" t="s">
        <v>108</v>
      </c>
      <c r="BA158" s="7" t="s">
        <v>131</v>
      </c>
      <c r="BB158" s="7" t="s">
        <v>65</v>
      </c>
      <c r="BC158" s="7" t="s">
        <v>241</v>
      </c>
      <c r="BD158" s="7" t="s">
        <v>105</v>
      </c>
    </row>
    <row r="159" spans="1:56" ht="13">
      <c r="A159" s="5">
        <v>43802.954045578706</v>
      </c>
      <c r="B159" s="7" t="s">
        <v>55</v>
      </c>
      <c r="C159" s="7" t="s">
        <v>56</v>
      </c>
      <c r="D159" s="7" t="s">
        <v>57</v>
      </c>
      <c r="E159" s="7" t="s">
        <v>67</v>
      </c>
      <c r="F159" s="7" t="s">
        <v>128</v>
      </c>
      <c r="G159" s="7" t="s">
        <v>61</v>
      </c>
      <c r="H159" s="7" t="s">
        <v>66</v>
      </c>
      <c r="I159" s="7" t="s">
        <v>55</v>
      </c>
      <c r="J159" s="7" t="s">
        <v>128</v>
      </c>
      <c r="K159" s="7" t="s">
        <v>61</v>
      </c>
      <c r="L159" s="7" t="s">
        <v>131</v>
      </c>
      <c r="M159" s="7" t="s">
        <v>131</v>
      </c>
      <c r="N159" s="7" t="s">
        <v>60</v>
      </c>
      <c r="O159" s="7" t="s">
        <v>65</v>
      </c>
      <c r="P159" s="7" t="s">
        <v>68</v>
      </c>
      <c r="Q159" s="7" t="s">
        <v>60</v>
      </c>
      <c r="R159" s="7" t="s">
        <v>60</v>
      </c>
      <c r="S159" s="7" t="s">
        <v>60</v>
      </c>
      <c r="T159" s="7" t="s">
        <v>67</v>
      </c>
      <c r="U159" s="7" t="s">
        <v>67</v>
      </c>
      <c r="V159" s="7" t="s">
        <v>67</v>
      </c>
      <c r="W159" s="7" t="s">
        <v>67</v>
      </c>
      <c r="X159" s="7" t="s">
        <v>67</v>
      </c>
      <c r="Y159" s="7" t="s">
        <v>62</v>
      </c>
      <c r="Z159" s="7" t="s">
        <v>66</v>
      </c>
      <c r="AA159" s="7" t="s">
        <v>66</v>
      </c>
      <c r="AB159" s="7" t="s">
        <v>66</v>
      </c>
      <c r="AC159" s="7" t="s">
        <v>66</v>
      </c>
      <c r="AD159" s="7" t="s">
        <v>66</v>
      </c>
      <c r="AE159" s="7" t="s">
        <v>66</v>
      </c>
      <c r="AF159" s="7" t="s">
        <v>61</v>
      </c>
      <c r="AG159" s="7" t="s">
        <v>61</v>
      </c>
      <c r="AH159" s="7" t="s">
        <v>105</v>
      </c>
      <c r="AI159" s="7" t="s">
        <v>105</v>
      </c>
      <c r="AJ159" s="7" t="s">
        <v>105</v>
      </c>
      <c r="AK159" s="7" t="s">
        <v>61</v>
      </c>
      <c r="AL159" s="7" t="s">
        <v>63</v>
      </c>
      <c r="AM159" s="7" t="s">
        <v>63</v>
      </c>
      <c r="AN159" s="7" t="s">
        <v>63</v>
      </c>
      <c r="AO159" s="7" t="s">
        <v>63</v>
      </c>
      <c r="AP159" s="7" t="s">
        <v>105</v>
      </c>
      <c r="AQ159" s="7" t="s">
        <v>105</v>
      </c>
      <c r="AR159" s="7" t="s">
        <v>105</v>
      </c>
      <c r="AS159" s="7" t="s">
        <v>131</v>
      </c>
      <c r="AT159" s="7" t="s">
        <v>131</v>
      </c>
      <c r="AU159" s="7" t="s">
        <v>131</v>
      </c>
      <c r="AV159" s="7" t="s">
        <v>131</v>
      </c>
      <c r="AW159" s="7" t="s">
        <v>112</v>
      </c>
      <c r="AX159" s="7" t="s">
        <v>112</v>
      </c>
      <c r="AY159" s="7" t="s">
        <v>65</v>
      </c>
      <c r="AZ159" s="7" t="s">
        <v>131</v>
      </c>
      <c r="BA159" s="7" t="s">
        <v>65</v>
      </c>
      <c r="BB159" s="7" t="s">
        <v>65</v>
      </c>
      <c r="BC159" s="7" t="s">
        <v>282</v>
      </c>
      <c r="BD159" s="7" t="s">
        <v>61</v>
      </c>
    </row>
    <row r="160" spans="1:56" ht="13">
      <c r="A160" s="5">
        <v>43802.962595775462</v>
      </c>
      <c r="B160" s="7" t="s">
        <v>55</v>
      </c>
      <c r="C160" s="7" t="s">
        <v>58</v>
      </c>
      <c r="D160" s="7" t="s">
        <v>57</v>
      </c>
      <c r="E160" s="7" t="s">
        <v>67</v>
      </c>
      <c r="F160" s="7" t="s">
        <v>128</v>
      </c>
      <c r="G160" s="7" t="s">
        <v>105</v>
      </c>
      <c r="H160" s="7" t="s">
        <v>67</v>
      </c>
      <c r="I160" s="7" t="s">
        <v>128</v>
      </c>
      <c r="J160" s="7" t="s">
        <v>128</v>
      </c>
      <c r="K160" s="7" t="s">
        <v>105</v>
      </c>
      <c r="L160" s="7" t="s">
        <v>108</v>
      </c>
      <c r="M160" s="7" t="s">
        <v>108</v>
      </c>
      <c r="N160" s="7" t="s">
        <v>67</v>
      </c>
      <c r="O160" s="7" t="s">
        <v>112</v>
      </c>
      <c r="P160" s="7" t="s">
        <v>66</v>
      </c>
      <c r="Q160" s="7" t="s">
        <v>60</v>
      </c>
      <c r="R160" s="7" t="s">
        <v>60</v>
      </c>
      <c r="S160" s="7" t="s">
        <v>66</v>
      </c>
      <c r="T160" s="7" t="s">
        <v>66</v>
      </c>
      <c r="U160" s="7" t="s">
        <v>66</v>
      </c>
      <c r="V160" s="7" t="s">
        <v>67</v>
      </c>
      <c r="W160" s="7" t="s">
        <v>66</v>
      </c>
      <c r="X160" s="7" t="s">
        <v>66</v>
      </c>
      <c r="Y160" s="7" t="s">
        <v>68</v>
      </c>
      <c r="Z160" s="7" t="s">
        <v>66</v>
      </c>
      <c r="AA160" s="7" t="s">
        <v>66</v>
      </c>
      <c r="AB160" s="7" t="s">
        <v>66</v>
      </c>
      <c r="AC160" s="7" t="s">
        <v>66</v>
      </c>
      <c r="AD160" s="7" t="s">
        <v>66</v>
      </c>
      <c r="AE160" s="7" t="s">
        <v>66</v>
      </c>
      <c r="AF160" s="7" t="s">
        <v>105</v>
      </c>
      <c r="AG160" s="7" t="s">
        <v>63</v>
      </c>
      <c r="AH160" s="7" t="s">
        <v>63</v>
      </c>
      <c r="AI160" s="7" t="s">
        <v>63</v>
      </c>
      <c r="AJ160" s="7" t="s">
        <v>105</v>
      </c>
      <c r="AK160" s="7" t="s">
        <v>105</v>
      </c>
      <c r="AL160" s="7" t="s">
        <v>105</v>
      </c>
      <c r="AM160" s="7" t="s">
        <v>105</v>
      </c>
      <c r="AN160" s="7" t="s">
        <v>63</v>
      </c>
      <c r="AO160" s="7" t="s">
        <v>105</v>
      </c>
      <c r="AP160" s="7" t="s">
        <v>105</v>
      </c>
      <c r="AQ160" s="7" t="s">
        <v>105</v>
      </c>
      <c r="AR160" s="7" t="s">
        <v>105</v>
      </c>
      <c r="AS160" s="7" t="s">
        <v>131</v>
      </c>
      <c r="AT160" s="7" t="s">
        <v>112</v>
      </c>
      <c r="AU160" s="7" t="s">
        <v>131</v>
      </c>
      <c r="AV160" s="7" t="s">
        <v>112</v>
      </c>
      <c r="AW160" s="7" t="s">
        <v>131</v>
      </c>
      <c r="AX160" s="7" t="s">
        <v>131</v>
      </c>
      <c r="AY160" s="7" t="s">
        <v>131</v>
      </c>
      <c r="AZ160" s="7" t="s">
        <v>65</v>
      </c>
      <c r="BA160" s="7" t="s">
        <v>131</v>
      </c>
      <c r="BB160" s="7" t="s">
        <v>131</v>
      </c>
      <c r="BC160" s="7" t="s">
        <v>213</v>
      </c>
      <c r="BD160" s="7" t="s">
        <v>105</v>
      </c>
    </row>
    <row r="161" spans="1:62" ht="13">
      <c r="A161" s="5">
        <v>43802.987346226852</v>
      </c>
      <c r="B161" s="7" t="s">
        <v>55</v>
      </c>
      <c r="C161" s="7" t="s">
        <v>58</v>
      </c>
      <c r="D161" s="7" t="s">
        <v>59</v>
      </c>
      <c r="E161" s="7" t="s">
        <v>60</v>
      </c>
      <c r="F161" s="7" t="s">
        <v>55</v>
      </c>
      <c r="G161" s="7" t="s">
        <v>92</v>
      </c>
      <c r="H161" s="7" t="s">
        <v>67</v>
      </c>
      <c r="I161" s="7" t="s">
        <v>128</v>
      </c>
      <c r="J161" s="7" t="s">
        <v>128</v>
      </c>
      <c r="K161" s="7" t="s">
        <v>63</v>
      </c>
      <c r="L161" s="7" t="s">
        <v>131</v>
      </c>
      <c r="M161" s="7" t="s">
        <v>65</v>
      </c>
      <c r="N161" s="7" t="s">
        <v>66</v>
      </c>
      <c r="O161" s="7" t="s">
        <v>112</v>
      </c>
      <c r="P161" s="7" t="s">
        <v>68</v>
      </c>
      <c r="Q161" s="7" t="s">
        <v>60</v>
      </c>
      <c r="R161" s="7" t="s">
        <v>60</v>
      </c>
      <c r="S161" s="7" t="s">
        <v>60</v>
      </c>
      <c r="T161" s="7" t="s">
        <v>67</v>
      </c>
      <c r="U161" s="7" t="s">
        <v>68</v>
      </c>
      <c r="V161" s="7" t="s">
        <v>60</v>
      </c>
      <c r="W161" s="7" t="s">
        <v>67</v>
      </c>
      <c r="X161" s="7" t="s">
        <v>67</v>
      </c>
      <c r="Y161" s="7" t="s">
        <v>60</v>
      </c>
      <c r="Z161" s="7" t="s">
        <v>85</v>
      </c>
      <c r="AA161" s="7" t="s">
        <v>67</v>
      </c>
      <c r="AB161" s="7" t="s">
        <v>67</v>
      </c>
      <c r="AC161" s="7" t="s">
        <v>66</v>
      </c>
      <c r="AD161" s="7" t="s">
        <v>66</v>
      </c>
      <c r="AE161" s="7" t="s">
        <v>66</v>
      </c>
      <c r="AF161" s="7" t="s">
        <v>61</v>
      </c>
      <c r="AG161" s="7" t="s">
        <v>92</v>
      </c>
      <c r="AH161" s="7" t="s">
        <v>63</v>
      </c>
      <c r="AI161" s="7" t="s">
        <v>61</v>
      </c>
      <c r="AJ161" s="7" t="s">
        <v>61</v>
      </c>
      <c r="AK161" s="7" t="s">
        <v>63</v>
      </c>
      <c r="AL161" s="7" t="s">
        <v>61</v>
      </c>
      <c r="AM161" s="7" t="s">
        <v>63</v>
      </c>
      <c r="AN161" s="7" t="s">
        <v>61</v>
      </c>
      <c r="AO161" s="7" t="s">
        <v>63</v>
      </c>
      <c r="AP161" s="7" t="s">
        <v>105</v>
      </c>
      <c r="AQ161" s="7" t="s">
        <v>105</v>
      </c>
      <c r="AR161" s="7" t="s">
        <v>105</v>
      </c>
      <c r="AS161" s="7" t="s">
        <v>112</v>
      </c>
      <c r="AT161" s="7" t="s">
        <v>131</v>
      </c>
      <c r="AU161" s="7" t="s">
        <v>64</v>
      </c>
      <c r="AV161" s="7" t="s">
        <v>112</v>
      </c>
      <c r="AW161" s="7" t="s">
        <v>131</v>
      </c>
      <c r="AX161" s="7" t="s">
        <v>131</v>
      </c>
      <c r="AY161" s="7" t="s">
        <v>131</v>
      </c>
      <c r="AZ161" s="7" t="s">
        <v>112</v>
      </c>
      <c r="BA161" s="7" t="s">
        <v>64</v>
      </c>
      <c r="BB161" s="7" t="s">
        <v>65</v>
      </c>
      <c r="BC161" s="7" t="s">
        <v>283</v>
      </c>
      <c r="BD161" s="7" t="s">
        <v>92</v>
      </c>
    </row>
    <row r="162" spans="1:62" ht="13">
      <c r="A162" s="5">
        <v>43803.262703784727</v>
      </c>
      <c r="B162" s="7" t="s">
        <v>55</v>
      </c>
      <c r="C162" s="7" t="s">
        <v>58</v>
      </c>
      <c r="D162" s="7" t="s">
        <v>59</v>
      </c>
      <c r="E162" s="7" t="s">
        <v>60</v>
      </c>
      <c r="F162" s="7" t="s">
        <v>55</v>
      </c>
      <c r="G162" s="7" t="s">
        <v>63</v>
      </c>
      <c r="H162" s="7" t="s">
        <v>67</v>
      </c>
      <c r="I162" s="7" t="s">
        <v>55</v>
      </c>
      <c r="J162" s="7" t="s">
        <v>128</v>
      </c>
      <c r="K162" s="7" t="s">
        <v>63</v>
      </c>
      <c r="L162" s="7" t="s">
        <v>112</v>
      </c>
      <c r="M162" s="7" t="s">
        <v>65</v>
      </c>
      <c r="N162" s="7" t="s">
        <v>60</v>
      </c>
      <c r="O162" s="7" t="s">
        <v>65</v>
      </c>
      <c r="P162" s="7" t="s">
        <v>60</v>
      </c>
      <c r="Q162" s="7" t="s">
        <v>68</v>
      </c>
      <c r="R162" s="7" t="s">
        <v>68</v>
      </c>
      <c r="S162" s="7" t="s">
        <v>68</v>
      </c>
      <c r="T162" s="7" t="s">
        <v>67</v>
      </c>
      <c r="U162" s="7" t="s">
        <v>60</v>
      </c>
      <c r="V162" s="7" t="s">
        <v>60</v>
      </c>
      <c r="W162" s="7" t="s">
        <v>60</v>
      </c>
      <c r="X162" s="7" t="s">
        <v>60</v>
      </c>
      <c r="Y162" s="7" t="s">
        <v>68</v>
      </c>
      <c r="Z162" s="7" t="s">
        <v>85</v>
      </c>
      <c r="AA162" s="7" t="s">
        <v>68</v>
      </c>
      <c r="AB162" s="7" t="s">
        <v>62</v>
      </c>
      <c r="AC162" s="7" t="s">
        <v>68</v>
      </c>
      <c r="AD162" s="7" t="s">
        <v>66</v>
      </c>
      <c r="AE162" s="7" t="s">
        <v>67</v>
      </c>
      <c r="AF162" s="7" t="s">
        <v>93</v>
      </c>
      <c r="AG162" s="7" t="s">
        <v>92</v>
      </c>
      <c r="AH162" s="7" t="s">
        <v>63</v>
      </c>
      <c r="AI162" s="7" t="s">
        <v>61</v>
      </c>
      <c r="AJ162" s="7" t="s">
        <v>92</v>
      </c>
      <c r="AK162" s="7" t="s">
        <v>61</v>
      </c>
      <c r="AL162" s="7" t="s">
        <v>93</v>
      </c>
      <c r="AM162" s="7" t="s">
        <v>61</v>
      </c>
      <c r="AN162" s="7" t="s">
        <v>61</v>
      </c>
      <c r="AO162" s="7" t="s">
        <v>61</v>
      </c>
      <c r="AP162" s="7" t="s">
        <v>61</v>
      </c>
      <c r="AQ162" s="7" t="s">
        <v>61</v>
      </c>
      <c r="AR162" s="7" t="s">
        <v>133</v>
      </c>
      <c r="AS162" s="7" t="s">
        <v>131</v>
      </c>
      <c r="AT162" s="7" t="s">
        <v>65</v>
      </c>
      <c r="AU162" s="7" t="s">
        <v>64</v>
      </c>
      <c r="AV162" s="7" t="s">
        <v>131</v>
      </c>
      <c r="AW162" s="7" t="s">
        <v>65</v>
      </c>
      <c r="AX162" s="7" t="s">
        <v>65</v>
      </c>
      <c r="AY162" s="7" t="s">
        <v>65</v>
      </c>
      <c r="AZ162" s="7" t="s">
        <v>65</v>
      </c>
      <c r="BA162" s="7" t="s">
        <v>131</v>
      </c>
      <c r="BB162" s="7" t="s">
        <v>65</v>
      </c>
      <c r="BC162" s="7" t="s">
        <v>230</v>
      </c>
      <c r="BD162" s="7" t="s">
        <v>105</v>
      </c>
    </row>
    <row r="163" spans="1:62" ht="13">
      <c r="A163" s="5">
        <v>43803.270462476852</v>
      </c>
      <c r="B163" s="7" t="s">
        <v>55</v>
      </c>
      <c r="C163" s="7" t="s">
        <v>56</v>
      </c>
      <c r="D163" s="7" t="s">
        <v>59</v>
      </c>
      <c r="E163" s="7" t="s">
        <v>60</v>
      </c>
      <c r="F163" s="7" t="s">
        <v>128</v>
      </c>
      <c r="G163" s="7" t="s">
        <v>61</v>
      </c>
      <c r="H163" s="7" t="s">
        <v>60</v>
      </c>
      <c r="I163" s="7" t="s">
        <v>128</v>
      </c>
      <c r="J163" s="7" t="s">
        <v>128</v>
      </c>
      <c r="K163" s="7" t="s">
        <v>61</v>
      </c>
      <c r="L163" s="7" t="s">
        <v>131</v>
      </c>
      <c r="M163" s="7" t="s">
        <v>65</v>
      </c>
      <c r="N163" s="7" t="s">
        <v>60</v>
      </c>
      <c r="O163" s="7" t="s">
        <v>131</v>
      </c>
      <c r="P163" s="7" t="s">
        <v>68</v>
      </c>
      <c r="Q163" s="7" t="s">
        <v>60</v>
      </c>
      <c r="R163" s="7" t="s">
        <v>60</v>
      </c>
      <c r="S163" s="7" t="s">
        <v>60</v>
      </c>
      <c r="T163" s="7" t="s">
        <v>60</v>
      </c>
      <c r="U163" s="7" t="s">
        <v>60</v>
      </c>
      <c r="V163" s="7" t="s">
        <v>68</v>
      </c>
      <c r="W163" s="7" t="s">
        <v>60</v>
      </c>
      <c r="X163" s="7" t="s">
        <v>60</v>
      </c>
      <c r="Y163" s="7" t="s">
        <v>68</v>
      </c>
      <c r="Z163" s="7" t="s">
        <v>66</v>
      </c>
      <c r="AA163" s="7" t="s">
        <v>60</v>
      </c>
      <c r="AB163" s="7" t="s">
        <v>68</v>
      </c>
      <c r="AC163" s="7" t="s">
        <v>68</v>
      </c>
      <c r="AD163" s="7" t="s">
        <v>66</v>
      </c>
      <c r="AE163" s="7" t="s">
        <v>60</v>
      </c>
      <c r="AF163" s="7" t="s">
        <v>63</v>
      </c>
      <c r="AG163" s="7" t="s">
        <v>92</v>
      </c>
      <c r="AH163" s="7" t="s">
        <v>63</v>
      </c>
      <c r="AI163" s="7" t="s">
        <v>63</v>
      </c>
      <c r="AJ163" s="7" t="s">
        <v>63</v>
      </c>
      <c r="AK163" s="7" t="s">
        <v>61</v>
      </c>
      <c r="AL163" s="7" t="s">
        <v>63</v>
      </c>
      <c r="AM163" s="7" t="s">
        <v>63</v>
      </c>
      <c r="AN163" s="7" t="s">
        <v>61</v>
      </c>
      <c r="AO163" s="7" t="s">
        <v>63</v>
      </c>
      <c r="AP163" s="7" t="s">
        <v>63</v>
      </c>
      <c r="AQ163" s="7" t="s">
        <v>105</v>
      </c>
      <c r="AR163" s="7" t="s">
        <v>105</v>
      </c>
      <c r="AS163" s="7" t="s">
        <v>131</v>
      </c>
      <c r="AT163" s="7" t="s">
        <v>112</v>
      </c>
      <c r="AU163" s="7" t="s">
        <v>131</v>
      </c>
      <c r="AV163" s="7" t="s">
        <v>112</v>
      </c>
      <c r="AW163" s="7" t="s">
        <v>131</v>
      </c>
      <c r="AX163" s="7" t="s">
        <v>65</v>
      </c>
      <c r="AY163" s="7" t="s">
        <v>131</v>
      </c>
      <c r="AZ163" s="7" t="s">
        <v>131</v>
      </c>
      <c r="BA163" s="7" t="s">
        <v>131</v>
      </c>
      <c r="BB163" s="7" t="s">
        <v>131</v>
      </c>
      <c r="BC163" s="7" t="s">
        <v>284</v>
      </c>
      <c r="BD163" s="7" t="s">
        <v>105</v>
      </c>
    </row>
    <row r="164" spans="1:62" ht="13">
      <c r="A164" s="5">
        <v>43803.275457835647</v>
      </c>
      <c r="B164" s="7" t="s">
        <v>55</v>
      </c>
      <c r="C164" s="7" t="s">
        <v>58</v>
      </c>
      <c r="D164" s="7" t="s">
        <v>57</v>
      </c>
      <c r="E164" s="7" t="s">
        <v>60</v>
      </c>
      <c r="F164" s="7" t="s">
        <v>55</v>
      </c>
      <c r="G164" s="7" t="s">
        <v>61</v>
      </c>
      <c r="H164" s="7" t="s">
        <v>60</v>
      </c>
      <c r="I164" s="7" t="s">
        <v>55</v>
      </c>
      <c r="J164" s="7" t="s">
        <v>55</v>
      </c>
      <c r="K164" s="7" t="s">
        <v>105</v>
      </c>
      <c r="L164" s="7" t="s">
        <v>108</v>
      </c>
      <c r="M164" s="7" t="s">
        <v>131</v>
      </c>
      <c r="N164" s="7" t="s">
        <v>67</v>
      </c>
      <c r="O164" s="7" t="s">
        <v>112</v>
      </c>
      <c r="P164" s="7" t="s">
        <v>60</v>
      </c>
      <c r="Q164" s="7" t="s">
        <v>66</v>
      </c>
      <c r="R164" s="7" t="s">
        <v>66</v>
      </c>
      <c r="S164" s="7" t="s">
        <v>66</v>
      </c>
      <c r="T164" s="7" t="s">
        <v>66</v>
      </c>
      <c r="U164" s="7" t="s">
        <v>60</v>
      </c>
      <c r="V164" s="7" t="s">
        <v>60</v>
      </c>
      <c r="W164" s="7" t="s">
        <v>60</v>
      </c>
      <c r="X164" s="7" t="s">
        <v>60</v>
      </c>
      <c r="Y164" s="7" t="s">
        <v>68</v>
      </c>
      <c r="Z164" s="7" t="s">
        <v>66</v>
      </c>
      <c r="AA164" s="7" t="s">
        <v>66</v>
      </c>
      <c r="AB164" s="7" t="s">
        <v>67</v>
      </c>
      <c r="AC164" s="7" t="s">
        <v>66</v>
      </c>
      <c r="AD164" s="7" t="s">
        <v>66</v>
      </c>
      <c r="AE164" s="7" t="s">
        <v>66</v>
      </c>
      <c r="AF164" s="7" t="s">
        <v>92</v>
      </c>
      <c r="AG164" s="7" t="s">
        <v>92</v>
      </c>
      <c r="AH164" s="7" t="s">
        <v>63</v>
      </c>
      <c r="AI164" s="7" t="s">
        <v>92</v>
      </c>
      <c r="AJ164" s="7" t="s">
        <v>63</v>
      </c>
      <c r="AK164" s="7" t="s">
        <v>61</v>
      </c>
      <c r="AL164" s="7" t="s">
        <v>61</v>
      </c>
      <c r="AM164" s="7" t="s">
        <v>63</v>
      </c>
      <c r="AN164" s="7" t="s">
        <v>61</v>
      </c>
      <c r="AO164" s="7" t="s">
        <v>63</v>
      </c>
      <c r="AP164" s="7" t="s">
        <v>63</v>
      </c>
      <c r="AQ164" s="7" t="s">
        <v>105</v>
      </c>
      <c r="AR164" s="7" t="s">
        <v>105</v>
      </c>
      <c r="AS164" s="7" t="s">
        <v>112</v>
      </c>
      <c r="AT164" s="7" t="s">
        <v>112</v>
      </c>
      <c r="AU164" s="7" t="s">
        <v>65</v>
      </c>
      <c r="AV164" s="7" t="s">
        <v>131</v>
      </c>
      <c r="AW164" s="7" t="s">
        <v>65</v>
      </c>
      <c r="AX164" s="7" t="s">
        <v>65</v>
      </c>
      <c r="AY164" s="7" t="s">
        <v>65</v>
      </c>
      <c r="AZ164" s="7" t="s">
        <v>65</v>
      </c>
      <c r="BA164" s="7" t="s">
        <v>65</v>
      </c>
      <c r="BB164" s="7" t="s">
        <v>65</v>
      </c>
      <c r="BC164" s="7" t="s">
        <v>285</v>
      </c>
      <c r="BD164" s="7" t="s">
        <v>61</v>
      </c>
    </row>
    <row r="165" spans="1:62" ht="13">
      <c r="A165" s="5">
        <v>43803.282663564816</v>
      </c>
      <c r="B165" s="7" t="s">
        <v>55</v>
      </c>
      <c r="C165" s="7" t="s">
        <v>58</v>
      </c>
      <c r="D165" s="7" t="s">
        <v>194</v>
      </c>
      <c r="E165" s="7" t="s">
        <v>66</v>
      </c>
      <c r="F165" s="7" t="s">
        <v>128</v>
      </c>
      <c r="H165" s="7" t="s">
        <v>67</v>
      </c>
      <c r="I165" s="7" t="s">
        <v>128</v>
      </c>
      <c r="J165" s="7" t="s">
        <v>55</v>
      </c>
      <c r="K165" s="7" t="s">
        <v>105</v>
      </c>
      <c r="L165" s="7" t="s">
        <v>131</v>
      </c>
      <c r="M165" s="7" t="s">
        <v>131</v>
      </c>
      <c r="N165" s="7" t="s">
        <v>66</v>
      </c>
      <c r="O165" s="7" t="s">
        <v>65</v>
      </c>
      <c r="P165" s="7" t="s">
        <v>62</v>
      </c>
      <c r="Q165" s="7" t="s">
        <v>66</v>
      </c>
      <c r="R165" s="7" t="s">
        <v>66</v>
      </c>
      <c r="S165" s="7" t="s">
        <v>66</v>
      </c>
      <c r="T165" s="7" t="s">
        <v>67</v>
      </c>
      <c r="U165" s="7" t="s">
        <v>66</v>
      </c>
      <c r="V165" s="7" t="s">
        <v>67</v>
      </c>
      <c r="W165" s="7" t="s">
        <v>66</v>
      </c>
      <c r="X165" s="7" t="s">
        <v>66</v>
      </c>
      <c r="Y165" s="7" t="s">
        <v>66</v>
      </c>
      <c r="Z165" s="7" t="s">
        <v>66</v>
      </c>
      <c r="AA165" s="7" t="s">
        <v>66</v>
      </c>
      <c r="AB165" s="7" t="s">
        <v>62</v>
      </c>
      <c r="AC165" s="7" t="s">
        <v>62</v>
      </c>
      <c r="AD165" s="7" t="s">
        <v>66</v>
      </c>
      <c r="AE165" s="7" t="s">
        <v>66</v>
      </c>
      <c r="AF165" s="7" t="s">
        <v>105</v>
      </c>
      <c r="AG165" s="7" t="s">
        <v>63</v>
      </c>
      <c r="AH165" s="7" t="s">
        <v>63</v>
      </c>
      <c r="AI165" s="7" t="s">
        <v>105</v>
      </c>
      <c r="AJ165" s="7" t="s">
        <v>61</v>
      </c>
      <c r="AK165" s="7" t="s">
        <v>63</v>
      </c>
      <c r="AL165" s="7" t="s">
        <v>63</v>
      </c>
      <c r="AM165" s="7" t="s">
        <v>63</v>
      </c>
      <c r="AN165" s="7" t="s">
        <v>63</v>
      </c>
      <c r="AO165" s="7" t="s">
        <v>63</v>
      </c>
      <c r="AP165" s="7" t="s">
        <v>63</v>
      </c>
      <c r="AQ165" s="7" t="s">
        <v>63</v>
      </c>
      <c r="AR165" s="7" t="s">
        <v>105</v>
      </c>
      <c r="AS165" s="7" t="s">
        <v>112</v>
      </c>
      <c r="AT165" s="7" t="s">
        <v>131</v>
      </c>
      <c r="AU165" s="7" t="s">
        <v>112</v>
      </c>
      <c r="AV165" s="7" t="s">
        <v>112</v>
      </c>
      <c r="AW165" s="7" t="s">
        <v>112</v>
      </c>
      <c r="AX165" s="7" t="s">
        <v>112</v>
      </c>
      <c r="AY165" s="7" t="s">
        <v>131</v>
      </c>
      <c r="AZ165" s="7" t="s">
        <v>131</v>
      </c>
      <c r="BA165" s="7" t="s">
        <v>131</v>
      </c>
      <c r="BB165" s="7" t="s">
        <v>65</v>
      </c>
      <c r="BC165" s="7" t="s">
        <v>286</v>
      </c>
      <c r="BD165" s="7" t="s">
        <v>105</v>
      </c>
    </row>
    <row r="166" spans="1:62" ht="13">
      <c r="A166" s="5">
        <v>43803.288448425927</v>
      </c>
      <c r="B166" s="7" t="s">
        <v>55</v>
      </c>
      <c r="C166" s="7" t="s">
        <v>58</v>
      </c>
      <c r="D166" s="7" t="s">
        <v>136</v>
      </c>
      <c r="E166" s="7" t="s">
        <v>67</v>
      </c>
      <c r="F166" s="7" t="s">
        <v>128</v>
      </c>
      <c r="G166" s="7" t="s">
        <v>63</v>
      </c>
      <c r="H166" s="7" t="s">
        <v>67</v>
      </c>
      <c r="I166" s="7" t="s">
        <v>55</v>
      </c>
      <c r="J166" s="7" t="s">
        <v>128</v>
      </c>
      <c r="K166" s="7" t="s">
        <v>63</v>
      </c>
      <c r="L166" s="7" t="s">
        <v>112</v>
      </c>
      <c r="M166" s="7" t="s">
        <v>65</v>
      </c>
      <c r="N166" s="7" t="s">
        <v>67</v>
      </c>
      <c r="O166" s="7" t="s">
        <v>112</v>
      </c>
      <c r="P166" s="7" t="s">
        <v>68</v>
      </c>
      <c r="Q166" s="7" t="s">
        <v>68</v>
      </c>
      <c r="R166" s="7" t="s">
        <v>68</v>
      </c>
      <c r="S166" s="7" t="s">
        <v>60</v>
      </c>
      <c r="T166" s="7" t="s">
        <v>60</v>
      </c>
      <c r="U166" s="7" t="s">
        <v>60</v>
      </c>
      <c r="V166" s="7" t="s">
        <v>67</v>
      </c>
      <c r="W166" s="7" t="s">
        <v>66</v>
      </c>
      <c r="X166" s="7" t="s">
        <v>67</v>
      </c>
      <c r="Y166" s="7" t="s">
        <v>62</v>
      </c>
      <c r="Z166" s="7" t="s">
        <v>199</v>
      </c>
      <c r="AA166" s="7" t="s">
        <v>67</v>
      </c>
      <c r="AB166" s="7" t="s">
        <v>62</v>
      </c>
      <c r="AC166" s="7" t="s">
        <v>68</v>
      </c>
      <c r="AD166" s="7" t="s">
        <v>66</v>
      </c>
      <c r="AE166" s="7" t="s">
        <v>67</v>
      </c>
      <c r="AF166" s="7" t="s">
        <v>61</v>
      </c>
      <c r="AG166" s="7" t="s">
        <v>105</v>
      </c>
      <c r="AH166" s="7" t="s">
        <v>105</v>
      </c>
      <c r="AI166" s="7" t="s">
        <v>92</v>
      </c>
      <c r="AJ166" s="7" t="s">
        <v>92</v>
      </c>
      <c r="AK166" s="7" t="s">
        <v>93</v>
      </c>
      <c r="AL166" s="7" t="s">
        <v>63</v>
      </c>
      <c r="AM166" s="7" t="s">
        <v>105</v>
      </c>
      <c r="AN166" s="7" t="s">
        <v>61</v>
      </c>
      <c r="AO166" s="7" t="s">
        <v>61</v>
      </c>
      <c r="AP166" s="7" t="s">
        <v>61</v>
      </c>
      <c r="AQ166" s="7" t="s">
        <v>105</v>
      </c>
      <c r="AR166" s="7" t="s">
        <v>105</v>
      </c>
      <c r="AS166" s="7" t="s">
        <v>65</v>
      </c>
      <c r="AT166" s="7" t="s">
        <v>65</v>
      </c>
      <c r="AU166" s="7" t="s">
        <v>64</v>
      </c>
      <c r="AV166" s="7" t="s">
        <v>112</v>
      </c>
      <c r="AW166" s="7" t="s">
        <v>64</v>
      </c>
      <c r="AX166" s="7" t="s">
        <v>131</v>
      </c>
      <c r="AY166" s="7" t="s">
        <v>65</v>
      </c>
      <c r="AZ166" s="7" t="s">
        <v>64</v>
      </c>
      <c r="BA166" s="7" t="s">
        <v>131</v>
      </c>
      <c r="BB166" s="7" t="s">
        <v>131</v>
      </c>
      <c r="BC166" s="7" t="s">
        <v>132</v>
      </c>
      <c r="BD166" s="7" t="s">
        <v>105</v>
      </c>
    </row>
    <row r="167" spans="1:62" ht="13">
      <c r="A167" s="5">
        <v>43803.292067893519</v>
      </c>
      <c r="B167" s="7" t="s">
        <v>55</v>
      </c>
      <c r="C167" s="7" t="s">
        <v>58</v>
      </c>
      <c r="D167" s="7" t="s">
        <v>59</v>
      </c>
      <c r="E167" s="7" t="s">
        <v>68</v>
      </c>
      <c r="F167" s="7" t="s">
        <v>55</v>
      </c>
      <c r="G167" s="7" t="s">
        <v>63</v>
      </c>
      <c r="H167" s="7" t="s">
        <v>62</v>
      </c>
      <c r="I167" s="7" t="s">
        <v>55</v>
      </c>
      <c r="J167" s="7" t="s">
        <v>55</v>
      </c>
      <c r="K167" s="7" t="s">
        <v>61</v>
      </c>
      <c r="L167" s="7" t="s">
        <v>64</v>
      </c>
      <c r="M167" s="7" t="s">
        <v>131</v>
      </c>
      <c r="N167" s="7" t="s">
        <v>67</v>
      </c>
      <c r="O167" s="7" t="s">
        <v>65</v>
      </c>
      <c r="P167" s="7" t="s">
        <v>62</v>
      </c>
      <c r="Q167" s="7" t="s">
        <v>62</v>
      </c>
      <c r="R167" s="7" t="s">
        <v>62</v>
      </c>
      <c r="S167" s="7" t="s">
        <v>68</v>
      </c>
      <c r="T167" s="7" t="s">
        <v>60</v>
      </c>
      <c r="U167" s="7" t="s">
        <v>68</v>
      </c>
      <c r="V167" s="7" t="s">
        <v>62</v>
      </c>
      <c r="W167" s="7" t="s">
        <v>62</v>
      </c>
      <c r="X167" s="7" t="s">
        <v>62</v>
      </c>
      <c r="Y167" s="7" t="s">
        <v>62</v>
      </c>
      <c r="Z167" s="7" t="s">
        <v>66</v>
      </c>
      <c r="AA167" s="7" t="s">
        <v>66</v>
      </c>
      <c r="AB167" s="7" t="s">
        <v>66</v>
      </c>
      <c r="AC167" s="7" t="s">
        <v>66</v>
      </c>
      <c r="AD167" s="7" t="s">
        <v>67</v>
      </c>
      <c r="AE167" s="7" t="s">
        <v>66</v>
      </c>
      <c r="AF167" s="7" t="s">
        <v>105</v>
      </c>
      <c r="AG167" s="7" t="s">
        <v>63</v>
      </c>
      <c r="AH167" s="7" t="s">
        <v>63</v>
      </c>
      <c r="AI167" s="7" t="s">
        <v>61</v>
      </c>
      <c r="AJ167" s="7" t="s">
        <v>61</v>
      </c>
      <c r="AK167" s="7" t="s">
        <v>92</v>
      </c>
      <c r="AL167" s="7" t="s">
        <v>63</v>
      </c>
      <c r="AM167" s="7" t="s">
        <v>61</v>
      </c>
      <c r="AN167" s="7" t="s">
        <v>61</v>
      </c>
      <c r="AO167" s="7" t="s">
        <v>63</v>
      </c>
      <c r="AP167" s="7" t="s">
        <v>63</v>
      </c>
      <c r="AQ167" s="7" t="s">
        <v>105</v>
      </c>
      <c r="AR167" s="7" t="s">
        <v>105</v>
      </c>
      <c r="AS167" s="7" t="s">
        <v>108</v>
      </c>
      <c r="AT167" s="7" t="s">
        <v>131</v>
      </c>
      <c r="AU167" s="7" t="s">
        <v>112</v>
      </c>
      <c r="AV167" s="7" t="s">
        <v>108</v>
      </c>
      <c r="AW167" s="7" t="s">
        <v>108</v>
      </c>
      <c r="AX167" s="7" t="s">
        <v>108</v>
      </c>
      <c r="AY167" s="7" t="s">
        <v>131</v>
      </c>
      <c r="AZ167" s="7" t="s">
        <v>65</v>
      </c>
      <c r="BA167" s="7" t="s">
        <v>65</v>
      </c>
      <c r="BB167" s="7" t="s">
        <v>65</v>
      </c>
      <c r="BC167" s="7" t="s">
        <v>287</v>
      </c>
      <c r="BD167" s="7" t="s">
        <v>61</v>
      </c>
    </row>
    <row r="168" spans="1:62" ht="13">
      <c r="A168" s="5">
        <v>43803.306026377315</v>
      </c>
      <c r="B168" s="7" t="s">
        <v>55</v>
      </c>
      <c r="C168" s="7" t="s">
        <v>58</v>
      </c>
      <c r="D168" s="7" t="s">
        <v>136</v>
      </c>
      <c r="E168" s="7" t="s">
        <v>60</v>
      </c>
      <c r="F168" s="7" t="s">
        <v>55</v>
      </c>
      <c r="G168" s="7" t="s">
        <v>61</v>
      </c>
      <c r="H168" s="7" t="s">
        <v>67</v>
      </c>
      <c r="I168" s="7" t="s">
        <v>55</v>
      </c>
      <c r="J168" s="7" t="s">
        <v>55</v>
      </c>
      <c r="K168" s="7" t="s">
        <v>61</v>
      </c>
      <c r="L168" s="7" t="s">
        <v>65</v>
      </c>
      <c r="M168" s="7" t="s">
        <v>131</v>
      </c>
      <c r="N168" s="7" t="s">
        <v>67</v>
      </c>
      <c r="O168" s="7" t="s">
        <v>65</v>
      </c>
      <c r="P168" s="7" t="s">
        <v>60</v>
      </c>
      <c r="Q168" s="7" t="s">
        <v>60</v>
      </c>
      <c r="R168" s="7" t="s">
        <v>68</v>
      </c>
      <c r="S168" s="7" t="s">
        <v>66</v>
      </c>
      <c r="T168" s="7" t="s">
        <v>67</v>
      </c>
      <c r="U168" s="7" t="s">
        <v>67</v>
      </c>
      <c r="V168" s="7" t="s">
        <v>67</v>
      </c>
      <c r="W168" s="7" t="s">
        <v>66</v>
      </c>
      <c r="X168" s="7" t="s">
        <v>67</v>
      </c>
      <c r="Y168" s="7" t="s">
        <v>67</v>
      </c>
      <c r="Z168" s="7" t="s">
        <v>130</v>
      </c>
      <c r="AA168" s="7" t="s">
        <v>66</v>
      </c>
      <c r="AB168" s="7" t="s">
        <v>68</v>
      </c>
      <c r="AC168" s="7" t="s">
        <v>68</v>
      </c>
      <c r="AD168" s="7" t="s">
        <v>66</v>
      </c>
      <c r="AE168" s="7" t="s">
        <v>66</v>
      </c>
      <c r="AF168" s="7" t="s">
        <v>61</v>
      </c>
      <c r="AG168" s="7" t="s">
        <v>105</v>
      </c>
      <c r="AH168" s="7" t="s">
        <v>63</v>
      </c>
      <c r="AI168" s="7" t="s">
        <v>63</v>
      </c>
      <c r="AJ168" s="7" t="s">
        <v>61</v>
      </c>
      <c r="AK168" s="7" t="s">
        <v>61</v>
      </c>
      <c r="AL168" s="7" t="s">
        <v>61</v>
      </c>
      <c r="AM168" s="7" t="s">
        <v>61</v>
      </c>
      <c r="AN168" s="7" t="s">
        <v>63</v>
      </c>
      <c r="AO168" s="7" t="s">
        <v>105</v>
      </c>
      <c r="AP168" s="7" t="s">
        <v>105</v>
      </c>
      <c r="AQ168" s="7" t="s">
        <v>105</v>
      </c>
      <c r="AR168" s="7" t="s">
        <v>105</v>
      </c>
      <c r="AS168" s="7" t="s">
        <v>112</v>
      </c>
      <c r="AT168" s="7" t="s">
        <v>112</v>
      </c>
      <c r="AU168" s="7" t="s">
        <v>112</v>
      </c>
      <c r="AV168" s="7" t="s">
        <v>108</v>
      </c>
      <c r="AW168" s="7" t="s">
        <v>112</v>
      </c>
      <c r="AX168" s="7" t="s">
        <v>112</v>
      </c>
      <c r="AY168" s="7" t="s">
        <v>65</v>
      </c>
      <c r="AZ168" s="7" t="s">
        <v>112</v>
      </c>
      <c r="BA168" s="7" t="s">
        <v>65</v>
      </c>
      <c r="BB168" s="7" t="s">
        <v>65</v>
      </c>
      <c r="BC168" s="7" t="s">
        <v>204</v>
      </c>
      <c r="BD168" s="7" t="s">
        <v>105</v>
      </c>
    </row>
    <row r="169" spans="1:62" ht="13">
      <c r="A169" s="11">
        <v>43803.321262824073</v>
      </c>
      <c r="B169" s="12" t="s">
        <v>55</v>
      </c>
      <c r="C169" s="12" t="s">
        <v>58</v>
      </c>
      <c r="D169" s="13"/>
      <c r="E169" s="12" t="s">
        <v>68</v>
      </c>
      <c r="F169" s="12" t="s">
        <v>55</v>
      </c>
      <c r="G169" s="12" t="s">
        <v>92</v>
      </c>
      <c r="H169" s="12" t="s">
        <v>68</v>
      </c>
      <c r="I169" s="12" t="s">
        <v>55</v>
      </c>
      <c r="J169" s="12" t="s">
        <v>55</v>
      </c>
      <c r="K169" s="12" t="s">
        <v>92</v>
      </c>
      <c r="L169" s="12" t="s">
        <v>64</v>
      </c>
      <c r="M169" s="12" t="s">
        <v>64</v>
      </c>
      <c r="N169" s="12" t="s">
        <v>62</v>
      </c>
      <c r="O169" s="12" t="s">
        <v>129</v>
      </c>
      <c r="P169" s="12" t="s">
        <v>62</v>
      </c>
      <c r="Q169" s="12" t="s">
        <v>62</v>
      </c>
      <c r="R169" s="12" t="s">
        <v>62</v>
      </c>
      <c r="S169" s="12" t="s">
        <v>68</v>
      </c>
      <c r="T169" s="12" t="s">
        <v>62</v>
      </c>
      <c r="U169" s="12" t="s">
        <v>68</v>
      </c>
      <c r="V169" s="12" t="s">
        <v>68</v>
      </c>
      <c r="W169" s="12" t="s">
        <v>62</v>
      </c>
      <c r="X169" s="12" t="s">
        <v>62</v>
      </c>
      <c r="Y169" s="12" t="s">
        <v>62</v>
      </c>
      <c r="Z169" s="12" t="s">
        <v>85</v>
      </c>
      <c r="AA169" s="12" t="s">
        <v>68</v>
      </c>
      <c r="AB169" s="12" t="s">
        <v>68</v>
      </c>
      <c r="AC169" s="12" t="s">
        <v>68</v>
      </c>
      <c r="AD169" s="12" t="s">
        <v>66</v>
      </c>
      <c r="AE169" s="12" t="s">
        <v>67</v>
      </c>
      <c r="AF169" s="12" t="s">
        <v>61</v>
      </c>
      <c r="AG169" s="12" t="s">
        <v>92</v>
      </c>
      <c r="AH169" s="12" t="s">
        <v>105</v>
      </c>
      <c r="AI169" s="12" t="s">
        <v>93</v>
      </c>
      <c r="AJ169" s="12" t="s">
        <v>93</v>
      </c>
      <c r="AK169" s="12" t="s">
        <v>93</v>
      </c>
      <c r="AL169" s="12" t="s">
        <v>93</v>
      </c>
      <c r="AM169" s="12" t="s">
        <v>93</v>
      </c>
      <c r="AN169" s="12" t="s">
        <v>93</v>
      </c>
      <c r="AO169" s="12" t="s">
        <v>93</v>
      </c>
      <c r="AP169" s="12" t="s">
        <v>93</v>
      </c>
      <c r="AQ169" s="12" t="s">
        <v>92</v>
      </c>
      <c r="AR169" s="12" t="s">
        <v>288</v>
      </c>
      <c r="AS169" s="12" t="s">
        <v>108</v>
      </c>
      <c r="AT169" s="12" t="s">
        <v>108</v>
      </c>
      <c r="AU169" s="12" t="s">
        <v>131</v>
      </c>
      <c r="AV169" s="12" t="s">
        <v>108</v>
      </c>
      <c r="AW169" s="12" t="s">
        <v>64</v>
      </c>
      <c r="AX169" s="12" t="s">
        <v>64</v>
      </c>
      <c r="AY169" s="12" t="s">
        <v>64</v>
      </c>
      <c r="AZ169" s="12" t="s">
        <v>112</v>
      </c>
      <c r="BA169" s="12" t="s">
        <v>64</v>
      </c>
      <c r="BB169" s="12" t="s">
        <v>65</v>
      </c>
      <c r="BC169" s="12" t="s">
        <v>224</v>
      </c>
      <c r="BD169" s="12" t="s">
        <v>105</v>
      </c>
      <c r="BE169" s="13"/>
      <c r="BF169" s="13"/>
      <c r="BG169" s="13"/>
      <c r="BH169" s="13"/>
      <c r="BI169" s="13"/>
      <c r="BJ169" s="13"/>
    </row>
    <row r="170" spans="1:62" ht="13">
      <c r="A170" s="5">
        <v>43803.33556201389</v>
      </c>
      <c r="B170" s="7" t="s">
        <v>55</v>
      </c>
      <c r="C170" s="7" t="s">
        <v>58</v>
      </c>
      <c r="D170" s="7" t="s">
        <v>194</v>
      </c>
      <c r="E170" s="7" t="s">
        <v>60</v>
      </c>
      <c r="F170" s="7" t="s">
        <v>55</v>
      </c>
      <c r="G170" s="7" t="s">
        <v>63</v>
      </c>
      <c r="H170" s="7" t="s">
        <v>60</v>
      </c>
      <c r="I170" s="7" t="s">
        <v>55</v>
      </c>
      <c r="J170" s="7" t="s">
        <v>55</v>
      </c>
      <c r="K170" s="7" t="s">
        <v>63</v>
      </c>
      <c r="L170" s="7" t="s">
        <v>131</v>
      </c>
      <c r="M170" s="7" t="s">
        <v>131</v>
      </c>
      <c r="N170" s="7" t="s">
        <v>67</v>
      </c>
      <c r="O170" s="7" t="s">
        <v>131</v>
      </c>
      <c r="P170" s="7" t="s">
        <v>68</v>
      </c>
      <c r="Q170" s="7" t="s">
        <v>60</v>
      </c>
      <c r="R170" s="7" t="s">
        <v>60</v>
      </c>
      <c r="S170" s="7" t="s">
        <v>60</v>
      </c>
      <c r="T170" s="7" t="s">
        <v>67</v>
      </c>
      <c r="U170" s="7" t="s">
        <v>60</v>
      </c>
      <c r="V170" s="7" t="s">
        <v>60</v>
      </c>
      <c r="W170" s="7" t="s">
        <v>67</v>
      </c>
      <c r="X170" s="7" t="s">
        <v>60</v>
      </c>
      <c r="Y170" s="7" t="s">
        <v>60</v>
      </c>
      <c r="Z170" s="7" t="s">
        <v>85</v>
      </c>
      <c r="AA170" s="7" t="s">
        <v>60</v>
      </c>
      <c r="AB170" s="7" t="s">
        <v>67</v>
      </c>
      <c r="AC170" s="7" t="s">
        <v>67</v>
      </c>
      <c r="AD170" s="7" t="s">
        <v>67</v>
      </c>
      <c r="AE170" s="7" t="s">
        <v>67</v>
      </c>
      <c r="AF170" s="7" t="s">
        <v>63</v>
      </c>
      <c r="AG170" s="7" t="s">
        <v>61</v>
      </c>
      <c r="AH170" s="7" t="s">
        <v>63</v>
      </c>
      <c r="AI170" s="7" t="s">
        <v>63</v>
      </c>
      <c r="AJ170" s="7" t="s">
        <v>63</v>
      </c>
      <c r="AK170" s="7" t="s">
        <v>63</v>
      </c>
      <c r="AL170" s="7" t="s">
        <v>63</v>
      </c>
      <c r="AM170" s="7" t="s">
        <v>105</v>
      </c>
      <c r="AN170" s="7" t="s">
        <v>63</v>
      </c>
      <c r="AO170" s="7" t="s">
        <v>63</v>
      </c>
      <c r="AP170" s="7" t="s">
        <v>63</v>
      </c>
      <c r="AQ170" s="7" t="s">
        <v>105</v>
      </c>
      <c r="AR170" s="7" t="s">
        <v>105</v>
      </c>
      <c r="AS170" s="7" t="s">
        <v>112</v>
      </c>
      <c r="AT170" s="7" t="s">
        <v>112</v>
      </c>
      <c r="AU170" s="7" t="s">
        <v>131</v>
      </c>
      <c r="AV170" s="7" t="s">
        <v>108</v>
      </c>
      <c r="AW170" s="7" t="s">
        <v>112</v>
      </c>
      <c r="AX170" s="7" t="s">
        <v>112</v>
      </c>
      <c r="AY170" s="7" t="s">
        <v>112</v>
      </c>
      <c r="AZ170" s="7" t="s">
        <v>131</v>
      </c>
      <c r="BA170" s="7" t="s">
        <v>65</v>
      </c>
      <c r="BB170" s="7" t="s">
        <v>131</v>
      </c>
      <c r="BC170" s="7" t="s">
        <v>289</v>
      </c>
      <c r="BD170" s="7" t="s">
        <v>105</v>
      </c>
    </row>
    <row r="171" spans="1:62" ht="13">
      <c r="A171" s="5">
        <v>43803.353024166667</v>
      </c>
      <c r="B171" s="7" t="s">
        <v>55</v>
      </c>
      <c r="C171" s="7" t="s">
        <v>56</v>
      </c>
      <c r="D171" s="7" t="s">
        <v>136</v>
      </c>
      <c r="E171" s="7" t="s">
        <v>67</v>
      </c>
      <c r="F171" s="7" t="s">
        <v>128</v>
      </c>
      <c r="G171" s="7" t="s">
        <v>61</v>
      </c>
      <c r="H171" s="7" t="s">
        <v>67</v>
      </c>
      <c r="I171" s="7" t="s">
        <v>55</v>
      </c>
      <c r="J171" s="7" t="s">
        <v>55</v>
      </c>
      <c r="K171" s="7" t="s">
        <v>63</v>
      </c>
      <c r="L171" s="7" t="s">
        <v>131</v>
      </c>
      <c r="M171" s="7" t="s">
        <v>65</v>
      </c>
      <c r="N171" s="7" t="s">
        <v>60</v>
      </c>
      <c r="O171" s="7" t="s">
        <v>131</v>
      </c>
      <c r="P171" s="7" t="s">
        <v>62</v>
      </c>
      <c r="Q171" s="7" t="s">
        <v>62</v>
      </c>
      <c r="R171" s="7" t="s">
        <v>62</v>
      </c>
      <c r="S171" s="7" t="s">
        <v>68</v>
      </c>
      <c r="T171" s="7" t="s">
        <v>68</v>
      </c>
      <c r="U171" s="7" t="s">
        <v>62</v>
      </c>
      <c r="V171" s="7" t="s">
        <v>60</v>
      </c>
      <c r="W171" s="7" t="s">
        <v>62</v>
      </c>
      <c r="X171" s="7" t="s">
        <v>62</v>
      </c>
      <c r="Y171" s="7" t="s">
        <v>62</v>
      </c>
      <c r="Z171" s="7" t="s">
        <v>85</v>
      </c>
      <c r="AA171" s="7" t="s">
        <v>60</v>
      </c>
      <c r="AB171" s="7" t="s">
        <v>60</v>
      </c>
      <c r="AC171" s="7" t="s">
        <v>67</v>
      </c>
      <c r="AD171" s="7" t="s">
        <v>66</v>
      </c>
      <c r="AE171" s="7" t="s">
        <v>67</v>
      </c>
      <c r="AF171" s="7" t="s">
        <v>92</v>
      </c>
      <c r="AG171" s="7" t="s">
        <v>63</v>
      </c>
      <c r="AH171" s="7" t="s">
        <v>105</v>
      </c>
      <c r="AI171" s="7" t="s">
        <v>105</v>
      </c>
      <c r="AJ171" s="7" t="s">
        <v>63</v>
      </c>
      <c r="AK171" s="7" t="s">
        <v>63</v>
      </c>
      <c r="AL171" s="7" t="s">
        <v>61</v>
      </c>
      <c r="AM171" s="7" t="s">
        <v>105</v>
      </c>
      <c r="AN171" s="7" t="s">
        <v>63</v>
      </c>
      <c r="AO171" s="7" t="s">
        <v>105</v>
      </c>
      <c r="AP171" s="7" t="s">
        <v>105</v>
      </c>
      <c r="AQ171" s="7" t="s">
        <v>105</v>
      </c>
      <c r="AR171" s="7" t="s">
        <v>105</v>
      </c>
      <c r="AS171" s="7" t="s">
        <v>112</v>
      </c>
      <c r="AT171" s="7" t="s">
        <v>131</v>
      </c>
      <c r="AU171" s="7" t="s">
        <v>108</v>
      </c>
      <c r="AV171" s="7" t="s">
        <v>108</v>
      </c>
      <c r="AW171" s="7" t="s">
        <v>112</v>
      </c>
      <c r="AX171" s="7" t="s">
        <v>112</v>
      </c>
      <c r="AY171" s="7" t="s">
        <v>112</v>
      </c>
      <c r="AZ171" s="7" t="s">
        <v>108</v>
      </c>
      <c r="BA171" s="7" t="s">
        <v>64</v>
      </c>
      <c r="BB171" s="7" t="s">
        <v>65</v>
      </c>
      <c r="BC171" s="7" t="s">
        <v>290</v>
      </c>
      <c r="BD171" s="7" t="s">
        <v>61</v>
      </c>
    </row>
    <row r="172" spans="1:62" ht="13">
      <c r="A172" s="5">
        <v>43803.365370659725</v>
      </c>
      <c r="B172" s="7" t="s">
        <v>55</v>
      </c>
      <c r="C172" s="7" t="s">
        <v>56</v>
      </c>
      <c r="D172" s="7" t="s">
        <v>136</v>
      </c>
      <c r="E172" s="7" t="s">
        <v>60</v>
      </c>
      <c r="F172" s="7" t="s">
        <v>128</v>
      </c>
      <c r="G172" s="7" t="s">
        <v>63</v>
      </c>
      <c r="H172" s="7" t="s">
        <v>67</v>
      </c>
      <c r="I172" s="7" t="s">
        <v>128</v>
      </c>
      <c r="J172" s="7" t="s">
        <v>128</v>
      </c>
      <c r="K172" s="7" t="s">
        <v>105</v>
      </c>
      <c r="L172" s="7" t="s">
        <v>108</v>
      </c>
      <c r="M172" s="7" t="s">
        <v>108</v>
      </c>
      <c r="N172" s="7" t="s">
        <v>66</v>
      </c>
      <c r="O172" s="7" t="s">
        <v>212</v>
      </c>
      <c r="P172" s="7" t="s">
        <v>60</v>
      </c>
      <c r="Q172" s="7" t="s">
        <v>60</v>
      </c>
      <c r="R172" s="7" t="s">
        <v>60</v>
      </c>
      <c r="S172" s="7" t="s">
        <v>66</v>
      </c>
      <c r="T172" s="7" t="s">
        <v>66</v>
      </c>
      <c r="U172" s="7" t="s">
        <v>66</v>
      </c>
      <c r="V172" s="7" t="s">
        <v>66</v>
      </c>
      <c r="W172" s="7" t="s">
        <v>66</v>
      </c>
      <c r="X172" s="7" t="s">
        <v>66</v>
      </c>
      <c r="Y172" s="7" t="s">
        <v>66</v>
      </c>
      <c r="Z172" s="7" t="s">
        <v>66</v>
      </c>
      <c r="AA172" s="7" t="s">
        <v>66</v>
      </c>
      <c r="AB172" s="7" t="s">
        <v>66</v>
      </c>
      <c r="AC172" s="7" t="s">
        <v>66</v>
      </c>
      <c r="AD172" s="7" t="s">
        <v>66</v>
      </c>
      <c r="AE172" s="7" t="s">
        <v>66</v>
      </c>
      <c r="AF172" s="7" t="s">
        <v>105</v>
      </c>
      <c r="AG172" s="7" t="s">
        <v>105</v>
      </c>
      <c r="AH172" s="7" t="s">
        <v>105</v>
      </c>
      <c r="AI172" s="7" t="s">
        <v>105</v>
      </c>
      <c r="AJ172" s="7" t="s">
        <v>105</v>
      </c>
      <c r="AK172" s="7" t="s">
        <v>105</v>
      </c>
      <c r="AL172" s="7" t="s">
        <v>105</v>
      </c>
      <c r="AM172" s="7" t="s">
        <v>105</v>
      </c>
      <c r="AN172" s="7" t="s">
        <v>105</v>
      </c>
      <c r="AO172" s="7" t="s">
        <v>105</v>
      </c>
      <c r="AP172" s="7" t="s">
        <v>105</v>
      </c>
      <c r="AQ172" s="7" t="s">
        <v>105</v>
      </c>
      <c r="AR172" s="7" t="s">
        <v>105</v>
      </c>
      <c r="AS172" s="7" t="s">
        <v>108</v>
      </c>
      <c r="AT172" s="7" t="s">
        <v>108</v>
      </c>
      <c r="AU172" s="7" t="s">
        <v>108</v>
      </c>
      <c r="AV172" s="7" t="s">
        <v>108</v>
      </c>
      <c r="AW172" s="7" t="s">
        <v>131</v>
      </c>
      <c r="AX172" s="7" t="s">
        <v>65</v>
      </c>
      <c r="AY172" s="7" t="s">
        <v>131</v>
      </c>
      <c r="AZ172" s="7" t="s">
        <v>131</v>
      </c>
      <c r="BA172" s="7" t="s">
        <v>131</v>
      </c>
      <c r="BB172" s="7" t="s">
        <v>108</v>
      </c>
      <c r="BC172" s="7" t="s">
        <v>233</v>
      </c>
      <c r="BD172" s="7" t="s">
        <v>105</v>
      </c>
    </row>
    <row r="173" spans="1:62" ht="13">
      <c r="A173" s="5">
        <v>43803.376501469902</v>
      </c>
      <c r="B173" s="7" t="s">
        <v>55</v>
      </c>
      <c r="C173" s="7" t="s">
        <v>58</v>
      </c>
      <c r="D173" s="7" t="s">
        <v>57</v>
      </c>
      <c r="E173" s="7" t="s">
        <v>67</v>
      </c>
      <c r="F173" s="7" t="s">
        <v>128</v>
      </c>
      <c r="G173" s="7" t="s">
        <v>61</v>
      </c>
      <c r="H173" s="7" t="s">
        <v>60</v>
      </c>
      <c r="I173" s="7" t="s">
        <v>55</v>
      </c>
      <c r="J173" s="7" t="s">
        <v>55</v>
      </c>
      <c r="K173" s="7" t="s">
        <v>61</v>
      </c>
      <c r="L173" s="7" t="s">
        <v>65</v>
      </c>
      <c r="M173" s="7" t="s">
        <v>65</v>
      </c>
      <c r="N173" s="7" t="s">
        <v>60</v>
      </c>
      <c r="O173" s="7" t="s">
        <v>65</v>
      </c>
      <c r="P173" s="7" t="s">
        <v>60</v>
      </c>
      <c r="Q173" s="7" t="s">
        <v>68</v>
      </c>
      <c r="R173" s="7" t="s">
        <v>68</v>
      </c>
      <c r="S173" s="7" t="s">
        <v>68</v>
      </c>
      <c r="T173" s="7" t="s">
        <v>60</v>
      </c>
      <c r="U173" s="7" t="s">
        <v>68</v>
      </c>
      <c r="V173" s="7" t="s">
        <v>68</v>
      </c>
      <c r="W173" s="7" t="s">
        <v>60</v>
      </c>
      <c r="X173" s="7" t="s">
        <v>60</v>
      </c>
      <c r="Y173" s="7" t="s">
        <v>68</v>
      </c>
      <c r="Z173" s="7" t="s">
        <v>85</v>
      </c>
      <c r="AA173" s="7" t="s">
        <v>60</v>
      </c>
      <c r="AB173" s="7" t="s">
        <v>60</v>
      </c>
      <c r="AC173" s="7" t="s">
        <v>60</v>
      </c>
      <c r="AD173" s="7" t="s">
        <v>66</v>
      </c>
      <c r="AE173" s="7" t="s">
        <v>60</v>
      </c>
      <c r="AF173" s="7" t="s">
        <v>63</v>
      </c>
      <c r="AG173" s="7" t="s">
        <v>61</v>
      </c>
      <c r="AH173" s="7" t="s">
        <v>61</v>
      </c>
      <c r="AI173" s="7" t="s">
        <v>63</v>
      </c>
      <c r="AJ173" s="7" t="s">
        <v>63</v>
      </c>
      <c r="AK173" s="7" t="s">
        <v>63</v>
      </c>
      <c r="AL173" s="7" t="s">
        <v>63</v>
      </c>
      <c r="AM173" s="7" t="s">
        <v>105</v>
      </c>
      <c r="AN173" s="7" t="s">
        <v>63</v>
      </c>
      <c r="AO173" s="7" t="s">
        <v>105</v>
      </c>
      <c r="AP173" s="7" t="s">
        <v>63</v>
      </c>
      <c r="AQ173" s="7" t="s">
        <v>105</v>
      </c>
      <c r="AR173" s="7" t="s">
        <v>105</v>
      </c>
      <c r="AS173" s="7" t="s">
        <v>112</v>
      </c>
      <c r="AT173" s="7" t="s">
        <v>131</v>
      </c>
      <c r="AU173" s="7" t="s">
        <v>112</v>
      </c>
      <c r="AV173" s="7" t="s">
        <v>108</v>
      </c>
      <c r="AW173" s="7" t="s">
        <v>112</v>
      </c>
      <c r="AX173" s="7" t="s">
        <v>112</v>
      </c>
      <c r="AY173" s="7" t="s">
        <v>112</v>
      </c>
      <c r="AZ173" s="7" t="s">
        <v>112</v>
      </c>
      <c r="BA173" s="7" t="s">
        <v>65</v>
      </c>
      <c r="BB173" s="7" t="s">
        <v>65</v>
      </c>
      <c r="BC173" s="7" t="s">
        <v>246</v>
      </c>
      <c r="BD173" s="7" t="s">
        <v>105</v>
      </c>
    </row>
    <row r="174" spans="1:62" ht="13">
      <c r="A174" s="5">
        <v>43803.377485150464</v>
      </c>
      <c r="B174" s="7" t="s">
        <v>55</v>
      </c>
      <c r="C174" s="7" t="s">
        <v>56</v>
      </c>
      <c r="D174" s="7" t="s">
        <v>194</v>
      </c>
      <c r="E174" s="7" t="s">
        <v>67</v>
      </c>
      <c r="F174" s="7" t="s">
        <v>128</v>
      </c>
      <c r="G174" s="7" t="s">
        <v>63</v>
      </c>
      <c r="H174" s="7" t="s">
        <v>67</v>
      </c>
      <c r="I174" s="7" t="s">
        <v>55</v>
      </c>
      <c r="J174" s="7" t="s">
        <v>128</v>
      </c>
      <c r="K174" s="7" t="s">
        <v>63</v>
      </c>
      <c r="L174" s="7" t="s">
        <v>131</v>
      </c>
      <c r="M174" s="7" t="s">
        <v>131</v>
      </c>
      <c r="N174" s="7" t="s">
        <v>60</v>
      </c>
      <c r="O174" s="7" t="s">
        <v>65</v>
      </c>
      <c r="P174" s="7" t="s">
        <v>68</v>
      </c>
      <c r="Q174" s="7" t="s">
        <v>68</v>
      </c>
      <c r="R174" s="7" t="s">
        <v>68</v>
      </c>
      <c r="S174" s="7" t="s">
        <v>67</v>
      </c>
      <c r="T174" s="7" t="s">
        <v>60</v>
      </c>
      <c r="U174" s="7" t="s">
        <v>66</v>
      </c>
      <c r="V174" s="7" t="s">
        <v>67</v>
      </c>
      <c r="W174" s="7" t="s">
        <v>67</v>
      </c>
      <c r="X174" s="7" t="s">
        <v>67</v>
      </c>
      <c r="Y174" s="7" t="s">
        <v>68</v>
      </c>
      <c r="AE174" s="7" t="s">
        <v>67</v>
      </c>
      <c r="AF174" s="7" t="s">
        <v>63</v>
      </c>
      <c r="AG174" s="7" t="s">
        <v>63</v>
      </c>
      <c r="AH174" s="7" t="s">
        <v>105</v>
      </c>
      <c r="AI174" s="7" t="s">
        <v>63</v>
      </c>
      <c r="AJ174" s="7" t="s">
        <v>105</v>
      </c>
      <c r="AK174" s="7" t="s">
        <v>105</v>
      </c>
      <c r="AL174" s="7" t="s">
        <v>63</v>
      </c>
      <c r="AM174" s="7" t="s">
        <v>105</v>
      </c>
      <c r="AN174" s="7" t="s">
        <v>105</v>
      </c>
      <c r="AO174" s="7" t="s">
        <v>105</v>
      </c>
      <c r="AP174" s="7" t="s">
        <v>105</v>
      </c>
      <c r="AQ174" s="7" t="s">
        <v>105</v>
      </c>
      <c r="AS174" s="7" t="s">
        <v>108</v>
      </c>
      <c r="AU174" s="7" t="s">
        <v>64</v>
      </c>
      <c r="AV174" s="7" t="s">
        <v>64</v>
      </c>
      <c r="AW174" s="7" t="s">
        <v>65</v>
      </c>
      <c r="AX174" s="7" t="s">
        <v>65</v>
      </c>
      <c r="AY174" s="7" t="s">
        <v>64</v>
      </c>
      <c r="AZ174" s="7" t="s">
        <v>131</v>
      </c>
      <c r="BA174" s="7" t="s">
        <v>64</v>
      </c>
      <c r="BB174" s="7" t="s">
        <v>112</v>
      </c>
      <c r="BC174" s="7" t="s">
        <v>226</v>
      </c>
      <c r="BD174" s="7" t="s">
        <v>105</v>
      </c>
    </row>
    <row r="175" spans="1:62" ht="13">
      <c r="A175" s="5">
        <v>43803.381796689813</v>
      </c>
      <c r="B175" s="7" t="s">
        <v>55</v>
      </c>
      <c r="C175" s="7" t="s">
        <v>58</v>
      </c>
      <c r="D175" s="7" t="s">
        <v>136</v>
      </c>
      <c r="E175" s="7" t="s">
        <v>60</v>
      </c>
      <c r="F175" s="7" t="s">
        <v>128</v>
      </c>
      <c r="G175" s="7" t="s">
        <v>61</v>
      </c>
      <c r="H175" s="7" t="s">
        <v>60</v>
      </c>
      <c r="I175" s="7" t="s">
        <v>55</v>
      </c>
      <c r="J175" s="7" t="s">
        <v>55</v>
      </c>
      <c r="K175" s="7" t="s">
        <v>63</v>
      </c>
      <c r="L175" s="7" t="s">
        <v>65</v>
      </c>
      <c r="M175" s="7" t="s">
        <v>131</v>
      </c>
      <c r="N175" s="7" t="s">
        <v>60</v>
      </c>
      <c r="O175" s="7" t="s">
        <v>112</v>
      </c>
      <c r="P175" s="7" t="s">
        <v>68</v>
      </c>
      <c r="Q175" s="7" t="s">
        <v>60</v>
      </c>
      <c r="R175" s="7" t="s">
        <v>68</v>
      </c>
      <c r="S175" s="7" t="s">
        <v>66</v>
      </c>
      <c r="T175" s="7" t="s">
        <v>66</v>
      </c>
      <c r="U175" s="7" t="s">
        <v>60</v>
      </c>
      <c r="V175" s="7" t="s">
        <v>68</v>
      </c>
      <c r="W175" s="7" t="s">
        <v>68</v>
      </c>
      <c r="X175" s="7" t="s">
        <v>60</v>
      </c>
      <c r="Y175" s="7" t="s">
        <v>62</v>
      </c>
      <c r="Z175" s="7" t="s">
        <v>199</v>
      </c>
      <c r="AA175" s="7" t="s">
        <v>62</v>
      </c>
      <c r="AB175" s="7" t="s">
        <v>67</v>
      </c>
      <c r="AC175" s="7" t="s">
        <v>66</v>
      </c>
      <c r="AD175" s="7" t="s">
        <v>66</v>
      </c>
      <c r="AE175" s="7" t="s">
        <v>66</v>
      </c>
      <c r="AF175" s="7" t="s">
        <v>63</v>
      </c>
      <c r="AG175" s="7" t="s">
        <v>92</v>
      </c>
      <c r="AH175" s="7" t="s">
        <v>63</v>
      </c>
      <c r="AI175" s="7" t="s">
        <v>61</v>
      </c>
      <c r="AJ175" s="7" t="s">
        <v>63</v>
      </c>
      <c r="AK175" s="7" t="s">
        <v>63</v>
      </c>
      <c r="AL175" s="7" t="s">
        <v>92</v>
      </c>
      <c r="AM175" s="7" t="s">
        <v>63</v>
      </c>
      <c r="AN175" s="7" t="s">
        <v>63</v>
      </c>
      <c r="AO175" s="7" t="s">
        <v>63</v>
      </c>
      <c r="AP175" s="7" t="s">
        <v>61</v>
      </c>
      <c r="AQ175" s="7" t="s">
        <v>63</v>
      </c>
      <c r="AR175" s="7" t="s">
        <v>133</v>
      </c>
      <c r="AS175" s="7" t="s">
        <v>112</v>
      </c>
      <c r="AT175" s="7" t="s">
        <v>112</v>
      </c>
      <c r="AU175" s="7" t="s">
        <v>65</v>
      </c>
      <c r="AV175" s="7" t="s">
        <v>112</v>
      </c>
      <c r="AW175" s="7" t="s">
        <v>131</v>
      </c>
      <c r="AX175" s="7" t="s">
        <v>112</v>
      </c>
      <c r="AY175" s="7" t="s">
        <v>65</v>
      </c>
      <c r="AZ175" s="7" t="s">
        <v>65</v>
      </c>
      <c r="BA175" s="7" t="s">
        <v>108</v>
      </c>
      <c r="BB175" s="7" t="s">
        <v>108</v>
      </c>
      <c r="BC175" s="7" t="s">
        <v>291</v>
      </c>
      <c r="BD175" s="7" t="s">
        <v>63</v>
      </c>
    </row>
    <row r="176" spans="1:62" ht="13">
      <c r="A176" s="5">
        <v>43803.384263032407</v>
      </c>
      <c r="B176" s="7" t="s">
        <v>55</v>
      </c>
      <c r="C176" s="7" t="s">
        <v>58</v>
      </c>
      <c r="E176" s="7" t="s">
        <v>68</v>
      </c>
      <c r="F176" s="7" t="s">
        <v>128</v>
      </c>
      <c r="G176" s="7" t="s">
        <v>105</v>
      </c>
      <c r="H176" s="7" t="s">
        <v>68</v>
      </c>
      <c r="I176" s="7" t="s">
        <v>55</v>
      </c>
      <c r="J176" s="7" t="s">
        <v>55</v>
      </c>
      <c r="K176" s="7" t="s">
        <v>61</v>
      </c>
      <c r="L176" s="7" t="s">
        <v>65</v>
      </c>
      <c r="M176" s="7" t="s">
        <v>131</v>
      </c>
      <c r="N176" s="7" t="s">
        <v>60</v>
      </c>
      <c r="O176" s="7" t="s">
        <v>131</v>
      </c>
      <c r="P176" s="7" t="s">
        <v>68</v>
      </c>
      <c r="Q176" s="7" t="s">
        <v>68</v>
      </c>
      <c r="R176" s="7" t="s">
        <v>68</v>
      </c>
      <c r="S176" s="7" t="s">
        <v>68</v>
      </c>
      <c r="T176" s="7" t="s">
        <v>68</v>
      </c>
      <c r="U176" s="7" t="s">
        <v>68</v>
      </c>
      <c r="V176" s="7" t="s">
        <v>66</v>
      </c>
      <c r="W176" s="7" t="s">
        <v>66</v>
      </c>
      <c r="X176" s="7" t="s">
        <v>60</v>
      </c>
      <c r="Y176" s="7" t="s">
        <v>68</v>
      </c>
      <c r="Z176" s="7" t="s">
        <v>66</v>
      </c>
      <c r="AA176" s="7" t="s">
        <v>60</v>
      </c>
      <c r="AB176" s="7" t="s">
        <v>68</v>
      </c>
      <c r="AC176" s="7" t="s">
        <v>68</v>
      </c>
      <c r="AD176" s="7" t="s">
        <v>67</v>
      </c>
      <c r="AE176" s="7" t="s">
        <v>68</v>
      </c>
      <c r="AF176" s="7" t="s">
        <v>61</v>
      </c>
      <c r="AG176" s="7" t="s">
        <v>93</v>
      </c>
      <c r="AH176" s="7" t="s">
        <v>105</v>
      </c>
      <c r="AI176" s="7" t="s">
        <v>92</v>
      </c>
      <c r="AJ176" s="7" t="s">
        <v>61</v>
      </c>
      <c r="AK176" s="7" t="s">
        <v>61</v>
      </c>
      <c r="AL176" s="7" t="s">
        <v>92</v>
      </c>
      <c r="AM176" s="7" t="s">
        <v>61</v>
      </c>
      <c r="AN176" s="7" t="s">
        <v>61</v>
      </c>
      <c r="AO176" s="7" t="s">
        <v>63</v>
      </c>
      <c r="AP176" s="7" t="s">
        <v>63</v>
      </c>
      <c r="AQ176" s="7" t="s">
        <v>105</v>
      </c>
      <c r="AR176" s="7" t="s">
        <v>105</v>
      </c>
      <c r="AS176" s="7" t="s">
        <v>131</v>
      </c>
      <c r="AT176" s="7" t="s">
        <v>131</v>
      </c>
      <c r="AU176" s="7" t="s">
        <v>64</v>
      </c>
      <c r="AV176" s="7" t="s">
        <v>108</v>
      </c>
      <c r="AW176" s="7" t="s">
        <v>65</v>
      </c>
      <c r="AX176" s="7" t="s">
        <v>65</v>
      </c>
      <c r="AY176" s="7" t="s">
        <v>64</v>
      </c>
      <c r="AZ176" s="7" t="s">
        <v>131</v>
      </c>
      <c r="BA176" s="7" t="s">
        <v>64</v>
      </c>
      <c r="BB176" s="7" t="s">
        <v>131</v>
      </c>
      <c r="BC176" s="7" t="s">
        <v>211</v>
      </c>
      <c r="BD176" s="7" t="s">
        <v>105</v>
      </c>
    </row>
    <row r="177" spans="1:62" ht="13">
      <c r="A177" s="5">
        <v>43803.384639965283</v>
      </c>
      <c r="B177" s="7" t="s">
        <v>55</v>
      </c>
      <c r="C177" s="7" t="s">
        <v>58</v>
      </c>
      <c r="D177" s="7" t="s">
        <v>59</v>
      </c>
      <c r="E177" s="7" t="s">
        <v>68</v>
      </c>
      <c r="F177" s="7" t="s">
        <v>55</v>
      </c>
      <c r="G177" s="7" t="s">
        <v>61</v>
      </c>
      <c r="H177" s="7" t="s">
        <v>67</v>
      </c>
      <c r="I177" s="7" t="s">
        <v>55</v>
      </c>
      <c r="J177" s="7" t="s">
        <v>55</v>
      </c>
      <c r="K177" s="7" t="s">
        <v>63</v>
      </c>
      <c r="L177" s="7" t="s">
        <v>65</v>
      </c>
      <c r="M177" s="7" t="s">
        <v>131</v>
      </c>
      <c r="N177" s="7" t="s">
        <v>66</v>
      </c>
      <c r="O177" s="7" t="s">
        <v>131</v>
      </c>
      <c r="P177" s="7" t="s">
        <v>60</v>
      </c>
      <c r="Q177" s="7" t="s">
        <v>67</v>
      </c>
      <c r="R177" s="7" t="s">
        <v>67</v>
      </c>
      <c r="S177" s="7" t="s">
        <v>67</v>
      </c>
      <c r="T177" s="7" t="s">
        <v>67</v>
      </c>
      <c r="U177" s="7" t="s">
        <v>67</v>
      </c>
      <c r="V177" s="7" t="s">
        <v>67</v>
      </c>
      <c r="W177" s="7" t="s">
        <v>66</v>
      </c>
      <c r="X177" s="7" t="s">
        <v>67</v>
      </c>
      <c r="Y177" s="7" t="s">
        <v>68</v>
      </c>
      <c r="Z177" s="7" t="s">
        <v>85</v>
      </c>
      <c r="AA177" s="7" t="s">
        <v>60</v>
      </c>
      <c r="AB177" s="7" t="s">
        <v>68</v>
      </c>
      <c r="AC177" s="7" t="s">
        <v>60</v>
      </c>
      <c r="AD177" s="7" t="s">
        <v>66</v>
      </c>
      <c r="AE177" s="7" t="s">
        <v>66</v>
      </c>
      <c r="AF177" s="7" t="s">
        <v>63</v>
      </c>
      <c r="AG177" s="7" t="s">
        <v>93</v>
      </c>
      <c r="AH177" s="7" t="s">
        <v>63</v>
      </c>
      <c r="AI177" s="7" t="s">
        <v>61</v>
      </c>
      <c r="AJ177" s="7" t="s">
        <v>61</v>
      </c>
      <c r="AK177" s="7" t="s">
        <v>92</v>
      </c>
      <c r="AL177" s="7" t="s">
        <v>61</v>
      </c>
      <c r="AM177" s="7" t="s">
        <v>63</v>
      </c>
      <c r="AN177" s="7" t="s">
        <v>92</v>
      </c>
      <c r="AO177" s="7" t="s">
        <v>61</v>
      </c>
      <c r="AP177" s="7" t="s">
        <v>63</v>
      </c>
      <c r="AQ177" s="7" t="s">
        <v>61</v>
      </c>
      <c r="AR177" s="7" t="s">
        <v>203</v>
      </c>
      <c r="AS177" s="7" t="s">
        <v>131</v>
      </c>
      <c r="AT177" s="7" t="s">
        <v>65</v>
      </c>
      <c r="AU177" s="7" t="s">
        <v>131</v>
      </c>
      <c r="AV177" s="7" t="s">
        <v>131</v>
      </c>
      <c r="AW177" s="7" t="s">
        <v>131</v>
      </c>
      <c r="AX177" s="7" t="s">
        <v>64</v>
      </c>
      <c r="AY177" s="7" t="s">
        <v>65</v>
      </c>
      <c r="AZ177" s="7" t="s">
        <v>65</v>
      </c>
      <c r="BA177" s="7" t="s">
        <v>131</v>
      </c>
      <c r="BB177" s="7" t="s">
        <v>65</v>
      </c>
      <c r="BC177" s="7" t="s">
        <v>229</v>
      </c>
      <c r="BD177" s="7" t="s">
        <v>105</v>
      </c>
    </row>
    <row r="178" spans="1:62" ht="13">
      <c r="A178" s="5">
        <v>43803.390080173616</v>
      </c>
      <c r="B178" s="7" t="s">
        <v>55</v>
      </c>
      <c r="C178" s="7" t="s">
        <v>56</v>
      </c>
      <c r="D178" s="7" t="s">
        <v>57</v>
      </c>
      <c r="E178" s="7" t="s">
        <v>67</v>
      </c>
      <c r="F178" s="7" t="s">
        <v>128</v>
      </c>
      <c r="G178" s="7" t="s">
        <v>61</v>
      </c>
      <c r="H178" s="7" t="s">
        <v>66</v>
      </c>
      <c r="I178" s="7" t="s">
        <v>128</v>
      </c>
      <c r="J178" s="7" t="s">
        <v>128</v>
      </c>
      <c r="K178" s="7" t="s">
        <v>61</v>
      </c>
      <c r="L178" s="7" t="s">
        <v>131</v>
      </c>
      <c r="M178" s="7" t="s">
        <v>64</v>
      </c>
      <c r="N178" s="7" t="s">
        <v>62</v>
      </c>
      <c r="O178" s="7" t="s">
        <v>129</v>
      </c>
      <c r="P178" s="7" t="s">
        <v>68</v>
      </c>
      <c r="Q178" s="7" t="s">
        <v>62</v>
      </c>
      <c r="R178" s="7" t="s">
        <v>62</v>
      </c>
      <c r="S178" s="7" t="s">
        <v>62</v>
      </c>
      <c r="T178" s="7" t="s">
        <v>60</v>
      </c>
      <c r="U178" s="7" t="s">
        <v>68</v>
      </c>
      <c r="V178" s="7" t="s">
        <v>62</v>
      </c>
      <c r="W178" s="7" t="s">
        <v>62</v>
      </c>
      <c r="X178" s="7" t="s">
        <v>67</v>
      </c>
      <c r="Y178" s="7" t="s">
        <v>62</v>
      </c>
      <c r="Z178" s="7" t="s">
        <v>66</v>
      </c>
      <c r="AA178" s="7" t="s">
        <v>66</v>
      </c>
      <c r="AB178" s="7" t="s">
        <v>66</v>
      </c>
      <c r="AC178" s="7" t="s">
        <v>66</v>
      </c>
      <c r="AD178" s="7" t="s">
        <v>66</v>
      </c>
      <c r="AE178" s="7" t="s">
        <v>66</v>
      </c>
      <c r="AF178" s="7" t="s">
        <v>61</v>
      </c>
      <c r="AG178" s="7" t="s">
        <v>61</v>
      </c>
      <c r="AH178" s="7" t="s">
        <v>61</v>
      </c>
      <c r="AI178" s="7" t="s">
        <v>105</v>
      </c>
      <c r="AJ178" s="7" t="s">
        <v>93</v>
      </c>
      <c r="AK178" s="7" t="s">
        <v>61</v>
      </c>
      <c r="AL178" s="7" t="s">
        <v>105</v>
      </c>
      <c r="AM178" s="7" t="s">
        <v>105</v>
      </c>
      <c r="AN178" s="7" t="s">
        <v>61</v>
      </c>
      <c r="AO178" s="7" t="s">
        <v>61</v>
      </c>
      <c r="AP178" s="7" t="s">
        <v>61</v>
      </c>
      <c r="AQ178" s="7" t="s">
        <v>105</v>
      </c>
      <c r="AR178" s="7" t="s">
        <v>105</v>
      </c>
      <c r="AS178" s="7" t="s">
        <v>131</v>
      </c>
      <c r="AT178" s="7" t="s">
        <v>64</v>
      </c>
      <c r="AU178" s="7" t="s">
        <v>112</v>
      </c>
      <c r="AV178" s="7" t="s">
        <v>108</v>
      </c>
      <c r="AW178" s="7" t="s">
        <v>65</v>
      </c>
      <c r="AX178" s="7" t="s">
        <v>64</v>
      </c>
      <c r="AY178" s="7" t="s">
        <v>64</v>
      </c>
      <c r="AZ178" s="7" t="s">
        <v>65</v>
      </c>
      <c r="BA178" s="7" t="s">
        <v>64</v>
      </c>
      <c r="BB178" s="7" t="s">
        <v>64</v>
      </c>
      <c r="BC178" s="7" t="s">
        <v>230</v>
      </c>
      <c r="BD178" s="7" t="s">
        <v>63</v>
      </c>
    </row>
    <row r="179" spans="1:62" ht="13">
      <c r="A179" s="5">
        <v>43803.392217939814</v>
      </c>
      <c r="B179" s="7" t="s">
        <v>55</v>
      </c>
      <c r="C179" s="7" t="s">
        <v>58</v>
      </c>
      <c r="D179" s="7" t="s">
        <v>194</v>
      </c>
      <c r="E179" s="7" t="s">
        <v>60</v>
      </c>
      <c r="F179" s="7" t="s">
        <v>55</v>
      </c>
      <c r="G179" s="7" t="s">
        <v>63</v>
      </c>
      <c r="H179" s="7" t="s">
        <v>62</v>
      </c>
      <c r="I179" s="7" t="s">
        <v>55</v>
      </c>
      <c r="J179" s="7" t="s">
        <v>55</v>
      </c>
      <c r="K179" s="7" t="s">
        <v>63</v>
      </c>
      <c r="L179" s="7" t="s">
        <v>112</v>
      </c>
      <c r="M179" s="7" t="s">
        <v>131</v>
      </c>
      <c r="N179" s="7" t="s">
        <v>67</v>
      </c>
      <c r="O179" s="7" t="s">
        <v>131</v>
      </c>
      <c r="P179" s="7" t="s">
        <v>68</v>
      </c>
      <c r="Q179" s="7" t="s">
        <v>60</v>
      </c>
      <c r="R179" s="7" t="s">
        <v>60</v>
      </c>
      <c r="S179" s="7" t="s">
        <v>66</v>
      </c>
      <c r="T179" s="7" t="s">
        <v>66</v>
      </c>
      <c r="U179" s="7" t="s">
        <v>60</v>
      </c>
      <c r="V179" s="7" t="s">
        <v>67</v>
      </c>
      <c r="W179" s="7" t="s">
        <v>67</v>
      </c>
      <c r="X179" s="7" t="s">
        <v>60</v>
      </c>
      <c r="Y179" s="7" t="s">
        <v>67</v>
      </c>
      <c r="Z179" s="7" t="s">
        <v>66</v>
      </c>
      <c r="AA179" s="7" t="s">
        <v>66</v>
      </c>
      <c r="AB179" s="7" t="s">
        <v>62</v>
      </c>
      <c r="AC179" s="7" t="s">
        <v>62</v>
      </c>
      <c r="AD179" s="7" t="s">
        <v>60</v>
      </c>
      <c r="AE179" s="7" t="s">
        <v>67</v>
      </c>
      <c r="AF179" s="7" t="s">
        <v>63</v>
      </c>
      <c r="AG179" s="7" t="s">
        <v>105</v>
      </c>
      <c r="AH179" s="7" t="s">
        <v>105</v>
      </c>
      <c r="AI179" s="7" t="s">
        <v>105</v>
      </c>
      <c r="AJ179" s="7" t="s">
        <v>105</v>
      </c>
      <c r="AK179" s="7" t="s">
        <v>105</v>
      </c>
      <c r="AL179" s="7" t="s">
        <v>105</v>
      </c>
      <c r="AM179" s="7" t="s">
        <v>105</v>
      </c>
      <c r="AN179" s="7" t="s">
        <v>105</v>
      </c>
      <c r="AO179" s="7" t="s">
        <v>105</v>
      </c>
      <c r="AP179" s="7" t="s">
        <v>105</v>
      </c>
      <c r="AQ179" s="7" t="s">
        <v>105</v>
      </c>
      <c r="AR179" s="7" t="s">
        <v>105</v>
      </c>
      <c r="AS179" s="7" t="s">
        <v>131</v>
      </c>
      <c r="AT179" s="7" t="s">
        <v>108</v>
      </c>
      <c r="AU179" s="7" t="s">
        <v>131</v>
      </c>
      <c r="AV179" s="7" t="s">
        <v>112</v>
      </c>
      <c r="AW179" s="7" t="s">
        <v>112</v>
      </c>
      <c r="AX179" s="7" t="s">
        <v>112</v>
      </c>
      <c r="AY179" s="7" t="s">
        <v>131</v>
      </c>
      <c r="AZ179" s="7" t="s">
        <v>112</v>
      </c>
      <c r="BA179" s="7" t="s">
        <v>65</v>
      </c>
      <c r="BB179" s="7" t="s">
        <v>108</v>
      </c>
      <c r="BC179" s="7" t="s">
        <v>240</v>
      </c>
      <c r="BD179" s="7" t="s">
        <v>105</v>
      </c>
    </row>
    <row r="180" spans="1:62" ht="13">
      <c r="A180" s="5">
        <v>43803.393964317132</v>
      </c>
      <c r="B180" s="7" t="s">
        <v>55</v>
      </c>
      <c r="C180" s="7" t="s">
        <v>58</v>
      </c>
      <c r="D180" s="7" t="s">
        <v>136</v>
      </c>
      <c r="E180" s="7" t="s">
        <v>60</v>
      </c>
      <c r="F180" s="7" t="s">
        <v>128</v>
      </c>
      <c r="G180" s="7" t="s">
        <v>63</v>
      </c>
      <c r="H180" s="7" t="s">
        <v>60</v>
      </c>
      <c r="I180" s="7" t="s">
        <v>55</v>
      </c>
      <c r="J180" s="7" t="s">
        <v>55</v>
      </c>
      <c r="K180" s="7" t="s">
        <v>63</v>
      </c>
      <c r="L180" s="7" t="s">
        <v>112</v>
      </c>
      <c r="M180" s="7" t="s">
        <v>131</v>
      </c>
      <c r="N180" s="7" t="s">
        <v>66</v>
      </c>
      <c r="O180" s="7" t="s">
        <v>112</v>
      </c>
      <c r="P180" s="7" t="s">
        <v>67</v>
      </c>
      <c r="Q180" s="7" t="s">
        <v>68</v>
      </c>
      <c r="R180" s="7" t="s">
        <v>68</v>
      </c>
      <c r="S180" s="7" t="s">
        <v>67</v>
      </c>
      <c r="T180" s="7" t="s">
        <v>67</v>
      </c>
      <c r="U180" s="7" t="s">
        <v>67</v>
      </c>
      <c r="V180" s="7" t="s">
        <v>68</v>
      </c>
      <c r="W180" s="7" t="s">
        <v>68</v>
      </c>
      <c r="X180" s="7" t="s">
        <v>67</v>
      </c>
      <c r="Y180" s="7" t="s">
        <v>62</v>
      </c>
      <c r="Z180" s="7" t="s">
        <v>199</v>
      </c>
      <c r="AA180" s="7" t="s">
        <v>68</v>
      </c>
      <c r="AB180" s="7" t="s">
        <v>60</v>
      </c>
      <c r="AC180" s="7" t="s">
        <v>67</v>
      </c>
      <c r="AD180" s="7" t="s">
        <v>67</v>
      </c>
      <c r="AE180" s="7" t="s">
        <v>66</v>
      </c>
      <c r="AF180" s="7" t="s">
        <v>93</v>
      </c>
      <c r="AG180" s="7" t="s">
        <v>93</v>
      </c>
      <c r="AH180" s="7" t="s">
        <v>63</v>
      </c>
      <c r="AI180" s="7" t="s">
        <v>93</v>
      </c>
      <c r="AJ180" s="7" t="s">
        <v>61</v>
      </c>
      <c r="AK180" s="7" t="s">
        <v>92</v>
      </c>
      <c r="AL180" s="7" t="s">
        <v>61</v>
      </c>
      <c r="AM180" s="7" t="s">
        <v>63</v>
      </c>
      <c r="AN180" s="7" t="s">
        <v>61</v>
      </c>
      <c r="AO180" s="7" t="s">
        <v>61</v>
      </c>
      <c r="AP180" s="7" t="s">
        <v>92</v>
      </c>
      <c r="AQ180" s="7" t="s">
        <v>63</v>
      </c>
      <c r="AR180" s="7" t="s">
        <v>133</v>
      </c>
      <c r="AS180" s="7" t="s">
        <v>131</v>
      </c>
      <c r="AT180" s="7" t="s">
        <v>64</v>
      </c>
      <c r="AU180" s="7" t="s">
        <v>64</v>
      </c>
      <c r="AV180" s="7" t="s">
        <v>112</v>
      </c>
      <c r="AW180" s="7" t="s">
        <v>64</v>
      </c>
      <c r="AX180" s="7" t="s">
        <v>64</v>
      </c>
      <c r="AY180" s="7" t="s">
        <v>64</v>
      </c>
      <c r="AZ180" s="7" t="s">
        <v>65</v>
      </c>
      <c r="BA180" s="7" t="s">
        <v>64</v>
      </c>
      <c r="BB180" s="7" t="s">
        <v>65</v>
      </c>
      <c r="BC180" s="7" t="s">
        <v>292</v>
      </c>
      <c r="BD180" s="7" t="s">
        <v>63</v>
      </c>
    </row>
    <row r="181" spans="1:62" ht="13">
      <c r="A181" s="11">
        <v>43803.396410567133</v>
      </c>
      <c r="B181" s="12" t="s">
        <v>55</v>
      </c>
      <c r="C181" s="12" t="s">
        <v>58</v>
      </c>
      <c r="D181" s="12" t="s">
        <v>59</v>
      </c>
      <c r="E181" s="12" t="s">
        <v>68</v>
      </c>
      <c r="F181" s="12" t="s">
        <v>55</v>
      </c>
      <c r="G181" s="12" t="s">
        <v>92</v>
      </c>
      <c r="H181" s="12" t="s">
        <v>60</v>
      </c>
      <c r="I181" s="12" t="s">
        <v>55</v>
      </c>
      <c r="J181" s="12" t="s">
        <v>55</v>
      </c>
      <c r="K181" s="12" t="s">
        <v>92</v>
      </c>
      <c r="L181" s="12" t="s">
        <v>65</v>
      </c>
      <c r="M181" s="12" t="s">
        <v>64</v>
      </c>
      <c r="N181" s="12" t="s">
        <v>60</v>
      </c>
      <c r="O181" s="12" t="s">
        <v>129</v>
      </c>
      <c r="P181" s="12" t="s">
        <v>62</v>
      </c>
      <c r="Q181" s="12" t="s">
        <v>62</v>
      </c>
      <c r="R181" s="12" t="s">
        <v>62</v>
      </c>
      <c r="S181" s="12" t="s">
        <v>62</v>
      </c>
      <c r="T181" s="12" t="s">
        <v>62</v>
      </c>
      <c r="U181" s="12" t="s">
        <v>68</v>
      </c>
      <c r="V181" s="12" t="s">
        <v>62</v>
      </c>
      <c r="W181" s="12" t="s">
        <v>62</v>
      </c>
      <c r="X181" s="12" t="s">
        <v>62</v>
      </c>
      <c r="Y181" s="12" t="s">
        <v>62</v>
      </c>
      <c r="Z181" s="12" t="s">
        <v>85</v>
      </c>
      <c r="AA181" s="12" t="s">
        <v>66</v>
      </c>
      <c r="AB181" s="12" t="s">
        <v>67</v>
      </c>
      <c r="AC181" s="12" t="s">
        <v>66</v>
      </c>
      <c r="AD181" s="12" t="s">
        <v>67</v>
      </c>
      <c r="AE181" s="12" t="s">
        <v>67</v>
      </c>
      <c r="AF181" s="12" t="s">
        <v>93</v>
      </c>
      <c r="AG181" s="12" t="s">
        <v>93</v>
      </c>
      <c r="AH181" s="12" t="s">
        <v>105</v>
      </c>
      <c r="AI181" s="12" t="s">
        <v>92</v>
      </c>
      <c r="AJ181" s="12" t="s">
        <v>93</v>
      </c>
      <c r="AK181" s="12" t="s">
        <v>92</v>
      </c>
      <c r="AL181" s="12" t="s">
        <v>93</v>
      </c>
      <c r="AM181" s="12" t="s">
        <v>93</v>
      </c>
      <c r="AN181" s="12" t="s">
        <v>93</v>
      </c>
      <c r="AO181" s="12" t="s">
        <v>92</v>
      </c>
      <c r="AP181" s="12" t="s">
        <v>92</v>
      </c>
      <c r="AQ181" s="12" t="s">
        <v>61</v>
      </c>
      <c r="AR181" s="12" t="s">
        <v>203</v>
      </c>
      <c r="AS181" s="12" t="s">
        <v>108</v>
      </c>
      <c r="AT181" s="12" t="s">
        <v>131</v>
      </c>
      <c r="AU181" s="12" t="s">
        <v>131</v>
      </c>
      <c r="AV181" s="12" t="s">
        <v>112</v>
      </c>
      <c r="AW181" s="12" t="s">
        <v>112</v>
      </c>
      <c r="AX181" s="12" t="s">
        <v>65</v>
      </c>
      <c r="AY181" s="12" t="s">
        <v>112</v>
      </c>
      <c r="AZ181" s="12" t="s">
        <v>65</v>
      </c>
      <c r="BA181" s="12" t="s">
        <v>64</v>
      </c>
      <c r="BB181" s="12" t="s">
        <v>64</v>
      </c>
      <c r="BC181" s="12" t="s">
        <v>293</v>
      </c>
      <c r="BD181" s="12" t="s">
        <v>61</v>
      </c>
      <c r="BE181" s="13"/>
      <c r="BF181" s="13"/>
      <c r="BG181" s="13"/>
      <c r="BH181" s="13"/>
      <c r="BI181" s="13"/>
      <c r="BJ181" s="13"/>
    </row>
    <row r="182" spans="1:62" ht="13">
      <c r="A182" s="5">
        <v>43803.400827129633</v>
      </c>
      <c r="B182" s="7" t="s">
        <v>55</v>
      </c>
      <c r="C182" s="7" t="s">
        <v>56</v>
      </c>
      <c r="E182" s="7" t="s">
        <v>62</v>
      </c>
      <c r="F182" s="7" t="s">
        <v>55</v>
      </c>
      <c r="G182" s="7" t="s">
        <v>61</v>
      </c>
      <c r="H182" s="7" t="s">
        <v>62</v>
      </c>
      <c r="I182" s="7" t="s">
        <v>55</v>
      </c>
      <c r="J182" s="7" t="s">
        <v>128</v>
      </c>
      <c r="K182" s="7" t="s">
        <v>93</v>
      </c>
      <c r="L182" s="7" t="s">
        <v>65</v>
      </c>
      <c r="M182" s="7" t="s">
        <v>131</v>
      </c>
      <c r="N182" s="7" t="s">
        <v>68</v>
      </c>
      <c r="O182" s="7" t="s">
        <v>65</v>
      </c>
      <c r="P182" s="7" t="s">
        <v>60</v>
      </c>
      <c r="Q182" s="7" t="s">
        <v>67</v>
      </c>
      <c r="R182" s="7" t="s">
        <v>67</v>
      </c>
      <c r="S182" s="7" t="s">
        <v>66</v>
      </c>
      <c r="T182" s="7" t="s">
        <v>66</v>
      </c>
      <c r="U182" s="7" t="s">
        <v>66</v>
      </c>
      <c r="V182" s="7" t="s">
        <v>67</v>
      </c>
      <c r="W182" s="7" t="s">
        <v>67</v>
      </c>
      <c r="X182" s="7" t="s">
        <v>60</v>
      </c>
      <c r="Y182" s="7" t="s">
        <v>60</v>
      </c>
      <c r="Z182" s="7" t="s">
        <v>66</v>
      </c>
      <c r="AA182" s="7" t="s">
        <v>66</v>
      </c>
      <c r="AB182" s="7" t="s">
        <v>66</v>
      </c>
      <c r="AC182" s="7" t="s">
        <v>66</v>
      </c>
      <c r="AD182" s="7" t="s">
        <v>66</v>
      </c>
      <c r="AE182" s="7" t="s">
        <v>66</v>
      </c>
      <c r="AF182" s="7" t="s">
        <v>105</v>
      </c>
      <c r="AG182" s="7" t="s">
        <v>93</v>
      </c>
      <c r="AH182" s="7" t="s">
        <v>93</v>
      </c>
      <c r="AI182" s="7" t="s">
        <v>63</v>
      </c>
      <c r="AJ182" s="7" t="s">
        <v>105</v>
      </c>
      <c r="AK182" s="7" t="s">
        <v>63</v>
      </c>
      <c r="AL182" s="7" t="s">
        <v>105</v>
      </c>
      <c r="AM182" s="7" t="s">
        <v>105</v>
      </c>
      <c r="AN182" s="7" t="s">
        <v>63</v>
      </c>
      <c r="AO182" s="7" t="s">
        <v>63</v>
      </c>
      <c r="AP182" s="7" t="s">
        <v>105</v>
      </c>
      <c r="AQ182" s="7" t="s">
        <v>105</v>
      </c>
      <c r="AR182" s="7" t="s">
        <v>105</v>
      </c>
      <c r="AS182" s="7" t="s">
        <v>108</v>
      </c>
      <c r="AT182" s="7" t="s">
        <v>131</v>
      </c>
      <c r="AU182" s="7" t="s">
        <v>131</v>
      </c>
      <c r="AV182" s="7" t="s">
        <v>108</v>
      </c>
      <c r="AW182" s="7" t="s">
        <v>112</v>
      </c>
      <c r="AX182" s="7" t="s">
        <v>131</v>
      </c>
      <c r="AY182" s="7" t="s">
        <v>112</v>
      </c>
      <c r="AZ182" s="7" t="s">
        <v>131</v>
      </c>
      <c r="BA182" s="7" t="s">
        <v>65</v>
      </c>
      <c r="BB182" s="7" t="s">
        <v>65</v>
      </c>
      <c r="BC182" s="7" t="s">
        <v>137</v>
      </c>
      <c r="BD182" s="7" t="s">
        <v>63</v>
      </c>
    </row>
    <row r="183" spans="1:62" ht="13">
      <c r="A183" s="5">
        <v>43803.413920520834</v>
      </c>
      <c r="B183" s="7" t="s">
        <v>55</v>
      </c>
      <c r="C183" s="7" t="s">
        <v>58</v>
      </c>
      <c r="D183" s="7" t="s">
        <v>136</v>
      </c>
      <c r="E183" s="7" t="s">
        <v>62</v>
      </c>
      <c r="F183" s="7" t="s">
        <v>55</v>
      </c>
      <c r="G183" s="7" t="s">
        <v>61</v>
      </c>
      <c r="H183" s="7" t="s">
        <v>67</v>
      </c>
      <c r="I183" s="7" t="s">
        <v>55</v>
      </c>
      <c r="J183" s="7" t="s">
        <v>128</v>
      </c>
      <c r="K183" s="7" t="s">
        <v>105</v>
      </c>
      <c r="L183" s="7" t="s">
        <v>112</v>
      </c>
      <c r="M183" s="7" t="s">
        <v>112</v>
      </c>
      <c r="N183" s="7" t="s">
        <v>66</v>
      </c>
      <c r="O183" s="7" t="s">
        <v>131</v>
      </c>
      <c r="P183" s="7" t="s">
        <v>66</v>
      </c>
      <c r="Q183" s="7" t="s">
        <v>60</v>
      </c>
      <c r="R183" s="7" t="s">
        <v>60</v>
      </c>
      <c r="S183" s="7" t="s">
        <v>67</v>
      </c>
      <c r="T183" s="7" t="s">
        <v>67</v>
      </c>
      <c r="U183" s="7" t="s">
        <v>60</v>
      </c>
      <c r="V183" s="7" t="s">
        <v>60</v>
      </c>
      <c r="W183" s="7" t="s">
        <v>60</v>
      </c>
      <c r="X183" s="7" t="s">
        <v>67</v>
      </c>
      <c r="Y183" s="7" t="s">
        <v>62</v>
      </c>
      <c r="Z183" s="7" t="s">
        <v>199</v>
      </c>
      <c r="AA183" s="7" t="s">
        <v>60</v>
      </c>
      <c r="AB183" s="7" t="s">
        <v>67</v>
      </c>
      <c r="AC183" s="7" t="s">
        <v>67</v>
      </c>
      <c r="AD183" s="7" t="s">
        <v>66</v>
      </c>
      <c r="AE183" s="7" t="s">
        <v>66</v>
      </c>
      <c r="AF183" s="7" t="s">
        <v>63</v>
      </c>
      <c r="AG183" s="7" t="s">
        <v>93</v>
      </c>
      <c r="AH183" s="7" t="s">
        <v>63</v>
      </c>
      <c r="AI183" s="7" t="s">
        <v>93</v>
      </c>
      <c r="AJ183" s="7" t="s">
        <v>61</v>
      </c>
      <c r="AK183" s="7" t="s">
        <v>63</v>
      </c>
      <c r="AL183" s="7" t="s">
        <v>105</v>
      </c>
      <c r="AM183" s="7" t="s">
        <v>105</v>
      </c>
      <c r="AN183" s="7" t="s">
        <v>61</v>
      </c>
      <c r="AO183" s="7" t="s">
        <v>63</v>
      </c>
      <c r="AP183" s="7" t="s">
        <v>63</v>
      </c>
      <c r="AQ183" s="7" t="s">
        <v>63</v>
      </c>
      <c r="AR183" s="7" t="s">
        <v>133</v>
      </c>
      <c r="AS183" s="7" t="s">
        <v>112</v>
      </c>
      <c r="AT183" s="7" t="s">
        <v>108</v>
      </c>
      <c r="AU183" s="7" t="s">
        <v>112</v>
      </c>
      <c r="AV183" s="7" t="s">
        <v>108</v>
      </c>
      <c r="AW183" s="7" t="s">
        <v>131</v>
      </c>
      <c r="AX183" s="7" t="s">
        <v>131</v>
      </c>
      <c r="AY183" s="7" t="s">
        <v>65</v>
      </c>
      <c r="AZ183" s="7" t="s">
        <v>131</v>
      </c>
      <c r="BA183" s="7" t="s">
        <v>112</v>
      </c>
      <c r="BB183" s="7" t="s">
        <v>65</v>
      </c>
      <c r="BC183" s="7" t="s">
        <v>294</v>
      </c>
      <c r="BD183" s="7" t="s">
        <v>61</v>
      </c>
    </row>
    <row r="184" spans="1:62" ht="13">
      <c r="A184" s="5">
        <v>43803.425654351857</v>
      </c>
      <c r="B184" s="7" t="s">
        <v>55</v>
      </c>
      <c r="C184" s="7" t="s">
        <v>58</v>
      </c>
      <c r="D184" s="7" t="s">
        <v>59</v>
      </c>
      <c r="E184" s="7" t="s">
        <v>60</v>
      </c>
      <c r="F184" s="7" t="s">
        <v>55</v>
      </c>
      <c r="G184" s="7" t="s">
        <v>61</v>
      </c>
      <c r="H184" s="7" t="s">
        <v>60</v>
      </c>
      <c r="I184" s="7" t="s">
        <v>55</v>
      </c>
      <c r="J184" s="7" t="s">
        <v>55</v>
      </c>
      <c r="K184" s="7" t="s">
        <v>61</v>
      </c>
      <c r="L184" s="7" t="s">
        <v>65</v>
      </c>
      <c r="M184" s="7" t="s">
        <v>131</v>
      </c>
      <c r="N184" s="7" t="s">
        <v>67</v>
      </c>
      <c r="O184" s="7" t="s">
        <v>112</v>
      </c>
      <c r="P184" s="7" t="s">
        <v>68</v>
      </c>
      <c r="Q184" s="7" t="s">
        <v>67</v>
      </c>
      <c r="R184" s="7" t="s">
        <v>67</v>
      </c>
      <c r="S184" s="7" t="s">
        <v>67</v>
      </c>
      <c r="T184" s="7" t="s">
        <v>60</v>
      </c>
      <c r="U184" s="7" t="s">
        <v>67</v>
      </c>
      <c r="V184" s="7" t="s">
        <v>67</v>
      </c>
      <c r="W184" s="7" t="s">
        <v>67</v>
      </c>
      <c r="X184" s="7" t="s">
        <v>67</v>
      </c>
      <c r="Y184" s="7" t="s">
        <v>68</v>
      </c>
      <c r="Z184" s="7" t="s">
        <v>85</v>
      </c>
      <c r="AA184" s="7" t="s">
        <v>68</v>
      </c>
      <c r="AB184" s="7" t="s">
        <v>67</v>
      </c>
      <c r="AC184" s="7" t="s">
        <v>67</v>
      </c>
      <c r="AD184" s="7" t="s">
        <v>60</v>
      </c>
      <c r="AE184" s="7" t="s">
        <v>67</v>
      </c>
      <c r="AF184" s="7" t="s">
        <v>63</v>
      </c>
      <c r="AG184" s="7" t="s">
        <v>61</v>
      </c>
      <c r="AH184" s="7" t="s">
        <v>105</v>
      </c>
      <c r="AI184" s="7" t="s">
        <v>63</v>
      </c>
      <c r="AJ184" s="7" t="s">
        <v>63</v>
      </c>
      <c r="AK184" s="7" t="s">
        <v>63</v>
      </c>
      <c r="AL184" s="7" t="s">
        <v>61</v>
      </c>
      <c r="AM184" s="7" t="s">
        <v>63</v>
      </c>
      <c r="AN184" s="7" t="s">
        <v>61</v>
      </c>
      <c r="AO184" s="7" t="s">
        <v>63</v>
      </c>
      <c r="AP184" s="7" t="s">
        <v>63</v>
      </c>
      <c r="AQ184" s="7" t="s">
        <v>63</v>
      </c>
      <c r="AR184" s="7" t="s">
        <v>203</v>
      </c>
      <c r="AS184" s="7" t="s">
        <v>112</v>
      </c>
      <c r="AT184" s="7" t="s">
        <v>65</v>
      </c>
      <c r="AU184" s="7" t="s">
        <v>112</v>
      </c>
      <c r="AV184" s="7" t="s">
        <v>108</v>
      </c>
      <c r="AW184" s="7" t="s">
        <v>131</v>
      </c>
      <c r="AX184" s="7" t="s">
        <v>112</v>
      </c>
      <c r="AY184" s="7" t="s">
        <v>131</v>
      </c>
      <c r="AZ184" s="7" t="s">
        <v>112</v>
      </c>
      <c r="BA184" s="7" t="s">
        <v>131</v>
      </c>
      <c r="BB184" s="7" t="s">
        <v>65</v>
      </c>
      <c r="BC184" s="7" t="s">
        <v>200</v>
      </c>
      <c r="BD184" s="7" t="s">
        <v>63</v>
      </c>
    </row>
    <row r="185" spans="1:62" ht="13">
      <c r="A185" s="5">
        <v>43803.429264733801</v>
      </c>
      <c r="B185" s="7" t="s">
        <v>55</v>
      </c>
      <c r="C185" s="7" t="s">
        <v>58</v>
      </c>
      <c r="D185" s="7" t="s">
        <v>136</v>
      </c>
      <c r="E185" s="7" t="s">
        <v>60</v>
      </c>
      <c r="F185" s="7" t="s">
        <v>128</v>
      </c>
      <c r="G185" s="7" t="s">
        <v>61</v>
      </c>
      <c r="H185" s="7" t="s">
        <v>60</v>
      </c>
      <c r="I185" s="7" t="s">
        <v>55</v>
      </c>
      <c r="J185" s="7" t="s">
        <v>55</v>
      </c>
      <c r="K185" s="7" t="s">
        <v>61</v>
      </c>
      <c r="L185" s="7" t="s">
        <v>131</v>
      </c>
      <c r="M185" s="7" t="s">
        <v>131</v>
      </c>
      <c r="N185" s="7" t="s">
        <v>68</v>
      </c>
      <c r="O185" s="7" t="s">
        <v>131</v>
      </c>
      <c r="P185" s="7" t="s">
        <v>68</v>
      </c>
      <c r="Q185" s="7" t="s">
        <v>60</v>
      </c>
      <c r="R185" s="7" t="s">
        <v>68</v>
      </c>
      <c r="S185" s="7" t="s">
        <v>66</v>
      </c>
      <c r="T185" s="7" t="s">
        <v>67</v>
      </c>
      <c r="U185" s="7" t="s">
        <v>60</v>
      </c>
      <c r="V185" s="7" t="s">
        <v>66</v>
      </c>
      <c r="W185" s="7" t="s">
        <v>60</v>
      </c>
      <c r="X185" s="7" t="s">
        <v>60</v>
      </c>
      <c r="Y185" s="7" t="s">
        <v>62</v>
      </c>
      <c r="Z185" s="7" t="s">
        <v>66</v>
      </c>
      <c r="AA185" s="7" t="s">
        <v>67</v>
      </c>
      <c r="AB185" s="7" t="s">
        <v>66</v>
      </c>
      <c r="AC185" s="7" t="s">
        <v>66</v>
      </c>
      <c r="AD185" s="7" t="s">
        <v>66</v>
      </c>
      <c r="AE185" s="7" t="s">
        <v>66</v>
      </c>
      <c r="AF185" s="7" t="s">
        <v>61</v>
      </c>
      <c r="AG185" s="7" t="s">
        <v>93</v>
      </c>
      <c r="AH185" s="7" t="s">
        <v>63</v>
      </c>
      <c r="AI185" s="7" t="s">
        <v>61</v>
      </c>
      <c r="AJ185" s="7" t="s">
        <v>61</v>
      </c>
      <c r="AK185" s="7" t="s">
        <v>63</v>
      </c>
      <c r="AL185" s="7" t="s">
        <v>63</v>
      </c>
      <c r="AM185" s="7" t="s">
        <v>63</v>
      </c>
      <c r="AN185" s="7" t="s">
        <v>92</v>
      </c>
      <c r="AO185" s="7" t="s">
        <v>61</v>
      </c>
      <c r="AP185" s="7" t="s">
        <v>61</v>
      </c>
      <c r="AQ185" s="7" t="s">
        <v>105</v>
      </c>
      <c r="AR185" s="7" t="s">
        <v>105</v>
      </c>
      <c r="AS185" s="7" t="s">
        <v>131</v>
      </c>
      <c r="AT185" s="7" t="s">
        <v>112</v>
      </c>
      <c r="AU185" s="7" t="s">
        <v>131</v>
      </c>
      <c r="AV185" s="7" t="s">
        <v>112</v>
      </c>
      <c r="AW185" s="7" t="s">
        <v>112</v>
      </c>
      <c r="AX185" s="7" t="s">
        <v>112</v>
      </c>
      <c r="AY185" s="7" t="s">
        <v>131</v>
      </c>
      <c r="AZ185" s="7" t="s">
        <v>131</v>
      </c>
      <c r="BA185" s="7" t="s">
        <v>65</v>
      </c>
      <c r="BB185" s="7" t="s">
        <v>65</v>
      </c>
      <c r="BC185" s="7" t="s">
        <v>200</v>
      </c>
      <c r="BD185" s="7" t="s">
        <v>63</v>
      </c>
    </row>
    <row r="186" spans="1:62" ht="13">
      <c r="A186" s="5">
        <v>43803.436771562498</v>
      </c>
      <c r="B186" s="7" t="s">
        <v>55</v>
      </c>
      <c r="C186" s="7" t="s">
        <v>58</v>
      </c>
      <c r="D186" s="7" t="s">
        <v>194</v>
      </c>
      <c r="E186" s="7" t="s">
        <v>60</v>
      </c>
      <c r="F186" s="7" t="s">
        <v>55</v>
      </c>
      <c r="G186" s="7" t="s">
        <v>92</v>
      </c>
      <c r="H186" s="7" t="s">
        <v>60</v>
      </c>
      <c r="I186" s="7" t="s">
        <v>55</v>
      </c>
      <c r="J186" s="7" t="s">
        <v>55</v>
      </c>
      <c r="K186" s="7" t="s">
        <v>92</v>
      </c>
      <c r="L186" s="7" t="s">
        <v>65</v>
      </c>
      <c r="M186" s="7" t="s">
        <v>65</v>
      </c>
      <c r="N186" s="7" t="s">
        <v>60</v>
      </c>
      <c r="O186" s="7" t="s">
        <v>129</v>
      </c>
      <c r="P186" s="7" t="s">
        <v>62</v>
      </c>
      <c r="Q186" s="7" t="s">
        <v>67</v>
      </c>
      <c r="R186" s="7" t="s">
        <v>67</v>
      </c>
      <c r="S186" s="7" t="s">
        <v>67</v>
      </c>
      <c r="T186" s="7" t="s">
        <v>67</v>
      </c>
      <c r="U186" s="7" t="s">
        <v>67</v>
      </c>
      <c r="V186" s="7" t="s">
        <v>67</v>
      </c>
      <c r="W186" s="7" t="s">
        <v>68</v>
      </c>
      <c r="X186" s="7" t="s">
        <v>68</v>
      </c>
      <c r="Y186" s="7" t="s">
        <v>60</v>
      </c>
      <c r="Z186" s="7" t="s">
        <v>130</v>
      </c>
      <c r="AA186" s="7" t="s">
        <v>68</v>
      </c>
      <c r="AB186" s="7" t="s">
        <v>62</v>
      </c>
      <c r="AC186" s="7" t="s">
        <v>62</v>
      </c>
      <c r="AD186" s="7" t="s">
        <v>66</v>
      </c>
      <c r="AE186" s="7" t="s">
        <v>66</v>
      </c>
      <c r="AF186" s="7" t="s">
        <v>93</v>
      </c>
      <c r="AG186" s="7" t="s">
        <v>93</v>
      </c>
      <c r="AH186" s="7" t="s">
        <v>63</v>
      </c>
      <c r="AI186" s="7" t="s">
        <v>93</v>
      </c>
      <c r="AJ186" s="7" t="s">
        <v>92</v>
      </c>
      <c r="AK186" s="7" t="s">
        <v>93</v>
      </c>
      <c r="AL186" s="7" t="s">
        <v>93</v>
      </c>
      <c r="AM186" s="7" t="s">
        <v>92</v>
      </c>
      <c r="AN186" s="7" t="s">
        <v>92</v>
      </c>
      <c r="AO186" s="7" t="s">
        <v>61</v>
      </c>
      <c r="AP186" s="7" t="s">
        <v>61</v>
      </c>
      <c r="AQ186" s="7" t="s">
        <v>105</v>
      </c>
      <c r="AR186" s="7" t="s">
        <v>105</v>
      </c>
      <c r="AS186" s="7" t="s">
        <v>108</v>
      </c>
      <c r="AT186" s="7" t="s">
        <v>108</v>
      </c>
      <c r="AU186" s="7" t="s">
        <v>65</v>
      </c>
      <c r="AV186" s="7" t="s">
        <v>108</v>
      </c>
      <c r="AW186" s="7" t="s">
        <v>112</v>
      </c>
      <c r="AX186" s="7" t="s">
        <v>108</v>
      </c>
      <c r="AY186" s="7" t="s">
        <v>65</v>
      </c>
      <c r="AZ186" s="7" t="s">
        <v>112</v>
      </c>
      <c r="BA186" s="7" t="s">
        <v>64</v>
      </c>
      <c r="BB186" s="7" t="s">
        <v>65</v>
      </c>
      <c r="BC186" s="7" t="s">
        <v>295</v>
      </c>
      <c r="BD186" s="7" t="s">
        <v>105</v>
      </c>
    </row>
    <row r="187" spans="1:62" ht="13">
      <c r="A187" s="5">
        <v>43803.440569016202</v>
      </c>
      <c r="B187" s="7" t="s">
        <v>55</v>
      </c>
      <c r="C187" s="7" t="s">
        <v>58</v>
      </c>
      <c r="D187" s="7" t="s">
        <v>136</v>
      </c>
      <c r="E187" s="7" t="s">
        <v>60</v>
      </c>
      <c r="F187" s="7" t="s">
        <v>128</v>
      </c>
      <c r="G187" s="7" t="s">
        <v>63</v>
      </c>
      <c r="H187" s="7" t="s">
        <v>66</v>
      </c>
      <c r="I187" s="7" t="s">
        <v>128</v>
      </c>
      <c r="J187" s="7" t="s">
        <v>128</v>
      </c>
      <c r="K187" s="7" t="s">
        <v>63</v>
      </c>
      <c r="L187" s="7" t="s">
        <v>112</v>
      </c>
      <c r="M187" s="7" t="s">
        <v>112</v>
      </c>
      <c r="N187" s="7" t="s">
        <v>67</v>
      </c>
      <c r="O187" s="7" t="s">
        <v>65</v>
      </c>
      <c r="P187" s="7" t="s">
        <v>68</v>
      </c>
      <c r="Q187" s="7" t="s">
        <v>68</v>
      </c>
      <c r="R187" s="7" t="s">
        <v>68</v>
      </c>
      <c r="S187" s="7" t="s">
        <v>60</v>
      </c>
      <c r="T187" s="7" t="s">
        <v>67</v>
      </c>
      <c r="U187" s="7" t="s">
        <v>68</v>
      </c>
      <c r="V187" s="7" t="s">
        <v>68</v>
      </c>
      <c r="W187" s="7" t="s">
        <v>68</v>
      </c>
      <c r="X187" s="7" t="s">
        <v>68</v>
      </c>
      <c r="Y187" s="7" t="s">
        <v>68</v>
      </c>
      <c r="Z187" s="7" t="s">
        <v>130</v>
      </c>
      <c r="AA187" s="7" t="s">
        <v>66</v>
      </c>
      <c r="AB187" s="7" t="s">
        <v>60</v>
      </c>
      <c r="AC187" s="7" t="s">
        <v>60</v>
      </c>
      <c r="AD187" s="7" t="s">
        <v>66</v>
      </c>
      <c r="AE187" s="7" t="s">
        <v>66</v>
      </c>
      <c r="AF187" s="7" t="s">
        <v>63</v>
      </c>
      <c r="AG187" s="7" t="s">
        <v>93</v>
      </c>
      <c r="AH187" s="7" t="s">
        <v>105</v>
      </c>
      <c r="AI187" s="7" t="s">
        <v>92</v>
      </c>
      <c r="AJ187" s="7" t="s">
        <v>61</v>
      </c>
      <c r="AK187" s="7" t="s">
        <v>92</v>
      </c>
      <c r="AL187" s="7" t="s">
        <v>92</v>
      </c>
      <c r="AM187" s="7" t="s">
        <v>61</v>
      </c>
      <c r="AN187" s="7" t="s">
        <v>61</v>
      </c>
      <c r="AO187" s="7" t="s">
        <v>61</v>
      </c>
      <c r="AP187" s="7" t="s">
        <v>63</v>
      </c>
      <c r="AQ187" s="7" t="s">
        <v>63</v>
      </c>
      <c r="AR187" s="7" t="s">
        <v>203</v>
      </c>
      <c r="AS187" s="7" t="s">
        <v>112</v>
      </c>
      <c r="AT187" s="7" t="s">
        <v>112</v>
      </c>
      <c r="AU187" s="7" t="s">
        <v>131</v>
      </c>
      <c r="AV187" s="7" t="s">
        <v>112</v>
      </c>
      <c r="AW187" s="7" t="s">
        <v>112</v>
      </c>
      <c r="AX187" s="7" t="s">
        <v>112</v>
      </c>
      <c r="AY187" s="7" t="s">
        <v>112</v>
      </c>
      <c r="AZ187" s="7" t="s">
        <v>112</v>
      </c>
      <c r="BA187" s="7" t="s">
        <v>65</v>
      </c>
      <c r="BB187" s="7" t="s">
        <v>131</v>
      </c>
      <c r="BC187" s="7" t="s">
        <v>268</v>
      </c>
      <c r="BD187" s="7" t="s">
        <v>105</v>
      </c>
    </row>
    <row r="188" spans="1:62" ht="13">
      <c r="A188" s="5">
        <v>43803.44216914352</v>
      </c>
      <c r="B188" s="7" t="s">
        <v>55</v>
      </c>
      <c r="C188" s="7" t="s">
        <v>58</v>
      </c>
      <c r="D188" s="7" t="s">
        <v>136</v>
      </c>
      <c r="E188" s="7" t="s">
        <v>62</v>
      </c>
      <c r="F188" s="7" t="s">
        <v>55</v>
      </c>
      <c r="G188" s="7" t="s">
        <v>93</v>
      </c>
      <c r="H188" s="7" t="s">
        <v>67</v>
      </c>
      <c r="I188" s="7" t="s">
        <v>55</v>
      </c>
      <c r="J188" s="7" t="s">
        <v>128</v>
      </c>
      <c r="K188" s="7" t="s">
        <v>61</v>
      </c>
      <c r="L188" s="7" t="s">
        <v>112</v>
      </c>
      <c r="M188" s="7" t="s">
        <v>64</v>
      </c>
      <c r="N188" s="7" t="s">
        <v>60</v>
      </c>
      <c r="O188" s="7" t="s">
        <v>65</v>
      </c>
      <c r="P188" s="7" t="s">
        <v>60</v>
      </c>
      <c r="Q188" s="7" t="s">
        <v>67</v>
      </c>
      <c r="R188" s="7" t="s">
        <v>67</v>
      </c>
      <c r="S188" s="7" t="s">
        <v>60</v>
      </c>
      <c r="T188" s="7" t="s">
        <v>67</v>
      </c>
      <c r="U188" s="7" t="s">
        <v>62</v>
      </c>
      <c r="V188" s="7" t="s">
        <v>67</v>
      </c>
      <c r="W188" s="7" t="s">
        <v>60</v>
      </c>
      <c r="X188" s="7" t="s">
        <v>67</v>
      </c>
      <c r="Y188" s="7" t="s">
        <v>68</v>
      </c>
      <c r="Z188" s="7" t="s">
        <v>85</v>
      </c>
      <c r="AA188" s="7" t="s">
        <v>60</v>
      </c>
      <c r="AB188" s="7" t="s">
        <v>62</v>
      </c>
      <c r="AC188" s="7" t="s">
        <v>62</v>
      </c>
      <c r="AD188" s="7" t="s">
        <v>60</v>
      </c>
      <c r="AE188" s="7" t="s">
        <v>67</v>
      </c>
      <c r="AF188" s="7" t="s">
        <v>61</v>
      </c>
      <c r="AG188" s="7" t="s">
        <v>61</v>
      </c>
      <c r="AH188" s="7" t="s">
        <v>63</v>
      </c>
      <c r="AI188" s="7" t="s">
        <v>61</v>
      </c>
      <c r="AJ188" s="7" t="s">
        <v>63</v>
      </c>
      <c r="AK188" s="7" t="s">
        <v>61</v>
      </c>
      <c r="AL188" s="7" t="s">
        <v>61</v>
      </c>
      <c r="AM188" s="7" t="s">
        <v>63</v>
      </c>
      <c r="AN188" s="7" t="s">
        <v>61</v>
      </c>
      <c r="AO188" s="7" t="s">
        <v>63</v>
      </c>
      <c r="AP188" s="7" t="s">
        <v>63</v>
      </c>
      <c r="AQ188" s="7" t="s">
        <v>105</v>
      </c>
      <c r="AR188" s="7" t="s">
        <v>105</v>
      </c>
      <c r="AS188" s="7" t="s">
        <v>112</v>
      </c>
      <c r="AT188" s="7" t="s">
        <v>112</v>
      </c>
      <c r="AU188" s="7" t="s">
        <v>112</v>
      </c>
      <c r="AV188" s="7" t="s">
        <v>108</v>
      </c>
      <c r="AW188" s="7" t="s">
        <v>65</v>
      </c>
      <c r="AX188" s="7" t="s">
        <v>112</v>
      </c>
      <c r="AY188" s="7" t="s">
        <v>65</v>
      </c>
      <c r="AZ188" s="7" t="s">
        <v>131</v>
      </c>
      <c r="BA188" s="7" t="s">
        <v>65</v>
      </c>
      <c r="BB188" s="7" t="s">
        <v>65</v>
      </c>
      <c r="BC188" s="7" t="s">
        <v>297</v>
      </c>
      <c r="BD188" s="7" t="s">
        <v>105</v>
      </c>
    </row>
    <row r="189" spans="1:62" ht="13">
      <c r="A189" s="11">
        <v>43803.443935057869</v>
      </c>
      <c r="B189" s="12" t="s">
        <v>55</v>
      </c>
      <c r="C189" s="12" t="s">
        <v>58</v>
      </c>
      <c r="D189" s="13"/>
      <c r="E189" s="12" t="s">
        <v>60</v>
      </c>
      <c r="F189" s="12" t="s">
        <v>55</v>
      </c>
      <c r="G189" s="12" t="s">
        <v>63</v>
      </c>
      <c r="H189" s="12" t="s">
        <v>60</v>
      </c>
      <c r="I189" s="12" t="s">
        <v>55</v>
      </c>
      <c r="J189" s="12" t="s">
        <v>55</v>
      </c>
      <c r="K189" s="12" t="s">
        <v>63</v>
      </c>
      <c r="L189" s="12" t="s">
        <v>108</v>
      </c>
      <c r="M189" s="12" t="s">
        <v>108</v>
      </c>
      <c r="N189" s="12" t="s">
        <v>67</v>
      </c>
      <c r="O189" s="12" t="s">
        <v>131</v>
      </c>
      <c r="P189" s="12" t="s">
        <v>60</v>
      </c>
      <c r="Q189" s="12" t="s">
        <v>60</v>
      </c>
      <c r="R189" s="12" t="s">
        <v>60</v>
      </c>
      <c r="S189" s="12" t="s">
        <v>67</v>
      </c>
      <c r="T189" s="12" t="s">
        <v>67</v>
      </c>
      <c r="U189" s="12" t="s">
        <v>67</v>
      </c>
      <c r="V189" s="12" t="s">
        <v>67</v>
      </c>
      <c r="W189" s="12" t="s">
        <v>60</v>
      </c>
      <c r="X189" s="12" t="s">
        <v>67</v>
      </c>
      <c r="Y189" s="12" t="s">
        <v>60</v>
      </c>
      <c r="Z189" s="12" t="s">
        <v>199</v>
      </c>
      <c r="AA189" s="12" t="s">
        <v>68</v>
      </c>
      <c r="AB189" s="12" t="s">
        <v>67</v>
      </c>
      <c r="AC189" s="12" t="s">
        <v>67</v>
      </c>
      <c r="AD189" s="12" t="s">
        <v>67</v>
      </c>
      <c r="AE189" s="12" t="s">
        <v>66</v>
      </c>
      <c r="AF189" s="12" t="s">
        <v>61</v>
      </c>
      <c r="AG189" s="12" t="s">
        <v>61</v>
      </c>
      <c r="AH189" s="12" t="s">
        <v>63</v>
      </c>
      <c r="AI189" s="12" t="s">
        <v>61</v>
      </c>
      <c r="AJ189" s="12" t="s">
        <v>92</v>
      </c>
      <c r="AK189" s="12" t="s">
        <v>63</v>
      </c>
      <c r="AL189" s="12" t="s">
        <v>63</v>
      </c>
      <c r="AM189" s="12" t="s">
        <v>63</v>
      </c>
      <c r="AN189" s="12" t="s">
        <v>63</v>
      </c>
      <c r="AO189" s="12" t="s">
        <v>63</v>
      </c>
      <c r="AP189" s="12" t="s">
        <v>61</v>
      </c>
      <c r="AQ189" s="12" t="s">
        <v>92</v>
      </c>
      <c r="AR189" s="12" t="s">
        <v>288</v>
      </c>
      <c r="AS189" s="12" t="s">
        <v>112</v>
      </c>
      <c r="AT189" s="12" t="s">
        <v>131</v>
      </c>
      <c r="AU189" s="12" t="s">
        <v>64</v>
      </c>
      <c r="AV189" s="12" t="s">
        <v>112</v>
      </c>
      <c r="AW189" s="12" t="s">
        <v>65</v>
      </c>
      <c r="AX189" s="12" t="s">
        <v>65</v>
      </c>
      <c r="AY189" s="12" t="s">
        <v>64</v>
      </c>
      <c r="AZ189" s="12" t="s">
        <v>65</v>
      </c>
      <c r="BA189" s="12" t="s">
        <v>131</v>
      </c>
      <c r="BB189" s="12" t="s">
        <v>131</v>
      </c>
      <c r="BC189" s="12" t="s">
        <v>218</v>
      </c>
      <c r="BD189" s="12" t="s">
        <v>63</v>
      </c>
      <c r="BE189" s="13"/>
      <c r="BF189" s="13"/>
      <c r="BG189" s="13"/>
      <c r="BH189" s="13"/>
      <c r="BI189" s="13"/>
      <c r="BJ189" s="13"/>
    </row>
    <row r="190" spans="1:62" ht="13">
      <c r="A190" s="5">
        <v>43803.476841539348</v>
      </c>
      <c r="B190" s="7" t="s">
        <v>55</v>
      </c>
      <c r="C190" s="7" t="s">
        <v>58</v>
      </c>
      <c r="D190" s="7" t="s">
        <v>194</v>
      </c>
      <c r="E190" s="7" t="s">
        <v>60</v>
      </c>
      <c r="F190" s="7" t="s">
        <v>55</v>
      </c>
      <c r="G190" s="7" t="s">
        <v>63</v>
      </c>
      <c r="H190" s="7" t="s">
        <v>67</v>
      </c>
      <c r="I190" s="7" t="s">
        <v>55</v>
      </c>
      <c r="J190" s="7" t="s">
        <v>128</v>
      </c>
      <c r="K190" s="7" t="s">
        <v>63</v>
      </c>
      <c r="L190" s="7" t="s">
        <v>131</v>
      </c>
      <c r="M190" s="7" t="s">
        <v>112</v>
      </c>
      <c r="N190" s="7" t="s">
        <v>66</v>
      </c>
      <c r="O190" s="7" t="s">
        <v>65</v>
      </c>
      <c r="P190" s="7" t="s">
        <v>68</v>
      </c>
      <c r="Q190" s="7" t="s">
        <v>60</v>
      </c>
      <c r="R190" s="7" t="s">
        <v>67</v>
      </c>
      <c r="S190" s="7" t="s">
        <v>67</v>
      </c>
      <c r="T190" s="7" t="s">
        <v>67</v>
      </c>
      <c r="U190" s="7" t="s">
        <v>67</v>
      </c>
      <c r="V190" s="7" t="s">
        <v>67</v>
      </c>
      <c r="W190" s="7" t="s">
        <v>66</v>
      </c>
      <c r="X190" s="7" t="s">
        <v>66</v>
      </c>
      <c r="Y190" s="7" t="s">
        <v>66</v>
      </c>
      <c r="Z190" s="7" t="s">
        <v>199</v>
      </c>
      <c r="AA190" s="7" t="s">
        <v>68</v>
      </c>
      <c r="AB190" s="7" t="s">
        <v>66</v>
      </c>
      <c r="AC190" s="7" t="s">
        <v>66</v>
      </c>
      <c r="AD190" s="7" t="s">
        <v>66</v>
      </c>
      <c r="AE190" s="7" t="s">
        <v>66</v>
      </c>
      <c r="AF190" s="7" t="s">
        <v>105</v>
      </c>
      <c r="AG190" s="7" t="s">
        <v>105</v>
      </c>
      <c r="AH190" s="7" t="s">
        <v>105</v>
      </c>
      <c r="AI190" s="7" t="s">
        <v>61</v>
      </c>
      <c r="AJ190" s="7" t="s">
        <v>61</v>
      </c>
      <c r="AK190" s="7" t="s">
        <v>63</v>
      </c>
      <c r="AL190" s="7" t="s">
        <v>105</v>
      </c>
      <c r="AM190" s="7" t="s">
        <v>105</v>
      </c>
      <c r="AN190" s="7" t="s">
        <v>61</v>
      </c>
      <c r="AO190" s="7" t="s">
        <v>61</v>
      </c>
      <c r="AP190" s="7" t="s">
        <v>105</v>
      </c>
      <c r="AQ190" s="7" t="s">
        <v>105</v>
      </c>
      <c r="AS190" s="7" t="s">
        <v>131</v>
      </c>
      <c r="AT190" s="7" t="s">
        <v>131</v>
      </c>
      <c r="AU190" s="7" t="s">
        <v>65</v>
      </c>
      <c r="AV190" s="7" t="s">
        <v>131</v>
      </c>
      <c r="AW190" s="7" t="s">
        <v>131</v>
      </c>
      <c r="AX190" s="7" t="s">
        <v>65</v>
      </c>
      <c r="AY190" s="7" t="s">
        <v>65</v>
      </c>
      <c r="AZ190" s="7" t="s">
        <v>131</v>
      </c>
      <c r="BA190" s="7" t="s">
        <v>65</v>
      </c>
      <c r="BB190" s="7" t="s">
        <v>112</v>
      </c>
      <c r="BC190" s="7" t="s">
        <v>298</v>
      </c>
      <c r="BD190" s="7" t="s">
        <v>61</v>
      </c>
    </row>
    <row r="191" spans="1:62" ht="13">
      <c r="A191" s="5">
        <v>43803.490029027773</v>
      </c>
      <c r="B191" s="7" t="s">
        <v>55</v>
      </c>
      <c r="C191" s="7" t="s">
        <v>58</v>
      </c>
      <c r="D191" s="7" t="s">
        <v>59</v>
      </c>
      <c r="E191" s="7" t="s">
        <v>67</v>
      </c>
      <c r="F191" s="7" t="s">
        <v>55</v>
      </c>
      <c r="G191" s="7" t="s">
        <v>61</v>
      </c>
      <c r="H191" s="7" t="s">
        <v>66</v>
      </c>
      <c r="I191" s="7" t="s">
        <v>128</v>
      </c>
      <c r="J191" s="7" t="s">
        <v>55</v>
      </c>
      <c r="K191" s="7" t="s">
        <v>63</v>
      </c>
      <c r="L191" s="7" t="s">
        <v>65</v>
      </c>
      <c r="M191" s="7" t="s">
        <v>64</v>
      </c>
      <c r="N191" s="7" t="s">
        <v>67</v>
      </c>
      <c r="O191" s="7" t="s">
        <v>131</v>
      </c>
      <c r="P191" s="7" t="s">
        <v>60</v>
      </c>
      <c r="Q191" s="7" t="s">
        <v>68</v>
      </c>
      <c r="R191" s="7" t="s">
        <v>60</v>
      </c>
      <c r="S191" s="7" t="s">
        <v>60</v>
      </c>
      <c r="T191" s="7" t="s">
        <v>60</v>
      </c>
      <c r="U191" s="7" t="s">
        <v>68</v>
      </c>
      <c r="V191" s="7" t="s">
        <v>62</v>
      </c>
      <c r="W191" s="7" t="s">
        <v>67</v>
      </c>
      <c r="X191" s="7" t="s">
        <v>60</v>
      </c>
      <c r="Y191" s="7" t="s">
        <v>62</v>
      </c>
      <c r="Z191" s="7" t="s">
        <v>66</v>
      </c>
      <c r="AA191" s="7" t="s">
        <v>67</v>
      </c>
      <c r="AB191" s="7" t="s">
        <v>60</v>
      </c>
      <c r="AC191" s="7" t="s">
        <v>60</v>
      </c>
      <c r="AD191" s="7" t="s">
        <v>66</v>
      </c>
      <c r="AE191" s="7" t="s">
        <v>66</v>
      </c>
      <c r="AF191" s="7" t="s">
        <v>63</v>
      </c>
      <c r="AG191" s="7" t="s">
        <v>63</v>
      </c>
      <c r="AH191" s="7" t="s">
        <v>105</v>
      </c>
      <c r="AI191" s="7" t="s">
        <v>61</v>
      </c>
      <c r="AJ191" s="7" t="s">
        <v>63</v>
      </c>
      <c r="AK191" s="7" t="s">
        <v>61</v>
      </c>
      <c r="AL191" s="7" t="s">
        <v>61</v>
      </c>
      <c r="AM191" s="7" t="s">
        <v>63</v>
      </c>
      <c r="AN191" s="7" t="s">
        <v>61</v>
      </c>
      <c r="AO191" s="7" t="s">
        <v>61</v>
      </c>
      <c r="AP191" s="7" t="s">
        <v>61</v>
      </c>
      <c r="AQ191" s="7" t="s">
        <v>105</v>
      </c>
      <c r="AR191" s="7" t="s">
        <v>105</v>
      </c>
      <c r="AS191" s="7" t="s">
        <v>112</v>
      </c>
      <c r="AT191" s="7" t="s">
        <v>112</v>
      </c>
      <c r="AU191" s="7" t="s">
        <v>131</v>
      </c>
      <c r="AV191" s="7" t="s">
        <v>108</v>
      </c>
      <c r="AW191" s="7" t="s">
        <v>108</v>
      </c>
      <c r="AX191" s="7" t="s">
        <v>108</v>
      </c>
      <c r="AY191" s="7" t="s">
        <v>131</v>
      </c>
      <c r="AZ191" s="7" t="s">
        <v>131</v>
      </c>
      <c r="BA191" s="7" t="s">
        <v>65</v>
      </c>
      <c r="BB191" s="7" t="s">
        <v>65</v>
      </c>
      <c r="BC191" s="7" t="s">
        <v>251</v>
      </c>
      <c r="BD191" s="7" t="s">
        <v>105</v>
      </c>
    </row>
    <row r="192" spans="1:62" ht="13">
      <c r="A192" s="5">
        <v>43803.515316782403</v>
      </c>
      <c r="B192" s="7" t="s">
        <v>55</v>
      </c>
      <c r="C192" s="7" t="s">
        <v>58</v>
      </c>
      <c r="D192" s="7" t="s">
        <v>136</v>
      </c>
      <c r="E192" s="7" t="s">
        <v>60</v>
      </c>
      <c r="F192" s="7" t="s">
        <v>55</v>
      </c>
      <c r="G192" s="7" t="s">
        <v>61</v>
      </c>
      <c r="H192" s="7" t="s">
        <v>60</v>
      </c>
      <c r="I192" s="7" t="s">
        <v>55</v>
      </c>
      <c r="J192" s="7" t="s">
        <v>55</v>
      </c>
      <c r="K192" s="7" t="s">
        <v>63</v>
      </c>
      <c r="L192" s="7" t="s">
        <v>112</v>
      </c>
      <c r="M192" s="7" t="s">
        <v>131</v>
      </c>
      <c r="N192" s="7" t="s">
        <v>66</v>
      </c>
      <c r="O192" s="7" t="s">
        <v>131</v>
      </c>
      <c r="P192" s="7" t="s">
        <v>67</v>
      </c>
      <c r="Q192" s="7" t="s">
        <v>67</v>
      </c>
      <c r="R192" s="7" t="s">
        <v>66</v>
      </c>
      <c r="S192" s="7" t="s">
        <v>66</v>
      </c>
      <c r="T192" s="7" t="s">
        <v>66</v>
      </c>
      <c r="U192" s="7" t="s">
        <v>66</v>
      </c>
      <c r="V192" s="7" t="s">
        <v>67</v>
      </c>
      <c r="W192" s="7" t="s">
        <v>66</v>
      </c>
      <c r="X192" s="7" t="s">
        <v>66</v>
      </c>
      <c r="Y192" s="7" t="s">
        <v>68</v>
      </c>
      <c r="Z192" s="7" t="s">
        <v>199</v>
      </c>
      <c r="AA192" s="7" t="s">
        <v>68</v>
      </c>
      <c r="AB192" s="7" t="s">
        <v>66</v>
      </c>
      <c r="AC192" s="7" t="s">
        <v>66</v>
      </c>
      <c r="AD192" s="7" t="s">
        <v>66</v>
      </c>
      <c r="AE192" s="7" t="s">
        <v>66</v>
      </c>
      <c r="AF192" s="7" t="s">
        <v>92</v>
      </c>
      <c r="AG192" s="7" t="s">
        <v>92</v>
      </c>
      <c r="AH192" s="7" t="s">
        <v>92</v>
      </c>
      <c r="AI192" s="7" t="s">
        <v>92</v>
      </c>
      <c r="AJ192" s="7" t="s">
        <v>105</v>
      </c>
      <c r="AK192" s="7" t="s">
        <v>63</v>
      </c>
      <c r="AL192" s="7" t="s">
        <v>93</v>
      </c>
      <c r="AM192" s="7" t="s">
        <v>93</v>
      </c>
      <c r="AN192" s="7" t="s">
        <v>61</v>
      </c>
      <c r="AO192" s="7" t="s">
        <v>63</v>
      </c>
      <c r="AP192" s="7" t="s">
        <v>63</v>
      </c>
      <c r="AQ192" s="7" t="s">
        <v>105</v>
      </c>
      <c r="AR192" s="7" t="s">
        <v>105</v>
      </c>
      <c r="AS192" s="7" t="s">
        <v>112</v>
      </c>
      <c r="AT192" s="7" t="s">
        <v>65</v>
      </c>
      <c r="AU192" s="7" t="s">
        <v>65</v>
      </c>
      <c r="AV192" s="7" t="s">
        <v>112</v>
      </c>
      <c r="AW192" s="7" t="s">
        <v>131</v>
      </c>
      <c r="AX192" s="7" t="s">
        <v>131</v>
      </c>
      <c r="AY192" s="7" t="s">
        <v>64</v>
      </c>
      <c r="AZ192" s="7" t="s">
        <v>108</v>
      </c>
      <c r="BA192" s="7" t="s">
        <v>64</v>
      </c>
      <c r="BB192" s="7" t="s">
        <v>131</v>
      </c>
      <c r="BC192" s="7" t="s">
        <v>226</v>
      </c>
      <c r="BD192" s="7" t="s">
        <v>63</v>
      </c>
    </row>
    <row r="193" spans="1:62" ht="13">
      <c r="A193" s="5">
        <v>43803.540572800921</v>
      </c>
      <c r="B193" s="7" t="s">
        <v>55</v>
      </c>
      <c r="C193" s="7" t="s">
        <v>58</v>
      </c>
      <c r="D193" s="7" t="s">
        <v>136</v>
      </c>
      <c r="E193" s="7" t="s">
        <v>60</v>
      </c>
      <c r="F193" s="7" t="s">
        <v>128</v>
      </c>
      <c r="G193" s="7" t="s">
        <v>61</v>
      </c>
      <c r="H193" s="7" t="s">
        <v>60</v>
      </c>
      <c r="I193" s="7" t="s">
        <v>55</v>
      </c>
      <c r="J193" s="7" t="s">
        <v>128</v>
      </c>
      <c r="K193" s="7" t="s">
        <v>61</v>
      </c>
      <c r="L193" s="7" t="s">
        <v>131</v>
      </c>
      <c r="M193" s="7" t="s">
        <v>131</v>
      </c>
      <c r="N193" s="7" t="s">
        <v>60</v>
      </c>
      <c r="O193" s="7" t="s">
        <v>129</v>
      </c>
      <c r="P193" s="7" t="s">
        <v>60</v>
      </c>
      <c r="Q193" s="7" t="s">
        <v>68</v>
      </c>
      <c r="R193" s="7" t="s">
        <v>68</v>
      </c>
      <c r="S193" s="7" t="s">
        <v>60</v>
      </c>
      <c r="T193" s="7" t="s">
        <v>60</v>
      </c>
      <c r="U193" s="7" t="s">
        <v>68</v>
      </c>
      <c r="V193" s="7" t="s">
        <v>62</v>
      </c>
      <c r="W193" s="7" t="s">
        <v>62</v>
      </c>
      <c r="X193" s="7" t="s">
        <v>62</v>
      </c>
      <c r="Y193" s="7" t="s">
        <v>60</v>
      </c>
      <c r="Z193" s="7" t="s">
        <v>199</v>
      </c>
      <c r="AA193" s="7" t="s">
        <v>68</v>
      </c>
      <c r="AB193" s="7" t="s">
        <v>68</v>
      </c>
      <c r="AC193" s="7" t="s">
        <v>68</v>
      </c>
      <c r="AD193" s="7" t="s">
        <v>66</v>
      </c>
      <c r="AE193" s="7" t="s">
        <v>66</v>
      </c>
      <c r="AF193" s="7" t="s">
        <v>63</v>
      </c>
      <c r="AG193" s="7" t="s">
        <v>61</v>
      </c>
      <c r="AH193" s="7" t="s">
        <v>63</v>
      </c>
      <c r="AI193" s="7" t="s">
        <v>61</v>
      </c>
      <c r="AJ193" s="7" t="s">
        <v>61</v>
      </c>
      <c r="AK193" s="7" t="s">
        <v>63</v>
      </c>
      <c r="AL193" s="7" t="s">
        <v>63</v>
      </c>
      <c r="AM193" s="7" t="s">
        <v>61</v>
      </c>
      <c r="AN193" s="7" t="s">
        <v>92</v>
      </c>
      <c r="AO193" s="7" t="s">
        <v>61</v>
      </c>
      <c r="AP193" s="7" t="s">
        <v>63</v>
      </c>
      <c r="AQ193" s="7" t="s">
        <v>63</v>
      </c>
      <c r="AR193" s="7" t="s">
        <v>133</v>
      </c>
      <c r="AS193" s="7" t="s">
        <v>112</v>
      </c>
      <c r="AT193" s="7" t="s">
        <v>131</v>
      </c>
      <c r="AU193" s="7" t="s">
        <v>64</v>
      </c>
      <c r="AV193" s="7" t="s">
        <v>112</v>
      </c>
      <c r="AW193" s="7" t="s">
        <v>65</v>
      </c>
      <c r="AX193" s="7" t="s">
        <v>64</v>
      </c>
      <c r="AY193" s="7" t="s">
        <v>64</v>
      </c>
      <c r="AZ193" s="7" t="s">
        <v>112</v>
      </c>
      <c r="BA193" s="7" t="s">
        <v>64</v>
      </c>
      <c r="BB193" s="7" t="s">
        <v>65</v>
      </c>
      <c r="BC193" s="7" t="s">
        <v>299</v>
      </c>
      <c r="BD193" s="7" t="s">
        <v>105</v>
      </c>
    </row>
    <row r="194" spans="1:62" ht="13">
      <c r="A194" s="5">
        <v>43803.540967141205</v>
      </c>
      <c r="B194" s="7" t="s">
        <v>55</v>
      </c>
      <c r="C194" s="7" t="s">
        <v>58</v>
      </c>
      <c r="D194" s="7" t="s">
        <v>136</v>
      </c>
      <c r="E194" s="7" t="s">
        <v>60</v>
      </c>
      <c r="F194" s="7" t="s">
        <v>55</v>
      </c>
      <c r="G194" s="7" t="s">
        <v>63</v>
      </c>
      <c r="H194" s="7" t="s">
        <v>60</v>
      </c>
      <c r="I194" s="7" t="s">
        <v>55</v>
      </c>
      <c r="J194" s="7" t="s">
        <v>55</v>
      </c>
      <c r="K194" s="7" t="s">
        <v>63</v>
      </c>
      <c r="L194" s="7" t="s">
        <v>112</v>
      </c>
      <c r="M194" s="7" t="s">
        <v>131</v>
      </c>
      <c r="N194" s="7" t="s">
        <v>66</v>
      </c>
      <c r="O194" s="7" t="s">
        <v>131</v>
      </c>
      <c r="P194" s="7" t="s">
        <v>68</v>
      </c>
      <c r="Q194" s="7" t="s">
        <v>68</v>
      </c>
      <c r="R194" s="7" t="s">
        <v>60</v>
      </c>
      <c r="S194" s="7" t="s">
        <v>67</v>
      </c>
      <c r="T194" s="7" t="s">
        <v>60</v>
      </c>
      <c r="U194" s="7" t="s">
        <v>60</v>
      </c>
      <c r="V194" s="7" t="s">
        <v>68</v>
      </c>
      <c r="W194" s="7" t="s">
        <v>67</v>
      </c>
      <c r="X194" s="7" t="s">
        <v>60</v>
      </c>
      <c r="Y194" s="7" t="s">
        <v>68</v>
      </c>
      <c r="Z194" s="7" t="s">
        <v>199</v>
      </c>
      <c r="AA194" s="7" t="s">
        <v>68</v>
      </c>
      <c r="AB194" s="7" t="s">
        <v>60</v>
      </c>
      <c r="AC194" s="7" t="s">
        <v>60</v>
      </c>
      <c r="AD194" s="7" t="s">
        <v>67</v>
      </c>
      <c r="AE194" s="7" t="s">
        <v>66</v>
      </c>
      <c r="AF194" s="7" t="s">
        <v>63</v>
      </c>
      <c r="AG194" s="7" t="s">
        <v>61</v>
      </c>
      <c r="AH194" s="7" t="s">
        <v>63</v>
      </c>
      <c r="AI194" s="7" t="s">
        <v>61</v>
      </c>
      <c r="AJ194" s="7" t="s">
        <v>63</v>
      </c>
      <c r="AK194" s="7" t="s">
        <v>63</v>
      </c>
      <c r="AL194" s="7" t="s">
        <v>105</v>
      </c>
      <c r="AM194" s="7" t="s">
        <v>63</v>
      </c>
      <c r="AN194" s="7" t="s">
        <v>63</v>
      </c>
      <c r="AO194" s="7" t="s">
        <v>105</v>
      </c>
      <c r="AP194" s="7" t="s">
        <v>105</v>
      </c>
      <c r="AQ194" s="7" t="s">
        <v>105</v>
      </c>
      <c r="AR194" s="7" t="s">
        <v>105</v>
      </c>
      <c r="AS194" s="7" t="s">
        <v>112</v>
      </c>
      <c r="AT194" s="7" t="s">
        <v>131</v>
      </c>
      <c r="AU194" s="7" t="s">
        <v>108</v>
      </c>
      <c r="AV194" s="7" t="s">
        <v>112</v>
      </c>
      <c r="AW194" s="7" t="s">
        <v>108</v>
      </c>
      <c r="AX194" s="7" t="s">
        <v>108</v>
      </c>
      <c r="AY194" s="7" t="s">
        <v>131</v>
      </c>
      <c r="AZ194" s="7" t="s">
        <v>112</v>
      </c>
      <c r="BA194" s="7" t="s">
        <v>131</v>
      </c>
      <c r="BB194" s="7" t="s">
        <v>112</v>
      </c>
      <c r="BC194" s="7" t="s">
        <v>267</v>
      </c>
      <c r="BD194" s="7" t="s">
        <v>105</v>
      </c>
    </row>
    <row r="195" spans="1:62" ht="13">
      <c r="A195" s="5">
        <v>43803.54384875</v>
      </c>
      <c r="B195" s="7" t="s">
        <v>55</v>
      </c>
      <c r="C195" s="7" t="s">
        <v>58</v>
      </c>
      <c r="D195" s="7" t="s">
        <v>59</v>
      </c>
      <c r="E195" s="7" t="s">
        <v>62</v>
      </c>
      <c r="F195" s="7" t="s">
        <v>55</v>
      </c>
      <c r="G195" s="7" t="s">
        <v>92</v>
      </c>
      <c r="H195" s="7" t="s">
        <v>62</v>
      </c>
      <c r="I195" s="7" t="s">
        <v>55</v>
      </c>
      <c r="J195" s="7" t="s">
        <v>55</v>
      </c>
      <c r="K195" s="7" t="s">
        <v>92</v>
      </c>
      <c r="L195" s="7" t="s">
        <v>64</v>
      </c>
      <c r="M195" s="7" t="s">
        <v>64</v>
      </c>
      <c r="N195" s="7" t="s">
        <v>60</v>
      </c>
      <c r="O195" s="7" t="s">
        <v>65</v>
      </c>
      <c r="P195" s="7" t="s">
        <v>62</v>
      </c>
      <c r="Q195" s="7" t="s">
        <v>62</v>
      </c>
      <c r="R195" s="7" t="s">
        <v>62</v>
      </c>
      <c r="S195" s="7" t="s">
        <v>60</v>
      </c>
      <c r="T195" s="7" t="s">
        <v>60</v>
      </c>
      <c r="U195" s="7" t="s">
        <v>67</v>
      </c>
      <c r="V195" s="7" t="s">
        <v>67</v>
      </c>
      <c r="W195" s="7" t="s">
        <v>60</v>
      </c>
      <c r="X195" s="7" t="s">
        <v>67</v>
      </c>
      <c r="Y195" s="7" t="s">
        <v>68</v>
      </c>
      <c r="Z195" s="7" t="s">
        <v>199</v>
      </c>
      <c r="AA195" s="7" t="s">
        <v>68</v>
      </c>
      <c r="AB195" s="7" t="s">
        <v>68</v>
      </c>
      <c r="AC195" s="7" t="s">
        <v>68</v>
      </c>
      <c r="AD195" s="7" t="s">
        <v>66</v>
      </c>
      <c r="AE195" s="7" t="s">
        <v>66</v>
      </c>
      <c r="AF195" s="7" t="s">
        <v>92</v>
      </c>
      <c r="AG195" s="7" t="s">
        <v>93</v>
      </c>
      <c r="AH195" s="7" t="s">
        <v>105</v>
      </c>
      <c r="AI195" s="7" t="s">
        <v>92</v>
      </c>
      <c r="AJ195" s="7" t="s">
        <v>61</v>
      </c>
      <c r="AK195" s="7" t="s">
        <v>61</v>
      </c>
      <c r="AL195" s="7" t="s">
        <v>93</v>
      </c>
      <c r="AM195" s="7" t="s">
        <v>92</v>
      </c>
      <c r="AN195" s="7" t="s">
        <v>61</v>
      </c>
      <c r="AO195" s="7" t="s">
        <v>63</v>
      </c>
      <c r="AP195" s="7" t="s">
        <v>63</v>
      </c>
      <c r="AQ195" s="7" t="s">
        <v>63</v>
      </c>
      <c r="AR195" s="7" t="s">
        <v>133</v>
      </c>
      <c r="AS195" s="7" t="s">
        <v>112</v>
      </c>
      <c r="AT195" s="7" t="s">
        <v>112</v>
      </c>
      <c r="AU195" s="7" t="s">
        <v>65</v>
      </c>
      <c r="AV195" s="7" t="s">
        <v>112</v>
      </c>
      <c r="AW195" s="7" t="s">
        <v>131</v>
      </c>
      <c r="AX195" s="7" t="s">
        <v>131</v>
      </c>
      <c r="AY195" s="7" t="s">
        <v>65</v>
      </c>
      <c r="AZ195" s="7" t="s">
        <v>112</v>
      </c>
      <c r="BA195" s="7" t="s">
        <v>65</v>
      </c>
      <c r="BB195" s="7" t="s">
        <v>64</v>
      </c>
      <c r="BC195" s="7" t="s">
        <v>260</v>
      </c>
      <c r="BD195" s="7" t="s">
        <v>105</v>
      </c>
    </row>
    <row r="196" spans="1:62" ht="13">
      <c r="A196" s="5">
        <v>43803.556008194442</v>
      </c>
      <c r="B196" s="7" t="s">
        <v>55</v>
      </c>
      <c r="C196" s="7" t="s">
        <v>58</v>
      </c>
      <c r="D196" s="7" t="s">
        <v>136</v>
      </c>
      <c r="E196" s="7" t="s">
        <v>68</v>
      </c>
      <c r="F196" s="7" t="s">
        <v>55</v>
      </c>
      <c r="G196" s="7" t="s">
        <v>105</v>
      </c>
      <c r="H196" s="7" t="s">
        <v>67</v>
      </c>
      <c r="I196" s="7" t="s">
        <v>128</v>
      </c>
      <c r="J196" s="7" t="s">
        <v>128</v>
      </c>
      <c r="K196" s="7" t="s">
        <v>63</v>
      </c>
      <c r="L196" s="7" t="s">
        <v>131</v>
      </c>
      <c r="M196" s="7" t="s">
        <v>131</v>
      </c>
      <c r="N196" s="7" t="s">
        <v>67</v>
      </c>
      <c r="O196" s="7" t="s">
        <v>131</v>
      </c>
      <c r="P196" s="7" t="s">
        <v>60</v>
      </c>
      <c r="Q196" s="7" t="s">
        <v>60</v>
      </c>
      <c r="R196" s="7" t="s">
        <v>60</v>
      </c>
      <c r="S196" s="7" t="s">
        <v>60</v>
      </c>
      <c r="T196" s="7" t="s">
        <v>67</v>
      </c>
      <c r="U196" s="7" t="s">
        <v>60</v>
      </c>
      <c r="V196" s="7" t="s">
        <v>67</v>
      </c>
      <c r="W196" s="7" t="s">
        <v>68</v>
      </c>
      <c r="X196" s="7" t="s">
        <v>60</v>
      </c>
      <c r="Y196" s="7" t="s">
        <v>68</v>
      </c>
      <c r="Z196" s="7" t="s">
        <v>66</v>
      </c>
      <c r="AA196" s="7" t="s">
        <v>67</v>
      </c>
      <c r="AB196" s="7" t="s">
        <v>62</v>
      </c>
      <c r="AC196" s="7" t="s">
        <v>62</v>
      </c>
      <c r="AD196" s="7" t="s">
        <v>66</v>
      </c>
      <c r="AE196" s="7" t="s">
        <v>66</v>
      </c>
      <c r="AF196" s="7" t="s">
        <v>61</v>
      </c>
      <c r="AG196" s="7" t="s">
        <v>105</v>
      </c>
      <c r="AH196" s="7" t="s">
        <v>105</v>
      </c>
      <c r="AI196" s="7" t="s">
        <v>63</v>
      </c>
      <c r="AJ196" s="7" t="s">
        <v>61</v>
      </c>
      <c r="AK196" s="7" t="s">
        <v>61</v>
      </c>
      <c r="AL196" s="7" t="s">
        <v>61</v>
      </c>
      <c r="AM196" s="7" t="s">
        <v>63</v>
      </c>
      <c r="AN196" s="7" t="s">
        <v>63</v>
      </c>
      <c r="AO196" s="7" t="s">
        <v>63</v>
      </c>
      <c r="AP196" s="7" t="s">
        <v>63</v>
      </c>
      <c r="AQ196" s="7" t="s">
        <v>63</v>
      </c>
      <c r="AR196" s="7" t="s">
        <v>133</v>
      </c>
      <c r="AS196" s="7" t="s">
        <v>112</v>
      </c>
      <c r="AT196" s="7" t="s">
        <v>112</v>
      </c>
      <c r="AU196" s="7" t="s">
        <v>131</v>
      </c>
      <c r="AV196" s="7" t="s">
        <v>108</v>
      </c>
      <c r="AW196" s="7" t="s">
        <v>131</v>
      </c>
      <c r="AX196" s="7" t="s">
        <v>131</v>
      </c>
      <c r="AY196" s="7" t="s">
        <v>131</v>
      </c>
      <c r="AZ196" s="7" t="s">
        <v>131</v>
      </c>
      <c r="BA196" s="7" t="s">
        <v>131</v>
      </c>
      <c r="BB196" s="7" t="s">
        <v>65</v>
      </c>
      <c r="BC196" s="7" t="s">
        <v>274</v>
      </c>
      <c r="BD196" s="7" t="s">
        <v>61</v>
      </c>
    </row>
    <row r="197" spans="1:62" ht="13">
      <c r="A197" s="5">
        <v>43803.58469502315</v>
      </c>
      <c r="B197" s="7" t="s">
        <v>55</v>
      </c>
      <c r="C197" s="7" t="s">
        <v>58</v>
      </c>
      <c r="D197" s="7" t="s">
        <v>136</v>
      </c>
      <c r="E197" s="7" t="s">
        <v>67</v>
      </c>
      <c r="F197" s="7" t="s">
        <v>128</v>
      </c>
      <c r="G197" s="7" t="s">
        <v>105</v>
      </c>
      <c r="H197" s="7" t="s">
        <v>67</v>
      </c>
      <c r="I197" s="7" t="s">
        <v>128</v>
      </c>
      <c r="J197" s="7" t="s">
        <v>128</v>
      </c>
      <c r="K197" s="7" t="s">
        <v>63</v>
      </c>
      <c r="L197" s="7" t="s">
        <v>131</v>
      </c>
      <c r="M197" s="7" t="s">
        <v>131</v>
      </c>
      <c r="N197" s="7" t="s">
        <v>66</v>
      </c>
      <c r="O197" s="7" t="s">
        <v>65</v>
      </c>
      <c r="P197" s="7" t="s">
        <v>60</v>
      </c>
      <c r="Q197" s="7" t="s">
        <v>66</v>
      </c>
      <c r="R197" s="7" t="s">
        <v>66</v>
      </c>
      <c r="S197" s="7" t="s">
        <v>66</v>
      </c>
      <c r="T197" s="7" t="s">
        <v>66</v>
      </c>
      <c r="U197" s="7" t="s">
        <v>68</v>
      </c>
      <c r="V197" s="7" t="s">
        <v>66</v>
      </c>
      <c r="W197" s="7" t="s">
        <v>66</v>
      </c>
      <c r="X197" s="7" t="s">
        <v>66</v>
      </c>
      <c r="Y197" s="7" t="s">
        <v>62</v>
      </c>
      <c r="Z197" s="7" t="s">
        <v>85</v>
      </c>
      <c r="AA197" s="7" t="s">
        <v>60</v>
      </c>
      <c r="AB197" s="7" t="s">
        <v>62</v>
      </c>
      <c r="AC197" s="7" t="s">
        <v>60</v>
      </c>
      <c r="AD197" s="7" t="s">
        <v>66</v>
      </c>
      <c r="AE197" s="7" t="s">
        <v>66</v>
      </c>
      <c r="AF197" s="7" t="s">
        <v>63</v>
      </c>
      <c r="AG197" s="7" t="s">
        <v>63</v>
      </c>
      <c r="AH197" s="7" t="s">
        <v>105</v>
      </c>
      <c r="AI197" s="7" t="s">
        <v>92</v>
      </c>
      <c r="AJ197" s="7" t="s">
        <v>61</v>
      </c>
      <c r="AK197" s="7" t="s">
        <v>61</v>
      </c>
      <c r="AL197" s="7" t="s">
        <v>63</v>
      </c>
      <c r="AM197" s="7" t="s">
        <v>105</v>
      </c>
      <c r="AN197" s="7" t="s">
        <v>92</v>
      </c>
      <c r="AO197" s="7" t="s">
        <v>92</v>
      </c>
      <c r="AP197" s="7" t="s">
        <v>63</v>
      </c>
      <c r="AQ197" s="7" t="s">
        <v>105</v>
      </c>
      <c r="AR197" s="7" t="s">
        <v>105</v>
      </c>
      <c r="AS197" s="7" t="s">
        <v>131</v>
      </c>
      <c r="AT197" s="7" t="s">
        <v>65</v>
      </c>
      <c r="AU197" s="7" t="s">
        <v>65</v>
      </c>
      <c r="AV197" s="7" t="s">
        <v>108</v>
      </c>
      <c r="AW197" s="7" t="s">
        <v>65</v>
      </c>
      <c r="AX197" s="7" t="s">
        <v>65</v>
      </c>
      <c r="AY197" s="7" t="s">
        <v>65</v>
      </c>
      <c r="AZ197" s="7" t="s">
        <v>131</v>
      </c>
      <c r="BA197" s="7" t="s">
        <v>108</v>
      </c>
      <c r="BB197" s="7" t="s">
        <v>131</v>
      </c>
      <c r="BC197" s="7" t="s">
        <v>200</v>
      </c>
      <c r="BD197" s="7" t="s">
        <v>105</v>
      </c>
    </row>
    <row r="198" spans="1:62" ht="13">
      <c r="A198" s="5">
        <v>43803.598674502311</v>
      </c>
      <c r="B198" s="7" t="s">
        <v>55</v>
      </c>
      <c r="C198" s="7" t="s">
        <v>56</v>
      </c>
      <c r="D198" s="7" t="s">
        <v>59</v>
      </c>
      <c r="E198" s="7" t="s">
        <v>62</v>
      </c>
      <c r="F198" s="7" t="s">
        <v>55</v>
      </c>
      <c r="G198" s="7" t="s">
        <v>92</v>
      </c>
      <c r="H198" s="7" t="s">
        <v>67</v>
      </c>
      <c r="I198" s="7" t="s">
        <v>55</v>
      </c>
      <c r="J198" s="7" t="s">
        <v>55</v>
      </c>
      <c r="K198" s="7" t="s">
        <v>105</v>
      </c>
      <c r="L198" s="7" t="s">
        <v>131</v>
      </c>
      <c r="M198" s="7" t="s">
        <v>131</v>
      </c>
      <c r="N198" s="7" t="s">
        <v>62</v>
      </c>
      <c r="O198" s="7" t="s">
        <v>212</v>
      </c>
      <c r="P198" s="7" t="s">
        <v>60</v>
      </c>
      <c r="Q198" s="7" t="s">
        <v>62</v>
      </c>
      <c r="R198" s="7" t="s">
        <v>62</v>
      </c>
      <c r="S198" s="7" t="s">
        <v>62</v>
      </c>
      <c r="T198" s="7" t="s">
        <v>66</v>
      </c>
      <c r="U198" s="7" t="s">
        <v>68</v>
      </c>
      <c r="V198" s="7" t="s">
        <v>60</v>
      </c>
      <c r="W198" s="7" t="s">
        <v>60</v>
      </c>
      <c r="X198" s="7" t="s">
        <v>62</v>
      </c>
      <c r="Y198" s="7" t="s">
        <v>62</v>
      </c>
      <c r="Z198" s="7" t="s">
        <v>85</v>
      </c>
      <c r="AA198" s="7" t="s">
        <v>60</v>
      </c>
      <c r="AB198" s="7" t="s">
        <v>67</v>
      </c>
      <c r="AC198" s="7" t="s">
        <v>67</v>
      </c>
      <c r="AD198" s="7" t="s">
        <v>60</v>
      </c>
      <c r="AE198" s="7" t="s">
        <v>66</v>
      </c>
      <c r="AF198" s="7" t="s">
        <v>61</v>
      </c>
      <c r="AG198" s="7" t="s">
        <v>92</v>
      </c>
      <c r="AH198" s="7" t="s">
        <v>105</v>
      </c>
      <c r="AI198" s="7" t="s">
        <v>93</v>
      </c>
      <c r="AJ198" s="7" t="s">
        <v>93</v>
      </c>
      <c r="AK198" s="7" t="s">
        <v>93</v>
      </c>
      <c r="AL198" s="7" t="s">
        <v>61</v>
      </c>
      <c r="AM198" s="7" t="s">
        <v>93</v>
      </c>
      <c r="AN198" s="7" t="s">
        <v>61</v>
      </c>
      <c r="AO198" s="7" t="s">
        <v>63</v>
      </c>
      <c r="AP198" s="7" t="s">
        <v>61</v>
      </c>
      <c r="AQ198" s="7" t="s">
        <v>63</v>
      </c>
      <c r="AR198" s="7" t="s">
        <v>133</v>
      </c>
      <c r="AS198" s="7" t="s">
        <v>108</v>
      </c>
      <c r="AT198" s="7" t="s">
        <v>131</v>
      </c>
      <c r="AU198" s="7" t="s">
        <v>64</v>
      </c>
      <c r="AV198" s="7" t="s">
        <v>131</v>
      </c>
      <c r="AW198" s="7" t="s">
        <v>64</v>
      </c>
      <c r="AX198" s="7" t="s">
        <v>64</v>
      </c>
      <c r="AY198" s="7" t="s">
        <v>64</v>
      </c>
      <c r="AZ198" s="7" t="s">
        <v>112</v>
      </c>
      <c r="BA198" s="7" t="s">
        <v>64</v>
      </c>
      <c r="BB198" s="7" t="s">
        <v>131</v>
      </c>
      <c r="BC198" s="7" t="s">
        <v>258</v>
      </c>
      <c r="BD198" s="7" t="s">
        <v>63</v>
      </c>
    </row>
    <row r="199" spans="1:62" ht="13">
      <c r="A199" s="5">
        <v>43803.60033155093</v>
      </c>
      <c r="B199" s="7" t="s">
        <v>55</v>
      </c>
      <c r="C199" s="7" t="s">
        <v>56</v>
      </c>
      <c r="E199" s="7" t="s">
        <v>67</v>
      </c>
      <c r="F199" s="7" t="s">
        <v>128</v>
      </c>
      <c r="G199" s="7" t="s">
        <v>61</v>
      </c>
      <c r="H199" s="7" t="s">
        <v>67</v>
      </c>
      <c r="I199" s="7" t="s">
        <v>128</v>
      </c>
      <c r="J199" s="7" t="s">
        <v>128</v>
      </c>
      <c r="K199" s="7" t="s">
        <v>61</v>
      </c>
      <c r="L199" s="7" t="s">
        <v>65</v>
      </c>
      <c r="M199" s="7" t="s">
        <v>65</v>
      </c>
      <c r="N199" s="7" t="s">
        <v>68</v>
      </c>
      <c r="O199" s="7" t="s">
        <v>65</v>
      </c>
      <c r="P199" s="7" t="s">
        <v>68</v>
      </c>
      <c r="Q199" s="7" t="s">
        <v>68</v>
      </c>
      <c r="R199" s="7" t="s">
        <v>60</v>
      </c>
      <c r="S199" s="7" t="s">
        <v>60</v>
      </c>
      <c r="T199" s="7" t="s">
        <v>68</v>
      </c>
      <c r="U199" s="7" t="s">
        <v>62</v>
      </c>
      <c r="V199" s="7" t="s">
        <v>62</v>
      </c>
      <c r="W199" s="7" t="s">
        <v>68</v>
      </c>
      <c r="X199" s="7" t="s">
        <v>62</v>
      </c>
      <c r="Y199" s="7" t="s">
        <v>62</v>
      </c>
      <c r="Z199" s="7" t="s">
        <v>66</v>
      </c>
      <c r="AA199" s="7" t="s">
        <v>66</v>
      </c>
      <c r="AB199" s="7" t="s">
        <v>66</v>
      </c>
      <c r="AC199" s="7" t="s">
        <v>66</v>
      </c>
      <c r="AD199" s="7" t="s">
        <v>66</v>
      </c>
      <c r="AE199" s="7" t="s">
        <v>66</v>
      </c>
      <c r="AF199" s="7" t="s">
        <v>105</v>
      </c>
      <c r="AG199" s="7" t="s">
        <v>61</v>
      </c>
      <c r="AH199" s="7" t="s">
        <v>61</v>
      </c>
      <c r="AI199" s="7" t="s">
        <v>105</v>
      </c>
      <c r="AJ199" s="7" t="s">
        <v>63</v>
      </c>
      <c r="AK199" s="7" t="s">
        <v>63</v>
      </c>
      <c r="AL199" s="7" t="s">
        <v>105</v>
      </c>
      <c r="AM199" s="7" t="s">
        <v>105</v>
      </c>
      <c r="AN199" s="7" t="s">
        <v>105</v>
      </c>
      <c r="AO199" s="7" t="s">
        <v>105</v>
      </c>
      <c r="AP199" s="7" t="s">
        <v>105</v>
      </c>
      <c r="AQ199" s="7" t="s">
        <v>105</v>
      </c>
      <c r="AR199" s="7" t="s">
        <v>105</v>
      </c>
      <c r="AS199" s="7" t="s">
        <v>131</v>
      </c>
      <c r="AT199" s="7" t="s">
        <v>131</v>
      </c>
      <c r="AU199" s="7" t="s">
        <v>131</v>
      </c>
      <c r="AV199" s="7" t="s">
        <v>108</v>
      </c>
      <c r="AW199" s="7" t="s">
        <v>131</v>
      </c>
      <c r="AX199" s="7" t="s">
        <v>131</v>
      </c>
      <c r="AY199" s="7" t="s">
        <v>131</v>
      </c>
      <c r="AZ199" s="7" t="s">
        <v>112</v>
      </c>
      <c r="BA199" s="7" t="s">
        <v>65</v>
      </c>
      <c r="BB199" s="7" t="s">
        <v>65</v>
      </c>
      <c r="BC199" s="7" t="s">
        <v>230</v>
      </c>
      <c r="BD199" s="7" t="s">
        <v>105</v>
      </c>
    </row>
    <row r="200" spans="1:62" ht="13">
      <c r="A200" s="5">
        <v>43803.612378530088</v>
      </c>
      <c r="B200" s="7" t="s">
        <v>55</v>
      </c>
      <c r="C200" s="7" t="s">
        <v>58</v>
      </c>
      <c r="D200" s="7" t="s">
        <v>57</v>
      </c>
      <c r="E200" s="7" t="s">
        <v>60</v>
      </c>
      <c r="F200" s="7" t="s">
        <v>128</v>
      </c>
      <c r="G200" s="7" t="s">
        <v>61</v>
      </c>
      <c r="H200" s="7" t="s">
        <v>60</v>
      </c>
      <c r="I200" s="7" t="s">
        <v>55</v>
      </c>
      <c r="J200" s="7" t="s">
        <v>128</v>
      </c>
      <c r="K200" s="7" t="s">
        <v>61</v>
      </c>
      <c r="L200" s="7" t="s">
        <v>65</v>
      </c>
      <c r="M200" s="7" t="s">
        <v>65</v>
      </c>
      <c r="N200" s="7" t="s">
        <v>68</v>
      </c>
      <c r="O200" s="7" t="s">
        <v>65</v>
      </c>
      <c r="P200" s="7" t="s">
        <v>68</v>
      </c>
      <c r="Q200" s="7" t="s">
        <v>68</v>
      </c>
      <c r="R200" s="7" t="s">
        <v>68</v>
      </c>
      <c r="S200" s="7" t="s">
        <v>68</v>
      </c>
      <c r="T200" s="7" t="s">
        <v>68</v>
      </c>
      <c r="U200" s="7" t="s">
        <v>68</v>
      </c>
      <c r="V200" s="7" t="s">
        <v>68</v>
      </c>
      <c r="W200" s="7" t="s">
        <v>68</v>
      </c>
      <c r="X200" s="7" t="s">
        <v>68</v>
      </c>
      <c r="Y200" s="7" t="s">
        <v>68</v>
      </c>
      <c r="Z200" s="7" t="s">
        <v>85</v>
      </c>
      <c r="AA200" s="7" t="s">
        <v>68</v>
      </c>
      <c r="AB200" s="7" t="s">
        <v>62</v>
      </c>
      <c r="AC200" s="7" t="s">
        <v>68</v>
      </c>
      <c r="AD200" s="7" t="s">
        <v>67</v>
      </c>
      <c r="AE200" s="7" t="s">
        <v>60</v>
      </c>
      <c r="AF200" s="7" t="s">
        <v>92</v>
      </c>
      <c r="AG200" s="7" t="s">
        <v>92</v>
      </c>
      <c r="AH200" s="7" t="s">
        <v>61</v>
      </c>
      <c r="AI200" s="7" t="s">
        <v>61</v>
      </c>
      <c r="AJ200" s="7" t="s">
        <v>63</v>
      </c>
      <c r="AK200" s="7" t="s">
        <v>63</v>
      </c>
      <c r="AL200" s="7" t="s">
        <v>63</v>
      </c>
      <c r="AM200" s="7" t="s">
        <v>105</v>
      </c>
      <c r="AN200" s="7" t="s">
        <v>105</v>
      </c>
      <c r="AO200" s="7" t="s">
        <v>105</v>
      </c>
      <c r="AP200" s="7" t="s">
        <v>105</v>
      </c>
      <c r="AQ200" s="7" t="s">
        <v>105</v>
      </c>
      <c r="AR200" s="7" t="s">
        <v>105</v>
      </c>
      <c r="AS200" s="7" t="s">
        <v>131</v>
      </c>
      <c r="AT200" s="7" t="s">
        <v>112</v>
      </c>
      <c r="AU200" s="7" t="s">
        <v>112</v>
      </c>
      <c r="AV200" s="7" t="s">
        <v>108</v>
      </c>
      <c r="AW200" s="7" t="s">
        <v>108</v>
      </c>
      <c r="AX200" s="7" t="s">
        <v>108</v>
      </c>
      <c r="AY200" s="7" t="s">
        <v>112</v>
      </c>
      <c r="AZ200" s="7" t="s">
        <v>65</v>
      </c>
      <c r="BA200" s="7" t="s">
        <v>65</v>
      </c>
      <c r="BB200" s="7" t="s">
        <v>65</v>
      </c>
      <c r="BC200" s="7" t="s">
        <v>233</v>
      </c>
      <c r="BD200" s="7" t="s">
        <v>63</v>
      </c>
    </row>
    <row r="201" spans="1:62" ht="13">
      <c r="A201" s="5">
        <v>43803.675147256945</v>
      </c>
      <c r="B201" s="7" t="s">
        <v>55</v>
      </c>
      <c r="C201" s="7" t="s">
        <v>58</v>
      </c>
      <c r="D201" s="7" t="s">
        <v>136</v>
      </c>
      <c r="E201" s="7" t="s">
        <v>60</v>
      </c>
      <c r="F201" s="7" t="s">
        <v>128</v>
      </c>
      <c r="G201" s="7" t="s">
        <v>61</v>
      </c>
      <c r="H201" s="7" t="s">
        <v>60</v>
      </c>
      <c r="I201" s="7" t="s">
        <v>55</v>
      </c>
      <c r="J201" s="7" t="s">
        <v>55</v>
      </c>
      <c r="K201" s="7" t="s">
        <v>61</v>
      </c>
      <c r="L201" s="7" t="s">
        <v>65</v>
      </c>
      <c r="M201" s="7" t="s">
        <v>131</v>
      </c>
      <c r="N201" s="7" t="s">
        <v>66</v>
      </c>
      <c r="O201" s="7" t="s">
        <v>65</v>
      </c>
      <c r="P201" s="7" t="s">
        <v>62</v>
      </c>
      <c r="Q201" s="7" t="s">
        <v>60</v>
      </c>
      <c r="R201" s="7" t="s">
        <v>68</v>
      </c>
      <c r="S201" s="7" t="s">
        <v>60</v>
      </c>
      <c r="T201" s="7" t="s">
        <v>66</v>
      </c>
      <c r="U201" s="7" t="s">
        <v>60</v>
      </c>
      <c r="V201" s="7" t="s">
        <v>60</v>
      </c>
      <c r="W201" s="7" t="s">
        <v>60</v>
      </c>
      <c r="X201" s="7" t="s">
        <v>68</v>
      </c>
      <c r="Y201" s="7" t="s">
        <v>67</v>
      </c>
      <c r="Z201" s="7" t="s">
        <v>85</v>
      </c>
      <c r="AA201" s="7" t="s">
        <v>60</v>
      </c>
      <c r="AB201" s="7" t="s">
        <v>60</v>
      </c>
      <c r="AC201" s="7" t="s">
        <v>60</v>
      </c>
      <c r="AD201" s="7" t="s">
        <v>66</v>
      </c>
      <c r="AE201" s="7" t="s">
        <v>66</v>
      </c>
      <c r="AF201" s="7" t="s">
        <v>63</v>
      </c>
      <c r="AG201" s="7" t="s">
        <v>61</v>
      </c>
      <c r="AH201" s="7" t="s">
        <v>63</v>
      </c>
      <c r="AI201" s="7" t="s">
        <v>61</v>
      </c>
      <c r="AJ201" s="7" t="s">
        <v>63</v>
      </c>
      <c r="AK201" s="7" t="s">
        <v>61</v>
      </c>
      <c r="AL201" s="7" t="s">
        <v>63</v>
      </c>
      <c r="AM201" s="7" t="s">
        <v>105</v>
      </c>
      <c r="AN201" s="7" t="s">
        <v>61</v>
      </c>
      <c r="AO201" s="7" t="s">
        <v>61</v>
      </c>
      <c r="AP201" s="7" t="s">
        <v>63</v>
      </c>
      <c r="AQ201" s="7" t="s">
        <v>105</v>
      </c>
      <c r="AR201" s="7" t="s">
        <v>105</v>
      </c>
      <c r="AS201" s="7" t="s">
        <v>112</v>
      </c>
      <c r="AT201" s="7" t="s">
        <v>112</v>
      </c>
      <c r="AU201" s="7" t="s">
        <v>65</v>
      </c>
      <c r="AV201" s="7" t="s">
        <v>108</v>
      </c>
      <c r="AW201" s="7" t="s">
        <v>131</v>
      </c>
      <c r="AX201" s="7" t="s">
        <v>112</v>
      </c>
      <c r="AY201" s="7" t="s">
        <v>112</v>
      </c>
      <c r="AZ201" s="7" t="s">
        <v>131</v>
      </c>
      <c r="BA201" s="7" t="s">
        <v>64</v>
      </c>
      <c r="BB201" s="7" t="s">
        <v>65</v>
      </c>
      <c r="BC201" s="7" t="s">
        <v>208</v>
      </c>
      <c r="BD201" s="7" t="s">
        <v>63</v>
      </c>
    </row>
    <row r="202" spans="1:62" ht="13">
      <c r="A202" s="5">
        <v>43803.698582476849</v>
      </c>
      <c r="B202" s="7" t="s">
        <v>55</v>
      </c>
      <c r="C202" s="7" t="s">
        <v>56</v>
      </c>
      <c r="D202" s="7" t="s">
        <v>59</v>
      </c>
      <c r="E202" s="7" t="s">
        <v>67</v>
      </c>
      <c r="F202" s="7" t="s">
        <v>55</v>
      </c>
      <c r="G202" s="7" t="s">
        <v>61</v>
      </c>
      <c r="H202" s="7" t="s">
        <v>66</v>
      </c>
      <c r="I202" s="7" t="s">
        <v>128</v>
      </c>
      <c r="J202" s="7" t="s">
        <v>128</v>
      </c>
      <c r="K202" s="7" t="s">
        <v>61</v>
      </c>
      <c r="L202" s="7" t="s">
        <v>131</v>
      </c>
      <c r="M202" s="7" t="s">
        <v>65</v>
      </c>
      <c r="N202" s="7" t="s">
        <v>67</v>
      </c>
      <c r="O202" s="7" t="s">
        <v>131</v>
      </c>
      <c r="P202" s="7" t="s">
        <v>66</v>
      </c>
      <c r="Q202" s="7" t="s">
        <v>67</v>
      </c>
      <c r="R202" s="7" t="s">
        <v>67</v>
      </c>
      <c r="S202" s="7" t="s">
        <v>60</v>
      </c>
      <c r="T202" s="7" t="s">
        <v>60</v>
      </c>
      <c r="U202" s="7" t="s">
        <v>62</v>
      </c>
      <c r="V202" s="7" t="s">
        <v>67</v>
      </c>
      <c r="W202" s="7" t="s">
        <v>62</v>
      </c>
      <c r="X202" s="7" t="s">
        <v>68</v>
      </c>
      <c r="Y202" s="7" t="s">
        <v>60</v>
      </c>
      <c r="Z202" s="7" t="s">
        <v>66</v>
      </c>
      <c r="AA202" s="7" t="s">
        <v>67</v>
      </c>
      <c r="AB202" s="7" t="s">
        <v>68</v>
      </c>
      <c r="AC202" s="7" t="s">
        <v>60</v>
      </c>
      <c r="AD202" s="7" t="s">
        <v>66</v>
      </c>
      <c r="AE202" s="7" t="s">
        <v>67</v>
      </c>
      <c r="AF202" s="7" t="s">
        <v>61</v>
      </c>
      <c r="AG202" s="7" t="s">
        <v>93</v>
      </c>
      <c r="AH202" s="7" t="s">
        <v>105</v>
      </c>
      <c r="AI202" s="7" t="s">
        <v>92</v>
      </c>
      <c r="AJ202" s="7" t="s">
        <v>93</v>
      </c>
      <c r="AK202" s="7" t="s">
        <v>93</v>
      </c>
      <c r="AL202" s="7" t="s">
        <v>61</v>
      </c>
      <c r="AM202" s="7" t="s">
        <v>61</v>
      </c>
      <c r="AN202" s="7" t="s">
        <v>93</v>
      </c>
      <c r="AO202" s="7" t="s">
        <v>61</v>
      </c>
      <c r="AP202" s="7" t="s">
        <v>63</v>
      </c>
      <c r="AQ202" s="7" t="s">
        <v>105</v>
      </c>
      <c r="AR202" s="7" t="s">
        <v>105</v>
      </c>
      <c r="AS202" s="7" t="s">
        <v>65</v>
      </c>
      <c r="AT202" s="7" t="s">
        <v>131</v>
      </c>
      <c r="AU202" s="7" t="s">
        <v>131</v>
      </c>
      <c r="AV202" s="7" t="s">
        <v>108</v>
      </c>
      <c r="AW202" s="7" t="s">
        <v>65</v>
      </c>
      <c r="AX202" s="7" t="s">
        <v>65</v>
      </c>
      <c r="AY202" s="7" t="s">
        <v>65</v>
      </c>
      <c r="AZ202" s="7" t="s">
        <v>112</v>
      </c>
      <c r="BA202" s="7" t="s">
        <v>64</v>
      </c>
      <c r="BB202" s="7" t="s">
        <v>64</v>
      </c>
      <c r="BC202" s="7" t="s">
        <v>300</v>
      </c>
      <c r="BD202" s="7" t="s">
        <v>93</v>
      </c>
    </row>
    <row r="203" spans="1:62" ht="13">
      <c r="A203" s="5">
        <v>43803.707931168981</v>
      </c>
      <c r="B203" s="7" t="s">
        <v>55</v>
      </c>
      <c r="C203" s="7" t="s">
        <v>58</v>
      </c>
      <c r="D203" s="7" t="s">
        <v>136</v>
      </c>
      <c r="E203" s="7" t="s">
        <v>68</v>
      </c>
      <c r="F203" s="7" t="s">
        <v>55</v>
      </c>
      <c r="G203" s="7" t="s">
        <v>63</v>
      </c>
      <c r="H203" s="7" t="s">
        <v>68</v>
      </c>
      <c r="I203" s="7" t="s">
        <v>55</v>
      </c>
      <c r="J203" s="7" t="s">
        <v>55</v>
      </c>
      <c r="K203" s="7" t="s">
        <v>63</v>
      </c>
      <c r="L203" s="7" t="s">
        <v>65</v>
      </c>
      <c r="M203" s="7" t="s">
        <v>131</v>
      </c>
      <c r="N203" s="7" t="s">
        <v>67</v>
      </c>
      <c r="O203" s="7" t="s">
        <v>131</v>
      </c>
      <c r="P203" s="7" t="s">
        <v>60</v>
      </c>
      <c r="Q203" s="7" t="s">
        <v>60</v>
      </c>
      <c r="R203" s="7" t="s">
        <v>67</v>
      </c>
      <c r="S203" s="7" t="s">
        <v>60</v>
      </c>
      <c r="T203" s="7" t="s">
        <v>60</v>
      </c>
      <c r="U203" s="7" t="s">
        <v>60</v>
      </c>
      <c r="V203" s="7" t="s">
        <v>67</v>
      </c>
      <c r="W203" s="7" t="s">
        <v>67</v>
      </c>
      <c r="X203" s="7" t="s">
        <v>67</v>
      </c>
      <c r="Y203" s="7" t="s">
        <v>60</v>
      </c>
      <c r="Z203" s="7" t="s">
        <v>66</v>
      </c>
      <c r="AA203" s="7" t="s">
        <v>67</v>
      </c>
      <c r="AB203" s="7" t="s">
        <v>66</v>
      </c>
      <c r="AC203" s="7" t="s">
        <v>66</v>
      </c>
      <c r="AD203" s="7" t="s">
        <v>60</v>
      </c>
      <c r="AE203" s="7" t="s">
        <v>66</v>
      </c>
      <c r="AF203" s="7" t="s">
        <v>63</v>
      </c>
      <c r="AG203" s="7" t="s">
        <v>63</v>
      </c>
      <c r="AH203" s="7" t="s">
        <v>63</v>
      </c>
      <c r="AI203" s="7" t="s">
        <v>63</v>
      </c>
      <c r="AJ203" s="7" t="s">
        <v>63</v>
      </c>
      <c r="AK203" s="7" t="s">
        <v>63</v>
      </c>
      <c r="AL203" s="7" t="s">
        <v>63</v>
      </c>
      <c r="AM203" s="7" t="s">
        <v>63</v>
      </c>
      <c r="AN203" s="7" t="s">
        <v>63</v>
      </c>
      <c r="AO203" s="7" t="s">
        <v>105</v>
      </c>
      <c r="AP203" s="7" t="s">
        <v>105</v>
      </c>
      <c r="AQ203" s="7" t="s">
        <v>105</v>
      </c>
      <c r="AR203" s="7" t="s">
        <v>105</v>
      </c>
      <c r="AS203" s="7" t="s">
        <v>108</v>
      </c>
      <c r="AT203" s="7" t="s">
        <v>108</v>
      </c>
      <c r="AU203" s="7" t="s">
        <v>112</v>
      </c>
      <c r="AV203" s="7" t="s">
        <v>108</v>
      </c>
      <c r="AW203" s="7" t="s">
        <v>108</v>
      </c>
      <c r="AX203" s="7" t="s">
        <v>108</v>
      </c>
      <c r="AY203" s="7" t="s">
        <v>108</v>
      </c>
      <c r="AZ203" s="7" t="s">
        <v>108</v>
      </c>
      <c r="BA203" s="7" t="s">
        <v>112</v>
      </c>
      <c r="BB203" s="7" t="s">
        <v>108</v>
      </c>
      <c r="BC203" s="7" t="s">
        <v>205</v>
      </c>
      <c r="BD203" s="7" t="s">
        <v>105</v>
      </c>
    </row>
    <row r="204" spans="1:62" ht="13">
      <c r="A204" s="5">
        <v>43803.73093853009</v>
      </c>
      <c r="B204" s="7" t="s">
        <v>55</v>
      </c>
      <c r="C204" s="7" t="s">
        <v>58</v>
      </c>
      <c r="D204" s="7" t="s">
        <v>57</v>
      </c>
      <c r="E204" s="7" t="s">
        <v>60</v>
      </c>
      <c r="F204" s="7" t="s">
        <v>55</v>
      </c>
      <c r="G204" s="7" t="s">
        <v>61</v>
      </c>
      <c r="H204" s="7" t="s">
        <v>60</v>
      </c>
      <c r="I204" s="7" t="s">
        <v>55</v>
      </c>
      <c r="K204" s="7" t="s">
        <v>61</v>
      </c>
      <c r="L204" s="7" t="s">
        <v>131</v>
      </c>
      <c r="M204" s="7" t="s">
        <v>65</v>
      </c>
      <c r="N204" s="7" t="s">
        <v>67</v>
      </c>
      <c r="O204" s="7" t="s">
        <v>65</v>
      </c>
      <c r="P204" s="7" t="s">
        <v>60</v>
      </c>
      <c r="Q204" s="7" t="s">
        <v>60</v>
      </c>
      <c r="R204" s="7" t="s">
        <v>60</v>
      </c>
      <c r="S204" s="7" t="s">
        <v>60</v>
      </c>
      <c r="T204" s="7" t="s">
        <v>60</v>
      </c>
      <c r="U204" s="7" t="s">
        <v>60</v>
      </c>
      <c r="V204" s="7" t="s">
        <v>66</v>
      </c>
      <c r="W204" s="7" t="s">
        <v>67</v>
      </c>
      <c r="X204" s="7" t="s">
        <v>67</v>
      </c>
      <c r="Y204" s="7" t="s">
        <v>67</v>
      </c>
      <c r="Z204" s="7" t="s">
        <v>66</v>
      </c>
      <c r="AA204" s="7" t="s">
        <v>66</v>
      </c>
      <c r="AB204" s="7" t="s">
        <v>66</v>
      </c>
      <c r="AC204" s="7" t="s">
        <v>66</v>
      </c>
      <c r="AD204" s="7" t="s">
        <v>60</v>
      </c>
      <c r="AE204" s="7" t="s">
        <v>66</v>
      </c>
      <c r="AF204" s="7" t="s">
        <v>63</v>
      </c>
      <c r="AG204" s="7" t="s">
        <v>63</v>
      </c>
      <c r="AH204" s="7" t="s">
        <v>63</v>
      </c>
      <c r="AI204" s="7" t="s">
        <v>63</v>
      </c>
      <c r="AJ204" s="7" t="s">
        <v>63</v>
      </c>
      <c r="AK204" s="7" t="s">
        <v>63</v>
      </c>
      <c r="AL204" s="7" t="s">
        <v>63</v>
      </c>
      <c r="AM204" s="7" t="s">
        <v>61</v>
      </c>
      <c r="AN204" s="7" t="s">
        <v>105</v>
      </c>
      <c r="AO204" s="7" t="s">
        <v>105</v>
      </c>
      <c r="AP204" s="7" t="s">
        <v>105</v>
      </c>
      <c r="AQ204" s="7" t="s">
        <v>105</v>
      </c>
      <c r="AR204" s="7" t="s">
        <v>105</v>
      </c>
      <c r="AS204" s="7" t="s">
        <v>108</v>
      </c>
      <c r="AT204" s="7" t="s">
        <v>112</v>
      </c>
      <c r="AU204" s="7" t="s">
        <v>131</v>
      </c>
      <c r="AV204" s="7" t="s">
        <v>108</v>
      </c>
      <c r="AW204" s="7" t="s">
        <v>131</v>
      </c>
      <c r="AX204" s="7" t="s">
        <v>131</v>
      </c>
      <c r="AY204" s="7" t="s">
        <v>112</v>
      </c>
      <c r="AZ204" s="7" t="s">
        <v>112</v>
      </c>
      <c r="BA204" s="7" t="s">
        <v>65</v>
      </c>
      <c r="BB204" s="7" t="s">
        <v>65</v>
      </c>
      <c r="BC204" s="7" t="s">
        <v>287</v>
      </c>
      <c r="BD204" s="7" t="s">
        <v>105</v>
      </c>
    </row>
    <row r="205" spans="1:62" ht="13">
      <c r="A205" s="5">
        <v>43804.032501145834</v>
      </c>
      <c r="B205" s="7" t="s">
        <v>55</v>
      </c>
      <c r="C205" s="7" t="s">
        <v>58</v>
      </c>
      <c r="E205" s="7" t="s">
        <v>60</v>
      </c>
      <c r="F205" s="7" t="s">
        <v>55</v>
      </c>
      <c r="G205" s="7" t="s">
        <v>63</v>
      </c>
      <c r="H205" s="7" t="s">
        <v>60</v>
      </c>
      <c r="I205" s="7" t="s">
        <v>55</v>
      </c>
      <c r="J205" s="7" t="s">
        <v>55</v>
      </c>
      <c r="K205" s="7" t="s">
        <v>63</v>
      </c>
      <c r="L205" s="7" t="s">
        <v>131</v>
      </c>
      <c r="M205" s="7" t="s">
        <v>65</v>
      </c>
      <c r="N205" s="7" t="s">
        <v>60</v>
      </c>
      <c r="O205" s="7" t="s">
        <v>65</v>
      </c>
      <c r="P205" s="7" t="s">
        <v>68</v>
      </c>
      <c r="Q205" s="7" t="s">
        <v>67</v>
      </c>
      <c r="R205" s="7" t="s">
        <v>60</v>
      </c>
      <c r="S205" s="7" t="s">
        <v>67</v>
      </c>
      <c r="T205" s="7" t="s">
        <v>67</v>
      </c>
      <c r="U205" s="7" t="s">
        <v>67</v>
      </c>
      <c r="V205" s="7" t="s">
        <v>67</v>
      </c>
      <c r="W205" s="7" t="s">
        <v>66</v>
      </c>
      <c r="X205" s="7" t="s">
        <v>67</v>
      </c>
      <c r="Y205" s="7" t="s">
        <v>67</v>
      </c>
      <c r="Z205" s="7" t="s">
        <v>130</v>
      </c>
      <c r="AA205" s="7" t="s">
        <v>60</v>
      </c>
      <c r="AB205" s="7" t="s">
        <v>68</v>
      </c>
      <c r="AC205" s="7" t="s">
        <v>68</v>
      </c>
      <c r="AD205" s="7" t="s">
        <v>60</v>
      </c>
      <c r="AE205" s="7" t="s">
        <v>67</v>
      </c>
      <c r="AF205" s="7" t="s">
        <v>63</v>
      </c>
      <c r="AG205" s="7" t="s">
        <v>63</v>
      </c>
      <c r="AH205" s="7" t="s">
        <v>63</v>
      </c>
      <c r="AI205" s="7" t="s">
        <v>61</v>
      </c>
      <c r="AJ205" s="7" t="s">
        <v>63</v>
      </c>
      <c r="AK205" s="7" t="s">
        <v>61</v>
      </c>
      <c r="AL205" s="7" t="s">
        <v>63</v>
      </c>
      <c r="AM205" s="7" t="s">
        <v>63</v>
      </c>
      <c r="AN205" s="7" t="s">
        <v>63</v>
      </c>
      <c r="AO205" s="7" t="s">
        <v>105</v>
      </c>
      <c r="AP205" s="7" t="s">
        <v>105</v>
      </c>
      <c r="AQ205" s="7" t="s">
        <v>105</v>
      </c>
      <c r="AR205" s="7" t="s">
        <v>105</v>
      </c>
      <c r="AS205" s="7" t="s">
        <v>112</v>
      </c>
      <c r="AT205" s="7" t="s">
        <v>112</v>
      </c>
      <c r="AU205" s="7" t="s">
        <v>131</v>
      </c>
      <c r="AV205" s="7" t="s">
        <v>112</v>
      </c>
      <c r="AW205" s="7" t="s">
        <v>112</v>
      </c>
      <c r="AX205" s="7" t="s">
        <v>112</v>
      </c>
      <c r="AY205" s="7" t="s">
        <v>131</v>
      </c>
      <c r="AZ205" s="7" t="s">
        <v>131</v>
      </c>
      <c r="BA205" s="7" t="s">
        <v>131</v>
      </c>
      <c r="BB205" s="7" t="s">
        <v>112</v>
      </c>
      <c r="BC205" s="7" t="s">
        <v>267</v>
      </c>
      <c r="BD205" s="7" t="s">
        <v>63</v>
      </c>
    </row>
    <row r="206" spans="1:62" ht="13">
      <c r="A206" s="11">
        <v>43804.068066226857</v>
      </c>
      <c r="B206" s="12" t="s">
        <v>55</v>
      </c>
      <c r="C206" s="12" t="s">
        <v>58</v>
      </c>
      <c r="D206" s="12" t="s">
        <v>194</v>
      </c>
      <c r="E206" s="12" t="s">
        <v>67</v>
      </c>
      <c r="F206" s="12" t="s">
        <v>128</v>
      </c>
      <c r="G206" s="12" t="s">
        <v>105</v>
      </c>
      <c r="H206" s="12" t="s">
        <v>60</v>
      </c>
      <c r="I206" s="12" t="s">
        <v>55</v>
      </c>
      <c r="J206" s="12" t="s">
        <v>55</v>
      </c>
      <c r="K206" s="12" t="s">
        <v>105</v>
      </c>
      <c r="L206" s="12" t="s">
        <v>112</v>
      </c>
      <c r="M206" s="13"/>
      <c r="N206" s="12" t="s">
        <v>66</v>
      </c>
      <c r="O206" s="12" t="s">
        <v>131</v>
      </c>
      <c r="P206" s="12" t="s">
        <v>60</v>
      </c>
      <c r="Q206" s="13"/>
      <c r="R206" s="13"/>
      <c r="S206" s="12" t="s">
        <v>66</v>
      </c>
      <c r="T206" s="12" t="s">
        <v>66</v>
      </c>
      <c r="U206" s="13"/>
      <c r="V206" s="12" t="s">
        <v>66</v>
      </c>
      <c r="W206" s="12" t="s">
        <v>66</v>
      </c>
      <c r="X206" s="12" t="s">
        <v>66</v>
      </c>
      <c r="Y206" s="12" t="s">
        <v>60</v>
      </c>
      <c r="Z206" s="12" t="s">
        <v>66</v>
      </c>
      <c r="AA206" s="13"/>
      <c r="AB206" s="12" t="s">
        <v>66</v>
      </c>
      <c r="AC206" s="12" t="s">
        <v>66</v>
      </c>
      <c r="AD206" s="12" t="s">
        <v>66</v>
      </c>
      <c r="AE206" s="12" t="s">
        <v>66</v>
      </c>
      <c r="AF206" s="12" t="s">
        <v>63</v>
      </c>
      <c r="AG206" s="13"/>
      <c r="AH206" s="12" t="s">
        <v>63</v>
      </c>
      <c r="AI206" s="12" t="s">
        <v>61</v>
      </c>
      <c r="AJ206" s="12" t="s">
        <v>61</v>
      </c>
      <c r="AK206" s="12" t="s">
        <v>61</v>
      </c>
      <c r="AL206" s="12" t="s">
        <v>105</v>
      </c>
      <c r="AM206" s="12" t="s">
        <v>105</v>
      </c>
      <c r="AN206" s="12" t="s">
        <v>61</v>
      </c>
      <c r="AO206" s="12" t="s">
        <v>63</v>
      </c>
      <c r="AP206" s="12" t="s">
        <v>63</v>
      </c>
      <c r="AQ206" s="12" t="s">
        <v>63</v>
      </c>
      <c r="AR206" s="12" t="s">
        <v>203</v>
      </c>
      <c r="AS206" s="12" t="s">
        <v>131</v>
      </c>
      <c r="AT206" s="12" t="s">
        <v>131</v>
      </c>
      <c r="AU206" s="12" t="s">
        <v>131</v>
      </c>
      <c r="AV206" s="12" t="s">
        <v>131</v>
      </c>
      <c r="AW206" s="12" t="s">
        <v>131</v>
      </c>
      <c r="AX206" s="12" t="s">
        <v>65</v>
      </c>
      <c r="AY206" s="12" t="s">
        <v>65</v>
      </c>
      <c r="AZ206" s="12" t="s">
        <v>65</v>
      </c>
      <c r="BA206" s="12" t="s">
        <v>131</v>
      </c>
      <c r="BB206" s="12" t="s">
        <v>108</v>
      </c>
      <c r="BC206" s="13"/>
      <c r="BD206" s="12" t="s">
        <v>92</v>
      </c>
      <c r="BE206" s="13"/>
      <c r="BF206" s="13"/>
      <c r="BG206" s="13"/>
      <c r="BH206" s="13"/>
      <c r="BI206" s="13"/>
      <c r="BJ206" s="13"/>
    </row>
    <row r="207" spans="1:62" ht="13">
      <c r="A207" s="5">
        <v>43804.084710393523</v>
      </c>
      <c r="B207" s="7" t="s">
        <v>55</v>
      </c>
      <c r="C207" s="7" t="s">
        <v>58</v>
      </c>
      <c r="D207" s="7" t="s">
        <v>59</v>
      </c>
      <c r="E207" s="7" t="s">
        <v>67</v>
      </c>
      <c r="F207" s="7" t="s">
        <v>55</v>
      </c>
      <c r="G207" s="7" t="s">
        <v>63</v>
      </c>
      <c r="H207" s="7" t="s">
        <v>67</v>
      </c>
      <c r="I207" s="7" t="s">
        <v>55</v>
      </c>
      <c r="J207" s="7" t="s">
        <v>55</v>
      </c>
      <c r="K207" s="7" t="s">
        <v>63</v>
      </c>
      <c r="L207" s="7" t="s">
        <v>65</v>
      </c>
      <c r="M207" s="7" t="s">
        <v>131</v>
      </c>
      <c r="N207" s="7" t="s">
        <v>66</v>
      </c>
      <c r="O207" s="7" t="s">
        <v>65</v>
      </c>
      <c r="P207" s="7" t="s">
        <v>68</v>
      </c>
      <c r="Q207" s="7" t="s">
        <v>67</v>
      </c>
      <c r="R207" s="7" t="s">
        <v>66</v>
      </c>
      <c r="S207" s="7" t="s">
        <v>66</v>
      </c>
      <c r="T207" s="7" t="s">
        <v>66</v>
      </c>
      <c r="U207" s="7" t="s">
        <v>60</v>
      </c>
      <c r="V207" s="7" t="s">
        <v>66</v>
      </c>
      <c r="W207" s="7" t="s">
        <v>66</v>
      </c>
      <c r="X207" s="7" t="s">
        <v>66</v>
      </c>
      <c r="Y207" s="7" t="s">
        <v>60</v>
      </c>
      <c r="Z207" s="7" t="s">
        <v>85</v>
      </c>
      <c r="AA207" s="7" t="s">
        <v>68</v>
      </c>
      <c r="AB207" s="7" t="s">
        <v>68</v>
      </c>
      <c r="AC207" s="7" t="s">
        <v>67</v>
      </c>
      <c r="AD207" s="7" t="s">
        <v>66</v>
      </c>
      <c r="AE207" s="7" t="s">
        <v>66</v>
      </c>
      <c r="AF207" s="7" t="s">
        <v>63</v>
      </c>
      <c r="AG207" s="7" t="s">
        <v>63</v>
      </c>
      <c r="AH207" s="7" t="s">
        <v>105</v>
      </c>
      <c r="AI207" s="7" t="s">
        <v>93</v>
      </c>
      <c r="AJ207" s="7" t="s">
        <v>63</v>
      </c>
      <c r="AK207" s="7" t="s">
        <v>61</v>
      </c>
      <c r="AL207" s="7" t="s">
        <v>105</v>
      </c>
      <c r="AM207" s="7" t="s">
        <v>105</v>
      </c>
      <c r="AN207" s="7" t="s">
        <v>105</v>
      </c>
      <c r="AO207" s="7" t="s">
        <v>105</v>
      </c>
      <c r="AP207" s="7" t="s">
        <v>105</v>
      </c>
      <c r="AQ207" s="7" t="s">
        <v>105</v>
      </c>
      <c r="AR207" s="7" t="s">
        <v>105</v>
      </c>
      <c r="AS207" s="7" t="s">
        <v>108</v>
      </c>
      <c r="AT207" s="7" t="s">
        <v>108</v>
      </c>
      <c r="AU207" s="7" t="s">
        <v>112</v>
      </c>
      <c r="AV207" s="7" t="s">
        <v>112</v>
      </c>
      <c r="AW207" s="7" t="s">
        <v>131</v>
      </c>
      <c r="AX207" s="7" t="s">
        <v>112</v>
      </c>
      <c r="AY207" s="7" t="s">
        <v>65</v>
      </c>
      <c r="AZ207" s="7" t="s">
        <v>112</v>
      </c>
      <c r="BA207" s="7" t="s">
        <v>112</v>
      </c>
      <c r="BB207" s="7" t="s">
        <v>112</v>
      </c>
      <c r="BC207" s="7" t="s">
        <v>205</v>
      </c>
      <c r="BD207" s="7" t="s">
        <v>105</v>
      </c>
    </row>
    <row r="208" spans="1:62" ht="13">
      <c r="A208" s="5">
        <v>43804.310651087959</v>
      </c>
      <c r="B208" s="7" t="s">
        <v>55</v>
      </c>
      <c r="C208" s="7" t="s">
        <v>58</v>
      </c>
      <c r="E208" s="7" t="s">
        <v>60</v>
      </c>
      <c r="F208" s="7" t="s">
        <v>55</v>
      </c>
      <c r="G208" s="7" t="s">
        <v>105</v>
      </c>
      <c r="H208" s="7" t="s">
        <v>60</v>
      </c>
      <c r="I208" s="7" t="s">
        <v>55</v>
      </c>
      <c r="J208" s="7" t="s">
        <v>55</v>
      </c>
      <c r="K208" s="7" t="s">
        <v>105</v>
      </c>
      <c r="L208" s="7" t="s">
        <v>65</v>
      </c>
      <c r="M208" s="7" t="s">
        <v>112</v>
      </c>
      <c r="N208" s="7" t="s">
        <v>67</v>
      </c>
      <c r="O208" s="7" t="s">
        <v>65</v>
      </c>
      <c r="P208" s="7" t="s">
        <v>68</v>
      </c>
      <c r="Q208" s="7" t="s">
        <v>67</v>
      </c>
      <c r="R208" s="7" t="s">
        <v>67</v>
      </c>
      <c r="S208" s="7" t="s">
        <v>66</v>
      </c>
      <c r="T208" s="7" t="s">
        <v>66</v>
      </c>
      <c r="U208" s="7" t="s">
        <v>67</v>
      </c>
      <c r="V208" s="7" t="s">
        <v>60</v>
      </c>
      <c r="W208" s="7" t="s">
        <v>66</v>
      </c>
      <c r="X208" s="7" t="s">
        <v>66</v>
      </c>
      <c r="Y208" s="7" t="s">
        <v>67</v>
      </c>
      <c r="Z208" s="7" t="s">
        <v>130</v>
      </c>
      <c r="AA208" s="7" t="s">
        <v>60</v>
      </c>
      <c r="AB208" s="7" t="s">
        <v>67</v>
      </c>
      <c r="AC208" s="7" t="s">
        <v>67</v>
      </c>
      <c r="AD208" s="7" t="s">
        <v>67</v>
      </c>
      <c r="AE208" s="7" t="s">
        <v>66</v>
      </c>
      <c r="AF208" s="7" t="s">
        <v>63</v>
      </c>
      <c r="AG208" s="7" t="s">
        <v>63</v>
      </c>
      <c r="AH208" s="7" t="s">
        <v>63</v>
      </c>
      <c r="AI208" s="7" t="s">
        <v>63</v>
      </c>
      <c r="AJ208" s="7" t="s">
        <v>105</v>
      </c>
      <c r="AK208" s="7" t="s">
        <v>63</v>
      </c>
      <c r="AL208" s="7" t="s">
        <v>61</v>
      </c>
      <c r="AM208" s="7" t="s">
        <v>63</v>
      </c>
      <c r="AN208" s="7" t="s">
        <v>63</v>
      </c>
      <c r="AO208" s="7" t="s">
        <v>63</v>
      </c>
      <c r="AP208" s="7" t="s">
        <v>63</v>
      </c>
      <c r="AQ208" s="7" t="s">
        <v>105</v>
      </c>
      <c r="AR208" s="7" t="s">
        <v>105</v>
      </c>
      <c r="AS208" s="7" t="s">
        <v>108</v>
      </c>
      <c r="AT208" s="7" t="s">
        <v>108</v>
      </c>
      <c r="AU208" s="7" t="s">
        <v>131</v>
      </c>
      <c r="AV208" s="7" t="s">
        <v>112</v>
      </c>
      <c r="AW208" s="7" t="s">
        <v>131</v>
      </c>
      <c r="AX208" s="7" t="s">
        <v>131</v>
      </c>
      <c r="AY208" s="7" t="s">
        <v>131</v>
      </c>
      <c r="AZ208" s="7" t="s">
        <v>131</v>
      </c>
      <c r="BA208" s="7" t="s">
        <v>131</v>
      </c>
      <c r="BB208" s="7" t="s">
        <v>112</v>
      </c>
      <c r="BC208" s="7" t="s">
        <v>233</v>
      </c>
      <c r="BD208" s="7" t="s">
        <v>63</v>
      </c>
    </row>
    <row r="209" spans="1:56" ht="13">
      <c r="A209" s="5">
        <v>43804.325210659721</v>
      </c>
      <c r="B209" s="7" t="s">
        <v>55</v>
      </c>
      <c r="C209" s="7" t="s">
        <v>56</v>
      </c>
      <c r="D209" s="7" t="s">
        <v>57</v>
      </c>
      <c r="E209" s="7" t="s">
        <v>68</v>
      </c>
      <c r="F209" s="7" t="s">
        <v>55</v>
      </c>
      <c r="G209" s="7" t="s">
        <v>92</v>
      </c>
      <c r="H209" s="7" t="s">
        <v>68</v>
      </c>
      <c r="I209" s="7" t="s">
        <v>128</v>
      </c>
      <c r="J209" s="7" t="s">
        <v>128</v>
      </c>
      <c r="K209" s="7" t="s">
        <v>61</v>
      </c>
      <c r="L209" s="7" t="s">
        <v>65</v>
      </c>
      <c r="M209" s="7" t="s">
        <v>64</v>
      </c>
      <c r="N209" s="7" t="s">
        <v>62</v>
      </c>
      <c r="O209" s="7" t="s">
        <v>131</v>
      </c>
      <c r="P209" s="7" t="s">
        <v>68</v>
      </c>
      <c r="Q209" s="7" t="s">
        <v>68</v>
      </c>
      <c r="R209" s="7" t="s">
        <v>68</v>
      </c>
      <c r="S209" s="7" t="s">
        <v>68</v>
      </c>
      <c r="T209" s="7" t="s">
        <v>60</v>
      </c>
      <c r="U209" s="7" t="s">
        <v>60</v>
      </c>
      <c r="V209" s="7" t="s">
        <v>68</v>
      </c>
      <c r="W209" s="7" t="s">
        <v>60</v>
      </c>
      <c r="X209" s="7" t="s">
        <v>68</v>
      </c>
      <c r="Y209" s="7" t="s">
        <v>62</v>
      </c>
      <c r="Z209" s="7" t="s">
        <v>66</v>
      </c>
      <c r="AA209" s="7" t="s">
        <v>66</v>
      </c>
      <c r="AB209" s="7" t="s">
        <v>67</v>
      </c>
      <c r="AC209" s="7" t="s">
        <v>66</v>
      </c>
      <c r="AD209" s="7" t="s">
        <v>66</v>
      </c>
      <c r="AE209" s="7" t="s">
        <v>66</v>
      </c>
      <c r="AF209" s="7" t="s">
        <v>92</v>
      </c>
      <c r="AG209" s="7" t="s">
        <v>92</v>
      </c>
      <c r="AH209" s="7" t="s">
        <v>61</v>
      </c>
      <c r="AI209" s="7" t="s">
        <v>61</v>
      </c>
      <c r="AJ209" s="7" t="s">
        <v>63</v>
      </c>
      <c r="AK209" s="7" t="s">
        <v>105</v>
      </c>
      <c r="AL209" s="7" t="s">
        <v>92</v>
      </c>
      <c r="AM209" s="7" t="s">
        <v>63</v>
      </c>
      <c r="AN209" s="7" t="s">
        <v>63</v>
      </c>
      <c r="AO209" s="7" t="s">
        <v>63</v>
      </c>
      <c r="AP209" s="7" t="s">
        <v>61</v>
      </c>
      <c r="AQ209" s="7" t="s">
        <v>105</v>
      </c>
      <c r="AR209" s="7" t="s">
        <v>105</v>
      </c>
      <c r="AS209" s="7" t="s">
        <v>108</v>
      </c>
      <c r="AT209" s="7" t="s">
        <v>64</v>
      </c>
      <c r="AU209" s="7" t="s">
        <v>112</v>
      </c>
      <c r="AV209" s="7" t="s">
        <v>108</v>
      </c>
      <c r="AW209" s="7" t="s">
        <v>65</v>
      </c>
      <c r="AX209" s="7" t="s">
        <v>65</v>
      </c>
      <c r="AY209" s="7" t="s">
        <v>131</v>
      </c>
      <c r="AZ209" s="7" t="s">
        <v>112</v>
      </c>
      <c r="BA209" s="7" t="s">
        <v>64</v>
      </c>
      <c r="BB209" s="7" t="s">
        <v>65</v>
      </c>
      <c r="BC209" s="7" t="s">
        <v>301</v>
      </c>
      <c r="BD209" s="7" t="s">
        <v>63</v>
      </c>
    </row>
    <row r="210" spans="1:56" ht="13">
      <c r="A210" s="5">
        <v>43804.342779571758</v>
      </c>
      <c r="B210" s="7" t="s">
        <v>55</v>
      </c>
      <c r="C210" s="7" t="s">
        <v>58</v>
      </c>
      <c r="D210" s="7" t="s">
        <v>194</v>
      </c>
      <c r="E210" s="7" t="s">
        <v>60</v>
      </c>
      <c r="F210" s="7" t="s">
        <v>55</v>
      </c>
      <c r="G210" s="7" t="s">
        <v>61</v>
      </c>
      <c r="H210" s="7" t="s">
        <v>67</v>
      </c>
      <c r="I210" s="7" t="s">
        <v>128</v>
      </c>
      <c r="J210" s="7" t="s">
        <v>55</v>
      </c>
      <c r="K210" s="7" t="s">
        <v>63</v>
      </c>
      <c r="L210" s="7" t="s">
        <v>131</v>
      </c>
      <c r="M210" s="7" t="s">
        <v>65</v>
      </c>
      <c r="N210" s="7" t="s">
        <v>60</v>
      </c>
      <c r="O210" s="7" t="s">
        <v>65</v>
      </c>
      <c r="P210" s="7" t="s">
        <v>68</v>
      </c>
      <c r="Q210" s="7" t="s">
        <v>62</v>
      </c>
      <c r="R210" s="7" t="s">
        <v>62</v>
      </c>
      <c r="S210" s="7" t="s">
        <v>60</v>
      </c>
      <c r="T210" s="7" t="s">
        <v>67</v>
      </c>
      <c r="U210" s="7" t="s">
        <v>60</v>
      </c>
      <c r="V210" s="7" t="s">
        <v>60</v>
      </c>
      <c r="W210" s="7" t="s">
        <v>68</v>
      </c>
      <c r="X210" s="7" t="s">
        <v>68</v>
      </c>
      <c r="Y210" s="7" t="s">
        <v>62</v>
      </c>
      <c r="Z210" s="7" t="s">
        <v>85</v>
      </c>
      <c r="AA210" s="7" t="s">
        <v>60</v>
      </c>
      <c r="AB210" s="7" t="s">
        <v>67</v>
      </c>
      <c r="AC210" s="7" t="s">
        <v>66</v>
      </c>
      <c r="AD210" s="7" t="s">
        <v>66</v>
      </c>
      <c r="AE210" s="7" t="s">
        <v>66</v>
      </c>
      <c r="AF210" s="7" t="s">
        <v>61</v>
      </c>
      <c r="AG210" s="7" t="s">
        <v>61</v>
      </c>
      <c r="AH210" s="7" t="s">
        <v>63</v>
      </c>
      <c r="AI210" s="7" t="s">
        <v>61</v>
      </c>
      <c r="AJ210" s="7" t="s">
        <v>61</v>
      </c>
      <c r="AK210" s="7" t="s">
        <v>61</v>
      </c>
      <c r="AL210" s="7" t="s">
        <v>61</v>
      </c>
      <c r="AM210" s="7" t="s">
        <v>61</v>
      </c>
      <c r="AN210" s="7" t="s">
        <v>63</v>
      </c>
      <c r="AO210" s="7" t="s">
        <v>63</v>
      </c>
      <c r="AP210" s="7" t="s">
        <v>63</v>
      </c>
      <c r="AQ210" s="7" t="s">
        <v>105</v>
      </c>
      <c r="AR210" s="7" t="s">
        <v>105</v>
      </c>
      <c r="AS210" s="7" t="s">
        <v>131</v>
      </c>
      <c r="AT210" s="7" t="s">
        <v>65</v>
      </c>
      <c r="AU210" s="7" t="s">
        <v>65</v>
      </c>
      <c r="AV210" s="7" t="s">
        <v>131</v>
      </c>
      <c r="AW210" s="7" t="s">
        <v>65</v>
      </c>
      <c r="AX210" s="7" t="s">
        <v>65</v>
      </c>
      <c r="AY210" s="7" t="s">
        <v>65</v>
      </c>
      <c r="AZ210" s="7" t="s">
        <v>65</v>
      </c>
      <c r="BA210" s="7" t="s">
        <v>64</v>
      </c>
      <c r="BB210" s="7" t="s">
        <v>65</v>
      </c>
      <c r="BC210" s="7" t="s">
        <v>240</v>
      </c>
      <c r="BD210" s="7" t="s">
        <v>105</v>
      </c>
    </row>
    <row r="211" spans="1:56" ht="13">
      <c r="A211" s="5">
        <v>43804.347120879625</v>
      </c>
      <c r="B211" s="7" t="s">
        <v>55</v>
      </c>
      <c r="C211" s="7" t="s">
        <v>58</v>
      </c>
      <c r="D211" s="7" t="s">
        <v>59</v>
      </c>
      <c r="E211" s="7" t="s">
        <v>68</v>
      </c>
      <c r="F211" s="7" t="s">
        <v>55</v>
      </c>
      <c r="G211" s="7" t="s">
        <v>63</v>
      </c>
      <c r="H211" s="7" t="s">
        <v>68</v>
      </c>
      <c r="I211" s="7" t="s">
        <v>55</v>
      </c>
      <c r="J211" s="7" t="s">
        <v>55</v>
      </c>
      <c r="K211" s="7" t="s">
        <v>63</v>
      </c>
      <c r="L211" s="7" t="s">
        <v>65</v>
      </c>
      <c r="M211" s="7" t="s">
        <v>64</v>
      </c>
      <c r="N211" s="7" t="s">
        <v>66</v>
      </c>
      <c r="O211" s="7" t="s">
        <v>131</v>
      </c>
      <c r="P211" s="7" t="s">
        <v>60</v>
      </c>
      <c r="Q211" s="7" t="s">
        <v>68</v>
      </c>
      <c r="R211" s="7" t="s">
        <v>68</v>
      </c>
      <c r="S211" s="7" t="s">
        <v>68</v>
      </c>
      <c r="T211" s="7" t="s">
        <v>68</v>
      </c>
      <c r="U211" s="7" t="s">
        <v>68</v>
      </c>
      <c r="V211" s="7" t="s">
        <v>68</v>
      </c>
      <c r="W211" s="7" t="s">
        <v>68</v>
      </c>
      <c r="X211" s="7" t="s">
        <v>68</v>
      </c>
      <c r="Y211" s="7" t="s">
        <v>68</v>
      </c>
      <c r="Z211" s="7" t="s">
        <v>66</v>
      </c>
      <c r="AA211" s="7" t="s">
        <v>67</v>
      </c>
      <c r="AB211" s="7" t="s">
        <v>62</v>
      </c>
      <c r="AC211" s="7" t="s">
        <v>62</v>
      </c>
      <c r="AD211" s="7" t="s">
        <v>67</v>
      </c>
      <c r="AE211" s="7" t="s">
        <v>67</v>
      </c>
      <c r="AF211" s="7" t="s">
        <v>61</v>
      </c>
      <c r="AG211" s="7" t="s">
        <v>61</v>
      </c>
      <c r="AH211" s="7" t="s">
        <v>61</v>
      </c>
      <c r="AI211" s="7" t="s">
        <v>63</v>
      </c>
      <c r="AJ211" s="7" t="s">
        <v>63</v>
      </c>
      <c r="AK211" s="7" t="s">
        <v>63</v>
      </c>
      <c r="AL211" s="7" t="s">
        <v>63</v>
      </c>
      <c r="AM211" s="7" t="s">
        <v>63</v>
      </c>
      <c r="AN211" s="7" t="s">
        <v>61</v>
      </c>
      <c r="AO211" s="7" t="s">
        <v>63</v>
      </c>
      <c r="AP211" s="7" t="s">
        <v>63</v>
      </c>
      <c r="AQ211" s="7" t="s">
        <v>63</v>
      </c>
      <c r="AR211" s="7" t="s">
        <v>105</v>
      </c>
      <c r="AS211" s="7" t="s">
        <v>112</v>
      </c>
      <c r="AT211" s="7" t="s">
        <v>65</v>
      </c>
      <c r="AU211" s="7" t="s">
        <v>131</v>
      </c>
      <c r="AV211" s="7" t="s">
        <v>112</v>
      </c>
      <c r="AW211" s="7" t="s">
        <v>131</v>
      </c>
      <c r="AX211" s="7" t="s">
        <v>65</v>
      </c>
      <c r="AY211" s="7" t="s">
        <v>65</v>
      </c>
      <c r="AZ211" s="7" t="s">
        <v>131</v>
      </c>
      <c r="BA211" s="7" t="s">
        <v>112</v>
      </c>
      <c r="BB211" s="7" t="s">
        <v>112</v>
      </c>
      <c r="BC211" s="7" t="s">
        <v>211</v>
      </c>
      <c r="BD211" s="7" t="s">
        <v>105</v>
      </c>
    </row>
    <row r="212" spans="1:56" ht="13">
      <c r="A212" s="5">
        <v>43804.36300380787</v>
      </c>
      <c r="B212" s="7" t="s">
        <v>55</v>
      </c>
      <c r="C212" s="7" t="s">
        <v>58</v>
      </c>
      <c r="D212" s="7" t="s">
        <v>136</v>
      </c>
      <c r="E212" s="7" t="s">
        <v>67</v>
      </c>
      <c r="F212" s="7" t="s">
        <v>55</v>
      </c>
      <c r="G212" s="7" t="s">
        <v>92</v>
      </c>
      <c r="H212" s="7" t="s">
        <v>60</v>
      </c>
      <c r="I212" s="7" t="s">
        <v>55</v>
      </c>
      <c r="J212" s="7" t="s">
        <v>55</v>
      </c>
      <c r="K212" s="7" t="s">
        <v>92</v>
      </c>
      <c r="L212" s="7" t="s">
        <v>65</v>
      </c>
      <c r="M212" s="7" t="s">
        <v>65</v>
      </c>
      <c r="N212" s="7" t="s">
        <v>62</v>
      </c>
      <c r="O212" s="7" t="s">
        <v>129</v>
      </c>
      <c r="P212" s="7" t="s">
        <v>67</v>
      </c>
      <c r="Q212" s="7" t="s">
        <v>60</v>
      </c>
      <c r="R212" s="7" t="s">
        <v>62</v>
      </c>
      <c r="S212" s="7" t="s">
        <v>68</v>
      </c>
      <c r="T212" s="7" t="s">
        <v>68</v>
      </c>
      <c r="U212" s="7" t="s">
        <v>68</v>
      </c>
      <c r="V212" s="7" t="s">
        <v>68</v>
      </c>
      <c r="W212" s="7" t="s">
        <v>62</v>
      </c>
      <c r="X212" s="7" t="s">
        <v>60</v>
      </c>
      <c r="Y212" s="7" t="s">
        <v>62</v>
      </c>
      <c r="Z212" s="7" t="s">
        <v>199</v>
      </c>
      <c r="AA212" s="7" t="s">
        <v>62</v>
      </c>
      <c r="AB212" s="7" t="s">
        <v>60</v>
      </c>
      <c r="AC212" s="7" t="s">
        <v>60</v>
      </c>
      <c r="AD212" s="7" t="s">
        <v>66</v>
      </c>
      <c r="AE212" s="7" t="s">
        <v>66</v>
      </c>
      <c r="AF212" s="7" t="s">
        <v>93</v>
      </c>
      <c r="AG212" s="7" t="s">
        <v>63</v>
      </c>
      <c r="AH212" s="7" t="s">
        <v>105</v>
      </c>
      <c r="AI212" s="7" t="s">
        <v>93</v>
      </c>
      <c r="AJ212" s="7" t="s">
        <v>61</v>
      </c>
      <c r="AK212" s="7" t="s">
        <v>61</v>
      </c>
      <c r="AL212" s="7" t="s">
        <v>61</v>
      </c>
      <c r="AM212" s="7" t="s">
        <v>61</v>
      </c>
      <c r="AN212" s="7" t="s">
        <v>92</v>
      </c>
      <c r="AO212" s="7" t="s">
        <v>61</v>
      </c>
      <c r="AP212" s="7" t="s">
        <v>92</v>
      </c>
      <c r="AQ212" s="7" t="s">
        <v>105</v>
      </c>
      <c r="AR212" s="7" t="s">
        <v>105</v>
      </c>
      <c r="AS212" s="7" t="s">
        <v>65</v>
      </c>
      <c r="AT212" s="7" t="s">
        <v>65</v>
      </c>
      <c r="AU212" s="7" t="s">
        <v>64</v>
      </c>
      <c r="AV212" s="7" t="s">
        <v>108</v>
      </c>
      <c r="AW212" s="7" t="s">
        <v>64</v>
      </c>
      <c r="AX212" s="7" t="s">
        <v>64</v>
      </c>
      <c r="AY212" s="7" t="s">
        <v>64</v>
      </c>
      <c r="AZ212" s="7" t="s">
        <v>112</v>
      </c>
      <c r="BA212" s="7" t="s">
        <v>64</v>
      </c>
      <c r="BB212" s="7" t="s">
        <v>64</v>
      </c>
      <c r="BC212" s="7" t="s">
        <v>302</v>
      </c>
      <c r="BD212" s="7" t="s">
        <v>105</v>
      </c>
    </row>
    <row r="213" spans="1:56" ht="13">
      <c r="A213" s="5">
        <v>43804.374646643519</v>
      </c>
      <c r="B213" s="7" t="s">
        <v>55</v>
      </c>
      <c r="C213" s="7" t="s">
        <v>56</v>
      </c>
      <c r="D213" s="7" t="s">
        <v>59</v>
      </c>
      <c r="E213" s="7" t="s">
        <v>67</v>
      </c>
      <c r="F213" s="7" t="s">
        <v>55</v>
      </c>
      <c r="G213" s="7" t="s">
        <v>61</v>
      </c>
      <c r="H213" s="7" t="s">
        <v>67</v>
      </c>
      <c r="I213" s="7" t="s">
        <v>55</v>
      </c>
      <c r="J213" s="7" t="s">
        <v>55</v>
      </c>
      <c r="K213" s="7" t="s">
        <v>61</v>
      </c>
      <c r="L213" s="7" t="s">
        <v>65</v>
      </c>
      <c r="M213" s="7" t="s">
        <v>65</v>
      </c>
      <c r="N213" s="7" t="s">
        <v>68</v>
      </c>
      <c r="O213" s="7" t="s">
        <v>131</v>
      </c>
      <c r="P213" s="7" t="s">
        <v>60</v>
      </c>
      <c r="Q213" s="7" t="s">
        <v>68</v>
      </c>
      <c r="R213" s="7" t="s">
        <v>60</v>
      </c>
      <c r="S213" s="7" t="s">
        <v>67</v>
      </c>
      <c r="T213" s="7" t="s">
        <v>67</v>
      </c>
      <c r="U213" s="7" t="s">
        <v>67</v>
      </c>
      <c r="V213" s="7" t="s">
        <v>60</v>
      </c>
      <c r="W213" s="7" t="s">
        <v>68</v>
      </c>
      <c r="X213" s="7" t="s">
        <v>68</v>
      </c>
      <c r="Y213" s="7" t="s">
        <v>68</v>
      </c>
      <c r="Z213" s="7" t="s">
        <v>66</v>
      </c>
      <c r="AA213" s="7" t="s">
        <v>60</v>
      </c>
      <c r="AB213" s="7" t="s">
        <v>67</v>
      </c>
      <c r="AC213" s="7" t="s">
        <v>67</v>
      </c>
      <c r="AD213" s="7" t="s">
        <v>66</v>
      </c>
      <c r="AE213" s="7" t="s">
        <v>67</v>
      </c>
      <c r="AF213" s="7" t="s">
        <v>61</v>
      </c>
      <c r="AG213" s="7" t="s">
        <v>92</v>
      </c>
      <c r="AH213" s="7" t="s">
        <v>61</v>
      </c>
      <c r="AI213" s="7" t="s">
        <v>61</v>
      </c>
      <c r="AJ213" s="7" t="s">
        <v>61</v>
      </c>
      <c r="AK213" s="7" t="s">
        <v>61</v>
      </c>
      <c r="AL213" s="7" t="s">
        <v>61</v>
      </c>
      <c r="AM213" s="7" t="s">
        <v>105</v>
      </c>
      <c r="AN213" s="7" t="s">
        <v>61</v>
      </c>
      <c r="AO213" s="7" t="s">
        <v>63</v>
      </c>
      <c r="AP213" s="7" t="s">
        <v>105</v>
      </c>
      <c r="AQ213" s="7" t="s">
        <v>105</v>
      </c>
      <c r="AR213" s="7" t="s">
        <v>105</v>
      </c>
      <c r="AS213" s="7" t="s">
        <v>112</v>
      </c>
      <c r="AT213" s="7" t="s">
        <v>112</v>
      </c>
      <c r="AU213" s="7" t="s">
        <v>112</v>
      </c>
      <c r="AV213" s="7" t="s">
        <v>108</v>
      </c>
      <c r="AW213" s="7" t="s">
        <v>131</v>
      </c>
      <c r="AX213" s="7" t="s">
        <v>131</v>
      </c>
      <c r="AY213" s="7" t="s">
        <v>65</v>
      </c>
      <c r="AZ213" s="7" t="s">
        <v>131</v>
      </c>
      <c r="BA213" s="7" t="s">
        <v>65</v>
      </c>
      <c r="BB213" s="7" t="s">
        <v>65</v>
      </c>
      <c r="BC213" s="7" t="s">
        <v>303</v>
      </c>
      <c r="BD213" s="7" t="s">
        <v>105</v>
      </c>
    </row>
    <row r="214" spans="1:56" ht="13">
      <c r="A214" s="5">
        <v>43804.430516493056</v>
      </c>
      <c r="B214" s="7" t="s">
        <v>55</v>
      </c>
      <c r="C214" s="7" t="s">
        <v>56</v>
      </c>
      <c r="D214" s="7" t="s">
        <v>136</v>
      </c>
      <c r="E214" s="7" t="s">
        <v>67</v>
      </c>
      <c r="F214" s="7" t="s">
        <v>128</v>
      </c>
      <c r="G214" s="7" t="s">
        <v>63</v>
      </c>
      <c r="H214" s="7" t="s">
        <v>67</v>
      </c>
      <c r="I214" s="7" t="s">
        <v>128</v>
      </c>
      <c r="J214" s="7" t="s">
        <v>128</v>
      </c>
      <c r="K214" s="7" t="s">
        <v>63</v>
      </c>
      <c r="L214" s="7" t="s">
        <v>131</v>
      </c>
      <c r="M214" s="7" t="s">
        <v>131</v>
      </c>
      <c r="N214" s="7" t="s">
        <v>67</v>
      </c>
      <c r="O214" s="7" t="s">
        <v>65</v>
      </c>
      <c r="P214" s="7" t="s">
        <v>60</v>
      </c>
      <c r="Q214" s="7" t="s">
        <v>68</v>
      </c>
      <c r="R214" s="7" t="s">
        <v>68</v>
      </c>
      <c r="S214" s="7" t="s">
        <v>67</v>
      </c>
      <c r="T214" s="7" t="s">
        <v>67</v>
      </c>
      <c r="U214" s="7" t="s">
        <v>67</v>
      </c>
      <c r="V214" s="7" t="s">
        <v>60</v>
      </c>
      <c r="W214" s="7" t="s">
        <v>60</v>
      </c>
      <c r="X214" s="7" t="s">
        <v>67</v>
      </c>
      <c r="Y214" s="7" t="s">
        <v>68</v>
      </c>
      <c r="Z214" s="7" t="s">
        <v>66</v>
      </c>
      <c r="AA214" s="7" t="s">
        <v>66</v>
      </c>
      <c r="AB214" s="7" t="s">
        <v>67</v>
      </c>
      <c r="AC214" s="7" t="s">
        <v>67</v>
      </c>
      <c r="AD214" s="7" t="s">
        <v>66</v>
      </c>
      <c r="AE214" s="7" t="s">
        <v>67</v>
      </c>
      <c r="AF214" s="7" t="s">
        <v>63</v>
      </c>
      <c r="AG214" s="7" t="s">
        <v>63</v>
      </c>
      <c r="AH214" s="7" t="s">
        <v>63</v>
      </c>
      <c r="AI214" s="7" t="s">
        <v>63</v>
      </c>
      <c r="AJ214" s="7" t="s">
        <v>61</v>
      </c>
      <c r="AK214" s="7" t="s">
        <v>61</v>
      </c>
      <c r="AL214" s="7" t="s">
        <v>105</v>
      </c>
      <c r="AM214" s="7" t="s">
        <v>105</v>
      </c>
      <c r="AN214" s="7" t="s">
        <v>61</v>
      </c>
      <c r="AO214" s="7" t="s">
        <v>63</v>
      </c>
      <c r="AP214" s="7" t="s">
        <v>105</v>
      </c>
      <c r="AQ214" s="7" t="s">
        <v>63</v>
      </c>
      <c r="AR214" s="7" t="s">
        <v>133</v>
      </c>
      <c r="AS214" s="7" t="s">
        <v>131</v>
      </c>
      <c r="AT214" s="7" t="s">
        <v>112</v>
      </c>
      <c r="AU214" s="7" t="s">
        <v>131</v>
      </c>
      <c r="AV214" s="7" t="s">
        <v>112</v>
      </c>
      <c r="AW214" s="7" t="s">
        <v>112</v>
      </c>
      <c r="AX214" s="7" t="s">
        <v>112</v>
      </c>
      <c r="AY214" s="7" t="s">
        <v>112</v>
      </c>
      <c r="AZ214" s="7" t="s">
        <v>131</v>
      </c>
      <c r="BA214" s="7" t="s">
        <v>112</v>
      </c>
      <c r="BB214" s="7" t="s">
        <v>65</v>
      </c>
      <c r="BC214" s="7" t="s">
        <v>200</v>
      </c>
      <c r="BD214" s="7" t="s">
        <v>105</v>
      </c>
    </row>
    <row r="215" spans="1:56" ht="13">
      <c r="A215" s="5">
        <v>43804.452648784718</v>
      </c>
      <c r="B215" s="7" t="s">
        <v>55</v>
      </c>
      <c r="C215" s="7" t="s">
        <v>56</v>
      </c>
      <c r="D215" s="7" t="s">
        <v>57</v>
      </c>
      <c r="E215" s="7" t="s">
        <v>68</v>
      </c>
      <c r="F215" s="7" t="s">
        <v>55</v>
      </c>
      <c r="G215" s="7" t="s">
        <v>92</v>
      </c>
      <c r="H215" s="7" t="s">
        <v>60</v>
      </c>
      <c r="I215" s="7" t="s">
        <v>128</v>
      </c>
      <c r="J215" s="7" t="s">
        <v>128</v>
      </c>
      <c r="K215" s="7" t="s">
        <v>63</v>
      </c>
      <c r="L215" s="7" t="s">
        <v>131</v>
      </c>
      <c r="M215" s="7" t="s">
        <v>112</v>
      </c>
      <c r="N215" s="7" t="s">
        <v>60</v>
      </c>
      <c r="O215" s="7" t="s">
        <v>65</v>
      </c>
      <c r="P215" s="7" t="s">
        <v>68</v>
      </c>
      <c r="Q215" s="7" t="s">
        <v>60</v>
      </c>
      <c r="R215" s="7" t="s">
        <v>60</v>
      </c>
      <c r="S215" s="7" t="s">
        <v>60</v>
      </c>
      <c r="T215" s="7" t="s">
        <v>60</v>
      </c>
      <c r="U215" s="7" t="s">
        <v>60</v>
      </c>
      <c r="V215" s="7" t="s">
        <v>60</v>
      </c>
      <c r="W215" s="7" t="s">
        <v>60</v>
      </c>
      <c r="X215" s="7" t="s">
        <v>60</v>
      </c>
      <c r="Y215" s="7" t="s">
        <v>68</v>
      </c>
      <c r="Z215" s="7" t="s">
        <v>130</v>
      </c>
      <c r="AA215" s="7" t="s">
        <v>60</v>
      </c>
      <c r="AB215" s="7" t="s">
        <v>67</v>
      </c>
      <c r="AC215" s="7" t="s">
        <v>67</v>
      </c>
      <c r="AD215" s="7" t="s">
        <v>66</v>
      </c>
      <c r="AE215" s="7" t="s">
        <v>66</v>
      </c>
      <c r="AF215" s="7" t="s">
        <v>63</v>
      </c>
      <c r="AG215" s="7" t="s">
        <v>92</v>
      </c>
      <c r="AH215" s="7" t="s">
        <v>93</v>
      </c>
      <c r="AI215" s="7" t="s">
        <v>63</v>
      </c>
      <c r="AJ215" s="7" t="s">
        <v>61</v>
      </c>
      <c r="AK215" s="7" t="s">
        <v>61</v>
      </c>
      <c r="AL215" s="7" t="s">
        <v>63</v>
      </c>
      <c r="AM215" s="7" t="s">
        <v>63</v>
      </c>
      <c r="AN215" s="7" t="s">
        <v>61</v>
      </c>
      <c r="AO215" s="7" t="s">
        <v>63</v>
      </c>
      <c r="AP215" s="7" t="s">
        <v>63</v>
      </c>
      <c r="AQ215" s="7" t="s">
        <v>63</v>
      </c>
      <c r="AR215" s="7" t="s">
        <v>105</v>
      </c>
      <c r="AS215" s="7" t="s">
        <v>131</v>
      </c>
      <c r="AT215" s="7" t="s">
        <v>131</v>
      </c>
      <c r="AU215" s="7" t="s">
        <v>131</v>
      </c>
      <c r="AV215" s="7" t="s">
        <v>112</v>
      </c>
      <c r="AW215" s="7" t="s">
        <v>65</v>
      </c>
      <c r="AX215" s="7" t="s">
        <v>65</v>
      </c>
      <c r="AY215" s="7" t="s">
        <v>65</v>
      </c>
      <c r="AZ215" s="7" t="s">
        <v>112</v>
      </c>
      <c r="BA215" s="7" t="s">
        <v>65</v>
      </c>
      <c r="BB215" s="7" t="s">
        <v>112</v>
      </c>
      <c r="BC215" s="7" t="s">
        <v>304</v>
      </c>
      <c r="BD215" s="7" t="s">
        <v>105</v>
      </c>
    </row>
    <row r="216" spans="1:56" ht="13">
      <c r="A216" s="5">
        <v>43804.478015057874</v>
      </c>
      <c r="B216" s="7" t="s">
        <v>55</v>
      </c>
      <c r="C216" s="7" t="s">
        <v>56</v>
      </c>
      <c r="D216" s="7" t="s">
        <v>57</v>
      </c>
      <c r="E216" s="7" t="s">
        <v>60</v>
      </c>
      <c r="F216" s="7" t="s">
        <v>55</v>
      </c>
      <c r="G216" s="7" t="s">
        <v>63</v>
      </c>
      <c r="H216" s="7" t="s">
        <v>60</v>
      </c>
      <c r="I216" s="7" t="s">
        <v>55</v>
      </c>
      <c r="J216" s="7" t="s">
        <v>55</v>
      </c>
      <c r="K216" s="7" t="s">
        <v>63</v>
      </c>
      <c r="L216" s="7" t="s">
        <v>131</v>
      </c>
      <c r="M216" s="7" t="s">
        <v>112</v>
      </c>
      <c r="N216" s="7" t="s">
        <v>66</v>
      </c>
      <c r="O216" s="7" t="s">
        <v>131</v>
      </c>
      <c r="P216" s="7" t="s">
        <v>66</v>
      </c>
      <c r="Q216" s="7" t="s">
        <v>60</v>
      </c>
      <c r="R216" s="7" t="s">
        <v>60</v>
      </c>
      <c r="S216" s="7" t="s">
        <v>67</v>
      </c>
      <c r="T216" s="7" t="s">
        <v>66</v>
      </c>
      <c r="U216" s="7" t="s">
        <v>66</v>
      </c>
      <c r="V216" s="7" t="s">
        <v>60</v>
      </c>
      <c r="W216" s="7" t="s">
        <v>66</v>
      </c>
      <c r="X216" s="7" t="s">
        <v>66</v>
      </c>
      <c r="Y216" s="7" t="s">
        <v>66</v>
      </c>
      <c r="Z216" s="7" t="s">
        <v>85</v>
      </c>
      <c r="AA216" s="7" t="s">
        <v>68</v>
      </c>
      <c r="AB216" s="7" t="s">
        <v>62</v>
      </c>
      <c r="AC216" s="7" t="s">
        <v>62</v>
      </c>
      <c r="AD216" s="7" t="s">
        <v>68</v>
      </c>
      <c r="AE216" s="7" t="s">
        <v>67</v>
      </c>
      <c r="AF216" s="7" t="s">
        <v>63</v>
      </c>
      <c r="AG216" s="7" t="s">
        <v>63</v>
      </c>
      <c r="AH216" s="7" t="s">
        <v>61</v>
      </c>
      <c r="AI216" s="7" t="s">
        <v>105</v>
      </c>
      <c r="AJ216" s="7" t="s">
        <v>105</v>
      </c>
      <c r="AK216" s="7" t="s">
        <v>63</v>
      </c>
      <c r="AL216" s="7" t="s">
        <v>63</v>
      </c>
      <c r="AM216" s="7" t="s">
        <v>105</v>
      </c>
      <c r="AN216" s="7" t="s">
        <v>63</v>
      </c>
      <c r="AO216" s="7" t="s">
        <v>105</v>
      </c>
      <c r="AP216" s="7" t="s">
        <v>105</v>
      </c>
      <c r="AQ216" s="7" t="s">
        <v>105</v>
      </c>
      <c r="AR216" s="7" t="s">
        <v>105</v>
      </c>
      <c r="AS216" s="7" t="s">
        <v>108</v>
      </c>
      <c r="AT216" s="7" t="s">
        <v>108</v>
      </c>
      <c r="AU216" s="7" t="s">
        <v>108</v>
      </c>
      <c r="AV216" s="7" t="s">
        <v>108</v>
      </c>
      <c r="AW216" s="7" t="s">
        <v>131</v>
      </c>
      <c r="AX216" s="7" t="s">
        <v>108</v>
      </c>
      <c r="AY216" s="7" t="s">
        <v>112</v>
      </c>
      <c r="AZ216" s="7" t="s">
        <v>112</v>
      </c>
      <c r="BA216" s="7" t="s">
        <v>131</v>
      </c>
      <c r="BB216" s="7" t="s">
        <v>108</v>
      </c>
      <c r="BC216" s="7" t="s">
        <v>228</v>
      </c>
      <c r="BD216" s="7" t="s">
        <v>105</v>
      </c>
    </row>
    <row r="217" spans="1:56" ht="13">
      <c r="A217" s="5">
        <v>43804.505499699073</v>
      </c>
      <c r="B217" s="7" t="s">
        <v>55</v>
      </c>
      <c r="C217" s="7" t="s">
        <v>58</v>
      </c>
      <c r="D217" s="7" t="s">
        <v>194</v>
      </c>
      <c r="E217" s="7" t="s">
        <v>60</v>
      </c>
      <c r="F217" s="7" t="s">
        <v>55</v>
      </c>
      <c r="G217" s="7" t="s">
        <v>63</v>
      </c>
      <c r="H217" s="7" t="s">
        <v>60</v>
      </c>
      <c r="I217" s="7" t="s">
        <v>55</v>
      </c>
      <c r="J217" s="7" t="s">
        <v>128</v>
      </c>
      <c r="K217" s="7" t="s">
        <v>63</v>
      </c>
      <c r="L217" s="7" t="s">
        <v>131</v>
      </c>
      <c r="M217" s="7" t="s">
        <v>131</v>
      </c>
      <c r="N217" s="7" t="s">
        <v>68</v>
      </c>
      <c r="O217" s="7" t="s">
        <v>131</v>
      </c>
      <c r="P217" s="7" t="s">
        <v>68</v>
      </c>
      <c r="Q217" s="7" t="s">
        <v>60</v>
      </c>
      <c r="R217" s="7" t="s">
        <v>68</v>
      </c>
      <c r="S217" s="7" t="s">
        <v>60</v>
      </c>
      <c r="T217" s="7" t="s">
        <v>60</v>
      </c>
      <c r="U217" s="7" t="s">
        <v>60</v>
      </c>
      <c r="V217" s="7" t="s">
        <v>68</v>
      </c>
      <c r="W217" s="7" t="s">
        <v>67</v>
      </c>
      <c r="X217" s="7" t="s">
        <v>60</v>
      </c>
      <c r="Y217" s="7" t="s">
        <v>60</v>
      </c>
      <c r="Z217" s="7" t="s">
        <v>66</v>
      </c>
      <c r="AA217" s="7" t="s">
        <v>66</v>
      </c>
      <c r="AB217" s="7" t="s">
        <v>66</v>
      </c>
      <c r="AC217" s="7" t="s">
        <v>66</v>
      </c>
      <c r="AD217" s="7" t="s">
        <v>66</v>
      </c>
      <c r="AE217" s="7" t="s">
        <v>66</v>
      </c>
      <c r="AF217" s="7" t="s">
        <v>63</v>
      </c>
      <c r="AG217" s="7" t="s">
        <v>92</v>
      </c>
      <c r="AH217" s="7" t="s">
        <v>92</v>
      </c>
      <c r="AI217" s="7" t="s">
        <v>63</v>
      </c>
      <c r="AJ217" s="7" t="s">
        <v>63</v>
      </c>
      <c r="AK217" s="7" t="s">
        <v>63</v>
      </c>
      <c r="AL217" s="7" t="s">
        <v>63</v>
      </c>
      <c r="AM217" s="7" t="s">
        <v>63</v>
      </c>
      <c r="AN217" s="7" t="s">
        <v>63</v>
      </c>
      <c r="AO217" s="7" t="s">
        <v>63</v>
      </c>
      <c r="AP217" s="7" t="s">
        <v>63</v>
      </c>
      <c r="AQ217" s="7" t="s">
        <v>105</v>
      </c>
      <c r="AR217" s="7" t="s">
        <v>105</v>
      </c>
      <c r="AS217" s="7" t="s">
        <v>112</v>
      </c>
      <c r="AT217" s="7" t="s">
        <v>112</v>
      </c>
      <c r="AU217" s="7" t="s">
        <v>131</v>
      </c>
      <c r="AV217" s="7" t="s">
        <v>112</v>
      </c>
      <c r="AW217" s="7" t="s">
        <v>131</v>
      </c>
      <c r="AX217" s="7" t="s">
        <v>131</v>
      </c>
      <c r="AY217" s="7" t="s">
        <v>131</v>
      </c>
      <c r="AZ217" s="7" t="s">
        <v>131</v>
      </c>
      <c r="BA217" s="7" t="s">
        <v>65</v>
      </c>
      <c r="BB217" s="7" t="s">
        <v>131</v>
      </c>
      <c r="BC217" s="7" t="s">
        <v>305</v>
      </c>
      <c r="BD217" s="7" t="s">
        <v>61</v>
      </c>
    </row>
    <row r="218" spans="1:56" ht="13">
      <c r="A218" s="5">
        <v>43804.54129429398</v>
      </c>
      <c r="B218" s="7" t="s">
        <v>55</v>
      </c>
      <c r="C218" s="7" t="s">
        <v>58</v>
      </c>
      <c r="D218" s="7" t="s">
        <v>194</v>
      </c>
      <c r="E218" s="7" t="s">
        <v>60</v>
      </c>
      <c r="F218" s="7" t="s">
        <v>55</v>
      </c>
      <c r="G218" s="7" t="s">
        <v>105</v>
      </c>
      <c r="H218" s="7" t="s">
        <v>60</v>
      </c>
      <c r="I218" s="7" t="s">
        <v>128</v>
      </c>
      <c r="J218" s="7" t="s">
        <v>128</v>
      </c>
      <c r="K218" s="7" t="s">
        <v>105</v>
      </c>
      <c r="L218" s="7" t="s">
        <v>131</v>
      </c>
      <c r="M218" s="7" t="s">
        <v>131</v>
      </c>
      <c r="N218" s="7" t="s">
        <v>60</v>
      </c>
      <c r="O218" s="7" t="s">
        <v>131</v>
      </c>
      <c r="P218" s="7" t="s">
        <v>68</v>
      </c>
      <c r="Q218" s="7" t="s">
        <v>68</v>
      </c>
      <c r="R218" s="7" t="s">
        <v>68</v>
      </c>
      <c r="S218" s="7" t="s">
        <v>66</v>
      </c>
      <c r="T218" s="7" t="s">
        <v>66</v>
      </c>
      <c r="U218" s="7" t="s">
        <v>66</v>
      </c>
      <c r="V218" s="7" t="s">
        <v>66</v>
      </c>
      <c r="W218" s="7" t="s">
        <v>66</v>
      </c>
      <c r="X218" s="7" t="s">
        <v>66</v>
      </c>
      <c r="Y218" s="7" t="s">
        <v>60</v>
      </c>
      <c r="Z218" s="7" t="s">
        <v>199</v>
      </c>
      <c r="AA218" s="7" t="s">
        <v>60</v>
      </c>
      <c r="AB218" s="7" t="s">
        <v>66</v>
      </c>
      <c r="AC218" s="7" t="s">
        <v>66</v>
      </c>
      <c r="AD218" s="7" t="s">
        <v>66</v>
      </c>
      <c r="AE218" s="7" t="s">
        <v>66</v>
      </c>
      <c r="AF218" s="7" t="s">
        <v>92</v>
      </c>
      <c r="AG218" s="7" t="s">
        <v>92</v>
      </c>
      <c r="AH218" s="7" t="s">
        <v>63</v>
      </c>
      <c r="AI218" s="7" t="s">
        <v>61</v>
      </c>
      <c r="AJ218" s="7" t="s">
        <v>105</v>
      </c>
      <c r="AK218" s="7" t="s">
        <v>63</v>
      </c>
      <c r="AL218" s="7" t="s">
        <v>61</v>
      </c>
      <c r="AM218" s="7" t="s">
        <v>61</v>
      </c>
      <c r="AN218" s="7" t="s">
        <v>61</v>
      </c>
      <c r="AO218" s="7" t="s">
        <v>61</v>
      </c>
      <c r="AP218" s="7" t="s">
        <v>63</v>
      </c>
      <c r="AQ218" s="7" t="s">
        <v>105</v>
      </c>
      <c r="AR218" s="7" t="s">
        <v>105</v>
      </c>
      <c r="AS218" s="7" t="s">
        <v>131</v>
      </c>
      <c r="AT218" s="7" t="s">
        <v>64</v>
      </c>
      <c r="AU218" s="7" t="s">
        <v>131</v>
      </c>
      <c r="AV218" s="7" t="s">
        <v>131</v>
      </c>
      <c r="AW218" s="7" t="s">
        <v>131</v>
      </c>
      <c r="AX218" s="7" t="s">
        <v>64</v>
      </c>
      <c r="AY218" s="7" t="s">
        <v>64</v>
      </c>
      <c r="AZ218" s="7" t="s">
        <v>131</v>
      </c>
      <c r="BA218" s="7" t="s">
        <v>64</v>
      </c>
      <c r="BB218" s="7" t="s">
        <v>131</v>
      </c>
      <c r="BC218" s="7" t="s">
        <v>306</v>
      </c>
      <c r="BD218" s="7" t="s">
        <v>61</v>
      </c>
    </row>
    <row r="219" spans="1:56" ht="13">
      <c r="A219" s="5">
        <v>43804.541571041671</v>
      </c>
      <c r="B219" s="7" t="s">
        <v>55</v>
      </c>
      <c r="C219" s="7" t="s">
        <v>58</v>
      </c>
      <c r="D219" s="7" t="s">
        <v>194</v>
      </c>
      <c r="E219" s="7" t="s">
        <v>60</v>
      </c>
      <c r="F219" s="7" t="s">
        <v>55</v>
      </c>
      <c r="G219" s="7" t="s">
        <v>61</v>
      </c>
      <c r="H219" s="7" t="s">
        <v>67</v>
      </c>
      <c r="I219" s="7" t="s">
        <v>128</v>
      </c>
      <c r="J219" s="7" t="s">
        <v>55</v>
      </c>
      <c r="K219" s="7" t="s">
        <v>63</v>
      </c>
      <c r="L219" s="7" t="s">
        <v>131</v>
      </c>
      <c r="M219" s="7" t="s">
        <v>65</v>
      </c>
      <c r="N219" s="7" t="s">
        <v>60</v>
      </c>
      <c r="O219" s="7" t="s">
        <v>65</v>
      </c>
      <c r="P219" s="7" t="s">
        <v>68</v>
      </c>
      <c r="Q219" s="7" t="s">
        <v>60</v>
      </c>
      <c r="R219" s="7" t="s">
        <v>67</v>
      </c>
      <c r="S219" s="7" t="s">
        <v>67</v>
      </c>
      <c r="T219" s="7" t="s">
        <v>67</v>
      </c>
      <c r="U219" s="7" t="s">
        <v>60</v>
      </c>
      <c r="V219" s="7" t="s">
        <v>60</v>
      </c>
      <c r="W219" s="7" t="s">
        <v>60</v>
      </c>
      <c r="X219" s="7" t="s">
        <v>60</v>
      </c>
      <c r="Y219" s="7" t="s">
        <v>68</v>
      </c>
      <c r="Z219" s="7" t="s">
        <v>66</v>
      </c>
      <c r="AA219" s="7" t="s">
        <v>66</v>
      </c>
      <c r="AB219" s="7" t="s">
        <v>67</v>
      </c>
      <c r="AC219" s="7" t="s">
        <v>66</v>
      </c>
      <c r="AD219" s="7" t="s">
        <v>66</v>
      </c>
      <c r="AE219" s="7" t="s">
        <v>67</v>
      </c>
      <c r="AF219" s="7" t="s">
        <v>92</v>
      </c>
      <c r="AG219" s="7" t="s">
        <v>92</v>
      </c>
      <c r="AH219" s="7" t="s">
        <v>63</v>
      </c>
      <c r="AI219" s="7" t="s">
        <v>61</v>
      </c>
      <c r="AJ219" s="7" t="s">
        <v>93</v>
      </c>
      <c r="AK219" s="7" t="s">
        <v>93</v>
      </c>
      <c r="AL219" s="7" t="s">
        <v>61</v>
      </c>
      <c r="AM219" s="7" t="s">
        <v>63</v>
      </c>
      <c r="AN219" s="7" t="s">
        <v>61</v>
      </c>
      <c r="AO219" s="7" t="s">
        <v>63</v>
      </c>
      <c r="AP219" s="7" t="s">
        <v>61</v>
      </c>
      <c r="AQ219" s="7" t="s">
        <v>63</v>
      </c>
      <c r="AR219" s="7" t="s">
        <v>203</v>
      </c>
      <c r="AS219" s="7" t="s">
        <v>112</v>
      </c>
      <c r="AT219" s="7" t="s">
        <v>64</v>
      </c>
      <c r="AU219" s="7" t="s">
        <v>112</v>
      </c>
      <c r="AV219" s="7" t="s">
        <v>131</v>
      </c>
      <c r="AW219" s="7" t="s">
        <v>131</v>
      </c>
      <c r="AX219" s="7" t="s">
        <v>112</v>
      </c>
      <c r="AY219" s="7" t="s">
        <v>131</v>
      </c>
      <c r="AZ219" s="7" t="s">
        <v>112</v>
      </c>
      <c r="BA219" s="7" t="s">
        <v>65</v>
      </c>
      <c r="BB219" s="7" t="s">
        <v>65</v>
      </c>
      <c r="BC219" s="7" t="s">
        <v>196</v>
      </c>
      <c r="BD219" s="7" t="s">
        <v>92</v>
      </c>
    </row>
    <row r="220" spans="1:56" ht="13">
      <c r="A220" s="5">
        <v>43804.543593680559</v>
      </c>
      <c r="B220" s="7" t="s">
        <v>55</v>
      </c>
      <c r="C220" s="7" t="s">
        <v>58</v>
      </c>
      <c r="D220" s="7" t="s">
        <v>59</v>
      </c>
      <c r="E220" s="7" t="s">
        <v>60</v>
      </c>
      <c r="F220" s="7" t="s">
        <v>55</v>
      </c>
      <c r="G220" s="7" t="s">
        <v>105</v>
      </c>
      <c r="H220" s="7" t="s">
        <v>60</v>
      </c>
      <c r="I220" s="7" t="s">
        <v>55</v>
      </c>
      <c r="J220" s="7" t="s">
        <v>55</v>
      </c>
      <c r="K220" s="7" t="s">
        <v>63</v>
      </c>
      <c r="L220" s="7" t="s">
        <v>131</v>
      </c>
      <c r="M220" s="7" t="s">
        <v>65</v>
      </c>
      <c r="N220" s="7" t="s">
        <v>66</v>
      </c>
      <c r="O220" s="7" t="s">
        <v>65</v>
      </c>
      <c r="P220" s="7" t="s">
        <v>62</v>
      </c>
      <c r="Q220" s="7" t="s">
        <v>68</v>
      </c>
      <c r="R220" s="7" t="s">
        <v>68</v>
      </c>
      <c r="S220" s="7" t="s">
        <v>60</v>
      </c>
      <c r="T220" s="7" t="s">
        <v>67</v>
      </c>
      <c r="U220" s="7" t="s">
        <v>60</v>
      </c>
      <c r="V220" s="7" t="s">
        <v>60</v>
      </c>
      <c r="W220" s="7" t="s">
        <v>67</v>
      </c>
      <c r="X220" s="7" t="s">
        <v>60</v>
      </c>
      <c r="Y220" s="7" t="s">
        <v>68</v>
      </c>
      <c r="Z220" s="7" t="s">
        <v>199</v>
      </c>
      <c r="AA220" s="7" t="s">
        <v>60</v>
      </c>
      <c r="AB220" s="7" t="s">
        <v>62</v>
      </c>
      <c r="AC220" s="7" t="s">
        <v>68</v>
      </c>
      <c r="AD220" s="7" t="s">
        <v>66</v>
      </c>
      <c r="AE220" s="7" t="s">
        <v>66</v>
      </c>
      <c r="AF220" s="7" t="s">
        <v>61</v>
      </c>
      <c r="AG220" s="7" t="s">
        <v>93</v>
      </c>
      <c r="AI220" s="7" t="s">
        <v>63</v>
      </c>
      <c r="AJ220" s="7" t="s">
        <v>63</v>
      </c>
      <c r="AK220" s="7" t="s">
        <v>92</v>
      </c>
      <c r="AL220" s="7" t="s">
        <v>61</v>
      </c>
      <c r="AM220" s="7" t="s">
        <v>61</v>
      </c>
      <c r="AN220" s="7" t="s">
        <v>63</v>
      </c>
      <c r="AO220" s="7" t="s">
        <v>105</v>
      </c>
      <c r="AP220" s="7" t="s">
        <v>63</v>
      </c>
      <c r="AQ220" s="7" t="s">
        <v>105</v>
      </c>
      <c r="AR220" s="7" t="s">
        <v>105</v>
      </c>
      <c r="AS220" s="7" t="s">
        <v>108</v>
      </c>
      <c r="AT220" s="7" t="s">
        <v>131</v>
      </c>
      <c r="AU220" s="7" t="s">
        <v>65</v>
      </c>
      <c r="AV220" s="7" t="s">
        <v>108</v>
      </c>
      <c r="AW220" s="7" t="s">
        <v>131</v>
      </c>
      <c r="AX220" s="7" t="s">
        <v>131</v>
      </c>
      <c r="AY220" s="7" t="s">
        <v>131</v>
      </c>
      <c r="AZ220" s="7" t="s">
        <v>112</v>
      </c>
      <c r="BA220" s="7" t="s">
        <v>65</v>
      </c>
      <c r="BB220" s="7" t="s">
        <v>65</v>
      </c>
      <c r="BC220" s="7" t="s">
        <v>274</v>
      </c>
      <c r="BD220" s="7" t="s">
        <v>105</v>
      </c>
    </row>
    <row r="221" spans="1:56" ht="13">
      <c r="A221" s="5">
        <v>43804.589258576394</v>
      </c>
      <c r="B221" s="7" t="s">
        <v>55</v>
      </c>
      <c r="C221" s="7" t="s">
        <v>58</v>
      </c>
      <c r="D221" s="7" t="s">
        <v>194</v>
      </c>
      <c r="E221" s="7" t="s">
        <v>68</v>
      </c>
      <c r="F221" s="7" t="s">
        <v>55</v>
      </c>
      <c r="G221" s="7" t="s">
        <v>61</v>
      </c>
      <c r="H221" s="7" t="s">
        <v>60</v>
      </c>
      <c r="I221" s="7" t="s">
        <v>55</v>
      </c>
      <c r="J221" s="7" t="s">
        <v>55</v>
      </c>
      <c r="K221" s="7" t="s">
        <v>61</v>
      </c>
      <c r="L221" s="7" t="s">
        <v>131</v>
      </c>
      <c r="M221" s="7" t="s">
        <v>131</v>
      </c>
      <c r="N221" s="7" t="s">
        <v>60</v>
      </c>
      <c r="O221" s="7" t="s">
        <v>112</v>
      </c>
      <c r="P221" s="7" t="s">
        <v>68</v>
      </c>
      <c r="Q221" s="7" t="s">
        <v>68</v>
      </c>
      <c r="R221" s="7" t="s">
        <v>68</v>
      </c>
      <c r="S221" s="7" t="s">
        <v>67</v>
      </c>
      <c r="T221" s="7" t="s">
        <v>67</v>
      </c>
      <c r="U221" s="7" t="s">
        <v>67</v>
      </c>
      <c r="V221" s="7" t="s">
        <v>67</v>
      </c>
      <c r="W221" s="7" t="s">
        <v>60</v>
      </c>
      <c r="X221" s="7" t="s">
        <v>67</v>
      </c>
      <c r="Y221" s="7" t="s">
        <v>60</v>
      </c>
      <c r="Z221" s="7" t="s">
        <v>85</v>
      </c>
      <c r="AA221" s="7" t="s">
        <v>60</v>
      </c>
      <c r="AB221" s="7" t="s">
        <v>62</v>
      </c>
      <c r="AC221" s="7" t="s">
        <v>62</v>
      </c>
      <c r="AD221" s="7" t="s">
        <v>66</v>
      </c>
      <c r="AE221" s="7" t="s">
        <v>66</v>
      </c>
      <c r="AF221" s="7" t="s">
        <v>61</v>
      </c>
      <c r="AG221" s="7" t="s">
        <v>61</v>
      </c>
      <c r="AH221" s="7" t="s">
        <v>63</v>
      </c>
      <c r="AI221" s="7" t="s">
        <v>63</v>
      </c>
      <c r="AJ221" s="7" t="s">
        <v>61</v>
      </c>
      <c r="AK221" s="7" t="s">
        <v>61</v>
      </c>
      <c r="AL221" s="7" t="s">
        <v>63</v>
      </c>
      <c r="AM221" s="7" t="s">
        <v>63</v>
      </c>
      <c r="AN221" s="7" t="s">
        <v>63</v>
      </c>
      <c r="AO221" s="7" t="s">
        <v>63</v>
      </c>
      <c r="AP221" s="7" t="s">
        <v>63</v>
      </c>
      <c r="AQ221" s="7" t="s">
        <v>63</v>
      </c>
      <c r="AR221" s="7" t="s">
        <v>133</v>
      </c>
      <c r="AS221" s="7" t="s">
        <v>112</v>
      </c>
      <c r="AT221" s="7" t="s">
        <v>112</v>
      </c>
      <c r="AU221" s="7" t="s">
        <v>65</v>
      </c>
      <c r="AV221" s="7" t="s">
        <v>108</v>
      </c>
      <c r="AW221" s="7" t="s">
        <v>65</v>
      </c>
      <c r="AX221" s="7" t="s">
        <v>65</v>
      </c>
      <c r="AY221" s="7" t="s">
        <v>65</v>
      </c>
      <c r="AZ221" s="7" t="s">
        <v>65</v>
      </c>
      <c r="BA221" s="7" t="s">
        <v>65</v>
      </c>
      <c r="BB221" s="7" t="s">
        <v>65</v>
      </c>
      <c r="BC221" s="7" t="s">
        <v>207</v>
      </c>
      <c r="BD221" s="7" t="s">
        <v>105</v>
      </c>
    </row>
    <row r="222" spans="1:56" ht="13">
      <c r="A222" s="5">
        <v>43804.595436643518</v>
      </c>
      <c r="B222" s="7" t="s">
        <v>55</v>
      </c>
      <c r="C222" s="7" t="s">
        <v>56</v>
      </c>
      <c r="D222" s="7" t="s">
        <v>57</v>
      </c>
      <c r="E222" s="7" t="s">
        <v>60</v>
      </c>
      <c r="F222" s="7" t="s">
        <v>55</v>
      </c>
      <c r="G222" s="7" t="s">
        <v>63</v>
      </c>
      <c r="H222" s="7" t="s">
        <v>60</v>
      </c>
      <c r="I222" s="7" t="s">
        <v>55</v>
      </c>
      <c r="J222" s="7" t="s">
        <v>55</v>
      </c>
      <c r="K222" s="7" t="s">
        <v>63</v>
      </c>
      <c r="L222" s="7" t="s">
        <v>64</v>
      </c>
      <c r="M222" s="7" t="s">
        <v>65</v>
      </c>
      <c r="N222" s="7" t="s">
        <v>62</v>
      </c>
      <c r="O222" s="7" t="s">
        <v>131</v>
      </c>
      <c r="P222" s="7" t="s">
        <v>67</v>
      </c>
      <c r="Q222" s="7" t="s">
        <v>62</v>
      </c>
      <c r="R222" s="7" t="s">
        <v>62</v>
      </c>
      <c r="S222" s="7" t="s">
        <v>62</v>
      </c>
      <c r="T222" s="7" t="s">
        <v>60</v>
      </c>
      <c r="U222" s="7" t="s">
        <v>60</v>
      </c>
      <c r="V222" s="7" t="s">
        <v>60</v>
      </c>
      <c r="W222" s="7" t="s">
        <v>60</v>
      </c>
      <c r="X222" s="7" t="s">
        <v>60</v>
      </c>
      <c r="Y222" s="7" t="s">
        <v>62</v>
      </c>
      <c r="Z222" s="7" t="s">
        <v>130</v>
      </c>
      <c r="AA222" s="7" t="s">
        <v>66</v>
      </c>
      <c r="AB222" s="7" t="s">
        <v>62</v>
      </c>
      <c r="AC222" s="7" t="s">
        <v>62</v>
      </c>
      <c r="AD222" s="7" t="s">
        <v>66</v>
      </c>
      <c r="AE222" s="7" t="s">
        <v>67</v>
      </c>
      <c r="AF222" s="7" t="s">
        <v>63</v>
      </c>
      <c r="AG222" s="7" t="s">
        <v>63</v>
      </c>
      <c r="AH222" s="7" t="s">
        <v>105</v>
      </c>
      <c r="AI222" s="7" t="s">
        <v>105</v>
      </c>
      <c r="AJ222" s="7" t="s">
        <v>105</v>
      </c>
      <c r="AK222" s="7" t="s">
        <v>61</v>
      </c>
      <c r="AL222" s="7" t="s">
        <v>105</v>
      </c>
      <c r="AM222" s="7" t="s">
        <v>105</v>
      </c>
      <c r="AN222" s="7" t="s">
        <v>63</v>
      </c>
      <c r="AO222" s="7" t="s">
        <v>105</v>
      </c>
      <c r="AP222" s="7" t="s">
        <v>105</v>
      </c>
      <c r="AQ222" s="7" t="s">
        <v>105</v>
      </c>
      <c r="AR222" s="7" t="s">
        <v>105</v>
      </c>
      <c r="AS222" s="7" t="s">
        <v>108</v>
      </c>
      <c r="AT222" s="7" t="s">
        <v>112</v>
      </c>
      <c r="AU222" s="7" t="s">
        <v>112</v>
      </c>
      <c r="AV222" s="7" t="s">
        <v>108</v>
      </c>
      <c r="AW222" s="7" t="s">
        <v>65</v>
      </c>
      <c r="AX222" s="7" t="s">
        <v>65</v>
      </c>
      <c r="AY222" s="7" t="s">
        <v>131</v>
      </c>
      <c r="AZ222" s="7" t="s">
        <v>131</v>
      </c>
      <c r="BA222" s="7" t="s">
        <v>131</v>
      </c>
      <c r="BB222" s="7" t="s">
        <v>112</v>
      </c>
      <c r="BC222" s="7" t="s">
        <v>307</v>
      </c>
      <c r="BD222" s="7" t="s">
        <v>105</v>
      </c>
    </row>
    <row r="223" spans="1:56" ht="13">
      <c r="A223" s="5">
        <v>43804.611439895831</v>
      </c>
      <c r="B223" s="7" t="s">
        <v>55</v>
      </c>
      <c r="C223" s="7" t="s">
        <v>56</v>
      </c>
      <c r="D223" s="7" t="s">
        <v>136</v>
      </c>
      <c r="E223" s="7" t="s">
        <v>60</v>
      </c>
      <c r="F223" s="7" t="s">
        <v>55</v>
      </c>
      <c r="G223" s="7" t="s">
        <v>63</v>
      </c>
      <c r="H223" s="7" t="s">
        <v>60</v>
      </c>
      <c r="I223" s="7" t="s">
        <v>55</v>
      </c>
      <c r="J223" s="7" t="s">
        <v>55</v>
      </c>
      <c r="K223" s="7" t="s">
        <v>63</v>
      </c>
      <c r="L223" s="7" t="s">
        <v>131</v>
      </c>
      <c r="M223" s="7" t="s">
        <v>65</v>
      </c>
      <c r="N223" s="7" t="s">
        <v>68</v>
      </c>
      <c r="O223" s="7" t="s">
        <v>112</v>
      </c>
      <c r="P223" s="7" t="s">
        <v>60</v>
      </c>
      <c r="Q223" s="7" t="s">
        <v>68</v>
      </c>
      <c r="R223" s="7" t="s">
        <v>68</v>
      </c>
      <c r="S223" s="7" t="s">
        <v>60</v>
      </c>
      <c r="T223" s="7" t="s">
        <v>67</v>
      </c>
      <c r="U223" s="7" t="s">
        <v>68</v>
      </c>
      <c r="V223" s="7" t="s">
        <v>68</v>
      </c>
      <c r="W223" s="7" t="s">
        <v>62</v>
      </c>
      <c r="X223" s="7" t="s">
        <v>60</v>
      </c>
      <c r="Y223" s="7" t="s">
        <v>68</v>
      </c>
      <c r="Z223" s="7" t="s">
        <v>66</v>
      </c>
      <c r="AA223" s="7" t="s">
        <v>66</v>
      </c>
      <c r="AB223" s="7" t="s">
        <v>66</v>
      </c>
      <c r="AC223" s="7" t="s">
        <v>66</v>
      </c>
      <c r="AD223" s="7" t="s">
        <v>66</v>
      </c>
      <c r="AE223" s="7" t="s">
        <v>67</v>
      </c>
      <c r="AF223" s="7" t="s">
        <v>63</v>
      </c>
      <c r="AG223" s="7" t="s">
        <v>93</v>
      </c>
      <c r="AH223" s="7" t="s">
        <v>63</v>
      </c>
      <c r="AI223" s="7" t="s">
        <v>92</v>
      </c>
      <c r="AJ223" s="7" t="s">
        <v>92</v>
      </c>
      <c r="AK223" s="7" t="s">
        <v>93</v>
      </c>
      <c r="AL223" s="7" t="s">
        <v>61</v>
      </c>
      <c r="AM223" s="7" t="s">
        <v>63</v>
      </c>
      <c r="AN223" s="7" t="s">
        <v>63</v>
      </c>
      <c r="AO223" s="7" t="s">
        <v>63</v>
      </c>
      <c r="AP223" s="7" t="s">
        <v>105</v>
      </c>
      <c r="AQ223" s="7" t="s">
        <v>105</v>
      </c>
      <c r="AR223" s="7" t="s">
        <v>105</v>
      </c>
      <c r="AS223" s="7" t="s">
        <v>108</v>
      </c>
      <c r="AT223" s="7" t="s">
        <v>65</v>
      </c>
      <c r="AU223" s="7" t="s">
        <v>65</v>
      </c>
      <c r="AV223" s="7" t="s">
        <v>108</v>
      </c>
      <c r="AW223" s="7" t="s">
        <v>112</v>
      </c>
      <c r="AX223" s="7" t="s">
        <v>112</v>
      </c>
      <c r="AY223" s="7" t="s">
        <v>131</v>
      </c>
      <c r="AZ223" s="7" t="s">
        <v>65</v>
      </c>
      <c r="BA223" s="7" t="s">
        <v>65</v>
      </c>
      <c r="BB223" s="7" t="s">
        <v>65</v>
      </c>
      <c r="BC223" s="7" t="s">
        <v>200</v>
      </c>
      <c r="BD223" s="7" t="s">
        <v>105</v>
      </c>
    </row>
    <row r="224" spans="1:56" ht="13">
      <c r="A224" s="5">
        <v>43804.616561770832</v>
      </c>
      <c r="B224" s="7" t="s">
        <v>55</v>
      </c>
      <c r="C224" s="7" t="s">
        <v>58</v>
      </c>
      <c r="D224" s="7" t="s">
        <v>59</v>
      </c>
      <c r="E224" s="7" t="s">
        <v>60</v>
      </c>
      <c r="F224" s="7" t="s">
        <v>55</v>
      </c>
      <c r="G224" s="7" t="s">
        <v>63</v>
      </c>
      <c r="H224" s="7" t="s">
        <v>60</v>
      </c>
      <c r="I224" s="7" t="s">
        <v>55</v>
      </c>
      <c r="J224" s="7" t="s">
        <v>55</v>
      </c>
      <c r="K224" s="7" t="s">
        <v>63</v>
      </c>
      <c r="L224" s="7" t="s">
        <v>112</v>
      </c>
      <c r="M224" s="7" t="s">
        <v>131</v>
      </c>
      <c r="N224" s="7" t="s">
        <v>60</v>
      </c>
      <c r="O224" s="7" t="s">
        <v>112</v>
      </c>
      <c r="P224" s="7" t="s">
        <v>62</v>
      </c>
      <c r="Q224" s="7" t="s">
        <v>60</v>
      </c>
      <c r="R224" s="7" t="s">
        <v>68</v>
      </c>
      <c r="S224" s="7" t="s">
        <v>60</v>
      </c>
      <c r="T224" s="7" t="s">
        <v>67</v>
      </c>
      <c r="U224" s="7" t="s">
        <v>60</v>
      </c>
      <c r="V224" s="7" t="s">
        <v>68</v>
      </c>
      <c r="W224" s="7" t="s">
        <v>60</v>
      </c>
      <c r="X224" s="7" t="s">
        <v>60</v>
      </c>
      <c r="Y224" s="7" t="s">
        <v>68</v>
      </c>
      <c r="Z224" s="7" t="s">
        <v>199</v>
      </c>
      <c r="AA224" s="7" t="s">
        <v>68</v>
      </c>
      <c r="AB224" s="7" t="s">
        <v>66</v>
      </c>
      <c r="AC224" s="7" t="s">
        <v>66</v>
      </c>
      <c r="AD224" s="7" t="s">
        <v>67</v>
      </c>
      <c r="AE224" s="7" t="s">
        <v>66</v>
      </c>
      <c r="AF224" s="7" t="s">
        <v>61</v>
      </c>
      <c r="AG224" s="7" t="s">
        <v>92</v>
      </c>
      <c r="AH224" s="7" t="s">
        <v>61</v>
      </c>
      <c r="AI224" s="7" t="s">
        <v>92</v>
      </c>
      <c r="AJ224" s="7" t="s">
        <v>61</v>
      </c>
      <c r="AK224" s="7" t="s">
        <v>61</v>
      </c>
      <c r="AL224" s="7" t="s">
        <v>61</v>
      </c>
      <c r="AM224" s="7" t="s">
        <v>63</v>
      </c>
      <c r="AN224" s="7" t="s">
        <v>61</v>
      </c>
      <c r="AO224" s="7" t="s">
        <v>63</v>
      </c>
      <c r="AP224" s="7" t="s">
        <v>61</v>
      </c>
      <c r="AQ224" s="7" t="s">
        <v>105</v>
      </c>
      <c r="AR224" s="7" t="s">
        <v>105</v>
      </c>
      <c r="AS224" s="7" t="s">
        <v>112</v>
      </c>
      <c r="AT224" s="7" t="s">
        <v>108</v>
      </c>
      <c r="AU224" s="7" t="s">
        <v>112</v>
      </c>
      <c r="AV224" s="7" t="s">
        <v>108</v>
      </c>
      <c r="AW224" s="7" t="s">
        <v>131</v>
      </c>
      <c r="AX224" s="7" t="s">
        <v>112</v>
      </c>
      <c r="AY224" s="7" t="s">
        <v>64</v>
      </c>
      <c r="AZ224" s="7" t="s">
        <v>65</v>
      </c>
      <c r="BA224" s="7" t="s">
        <v>65</v>
      </c>
      <c r="BB224" s="7" t="s">
        <v>65</v>
      </c>
      <c r="BC224" s="7" t="s">
        <v>308</v>
      </c>
      <c r="BD224" s="7" t="s">
        <v>63</v>
      </c>
    </row>
    <row r="225" spans="1:56" ht="13">
      <c r="A225" s="5">
        <v>43804.944368634257</v>
      </c>
      <c r="B225" s="7" t="s">
        <v>55</v>
      </c>
      <c r="C225" s="7" t="s">
        <v>58</v>
      </c>
      <c r="D225" s="7" t="s">
        <v>136</v>
      </c>
      <c r="E225" s="7" t="s">
        <v>60</v>
      </c>
      <c r="F225" s="7" t="s">
        <v>128</v>
      </c>
      <c r="G225" s="7" t="s">
        <v>61</v>
      </c>
      <c r="H225" s="7" t="s">
        <v>60</v>
      </c>
      <c r="I225" s="7" t="s">
        <v>55</v>
      </c>
      <c r="J225" s="7" t="s">
        <v>55</v>
      </c>
      <c r="K225" s="7" t="s">
        <v>61</v>
      </c>
      <c r="L225" s="7" t="s">
        <v>112</v>
      </c>
      <c r="M225" s="7" t="s">
        <v>131</v>
      </c>
      <c r="N225" s="7" t="s">
        <v>68</v>
      </c>
      <c r="O225" s="7" t="s">
        <v>131</v>
      </c>
      <c r="P225" s="7" t="s">
        <v>67</v>
      </c>
      <c r="Q225" s="7" t="s">
        <v>67</v>
      </c>
      <c r="R225" s="7" t="s">
        <v>67</v>
      </c>
      <c r="S225" s="7" t="s">
        <v>67</v>
      </c>
      <c r="T225" s="7" t="s">
        <v>67</v>
      </c>
      <c r="U225" s="7" t="s">
        <v>67</v>
      </c>
      <c r="V225" s="7" t="s">
        <v>67</v>
      </c>
      <c r="W225" s="7" t="s">
        <v>67</v>
      </c>
      <c r="X225" s="7" t="s">
        <v>67</v>
      </c>
      <c r="Y225" s="7" t="s">
        <v>68</v>
      </c>
      <c r="Z225" s="7" t="s">
        <v>85</v>
      </c>
      <c r="AA225" s="7" t="s">
        <v>68</v>
      </c>
      <c r="AB225" s="7" t="s">
        <v>66</v>
      </c>
      <c r="AC225" s="7" t="s">
        <v>66</v>
      </c>
      <c r="AD225" s="7" t="s">
        <v>66</v>
      </c>
      <c r="AE225" s="7" t="s">
        <v>66</v>
      </c>
      <c r="AF225" s="7" t="s">
        <v>61</v>
      </c>
      <c r="AG225" s="7" t="s">
        <v>92</v>
      </c>
      <c r="AH225" s="7" t="s">
        <v>61</v>
      </c>
      <c r="AI225" s="7" t="s">
        <v>93</v>
      </c>
      <c r="AJ225" s="7" t="s">
        <v>92</v>
      </c>
      <c r="AK225" s="7" t="s">
        <v>61</v>
      </c>
      <c r="AL225" s="7" t="s">
        <v>61</v>
      </c>
      <c r="AM225" s="7" t="s">
        <v>63</v>
      </c>
      <c r="AN225" s="7" t="s">
        <v>92</v>
      </c>
      <c r="AO225" s="7" t="s">
        <v>61</v>
      </c>
      <c r="AP225" s="7" t="s">
        <v>61</v>
      </c>
      <c r="AQ225" s="7" t="s">
        <v>105</v>
      </c>
      <c r="AR225" s="7" t="s">
        <v>105</v>
      </c>
      <c r="AS225" s="7" t="s">
        <v>131</v>
      </c>
      <c r="AT225" s="7" t="s">
        <v>131</v>
      </c>
      <c r="AU225" s="7" t="s">
        <v>131</v>
      </c>
      <c r="AV225" s="7" t="s">
        <v>131</v>
      </c>
      <c r="AW225" s="7" t="s">
        <v>65</v>
      </c>
      <c r="AX225" s="7" t="s">
        <v>65</v>
      </c>
      <c r="AY225" s="7" t="s">
        <v>64</v>
      </c>
      <c r="AZ225" s="7" t="s">
        <v>131</v>
      </c>
      <c r="BA225" s="7" t="s">
        <v>65</v>
      </c>
      <c r="BB225" s="7" t="s">
        <v>65</v>
      </c>
      <c r="BD225" s="7" t="s">
        <v>61</v>
      </c>
    </row>
    <row r="226" spans="1:56" ht="13">
      <c r="A226" s="5">
        <v>43805.242703310185</v>
      </c>
      <c r="B226" s="7" t="s">
        <v>55</v>
      </c>
      <c r="C226" s="7" t="s">
        <v>56</v>
      </c>
      <c r="D226" s="7" t="s">
        <v>136</v>
      </c>
      <c r="E226" s="7" t="s">
        <v>66</v>
      </c>
      <c r="F226" s="7" t="s">
        <v>128</v>
      </c>
      <c r="G226" s="7" t="s">
        <v>63</v>
      </c>
      <c r="H226" s="7" t="s">
        <v>67</v>
      </c>
      <c r="I226" s="7" t="s">
        <v>55</v>
      </c>
      <c r="J226" s="7" t="s">
        <v>55</v>
      </c>
      <c r="K226" s="7" t="s">
        <v>63</v>
      </c>
      <c r="L226" s="7" t="s">
        <v>65</v>
      </c>
      <c r="M226" s="7" t="s">
        <v>65</v>
      </c>
      <c r="N226" s="7" t="s">
        <v>66</v>
      </c>
      <c r="O226" s="7" t="s">
        <v>65</v>
      </c>
      <c r="P226" s="7" t="s">
        <v>62</v>
      </c>
      <c r="Q226" s="7" t="s">
        <v>67</v>
      </c>
      <c r="R226" s="7" t="s">
        <v>67</v>
      </c>
      <c r="S226" s="7" t="s">
        <v>67</v>
      </c>
      <c r="T226" s="7" t="s">
        <v>67</v>
      </c>
      <c r="U226" s="7" t="s">
        <v>67</v>
      </c>
      <c r="V226" s="7" t="s">
        <v>67</v>
      </c>
      <c r="W226" s="7" t="s">
        <v>66</v>
      </c>
      <c r="X226" s="7" t="s">
        <v>67</v>
      </c>
      <c r="Y226" s="7" t="s">
        <v>68</v>
      </c>
      <c r="Z226" s="7" t="s">
        <v>130</v>
      </c>
      <c r="AA226" s="7" t="s">
        <v>68</v>
      </c>
      <c r="AB226" s="7" t="s">
        <v>67</v>
      </c>
      <c r="AC226" s="7" t="s">
        <v>67</v>
      </c>
      <c r="AD226" s="7" t="s">
        <v>66</v>
      </c>
      <c r="AE226" s="7" t="s">
        <v>66</v>
      </c>
      <c r="AF226" s="7" t="s">
        <v>105</v>
      </c>
      <c r="AG226" s="7" t="s">
        <v>105</v>
      </c>
      <c r="AH226" s="7" t="s">
        <v>105</v>
      </c>
      <c r="AI226" s="7" t="s">
        <v>63</v>
      </c>
      <c r="AJ226" s="7" t="s">
        <v>63</v>
      </c>
      <c r="AK226" s="7" t="s">
        <v>63</v>
      </c>
      <c r="AL226" s="7" t="s">
        <v>105</v>
      </c>
      <c r="AM226" s="7" t="s">
        <v>105</v>
      </c>
      <c r="AN226" s="7" t="s">
        <v>63</v>
      </c>
      <c r="AO226" s="7" t="s">
        <v>105</v>
      </c>
      <c r="AP226" s="7" t="s">
        <v>63</v>
      </c>
      <c r="AQ226" s="7" t="s">
        <v>105</v>
      </c>
      <c r="AR226" s="7" t="s">
        <v>105</v>
      </c>
      <c r="AS226" s="7" t="s">
        <v>112</v>
      </c>
      <c r="AT226" s="7" t="s">
        <v>131</v>
      </c>
      <c r="AU226" s="7" t="s">
        <v>108</v>
      </c>
      <c r="AV226" s="7" t="s">
        <v>108</v>
      </c>
      <c r="AW226" s="7" t="s">
        <v>131</v>
      </c>
      <c r="AX226" s="7" t="s">
        <v>131</v>
      </c>
      <c r="AY226" s="7" t="s">
        <v>131</v>
      </c>
      <c r="AZ226" s="7" t="s">
        <v>65</v>
      </c>
      <c r="BA226" s="7" t="s">
        <v>112</v>
      </c>
      <c r="BB226" s="7" t="s">
        <v>112</v>
      </c>
      <c r="BC226" s="7" t="s">
        <v>233</v>
      </c>
      <c r="BD226" s="7" t="s">
        <v>105</v>
      </c>
    </row>
    <row r="227" spans="1:56" ht="13">
      <c r="A227" s="5">
        <v>43805.325820972226</v>
      </c>
      <c r="B227" s="7" t="s">
        <v>55</v>
      </c>
      <c r="C227" s="7" t="s">
        <v>56</v>
      </c>
      <c r="D227" s="7" t="s">
        <v>59</v>
      </c>
      <c r="E227" s="7" t="s">
        <v>68</v>
      </c>
      <c r="F227" s="7" t="s">
        <v>55</v>
      </c>
      <c r="G227" s="7" t="s">
        <v>61</v>
      </c>
      <c r="H227" s="7" t="s">
        <v>60</v>
      </c>
      <c r="I227" s="7" t="s">
        <v>55</v>
      </c>
      <c r="J227" s="7" t="s">
        <v>55</v>
      </c>
      <c r="K227" s="7" t="s">
        <v>63</v>
      </c>
      <c r="L227" s="7" t="s">
        <v>131</v>
      </c>
      <c r="M227" s="7" t="s">
        <v>64</v>
      </c>
      <c r="N227" s="7" t="s">
        <v>62</v>
      </c>
      <c r="O227" s="7" t="s">
        <v>131</v>
      </c>
      <c r="P227" s="7" t="s">
        <v>68</v>
      </c>
      <c r="Q227" s="7" t="s">
        <v>67</v>
      </c>
      <c r="R227" s="7" t="s">
        <v>67</v>
      </c>
      <c r="S227" s="7" t="s">
        <v>67</v>
      </c>
      <c r="T227" s="7" t="s">
        <v>67</v>
      </c>
      <c r="U227" s="7" t="s">
        <v>66</v>
      </c>
      <c r="V227" s="7" t="s">
        <v>66</v>
      </c>
      <c r="W227" s="7" t="s">
        <v>66</v>
      </c>
      <c r="X227" s="7" t="s">
        <v>66</v>
      </c>
      <c r="Y227" s="7" t="s">
        <v>60</v>
      </c>
      <c r="Z227" s="7" t="s">
        <v>66</v>
      </c>
      <c r="AA227" s="7" t="s">
        <v>66</v>
      </c>
      <c r="AB227" s="7" t="s">
        <v>68</v>
      </c>
      <c r="AC227" s="7" t="s">
        <v>60</v>
      </c>
      <c r="AD227" s="7" t="s">
        <v>60</v>
      </c>
      <c r="AE227" s="7" t="s">
        <v>66</v>
      </c>
      <c r="AF227" s="7" t="s">
        <v>61</v>
      </c>
      <c r="AG227" s="7" t="s">
        <v>63</v>
      </c>
      <c r="AH227" s="7" t="s">
        <v>63</v>
      </c>
      <c r="AI227" s="7" t="s">
        <v>63</v>
      </c>
      <c r="AJ227" s="7" t="s">
        <v>63</v>
      </c>
      <c r="AK227" s="7" t="s">
        <v>63</v>
      </c>
      <c r="AL227" s="7" t="s">
        <v>63</v>
      </c>
      <c r="AM227" s="7" t="s">
        <v>63</v>
      </c>
      <c r="AN227" s="7" t="s">
        <v>63</v>
      </c>
      <c r="AO227" s="7" t="s">
        <v>63</v>
      </c>
      <c r="AP227" s="7" t="s">
        <v>63</v>
      </c>
      <c r="AQ227" s="7" t="s">
        <v>105</v>
      </c>
      <c r="AR227" s="7" t="s">
        <v>105</v>
      </c>
      <c r="AS227" s="7" t="s">
        <v>108</v>
      </c>
      <c r="AT227" s="7" t="s">
        <v>64</v>
      </c>
      <c r="AU227" s="7" t="s">
        <v>108</v>
      </c>
      <c r="AV227" s="7" t="s">
        <v>108</v>
      </c>
      <c r="AW227" s="7" t="s">
        <v>108</v>
      </c>
      <c r="AX227" s="7" t="s">
        <v>112</v>
      </c>
      <c r="AY227" s="7" t="s">
        <v>108</v>
      </c>
      <c r="AZ227" s="7" t="s">
        <v>108</v>
      </c>
      <c r="BA227" s="7" t="s">
        <v>65</v>
      </c>
      <c r="BB227" s="7" t="s">
        <v>65</v>
      </c>
      <c r="BC227" s="7" t="s">
        <v>309</v>
      </c>
      <c r="BD227" s="7" t="s">
        <v>92</v>
      </c>
    </row>
    <row r="228" spans="1:56" ht="13">
      <c r="A228" s="5">
        <v>43805.412351817125</v>
      </c>
      <c r="B228" s="7" t="s">
        <v>55</v>
      </c>
      <c r="C228" s="7" t="s">
        <v>58</v>
      </c>
      <c r="D228" s="7" t="s">
        <v>194</v>
      </c>
      <c r="E228" s="7" t="s">
        <v>60</v>
      </c>
      <c r="F228" s="7" t="s">
        <v>128</v>
      </c>
      <c r="G228" s="7" t="s">
        <v>61</v>
      </c>
      <c r="H228" s="7" t="s">
        <v>67</v>
      </c>
      <c r="I228" s="7" t="s">
        <v>55</v>
      </c>
      <c r="J228" s="7" t="s">
        <v>55</v>
      </c>
      <c r="K228" s="7" t="s">
        <v>63</v>
      </c>
      <c r="L228" s="7" t="s">
        <v>65</v>
      </c>
      <c r="M228" s="7" t="s">
        <v>112</v>
      </c>
      <c r="N228" s="7" t="s">
        <v>60</v>
      </c>
      <c r="O228" s="7" t="s">
        <v>65</v>
      </c>
      <c r="P228" s="7" t="s">
        <v>68</v>
      </c>
      <c r="Q228" s="7" t="s">
        <v>60</v>
      </c>
      <c r="R228" s="7" t="s">
        <v>60</v>
      </c>
      <c r="S228" s="7" t="s">
        <v>68</v>
      </c>
      <c r="T228" s="7" t="s">
        <v>68</v>
      </c>
      <c r="U228" s="7" t="s">
        <v>62</v>
      </c>
      <c r="V228" s="7" t="s">
        <v>68</v>
      </c>
      <c r="W228" s="7" t="s">
        <v>66</v>
      </c>
      <c r="X228" s="7" t="s">
        <v>66</v>
      </c>
      <c r="Y228" s="7" t="s">
        <v>62</v>
      </c>
      <c r="Z228" s="7" t="s">
        <v>85</v>
      </c>
      <c r="AA228" s="7" t="s">
        <v>60</v>
      </c>
      <c r="AB228" s="7" t="s">
        <v>62</v>
      </c>
      <c r="AC228" s="7" t="s">
        <v>68</v>
      </c>
      <c r="AD228" s="7" t="s">
        <v>66</v>
      </c>
      <c r="AE228" s="7" t="s">
        <v>66</v>
      </c>
      <c r="AF228" s="7" t="s">
        <v>63</v>
      </c>
      <c r="AG228" s="7" t="s">
        <v>61</v>
      </c>
      <c r="AH228" s="7" t="s">
        <v>63</v>
      </c>
      <c r="AI228" s="7" t="s">
        <v>61</v>
      </c>
      <c r="AJ228" s="7" t="s">
        <v>63</v>
      </c>
      <c r="AK228" s="7" t="s">
        <v>63</v>
      </c>
      <c r="AL228" s="7" t="s">
        <v>105</v>
      </c>
      <c r="AM228" s="7" t="s">
        <v>105</v>
      </c>
      <c r="AN228" s="7" t="s">
        <v>63</v>
      </c>
      <c r="AO228" s="7" t="s">
        <v>105</v>
      </c>
      <c r="AP228" s="7" t="s">
        <v>63</v>
      </c>
      <c r="AQ228" s="7" t="s">
        <v>105</v>
      </c>
      <c r="AR228" s="7" t="s">
        <v>105</v>
      </c>
      <c r="AS228" s="7" t="s">
        <v>112</v>
      </c>
      <c r="AT228" s="7" t="s">
        <v>112</v>
      </c>
      <c r="AU228" s="7" t="s">
        <v>112</v>
      </c>
      <c r="AV228" s="7" t="s">
        <v>108</v>
      </c>
      <c r="AW228" s="7" t="s">
        <v>112</v>
      </c>
      <c r="AX228" s="7" t="s">
        <v>131</v>
      </c>
      <c r="AY228" s="7" t="s">
        <v>131</v>
      </c>
      <c r="AZ228" s="7" t="s">
        <v>112</v>
      </c>
      <c r="BA228" s="7" t="s">
        <v>65</v>
      </c>
      <c r="BB228" s="7" t="s">
        <v>108</v>
      </c>
      <c r="BC228" s="7" t="s">
        <v>233</v>
      </c>
      <c r="BD228" s="7" t="s">
        <v>105</v>
      </c>
    </row>
    <row r="229" spans="1:56" ht="13">
      <c r="A229" s="5">
        <v>43805.502720127319</v>
      </c>
      <c r="B229" s="7" t="s">
        <v>55</v>
      </c>
      <c r="C229" s="7" t="s">
        <v>58</v>
      </c>
      <c r="D229" s="7" t="s">
        <v>194</v>
      </c>
      <c r="E229" s="7" t="s">
        <v>67</v>
      </c>
      <c r="F229" s="7" t="s">
        <v>128</v>
      </c>
      <c r="G229" s="7" t="s">
        <v>105</v>
      </c>
      <c r="H229" s="7" t="s">
        <v>60</v>
      </c>
      <c r="I229" s="7" t="s">
        <v>55</v>
      </c>
      <c r="J229" s="7" t="s">
        <v>55</v>
      </c>
      <c r="K229" s="7" t="s">
        <v>63</v>
      </c>
      <c r="L229" s="7" t="s">
        <v>131</v>
      </c>
      <c r="M229" s="7" t="s">
        <v>131</v>
      </c>
      <c r="N229" s="7" t="s">
        <v>60</v>
      </c>
      <c r="O229" s="7" t="s">
        <v>112</v>
      </c>
      <c r="P229" s="7" t="s">
        <v>60</v>
      </c>
      <c r="Q229" s="7" t="s">
        <v>68</v>
      </c>
      <c r="R229" s="7" t="s">
        <v>68</v>
      </c>
      <c r="S229" s="7" t="s">
        <v>66</v>
      </c>
      <c r="T229" s="7" t="s">
        <v>66</v>
      </c>
      <c r="U229" s="7" t="s">
        <v>66</v>
      </c>
      <c r="V229" s="7" t="s">
        <v>66</v>
      </c>
      <c r="W229" s="7" t="s">
        <v>62</v>
      </c>
      <c r="X229" s="7" t="s">
        <v>62</v>
      </c>
      <c r="Y229" s="7" t="s">
        <v>60</v>
      </c>
      <c r="Z229" s="7" t="s">
        <v>199</v>
      </c>
      <c r="AA229" s="7" t="s">
        <v>66</v>
      </c>
      <c r="AB229" s="7" t="s">
        <v>68</v>
      </c>
      <c r="AC229" s="7" t="s">
        <v>68</v>
      </c>
      <c r="AD229" s="7" t="s">
        <v>66</v>
      </c>
      <c r="AE229" s="7" t="s">
        <v>66</v>
      </c>
      <c r="AF229" s="7" t="s">
        <v>105</v>
      </c>
      <c r="AG229" s="7" t="s">
        <v>63</v>
      </c>
      <c r="AH229" s="7" t="s">
        <v>105</v>
      </c>
      <c r="AI229" s="7" t="s">
        <v>92</v>
      </c>
      <c r="AJ229" s="7" t="s">
        <v>63</v>
      </c>
      <c r="AK229" s="7" t="s">
        <v>61</v>
      </c>
      <c r="AL229" s="7" t="s">
        <v>105</v>
      </c>
      <c r="AM229" s="7" t="s">
        <v>105</v>
      </c>
      <c r="AN229" s="7" t="s">
        <v>105</v>
      </c>
      <c r="AO229" s="7" t="s">
        <v>105</v>
      </c>
      <c r="AP229" s="7" t="s">
        <v>105</v>
      </c>
      <c r="AQ229" s="7" t="s">
        <v>63</v>
      </c>
      <c r="AR229" s="7" t="s">
        <v>133</v>
      </c>
      <c r="AS229" s="7" t="s">
        <v>131</v>
      </c>
      <c r="AT229" s="7" t="s">
        <v>131</v>
      </c>
      <c r="AU229" s="7" t="s">
        <v>65</v>
      </c>
      <c r="AV229" s="7" t="s">
        <v>65</v>
      </c>
      <c r="AW229" s="7" t="s">
        <v>64</v>
      </c>
      <c r="AX229" s="7" t="s">
        <v>65</v>
      </c>
      <c r="AY229" s="7" t="s">
        <v>64</v>
      </c>
      <c r="AZ229" s="7" t="s">
        <v>65</v>
      </c>
      <c r="BA229" s="7" t="s">
        <v>131</v>
      </c>
      <c r="BB229" s="7" t="s">
        <v>65</v>
      </c>
      <c r="BC229" s="7" t="s">
        <v>310</v>
      </c>
      <c r="BD229" s="7" t="s">
        <v>105</v>
      </c>
    </row>
    <row r="230" spans="1:56" ht="13">
      <c r="A230" s="5">
        <v>43805.677373750004</v>
      </c>
      <c r="B230" s="7" t="s">
        <v>55</v>
      </c>
      <c r="C230" s="7" t="s">
        <v>58</v>
      </c>
      <c r="E230" s="7" t="s">
        <v>67</v>
      </c>
      <c r="F230" s="7" t="s">
        <v>128</v>
      </c>
      <c r="G230" s="7" t="s">
        <v>105</v>
      </c>
      <c r="H230" s="7" t="s">
        <v>60</v>
      </c>
      <c r="I230" s="7" t="s">
        <v>128</v>
      </c>
      <c r="J230" s="7" t="s">
        <v>55</v>
      </c>
      <c r="K230" s="7" t="s">
        <v>63</v>
      </c>
      <c r="L230" s="7" t="s">
        <v>65</v>
      </c>
      <c r="M230" s="7" t="s">
        <v>131</v>
      </c>
      <c r="N230" s="7" t="s">
        <v>66</v>
      </c>
      <c r="O230" s="7" t="s">
        <v>65</v>
      </c>
      <c r="P230" s="7" t="s">
        <v>60</v>
      </c>
      <c r="Q230" s="7" t="s">
        <v>68</v>
      </c>
      <c r="R230" s="7" t="s">
        <v>68</v>
      </c>
      <c r="S230" s="7" t="s">
        <v>66</v>
      </c>
      <c r="T230" s="7" t="s">
        <v>67</v>
      </c>
      <c r="U230" s="7" t="s">
        <v>60</v>
      </c>
      <c r="V230" s="7" t="s">
        <v>68</v>
      </c>
      <c r="W230" s="7" t="s">
        <v>60</v>
      </c>
      <c r="X230" s="7" t="s">
        <v>60</v>
      </c>
      <c r="Y230" s="7" t="s">
        <v>62</v>
      </c>
      <c r="Z230" s="7" t="s">
        <v>130</v>
      </c>
      <c r="AA230" s="7" t="s">
        <v>60</v>
      </c>
      <c r="AB230" s="7" t="s">
        <v>62</v>
      </c>
      <c r="AC230" s="7" t="s">
        <v>62</v>
      </c>
      <c r="AD230" s="7" t="s">
        <v>66</v>
      </c>
      <c r="AE230" s="7" t="s">
        <v>68</v>
      </c>
      <c r="AF230" s="7" t="s">
        <v>61</v>
      </c>
      <c r="AG230" s="7" t="s">
        <v>63</v>
      </c>
      <c r="AH230" s="7" t="s">
        <v>61</v>
      </c>
      <c r="AI230" s="7" t="s">
        <v>61</v>
      </c>
      <c r="AJ230" s="7" t="s">
        <v>63</v>
      </c>
      <c r="AK230" s="7" t="s">
        <v>63</v>
      </c>
      <c r="AL230" s="7" t="s">
        <v>61</v>
      </c>
      <c r="AM230" s="7" t="s">
        <v>63</v>
      </c>
      <c r="AN230" s="7" t="s">
        <v>105</v>
      </c>
      <c r="AO230" s="7" t="s">
        <v>105</v>
      </c>
      <c r="AP230" s="7" t="s">
        <v>63</v>
      </c>
      <c r="AQ230" s="7" t="s">
        <v>105</v>
      </c>
      <c r="AR230" s="7" t="s">
        <v>105</v>
      </c>
      <c r="AS230" s="7" t="s">
        <v>131</v>
      </c>
      <c r="AT230" s="7" t="s">
        <v>108</v>
      </c>
      <c r="AU230" s="7" t="s">
        <v>65</v>
      </c>
      <c r="AV230" s="7" t="s">
        <v>108</v>
      </c>
      <c r="AW230" s="7" t="s">
        <v>108</v>
      </c>
      <c r="AX230" s="7" t="s">
        <v>112</v>
      </c>
      <c r="AY230" s="7" t="s">
        <v>131</v>
      </c>
      <c r="AZ230" s="7" t="s">
        <v>131</v>
      </c>
      <c r="BA230" s="7" t="s">
        <v>65</v>
      </c>
      <c r="BB230" s="7" t="s">
        <v>112</v>
      </c>
      <c r="BC230" s="7" t="s">
        <v>267</v>
      </c>
      <c r="BD230" s="7" t="s">
        <v>63</v>
      </c>
    </row>
    <row r="231" spans="1:56" ht="13">
      <c r="A231" s="5">
        <v>43806.298681412038</v>
      </c>
      <c r="B231" s="7" t="s">
        <v>55</v>
      </c>
      <c r="C231" s="7" t="s">
        <v>56</v>
      </c>
      <c r="D231" s="7" t="s">
        <v>136</v>
      </c>
      <c r="E231" s="7" t="s">
        <v>60</v>
      </c>
      <c r="F231" s="7" t="s">
        <v>55</v>
      </c>
      <c r="G231" s="7" t="s">
        <v>61</v>
      </c>
      <c r="H231" s="7" t="s">
        <v>67</v>
      </c>
      <c r="I231" s="7" t="s">
        <v>55</v>
      </c>
      <c r="J231" s="7" t="s">
        <v>55</v>
      </c>
      <c r="L231" s="7" t="s">
        <v>64</v>
      </c>
      <c r="M231" s="7" t="s">
        <v>65</v>
      </c>
      <c r="N231" s="7" t="s">
        <v>60</v>
      </c>
      <c r="O231" s="7" t="s">
        <v>65</v>
      </c>
      <c r="P231" s="7" t="s">
        <v>68</v>
      </c>
      <c r="Q231" s="7" t="s">
        <v>68</v>
      </c>
      <c r="R231" s="7" t="s">
        <v>68</v>
      </c>
      <c r="T231" s="7" t="s">
        <v>60</v>
      </c>
      <c r="U231" s="7" t="s">
        <v>60</v>
      </c>
      <c r="V231" s="7" t="s">
        <v>68</v>
      </c>
      <c r="W231" s="7" t="s">
        <v>60</v>
      </c>
      <c r="X231" s="7" t="s">
        <v>68</v>
      </c>
      <c r="Y231" s="7" t="s">
        <v>67</v>
      </c>
      <c r="Z231" s="7" t="s">
        <v>85</v>
      </c>
      <c r="AA231" s="7" t="s">
        <v>60</v>
      </c>
      <c r="AB231" s="7" t="s">
        <v>60</v>
      </c>
      <c r="AC231" s="7" t="s">
        <v>67</v>
      </c>
      <c r="AD231" s="7" t="s">
        <v>66</v>
      </c>
      <c r="AE231" s="7" t="s">
        <v>66</v>
      </c>
      <c r="AF231" s="7" t="s">
        <v>63</v>
      </c>
      <c r="AG231" s="7" t="s">
        <v>63</v>
      </c>
      <c r="AH231" s="7" t="s">
        <v>105</v>
      </c>
      <c r="AI231" s="7" t="s">
        <v>61</v>
      </c>
      <c r="AJ231" s="7" t="s">
        <v>63</v>
      </c>
      <c r="AK231" s="7" t="s">
        <v>61</v>
      </c>
      <c r="AL231" s="7" t="s">
        <v>63</v>
      </c>
      <c r="AM231" s="7" t="s">
        <v>105</v>
      </c>
      <c r="AN231" s="7" t="s">
        <v>61</v>
      </c>
      <c r="AO231" s="7" t="s">
        <v>63</v>
      </c>
      <c r="AP231" s="7" t="s">
        <v>61</v>
      </c>
      <c r="AQ231" s="7" t="s">
        <v>105</v>
      </c>
      <c r="AR231" s="7" t="s">
        <v>105</v>
      </c>
      <c r="AS231" s="7" t="s">
        <v>112</v>
      </c>
      <c r="AT231" s="7" t="s">
        <v>64</v>
      </c>
      <c r="AU231" s="7" t="s">
        <v>65</v>
      </c>
      <c r="AV231" s="7" t="s">
        <v>112</v>
      </c>
      <c r="AW231" s="7" t="s">
        <v>112</v>
      </c>
      <c r="AX231" s="7" t="s">
        <v>108</v>
      </c>
      <c r="AY231" s="7" t="s">
        <v>112</v>
      </c>
      <c r="AZ231" s="7" t="s">
        <v>112</v>
      </c>
      <c r="BA231" s="7" t="s">
        <v>131</v>
      </c>
      <c r="BB231" s="7" t="s">
        <v>112</v>
      </c>
      <c r="BC231" s="7" t="s">
        <v>311</v>
      </c>
      <c r="BD231" s="7" t="s">
        <v>105</v>
      </c>
    </row>
    <row r="232" spans="1:56" ht="13">
      <c r="A232" s="5">
        <v>43806.501991875004</v>
      </c>
      <c r="B232" s="7" t="s">
        <v>55</v>
      </c>
      <c r="C232" s="7" t="s">
        <v>58</v>
      </c>
      <c r="D232" s="7" t="s">
        <v>57</v>
      </c>
      <c r="E232" s="7" t="s">
        <v>66</v>
      </c>
      <c r="F232" s="7" t="s">
        <v>128</v>
      </c>
      <c r="G232" s="7" t="s">
        <v>61</v>
      </c>
      <c r="H232" s="7" t="s">
        <v>62</v>
      </c>
      <c r="I232" s="7" t="s">
        <v>55</v>
      </c>
      <c r="J232" s="7" t="s">
        <v>55</v>
      </c>
      <c r="K232" s="7" t="s">
        <v>92</v>
      </c>
      <c r="L232" s="7" t="s">
        <v>64</v>
      </c>
      <c r="M232" s="7" t="s">
        <v>65</v>
      </c>
      <c r="N232" s="7" t="s">
        <v>66</v>
      </c>
      <c r="O232" s="7" t="s">
        <v>112</v>
      </c>
      <c r="P232" s="7" t="s">
        <v>62</v>
      </c>
      <c r="Q232" s="7" t="s">
        <v>62</v>
      </c>
      <c r="R232" s="7" t="s">
        <v>62</v>
      </c>
      <c r="S232" s="7" t="s">
        <v>66</v>
      </c>
      <c r="T232" s="7" t="s">
        <v>67</v>
      </c>
      <c r="U232" s="7" t="s">
        <v>68</v>
      </c>
      <c r="V232" s="7" t="s">
        <v>60</v>
      </c>
      <c r="W232" s="7" t="s">
        <v>66</v>
      </c>
      <c r="X232" s="7" t="s">
        <v>60</v>
      </c>
      <c r="Y232" s="7" t="s">
        <v>67</v>
      </c>
      <c r="Z232" s="7" t="s">
        <v>130</v>
      </c>
      <c r="AA232" s="7" t="s">
        <v>60</v>
      </c>
      <c r="AB232" s="7" t="s">
        <v>62</v>
      </c>
      <c r="AC232" s="7" t="s">
        <v>68</v>
      </c>
      <c r="AD232" s="7" t="s">
        <v>66</v>
      </c>
      <c r="AE232" s="7" t="s">
        <v>60</v>
      </c>
      <c r="AF232" s="7" t="s">
        <v>61</v>
      </c>
      <c r="AG232" s="7" t="s">
        <v>63</v>
      </c>
      <c r="AH232" s="7" t="s">
        <v>105</v>
      </c>
      <c r="AI232" s="7" t="s">
        <v>105</v>
      </c>
      <c r="AJ232" s="7" t="s">
        <v>105</v>
      </c>
      <c r="AK232" s="7" t="s">
        <v>63</v>
      </c>
      <c r="AL232" s="7" t="s">
        <v>63</v>
      </c>
      <c r="AM232" s="7" t="s">
        <v>105</v>
      </c>
      <c r="AN232" s="7" t="s">
        <v>63</v>
      </c>
      <c r="AO232" s="7" t="s">
        <v>105</v>
      </c>
      <c r="AP232" s="7" t="s">
        <v>105</v>
      </c>
      <c r="AQ232" s="7" t="s">
        <v>105</v>
      </c>
      <c r="AR232" s="7" t="s">
        <v>105</v>
      </c>
      <c r="AS232" s="7" t="s">
        <v>112</v>
      </c>
      <c r="AT232" s="7" t="s">
        <v>108</v>
      </c>
      <c r="AU232" s="7" t="s">
        <v>112</v>
      </c>
      <c r="AV232" s="7" t="s">
        <v>108</v>
      </c>
      <c r="AW232" s="7" t="s">
        <v>131</v>
      </c>
      <c r="AX232" s="7" t="s">
        <v>108</v>
      </c>
      <c r="AY232" s="7" t="s">
        <v>131</v>
      </c>
      <c r="AZ232" s="7" t="s">
        <v>112</v>
      </c>
      <c r="BA232" s="7" t="s">
        <v>131</v>
      </c>
      <c r="BB232" s="7" t="s">
        <v>108</v>
      </c>
      <c r="BC232" s="7" t="s">
        <v>234</v>
      </c>
      <c r="BD232" s="7" t="s">
        <v>63</v>
      </c>
    </row>
    <row r="233" spans="1:56" ht="13">
      <c r="A233" s="5">
        <v>43806.594108067133</v>
      </c>
      <c r="B233" s="7" t="s">
        <v>55</v>
      </c>
      <c r="C233" s="7" t="s">
        <v>58</v>
      </c>
      <c r="D233" s="7" t="s">
        <v>136</v>
      </c>
      <c r="E233" s="7" t="s">
        <v>67</v>
      </c>
      <c r="F233" s="7" t="s">
        <v>128</v>
      </c>
      <c r="G233" s="7" t="s">
        <v>105</v>
      </c>
      <c r="H233" s="7" t="s">
        <v>67</v>
      </c>
      <c r="I233" s="7" t="s">
        <v>55</v>
      </c>
      <c r="J233" s="7" t="s">
        <v>128</v>
      </c>
      <c r="K233" s="7" t="s">
        <v>63</v>
      </c>
      <c r="L233" s="7" t="s">
        <v>131</v>
      </c>
      <c r="M233" s="7" t="s">
        <v>65</v>
      </c>
      <c r="N233" s="7" t="s">
        <v>68</v>
      </c>
      <c r="O233" s="7" t="s">
        <v>65</v>
      </c>
      <c r="P233" s="7" t="s">
        <v>68</v>
      </c>
      <c r="Q233" s="7" t="s">
        <v>68</v>
      </c>
      <c r="R233" s="7" t="s">
        <v>68</v>
      </c>
      <c r="S233" s="7" t="s">
        <v>68</v>
      </c>
      <c r="T233" s="7" t="s">
        <v>67</v>
      </c>
      <c r="U233" s="7" t="s">
        <v>60</v>
      </c>
      <c r="V233" s="7" t="s">
        <v>60</v>
      </c>
      <c r="W233" s="7" t="s">
        <v>60</v>
      </c>
      <c r="X233" s="7" t="s">
        <v>60</v>
      </c>
      <c r="Y233" s="7" t="s">
        <v>68</v>
      </c>
      <c r="Z233" s="7" t="s">
        <v>199</v>
      </c>
      <c r="AA233" s="7" t="s">
        <v>68</v>
      </c>
      <c r="AB233" s="7" t="s">
        <v>68</v>
      </c>
      <c r="AC233" s="7" t="s">
        <v>60</v>
      </c>
      <c r="AD233" s="7" t="s">
        <v>66</v>
      </c>
      <c r="AE233" s="7" t="s">
        <v>66</v>
      </c>
      <c r="AF233" s="7" t="s">
        <v>92</v>
      </c>
      <c r="AG233" s="7" t="s">
        <v>93</v>
      </c>
      <c r="AH233" s="7" t="s">
        <v>105</v>
      </c>
      <c r="AI233" s="7" t="s">
        <v>93</v>
      </c>
      <c r="AJ233" s="7" t="s">
        <v>92</v>
      </c>
      <c r="AK233" s="7" t="s">
        <v>92</v>
      </c>
      <c r="AL233" s="7" t="s">
        <v>93</v>
      </c>
      <c r="AM233" s="7" t="s">
        <v>93</v>
      </c>
      <c r="AN233" s="7" t="s">
        <v>93</v>
      </c>
      <c r="AO233" s="7" t="s">
        <v>93</v>
      </c>
      <c r="AP233" s="7" t="s">
        <v>93</v>
      </c>
      <c r="AQ233" s="7" t="s">
        <v>105</v>
      </c>
      <c r="AR233" s="7" t="s">
        <v>105</v>
      </c>
      <c r="AS233" s="7" t="s">
        <v>65</v>
      </c>
      <c r="AT233" s="7" t="s">
        <v>65</v>
      </c>
      <c r="AU233" s="7" t="s">
        <v>64</v>
      </c>
      <c r="AV233" s="7" t="s">
        <v>131</v>
      </c>
      <c r="AW233" s="7" t="s">
        <v>64</v>
      </c>
      <c r="AX233" s="7" t="s">
        <v>64</v>
      </c>
      <c r="AY233" s="7" t="s">
        <v>64</v>
      </c>
      <c r="AZ233" s="7" t="s">
        <v>64</v>
      </c>
      <c r="BA233" s="7" t="s">
        <v>131</v>
      </c>
      <c r="BB233" s="7" t="s">
        <v>131</v>
      </c>
      <c r="BC233" s="7" t="s">
        <v>207</v>
      </c>
      <c r="BD233" s="7" t="s">
        <v>105</v>
      </c>
    </row>
    <row r="234" spans="1:56" ht="13">
      <c r="A234" s="5">
        <v>43806.771870115743</v>
      </c>
      <c r="B234" s="7" t="s">
        <v>55</v>
      </c>
      <c r="C234" s="7" t="s">
        <v>58</v>
      </c>
      <c r="D234" s="7" t="s">
        <v>59</v>
      </c>
      <c r="E234" s="7" t="s">
        <v>60</v>
      </c>
      <c r="F234" s="7" t="s">
        <v>55</v>
      </c>
      <c r="G234" s="7" t="s">
        <v>61</v>
      </c>
      <c r="H234" s="7" t="s">
        <v>68</v>
      </c>
      <c r="I234" s="7" t="s">
        <v>55</v>
      </c>
      <c r="J234" s="7" t="s">
        <v>55</v>
      </c>
      <c r="K234" s="7" t="s">
        <v>63</v>
      </c>
      <c r="L234" s="7" t="s">
        <v>131</v>
      </c>
      <c r="M234" s="7" t="s">
        <v>131</v>
      </c>
      <c r="N234" s="7" t="s">
        <v>66</v>
      </c>
      <c r="O234" s="7" t="s">
        <v>131</v>
      </c>
      <c r="P234" s="7" t="s">
        <v>60</v>
      </c>
      <c r="Q234" s="7" t="s">
        <v>66</v>
      </c>
      <c r="R234" s="7" t="s">
        <v>67</v>
      </c>
      <c r="S234" s="7" t="s">
        <v>67</v>
      </c>
      <c r="T234" s="7" t="s">
        <v>67</v>
      </c>
      <c r="U234" s="7" t="s">
        <v>68</v>
      </c>
      <c r="V234" s="7" t="s">
        <v>66</v>
      </c>
      <c r="W234" s="7" t="s">
        <v>60</v>
      </c>
      <c r="X234" s="7" t="s">
        <v>60</v>
      </c>
      <c r="Y234" s="7" t="s">
        <v>60</v>
      </c>
      <c r="Z234" s="7" t="s">
        <v>199</v>
      </c>
      <c r="AA234" s="7" t="s">
        <v>68</v>
      </c>
      <c r="AB234" s="7" t="s">
        <v>68</v>
      </c>
      <c r="AC234" s="7" t="s">
        <v>68</v>
      </c>
      <c r="AD234" s="7" t="s">
        <v>67</v>
      </c>
      <c r="AE234" s="7" t="s">
        <v>66</v>
      </c>
      <c r="AF234" s="7" t="s">
        <v>93</v>
      </c>
      <c r="AG234" s="7" t="s">
        <v>63</v>
      </c>
      <c r="AH234" s="7" t="s">
        <v>63</v>
      </c>
      <c r="AI234" s="7" t="s">
        <v>92</v>
      </c>
      <c r="AJ234" s="7" t="s">
        <v>63</v>
      </c>
      <c r="AK234" s="7" t="s">
        <v>61</v>
      </c>
      <c r="AL234" s="7" t="s">
        <v>63</v>
      </c>
      <c r="AM234" s="7" t="s">
        <v>63</v>
      </c>
      <c r="AN234" s="7" t="s">
        <v>63</v>
      </c>
      <c r="AO234" s="7" t="s">
        <v>63</v>
      </c>
      <c r="AP234" s="7" t="s">
        <v>105</v>
      </c>
      <c r="AQ234" s="7" t="s">
        <v>105</v>
      </c>
      <c r="AR234" s="7" t="s">
        <v>105</v>
      </c>
      <c r="AS234" s="7" t="s">
        <v>131</v>
      </c>
      <c r="AT234" s="7" t="s">
        <v>65</v>
      </c>
      <c r="AU234" s="7" t="s">
        <v>131</v>
      </c>
      <c r="AV234" s="7" t="s">
        <v>131</v>
      </c>
      <c r="AW234" s="7" t="s">
        <v>112</v>
      </c>
      <c r="AX234" s="7" t="s">
        <v>131</v>
      </c>
      <c r="AY234" s="7" t="s">
        <v>131</v>
      </c>
      <c r="AZ234" s="7" t="s">
        <v>131</v>
      </c>
      <c r="BA234" s="7" t="s">
        <v>65</v>
      </c>
      <c r="BB234" s="7" t="s">
        <v>131</v>
      </c>
      <c r="BC234" s="7" t="s">
        <v>312</v>
      </c>
      <c r="BD234" s="7" t="s">
        <v>105</v>
      </c>
    </row>
    <row r="235" spans="1:56" ht="13">
      <c r="A235" s="5">
        <v>43806.887175763884</v>
      </c>
      <c r="B235" s="7" t="s">
        <v>55</v>
      </c>
      <c r="C235" s="7" t="s">
        <v>58</v>
      </c>
      <c r="D235" s="7" t="s">
        <v>194</v>
      </c>
      <c r="E235" s="7" t="s">
        <v>60</v>
      </c>
      <c r="F235" s="7" t="s">
        <v>128</v>
      </c>
      <c r="G235" s="7" t="s">
        <v>61</v>
      </c>
      <c r="H235" s="7" t="s">
        <v>67</v>
      </c>
      <c r="I235" s="7" t="s">
        <v>55</v>
      </c>
      <c r="J235" s="7" t="s">
        <v>55</v>
      </c>
      <c r="K235" s="7" t="s">
        <v>63</v>
      </c>
      <c r="L235" s="7" t="s">
        <v>131</v>
      </c>
      <c r="M235" s="7" t="s">
        <v>131</v>
      </c>
      <c r="N235" s="7" t="s">
        <v>66</v>
      </c>
      <c r="O235" s="7" t="s">
        <v>65</v>
      </c>
      <c r="P235" s="7" t="s">
        <v>68</v>
      </c>
      <c r="Q235" s="7" t="s">
        <v>68</v>
      </c>
      <c r="R235" s="7" t="s">
        <v>68</v>
      </c>
      <c r="S235" s="7" t="s">
        <v>66</v>
      </c>
      <c r="T235" s="7" t="s">
        <v>66</v>
      </c>
      <c r="U235" s="7" t="s">
        <v>67</v>
      </c>
      <c r="V235" s="7" t="s">
        <v>67</v>
      </c>
      <c r="W235" s="7" t="s">
        <v>66</v>
      </c>
      <c r="X235" s="7" t="s">
        <v>66</v>
      </c>
      <c r="Y235" s="7" t="s">
        <v>68</v>
      </c>
      <c r="Z235" s="7" t="s">
        <v>199</v>
      </c>
      <c r="AA235" s="7" t="s">
        <v>68</v>
      </c>
      <c r="AB235" s="7" t="s">
        <v>66</v>
      </c>
      <c r="AC235" s="7" t="s">
        <v>66</v>
      </c>
      <c r="AD235" s="7" t="s">
        <v>60</v>
      </c>
      <c r="AE235" s="7" t="s">
        <v>66</v>
      </c>
      <c r="AF235" s="7" t="s">
        <v>63</v>
      </c>
      <c r="AG235" s="7" t="s">
        <v>63</v>
      </c>
      <c r="AH235" s="7" t="s">
        <v>63</v>
      </c>
      <c r="AI235" s="7" t="s">
        <v>61</v>
      </c>
      <c r="AJ235" s="7" t="s">
        <v>63</v>
      </c>
      <c r="AK235" s="7" t="s">
        <v>63</v>
      </c>
      <c r="AL235" s="7" t="s">
        <v>61</v>
      </c>
      <c r="AM235" s="7" t="s">
        <v>105</v>
      </c>
      <c r="AN235" s="7" t="s">
        <v>63</v>
      </c>
      <c r="AO235" s="7" t="s">
        <v>63</v>
      </c>
      <c r="AP235" s="7" t="s">
        <v>63</v>
      </c>
      <c r="AQ235" s="7" t="s">
        <v>105</v>
      </c>
      <c r="AR235" s="7" t="s">
        <v>105</v>
      </c>
      <c r="AS235" s="7" t="s">
        <v>131</v>
      </c>
      <c r="AT235" s="7" t="s">
        <v>65</v>
      </c>
      <c r="AU235" s="7" t="s">
        <v>65</v>
      </c>
      <c r="AV235" s="7" t="s">
        <v>108</v>
      </c>
      <c r="AW235" s="7" t="s">
        <v>65</v>
      </c>
      <c r="AX235" s="7" t="s">
        <v>65</v>
      </c>
      <c r="AY235" s="7" t="s">
        <v>112</v>
      </c>
      <c r="AZ235" s="7" t="s">
        <v>65</v>
      </c>
      <c r="BA235" s="7" t="s">
        <v>131</v>
      </c>
      <c r="BB235" s="7" t="s">
        <v>131</v>
      </c>
      <c r="BC235" s="7" t="s">
        <v>313</v>
      </c>
      <c r="BD235" s="7" t="s">
        <v>105</v>
      </c>
    </row>
    <row r="236" spans="1:56" ht="13">
      <c r="A236" s="5">
        <v>43806.952479756947</v>
      </c>
      <c r="B236" s="7" t="s">
        <v>55</v>
      </c>
      <c r="C236" s="7" t="s">
        <v>58</v>
      </c>
      <c r="D236" s="7" t="s">
        <v>59</v>
      </c>
      <c r="E236" s="7" t="s">
        <v>68</v>
      </c>
      <c r="F236" s="7" t="s">
        <v>55</v>
      </c>
      <c r="G236" s="7" t="s">
        <v>61</v>
      </c>
      <c r="H236" s="7" t="s">
        <v>67</v>
      </c>
      <c r="I236" s="7" t="s">
        <v>55</v>
      </c>
      <c r="J236" s="7" t="s">
        <v>55</v>
      </c>
      <c r="K236" s="7" t="s">
        <v>61</v>
      </c>
      <c r="L236" s="7" t="s">
        <v>131</v>
      </c>
      <c r="M236" s="7" t="s">
        <v>65</v>
      </c>
      <c r="N236" s="7" t="s">
        <v>67</v>
      </c>
      <c r="O236" s="7" t="s">
        <v>131</v>
      </c>
      <c r="P236" s="7" t="s">
        <v>68</v>
      </c>
      <c r="Q236" s="7" t="s">
        <v>60</v>
      </c>
      <c r="R236" s="7" t="s">
        <v>60</v>
      </c>
      <c r="S236" s="7" t="s">
        <v>60</v>
      </c>
      <c r="T236" s="7" t="s">
        <v>67</v>
      </c>
      <c r="U236" s="7" t="s">
        <v>60</v>
      </c>
      <c r="V236" s="7" t="s">
        <v>60</v>
      </c>
      <c r="W236" s="7" t="s">
        <v>68</v>
      </c>
      <c r="X236" s="7" t="s">
        <v>68</v>
      </c>
      <c r="Y236" s="7" t="s">
        <v>62</v>
      </c>
      <c r="Z236" s="7" t="s">
        <v>199</v>
      </c>
      <c r="AA236" s="7" t="s">
        <v>62</v>
      </c>
      <c r="AB236" s="7" t="s">
        <v>68</v>
      </c>
      <c r="AC236" s="7" t="s">
        <v>68</v>
      </c>
      <c r="AD236" s="7" t="s">
        <v>66</v>
      </c>
      <c r="AE236" s="7" t="s">
        <v>67</v>
      </c>
      <c r="AF236" s="7" t="s">
        <v>93</v>
      </c>
      <c r="AG236" s="7" t="s">
        <v>93</v>
      </c>
      <c r="AH236" s="7" t="s">
        <v>63</v>
      </c>
      <c r="AI236" s="7" t="s">
        <v>93</v>
      </c>
      <c r="AJ236" s="7" t="s">
        <v>93</v>
      </c>
      <c r="AK236" s="7" t="s">
        <v>92</v>
      </c>
      <c r="AL236" s="7" t="s">
        <v>93</v>
      </c>
      <c r="AM236" s="7" t="s">
        <v>93</v>
      </c>
      <c r="AN236" s="7" t="s">
        <v>93</v>
      </c>
      <c r="AO236" s="7" t="s">
        <v>61</v>
      </c>
      <c r="AP236" s="7" t="s">
        <v>93</v>
      </c>
      <c r="AQ236" s="7" t="s">
        <v>105</v>
      </c>
      <c r="AR236" s="7" t="s">
        <v>105</v>
      </c>
      <c r="AS236" s="7" t="s">
        <v>112</v>
      </c>
      <c r="AT236" s="7" t="s">
        <v>65</v>
      </c>
      <c r="AU236" s="7" t="s">
        <v>131</v>
      </c>
      <c r="AV236" s="7" t="s">
        <v>108</v>
      </c>
      <c r="AW236" s="7" t="s">
        <v>131</v>
      </c>
      <c r="AX236" s="7" t="s">
        <v>112</v>
      </c>
      <c r="AY236" s="7" t="s">
        <v>108</v>
      </c>
      <c r="AZ236" s="7" t="s">
        <v>112</v>
      </c>
      <c r="BA236" s="7" t="s">
        <v>64</v>
      </c>
      <c r="BB236" s="7" t="s">
        <v>64</v>
      </c>
      <c r="BC236" s="7" t="s">
        <v>268</v>
      </c>
      <c r="BD236" s="7" t="s">
        <v>105</v>
      </c>
    </row>
    <row r="237" spans="1:56" ht="13">
      <c r="A237" s="5">
        <v>43807.354131944448</v>
      </c>
      <c r="B237" s="7" t="s">
        <v>55</v>
      </c>
      <c r="C237" s="7" t="s">
        <v>58</v>
      </c>
      <c r="E237" s="7" t="s">
        <v>68</v>
      </c>
      <c r="F237" s="7" t="s">
        <v>55</v>
      </c>
      <c r="G237" s="7" t="s">
        <v>61</v>
      </c>
      <c r="H237" s="7" t="s">
        <v>68</v>
      </c>
      <c r="I237" s="7" t="s">
        <v>55</v>
      </c>
      <c r="J237" s="7" t="s">
        <v>55</v>
      </c>
      <c r="K237" s="7" t="s">
        <v>61</v>
      </c>
      <c r="L237" s="7" t="s">
        <v>64</v>
      </c>
      <c r="M237" s="7" t="s">
        <v>65</v>
      </c>
      <c r="N237" s="7" t="s">
        <v>60</v>
      </c>
      <c r="O237" s="7" t="s">
        <v>65</v>
      </c>
      <c r="P237" s="7" t="s">
        <v>68</v>
      </c>
      <c r="Q237" s="7" t="s">
        <v>60</v>
      </c>
      <c r="R237" s="7" t="s">
        <v>60</v>
      </c>
      <c r="S237" s="7" t="s">
        <v>67</v>
      </c>
      <c r="T237" s="7" t="s">
        <v>67</v>
      </c>
      <c r="U237" s="7" t="s">
        <v>67</v>
      </c>
      <c r="V237" s="7" t="s">
        <v>67</v>
      </c>
      <c r="W237" s="7" t="s">
        <v>67</v>
      </c>
      <c r="X237" s="7" t="s">
        <v>67</v>
      </c>
      <c r="Y237" s="7" t="s">
        <v>68</v>
      </c>
      <c r="Z237" s="7" t="s">
        <v>85</v>
      </c>
      <c r="AA237" s="7" t="s">
        <v>60</v>
      </c>
      <c r="AB237" s="7" t="s">
        <v>68</v>
      </c>
      <c r="AC237" s="7" t="s">
        <v>68</v>
      </c>
      <c r="AD237" s="7" t="s">
        <v>67</v>
      </c>
      <c r="AE237" s="7" t="s">
        <v>66</v>
      </c>
      <c r="AF237" s="7" t="s">
        <v>92</v>
      </c>
      <c r="AG237" s="7" t="s">
        <v>93</v>
      </c>
      <c r="AH237" s="7" t="s">
        <v>63</v>
      </c>
      <c r="AI237" s="7" t="s">
        <v>61</v>
      </c>
      <c r="AJ237" s="7" t="s">
        <v>92</v>
      </c>
      <c r="AK237" s="7" t="s">
        <v>61</v>
      </c>
      <c r="AL237" s="7" t="s">
        <v>92</v>
      </c>
      <c r="AM237" s="7" t="s">
        <v>61</v>
      </c>
      <c r="AN237" s="7" t="s">
        <v>63</v>
      </c>
      <c r="AO237" s="7" t="s">
        <v>63</v>
      </c>
      <c r="AP237" s="7" t="s">
        <v>92</v>
      </c>
      <c r="AQ237" s="7" t="s">
        <v>63</v>
      </c>
      <c r="AR237" s="7" t="s">
        <v>133</v>
      </c>
      <c r="AS237" s="7" t="s">
        <v>112</v>
      </c>
      <c r="AT237" s="7" t="s">
        <v>65</v>
      </c>
      <c r="AU237" s="7" t="s">
        <v>64</v>
      </c>
      <c r="AV237" s="7" t="s">
        <v>108</v>
      </c>
      <c r="AW237" s="7" t="s">
        <v>64</v>
      </c>
      <c r="AX237" s="7" t="s">
        <v>64</v>
      </c>
      <c r="AY237" s="7" t="s">
        <v>64</v>
      </c>
      <c r="AZ237" s="7" t="s">
        <v>112</v>
      </c>
      <c r="BA237" s="7" t="s">
        <v>65</v>
      </c>
      <c r="BB237" s="7" t="s">
        <v>65</v>
      </c>
      <c r="BC237" s="7" t="s">
        <v>204</v>
      </c>
      <c r="BD237" s="7" t="s">
        <v>63</v>
      </c>
    </row>
    <row r="238" spans="1:56" ht="13">
      <c r="A238" s="5">
        <v>43807.772912835644</v>
      </c>
      <c r="B238" s="7" t="s">
        <v>55</v>
      </c>
      <c r="C238" s="7" t="s">
        <v>58</v>
      </c>
      <c r="D238" s="7" t="s">
        <v>136</v>
      </c>
      <c r="E238" s="7" t="s">
        <v>62</v>
      </c>
      <c r="F238" s="7" t="s">
        <v>55</v>
      </c>
      <c r="G238" s="7" t="s">
        <v>92</v>
      </c>
      <c r="H238" s="7" t="s">
        <v>68</v>
      </c>
      <c r="I238" s="7" t="s">
        <v>55</v>
      </c>
      <c r="J238" s="7" t="s">
        <v>55</v>
      </c>
      <c r="K238" s="7" t="s">
        <v>61</v>
      </c>
      <c r="L238" s="7" t="s">
        <v>131</v>
      </c>
      <c r="M238" s="7" t="s">
        <v>131</v>
      </c>
      <c r="N238" s="7" t="s">
        <v>68</v>
      </c>
      <c r="O238" s="7" t="s">
        <v>131</v>
      </c>
      <c r="P238" s="7" t="s">
        <v>60</v>
      </c>
      <c r="Q238" s="7" t="s">
        <v>67</v>
      </c>
      <c r="R238" s="7" t="s">
        <v>60</v>
      </c>
      <c r="S238" s="7" t="s">
        <v>60</v>
      </c>
      <c r="T238" s="7" t="s">
        <v>60</v>
      </c>
      <c r="U238" s="7" t="s">
        <v>67</v>
      </c>
      <c r="V238" s="7" t="s">
        <v>68</v>
      </c>
      <c r="W238" s="7" t="s">
        <v>60</v>
      </c>
      <c r="X238" s="7" t="s">
        <v>67</v>
      </c>
      <c r="Y238" s="7" t="s">
        <v>62</v>
      </c>
      <c r="Z238" s="7" t="s">
        <v>85</v>
      </c>
      <c r="AA238" s="7" t="s">
        <v>60</v>
      </c>
      <c r="AB238" s="7" t="s">
        <v>67</v>
      </c>
      <c r="AC238" s="7" t="s">
        <v>67</v>
      </c>
      <c r="AD238" s="7" t="s">
        <v>66</v>
      </c>
      <c r="AE238" s="7" t="s">
        <v>66</v>
      </c>
      <c r="AF238" s="7" t="s">
        <v>63</v>
      </c>
      <c r="AG238" s="7" t="s">
        <v>63</v>
      </c>
      <c r="AH238" s="7" t="s">
        <v>63</v>
      </c>
      <c r="AI238" s="7" t="s">
        <v>63</v>
      </c>
      <c r="AJ238" s="7" t="s">
        <v>61</v>
      </c>
      <c r="AK238" s="7" t="s">
        <v>61</v>
      </c>
      <c r="AL238" s="7" t="s">
        <v>61</v>
      </c>
      <c r="AM238" s="7" t="s">
        <v>61</v>
      </c>
      <c r="AN238" s="7" t="s">
        <v>63</v>
      </c>
      <c r="AO238" s="7" t="s">
        <v>63</v>
      </c>
      <c r="AP238" s="7" t="s">
        <v>63</v>
      </c>
      <c r="AQ238" s="7" t="s">
        <v>105</v>
      </c>
      <c r="AR238" s="7" t="s">
        <v>105</v>
      </c>
      <c r="AS238" s="7" t="s">
        <v>112</v>
      </c>
      <c r="AT238" s="7" t="s">
        <v>112</v>
      </c>
      <c r="AU238" s="7" t="s">
        <v>112</v>
      </c>
      <c r="AV238" s="7" t="s">
        <v>108</v>
      </c>
      <c r="AW238" s="7" t="s">
        <v>131</v>
      </c>
      <c r="AX238" s="7" t="s">
        <v>112</v>
      </c>
      <c r="AY238" s="7" t="s">
        <v>65</v>
      </c>
      <c r="AZ238" s="7" t="s">
        <v>131</v>
      </c>
      <c r="BA238" s="7" t="s">
        <v>64</v>
      </c>
      <c r="BB238" s="7" t="s">
        <v>65</v>
      </c>
      <c r="BC238" s="7" t="s">
        <v>302</v>
      </c>
      <c r="BD238" s="7" t="s">
        <v>105</v>
      </c>
    </row>
    <row r="239" spans="1:56" ht="13">
      <c r="A239" s="5">
        <v>43808.249823414357</v>
      </c>
      <c r="B239" s="7" t="s">
        <v>55</v>
      </c>
      <c r="C239" s="7" t="s">
        <v>56</v>
      </c>
      <c r="D239" s="7" t="s">
        <v>194</v>
      </c>
      <c r="E239" s="7" t="s">
        <v>67</v>
      </c>
      <c r="F239" s="7" t="s">
        <v>55</v>
      </c>
      <c r="G239" s="7" t="s">
        <v>61</v>
      </c>
      <c r="H239" s="7" t="s">
        <v>67</v>
      </c>
      <c r="I239" s="7" t="s">
        <v>55</v>
      </c>
      <c r="J239" s="7" t="s">
        <v>55</v>
      </c>
      <c r="K239" s="7" t="s">
        <v>61</v>
      </c>
      <c r="L239" s="7" t="s">
        <v>131</v>
      </c>
      <c r="M239" s="7" t="s">
        <v>131</v>
      </c>
      <c r="N239" s="7" t="s">
        <v>60</v>
      </c>
      <c r="O239" s="7" t="s">
        <v>131</v>
      </c>
      <c r="P239" s="7" t="s">
        <v>68</v>
      </c>
      <c r="Q239" s="7" t="s">
        <v>60</v>
      </c>
      <c r="R239" s="7" t="s">
        <v>60</v>
      </c>
      <c r="S239" s="7" t="s">
        <v>60</v>
      </c>
      <c r="T239" s="7" t="s">
        <v>60</v>
      </c>
      <c r="U239" s="7" t="s">
        <v>68</v>
      </c>
      <c r="V239" s="7" t="s">
        <v>60</v>
      </c>
      <c r="W239" s="7" t="s">
        <v>60</v>
      </c>
      <c r="X239" s="7" t="s">
        <v>60</v>
      </c>
      <c r="Y239" s="7" t="s">
        <v>68</v>
      </c>
      <c r="Z239" s="7" t="s">
        <v>130</v>
      </c>
      <c r="AA239" s="7" t="s">
        <v>68</v>
      </c>
      <c r="AB239" s="7" t="s">
        <v>62</v>
      </c>
      <c r="AC239" s="7" t="s">
        <v>68</v>
      </c>
      <c r="AD239" s="7" t="s">
        <v>60</v>
      </c>
      <c r="AE239" s="7" t="s">
        <v>67</v>
      </c>
      <c r="AF239" s="7" t="s">
        <v>63</v>
      </c>
      <c r="AG239" s="7" t="s">
        <v>105</v>
      </c>
      <c r="AH239" s="7" t="s">
        <v>63</v>
      </c>
      <c r="AI239" s="7" t="s">
        <v>63</v>
      </c>
      <c r="AJ239" s="7" t="s">
        <v>63</v>
      </c>
      <c r="AK239" s="7" t="s">
        <v>63</v>
      </c>
      <c r="AL239" s="7" t="s">
        <v>63</v>
      </c>
      <c r="AM239" s="7" t="s">
        <v>105</v>
      </c>
      <c r="AN239" s="7" t="s">
        <v>63</v>
      </c>
      <c r="AO239" s="7" t="s">
        <v>105</v>
      </c>
      <c r="AP239" s="7" t="s">
        <v>105</v>
      </c>
      <c r="AQ239" s="7" t="s">
        <v>105</v>
      </c>
      <c r="AR239" s="7" t="s">
        <v>105</v>
      </c>
      <c r="AS239" s="7" t="s">
        <v>112</v>
      </c>
      <c r="AT239" s="7" t="s">
        <v>112</v>
      </c>
      <c r="AU239" s="7" t="s">
        <v>112</v>
      </c>
      <c r="AV239" s="7" t="s">
        <v>112</v>
      </c>
      <c r="AW239" s="7" t="s">
        <v>131</v>
      </c>
      <c r="AX239" s="7" t="s">
        <v>112</v>
      </c>
      <c r="AY239" s="7" t="s">
        <v>131</v>
      </c>
      <c r="AZ239" s="7" t="s">
        <v>112</v>
      </c>
      <c r="BA239" s="7" t="s">
        <v>112</v>
      </c>
      <c r="BB239" s="7" t="s">
        <v>112</v>
      </c>
      <c r="BC239" s="7" t="s">
        <v>226</v>
      </c>
      <c r="BD239" s="7" t="s">
        <v>105</v>
      </c>
    </row>
    <row r="240" spans="1:56" ht="13">
      <c r="A240" s="5">
        <v>43808.289846284722</v>
      </c>
      <c r="B240" s="7" t="s">
        <v>55</v>
      </c>
      <c r="C240" s="7" t="s">
        <v>58</v>
      </c>
      <c r="D240" s="7" t="s">
        <v>136</v>
      </c>
      <c r="E240" s="7" t="s">
        <v>67</v>
      </c>
      <c r="F240" s="7" t="s">
        <v>128</v>
      </c>
      <c r="G240" s="7" t="s">
        <v>63</v>
      </c>
      <c r="H240" s="7" t="s">
        <v>60</v>
      </c>
      <c r="I240" s="7" t="s">
        <v>55</v>
      </c>
      <c r="J240" s="7" t="s">
        <v>128</v>
      </c>
      <c r="K240" s="7" t="s">
        <v>63</v>
      </c>
      <c r="L240" s="7" t="s">
        <v>65</v>
      </c>
      <c r="M240" s="7" t="s">
        <v>112</v>
      </c>
      <c r="N240" s="7" t="s">
        <v>60</v>
      </c>
      <c r="O240" s="7" t="s">
        <v>131</v>
      </c>
      <c r="P240" s="7" t="s">
        <v>68</v>
      </c>
      <c r="Q240" s="7" t="s">
        <v>66</v>
      </c>
      <c r="R240" s="7" t="s">
        <v>66</v>
      </c>
      <c r="S240" s="7" t="s">
        <v>67</v>
      </c>
      <c r="T240" s="7" t="s">
        <v>67</v>
      </c>
      <c r="U240" s="7" t="s">
        <v>67</v>
      </c>
      <c r="V240" s="7" t="s">
        <v>68</v>
      </c>
      <c r="W240" s="7" t="s">
        <v>60</v>
      </c>
      <c r="X240" s="7" t="s">
        <v>60</v>
      </c>
      <c r="Y240" s="7" t="s">
        <v>68</v>
      </c>
      <c r="Z240" s="7" t="s">
        <v>66</v>
      </c>
      <c r="AA240" s="7" t="s">
        <v>68</v>
      </c>
      <c r="AB240" s="7" t="s">
        <v>66</v>
      </c>
      <c r="AC240" s="7" t="s">
        <v>66</v>
      </c>
      <c r="AD240" s="7" t="s">
        <v>66</v>
      </c>
      <c r="AE240" s="7" t="s">
        <v>66</v>
      </c>
      <c r="AF240" s="7" t="s">
        <v>61</v>
      </c>
      <c r="AG240" s="7" t="s">
        <v>93</v>
      </c>
      <c r="AH240" s="7" t="s">
        <v>105</v>
      </c>
      <c r="AI240" s="7" t="s">
        <v>92</v>
      </c>
      <c r="AJ240" s="7" t="s">
        <v>93</v>
      </c>
      <c r="AK240" s="7" t="s">
        <v>61</v>
      </c>
      <c r="AL240" s="7" t="s">
        <v>63</v>
      </c>
      <c r="AM240" s="7" t="s">
        <v>63</v>
      </c>
      <c r="AN240" s="7" t="s">
        <v>92</v>
      </c>
      <c r="AO240" s="7" t="s">
        <v>63</v>
      </c>
      <c r="AP240" s="7" t="s">
        <v>93</v>
      </c>
      <c r="AQ240" s="7" t="s">
        <v>63</v>
      </c>
      <c r="AR240" s="7" t="s">
        <v>203</v>
      </c>
      <c r="AS240" s="7" t="s">
        <v>108</v>
      </c>
      <c r="AT240" s="7" t="s">
        <v>64</v>
      </c>
      <c r="AU240" s="7" t="s">
        <v>64</v>
      </c>
      <c r="AV240" s="7" t="s">
        <v>108</v>
      </c>
      <c r="AW240" s="7" t="s">
        <v>64</v>
      </c>
      <c r="AX240" s="7" t="s">
        <v>64</v>
      </c>
      <c r="AY240" s="7" t="s">
        <v>64</v>
      </c>
      <c r="AZ240" s="7" t="s">
        <v>64</v>
      </c>
      <c r="BA240" s="7" t="s">
        <v>64</v>
      </c>
      <c r="BB240" s="7" t="s">
        <v>64</v>
      </c>
      <c r="BC240" s="7" t="s">
        <v>314</v>
      </c>
      <c r="BD240" s="7" t="s">
        <v>92</v>
      </c>
    </row>
    <row r="241" spans="1:56" ht="13">
      <c r="A241" s="5">
        <v>43808.425357476852</v>
      </c>
      <c r="B241" s="7" t="s">
        <v>55</v>
      </c>
      <c r="C241" s="7" t="s">
        <v>58</v>
      </c>
      <c r="D241" s="7" t="s">
        <v>59</v>
      </c>
      <c r="E241" s="7" t="s">
        <v>68</v>
      </c>
      <c r="F241" s="7" t="s">
        <v>55</v>
      </c>
      <c r="G241" s="7" t="s">
        <v>92</v>
      </c>
      <c r="H241" s="7" t="s">
        <v>68</v>
      </c>
      <c r="I241" s="7" t="s">
        <v>55</v>
      </c>
      <c r="J241" s="7" t="s">
        <v>55</v>
      </c>
      <c r="K241" s="7" t="s">
        <v>61</v>
      </c>
      <c r="L241" s="7" t="s">
        <v>131</v>
      </c>
      <c r="M241" s="7" t="s">
        <v>131</v>
      </c>
      <c r="N241" s="7" t="s">
        <v>60</v>
      </c>
      <c r="O241" s="7" t="s">
        <v>212</v>
      </c>
      <c r="P241" s="7" t="s">
        <v>68</v>
      </c>
      <c r="Q241" s="7" t="s">
        <v>66</v>
      </c>
      <c r="R241" s="7" t="s">
        <v>66</v>
      </c>
      <c r="S241" s="7" t="s">
        <v>66</v>
      </c>
      <c r="T241" s="7" t="s">
        <v>67</v>
      </c>
      <c r="U241" s="7" t="s">
        <v>66</v>
      </c>
      <c r="V241" s="7" t="s">
        <v>67</v>
      </c>
      <c r="W241" s="7" t="s">
        <v>66</v>
      </c>
      <c r="X241" s="7" t="s">
        <v>60</v>
      </c>
      <c r="Y241" s="7" t="s">
        <v>67</v>
      </c>
      <c r="Z241" s="7" t="s">
        <v>66</v>
      </c>
      <c r="AA241" s="7" t="s">
        <v>66</v>
      </c>
      <c r="AB241" s="7" t="s">
        <v>66</v>
      </c>
      <c r="AC241" s="7" t="s">
        <v>66</v>
      </c>
      <c r="AD241" s="7" t="s">
        <v>67</v>
      </c>
      <c r="AE241" s="7" t="s">
        <v>66</v>
      </c>
      <c r="AF241" s="7" t="s">
        <v>92</v>
      </c>
      <c r="AG241" s="7" t="s">
        <v>92</v>
      </c>
      <c r="AH241" s="7" t="s">
        <v>63</v>
      </c>
      <c r="AI241" s="7" t="s">
        <v>92</v>
      </c>
      <c r="AJ241" s="7" t="s">
        <v>61</v>
      </c>
      <c r="AK241" s="7" t="s">
        <v>92</v>
      </c>
      <c r="AL241" s="7" t="s">
        <v>61</v>
      </c>
      <c r="AM241" s="7" t="s">
        <v>92</v>
      </c>
      <c r="AN241" s="7" t="s">
        <v>92</v>
      </c>
      <c r="AO241" s="7" t="s">
        <v>92</v>
      </c>
      <c r="AP241" s="7" t="s">
        <v>61</v>
      </c>
      <c r="AQ241" s="7" t="s">
        <v>105</v>
      </c>
      <c r="AR241" s="7" t="s">
        <v>105</v>
      </c>
      <c r="AS241" s="7" t="s">
        <v>112</v>
      </c>
      <c r="AT241" s="7" t="s">
        <v>112</v>
      </c>
      <c r="AU241" s="7" t="s">
        <v>108</v>
      </c>
      <c r="AV241" s="7" t="s">
        <v>112</v>
      </c>
      <c r="AW241" s="7" t="s">
        <v>131</v>
      </c>
      <c r="AX241" s="7" t="s">
        <v>112</v>
      </c>
      <c r="AY241" s="7" t="s">
        <v>65</v>
      </c>
      <c r="AZ241" s="7" t="s">
        <v>112</v>
      </c>
      <c r="BA241" s="7" t="s">
        <v>65</v>
      </c>
      <c r="BB241" s="7" t="s">
        <v>65</v>
      </c>
      <c r="BC241" s="7" t="s">
        <v>306</v>
      </c>
      <c r="BD241" s="7" t="s">
        <v>63</v>
      </c>
    </row>
    <row r="242" spans="1:56" ht="13">
      <c r="A242" s="5">
        <v>43808.452389652783</v>
      </c>
      <c r="B242" s="7" t="s">
        <v>55</v>
      </c>
      <c r="C242" s="7" t="s">
        <v>58</v>
      </c>
      <c r="D242" s="7" t="s">
        <v>59</v>
      </c>
      <c r="E242" s="7" t="s">
        <v>68</v>
      </c>
      <c r="F242" s="7" t="s">
        <v>55</v>
      </c>
      <c r="G242" s="7" t="s">
        <v>63</v>
      </c>
      <c r="H242" s="7" t="s">
        <v>68</v>
      </c>
      <c r="I242" s="7" t="s">
        <v>55</v>
      </c>
      <c r="J242" s="7" t="s">
        <v>55</v>
      </c>
      <c r="K242" s="7" t="s">
        <v>63</v>
      </c>
      <c r="L242" s="7" t="s">
        <v>65</v>
      </c>
      <c r="M242" s="7" t="s">
        <v>131</v>
      </c>
      <c r="N242" s="7" t="s">
        <v>66</v>
      </c>
      <c r="O242" s="7" t="s">
        <v>131</v>
      </c>
      <c r="P242" s="7" t="s">
        <v>68</v>
      </c>
      <c r="Q242" s="7" t="s">
        <v>67</v>
      </c>
      <c r="R242" s="7" t="s">
        <v>67</v>
      </c>
      <c r="S242" s="7" t="s">
        <v>67</v>
      </c>
      <c r="T242" s="7" t="s">
        <v>66</v>
      </c>
      <c r="U242" s="7" t="s">
        <v>66</v>
      </c>
      <c r="V242" s="7" t="s">
        <v>67</v>
      </c>
      <c r="W242" s="7" t="s">
        <v>66</v>
      </c>
      <c r="X242" s="7" t="s">
        <v>67</v>
      </c>
      <c r="Y242" s="7" t="s">
        <v>62</v>
      </c>
      <c r="Z242" s="7" t="s">
        <v>85</v>
      </c>
      <c r="AA242" s="7" t="s">
        <v>60</v>
      </c>
      <c r="AB242" s="7" t="s">
        <v>68</v>
      </c>
      <c r="AC242" s="7" t="s">
        <v>68</v>
      </c>
      <c r="AD242" s="7" t="s">
        <v>66</v>
      </c>
      <c r="AE242" s="7" t="s">
        <v>66</v>
      </c>
      <c r="AF242" s="7" t="s">
        <v>61</v>
      </c>
      <c r="AG242" s="7" t="s">
        <v>93</v>
      </c>
      <c r="AH242" s="7" t="s">
        <v>105</v>
      </c>
      <c r="AI242" s="7" t="s">
        <v>61</v>
      </c>
      <c r="AJ242" s="7" t="s">
        <v>61</v>
      </c>
      <c r="AK242" s="7" t="s">
        <v>61</v>
      </c>
      <c r="AL242" s="7" t="s">
        <v>61</v>
      </c>
      <c r="AM242" s="7" t="s">
        <v>61</v>
      </c>
      <c r="AN242" s="7" t="s">
        <v>61</v>
      </c>
      <c r="AO242" s="7" t="s">
        <v>63</v>
      </c>
      <c r="AP242" s="7" t="s">
        <v>105</v>
      </c>
      <c r="AQ242" s="7" t="s">
        <v>105</v>
      </c>
      <c r="AR242" s="7" t="s">
        <v>105</v>
      </c>
      <c r="AS242" s="7" t="s">
        <v>108</v>
      </c>
      <c r="AT242" s="7" t="s">
        <v>131</v>
      </c>
      <c r="AU242" s="7" t="s">
        <v>131</v>
      </c>
      <c r="AV242" s="7" t="s">
        <v>112</v>
      </c>
      <c r="AW242" s="7" t="s">
        <v>112</v>
      </c>
      <c r="AX242" s="7" t="s">
        <v>112</v>
      </c>
      <c r="AY242" s="7" t="s">
        <v>131</v>
      </c>
      <c r="AZ242" s="7" t="s">
        <v>131</v>
      </c>
      <c r="BA242" s="7" t="s">
        <v>65</v>
      </c>
      <c r="BB242" s="7" t="s">
        <v>131</v>
      </c>
      <c r="BC242" s="7" t="s">
        <v>207</v>
      </c>
      <c r="BD242" s="7" t="s">
        <v>105</v>
      </c>
    </row>
    <row r="243" spans="1:56" ht="13">
      <c r="A243" s="5">
        <v>43808.84762241898</v>
      </c>
      <c r="B243" s="7" t="s">
        <v>55</v>
      </c>
      <c r="C243" s="7" t="s">
        <v>58</v>
      </c>
      <c r="D243" s="7" t="s">
        <v>194</v>
      </c>
      <c r="E243" s="7" t="s">
        <v>68</v>
      </c>
      <c r="F243" s="7" t="s">
        <v>55</v>
      </c>
      <c r="G243" s="7" t="s">
        <v>92</v>
      </c>
      <c r="H243" s="7" t="s">
        <v>68</v>
      </c>
      <c r="I243" s="7" t="s">
        <v>55</v>
      </c>
      <c r="J243" s="7" t="s">
        <v>55</v>
      </c>
      <c r="K243" s="7" t="s">
        <v>92</v>
      </c>
      <c r="L243" s="7" t="s">
        <v>65</v>
      </c>
      <c r="M243" s="7" t="s">
        <v>65</v>
      </c>
      <c r="N243" s="7" t="s">
        <v>68</v>
      </c>
      <c r="O243" s="7" t="s">
        <v>112</v>
      </c>
      <c r="P243" s="7" t="s">
        <v>68</v>
      </c>
      <c r="Q243" s="7" t="s">
        <v>66</v>
      </c>
      <c r="R243" s="7" t="s">
        <v>66</v>
      </c>
      <c r="S243" s="7" t="s">
        <v>60</v>
      </c>
      <c r="T243" s="7" t="s">
        <v>68</v>
      </c>
      <c r="U243" s="7" t="s">
        <v>68</v>
      </c>
      <c r="V243" s="7" t="s">
        <v>68</v>
      </c>
      <c r="W243" s="7" t="s">
        <v>60</v>
      </c>
      <c r="X243" s="7" t="s">
        <v>60</v>
      </c>
      <c r="Y243" s="7" t="s">
        <v>68</v>
      </c>
      <c r="Z243" s="7" t="s">
        <v>66</v>
      </c>
      <c r="AA243" s="7" t="s">
        <v>66</v>
      </c>
      <c r="AB243" s="7" t="s">
        <v>68</v>
      </c>
      <c r="AC243" s="7" t="s">
        <v>60</v>
      </c>
      <c r="AD243" s="7" t="s">
        <v>66</v>
      </c>
      <c r="AE243" s="7" t="s">
        <v>66</v>
      </c>
      <c r="AF243" s="7" t="s">
        <v>63</v>
      </c>
      <c r="AG243" s="7" t="s">
        <v>61</v>
      </c>
      <c r="AH243" s="7" t="s">
        <v>105</v>
      </c>
      <c r="AI243" s="7" t="s">
        <v>63</v>
      </c>
      <c r="AJ243" s="7" t="s">
        <v>61</v>
      </c>
      <c r="AK243" s="7" t="s">
        <v>61</v>
      </c>
      <c r="AL243" s="7" t="s">
        <v>63</v>
      </c>
      <c r="AM243" s="7" t="s">
        <v>63</v>
      </c>
      <c r="AN243" s="7" t="s">
        <v>63</v>
      </c>
      <c r="AO243" s="7" t="s">
        <v>63</v>
      </c>
      <c r="AP243" s="7" t="s">
        <v>63</v>
      </c>
      <c r="AQ243" s="7" t="s">
        <v>105</v>
      </c>
      <c r="AR243" s="7" t="s">
        <v>105</v>
      </c>
      <c r="AS243" s="7" t="s">
        <v>112</v>
      </c>
      <c r="AT243" s="7" t="s">
        <v>108</v>
      </c>
      <c r="AU243" s="7" t="s">
        <v>65</v>
      </c>
      <c r="AV243" s="7" t="s">
        <v>108</v>
      </c>
      <c r="AW243" s="7" t="s">
        <v>112</v>
      </c>
      <c r="AX243" s="7" t="s">
        <v>112</v>
      </c>
      <c r="AY243" s="7" t="s">
        <v>112</v>
      </c>
      <c r="AZ243" s="7" t="s">
        <v>112</v>
      </c>
      <c r="BA243" s="7" t="s">
        <v>65</v>
      </c>
      <c r="BB243" s="7" t="s">
        <v>65</v>
      </c>
      <c r="BC243" s="7" t="s">
        <v>308</v>
      </c>
      <c r="BD243" s="7" t="s">
        <v>63</v>
      </c>
    </row>
    <row r="244" spans="1:56" ht="13">
      <c r="A244" s="5">
        <v>43809.25959736111</v>
      </c>
      <c r="B244" s="7" t="s">
        <v>55</v>
      </c>
      <c r="C244" s="7" t="s">
        <v>58</v>
      </c>
      <c r="D244" s="7" t="s">
        <v>194</v>
      </c>
      <c r="E244" s="7" t="s">
        <v>67</v>
      </c>
      <c r="F244" s="7" t="s">
        <v>128</v>
      </c>
      <c r="G244" s="7" t="s">
        <v>63</v>
      </c>
      <c r="H244" s="7" t="s">
        <v>60</v>
      </c>
      <c r="I244" s="7" t="s">
        <v>55</v>
      </c>
      <c r="J244" s="7" t="s">
        <v>55</v>
      </c>
      <c r="K244" s="7" t="s">
        <v>63</v>
      </c>
      <c r="L244" s="7" t="s">
        <v>65</v>
      </c>
      <c r="M244" s="7" t="s">
        <v>131</v>
      </c>
      <c r="N244" s="7" t="s">
        <v>60</v>
      </c>
      <c r="O244" s="7" t="s">
        <v>131</v>
      </c>
      <c r="P244" s="7" t="s">
        <v>68</v>
      </c>
      <c r="Q244" s="7" t="s">
        <v>68</v>
      </c>
      <c r="R244" s="7" t="s">
        <v>68</v>
      </c>
      <c r="S244" s="7" t="s">
        <v>68</v>
      </c>
      <c r="T244" s="7" t="s">
        <v>60</v>
      </c>
      <c r="U244" s="7" t="s">
        <v>60</v>
      </c>
      <c r="V244" s="7" t="s">
        <v>60</v>
      </c>
      <c r="W244" s="7" t="s">
        <v>60</v>
      </c>
      <c r="X244" s="7" t="s">
        <v>60</v>
      </c>
      <c r="Y244" s="7" t="s">
        <v>60</v>
      </c>
      <c r="Z244" s="7" t="s">
        <v>199</v>
      </c>
      <c r="AA244" s="7" t="s">
        <v>68</v>
      </c>
      <c r="AB244" s="7" t="s">
        <v>68</v>
      </c>
      <c r="AC244" s="7" t="s">
        <v>60</v>
      </c>
      <c r="AD244" s="7" t="s">
        <v>66</v>
      </c>
      <c r="AE244" s="7" t="s">
        <v>66</v>
      </c>
      <c r="AF244" s="7" t="s">
        <v>61</v>
      </c>
      <c r="AG244" s="7" t="s">
        <v>92</v>
      </c>
      <c r="AH244" s="7" t="s">
        <v>63</v>
      </c>
      <c r="AI244" s="7" t="s">
        <v>61</v>
      </c>
      <c r="AJ244" s="7" t="s">
        <v>61</v>
      </c>
      <c r="AK244" s="7" t="s">
        <v>61</v>
      </c>
      <c r="AL244" s="7" t="s">
        <v>61</v>
      </c>
      <c r="AM244" s="7" t="s">
        <v>61</v>
      </c>
      <c r="AN244" s="7" t="s">
        <v>61</v>
      </c>
      <c r="AO244" s="7" t="s">
        <v>63</v>
      </c>
      <c r="AP244" s="7" t="s">
        <v>61</v>
      </c>
      <c r="AQ244" s="7" t="s">
        <v>63</v>
      </c>
      <c r="AR244" s="7" t="s">
        <v>133</v>
      </c>
      <c r="AS244" s="7" t="s">
        <v>131</v>
      </c>
      <c r="AT244" s="7" t="s">
        <v>65</v>
      </c>
      <c r="AU244" s="7" t="s">
        <v>65</v>
      </c>
      <c r="AV244" s="7" t="s">
        <v>131</v>
      </c>
      <c r="AW244" s="7" t="s">
        <v>64</v>
      </c>
      <c r="AX244" s="7" t="s">
        <v>64</v>
      </c>
      <c r="AY244" s="7" t="s">
        <v>64</v>
      </c>
      <c r="AZ244" s="7" t="s">
        <v>65</v>
      </c>
      <c r="BA244" s="7" t="s">
        <v>64</v>
      </c>
      <c r="BB244" s="7" t="s">
        <v>64</v>
      </c>
      <c r="BC244" s="7" t="s">
        <v>315</v>
      </c>
      <c r="BD244" s="7" t="s">
        <v>105</v>
      </c>
    </row>
    <row r="245" spans="1:56" ht="13">
      <c r="A245" s="5">
        <v>43809.623403275458</v>
      </c>
      <c r="B245" s="7" t="s">
        <v>55</v>
      </c>
      <c r="C245" s="7" t="s">
        <v>58</v>
      </c>
      <c r="D245" s="7" t="s">
        <v>194</v>
      </c>
      <c r="E245" s="7" t="s">
        <v>60</v>
      </c>
      <c r="F245" s="7" t="s">
        <v>128</v>
      </c>
      <c r="G245" s="7" t="s">
        <v>63</v>
      </c>
      <c r="H245" s="7" t="s">
        <v>67</v>
      </c>
      <c r="I245" s="7" t="s">
        <v>128</v>
      </c>
      <c r="J245" s="7" t="s">
        <v>128</v>
      </c>
      <c r="K245" s="7" t="s">
        <v>105</v>
      </c>
      <c r="L245" s="7" t="s">
        <v>112</v>
      </c>
      <c r="N245" s="7" t="s">
        <v>68</v>
      </c>
      <c r="O245" s="7" t="s">
        <v>65</v>
      </c>
      <c r="P245" s="7" t="s">
        <v>67</v>
      </c>
      <c r="Q245" s="7" t="s">
        <v>67</v>
      </c>
      <c r="R245" s="7" t="s">
        <v>67</v>
      </c>
      <c r="S245" s="7" t="s">
        <v>67</v>
      </c>
      <c r="T245" s="7" t="s">
        <v>68</v>
      </c>
      <c r="U245" s="7" t="s">
        <v>68</v>
      </c>
      <c r="V245" s="7" t="s">
        <v>67</v>
      </c>
      <c r="W245" s="7" t="s">
        <v>67</v>
      </c>
      <c r="X245" s="7" t="s">
        <v>67</v>
      </c>
      <c r="Y245" s="7" t="s">
        <v>68</v>
      </c>
      <c r="Z245" s="7" t="s">
        <v>199</v>
      </c>
      <c r="AA245" s="7" t="s">
        <v>66</v>
      </c>
      <c r="AB245" s="7" t="s">
        <v>68</v>
      </c>
      <c r="AC245" s="7" t="s">
        <v>68</v>
      </c>
      <c r="AD245" s="7" t="s">
        <v>66</v>
      </c>
      <c r="AE245" s="7" t="s">
        <v>66</v>
      </c>
      <c r="AF245" s="7" t="s">
        <v>92</v>
      </c>
      <c r="AG245" s="7" t="s">
        <v>63</v>
      </c>
      <c r="AH245" s="7" t="s">
        <v>63</v>
      </c>
      <c r="AI245" s="7" t="s">
        <v>93</v>
      </c>
      <c r="AJ245" s="7" t="s">
        <v>105</v>
      </c>
      <c r="AK245" s="7" t="s">
        <v>61</v>
      </c>
      <c r="AL245" s="7" t="s">
        <v>61</v>
      </c>
      <c r="AM245" s="7" t="s">
        <v>61</v>
      </c>
      <c r="AN245" s="7" t="s">
        <v>63</v>
      </c>
      <c r="AO245" s="7" t="s">
        <v>105</v>
      </c>
      <c r="AP245" s="7" t="s">
        <v>105</v>
      </c>
      <c r="AQ245" s="7" t="s">
        <v>105</v>
      </c>
      <c r="AR245" s="7" t="s">
        <v>105</v>
      </c>
      <c r="AS245" s="7" t="s">
        <v>112</v>
      </c>
      <c r="AT245" s="7" t="s">
        <v>65</v>
      </c>
      <c r="AU245" s="7" t="s">
        <v>64</v>
      </c>
      <c r="AV245" s="7" t="s">
        <v>131</v>
      </c>
      <c r="AW245" s="7" t="s">
        <v>65</v>
      </c>
      <c r="AX245" s="7" t="s">
        <v>112</v>
      </c>
      <c r="AY245" s="7" t="s">
        <v>64</v>
      </c>
      <c r="AZ245" s="7" t="s">
        <v>65</v>
      </c>
      <c r="BA245" s="7" t="s">
        <v>65</v>
      </c>
      <c r="BB245" s="7" t="s">
        <v>64</v>
      </c>
      <c r="BC245" s="7" t="s">
        <v>200</v>
      </c>
      <c r="BD245" s="7" t="s">
        <v>105</v>
      </c>
    </row>
    <row r="246" spans="1:56" ht="13">
      <c r="A246" s="5">
        <v>43809.681717962958</v>
      </c>
      <c r="B246" s="7" t="s">
        <v>55</v>
      </c>
      <c r="C246" s="7" t="s">
        <v>58</v>
      </c>
      <c r="D246" s="7" t="s">
        <v>194</v>
      </c>
      <c r="E246" s="7" t="s">
        <v>62</v>
      </c>
      <c r="F246" s="7" t="s">
        <v>55</v>
      </c>
      <c r="G246" s="7" t="s">
        <v>105</v>
      </c>
      <c r="H246" s="7" t="s">
        <v>60</v>
      </c>
      <c r="I246" s="7" t="s">
        <v>55</v>
      </c>
      <c r="J246" s="7" t="s">
        <v>55</v>
      </c>
      <c r="K246" s="7" t="s">
        <v>105</v>
      </c>
      <c r="L246" s="7" t="s">
        <v>131</v>
      </c>
      <c r="M246" s="7" t="s">
        <v>65</v>
      </c>
      <c r="N246" s="7" t="s">
        <v>66</v>
      </c>
      <c r="O246" s="7" t="s">
        <v>131</v>
      </c>
      <c r="P246" s="7" t="s">
        <v>66</v>
      </c>
      <c r="Q246" s="7" t="s">
        <v>66</v>
      </c>
      <c r="R246" s="7" t="s">
        <v>66</v>
      </c>
      <c r="S246" s="7" t="s">
        <v>66</v>
      </c>
      <c r="T246" s="7" t="s">
        <v>66</v>
      </c>
      <c r="U246" s="7" t="s">
        <v>67</v>
      </c>
      <c r="V246" s="7" t="s">
        <v>60</v>
      </c>
      <c r="W246" s="7" t="s">
        <v>66</v>
      </c>
      <c r="X246" s="7" t="s">
        <v>66</v>
      </c>
      <c r="Y246" s="7" t="s">
        <v>68</v>
      </c>
      <c r="Z246" s="7" t="s">
        <v>66</v>
      </c>
      <c r="AA246" s="7" t="s">
        <v>66</v>
      </c>
      <c r="AB246" s="7" t="s">
        <v>68</v>
      </c>
      <c r="AC246" s="7" t="s">
        <v>60</v>
      </c>
      <c r="AD246" s="7" t="s">
        <v>67</v>
      </c>
      <c r="AE246" s="7" t="s">
        <v>66</v>
      </c>
      <c r="AF246" s="7" t="s">
        <v>105</v>
      </c>
      <c r="AG246" s="7" t="s">
        <v>105</v>
      </c>
      <c r="AH246" s="7" t="s">
        <v>105</v>
      </c>
      <c r="AI246" s="7" t="s">
        <v>105</v>
      </c>
      <c r="AJ246" s="7" t="s">
        <v>63</v>
      </c>
      <c r="AK246" s="7" t="s">
        <v>63</v>
      </c>
      <c r="AL246" s="7" t="s">
        <v>105</v>
      </c>
      <c r="AM246" s="7" t="s">
        <v>105</v>
      </c>
      <c r="AN246" s="7" t="s">
        <v>63</v>
      </c>
      <c r="AO246" s="7" t="s">
        <v>63</v>
      </c>
      <c r="AP246" s="7" t="s">
        <v>105</v>
      </c>
      <c r="AQ246" s="7" t="s">
        <v>105</v>
      </c>
      <c r="AR246" s="7" t="s">
        <v>105</v>
      </c>
      <c r="AS246" s="7" t="s">
        <v>112</v>
      </c>
      <c r="AT246" s="7" t="s">
        <v>131</v>
      </c>
      <c r="AU246" s="7" t="s">
        <v>112</v>
      </c>
      <c r="AV246" s="7" t="s">
        <v>108</v>
      </c>
      <c r="AW246" s="7" t="s">
        <v>112</v>
      </c>
      <c r="AX246" s="7" t="s">
        <v>108</v>
      </c>
      <c r="AY246" s="7" t="s">
        <v>112</v>
      </c>
      <c r="AZ246" s="7" t="s">
        <v>112</v>
      </c>
      <c r="BA246" s="7" t="s">
        <v>65</v>
      </c>
      <c r="BB246" s="7" t="s">
        <v>65</v>
      </c>
      <c r="BC246" s="7" t="s">
        <v>273</v>
      </c>
      <c r="BD246" s="7" t="s">
        <v>105</v>
      </c>
    </row>
    <row r="247" spans="1:56" ht="13">
      <c r="A247" s="5">
        <v>43810.016914768523</v>
      </c>
      <c r="B247" s="7" t="s">
        <v>55</v>
      </c>
      <c r="C247" s="7" t="s">
        <v>58</v>
      </c>
      <c r="D247" s="7" t="s">
        <v>59</v>
      </c>
      <c r="E247" s="7" t="s">
        <v>67</v>
      </c>
      <c r="F247" s="7" t="s">
        <v>128</v>
      </c>
      <c r="G247" s="7" t="s">
        <v>63</v>
      </c>
      <c r="H247" s="7" t="s">
        <v>67</v>
      </c>
      <c r="I247" s="7" t="s">
        <v>55</v>
      </c>
      <c r="J247" s="7" t="s">
        <v>128</v>
      </c>
      <c r="K247" s="7" t="s">
        <v>63</v>
      </c>
      <c r="L247" s="7" t="s">
        <v>108</v>
      </c>
      <c r="M247" s="7" t="s">
        <v>65</v>
      </c>
      <c r="N247" s="7" t="s">
        <v>66</v>
      </c>
      <c r="O247" s="7" t="s">
        <v>65</v>
      </c>
      <c r="P247" s="7" t="s">
        <v>68</v>
      </c>
      <c r="Q247" s="7" t="s">
        <v>66</v>
      </c>
      <c r="R247" s="7" t="s">
        <v>66</v>
      </c>
      <c r="S247" s="7" t="s">
        <v>66</v>
      </c>
      <c r="T247" s="7" t="s">
        <v>66</v>
      </c>
      <c r="U247" s="7" t="s">
        <v>60</v>
      </c>
      <c r="V247" s="7" t="s">
        <v>66</v>
      </c>
      <c r="W247" s="7" t="s">
        <v>66</v>
      </c>
      <c r="X247" s="7" t="s">
        <v>60</v>
      </c>
      <c r="Y247" s="7" t="s">
        <v>66</v>
      </c>
      <c r="Z247" s="7" t="s">
        <v>85</v>
      </c>
      <c r="AA247" s="7" t="s">
        <v>68</v>
      </c>
      <c r="AB247" s="7" t="s">
        <v>67</v>
      </c>
      <c r="AC247" s="7" t="s">
        <v>66</v>
      </c>
      <c r="AD247" s="7" t="s">
        <v>66</v>
      </c>
      <c r="AE247" s="7" t="s">
        <v>66</v>
      </c>
      <c r="AG247" s="7" t="s">
        <v>63</v>
      </c>
      <c r="AH247" s="7" t="s">
        <v>105</v>
      </c>
      <c r="AI247" s="7" t="s">
        <v>61</v>
      </c>
      <c r="AJ247" s="7" t="s">
        <v>61</v>
      </c>
      <c r="AK247" s="7" t="s">
        <v>61</v>
      </c>
      <c r="AL247" s="7" t="s">
        <v>105</v>
      </c>
      <c r="AM247" s="7" t="s">
        <v>105</v>
      </c>
      <c r="AN247" s="7" t="s">
        <v>61</v>
      </c>
      <c r="AO247" s="7" t="s">
        <v>63</v>
      </c>
      <c r="AP247" s="7" t="s">
        <v>105</v>
      </c>
      <c r="AQ247" s="7" t="s">
        <v>105</v>
      </c>
      <c r="AR247" s="7" t="s">
        <v>105</v>
      </c>
      <c r="AS247" s="7" t="s">
        <v>112</v>
      </c>
      <c r="AT247" s="7" t="s">
        <v>65</v>
      </c>
      <c r="AU247" s="7" t="s">
        <v>64</v>
      </c>
      <c r="AV247" s="7" t="s">
        <v>108</v>
      </c>
      <c r="AW247" s="7" t="s">
        <v>64</v>
      </c>
      <c r="AX247" s="7" t="s">
        <v>112</v>
      </c>
      <c r="AY247" s="7" t="s">
        <v>64</v>
      </c>
      <c r="AZ247" s="7" t="s">
        <v>65</v>
      </c>
      <c r="BA247" s="7" t="s">
        <v>108</v>
      </c>
      <c r="BB247" s="7" t="s">
        <v>112</v>
      </c>
      <c r="BC247" s="7" t="s">
        <v>312</v>
      </c>
      <c r="BD247" s="7" t="s">
        <v>105</v>
      </c>
    </row>
    <row r="248" spans="1:56" ht="13">
      <c r="A248" s="5">
        <v>43810.306974930558</v>
      </c>
      <c r="B248" s="7" t="s">
        <v>55</v>
      </c>
      <c r="C248" s="7" t="s">
        <v>56</v>
      </c>
      <c r="D248" s="7" t="s">
        <v>57</v>
      </c>
      <c r="E248" s="7" t="s">
        <v>60</v>
      </c>
      <c r="F248" s="7" t="s">
        <v>128</v>
      </c>
      <c r="G248" s="7" t="s">
        <v>63</v>
      </c>
      <c r="H248" s="7" t="s">
        <v>67</v>
      </c>
      <c r="I248" s="7" t="s">
        <v>128</v>
      </c>
      <c r="J248" s="7" t="s">
        <v>128</v>
      </c>
      <c r="K248" s="7" t="s">
        <v>63</v>
      </c>
      <c r="L248" s="7" t="s">
        <v>108</v>
      </c>
      <c r="M248" s="7" t="s">
        <v>64</v>
      </c>
      <c r="N248" s="7" t="s">
        <v>66</v>
      </c>
      <c r="O248" s="7" t="s">
        <v>129</v>
      </c>
      <c r="P248" s="7" t="s">
        <v>68</v>
      </c>
      <c r="Q248" s="7" t="s">
        <v>62</v>
      </c>
      <c r="R248" s="7" t="s">
        <v>62</v>
      </c>
      <c r="S248" s="7" t="s">
        <v>62</v>
      </c>
      <c r="T248" s="7" t="s">
        <v>67</v>
      </c>
      <c r="U248" s="7" t="s">
        <v>62</v>
      </c>
      <c r="V248" s="7" t="s">
        <v>62</v>
      </c>
      <c r="W248" s="7" t="s">
        <v>62</v>
      </c>
      <c r="X248" s="7" t="s">
        <v>68</v>
      </c>
      <c r="Y248" s="7" t="s">
        <v>62</v>
      </c>
      <c r="Z248" s="7" t="s">
        <v>199</v>
      </c>
      <c r="AA248" s="7" t="s">
        <v>62</v>
      </c>
      <c r="AB248" s="7" t="s">
        <v>62</v>
      </c>
      <c r="AC248" s="7" t="s">
        <v>62</v>
      </c>
      <c r="AD248" s="7" t="s">
        <v>66</v>
      </c>
      <c r="AE248" s="7" t="s">
        <v>66</v>
      </c>
      <c r="AF248" s="7" t="s">
        <v>63</v>
      </c>
      <c r="AG248" s="7" t="s">
        <v>93</v>
      </c>
      <c r="AH248" s="7" t="s">
        <v>61</v>
      </c>
      <c r="AI248" s="7" t="s">
        <v>61</v>
      </c>
      <c r="AJ248" s="7" t="s">
        <v>93</v>
      </c>
      <c r="AK248" s="7" t="s">
        <v>93</v>
      </c>
      <c r="AL248" s="7" t="s">
        <v>92</v>
      </c>
      <c r="AM248" s="7" t="s">
        <v>92</v>
      </c>
      <c r="AN248" s="7" t="s">
        <v>93</v>
      </c>
      <c r="AO248" s="7" t="s">
        <v>61</v>
      </c>
      <c r="AP248" s="7" t="s">
        <v>93</v>
      </c>
      <c r="AQ248" s="7" t="s">
        <v>93</v>
      </c>
      <c r="AR248" s="7" t="s">
        <v>277</v>
      </c>
      <c r="AS248" s="7" t="s">
        <v>112</v>
      </c>
      <c r="AT248" s="7" t="s">
        <v>64</v>
      </c>
      <c r="AU248" s="7" t="s">
        <v>64</v>
      </c>
      <c r="AV248" s="7" t="s">
        <v>131</v>
      </c>
      <c r="AW248" s="7" t="s">
        <v>64</v>
      </c>
      <c r="AX248" s="7" t="s">
        <v>64</v>
      </c>
      <c r="AY248" s="7" t="s">
        <v>64</v>
      </c>
      <c r="AZ248" s="7" t="s">
        <v>65</v>
      </c>
      <c r="BA248" s="7" t="s">
        <v>64</v>
      </c>
      <c r="BB248" s="7" t="s">
        <v>64</v>
      </c>
      <c r="BC248" s="7" t="s">
        <v>268</v>
      </c>
      <c r="BD248" s="7" t="s">
        <v>105</v>
      </c>
    </row>
    <row r="249" spans="1:56" ht="13">
      <c r="A249" s="5">
        <v>43810.360290393517</v>
      </c>
      <c r="B249" s="7" t="s">
        <v>55</v>
      </c>
      <c r="C249" s="7" t="s">
        <v>56</v>
      </c>
      <c r="D249" s="7" t="s">
        <v>136</v>
      </c>
      <c r="E249" s="7" t="s">
        <v>60</v>
      </c>
      <c r="F249" s="7" t="s">
        <v>55</v>
      </c>
      <c r="G249" s="7" t="s">
        <v>92</v>
      </c>
      <c r="H249" s="7" t="s">
        <v>67</v>
      </c>
      <c r="I249" s="7" t="s">
        <v>55</v>
      </c>
      <c r="J249" s="7" t="s">
        <v>55</v>
      </c>
      <c r="K249" s="7" t="s">
        <v>63</v>
      </c>
      <c r="L249" s="7" t="s">
        <v>65</v>
      </c>
      <c r="M249" s="7" t="s">
        <v>65</v>
      </c>
      <c r="N249" s="7" t="s">
        <v>66</v>
      </c>
      <c r="O249" s="7" t="s">
        <v>65</v>
      </c>
      <c r="P249" s="7" t="s">
        <v>68</v>
      </c>
      <c r="Q249" s="7" t="s">
        <v>67</v>
      </c>
      <c r="R249" s="7" t="s">
        <v>67</v>
      </c>
      <c r="S249" s="7" t="s">
        <v>67</v>
      </c>
      <c r="T249" s="7" t="s">
        <v>67</v>
      </c>
      <c r="U249" s="7" t="s">
        <v>68</v>
      </c>
      <c r="V249" s="7" t="s">
        <v>67</v>
      </c>
      <c r="W249" s="7" t="s">
        <v>67</v>
      </c>
      <c r="X249" s="7" t="s">
        <v>67</v>
      </c>
      <c r="Y249" s="7" t="s">
        <v>62</v>
      </c>
      <c r="Z249" s="7" t="s">
        <v>130</v>
      </c>
      <c r="AA249" s="7" t="s">
        <v>68</v>
      </c>
      <c r="AB249" s="7" t="s">
        <v>62</v>
      </c>
      <c r="AC249" s="7" t="s">
        <v>68</v>
      </c>
      <c r="AD249" s="7" t="s">
        <v>66</v>
      </c>
      <c r="AE249" s="7" t="s">
        <v>67</v>
      </c>
      <c r="AF249" s="7" t="s">
        <v>61</v>
      </c>
      <c r="AG249" s="7" t="s">
        <v>92</v>
      </c>
      <c r="AH249" s="7" t="s">
        <v>63</v>
      </c>
      <c r="AI249" s="7" t="s">
        <v>61</v>
      </c>
      <c r="AJ249" s="7" t="s">
        <v>63</v>
      </c>
      <c r="AK249" s="7" t="s">
        <v>63</v>
      </c>
      <c r="AL249" s="7" t="s">
        <v>61</v>
      </c>
      <c r="AM249" s="7" t="s">
        <v>92</v>
      </c>
      <c r="AN249" s="7" t="s">
        <v>63</v>
      </c>
      <c r="AO249" s="7" t="s">
        <v>63</v>
      </c>
      <c r="AP249" s="7" t="s">
        <v>63</v>
      </c>
      <c r="AQ249" s="7" t="s">
        <v>105</v>
      </c>
      <c r="AR249" s="7" t="s">
        <v>105</v>
      </c>
      <c r="AS249" s="7" t="s">
        <v>65</v>
      </c>
      <c r="AT249" s="7" t="s">
        <v>64</v>
      </c>
      <c r="AU249" s="7" t="s">
        <v>112</v>
      </c>
      <c r="AV249" s="7" t="s">
        <v>108</v>
      </c>
      <c r="AW249" s="7" t="s">
        <v>112</v>
      </c>
      <c r="AX249" s="7" t="s">
        <v>65</v>
      </c>
      <c r="AY249" s="7" t="s">
        <v>65</v>
      </c>
      <c r="AZ249" s="7" t="s">
        <v>112</v>
      </c>
      <c r="BA249" s="7" t="s">
        <v>64</v>
      </c>
      <c r="BB249" s="7" t="s">
        <v>65</v>
      </c>
      <c r="BC249" s="7" t="s">
        <v>316</v>
      </c>
      <c r="BD249" s="7" t="s">
        <v>105</v>
      </c>
    </row>
    <row r="250" spans="1:56" ht="13">
      <c r="A250" s="5">
        <v>43810.555725312501</v>
      </c>
      <c r="B250" s="7" t="s">
        <v>55</v>
      </c>
      <c r="C250" s="7" t="s">
        <v>58</v>
      </c>
      <c r="D250" s="7" t="s">
        <v>194</v>
      </c>
      <c r="E250" s="7" t="s">
        <v>60</v>
      </c>
      <c r="F250" s="7" t="s">
        <v>55</v>
      </c>
      <c r="G250" s="7" t="s">
        <v>63</v>
      </c>
      <c r="H250" s="7" t="s">
        <v>60</v>
      </c>
      <c r="I250" s="7" t="s">
        <v>55</v>
      </c>
      <c r="J250" s="7" t="s">
        <v>55</v>
      </c>
      <c r="K250" s="7" t="s">
        <v>63</v>
      </c>
      <c r="L250" s="7" t="s">
        <v>131</v>
      </c>
      <c r="M250" s="7" t="s">
        <v>131</v>
      </c>
      <c r="N250" s="7" t="s">
        <v>66</v>
      </c>
      <c r="O250" s="7" t="s">
        <v>131</v>
      </c>
      <c r="P250" s="7" t="s">
        <v>60</v>
      </c>
      <c r="Q250" s="7" t="s">
        <v>66</v>
      </c>
      <c r="R250" s="7" t="s">
        <v>66</v>
      </c>
      <c r="S250" s="7" t="s">
        <v>66</v>
      </c>
      <c r="T250" s="7" t="s">
        <v>66</v>
      </c>
      <c r="U250" s="7" t="s">
        <v>68</v>
      </c>
      <c r="V250" s="7" t="s">
        <v>67</v>
      </c>
      <c r="W250" s="7" t="s">
        <v>66</v>
      </c>
      <c r="X250" s="7" t="s">
        <v>66</v>
      </c>
      <c r="Y250" s="7" t="s">
        <v>67</v>
      </c>
      <c r="Z250" s="7" t="s">
        <v>199</v>
      </c>
      <c r="AA250" s="7" t="s">
        <v>66</v>
      </c>
      <c r="AB250" s="7" t="s">
        <v>67</v>
      </c>
      <c r="AC250" s="7" t="s">
        <v>67</v>
      </c>
      <c r="AD250" s="7" t="s">
        <v>60</v>
      </c>
      <c r="AE250" s="7" t="s">
        <v>66</v>
      </c>
      <c r="AF250" s="7" t="s">
        <v>63</v>
      </c>
      <c r="AG250" s="7" t="s">
        <v>61</v>
      </c>
      <c r="AH250" s="7" t="s">
        <v>105</v>
      </c>
      <c r="AI250" s="7" t="s">
        <v>61</v>
      </c>
      <c r="AJ250" s="7" t="s">
        <v>63</v>
      </c>
      <c r="AK250" s="7" t="s">
        <v>61</v>
      </c>
      <c r="AL250" s="7" t="s">
        <v>63</v>
      </c>
      <c r="AM250" s="7" t="s">
        <v>63</v>
      </c>
      <c r="AN250" s="7" t="s">
        <v>63</v>
      </c>
      <c r="AO250" s="7" t="s">
        <v>63</v>
      </c>
      <c r="AP250" s="7" t="s">
        <v>63</v>
      </c>
      <c r="AQ250" s="7" t="s">
        <v>105</v>
      </c>
      <c r="AR250" s="7" t="s">
        <v>105</v>
      </c>
      <c r="AS250" s="7" t="s">
        <v>108</v>
      </c>
      <c r="AT250" s="7" t="s">
        <v>112</v>
      </c>
      <c r="AU250" s="7" t="s">
        <v>131</v>
      </c>
      <c r="AV250" s="7" t="s">
        <v>131</v>
      </c>
      <c r="AW250" s="7" t="s">
        <v>65</v>
      </c>
      <c r="AX250" s="7" t="s">
        <v>131</v>
      </c>
      <c r="AY250" s="7" t="s">
        <v>131</v>
      </c>
      <c r="AZ250" s="7" t="s">
        <v>131</v>
      </c>
      <c r="BA250" s="7" t="s">
        <v>131</v>
      </c>
      <c r="BB250" s="7" t="s">
        <v>112</v>
      </c>
      <c r="BC250" s="7" t="s">
        <v>260</v>
      </c>
      <c r="BD250" s="7" t="s">
        <v>63</v>
      </c>
    </row>
    <row r="251" spans="1:56" ht="13">
      <c r="A251" s="5">
        <v>43810.732892835644</v>
      </c>
      <c r="B251" s="7" t="s">
        <v>55</v>
      </c>
      <c r="C251" s="7" t="s">
        <v>58</v>
      </c>
      <c r="D251" s="7" t="s">
        <v>57</v>
      </c>
      <c r="E251" s="7" t="s">
        <v>60</v>
      </c>
      <c r="F251" s="7" t="s">
        <v>55</v>
      </c>
      <c r="G251" s="7" t="s">
        <v>61</v>
      </c>
      <c r="H251" s="7" t="s">
        <v>67</v>
      </c>
      <c r="I251" s="7" t="s">
        <v>55</v>
      </c>
      <c r="J251" s="7" t="s">
        <v>55</v>
      </c>
      <c r="K251" s="7" t="s">
        <v>61</v>
      </c>
      <c r="L251" s="7" t="s">
        <v>64</v>
      </c>
      <c r="M251" s="7" t="s">
        <v>131</v>
      </c>
      <c r="N251" s="7" t="s">
        <v>67</v>
      </c>
      <c r="O251" s="7" t="s">
        <v>131</v>
      </c>
      <c r="P251" s="7" t="s">
        <v>68</v>
      </c>
      <c r="Q251" s="7" t="s">
        <v>68</v>
      </c>
      <c r="R251" s="7" t="s">
        <v>68</v>
      </c>
      <c r="S251" s="7" t="s">
        <v>67</v>
      </c>
      <c r="T251" s="7" t="s">
        <v>67</v>
      </c>
      <c r="U251" s="7" t="s">
        <v>60</v>
      </c>
      <c r="V251" s="7" t="s">
        <v>60</v>
      </c>
      <c r="W251" s="7" t="s">
        <v>67</v>
      </c>
      <c r="X251" s="7" t="s">
        <v>67</v>
      </c>
      <c r="Y251" s="7" t="s">
        <v>60</v>
      </c>
      <c r="Z251" s="7" t="s">
        <v>199</v>
      </c>
      <c r="AA251" s="7" t="s">
        <v>67</v>
      </c>
      <c r="AB251" s="7" t="s">
        <v>60</v>
      </c>
      <c r="AC251" s="7" t="s">
        <v>60</v>
      </c>
      <c r="AD251" s="7" t="s">
        <v>67</v>
      </c>
      <c r="AE251" s="7" t="s">
        <v>67</v>
      </c>
      <c r="AF251" s="7" t="s">
        <v>61</v>
      </c>
      <c r="AG251" s="7" t="s">
        <v>61</v>
      </c>
      <c r="AH251" s="7" t="s">
        <v>63</v>
      </c>
      <c r="AI251" s="7" t="s">
        <v>61</v>
      </c>
      <c r="AJ251" s="7" t="s">
        <v>63</v>
      </c>
      <c r="AK251" s="7" t="s">
        <v>63</v>
      </c>
      <c r="AL251" s="7" t="s">
        <v>63</v>
      </c>
      <c r="AM251" s="7" t="s">
        <v>63</v>
      </c>
      <c r="AN251" s="7" t="s">
        <v>105</v>
      </c>
      <c r="AO251" s="7" t="s">
        <v>63</v>
      </c>
      <c r="AP251" s="7" t="s">
        <v>63</v>
      </c>
      <c r="AQ251" s="7" t="s">
        <v>105</v>
      </c>
      <c r="AR251" s="7" t="s">
        <v>105</v>
      </c>
      <c r="AS251" s="7" t="s">
        <v>112</v>
      </c>
      <c r="AT251" s="7" t="s">
        <v>65</v>
      </c>
      <c r="AU251" s="7" t="s">
        <v>65</v>
      </c>
      <c r="AV251" s="7" t="s">
        <v>112</v>
      </c>
      <c r="AW251" s="7" t="s">
        <v>65</v>
      </c>
      <c r="AX251" s="7" t="s">
        <v>65</v>
      </c>
      <c r="AY251" s="7" t="s">
        <v>65</v>
      </c>
      <c r="AZ251" s="7" t="s">
        <v>65</v>
      </c>
      <c r="BA251" s="7" t="s">
        <v>65</v>
      </c>
      <c r="BB251" s="7" t="s">
        <v>131</v>
      </c>
      <c r="BC251" s="7" t="s">
        <v>238</v>
      </c>
      <c r="BD251" s="7" t="s">
        <v>63</v>
      </c>
    </row>
    <row r="252" spans="1:56" ht="13">
      <c r="A252" s="5">
        <v>43811.463513043986</v>
      </c>
      <c r="B252" s="7" t="s">
        <v>55</v>
      </c>
      <c r="C252" s="7" t="s">
        <v>58</v>
      </c>
      <c r="D252" s="7" t="s">
        <v>194</v>
      </c>
      <c r="E252" s="7" t="s">
        <v>68</v>
      </c>
      <c r="F252" s="7" t="s">
        <v>55</v>
      </c>
      <c r="G252" s="7" t="s">
        <v>61</v>
      </c>
      <c r="H252" s="7" t="s">
        <v>60</v>
      </c>
      <c r="I252" s="7" t="s">
        <v>128</v>
      </c>
      <c r="J252" s="7" t="s">
        <v>55</v>
      </c>
      <c r="K252" s="7" t="s">
        <v>63</v>
      </c>
      <c r="L252" s="7" t="s">
        <v>65</v>
      </c>
      <c r="M252" s="7" t="s">
        <v>112</v>
      </c>
      <c r="N252" s="7" t="s">
        <v>60</v>
      </c>
      <c r="O252" s="7" t="s">
        <v>112</v>
      </c>
      <c r="P252" s="7" t="s">
        <v>68</v>
      </c>
      <c r="Q252" s="7" t="s">
        <v>66</v>
      </c>
      <c r="R252" s="7" t="s">
        <v>66</v>
      </c>
      <c r="S252" s="7" t="s">
        <v>66</v>
      </c>
      <c r="T252" s="7" t="s">
        <v>66</v>
      </c>
      <c r="U252" s="7" t="s">
        <v>67</v>
      </c>
      <c r="V252" s="7" t="s">
        <v>66</v>
      </c>
      <c r="W252" s="7" t="s">
        <v>66</v>
      </c>
      <c r="X252" s="7" t="s">
        <v>67</v>
      </c>
      <c r="Y252" s="7" t="s">
        <v>60</v>
      </c>
      <c r="Z252" s="7" t="s">
        <v>130</v>
      </c>
      <c r="AA252" s="7" t="s">
        <v>68</v>
      </c>
      <c r="AB252" s="7" t="s">
        <v>66</v>
      </c>
      <c r="AC252" s="7" t="s">
        <v>66</v>
      </c>
      <c r="AD252" s="7" t="s">
        <v>68</v>
      </c>
      <c r="AE252" s="7" t="s">
        <v>66</v>
      </c>
      <c r="AF252" s="7" t="s">
        <v>63</v>
      </c>
      <c r="AG252" s="7" t="s">
        <v>63</v>
      </c>
      <c r="AH252" s="7" t="s">
        <v>105</v>
      </c>
      <c r="AI252" s="7" t="s">
        <v>61</v>
      </c>
      <c r="AJ252" s="7" t="s">
        <v>63</v>
      </c>
      <c r="AK252" s="7" t="s">
        <v>61</v>
      </c>
      <c r="AL252" s="7" t="s">
        <v>61</v>
      </c>
      <c r="AM252" s="7" t="s">
        <v>63</v>
      </c>
      <c r="AN252" s="7" t="s">
        <v>63</v>
      </c>
      <c r="AO252" s="7" t="s">
        <v>63</v>
      </c>
      <c r="AP252" s="7" t="s">
        <v>105</v>
      </c>
      <c r="AQ252" s="7" t="s">
        <v>105</v>
      </c>
      <c r="AR252" s="7" t="s">
        <v>105</v>
      </c>
      <c r="AS252" s="7" t="s">
        <v>108</v>
      </c>
      <c r="AT252" s="7" t="s">
        <v>112</v>
      </c>
      <c r="AU252" s="7" t="s">
        <v>112</v>
      </c>
      <c r="AV252" s="7" t="s">
        <v>108</v>
      </c>
      <c r="AW252" s="7" t="s">
        <v>112</v>
      </c>
      <c r="AX252" s="7" t="s">
        <v>112</v>
      </c>
      <c r="AY252" s="7" t="s">
        <v>65</v>
      </c>
      <c r="AZ252" s="7" t="s">
        <v>112</v>
      </c>
      <c r="BA252" s="7" t="s">
        <v>65</v>
      </c>
      <c r="BB252" s="7" t="s">
        <v>112</v>
      </c>
      <c r="BC252" s="7" t="s">
        <v>238</v>
      </c>
      <c r="BD252" s="7" t="s">
        <v>63</v>
      </c>
    </row>
    <row r="253" spans="1:56" ht="13">
      <c r="A253" s="5">
        <v>43812.299549155097</v>
      </c>
      <c r="B253" s="7" t="s">
        <v>55</v>
      </c>
      <c r="C253" s="7" t="s">
        <v>58</v>
      </c>
      <c r="D253" s="7" t="s">
        <v>59</v>
      </c>
      <c r="E253" s="7" t="s">
        <v>60</v>
      </c>
      <c r="F253" s="7" t="s">
        <v>55</v>
      </c>
      <c r="G253" s="7" t="s">
        <v>61</v>
      </c>
      <c r="H253" s="7" t="s">
        <v>67</v>
      </c>
      <c r="I253" s="7" t="s">
        <v>55</v>
      </c>
      <c r="J253" s="7" t="s">
        <v>55</v>
      </c>
      <c r="K253" s="7" t="s">
        <v>61</v>
      </c>
      <c r="L253" s="7" t="s">
        <v>65</v>
      </c>
      <c r="M253" s="7" t="s">
        <v>65</v>
      </c>
      <c r="N253" s="7" t="s">
        <v>60</v>
      </c>
      <c r="O253" s="7" t="s">
        <v>65</v>
      </c>
      <c r="P253" s="7" t="s">
        <v>62</v>
      </c>
      <c r="Q253" s="7" t="s">
        <v>68</v>
      </c>
      <c r="R253" s="7" t="s">
        <v>68</v>
      </c>
      <c r="S253" s="7" t="s">
        <v>60</v>
      </c>
      <c r="T253" s="7" t="s">
        <v>60</v>
      </c>
      <c r="U253" s="7" t="s">
        <v>60</v>
      </c>
      <c r="V253" s="7" t="s">
        <v>60</v>
      </c>
      <c r="W253" s="7" t="s">
        <v>60</v>
      </c>
      <c r="X253" s="7" t="s">
        <v>60</v>
      </c>
      <c r="Y253" s="7" t="s">
        <v>68</v>
      </c>
      <c r="Z253" s="7" t="s">
        <v>85</v>
      </c>
      <c r="AA253" s="7" t="s">
        <v>60</v>
      </c>
      <c r="AB253" s="7" t="s">
        <v>68</v>
      </c>
      <c r="AC253" s="7" t="s">
        <v>60</v>
      </c>
      <c r="AD253" s="7" t="s">
        <v>67</v>
      </c>
      <c r="AE253" s="7" t="s">
        <v>67</v>
      </c>
      <c r="AF253" s="7" t="s">
        <v>61</v>
      </c>
      <c r="AG253" s="7" t="s">
        <v>61</v>
      </c>
      <c r="AH253" s="7" t="s">
        <v>63</v>
      </c>
      <c r="AI253" s="7" t="s">
        <v>92</v>
      </c>
      <c r="AJ253" s="7" t="s">
        <v>61</v>
      </c>
      <c r="AK253" s="7" t="s">
        <v>61</v>
      </c>
      <c r="AL253" s="7" t="s">
        <v>92</v>
      </c>
      <c r="AM253" s="7" t="s">
        <v>61</v>
      </c>
      <c r="AN253" s="7" t="s">
        <v>61</v>
      </c>
      <c r="AO253" s="7" t="s">
        <v>61</v>
      </c>
      <c r="AP253" s="7" t="s">
        <v>61</v>
      </c>
      <c r="AQ253" s="7" t="s">
        <v>105</v>
      </c>
      <c r="AR253" s="7" t="s">
        <v>105</v>
      </c>
      <c r="AS253" s="7" t="s">
        <v>112</v>
      </c>
      <c r="AT253" s="7" t="s">
        <v>65</v>
      </c>
      <c r="AU253" s="7" t="s">
        <v>112</v>
      </c>
      <c r="AV253" s="7" t="s">
        <v>112</v>
      </c>
      <c r="AW253" s="7" t="s">
        <v>131</v>
      </c>
      <c r="AX253" s="7" t="s">
        <v>131</v>
      </c>
      <c r="AY253" s="7" t="s">
        <v>112</v>
      </c>
      <c r="AZ253" s="7" t="s">
        <v>112</v>
      </c>
      <c r="BA253" s="7" t="s">
        <v>65</v>
      </c>
      <c r="BB253" s="7" t="s">
        <v>65</v>
      </c>
      <c r="BC253" s="7" t="s">
        <v>235</v>
      </c>
      <c r="BD253" s="7" t="s">
        <v>63</v>
      </c>
    </row>
    <row r="254" spans="1:56" ht="13">
      <c r="A254" s="5">
        <v>43814.635796064817</v>
      </c>
      <c r="B254" s="7" t="s">
        <v>55</v>
      </c>
      <c r="C254" s="7" t="s">
        <v>58</v>
      </c>
      <c r="D254" s="7" t="s">
        <v>59</v>
      </c>
      <c r="E254" s="7" t="s">
        <v>60</v>
      </c>
      <c r="F254" s="7" t="s">
        <v>55</v>
      </c>
      <c r="G254" s="7" t="s">
        <v>61</v>
      </c>
      <c r="H254" s="7" t="s">
        <v>67</v>
      </c>
      <c r="I254" s="7" t="s">
        <v>55</v>
      </c>
      <c r="J254" s="7" t="s">
        <v>55</v>
      </c>
      <c r="K254" s="7" t="s">
        <v>63</v>
      </c>
      <c r="L254" s="7" t="s">
        <v>65</v>
      </c>
      <c r="M254" s="7" t="s">
        <v>65</v>
      </c>
      <c r="N254" s="7" t="s">
        <v>68</v>
      </c>
      <c r="O254" s="7" t="s">
        <v>131</v>
      </c>
      <c r="P254" s="7" t="s">
        <v>60</v>
      </c>
      <c r="Q254" s="7" t="s">
        <v>62</v>
      </c>
      <c r="R254" s="7" t="s">
        <v>62</v>
      </c>
      <c r="S254" s="7" t="s">
        <v>68</v>
      </c>
      <c r="T254" s="7" t="s">
        <v>60</v>
      </c>
      <c r="U254" s="7" t="s">
        <v>68</v>
      </c>
      <c r="V254" s="7" t="s">
        <v>60</v>
      </c>
      <c r="W254" s="7" t="s">
        <v>60</v>
      </c>
      <c r="X254" s="7" t="s">
        <v>60</v>
      </c>
      <c r="Y254" s="7" t="s">
        <v>62</v>
      </c>
      <c r="Z254" s="7" t="s">
        <v>85</v>
      </c>
      <c r="AA254" s="7" t="s">
        <v>60</v>
      </c>
      <c r="AB254" s="7" t="s">
        <v>67</v>
      </c>
      <c r="AC254" s="7" t="s">
        <v>66</v>
      </c>
      <c r="AD254" s="7" t="s">
        <v>67</v>
      </c>
      <c r="AE254" s="7" t="s">
        <v>67</v>
      </c>
      <c r="AF254" s="7" t="s">
        <v>63</v>
      </c>
      <c r="AG254" s="7" t="s">
        <v>63</v>
      </c>
      <c r="AH254" s="7" t="s">
        <v>63</v>
      </c>
      <c r="AI254" s="7" t="s">
        <v>61</v>
      </c>
      <c r="AJ254" s="7" t="s">
        <v>63</v>
      </c>
      <c r="AK254" s="7" t="s">
        <v>61</v>
      </c>
      <c r="AL254" s="7" t="s">
        <v>63</v>
      </c>
      <c r="AM254" s="7" t="s">
        <v>105</v>
      </c>
      <c r="AN254" s="7" t="s">
        <v>63</v>
      </c>
      <c r="AO254" s="7" t="s">
        <v>63</v>
      </c>
      <c r="AP254" s="7" t="s">
        <v>63</v>
      </c>
      <c r="AQ254" s="7" t="s">
        <v>105</v>
      </c>
      <c r="AR254" s="7" t="s">
        <v>105</v>
      </c>
      <c r="AS254" s="7" t="s">
        <v>131</v>
      </c>
      <c r="AT254" s="7" t="s">
        <v>65</v>
      </c>
      <c r="AU254" s="7" t="s">
        <v>65</v>
      </c>
      <c r="AV254" s="7" t="s">
        <v>108</v>
      </c>
      <c r="AW254" s="7" t="s">
        <v>131</v>
      </c>
      <c r="AX254" s="7" t="s">
        <v>131</v>
      </c>
      <c r="AY254" s="7" t="s">
        <v>108</v>
      </c>
      <c r="AZ254" s="7" t="s">
        <v>131</v>
      </c>
      <c r="BA254" s="7" t="s">
        <v>65</v>
      </c>
      <c r="BB254" s="7" t="s">
        <v>131</v>
      </c>
      <c r="BC254" s="7" t="s">
        <v>291</v>
      </c>
      <c r="BD254" s="7" t="s">
        <v>63</v>
      </c>
    </row>
    <row r="255" spans="1:56" ht="13">
      <c r="A255" s="5">
        <v>43814.987781064818</v>
      </c>
      <c r="B255" s="7" t="s">
        <v>55</v>
      </c>
      <c r="C255" s="7" t="s">
        <v>58</v>
      </c>
      <c r="D255" s="7" t="s">
        <v>57</v>
      </c>
      <c r="E255" s="7" t="s">
        <v>60</v>
      </c>
      <c r="F255" s="7" t="s">
        <v>55</v>
      </c>
      <c r="G255" s="7" t="s">
        <v>63</v>
      </c>
      <c r="H255" s="7" t="s">
        <v>60</v>
      </c>
      <c r="I255" s="7" t="s">
        <v>55</v>
      </c>
      <c r="J255" s="7" t="s">
        <v>55</v>
      </c>
      <c r="K255" s="7" t="s">
        <v>63</v>
      </c>
      <c r="L255" s="7" t="s">
        <v>131</v>
      </c>
      <c r="M255" s="7" t="s">
        <v>65</v>
      </c>
      <c r="N255" s="7" t="s">
        <v>67</v>
      </c>
      <c r="O255" s="7" t="s">
        <v>65</v>
      </c>
      <c r="P255" s="7" t="s">
        <v>68</v>
      </c>
      <c r="Q255" s="7" t="s">
        <v>66</v>
      </c>
      <c r="R255" s="7" t="s">
        <v>66</v>
      </c>
      <c r="S255" s="7" t="s">
        <v>68</v>
      </c>
      <c r="T255" s="7" t="s">
        <v>68</v>
      </c>
      <c r="U255" s="7" t="s">
        <v>68</v>
      </c>
      <c r="V255" s="7" t="s">
        <v>60</v>
      </c>
      <c r="W255" s="7" t="s">
        <v>68</v>
      </c>
      <c r="X255" s="7" t="s">
        <v>67</v>
      </c>
      <c r="Y255" s="7" t="s">
        <v>62</v>
      </c>
      <c r="Z255" s="7" t="s">
        <v>85</v>
      </c>
      <c r="AA255" s="7" t="s">
        <v>62</v>
      </c>
      <c r="AB255" s="7" t="s">
        <v>68</v>
      </c>
      <c r="AC255" s="7" t="s">
        <v>60</v>
      </c>
      <c r="AD255" s="7" t="s">
        <v>60</v>
      </c>
      <c r="AE255" s="7" t="s">
        <v>66</v>
      </c>
      <c r="AF255" s="7" t="s">
        <v>63</v>
      </c>
      <c r="AG255" s="7" t="s">
        <v>105</v>
      </c>
      <c r="AH255" s="7" t="s">
        <v>105</v>
      </c>
      <c r="AI255" s="7" t="s">
        <v>105</v>
      </c>
      <c r="AJ255" s="7" t="s">
        <v>63</v>
      </c>
      <c r="AK255" s="7" t="s">
        <v>105</v>
      </c>
      <c r="AL255" s="7" t="s">
        <v>105</v>
      </c>
      <c r="AM255" s="7" t="s">
        <v>105</v>
      </c>
      <c r="AN255" s="7" t="s">
        <v>61</v>
      </c>
      <c r="AO255" s="7" t="s">
        <v>61</v>
      </c>
      <c r="AP255" s="7" t="s">
        <v>63</v>
      </c>
      <c r="AQ255" s="7" t="s">
        <v>105</v>
      </c>
      <c r="AR255" s="7" t="s">
        <v>105</v>
      </c>
      <c r="AS255" s="7" t="s">
        <v>108</v>
      </c>
      <c r="AT255" s="7" t="s">
        <v>108</v>
      </c>
      <c r="AU255" s="7" t="s">
        <v>65</v>
      </c>
      <c r="AV255" s="7" t="s">
        <v>112</v>
      </c>
      <c r="AW255" s="7" t="s">
        <v>131</v>
      </c>
      <c r="AX255" s="7" t="s">
        <v>131</v>
      </c>
      <c r="AY255" s="7" t="s">
        <v>131</v>
      </c>
      <c r="AZ255" s="7" t="s">
        <v>65</v>
      </c>
      <c r="BA255" s="7" t="s">
        <v>131</v>
      </c>
      <c r="BB255" s="7" t="s">
        <v>108</v>
      </c>
      <c r="BC255" s="7" t="s">
        <v>268</v>
      </c>
      <c r="BD255" s="7" t="s">
        <v>105</v>
      </c>
    </row>
    <row r="256" spans="1:56" ht="13">
      <c r="A256" s="5">
        <v>43815.442582337964</v>
      </c>
      <c r="B256" s="7" t="s">
        <v>55</v>
      </c>
      <c r="C256" s="7" t="s">
        <v>58</v>
      </c>
      <c r="D256" s="7" t="s">
        <v>136</v>
      </c>
      <c r="E256" s="7" t="s">
        <v>62</v>
      </c>
      <c r="F256" s="7" t="s">
        <v>55</v>
      </c>
      <c r="G256" s="7" t="s">
        <v>63</v>
      </c>
      <c r="H256" s="7" t="s">
        <v>62</v>
      </c>
      <c r="I256" s="7" t="s">
        <v>55</v>
      </c>
      <c r="J256" s="7" t="s">
        <v>55</v>
      </c>
      <c r="K256" s="7" t="s">
        <v>63</v>
      </c>
      <c r="L256" s="7" t="s">
        <v>64</v>
      </c>
      <c r="M256" s="7" t="s">
        <v>64</v>
      </c>
      <c r="N256" s="7" t="s">
        <v>68</v>
      </c>
      <c r="O256" s="7" t="s">
        <v>65</v>
      </c>
      <c r="P256" s="7" t="s">
        <v>62</v>
      </c>
      <c r="Q256" s="7" t="s">
        <v>60</v>
      </c>
      <c r="R256" s="7" t="s">
        <v>60</v>
      </c>
      <c r="S256" s="7" t="s">
        <v>60</v>
      </c>
      <c r="T256" s="7" t="s">
        <v>60</v>
      </c>
      <c r="U256" s="7" t="s">
        <v>60</v>
      </c>
      <c r="V256" s="7" t="s">
        <v>68</v>
      </c>
      <c r="W256" s="7" t="s">
        <v>60</v>
      </c>
      <c r="X256" s="7" t="s">
        <v>60</v>
      </c>
      <c r="Y256" s="7" t="s">
        <v>67</v>
      </c>
      <c r="Z256" s="7" t="s">
        <v>85</v>
      </c>
      <c r="AA256" s="7" t="s">
        <v>67</v>
      </c>
      <c r="AB256" s="7" t="s">
        <v>60</v>
      </c>
      <c r="AC256" s="7" t="s">
        <v>60</v>
      </c>
      <c r="AD256" s="7" t="s">
        <v>68</v>
      </c>
      <c r="AE256" s="7" t="s">
        <v>67</v>
      </c>
      <c r="AF256" s="7" t="s">
        <v>92</v>
      </c>
      <c r="AG256" s="7" t="s">
        <v>92</v>
      </c>
      <c r="AH256" s="7" t="s">
        <v>63</v>
      </c>
      <c r="AI256" s="7" t="s">
        <v>61</v>
      </c>
      <c r="AJ256" s="7" t="s">
        <v>105</v>
      </c>
      <c r="AK256" s="7" t="s">
        <v>61</v>
      </c>
      <c r="AL256" s="7" t="s">
        <v>63</v>
      </c>
      <c r="AM256" s="7" t="s">
        <v>105</v>
      </c>
      <c r="AN256" s="7" t="s">
        <v>63</v>
      </c>
      <c r="AO256" s="7" t="s">
        <v>105</v>
      </c>
      <c r="AP256" s="7" t="s">
        <v>105</v>
      </c>
      <c r="AQ256" s="7" t="s">
        <v>105</v>
      </c>
      <c r="AR256" s="7" t="s">
        <v>105</v>
      </c>
      <c r="AS256" s="7" t="s">
        <v>108</v>
      </c>
      <c r="AT256" s="7" t="s">
        <v>108</v>
      </c>
      <c r="AU256" s="7" t="s">
        <v>108</v>
      </c>
      <c r="AV256" s="7" t="s">
        <v>108</v>
      </c>
      <c r="AW256" s="7" t="s">
        <v>108</v>
      </c>
      <c r="AX256" s="7" t="s">
        <v>112</v>
      </c>
      <c r="AY256" s="7" t="s">
        <v>112</v>
      </c>
      <c r="AZ256" s="7" t="s">
        <v>108</v>
      </c>
      <c r="BA256" s="7" t="s">
        <v>64</v>
      </c>
      <c r="BB256" s="7" t="s">
        <v>112</v>
      </c>
      <c r="BC256" s="7" t="s">
        <v>286</v>
      </c>
      <c r="BD256" s="7" t="s">
        <v>105</v>
      </c>
    </row>
    <row r="257" spans="1:62" ht="13">
      <c r="A257" s="5">
        <v>43815.593585046299</v>
      </c>
      <c r="B257" s="7" t="s">
        <v>55</v>
      </c>
      <c r="C257" s="7" t="s">
        <v>58</v>
      </c>
      <c r="D257" s="7" t="s">
        <v>194</v>
      </c>
      <c r="E257" s="7" t="s">
        <v>60</v>
      </c>
      <c r="F257" s="7" t="s">
        <v>55</v>
      </c>
      <c r="G257" s="7" t="s">
        <v>63</v>
      </c>
      <c r="H257" s="7" t="s">
        <v>60</v>
      </c>
      <c r="I257" s="7" t="s">
        <v>55</v>
      </c>
      <c r="J257" s="7" t="s">
        <v>55</v>
      </c>
      <c r="K257" s="7" t="s">
        <v>105</v>
      </c>
      <c r="L257" s="7" t="s">
        <v>108</v>
      </c>
      <c r="M257" s="7" t="s">
        <v>112</v>
      </c>
      <c r="N257" s="7" t="s">
        <v>60</v>
      </c>
      <c r="O257" s="7" t="s">
        <v>112</v>
      </c>
      <c r="P257" s="7" t="s">
        <v>60</v>
      </c>
      <c r="Q257" s="7" t="s">
        <v>67</v>
      </c>
      <c r="R257" s="7" t="s">
        <v>60</v>
      </c>
      <c r="S257" s="7" t="s">
        <v>67</v>
      </c>
      <c r="T257" s="7" t="s">
        <v>67</v>
      </c>
      <c r="U257" s="7" t="s">
        <v>67</v>
      </c>
      <c r="V257" s="7" t="s">
        <v>68</v>
      </c>
      <c r="W257" s="7" t="s">
        <v>67</v>
      </c>
      <c r="X257" s="7" t="s">
        <v>67</v>
      </c>
      <c r="Y257" s="7" t="s">
        <v>67</v>
      </c>
      <c r="Z257" s="7" t="s">
        <v>130</v>
      </c>
      <c r="AA257" s="7" t="s">
        <v>62</v>
      </c>
      <c r="AB257" s="7" t="s">
        <v>68</v>
      </c>
      <c r="AC257" s="7" t="s">
        <v>68</v>
      </c>
      <c r="AD257" s="7" t="s">
        <v>66</v>
      </c>
      <c r="AE257" s="7" t="s">
        <v>66</v>
      </c>
      <c r="AF257" s="7" t="s">
        <v>63</v>
      </c>
      <c r="AG257" s="7" t="s">
        <v>63</v>
      </c>
      <c r="AH257" s="7" t="s">
        <v>105</v>
      </c>
      <c r="AI257" s="7" t="s">
        <v>63</v>
      </c>
      <c r="AJ257" s="7" t="s">
        <v>105</v>
      </c>
      <c r="AK257" s="7" t="s">
        <v>61</v>
      </c>
      <c r="AL257" s="7" t="s">
        <v>63</v>
      </c>
      <c r="AM257" s="7" t="s">
        <v>63</v>
      </c>
      <c r="AN257" s="7" t="s">
        <v>61</v>
      </c>
      <c r="AO257" s="7" t="s">
        <v>63</v>
      </c>
      <c r="AP257" s="7" t="s">
        <v>63</v>
      </c>
      <c r="AQ257" s="7" t="s">
        <v>105</v>
      </c>
      <c r="AR257" s="7" t="s">
        <v>105</v>
      </c>
      <c r="AS257" s="7" t="s">
        <v>131</v>
      </c>
      <c r="AT257" s="7" t="s">
        <v>131</v>
      </c>
      <c r="AU257" s="7" t="s">
        <v>65</v>
      </c>
      <c r="AV257" s="7" t="s">
        <v>108</v>
      </c>
      <c r="AW257" s="7" t="s">
        <v>131</v>
      </c>
      <c r="AX257" s="7" t="s">
        <v>131</v>
      </c>
      <c r="AY257" s="7" t="s">
        <v>65</v>
      </c>
      <c r="AZ257" s="7" t="s">
        <v>131</v>
      </c>
      <c r="BA257" s="7" t="s">
        <v>65</v>
      </c>
      <c r="BB257" s="7" t="s">
        <v>131</v>
      </c>
      <c r="BC257" s="7" t="s">
        <v>317</v>
      </c>
      <c r="BD257" s="7" t="s">
        <v>92</v>
      </c>
    </row>
    <row r="258" spans="1:62" ht="13">
      <c r="A258" s="5">
        <v>43815.594668310187</v>
      </c>
      <c r="B258" s="7" t="s">
        <v>55</v>
      </c>
      <c r="C258" s="7" t="s">
        <v>58</v>
      </c>
      <c r="D258" s="7" t="s">
        <v>136</v>
      </c>
      <c r="E258" s="7" t="s">
        <v>66</v>
      </c>
      <c r="F258" s="7" t="s">
        <v>128</v>
      </c>
      <c r="G258" s="7" t="s">
        <v>61</v>
      </c>
      <c r="H258" s="7" t="s">
        <v>67</v>
      </c>
      <c r="I258" s="7" t="s">
        <v>128</v>
      </c>
      <c r="J258" s="7" t="s">
        <v>55</v>
      </c>
      <c r="K258" s="7" t="s">
        <v>61</v>
      </c>
      <c r="L258" s="7" t="s">
        <v>65</v>
      </c>
      <c r="M258" s="7" t="s">
        <v>65</v>
      </c>
      <c r="N258" s="7" t="s">
        <v>67</v>
      </c>
      <c r="O258" s="7" t="s">
        <v>65</v>
      </c>
      <c r="P258" s="7" t="s">
        <v>68</v>
      </c>
      <c r="Q258" s="7" t="s">
        <v>68</v>
      </c>
      <c r="R258" s="7" t="s">
        <v>68</v>
      </c>
      <c r="S258" s="7" t="s">
        <v>68</v>
      </c>
      <c r="T258" s="7" t="s">
        <v>60</v>
      </c>
      <c r="U258" s="7" t="s">
        <v>68</v>
      </c>
      <c r="V258" s="7" t="s">
        <v>68</v>
      </c>
      <c r="W258" s="7" t="s">
        <v>60</v>
      </c>
      <c r="X258" s="7" t="s">
        <v>60</v>
      </c>
      <c r="Y258" s="7" t="s">
        <v>62</v>
      </c>
      <c r="Z258" s="7" t="s">
        <v>85</v>
      </c>
      <c r="AA258" s="7" t="s">
        <v>60</v>
      </c>
      <c r="AB258" s="7" t="s">
        <v>67</v>
      </c>
      <c r="AC258" s="7" t="s">
        <v>67</v>
      </c>
      <c r="AD258" s="7" t="s">
        <v>66</v>
      </c>
      <c r="AE258" s="7" t="s">
        <v>66</v>
      </c>
      <c r="AF258" s="7" t="s">
        <v>63</v>
      </c>
      <c r="AG258" s="7" t="s">
        <v>93</v>
      </c>
      <c r="AH258" s="7" t="s">
        <v>93</v>
      </c>
      <c r="AI258" s="7" t="s">
        <v>63</v>
      </c>
      <c r="AJ258" s="7" t="s">
        <v>105</v>
      </c>
      <c r="AK258" s="7" t="s">
        <v>92</v>
      </c>
      <c r="AL258" s="7" t="s">
        <v>63</v>
      </c>
      <c r="AM258" s="7" t="s">
        <v>105</v>
      </c>
      <c r="AN258" s="7" t="s">
        <v>63</v>
      </c>
      <c r="AO258" s="7" t="s">
        <v>63</v>
      </c>
      <c r="AP258" s="7" t="s">
        <v>61</v>
      </c>
      <c r="AQ258" s="7" t="s">
        <v>105</v>
      </c>
      <c r="AR258" s="7" t="s">
        <v>105</v>
      </c>
      <c r="AS258" s="7" t="s">
        <v>65</v>
      </c>
      <c r="AT258" s="7" t="s">
        <v>65</v>
      </c>
      <c r="AU258" s="7" t="s">
        <v>64</v>
      </c>
      <c r="AV258" s="7" t="s">
        <v>108</v>
      </c>
      <c r="AW258" s="7" t="s">
        <v>64</v>
      </c>
      <c r="AX258" s="7" t="s">
        <v>65</v>
      </c>
      <c r="AY258" s="7" t="s">
        <v>65</v>
      </c>
      <c r="AZ258" s="7" t="s">
        <v>131</v>
      </c>
      <c r="BA258" s="7" t="s">
        <v>65</v>
      </c>
      <c r="BB258" s="7" t="s">
        <v>65</v>
      </c>
      <c r="BC258" s="7" t="s">
        <v>313</v>
      </c>
      <c r="BD258" s="7" t="s">
        <v>105</v>
      </c>
    </row>
    <row r="259" spans="1:62" ht="13">
      <c r="A259" s="5">
        <v>43815.595384062501</v>
      </c>
      <c r="B259" s="7" t="s">
        <v>55</v>
      </c>
      <c r="C259" s="7" t="s">
        <v>58</v>
      </c>
      <c r="D259" s="7" t="s">
        <v>136</v>
      </c>
      <c r="E259" s="7" t="s">
        <v>60</v>
      </c>
      <c r="F259" s="7" t="s">
        <v>55</v>
      </c>
      <c r="G259" s="7" t="s">
        <v>63</v>
      </c>
      <c r="H259" s="7" t="s">
        <v>60</v>
      </c>
      <c r="I259" s="7" t="s">
        <v>55</v>
      </c>
      <c r="J259" s="7" t="s">
        <v>55</v>
      </c>
      <c r="K259" s="7" t="s">
        <v>63</v>
      </c>
      <c r="L259" s="7" t="s">
        <v>112</v>
      </c>
      <c r="M259" s="7" t="s">
        <v>131</v>
      </c>
      <c r="N259" s="7" t="s">
        <v>67</v>
      </c>
      <c r="O259" s="7" t="s">
        <v>65</v>
      </c>
      <c r="P259" s="7" t="s">
        <v>68</v>
      </c>
      <c r="Q259" s="7" t="s">
        <v>60</v>
      </c>
      <c r="R259" s="7" t="s">
        <v>60</v>
      </c>
      <c r="S259" s="7" t="s">
        <v>60</v>
      </c>
      <c r="T259" s="7" t="s">
        <v>67</v>
      </c>
      <c r="U259" s="7" t="s">
        <v>60</v>
      </c>
      <c r="V259" s="7" t="s">
        <v>68</v>
      </c>
      <c r="W259" s="7" t="s">
        <v>67</v>
      </c>
      <c r="X259" s="7" t="s">
        <v>60</v>
      </c>
      <c r="Y259" s="7" t="s">
        <v>68</v>
      </c>
      <c r="Z259" s="7" t="s">
        <v>85</v>
      </c>
      <c r="AA259" s="7" t="s">
        <v>60</v>
      </c>
      <c r="AB259" s="7" t="s">
        <v>62</v>
      </c>
      <c r="AC259" s="7" t="s">
        <v>68</v>
      </c>
      <c r="AD259" s="7" t="s">
        <v>66</v>
      </c>
      <c r="AE259" s="7" t="s">
        <v>66</v>
      </c>
      <c r="AF259" s="7" t="s">
        <v>93</v>
      </c>
      <c r="AG259" s="7" t="s">
        <v>92</v>
      </c>
      <c r="AH259" s="7" t="s">
        <v>105</v>
      </c>
      <c r="AI259" s="7" t="s">
        <v>61</v>
      </c>
      <c r="AJ259" s="7" t="s">
        <v>61</v>
      </c>
      <c r="AK259" s="7" t="s">
        <v>61</v>
      </c>
      <c r="AL259" s="7" t="s">
        <v>92</v>
      </c>
      <c r="AM259" s="7" t="s">
        <v>63</v>
      </c>
      <c r="AN259" s="7" t="s">
        <v>63</v>
      </c>
      <c r="AO259" s="7" t="s">
        <v>105</v>
      </c>
      <c r="AP259" s="7" t="s">
        <v>105</v>
      </c>
      <c r="AQ259" s="7" t="s">
        <v>105</v>
      </c>
      <c r="AR259" s="7" t="s">
        <v>105</v>
      </c>
      <c r="AS259" s="7" t="s">
        <v>131</v>
      </c>
      <c r="AT259" s="7" t="s">
        <v>65</v>
      </c>
      <c r="AU259" s="7" t="s">
        <v>65</v>
      </c>
      <c r="AV259" s="7" t="s">
        <v>108</v>
      </c>
      <c r="AW259" s="7" t="s">
        <v>131</v>
      </c>
      <c r="AX259" s="7" t="s">
        <v>131</v>
      </c>
      <c r="AY259" s="7" t="s">
        <v>65</v>
      </c>
      <c r="AZ259" s="7" t="s">
        <v>64</v>
      </c>
      <c r="BA259" s="7" t="s">
        <v>65</v>
      </c>
      <c r="BB259" s="7" t="s">
        <v>65</v>
      </c>
      <c r="BC259" s="7" t="s">
        <v>200</v>
      </c>
      <c r="BD259" s="7" t="s">
        <v>105</v>
      </c>
    </row>
    <row r="260" spans="1:62" ht="13">
      <c r="A260" s="5">
        <v>43815.595438715274</v>
      </c>
      <c r="B260" s="7" t="s">
        <v>55</v>
      </c>
      <c r="C260" s="7" t="s">
        <v>58</v>
      </c>
      <c r="D260" s="7" t="s">
        <v>59</v>
      </c>
      <c r="E260" s="7" t="s">
        <v>60</v>
      </c>
      <c r="F260" s="7" t="s">
        <v>55</v>
      </c>
      <c r="G260" s="7" t="s">
        <v>92</v>
      </c>
      <c r="H260" s="7" t="s">
        <v>67</v>
      </c>
      <c r="I260" s="7" t="s">
        <v>55</v>
      </c>
      <c r="J260" s="7" t="s">
        <v>55</v>
      </c>
      <c r="K260" s="7" t="s">
        <v>61</v>
      </c>
      <c r="L260" s="7" t="s">
        <v>131</v>
      </c>
      <c r="M260" s="7" t="s">
        <v>131</v>
      </c>
      <c r="N260" s="7" t="s">
        <v>60</v>
      </c>
      <c r="O260" s="7" t="s">
        <v>131</v>
      </c>
      <c r="P260" s="7" t="s">
        <v>68</v>
      </c>
      <c r="Q260" s="7" t="s">
        <v>60</v>
      </c>
      <c r="R260" s="7" t="s">
        <v>60</v>
      </c>
      <c r="S260" s="7" t="s">
        <v>60</v>
      </c>
      <c r="T260" s="7" t="s">
        <v>60</v>
      </c>
      <c r="U260" s="7" t="s">
        <v>68</v>
      </c>
      <c r="V260" s="7" t="s">
        <v>62</v>
      </c>
      <c r="W260" s="7" t="s">
        <v>60</v>
      </c>
      <c r="X260" s="7" t="s">
        <v>60</v>
      </c>
      <c r="Y260" s="7" t="s">
        <v>68</v>
      </c>
      <c r="Z260" s="7" t="s">
        <v>199</v>
      </c>
      <c r="AA260" s="7" t="s">
        <v>68</v>
      </c>
      <c r="AB260" s="7" t="s">
        <v>60</v>
      </c>
      <c r="AC260" s="7" t="s">
        <v>60</v>
      </c>
      <c r="AD260" s="7" t="s">
        <v>66</v>
      </c>
      <c r="AE260" s="7" t="s">
        <v>66</v>
      </c>
      <c r="AF260" s="7" t="s">
        <v>61</v>
      </c>
      <c r="AG260" s="7" t="s">
        <v>92</v>
      </c>
      <c r="AH260" s="7" t="s">
        <v>63</v>
      </c>
      <c r="AI260" s="7" t="s">
        <v>92</v>
      </c>
      <c r="AJ260" s="7" t="s">
        <v>61</v>
      </c>
      <c r="AK260" s="7" t="s">
        <v>61</v>
      </c>
      <c r="AL260" s="7" t="s">
        <v>63</v>
      </c>
      <c r="AM260" s="7" t="s">
        <v>105</v>
      </c>
      <c r="AN260" s="7" t="s">
        <v>61</v>
      </c>
      <c r="AO260" s="7" t="s">
        <v>61</v>
      </c>
      <c r="AP260" s="7" t="s">
        <v>61</v>
      </c>
      <c r="AQ260" s="7" t="s">
        <v>63</v>
      </c>
      <c r="AR260" s="7" t="s">
        <v>133</v>
      </c>
      <c r="AS260" s="7" t="s">
        <v>108</v>
      </c>
      <c r="AT260" s="7" t="s">
        <v>108</v>
      </c>
      <c r="AU260" s="7" t="s">
        <v>112</v>
      </c>
      <c r="AV260" s="7" t="s">
        <v>108</v>
      </c>
      <c r="AW260" s="7" t="s">
        <v>108</v>
      </c>
      <c r="AX260" s="7" t="s">
        <v>131</v>
      </c>
      <c r="AY260" s="7" t="s">
        <v>131</v>
      </c>
      <c r="AZ260" s="7" t="s">
        <v>112</v>
      </c>
      <c r="BA260" s="7" t="s">
        <v>131</v>
      </c>
      <c r="BB260" s="7" t="s">
        <v>64</v>
      </c>
      <c r="BC260" s="7" t="s">
        <v>207</v>
      </c>
      <c r="BD260" s="7" t="s">
        <v>63</v>
      </c>
    </row>
    <row r="261" spans="1:62" ht="13">
      <c r="A261" s="5">
        <v>43815.595464641199</v>
      </c>
      <c r="B261" s="7" t="s">
        <v>55</v>
      </c>
      <c r="C261" s="7" t="s">
        <v>58</v>
      </c>
      <c r="D261" s="7" t="s">
        <v>59</v>
      </c>
      <c r="E261" s="7" t="s">
        <v>60</v>
      </c>
      <c r="F261" s="7" t="s">
        <v>55</v>
      </c>
      <c r="G261" s="7" t="s">
        <v>105</v>
      </c>
      <c r="H261" s="7" t="s">
        <v>60</v>
      </c>
      <c r="I261" s="7" t="s">
        <v>55</v>
      </c>
      <c r="J261" s="7" t="s">
        <v>55</v>
      </c>
      <c r="K261" s="7" t="s">
        <v>105</v>
      </c>
      <c r="L261" s="7" t="s">
        <v>131</v>
      </c>
      <c r="M261" s="7" t="s">
        <v>112</v>
      </c>
      <c r="N261" s="7" t="s">
        <v>66</v>
      </c>
      <c r="O261" s="7" t="s">
        <v>212</v>
      </c>
      <c r="P261" s="7" t="s">
        <v>67</v>
      </c>
      <c r="Q261" s="7" t="s">
        <v>62</v>
      </c>
      <c r="R261" s="7" t="s">
        <v>62</v>
      </c>
      <c r="S261" s="7" t="s">
        <v>66</v>
      </c>
      <c r="T261" s="7" t="s">
        <v>66</v>
      </c>
      <c r="U261" s="7" t="s">
        <v>66</v>
      </c>
      <c r="V261" s="7" t="s">
        <v>66</v>
      </c>
      <c r="W261" s="7" t="s">
        <v>66</v>
      </c>
      <c r="X261" s="7" t="s">
        <v>66</v>
      </c>
      <c r="Y261" s="7" t="s">
        <v>62</v>
      </c>
      <c r="Z261" s="7" t="s">
        <v>85</v>
      </c>
      <c r="AA261" s="7" t="s">
        <v>60</v>
      </c>
      <c r="AB261" s="7" t="s">
        <v>62</v>
      </c>
      <c r="AC261" s="7" t="s">
        <v>62</v>
      </c>
      <c r="AD261" s="7" t="s">
        <v>60</v>
      </c>
      <c r="AE261" s="7" t="s">
        <v>66</v>
      </c>
      <c r="AF261" s="7" t="s">
        <v>61</v>
      </c>
      <c r="AG261" s="7" t="s">
        <v>92</v>
      </c>
      <c r="AH261" s="7" t="s">
        <v>63</v>
      </c>
      <c r="AI261" s="7" t="s">
        <v>93</v>
      </c>
      <c r="AJ261" s="7" t="s">
        <v>105</v>
      </c>
      <c r="AK261" s="7" t="s">
        <v>63</v>
      </c>
      <c r="AL261" s="7" t="s">
        <v>61</v>
      </c>
      <c r="AM261" s="7" t="s">
        <v>61</v>
      </c>
      <c r="AN261" s="7" t="s">
        <v>63</v>
      </c>
      <c r="AO261" s="7" t="s">
        <v>63</v>
      </c>
      <c r="AP261" s="7" t="s">
        <v>63</v>
      </c>
      <c r="AQ261" s="7" t="s">
        <v>105</v>
      </c>
      <c r="AR261" s="7" t="s">
        <v>105</v>
      </c>
      <c r="AS261" s="7" t="s">
        <v>131</v>
      </c>
      <c r="AT261" s="7" t="s">
        <v>65</v>
      </c>
      <c r="AU261" s="7" t="s">
        <v>65</v>
      </c>
      <c r="AV261" s="7" t="s">
        <v>131</v>
      </c>
      <c r="AW261" s="7" t="s">
        <v>65</v>
      </c>
      <c r="AX261" s="7" t="s">
        <v>65</v>
      </c>
      <c r="AY261" s="7" t="s">
        <v>65</v>
      </c>
      <c r="AZ261" s="7" t="s">
        <v>65</v>
      </c>
      <c r="BA261" s="7" t="s">
        <v>65</v>
      </c>
      <c r="BB261" s="7" t="s">
        <v>112</v>
      </c>
      <c r="BC261" s="7" t="s">
        <v>299</v>
      </c>
      <c r="BD261" s="7" t="s">
        <v>63</v>
      </c>
    </row>
    <row r="262" spans="1:62" ht="13">
      <c r="A262" s="5">
        <v>43815.596727083335</v>
      </c>
      <c r="B262" s="7" t="s">
        <v>55</v>
      </c>
      <c r="C262" s="7" t="s">
        <v>58</v>
      </c>
      <c r="D262" s="7" t="s">
        <v>194</v>
      </c>
      <c r="E262" s="7" t="s">
        <v>68</v>
      </c>
      <c r="F262" s="7" t="s">
        <v>55</v>
      </c>
      <c r="G262" s="7" t="s">
        <v>61</v>
      </c>
      <c r="H262" s="7" t="s">
        <v>68</v>
      </c>
      <c r="I262" s="7" t="s">
        <v>55</v>
      </c>
      <c r="J262" s="7" t="s">
        <v>55</v>
      </c>
      <c r="K262" s="7" t="s">
        <v>63</v>
      </c>
      <c r="L262" s="7" t="s">
        <v>65</v>
      </c>
      <c r="M262" s="7" t="s">
        <v>131</v>
      </c>
      <c r="N262" s="7" t="s">
        <v>60</v>
      </c>
      <c r="O262" s="7" t="s">
        <v>131</v>
      </c>
      <c r="P262" s="7" t="s">
        <v>60</v>
      </c>
      <c r="Q262" s="7" t="s">
        <v>60</v>
      </c>
      <c r="R262" s="7" t="s">
        <v>67</v>
      </c>
      <c r="S262" s="7" t="s">
        <v>66</v>
      </c>
      <c r="T262" s="7" t="s">
        <v>66</v>
      </c>
      <c r="U262" s="7" t="s">
        <v>66</v>
      </c>
      <c r="V262" s="7" t="s">
        <v>66</v>
      </c>
      <c r="W262" s="7" t="s">
        <v>66</v>
      </c>
      <c r="X262" s="7" t="s">
        <v>66</v>
      </c>
      <c r="Y262" s="7" t="s">
        <v>66</v>
      </c>
      <c r="Z262" s="7" t="s">
        <v>66</v>
      </c>
      <c r="AA262" s="7" t="s">
        <v>66</v>
      </c>
      <c r="AB262" s="7" t="s">
        <v>66</v>
      </c>
      <c r="AC262" s="7" t="s">
        <v>66</v>
      </c>
      <c r="AD262" s="7" t="s">
        <v>66</v>
      </c>
      <c r="AE262" s="7" t="s">
        <v>66</v>
      </c>
      <c r="AF262" s="7" t="s">
        <v>105</v>
      </c>
      <c r="AG262" s="7" t="s">
        <v>105</v>
      </c>
      <c r="AH262" s="7" t="s">
        <v>105</v>
      </c>
      <c r="AI262" s="7" t="s">
        <v>105</v>
      </c>
      <c r="AJ262" s="7" t="s">
        <v>105</v>
      </c>
      <c r="AK262" s="7" t="s">
        <v>63</v>
      </c>
      <c r="AL262" s="7" t="s">
        <v>105</v>
      </c>
      <c r="AM262" s="7" t="s">
        <v>105</v>
      </c>
      <c r="AN262" s="7" t="s">
        <v>63</v>
      </c>
      <c r="AO262" s="7" t="s">
        <v>61</v>
      </c>
      <c r="AP262" s="7" t="s">
        <v>105</v>
      </c>
      <c r="AQ262" s="7" t="s">
        <v>105</v>
      </c>
      <c r="AR262" s="7" t="s">
        <v>105</v>
      </c>
      <c r="AS262" s="7" t="s">
        <v>108</v>
      </c>
      <c r="AT262" s="7" t="s">
        <v>108</v>
      </c>
      <c r="AU262" s="7" t="s">
        <v>108</v>
      </c>
      <c r="AV262" s="7" t="s">
        <v>108</v>
      </c>
      <c r="AW262" s="7" t="s">
        <v>108</v>
      </c>
      <c r="AX262" s="7" t="s">
        <v>108</v>
      </c>
      <c r="AY262" s="7" t="s">
        <v>64</v>
      </c>
      <c r="AZ262" s="7" t="s">
        <v>112</v>
      </c>
      <c r="BA262" s="7" t="s">
        <v>65</v>
      </c>
      <c r="BB262" s="7" t="s">
        <v>131</v>
      </c>
      <c r="BC262" s="7" t="s">
        <v>318</v>
      </c>
      <c r="BD262" s="7" t="s">
        <v>93</v>
      </c>
    </row>
    <row r="263" spans="1:62" ht="13">
      <c r="A263" s="11">
        <v>43815.597591261576</v>
      </c>
      <c r="B263" s="12" t="s">
        <v>55</v>
      </c>
      <c r="C263" s="12" t="s">
        <v>58</v>
      </c>
      <c r="D263" s="12" t="s">
        <v>136</v>
      </c>
      <c r="E263" s="12" t="s">
        <v>67</v>
      </c>
      <c r="F263" s="12" t="s">
        <v>128</v>
      </c>
      <c r="G263" s="12" t="s">
        <v>61</v>
      </c>
      <c r="H263" s="12" t="s">
        <v>60</v>
      </c>
      <c r="I263" s="12" t="s">
        <v>128</v>
      </c>
      <c r="J263" s="12" t="s">
        <v>128</v>
      </c>
      <c r="K263" s="12" t="s">
        <v>63</v>
      </c>
      <c r="L263" s="12" t="s">
        <v>112</v>
      </c>
      <c r="M263" s="12" t="s">
        <v>131</v>
      </c>
      <c r="N263" s="12" t="s">
        <v>66</v>
      </c>
      <c r="O263" s="12" t="s">
        <v>65</v>
      </c>
      <c r="P263" s="12" t="s">
        <v>62</v>
      </c>
      <c r="Q263" s="12" t="s">
        <v>68</v>
      </c>
      <c r="R263" s="12" t="s">
        <v>68</v>
      </c>
      <c r="S263" s="12" t="s">
        <v>67</v>
      </c>
      <c r="T263" s="12" t="s">
        <v>67</v>
      </c>
      <c r="U263" s="12" t="s">
        <v>60</v>
      </c>
      <c r="V263" s="12" t="s">
        <v>60</v>
      </c>
      <c r="W263" s="12" t="s">
        <v>68</v>
      </c>
      <c r="X263" s="12" t="s">
        <v>60</v>
      </c>
      <c r="Y263" s="12" t="s">
        <v>62</v>
      </c>
      <c r="Z263" s="12" t="s">
        <v>85</v>
      </c>
      <c r="AA263" s="12" t="s">
        <v>60</v>
      </c>
      <c r="AB263" s="12" t="s">
        <v>68</v>
      </c>
      <c r="AC263" s="12" t="s">
        <v>67</v>
      </c>
      <c r="AD263" s="12" t="s">
        <v>66</v>
      </c>
      <c r="AE263" s="12" t="s">
        <v>67</v>
      </c>
      <c r="AF263" s="12" t="s">
        <v>61</v>
      </c>
      <c r="AG263" s="12" t="s">
        <v>93</v>
      </c>
      <c r="AH263" s="12" t="s">
        <v>61</v>
      </c>
      <c r="AI263" s="12" t="s">
        <v>92</v>
      </c>
      <c r="AJ263" s="12" t="s">
        <v>92</v>
      </c>
      <c r="AK263" s="12" t="s">
        <v>61</v>
      </c>
      <c r="AL263" s="12" t="s">
        <v>63</v>
      </c>
      <c r="AM263" s="12" t="s">
        <v>63</v>
      </c>
      <c r="AN263" s="12" t="s">
        <v>61</v>
      </c>
      <c r="AO263" s="12" t="s">
        <v>61</v>
      </c>
      <c r="AP263" s="12" t="s">
        <v>61</v>
      </c>
      <c r="AQ263" s="12" t="s">
        <v>63</v>
      </c>
      <c r="AR263" s="12" t="s">
        <v>133</v>
      </c>
      <c r="AS263" s="12" t="s">
        <v>65</v>
      </c>
      <c r="AT263" s="12" t="s">
        <v>64</v>
      </c>
      <c r="AU263" s="12" t="s">
        <v>64</v>
      </c>
      <c r="AV263" s="12" t="s">
        <v>112</v>
      </c>
      <c r="AW263" s="12" t="s">
        <v>65</v>
      </c>
      <c r="AX263" s="12" t="s">
        <v>65</v>
      </c>
      <c r="AY263" s="12" t="s">
        <v>131</v>
      </c>
      <c r="AZ263" s="12" t="s">
        <v>65</v>
      </c>
      <c r="BA263" s="12" t="s">
        <v>65</v>
      </c>
      <c r="BB263" s="12" t="s">
        <v>65</v>
      </c>
      <c r="BC263" s="12" t="s">
        <v>319</v>
      </c>
      <c r="BD263" s="12" t="s">
        <v>61</v>
      </c>
      <c r="BE263" s="13"/>
      <c r="BF263" s="13"/>
      <c r="BG263" s="13"/>
      <c r="BH263" s="13"/>
      <c r="BI263" s="13"/>
      <c r="BJ263" s="13"/>
    </row>
    <row r="264" spans="1:62" ht="13">
      <c r="A264" s="5">
        <v>43815.597974629629</v>
      </c>
      <c r="B264" s="7" t="s">
        <v>55</v>
      </c>
      <c r="C264" s="7" t="s">
        <v>58</v>
      </c>
      <c r="D264" s="7" t="s">
        <v>194</v>
      </c>
      <c r="E264" s="7" t="s">
        <v>68</v>
      </c>
      <c r="F264" s="7" t="s">
        <v>55</v>
      </c>
      <c r="G264" s="7" t="s">
        <v>61</v>
      </c>
      <c r="H264" s="7" t="s">
        <v>68</v>
      </c>
      <c r="I264" s="7" t="s">
        <v>55</v>
      </c>
      <c r="J264" s="7" t="s">
        <v>55</v>
      </c>
      <c r="K264" s="7" t="s">
        <v>61</v>
      </c>
      <c r="L264" s="7" t="s">
        <v>131</v>
      </c>
      <c r="M264" s="7" t="s">
        <v>131</v>
      </c>
      <c r="N264" s="7" t="s">
        <v>67</v>
      </c>
      <c r="O264" s="7" t="s">
        <v>131</v>
      </c>
      <c r="P264" s="7" t="s">
        <v>60</v>
      </c>
      <c r="Q264" s="7" t="s">
        <v>60</v>
      </c>
      <c r="R264" s="7" t="s">
        <v>60</v>
      </c>
      <c r="S264" s="7" t="s">
        <v>60</v>
      </c>
      <c r="T264" s="7" t="s">
        <v>60</v>
      </c>
      <c r="U264" s="7" t="s">
        <v>67</v>
      </c>
      <c r="V264" s="7" t="s">
        <v>67</v>
      </c>
      <c r="W264" s="7" t="s">
        <v>67</v>
      </c>
      <c r="X264" s="7" t="s">
        <v>67</v>
      </c>
      <c r="Y264" s="7" t="s">
        <v>67</v>
      </c>
      <c r="Z264" s="7" t="s">
        <v>130</v>
      </c>
      <c r="AA264" s="7" t="s">
        <v>68</v>
      </c>
      <c r="AB264" s="7" t="s">
        <v>62</v>
      </c>
      <c r="AC264" s="7" t="s">
        <v>68</v>
      </c>
      <c r="AD264" s="7" t="s">
        <v>68</v>
      </c>
      <c r="AE264" s="7" t="s">
        <v>60</v>
      </c>
      <c r="AF264" s="7" t="s">
        <v>63</v>
      </c>
      <c r="AG264" s="7" t="s">
        <v>63</v>
      </c>
      <c r="AH264" s="7" t="s">
        <v>63</v>
      </c>
      <c r="AI264" s="7" t="s">
        <v>63</v>
      </c>
      <c r="AJ264" s="7" t="s">
        <v>63</v>
      </c>
      <c r="AK264" s="7" t="s">
        <v>63</v>
      </c>
      <c r="AL264" s="7" t="s">
        <v>63</v>
      </c>
      <c r="AM264" s="7" t="s">
        <v>63</v>
      </c>
      <c r="AN264" s="7" t="s">
        <v>63</v>
      </c>
      <c r="AO264" s="7" t="s">
        <v>105</v>
      </c>
      <c r="AP264" s="7" t="s">
        <v>105</v>
      </c>
      <c r="AQ264" s="7" t="s">
        <v>105</v>
      </c>
      <c r="AR264" s="7" t="s">
        <v>105</v>
      </c>
      <c r="AS264" s="7" t="s">
        <v>112</v>
      </c>
      <c r="AT264" s="7" t="s">
        <v>131</v>
      </c>
      <c r="AU264" s="7" t="s">
        <v>112</v>
      </c>
      <c r="AV264" s="7" t="s">
        <v>108</v>
      </c>
      <c r="AW264" s="7" t="s">
        <v>131</v>
      </c>
      <c r="AX264" s="7" t="s">
        <v>131</v>
      </c>
      <c r="AY264" s="7" t="s">
        <v>131</v>
      </c>
      <c r="AZ264" s="7" t="s">
        <v>131</v>
      </c>
      <c r="BA264" s="7" t="s">
        <v>131</v>
      </c>
      <c r="BB264" s="7" t="s">
        <v>108</v>
      </c>
      <c r="BC264" s="7" t="s">
        <v>206</v>
      </c>
      <c r="BD264" s="7" t="s">
        <v>105</v>
      </c>
    </row>
    <row r="265" spans="1:62" ht="13">
      <c r="A265" s="5">
        <v>43815.598422418981</v>
      </c>
      <c r="B265" s="7" t="s">
        <v>55</v>
      </c>
      <c r="C265" s="7" t="s">
        <v>58</v>
      </c>
      <c r="D265" s="7" t="s">
        <v>194</v>
      </c>
      <c r="E265" s="7" t="s">
        <v>60</v>
      </c>
      <c r="F265" s="7" t="s">
        <v>55</v>
      </c>
      <c r="H265" s="7" t="s">
        <v>60</v>
      </c>
      <c r="I265" s="7" t="s">
        <v>55</v>
      </c>
      <c r="J265" s="7" t="s">
        <v>55</v>
      </c>
      <c r="K265" s="7" t="s">
        <v>105</v>
      </c>
      <c r="L265" s="7" t="s">
        <v>108</v>
      </c>
      <c r="N265" s="7" t="s">
        <v>66</v>
      </c>
      <c r="O265" s="7" t="s">
        <v>131</v>
      </c>
      <c r="P265" s="7" t="s">
        <v>66</v>
      </c>
      <c r="Q265" s="7" t="s">
        <v>66</v>
      </c>
      <c r="R265" s="7" t="s">
        <v>66</v>
      </c>
      <c r="T265" s="7" t="s">
        <v>66</v>
      </c>
      <c r="V265" s="7" t="s">
        <v>66</v>
      </c>
      <c r="W265" s="7" t="s">
        <v>60</v>
      </c>
      <c r="X265" s="7" t="s">
        <v>67</v>
      </c>
      <c r="Y265" s="7" t="s">
        <v>66</v>
      </c>
      <c r="Z265" s="7" t="s">
        <v>199</v>
      </c>
      <c r="AA265" s="7" t="s">
        <v>68</v>
      </c>
      <c r="AB265" s="7" t="s">
        <v>67</v>
      </c>
      <c r="AC265" s="7" t="s">
        <v>67</v>
      </c>
      <c r="AD265" s="7" t="s">
        <v>67</v>
      </c>
      <c r="AE265" s="7" t="s">
        <v>66</v>
      </c>
      <c r="AF265" s="7" t="s">
        <v>63</v>
      </c>
      <c r="AG265" s="7" t="s">
        <v>61</v>
      </c>
      <c r="AH265" s="7" t="s">
        <v>105</v>
      </c>
      <c r="AI265" s="7" t="s">
        <v>61</v>
      </c>
      <c r="AJ265" s="7" t="s">
        <v>105</v>
      </c>
      <c r="AK265" s="7" t="s">
        <v>63</v>
      </c>
      <c r="AL265" s="7" t="s">
        <v>63</v>
      </c>
      <c r="AM265" s="7" t="s">
        <v>61</v>
      </c>
      <c r="AN265" s="7" t="s">
        <v>61</v>
      </c>
      <c r="AO265" s="7" t="s">
        <v>105</v>
      </c>
      <c r="AP265" s="7" t="s">
        <v>105</v>
      </c>
      <c r="AQ265" s="7" t="s">
        <v>105</v>
      </c>
      <c r="AR265" s="7" t="s">
        <v>105</v>
      </c>
      <c r="AS265" s="7" t="s">
        <v>108</v>
      </c>
      <c r="AT265" s="7" t="s">
        <v>131</v>
      </c>
      <c r="AU265" s="7" t="s">
        <v>131</v>
      </c>
      <c r="AV265" s="7" t="s">
        <v>131</v>
      </c>
      <c r="AW265" s="7" t="s">
        <v>65</v>
      </c>
      <c r="AX265" s="7" t="s">
        <v>64</v>
      </c>
      <c r="AY265" s="7" t="s">
        <v>131</v>
      </c>
      <c r="AZ265" s="7" t="s">
        <v>65</v>
      </c>
      <c r="BA265" s="7" t="s">
        <v>64</v>
      </c>
      <c r="BB265" s="7" t="s">
        <v>131</v>
      </c>
      <c r="BC265" s="7" t="s">
        <v>320</v>
      </c>
      <c r="BD265" s="7" t="s">
        <v>105</v>
      </c>
    </row>
    <row r="266" spans="1:62" ht="13">
      <c r="A266" s="5">
        <v>43815.599745185187</v>
      </c>
      <c r="B266" s="7" t="s">
        <v>55</v>
      </c>
      <c r="C266" s="7" t="s">
        <v>58</v>
      </c>
      <c r="D266" s="7" t="s">
        <v>194</v>
      </c>
      <c r="E266" s="7" t="s">
        <v>67</v>
      </c>
      <c r="F266" s="7" t="s">
        <v>128</v>
      </c>
      <c r="G266" s="7" t="s">
        <v>105</v>
      </c>
      <c r="H266" s="7" t="s">
        <v>66</v>
      </c>
      <c r="I266" s="7" t="s">
        <v>128</v>
      </c>
      <c r="J266" s="7" t="s">
        <v>128</v>
      </c>
      <c r="K266" s="7" t="s">
        <v>105</v>
      </c>
      <c r="L266" s="7" t="s">
        <v>108</v>
      </c>
      <c r="M266" s="7" t="s">
        <v>65</v>
      </c>
      <c r="N266" s="7" t="s">
        <v>68</v>
      </c>
      <c r="O266" s="7" t="s">
        <v>112</v>
      </c>
      <c r="P266" s="7" t="s">
        <v>68</v>
      </c>
      <c r="Q266" s="7" t="s">
        <v>66</v>
      </c>
      <c r="R266" s="7" t="s">
        <v>66</v>
      </c>
      <c r="S266" s="7" t="s">
        <v>66</v>
      </c>
      <c r="T266" s="7" t="s">
        <v>67</v>
      </c>
      <c r="U266" s="7" t="s">
        <v>67</v>
      </c>
      <c r="V266" s="7" t="s">
        <v>66</v>
      </c>
      <c r="W266" s="7" t="s">
        <v>66</v>
      </c>
      <c r="X266" s="7" t="s">
        <v>66</v>
      </c>
      <c r="Y266" s="7" t="s">
        <v>60</v>
      </c>
      <c r="Z266" s="7" t="s">
        <v>199</v>
      </c>
      <c r="AA266" s="7" t="s">
        <v>67</v>
      </c>
      <c r="AB266" s="7" t="s">
        <v>60</v>
      </c>
      <c r="AC266" s="7" t="s">
        <v>60</v>
      </c>
      <c r="AD266" s="7" t="s">
        <v>66</v>
      </c>
      <c r="AE266" s="7" t="s">
        <v>66</v>
      </c>
      <c r="AF266" s="7" t="s">
        <v>63</v>
      </c>
      <c r="AG266" s="7" t="s">
        <v>61</v>
      </c>
      <c r="AH266" s="7" t="s">
        <v>63</v>
      </c>
      <c r="AI266" s="7" t="s">
        <v>61</v>
      </c>
      <c r="AJ266" s="7" t="s">
        <v>63</v>
      </c>
      <c r="AK266" s="7" t="s">
        <v>63</v>
      </c>
      <c r="AL266" s="7" t="s">
        <v>63</v>
      </c>
      <c r="AM266" s="7" t="s">
        <v>105</v>
      </c>
      <c r="AN266" s="7" t="s">
        <v>105</v>
      </c>
      <c r="AO266" s="7" t="s">
        <v>105</v>
      </c>
      <c r="AP266" s="7" t="s">
        <v>105</v>
      </c>
      <c r="AQ266" s="7" t="s">
        <v>105</v>
      </c>
      <c r="AR266" s="7" t="s">
        <v>105</v>
      </c>
      <c r="AS266" s="7" t="s">
        <v>112</v>
      </c>
      <c r="AT266" s="7" t="s">
        <v>64</v>
      </c>
      <c r="AU266" s="7" t="s">
        <v>64</v>
      </c>
      <c r="AV266" s="7" t="s">
        <v>112</v>
      </c>
      <c r="AW266" s="7" t="s">
        <v>65</v>
      </c>
      <c r="AX266" s="7" t="s">
        <v>131</v>
      </c>
      <c r="AY266" s="7" t="s">
        <v>64</v>
      </c>
      <c r="AZ266" s="7" t="s">
        <v>65</v>
      </c>
      <c r="BA266" s="7" t="s">
        <v>65</v>
      </c>
      <c r="BB266" s="7" t="s">
        <v>65</v>
      </c>
      <c r="BC266" s="7" t="s">
        <v>251</v>
      </c>
      <c r="BD266" s="7" t="s">
        <v>105</v>
      </c>
    </row>
    <row r="267" spans="1:62" ht="13">
      <c r="A267" s="5">
        <v>43815.59987726852</v>
      </c>
      <c r="B267" s="7" t="s">
        <v>55</v>
      </c>
      <c r="C267" s="7" t="s">
        <v>58</v>
      </c>
      <c r="D267" s="7" t="s">
        <v>136</v>
      </c>
      <c r="E267" s="7" t="s">
        <v>67</v>
      </c>
      <c r="F267" s="7" t="s">
        <v>55</v>
      </c>
      <c r="G267" s="7" t="s">
        <v>63</v>
      </c>
      <c r="H267" s="7" t="s">
        <v>67</v>
      </c>
      <c r="I267" s="7" t="s">
        <v>55</v>
      </c>
      <c r="J267" s="7" t="s">
        <v>55</v>
      </c>
      <c r="K267" s="7" t="s">
        <v>63</v>
      </c>
      <c r="L267" s="7" t="s">
        <v>131</v>
      </c>
      <c r="M267" s="7" t="s">
        <v>65</v>
      </c>
      <c r="N267" s="7" t="s">
        <v>66</v>
      </c>
      <c r="O267" s="7" t="s">
        <v>65</v>
      </c>
      <c r="P267" s="7" t="s">
        <v>68</v>
      </c>
      <c r="Q267" s="7" t="s">
        <v>60</v>
      </c>
      <c r="R267" s="7" t="s">
        <v>60</v>
      </c>
      <c r="S267" s="7" t="s">
        <v>60</v>
      </c>
      <c r="T267" s="7" t="s">
        <v>67</v>
      </c>
      <c r="U267" s="7" t="s">
        <v>67</v>
      </c>
      <c r="V267" s="7" t="s">
        <v>68</v>
      </c>
      <c r="W267" s="7" t="s">
        <v>66</v>
      </c>
      <c r="X267" s="7" t="s">
        <v>66</v>
      </c>
      <c r="Y267" s="7" t="s">
        <v>62</v>
      </c>
      <c r="Z267" s="7" t="s">
        <v>199</v>
      </c>
      <c r="AA267" s="7" t="s">
        <v>62</v>
      </c>
      <c r="AB267" s="7" t="s">
        <v>66</v>
      </c>
      <c r="AC267" s="7" t="s">
        <v>66</v>
      </c>
      <c r="AD267" s="7" t="s">
        <v>66</v>
      </c>
      <c r="AE267" s="7" t="s">
        <v>66</v>
      </c>
      <c r="AF267" s="7" t="s">
        <v>105</v>
      </c>
      <c r="AG267" s="7" t="s">
        <v>63</v>
      </c>
      <c r="AH267" s="7" t="s">
        <v>63</v>
      </c>
      <c r="AI267" s="7" t="s">
        <v>61</v>
      </c>
      <c r="AJ267" s="7" t="s">
        <v>105</v>
      </c>
      <c r="AK267" s="7" t="s">
        <v>63</v>
      </c>
      <c r="AL267" s="7" t="s">
        <v>61</v>
      </c>
      <c r="AM267" s="7" t="s">
        <v>61</v>
      </c>
      <c r="AN267" s="7" t="s">
        <v>105</v>
      </c>
      <c r="AO267" s="7" t="s">
        <v>105</v>
      </c>
      <c r="AP267" s="7" t="s">
        <v>105</v>
      </c>
      <c r="AQ267" s="7" t="s">
        <v>105</v>
      </c>
      <c r="AR267" s="7" t="s">
        <v>105</v>
      </c>
      <c r="AS267" s="7" t="s">
        <v>108</v>
      </c>
      <c r="AT267" s="7" t="s">
        <v>112</v>
      </c>
      <c r="AU267" s="7" t="s">
        <v>131</v>
      </c>
      <c r="AV267" s="7" t="s">
        <v>131</v>
      </c>
      <c r="AW267" s="7" t="s">
        <v>131</v>
      </c>
      <c r="AX267" s="7" t="s">
        <v>131</v>
      </c>
      <c r="AY267" s="7" t="s">
        <v>64</v>
      </c>
      <c r="AZ267" s="7" t="s">
        <v>65</v>
      </c>
      <c r="BA267" s="7" t="s">
        <v>65</v>
      </c>
      <c r="BB267" s="7" t="s">
        <v>112</v>
      </c>
      <c r="BC267" s="7" t="s">
        <v>238</v>
      </c>
      <c r="BD267" s="7" t="s">
        <v>63</v>
      </c>
    </row>
    <row r="268" spans="1:62" ht="13">
      <c r="A268" s="5">
        <v>43815.60148164352</v>
      </c>
      <c r="B268" s="7" t="s">
        <v>55</v>
      </c>
      <c r="C268" s="7" t="s">
        <v>58</v>
      </c>
      <c r="D268" s="7" t="s">
        <v>136</v>
      </c>
      <c r="E268" s="7" t="s">
        <v>60</v>
      </c>
      <c r="F268" s="7" t="s">
        <v>128</v>
      </c>
      <c r="G268" s="7" t="s">
        <v>63</v>
      </c>
      <c r="H268" s="7" t="s">
        <v>60</v>
      </c>
      <c r="I268" s="7" t="s">
        <v>55</v>
      </c>
      <c r="J268" s="7" t="s">
        <v>128</v>
      </c>
      <c r="K268" s="7" t="s">
        <v>63</v>
      </c>
      <c r="L268" s="7" t="s">
        <v>131</v>
      </c>
      <c r="M268" s="7" t="s">
        <v>131</v>
      </c>
      <c r="N268" s="7" t="s">
        <v>66</v>
      </c>
      <c r="O268" s="7" t="s">
        <v>131</v>
      </c>
      <c r="P268" s="7" t="s">
        <v>68</v>
      </c>
      <c r="Q268" s="7" t="s">
        <v>68</v>
      </c>
      <c r="R268" s="7" t="s">
        <v>68</v>
      </c>
      <c r="S268" s="7" t="s">
        <v>66</v>
      </c>
      <c r="T268" s="7" t="s">
        <v>66</v>
      </c>
      <c r="U268" s="7" t="s">
        <v>60</v>
      </c>
      <c r="V268" s="7" t="s">
        <v>66</v>
      </c>
      <c r="W268" s="7" t="s">
        <v>60</v>
      </c>
      <c r="X268" s="7" t="s">
        <v>67</v>
      </c>
      <c r="Y268" s="7" t="s">
        <v>68</v>
      </c>
      <c r="Z268" s="7" t="s">
        <v>130</v>
      </c>
      <c r="AA268" s="7" t="s">
        <v>62</v>
      </c>
      <c r="AB268" s="7" t="s">
        <v>62</v>
      </c>
      <c r="AC268" s="7" t="s">
        <v>62</v>
      </c>
      <c r="AD268" s="7" t="s">
        <v>66</v>
      </c>
      <c r="AE268" s="7" t="s">
        <v>66</v>
      </c>
      <c r="AF268" s="7" t="s">
        <v>105</v>
      </c>
      <c r="AG268" s="7" t="s">
        <v>93</v>
      </c>
      <c r="AH268" s="7" t="s">
        <v>63</v>
      </c>
      <c r="AI268" s="7" t="s">
        <v>63</v>
      </c>
      <c r="AJ268" s="7" t="s">
        <v>63</v>
      </c>
      <c r="AK268" s="7" t="s">
        <v>63</v>
      </c>
      <c r="AL268" s="7" t="s">
        <v>63</v>
      </c>
      <c r="AM268" s="7" t="s">
        <v>63</v>
      </c>
      <c r="AN268" s="7" t="s">
        <v>61</v>
      </c>
      <c r="AO268" s="7" t="s">
        <v>63</v>
      </c>
      <c r="AP268" s="7" t="s">
        <v>105</v>
      </c>
      <c r="AQ268" s="7" t="s">
        <v>105</v>
      </c>
      <c r="AR268" s="7" t="s">
        <v>105</v>
      </c>
      <c r="AS268" s="7" t="s">
        <v>131</v>
      </c>
      <c r="AT268" s="7" t="s">
        <v>112</v>
      </c>
      <c r="AU268" s="7" t="s">
        <v>108</v>
      </c>
      <c r="AV268" s="7" t="s">
        <v>108</v>
      </c>
      <c r="AW268" s="7" t="s">
        <v>108</v>
      </c>
      <c r="AX268" s="7" t="s">
        <v>108</v>
      </c>
      <c r="AY268" s="7" t="s">
        <v>108</v>
      </c>
      <c r="AZ268" s="7" t="s">
        <v>65</v>
      </c>
      <c r="BA268" s="7" t="s">
        <v>65</v>
      </c>
      <c r="BB268" s="7" t="s">
        <v>112</v>
      </c>
      <c r="BC268" s="7" t="s">
        <v>132</v>
      </c>
      <c r="BD268" s="7" t="s">
        <v>105</v>
      </c>
    </row>
    <row r="269" spans="1:62" ht="13">
      <c r="A269" s="5">
        <v>43815.601780590281</v>
      </c>
      <c r="B269" s="7" t="s">
        <v>55</v>
      </c>
      <c r="C269" s="7" t="s">
        <v>58</v>
      </c>
      <c r="D269" s="7" t="s">
        <v>59</v>
      </c>
      <c r="E269" s="7" t="s">
        <v>68</v>
      </c>
      <c r="F269" s="7" t="s">
        <v>55</v>
      </c>
      <c r="G269" s="7" t="s">
        <v>105</v>
      </c>
      <c r="H269" s="7" t="s">
        <v>68</v>
      </c>
      <c r="I269" s="7" t="s">
        <v>55</v>
      </c>
      <c r="J269" s="7" t="s">
        <v>55</v>
      </c>
      <c r="K269" s="7" t="s">
        <v>105</v>
      </c>
      <c r="L269" s="7" t="s">
        <v>65</v>
      </c>
      <c r="M269" s="7" t="s">
        <v>131</v>
      </c>
      <c r="N269" s="7" t="s">
        <v>66</v>
      </c>
      <c r="O269" s="7" t="s">
        <v>131</v>
      </c>
      <c r="P269" s="7" t="s">
        <v>68</v>
      </c>
      <c r="Q269" s="7" t="s">
        <v>68</v>
      </c>
      <c r="R269" s="7" t="s">
        <v>68</v>
      </c>
      <c r="S269" s="7" t="s">
        <v>66</v>
      </c>
      <c r="T269" s="7" t="s">
        <v>66</v>
      </c>
      <c r="U269" s="7" t="s">
        <v>66</v>
      </c>
      <c r="V269" s="7" t="s">
        <v>68</v>
      </c>
      <c r="W269" s="7" t="s">
        <v>66</v>
      </c>
      <c r="X269" s="7" t="s">
        <v>66</v>
      </c>
      <c r="Y269" s="7" t="s">
        <v>68</v>
      </c>
      <c r="Z269" s="7" t="s">
        <v>199</v>
      </c>
      <c r="AA269" s="7" t="s">
        <v>66</v>
      </c>
      <c r="AB269" s="7" t="s">
        <v>67</v>
      </c>
      <c r="AC269" s="7" t="s">
        <v>67</v>
      </c>
      <c r="AD269" s="7" t="s">
        <v>68</v>
      </c>
      <c r="AE269" s="7" t="s">
        <v>66</v>
      </c>
      <c r="AF269" s="7" t="s">
        <v>61</v>
      </c>
      <c r="AG269" s="7" t="s">
        <v>105</v>
      </c>
      <c r="AH269" s="7" t="s">
        <v>105</v>
      </c>
      <c r="AI269" s="7" t="s">
        <v>93</v>
      </c>
      <c r="AJ269" s="7" t="s">
        <v>63</v>
      </c>
      <c r="AK269" s="7" t="s">
        <v>61</v>
      </c>
      <c r="AL269" s="7" t="s">
        <v>61</v>
      </c>
      <c r="AM269" s="7" t="s">
        <v>61</v>
      </c>
      <c r="AN269" s="7" t="s">
        <v>61</v>
      </c>
      <c r="AO269" s="7" t="s">
        <v>63</v>
      </c>
      <c r="AP269" s="7" t="s">
        <v>105</v>
      </c>
      <c r="AQ269" s="7" t="s">
        <v>105</v>
      </c>
      <c r="AR269" s="7" t="s">
        <v>105</v>
      </c>
      <c r="AS269" s="7" t="s">
        <v>108</v>
      </c>
      <c r="AT269" s="7" t="s">
        <v>108</v>
      </c>
      <c r="AU269" s="7" t="s">
        <v>112</v>
      </c>
      <c r="AV269" s="7" t="s">
        <v>112</v>
      </c>
      <c r="AW269" s="7" t="s">
        <v>112</v>
      </c>
      <c r="AX269" s="7" t="s">
        <v>112</v>
      </c>
      <c r="AY269" s="7" t="s">
        <v>112</v>
      </c>
      <c r="AZ269" s="7" t="s">
        <v>65</v>
      </c>
      <c r="BA269" s="7" t="s">
        <v>131</v>
      </c>
      <c r="BB269" s="7" t="s">
        <v>112</v>
      </c>
      <c r="BC269" s="7" t="s">
        <v>208</v>
      </c>
      <c r="BD269" s="7" t="s">
        <v>63</v>
      </c>
    </row>
    <row r="270" spans="1:62" ht="13">
      <c r="A270" s="5">
        <v>43815.604863599539</v>
      </c>
      <c r="B270" s="7" t="s">
        <v>55</v>
      </c>
      <c r="C270" s="7" t="s">
        <v>56</v>
      </c>
      <c r="D270" s="7" t="s">
        <v>57</v>
      </c>
      <c r="E270" s="7" t="s">
        <v>60</v>
      </c>
      <c r="F270" s="7" t="s">
        <v>55</v>
      </c>
      <c r="G270" s="7" t="s">
        <v>61</v>
      </c>
      <c r="H270" s="7" t="s">
        <v>68</v>
      </c>
      <c r="I270" s="7" t="s">
        <v>55</v>
      </c>
      <c r="J270" s="7" t="s">
        <v>55</v>
      </c>
      <c r="K270" s="7" t="s">
        <v>105</v>
      </c>
      <c r="L270" s="7" t="s">
        <v>108</v>
      </c>
      <c r="M270" s="7" t="s">
        <v>112</v>
      </c>
      <c r="N270" s="7" t="s">
        <v>66</v>
      </c>
      <c r="O270" s="7" t="s">
        <v>131</v>
      </c>
      <c r="P270" s="7" t="s">
        <v>67</v>
      </c>
      <c r="Q270" s="7" t="s">
        <v>66</v>
      </c>
      <c r="R270" s="7" t="s">
        <v>66</v>
      </c>
      <c r="S270" s="7" t="s">
        <v>66</v>
      </c>
      <c r="T270" s="7" t="s">
        <v>66</v>
      </c>
      <c r="U270" s="7" t="s">
        <v>66</v>
      </c>
      <c r="V270" s="7" t="s">
        <v>66</v>
      </c>
      <c r="W270" s="7" t="s">
        <v>66</v>
      </c>
      <c r="X270" s="7" t="s">
        <v>66</v>
      </c>
      <c r="Y270" s="7" t="s">
        <v>68</v>
      </c>
      <c r="Z270" s="7" t="s">
        <v>85</v>
      </c>
      <c r="AA270" s="7" t="s">
        <v>67</v>
      </c>
      <c r="AB270" s="7" t="s">
        <v>66</v>
      </c>
      <c r="AC270" s="7" t="s">
        <v>66</v>
      </c>
      <c r="AD270" s="7" t="s">
        <v>66</v>
      </c>
      <c r="AE270" s="7" t="s">
        <v>66</v>
      </c>
      <c r="AF270" s="7" t="s">
        <v>63</v>
      </c>
      <c r="AG270" s="7" t="s">
        <v>61</v>
      </c>
      <c r="AH270" s="7" t="s">
        <v>61</v>
      </c>
      <c r="AI270" s="7" t="s">
        <v>63</v>
      </c>
      <c r="AJ270" s="7" t="s">
        <v>61</v>
      </c>
      <c r="AK270" s="7" t="s">
        <v>63</v>
      </c>
      <c r="AL270" s="7" t="s">
        <v>63</v>
      </c>
      <c r="AM270" s="7" t="s">
        <v>105</v>
      </c>
      <c r="AN270" s="7" t="s">
        <v>63</v>
      </c>
      <c r="AO270" s="7" t="s">
        <v>105</v>
      </c>
      <c r="AP270" s="7" t="s">
        <v>105</v>
      </c>
      <c r="AQ270" s="7" t="s">
        <v>105</v>
      </c>
      <c r="AR270" s="7" t="s">
        <v>105</v>
      </c>
      <c r="AS270" s="7" t="s">
        <v>131</v>
      </c>
      <c r="AT270" s="7" t="s">
        <v>64</v>
      </c>
      <c r="AU270" s="7" t="s">
        <v>112</v>
      </c>
      <c r="AV270" s="7" t="s">
        <v>108</v>
      </c>
      <c r="AW270" s="7" t="s">
        <v>131</v>
      </c>
      <c r="AX270" s="7" t="s">
        <v>65</v>
      </c>
      <c r="AY270" s="7" t="s">
        <v>131</v>
      </c>
      <c r="AZ270" s="7" t="s">
        <v>131</v>
      </c>
      <c r="BA270" s="7" t="s">
        <v>131</v>
      </c>
      <c r="BB270" s="7" t="s">
        <v>131</v>
      </c>
      <c r="BC270" s="7" t="s">
        <v>289</v>
      </c>
      <c r="BD270" s="7" t="s">
        <v>105</v>
      </c>
    </row>
    <row r="271" spans="1:62" ht="13">
      <c r="A271" s="5">
        <v>43815.606244039351</v>
      </c>
      <c r="B271" s="7" t="s">
        <v>55</v>
      </c>
      <c r="C271" s="7" t="s">
        <v>58</v>
      </c>
      <c r="D271" s="7" t="s">
        <v>136</v>
      </c>
      <c r="E271" s="7" t="s">
        <v>67</v>
      </c>
      <c r="F271" s="7" t="s">
        <v>128</v>
      </c>
      <c r="G271" s="7" t="s">
        <v>63</v>
      </c>
      <c r="H271" s="7" t="s">
        <v>67</v>
      </c>
      <c r="I271" s="7" t="s">
        <v>55</v>
      </c>
      <c r="J271" s="7" t="s">
        <v>55</v>
      </c>
      <c r="K271" s="7" t="s">
        <v>63</v>
      </c>
      <c r="L271" s="7" t="s">
        <v>131</v>
      </c>
      <c r="M271" s="7" t="s">
        <v>131</v>
      </c>
      <c r="N271" s="7" t="s">
        <v>66</v>
      </c>
      <c r="O271" s="7" t="s">
        <v>131</v>
      </c>
      <c r="P271" s="7" t="s">
        <v>67</v>
      </c>
      <c r="Q271" s="7" t="s">
        <v>60</v>
      </c>
      <c r="R271" s="7" t="s">
        <v>60</v>
      </c>
      <c r="S271" s="7" t="s">
        <v>67</v>
      </c>
      <c r="T271" s="7" t="s">
        <v>67</v>
      </c>
      <c r="U271" s="7" t="s">
        <v>67</v>
      </c>
      <c r="V271" s="7" t="s">
        <v>67</v>
      </c>
      <c r="W271" s="7" t="s">
        <v>67</v>
      </c>
      <c r="X271" s="7" t="s">
        <v>60</v>
      </c>
      <c r="Y271" s="7" t="s">
        <v>68</v>
      </c>
      <c r="Z271" s="7" t="s">
        <v>85</v>
      </c>
      <c r="AA271" s="7" t="s">
        <v>68</v>
      </c>
      <c r="AB271" s="7" t="s">
        <v>67</v>
      </c>
      <c r="AC271" s="7" t="s">
        <v>67</v>
      </c>
      <c r="AD271" s="7" t="s">
        <v>66</v>
      </c>
      <c r="AE271" s="7" t="s">
        <v>67</v>
      </c>
      <c r="AF271" s="7" t="s">
        <v>63</v>
      </c>
      <c r="AG271" s="7" t="s">
        <v>61</v>
      </c>
      <c r="AH271" s="7" t="s">
        <v>63</v>
      </c>
      <c r="AI271" s="7" t="s">
        <v>61</v>
      </c>
      <c r="AJ271" s="7" t="s">
        <v>105</v>
      </c>
      <c r="AK271" s="7" t="s">
        <v>63</v>
      </c>
      <c r="AL271" s="7" t="s">
        <v>61</v>
      </c>
      <c r="AM271" s="7" t="s">
        <v>63</v>
      </c>
      <c r="AN271" s="7" t="s">
        <v>61</v>
      </c>
      <c r="AO271" s="7" t="s">
        <v>63</v>
      </c>
      <c r="AP271" s="7" t="s">
        <v>105</v>
      </c>
      <c r="AQ271" s="7" t="s">
        <v>105</v>
      </c>
      <c r="AR271" s="7" t="s">
        <v>105</v>
      </c>
      <c r="AS271" s="7" t="s">
        <v>131</v>
      </c>
      <c r="AT271" s="7" t="s">
        <v>112</v>
      </c>
      <c r="AU271" s="7" t="s">
        <v>65</v>
      </c>
      <c r="AV271" s="7" t="s">
        <v>112</v>
      </c>
      <c r="AW271" s="7" t="s">
        <v>131</v>
      </c>
      <c r="AX271" s="7" t="s">
        <v>131</v>
      </c>
      <c r="AY271" s="7" t="s">
        <v>131</v>
      </c>
      <c r="AZ271" s="7" t="s">
        <v>131</v>
      </c>
      <c r="BA271" s="7" t="s">
        <v>65</v>
      </c>
      <c r="BB271" s="7" t="s">
        <v>65</v>
      </c>
      <c r="BC271" s="7" t="s">
        <v>226</v>
      </c>
      <c r="BD271" s="7" t="s">
        <v>105</v>
      </c>
    </row>
    <row r="272" spans="1:62" ht="13">
      <c r="A272" s="5">
        <v>43815.606454594905</v>
      </c>
      <c r="B272" s="7" t="s">
        <v>55</v>
      </c>
      <c r="C272" s="7" t="s">
        <v>56</v>
      </c>
      <c r="D272" s="7" t="s">
        <v>59</v>
      </c>
      <c r="E272" s="7" t="s">
        <v>60</v>
      </c>
      <c r="F272" s="7" t="s">
        <v>128</v>
      </c>
      <c r="G272" s="7" t="s">
        <v>61</v>
      </c>
      <c r="H272" s="7" t="s">
        <v>67</v>
      </c>
      <c r="I272" s="7" t="s">
        <v>55</v>
      </c>
      <c r="J272" s="7" t="s">
        <v>128</v>
      </c>
      <c r="K272" s="7" t="s">
        <v>61</v>
      </c>
      <c r="L272" s="7" t="s">
        <v>131</v>
      </c>
      <c r="M272" s="7" t="s">
        <v>112</v>
      </c>
      <c r="N272" s="7" t="s">
        <v>67</v>
      </c>
      <c r="O272" s="7" t="s">
        <v>65</v>
      </c>
      <c r="P272" s="7" t="s">
        <v>68</v>
      </c>
      <c r="Q272" s="7" t="s">
        <v>68</v>
      </c>
      <c r="R272" s="7" t="s">
        <v>68</v>
      </c>
      <c r="S272" s="7" t="s">
        <v>60</v>
      </c>
      <c r="T272" s="7" t="s">
        <v>60</v>
      </c>
      <c r="U272" s="7" t="s">
        <v>67</v>
      </c>
      <c r="V272" s="7" t="s">
        <v>60</v>
      </c>
      <c r="W272" s="7" t="s">
        <v>67</v>
      </c>
      <c r="X272" s="7" t="s">
        <v>67</v>
      </c>
      <c r="Y272" s="7" t="s">
        <v>60</v>
      </c>
      <c r="Z272" s="7" t="s">
        <v>199</v>
      </c>
      <c r="AA272" s="7" t="s">
        <v>60</v>
      </c>
      <c r="AB272" s="7" t="s">
        <v>68</v>
      </c>
      <c r="AC272" s="7" t="s">
        <v>68</v>
      </c>
      <c r="AD272" s="7" t="s">
        <v>67</v>
      </c>
      <c r="AE272" s="7" t="s">
        <v>66</v>
      </c>
      <c r="AF272" s="7" t="s">
        <v>61</v>
      </c>
      <c r="AG272" s="7" t="s">
        <v>63</v>
      </c>
      <c r="AH272" s="7" t="s">
        <v>105</v>
      </c>
      <c r="AI272" s="7" t="s">
        <v>61</v>
      </c>
      <c r="AJ272" s="7" t="s">
        <v>61</v>
      </c>
      <c r="AK272" s="7" t="s">
        <v>61</v>
      </c>
      <c r="AL272" s="7" t="s">
        <v>61</v>
      </c>
      <c r="AM272" s="7" t="s">
        <v>61</v>
      </c>
      <c r="AN272" s="7" t="s">
        <v>61</v>
      </c>
      <c r="AO272" s="7" t="s">
        <v>63</v>
      </c>
      <c r="AP272" s="7" t="s">
        <v>63</v>
      </c>
      <c r="AQ272" s="7" t="s">
        <v>105</v>
      </c>
      <c r="AR272" s="7" t="s">
        <v>105</v>
      </c>
      <c r="AS272" s="7" t="s">
        <v>131</v>
      </c>
      <c r="AT272" s="7" t="s">
        <v>64</v>
      </c>
      <c r="AU272" s="7" t="s">
        <v>131</v>
      </c>
      <c r="AV272" s="7" t="s">
        <v>112</v>
      </c>
      <c r="AW272" s="7" t="s">
        <v>131</v>
      </c>
      <c r="AX272" s="7" t="s">
        <v>112</v>
      </c>
      <c r="AY272" s="7" t="s">
        <v>112</v>
      </c>
      <c r="AZ272" s="7" t="s">
        <v>65</v>
      </c>
      <c r="BA272" s="7" t="s">
        <v>131</v>
      </c>
      <c r="BB272" s="7" t="s">
        <v>112</v>
      </c>
      <c r="BC272" s="7" t="s">
        <v>321</v>
      </c>
      <c r="BD272" s="7" t="s">
        <v>105</v>
      </c>
    </row>
    <row r="273" spans="1:62" ht="13">
      <c r="A273" s="5">
        <v>43815.607858784722</v>
      </c>
      <c r="B273" s="7" t="s">
        <v>55</v>
      </c>
      <c r="C273" s="7" t="s">
        <v>58</v>
      </c>
      <c r="D273" s="7" t="s">
        <v>136</v>
      </c>
      <c r="E273" s="7" t="s">
        <v>67</v>
      </c>
      <c r="F273" s="7" t="s">
        <v>55</v>
      </c>
      <c r="G273" s="7" t="s">
        <v>63</v>
      </c>
      <c r="H273" s="7" t="s">
        <v>66</v>
      </c>
      <c r="I273" s="7" t="s">
        <v>128</v>
      </c>
      <c r="J273" s="7" t="s">
        <v>55</v>
      </c>
      <c r="K273" s="7" t="s">
        <v>105</v>
      </c>
      <c r="L273" s="7" t="s">
        <v>131</v>
      </c>
      <c r="M273" s="7" t="s">
        <v>112</v>
      </c>
      <c r="N273" s="7" t="s">
        <v>66</v>
      </c>
      <c r="O273" s="7" t="s">
        <v>65</v>
      </c>
      <c r="P273" s="7" t="s">
        <v>68</v>
      </c>
      <c r="Q273" s="7" t="s">
        <v>60</v>
      </c>
      <c r="R273" s="7" t="s">
        <v>60</v>
      </c>
      <c r="S273" s="7" t="s">
        <v>60</v>
      </c>
      <c r="T273" s="7" t="s">
        <v>66</v>
      </c>
      <c r="U273" s="7" t="s">
        <v>66</v>
      </c>
      <c r="V273" s="7" t="s">
        <v>68</v>
      </c>
      <c r="W273" s="7" t="s">
        <v>68</v>
      </c>
      <c r="X273" s="7" t="s">
        <v>68</v>
      </c>
      <c r="Y273" s="7" t="s">
        <v>68</v>
      </c>
      <c r="Z273" s="7" t="s">
        <v>199</v>
      </c>
      <c r="AA273" s="7" t="s">
        <v>68</v>
      </c>
      <c r="AB273" s="7" t="s">
        <v>67</v>
      </c>
      <c r="AC273" s="7" t="s">
        <v>67</v>
      </c>
      <c r="AD273" s="7" t="s">
        <v>66</v>
      </c>
      <c r="AE273" s="7" t="s">
        <v>66</v>
      </c>
      <c r="AF273" s="7" t="s">
        <v>61</v>
      </c>
      <c r="AG273" s="7" t="s">
        <v>92</v>
      </c>
      <c r="AH273" s="7" t="s">
        <v>63</v>
      </c>
      <c r="AI273" s="7" t="s">
        <v>93</v>
      </c>
      <c r="AJ273" s="7" t="s">
        <v>61</v>
      </c>
      <c r="AK273" s="7" t="s">
        <v>61</v>
      </c>
      <c r="AL273" s="7" t="s">
        <v>61</v>
      </c>
      <c r="AM273" s="7" t="s">
        <v>63</v>
      </c>
      <c r="AN273" s="7" t="s">
        <v>61</v>
      </c>
      <c r="AO273" s="7" t="s">
        <v>63</v>
      </c>
      <c r="AP273" s="7" t="s">
        <v>63</v>
      </c>
      <c r="AQ273" s="7" t="s">
        <v>105</v>
      </c>
      <c r="AR273" s="7" t="s">
        <v>105</v>
      </c>
      <c r="AS273" s="7" t="s">
        <v>131</v>
      </c>
      <c r="AT273" s="7" t="s">
        <v>131</v>
      </c>
      <c r="AU273" s="7" t="s">
        <v>131</v>
      </c>
      <c r="AV273" s="7" t="s">
        <v>112</v>
      </c>
      <c r="AW273" s="7" t="s">
        <v>131</v>
      </c>
      <c r="AX273" s="7" t="s">
        <v>131</v>
      </c>
      <c r="AY273" s="7" t="s">
        <v>131</v>
      </c>
      <c r="AZ273" s="7" t="s">
        <v>112</v>
      </c>
      <c r="BA273" s="7" t="s">
        <v>112</v>
      </c>
      <c r="BB273" s="7" t="s">
        <v>131</v>
      </c>
      <c r="BC273" s="7" t="s">
        <v>322</v>
      </c>
      <c r="BD273" s="7" t="s">
        <v>61</v>
      </c>
    </row>
    <row r="274" spans="1:62" ht="13">
      <c r="A274" s="5">
        <v>43815.608422037039</v>
      </c>
      <c r="B274" s="7" t="s">
        <v>55</v>
      </c>
      <c r="C274" s="7" t="s">
        <v>58</v>
      </c>
      <c r="D274" s="7" t="s">
        <v>194</v>
      </c>
      <c r="E274" s="7" t="s">
        <v>60</v>
      </c>
      <c r="F274" s="7" t="s">
        <v>55</v>
      </c>
      <c r="G274" s="7" t="s">
        <v>61</v>
      </c>
      <c r="H274" s="7" t="s">
        <v>67</v>
      </c>
      <c r="I274" s="7" t="s">
        <v>55</v>
      </c>
      <c r="J274" s="7" t="s">
        <v>55</v>
      </c>
      <c r="K274" s="7" t="s">
        <v>61</v>
      </c>
      <c r="L274" s="7" t="s">
        <v>131</v>
      </c>
      <c r="M274" s="7" t="s">
        <v>131</v>
      </c>
      <c r="N274" s="7" t="s">
        <v>60</v>
      </c>
      <c r="O274" s="7" t="s">
        <v>131</v>
      </c>
      <c r="P274" s="7" t="s">
        <v>60</v>
      </c>
      <c r="Q274" s="7" t="s">
        <v>68</v>
      </c>
      <c r="R274" s="7" t="s">
        <v>68</v>
      </c>
      <c r="S274" s="7" t="s">
        <v>60</v>
      </c>
      <c r="T274" s="7" t="s">
        <v>60</v>
      </c>
      <c r="U274" s="7" t="s">
        <v>60</v>
      </c>
      <c r="V274" s="7" t="s">
        <v>60</v>
      </c>
      <c r="W274" s="7" t="s">
        <v>67</v>
      </c>
      <c r="X274" s="7" t="s">
        <v>60</v>
      </c>
      <c r="Y274" s="7" t="s">
        <v>60</v>
      </c>
      <c r="Z274" s="7" t="s">
        <v>85</v>
      </c>
      <c r="AA274" s="7" t="s">
        <v>68</v>
      </c>
      <c r="AB274" s="7" t="s">
        <v>68</v>
      </c>
      <c r="AC274" s="7" t="s">
        <v>68</v>
      </c>
      <c r="AD274" s="7" t="s">
        <v>67</v>
      </c>
      <c r="AE274" s="7" t="s">
        <v>67</v>
      </c>
      <c r="AF274" s="7" t="s">
        <v>63</v>
      </c>
      <c r="AG274" s="7" t="s">
        <v>61</v>
      </c>
      <c r="AH274" s="7" t="s">
        <v>63</v>
      </c>
      <c r="AI274" s="7" t="s">
        <v>92</v>
      </c>
      <c r="AJ274" s="7" t="s">
        <v>63</v>
      </c>
      <c r="AK274" s="7" t="s">
        <v>63</v>
      </c>
      <c r="AL274" s="7" t="s">
        <v>63</v>
      </c>
      <c r="AM274" s="7" t="s">
        <v>61</v>
      </c>
      <c r="AN274" s="7" t="s">
        <v>61</v>
      </c>
      <c r="AO274" s="7" t="s">
        <v>63</v>
      </c>
      <c r="AP274" s="7" t="s">
        <v>63</v>
      </c>
      <c r="AQ274" s="7" t="s">
        <v>105</v>
      </c>
      <c r="AR274" s="7" t="s">
        <v>105</v>
      </c>
      <c r="AS274" s="7" t="s">
        <v>112</v>
      </c>
      <c r="AT274" s="7" t="s">
        <v>112</v>
      </c>
      <c r="AU274" s="7" t="s">
        <v>131</v>
      </c>
      <c r="AV274" s="7" t="s">
        <v>112</v>
      </c>
      <c r="AW274" s="7" t="s">
        <v>131</v>
      </c>
      <c r="AX274" s="7" t="s">
        <v>131</v>
      </c>
      <c r="AY274" s="7" t="s">
        <v>112</v>
      </c>
      <c r="AZ274" s="7" t="s">
        <v>131</v>
      </c>
      <c r="BA274" s="7" t="s">
        <v>131</v>
      </c>
      <c r="BB274" s="7" t="s">
        <v>131</v>
      </c>
      <c r="BC274" s="7" t="s">
        <v>231</v>
      </c>
      <c r="BD274" s="7" t="s">
        <v>105</v>
      </c>
    </row>
    <row r="275" spans="1:62" ht="13">
      <c r="A275" s="5">
        <v>43815.608874421298</v>
      </c>
      <c r="B275" s="7" t="s">
        <v>55</v>
      </c>
      <c r="C275" s="7" t="s">
        <v>58</v>
      </c>
      <c r="D275" s="7" t="s">
        <v>59</v>
      </c>
      <c r="E275" s="7" t="s">
        <v>68</v>
      </c>
      <c r="F275" s="7" t="s">
        <v>55</v>
      </c>
      <c r="G275" s="7" t="s">
        <v>63</v>
      </c>
      <c r="H275" s="7" t="s">
        <v>68</v>
      </c>
      <c r="I275" s="7" t="s">
        <v>55</v>
      </c>
      <c r="J275" s="7" t="s">
        <v>55</v>
      </c>
      <c r="K275" s="7" t="s">
        <v>92</v>
      </c>
      <c r="L275" s="7" t="s">
        <v>64</v>
      </c>
      <c r="M275" s="7" t="s">
        <v>64</v>
      </c>
      <c r="N275" s="7" t="s">
        <v>62</v>
      </c>
      <c r="O275" s="7" t="s">
        <v>112</v>
      </c>
      <c r="P275" s="7" t="s">
        <v>62</v>
      </c>
      <c r="Q275" s="7" t="s">
        <v>62</v>
      </c>
      <c r="R275" s="7" t="s">
        <v>62</v>
      </c>
      <c r="S275" s="7" t="s">
        <v>62</v>
      </c>
      <c r="T275" s="7" t="s">
        <v>60</v>
      </c>
      <c r="U275" s="7" t="s">
        <v>68</v>
      </c>
      <c r="V275" s="7" t="s">
        <v>68</v>
      </c>
      <c r="W275" s="7" t="s">
        <v>60</v>
      </c>
      <c r="X275" s="7" t="s">
        <v>62</v>
      </c>
      <c r="Y275" s="7" t="s">
        <v>62</v>
      </c>
      <c r="Z275" s="7" t="s">
        <v>130</v>
      </c>
      <c r="AA275" s="7" t="s">
        <v>62</v>
      </c>
      <c r="AB275" s="7" t="s">
        <v>62</v>
      </c>
      <c r="AC275" s="7" t="s">
        <v>62</v>
      </c>
      <c r="AD275" s="7" t="s">
        <v>62</v>
      </c>
      <c r="AE275" s="7" t="s">
        <v>62</v>
      </c>
      <c r="AF275" s="7" t="s">
        <v>61</v>
      </c>
      <c r="AG275" s="7" t="s">
        <v>92</v>
      </c>
      <c r="AH275" s="7" t="s">
        <v>63</v>
      </c>
      <c r="AI275" s="7" t="s">
        <v>93</v>
      </c>
      <c r="AJ275" s="7" t="s">
        <v>63</v>
      </c>
      <c r="AK275" s="7" t="s">
        <v>63</v>
      </c>
      <c r="AL275" s="7" t="s">
        <v>63</v>
      </c>
      <c r="AM275" s="7" t="s">
        <v>105</v>
      </c>
      <c r="AN275" s="7" t="s">
        <v>63</v>
      </c>
      <c r="AO275" s="7" t="s">
        <v>63</v>
      </c>
      <c r="AP275" s="7" t="s">
        <v>63</v>
      </c>
      <c r="AQ275" s="7" t="s">
        <v>105</v>
      </c>
      <c r="AR275" s="7" t="s">
        <v>105</v>
      </c>
      <c r="AS275" s="7" t="s">
        <v>108</v>
      </c>
      <c r="AT275" s="7" t="s">
        <v>112</v>
      </c>
      <c r="AU275" s="7" t="s">
        <v>112</v>
      </c>
      <c r="AV275" s="7" t="s">
        <v>112</v>
      </c>
      <c r="AW275" s="7" t="s">
        <v>131</v>
      </c>
      <c r="AX275" s="7" t="s">
        <v>131</v>
      </c>
      <c r="AY275" s="7" t="s">
        <v>65</v>
      </c>
      <c r="AZ275" s="7" t="s">
        <v>112</v>
      </c>
      <c r="BA275" s="7" t="s">
        <v>65</v>
      </c>
      <c r="BB275" s="7" t="s">
        <v>108</v>
      </c>
      <c r="BC275" s="7" t="s">
        <v>240</v>
      </c>
      <c r="BD275" s="7" t="s">
        <v>105</v>
      </c>
    </row>
    <row r="276" spans="1:62" ht="13">
      <c r="A276" s="5">
        <v>43815.615340486111</v>
      </c>
      <c r="B276" s="7" t="s">
        <v>55</v>
      </c>
      <c r="C276" s="7" t="s">
        <v>56</v>
      </c>
      <c r="D276" s="7" t="s">
        <v>136</v>
      </c>
      <c r="E276" s="7" t="s">
        <v>68</v>
      </c>
      <c r="F276" s="7" t="s">
        <v>55</v>
      </c>
      <c r="G276" s="7" t="s">
        <v>63</v>
      </c>
      <c r="H276" s="7" t="s">
        <v>66</v>
      </c>
      <c r="I276" s="7" t="s">
        <v>128</v>
      </c>
      <c r="J276" s="7" t="s">
        <v>128</v>
      </c>
      <c r="K276" s="7" t="s">
        <v>105</v>
      </c>
      <c r="L276" s="7" t="s">
        <v>112</v>
      </c>
      <c r="M276" s="7" t="s">
        <v>131</v>
      </c>
      <c r="N276" s="7" t="s">
        <v>67</v>
      </c>
      <c r="O276" s="7" t="s">
        <v>131</v>
      </c>
      <c r="P276" s="7" t="s">
        <v>67</v>
      </c>
      <c r="Q276" s="7" t="s">
        <v>60</v>
      </c>
      <c r="R276" s="7" t="s">
        <v>60</v>
      </c>
      <c r="S276" s="7" t="s">
        <v>60</v>
      </c>
      <c r="T276" s="7" t="s">
        <v>60</v>
      </c>
      <c r="U276" s="7" t="s">
        <v>60</v>
      </c>
      <c r="V276" s="7" t="s">
        <v>60</v>
      </c>
      <c r="W276" s="7" t="s">
        <v>60</v>
      </c>
      <c r="X276" s="7" t="s">
        <v>60</v>
      </c>
      <c r="Y276" s="7" t="s">
        <v>60</v>
      </c>
      <c r="Z276" s="7" t="s">
        <v>66</v>
      </c>
      <c r="AA276" s="7" t="s">
        <v>66</v>
      </c>
      <c r="AB276" s="7" t="s">
        <v>66</v>
      </c>
      <c r="AC276" s="7" t="s">
        <v>66</v>
      </c>
      <c r="AD276" s="7" t="s">
        <v>66</v>
      </c>
      <c r="AE276" s="7" t="s">
        <v>66</v>
      </c>
      <c r="AF276" s="7" t="s">
        <v>105</v>
      </c>
      <c r="AG276" s="7" t="s">
        <v>105</v>
      </c>
      <c r="AH276" s="7" t="s">
        <v>105</v>
      </c>
      <c r="AI276" s="7" t="s">
        <v>105</v>
      </c>
      <c r="AJ276" s="7" t="s">
        <v>105</v>
      </c>
      <c r="AK276" s="7" t="s">
        <v>105</v>
      </c>
      <c r="AL276" s="7" t="s">
        <v>61</v>
      </c>
      <c r="AM276" s="7" t="s">
        <v>105</v>
      </c>
      <c r="AN276" s="7" t="s">
        <v>105</v>
      </c>
      <c r="AO276" s="7" t="s">
        <v>105</v>
      </c>
      <c r="AP276" s="7" t="s">
        <v>105</v>
      </c>
      <c r="AQ276" s="7" t="s">
        <v>105</v>
      </c>
      <c r="AR276" s="7" t="s">
        <v>105</v>
      </c>
      <c r="AS276" s="7" t="s">
        <v>112</v>
      </c>
      <c r="AT276" s="7" t="s">
        <v>112</v>
      </c>
      <c r="AU276" s="7" t="s">
        <v>112</v>
      </c>
      <c r="AV276" s="7" t="s">
        <v>108</v>
      </c>
      <c r="AW276" s="7" t="s">
        <v>108</v>
      </c>
      <c r="AX276" s="7" t="s">
        <v>108</v>
      </c>
      <c r="AY276" s="7" t="s">
        <v>112</v>
      </c>
      <c r="AZ276" s="7" t="s">
        <v>112</v>
      </c>
      <c r="BA276" s="7" t="s">
        <v>112</v>
      </c>
      <c r="BB276" s="7" t="s">
        <v>112</v>
      </c>
      <c r="BC276" s="7" t="s">
        <v>305</v>
      </c>
      <c r="BD276" s="7" t="s">
        <v>105</v>
      </c>
    </row>
    <row r="277" spans="1:62" ht="13">
      <c r="A277" s="11">
        <v>43815.61984728009</v>
      </c>
      <c r="B277" s="12" t="s">
        <v>55</v>
      </c>
      <c r="C277" s="12" t="s">
        <v>58</v>
      </c>
      <c r="D277" s="12" t="s">
        <v>194</v>
      </c>
      <c r="E277" s="12" t="s">
        <v>68</v>
      </c>
      <c r="F277" s="12" t="s">
        <v>55</v>
      </c>
      <c r="G277" s="12" t="s">
        <v>92</v>
      </c>
      <c r="H277" s="12" t="s">
        <v>68</v>
      </c>
      <c r="I277" s="12" t="s">
        <v>128</v>
      </c>
      <c r="J277" s="12" t="s">
        <v>55</v>
      </c>
      <c r="K277" s="12" t="s">
        <v>105</v>
      </c>
      <c r="L277" s="12" t="s">
        <v>64</v>
      </c>
      <c r="M277" s="12" t="s">
        <v>108</v>
      </c>
      <c r="N277" s="12" t="s">
        <v>67</v>
      </c>
      <c r="O277" s="12" t="s">
        <v>131</v>
      </c>
      <c r="P277" s="12" t="s">
        <v>60</v>
      </c>
      <c r="Q277" s="12" t="s">
        <v>60</v>
      </c>
      <c r="R277" s="12" t="s">
        <v>60</v>
      </c>
      <c r="S277" s="12" t="s">
        <v>67</v>
      </c>
      <c r="T277" s="12" t="s">
        <v>66</v>
      </c>
      <c r="U277" s="12" t="s">
        <v>68</v>
      </c>
      <c r="V277" s="12" t="s">
        <v>60</v>
      </c>
      <c r="W277" s="12" t="s">
        <v>66</v>
      </c>
      <c r="X277" s="12" t="s">
        <v>66</v>
      </c>
      <c r="Y277" s="12" t="s">
        <v>62</v>
      </c>
      <c r="Z277" s="12" t="s">
        <v>199</v>
      </c>
      <c r="AA277" s="12" t="s">
        <v>66</v>
      </c>
      <c r="AB277" s="12" t="s">
        <v>66</v>
      </c>
      <c r="AC277" s="12" t="s">
        <v>66</v>
      </c>
      <c r="AD277" s="12" t="s">
        <v>68</v>
      </c>
      <c r="AE277" s="12" t="s">
        <v>60</v>
      </c>
      <c r="AF277" s="12" t="s">
        <v>93</v>
      </c>
      <c r="AG277" s="12" t="s">
        <v>93</v>
      </c>
      <c r="AH277" s="12" t="s">
        <v>105</v>
      </c>
      <c r="AI277" s="12" t="s">
        <v>63</v>
      </c>
      <c r="AJ277" s="12" t="s">
        <v>61</v>
      </c>
      <c r="AK277" s="12" t="s">
        <v>93</v>
      </c>
      <c r="AL277" s="12" t="s">
        <v>93</v>
      </c>
      <c r="AM277" s="12" t="s">
        <v>61</v>
      </c>
      <c r="AN277" s="12" t="s">
        <v>93</v>
      </c>
      <c r="AO277" s="12" t="s">
        <v>93</v>
      </c>
      <c r="AP277" s="12" t="s">
        <v>93</v>
      </c>
      <c r="AQ277" s="12" t="s">
        <v>105</v>
      </c>
      <c r="AR277" s="12" t="s">
        <v>105</v>
      </c>
      <c r="AS277" s="12" t="s">
        <v>108</v>
      </c>
      <c r="AT277" s="12" t="s">
        <v>65</v>
      </c>
      <c r="AU277" s="12" t="s">
        <v>64</v>
      </c>
      <c r="AV277" s="12" t="s">
        <v>108</v>
      </c>
      <c r="AW277" s="12" t="s">
        <v>64</v>
      </c>
      <c r="AX277" s="12" t="s">
        <v>64</v>
      </c>
      <c r="AY277" s="12" t="s">
        <v>64</v>
      </c>
      <c r="AZ277" s="12" t="s">
        <v>64</v>
      </c>
      <c r="BA277" s="12" t="s">
        <v>64</v>
      </c>
      <c r="BB277" s="12" t="s">
        <v>131</v>
      </c>
      <c r="BC277" s="12" t="s">
        <v>210</v>
      </c>
      <c r="BD277" s="12" t="s">
        <v>92</v>
      </c>
      <c r="BE277" s="13"/>
      <c r="BF277" s="13"/>
      <c r="BG277" s="13"/>
      <c r="BH277" s="13"/>
      <c r="BI277" s="13"/>
      <c r="BJ277" s="13"/>
    </row>
    <row r="278" spans="1:62" ht="13">
      <c r="A278" s="5">
        <v>43815.62207243056</v>
      </c>
      <c r="B278" s="7" t="s">
        <v>55</v>
      </c>
      <c r="C278" s="7" t="s">
        <v>58</v>
      </c>
      <c r="D278" s="7" t="s">
        <v>136</v>
      </c>
      <c r="E278" s="7" t="s">
        <v>68</v>
      </c>
      <c r="F278" s="7" t="s">
        <v>55</v>
      </c>
      <c r="G278" s="7" t="s">
        <v>61</v>
      </c>
      <c r="H278" s="7" t="s">
        <v>60</v>
      </c>
      <c r="I278" s="7" t="s">
        <v>55</v>
      </c>
      <c r="J278" s="7" t="s">
        <v>55</v>
      </c>
      <c r="K278" s="7" t="s">
        <v>61</v>
      </c>
      <c r="L278" s="7" t="s">
        <v>65</v>
      </c>
      <c r="M278" s="7" t="s">
        <v>65</v>
      </c>
      <c r="N278" s="7" t="s">
        <v>60</v>
      </c>
      <c r="O278" s="7" t="s">
        <v>65</v>
      </c>
      <c r="P278" s="7" t="s">
        <v>67</v>
      </c>
      <c r="Q278" s="7" t="s">
        <v>68</v>
      </c>
      <c r="R278" s="7" t="s">
        <v>68</v>
      </c>
      <c r="S278" s="7" t="s">
        <v>68</v>
      </c>
      <c r="T278" s="7" t="s">
        <v>60</v>
      </c>
      <c r="U278" s="7" t="s">
        <v>60</v>
      </c>
      <c r="V278" s="7" t="s">
        <v>60</v>
      </c>
      <c r="W278" s="7" t="s">
        <v>67</v>
      </c>
      <c r="X278" s="7" t="s">
        <v>60</v>
      </c>
      <c r="Y278" s="7" t="s">
        <v>60</v>
      </c>
      <c r="Z278" s="7" t="s">
        <v>85</v>
      </c>
      <c r="AA278" s="7" t="s">
        <v>60</v>
      </c>
      <c r="AB278" s="7" t="s">
        <v>68</v>
      </c>
      <c r="AC278" s="7" t="s">
        <v>68</v>
      </c>
      <c r="AD278" s="7" t="s">
        <v>66</v>
      </c>
      <c r="AE278" s="7" t="s">
        <v>66</v>
      </c>
      <c r="AF278" s="7" t="s">
        <v>61</v>
      </c>
      <c r="AG278" s="7" t="s">
        <v>61</v>
      </c>
      <c r="AH278" s="7" t="s">
        <v>105</v>
      </c>
      <c r="AI278" s="7" t="s">
        <v>61</v>
      </c>
      <c r="AJ278" s="7" t="s">
        <v>61</v>
      </c>
      <c r="AK278" s="7" t="s">
        <v>63</v>
      </c>
      <c r="AL278" s="7" t="s">
        <v>92</v>
      </c>
      <c r="AM278" s="7" t="s">
        <v>63</v>
      </c>
      <c r="AN278" s="7" t="s">
        <v>61</v>
      </c>
      <c r="AO278" s="7" t="s">
        <v>63</v>
      </c>
      <c r="AP278" s="7" t="s">
        <v>63</v>
      </c>
      <c r="AQ278" s="7" t="s">
        <v>105</v>
      </c>
      <c r="AR278" s="7" t="s">
        <v>105</v>
      </c>
      <c r="AS278" s="7" t="s">
        <v>112</v>
      </c>
      <c r="AT278" s="7" t="s">
        <v>112</v>
      </c>
      <c r="AU278" s="7" t="s">
        <v>112</v>
      </c>
      <c r="AV278" s="7" t="s">
        <v>112</v>
      </c>
      <c r="AW278" s="7" t="s">
        <v>112</v>
      </c>
      <c r="AX278" s="7" t="s">
        <v>112</v>
      </c>
      <c r="AY278" s="7" t="s">
        <v>112</v>
      </c>
      <c r="AZ278" s="7" t="s">
        <v>112</v>
      </c>
      <c r="BA278" s="7" t="s">
        <v>65</v>
      </c>
      <c r="BB278" s="7" t="s">
        <v>64</v>
      </c>
      <c r="BC278" s="7" t="s">
        <v>286</v>
      </c>
      <c r="BD278" s="7" t="s">
        <v>105</v>
      </c>
    </row>
    <row r="279" spans="1:62" ht="13">
      <c r="A279" s="5">
        <v>43815.622676331019</v>
      </c>
      <c r="B279" s="7" t="s">
        <v>55</v>
      </c>
      <c r="C279" s="7" t="s">
        <v>56</v>
      </c>
      <c r="D279" s="7" t="s">
        <v>136</v>
      </c>
      <c r="E279" s="7" t="s">
        <v>60</v>
      </c>
      <c r="F279" s="7" t="s">
        <v>55</v>
      </c>
      <c r="G279" s="7" t="s">
        <v>61</v>
      </c>
      <c r="H279" s="7" t="s">
        <v>66</v>
      </c>
      <c r="I279" s="7" t="s">
        <v>128</v>
      </c>
      <c r="J279" s="7" t="s">
        <v>128</v>
      </c>
      <c r="K279" s="7" t="s">
        <v>63</v>
      </c>
      <c r="L279" s="7" t="s">
        <v>131</v>
      </c>
      <c r="M279" s="7" t="s">
        <v>131</v>
      </c>
      <c r="N279" s="7" t="s">
        <v>60</v>
      </c>
      <c r="O279" s="7" t="s">
        <v>65</v>
      </c>
      <c r="P279" s="7" t="s">
        <v>60</v>
      </c>
      <c r="Q279" s="7" t="s">
        <v>67</v>
      </c>
      <c r="R279" s="7" t="s">
        <v>67</v>
      </c>
      <c r="S279" s="7" t="s">
        <v>67</v>
      </c>
      <c r="T279" s="7" t="s">
        <v>67</v>
      </c>
      <c r="U279" s="7" t="s">
        <v>67</v>
      </c>
      <c r="V279" s="7" t="s">
        <v>68</v>
      </c>
      <c r="W279" s="7" t="s">
        <v>67</v>
      </c>
      <c r="X279" s="7" t="s">
        <v>67</v>
      </c>
      <c r="Y279" s="7" t="s">
        <v>60</v>
      </c>
      <c r="Z279" s="7" t="s">
        <v>66</v>
      </c>
      <c r="AA279" s="7" t="s">
        <v>66</v>
      </c>
      <c r="AB279" s="7" t="s">
        <v>68</v>
      </c>
      <c r="AC279" s="7" t="s">
        <v>68</v>
      </c>
      <c r="AD279" s="7" t="s">
        <v>60</v>
      </c>
      <c r="AE279" s="7" t="s">
        <v>67</v>
      </c>
      <c r="AF279" s="7" t="s">
        <v>63</v>
      </c>
      <c r="AG279" s="7" t="s">
        <v>63</v>
      </c>
      <c r="AH279" s="7" t="s">
        <v>61</v>
      </c>
      <c r="AI279" s="7" t="s">
        <v>63</v>
      </c>
      <c r="AJ279" s="7" t="s">
        <v>63</v>
      </c>
      <c r="AK279" s="7" t="s">
        <v>63</v>
      </c>
      <c r="AL279" s="7" t="s">
        <v>61</v>
      </c>
      <c r="AM279" s="7" t="s">
        <v>63</v>
      </c>
      <c r="AN279" s="7" t="s">
        <v>63</v>
      </c>
      <c r="AO279" s="7" t="s">
        <v>63</v>
      </c>
      <c r="AP279" s="7" t="s">
        <v>63</v>
      </c>
      <c r="AQ279" s="7" t="s">
        <v>105</v>
      </c>
      <c r="AR279" s="7" t="s">
        <v>105</v>
      </c>
      <c r="AS279" s="7" t="s">
        <v>112</v>
      </c>
      <c r="AT279" s="7" t="s">
        <v>108</v>
      </c>
      <c r="AU279" s="7" t="s">
        <v>108</v>
      </c>
      <c r="AV279" s="7" t="s">
        <v>108</v>
      </c>
      <c r="AW279" s="7" t="s">
        <v>65</v>
      </c>
      <c r="AX279" s="7" t="s">
        <v>65</v>
      </c>
      <c r="AY279" s="7" t="s">
        <v>131</v>
      </c>
      <c r="AZ279" s="7" t="s">
        <v>108</v>
      </c>
      <c r="BA279" s="7" t="s">
        <v>131</v>
      </c>
      <c r="BB279" s="7" t="s">
        <v>112</v>
      </c>
      <c r="BC279" s="7" t="s">
        <v>267</v>
      </c>
      <c r="BD279" s="7" t="s">
        <v>105</v>
      </c>
    </row>
    <row r="280" spans="1:62" ht="13">
      <c r="A280" s="5">
        <v>43815.628176412036</v>
      </c>
      <c r="B280" s="7" t="s">
        <v>55</v>
      </c>
      <c r="C280" s="7" t="s">
        <v>58</v>
      </c>
      <c r="D280" s="7" t="s">
        <v>136</v>
      </c>
      <c r="E280" s="7" t="s">
        <v>68</v>
      </c>
      <c r="F280" s="7" t="s">
        <v>55</v>
      </c>
      <c r="G280" s="7" t="s">
        <v>93</v>
      </c>
      <c r="H280" s="7" t="s">
        <v>60</v>
      </c>
      <c r="I280" s="7" t="s">
        <v>55</v>
      </c>
      <c r="J280" s="7" t="s">
        <v>128</v>
      </c>
      <c r="K280" s="7" t="s">
        <v>93</v>
      </c>
      <c r="L280" s="7" t="s">
        <v>131</v>
      </c>
      <c r="M280" s="7" t="s">
        <v>65</v>
      </c>
      <c r="N280" s="7" t="s">
        <v>60</v>
      </c>
      <c r="O280" s="7" t="s">
        <v>65</v>
      </c>
      <c r="P280" s="7" t="s">
        <v>68</v>
      </c>
      <c r="Q280" s="7" t="s">
        <v>68</v>
      </c>
      <c r="R280" s="7" t="s">
        <v>68</v>
      </c>
      <c r="S280" s="7" t="s">
        <v>62</v>
      </c>
      <c r="T280" s="7" t="s">
        <v>60</v>
      </c>
      <c r="U280" s="7" t="s">
        <v>60</v>
      </c>
      <c r="V280" s="7" t="s">
        <v>68</v>
      </c>
      <c r="W280" s="7" t="s">
        <v>62</v>
      </c>
      <c r="X280" s="7" t="s">
        <v>68</v>
      </c>
      <c r="Y280" s="7" t="s">
        <v>68</v>
      </c>
      <c r="Z280" s="7" t="s">
        <v>130</v>
      </c>
      <c r="AA280" s="7" t="s">
        <v>66</v>
      </c>
      <c r="AB280" s="7" t="s">
        <v>62</v>
      </c>
      <c r="AC280" s="7" t="s">
        <v>62</v>
      </c>
      <c r="AD280" s="7" t="s">
        <v>66</v>
      </c>
      <c r="AE280" s="7" t="s">
        <v>66</v>
      </c>
      <c r="AF280" s="7" t="s">
        <v>63</v>
      </c>
      <c r="AG280" s="7" t="s">
        <v>61</v>
      </c>
      <c r="AH280" s="7" t="s">
        <v>63</v>
      </c>
      <c r="AI280" s="7" t="s">
        <v>63</v>
      </c>
      <c r="AJ280" s="7" t="s">
        <v>105</v>
      </c>
      <c r="AK280" s="7" t="s">
        <v>63</v>
      </c>
      <c r="AL280" s="7" t="s">
        <v>63</v>
      </c>
      <c r="AM280" s="7" t="s">
        <v>105</v>
      </c>
      <c r="AN280" s="7" t="s">
        <v>63</v>
      </c>
      <c r="AO280" s="7" t="s">
        <v>63</v>
      </c>
      <c r="AP280" s="7" t="s">
        <v>105</v>
      </c>
      <c r="AQ280" s="7" t="s">
        <v>105</v>
      </c>
      <c r="AR280" s="7" t="s">
        <v>105</v>
      </c>
      <c r="AS280" s="7" t="s">
        <v>131</v>
      </c>
      <c r="AT280" s="7" t="s">
        <v>112</v>
      </c>
      <c r="AU280" s="7" t="s">
        <v>108</v>
      </c>
      <c r="AV280" s="7" t="s">
        <v>108</v>
      </c>
      <c r="AW280" s="7" t="s">
        <v>108</v>
      </c>
      <c r="AX280" s="7" t="s">
        <v>112</v>
      </c>
      <c r="AY280" s="7" t="s">
        <v>108</v>
      </c>
      <c r="AZ280" s="7" t="s">
        <v>112</v>
      </c>
      <c r="BA280" s="7" t="s">
        <v>64</v>
      </c>
      <c r="BB280" s="7" t="s">
        <v>108</v>
      </c>
      <c r="BC280" s="7" t="s">
        <v>240</v>
      </c>
      <c r="BD280" s="7" t="s">
        <v>105</v>
      </c>
    </row>
    <row r="281" spans="1:62" ht="13">
      <c r="A281" s="5">
        <v>43815.639554340276</v>
      </c>
      <c r="B281" s="7" t="s">
        <v>55</v>
      </c>
      <c r="C281" s="7" t="s">
        <v>58</v>
      </c>
      <c r="D281" s="7" t="s">
        <v>194</v>
      </c>
      <c r="E281" s="7" t="s">
        <v>68</v>
      </c>
      <c r="F281" s="7" t="s">
        <v>55</v>
      </c>
      <c r="G281" s="7" t="s">
        <v>63</v>
      </c>
      <c r="H281" s="7" t="s">
        <v>67</v>
      </c>
      <c r="I281" s="7" t="s">
        <v>128</v>
      </c>
      <c r="J281" s="7" t="s">
        <v>128</v>
      </c>
      <c r="K281" s="7" t="s">
        <v>105</v>
      </c>
      <c r="L281" s="7" t="s">
        <v>108</v>
      </c>
      <c r="M281" s="7" t="s">
        <v>108</v>
      </c>
      <c r="N281" s="7" t="s">
        <v>67</v>
      </c>
      <c r="O281" s="7" t="s">
        <v>131</v>
      </c>
      <c r="P281" s="7" t="s">
        <v>67</v>
      </c>
      <c r="Q281" s="7" t="s">
        <v>67</v>
      </c>
      <c r="R281" s="7" t="s">
        <v>67</v>
      </c>
      <c r="S281" s="7" t="s">
        <v>67</v>
      </c>
      <c r="T281" s="7" t="s">
        <v>66</v>
      </c>
      <c r="U281" s="7" t="s">
        <v>67</v>
      </c>
      <c r="V281" s="7" t="s">
        <v>67</v>
      </c>
      <c r="W281" s="7" t="s">
        <v>67</v>
      </c>
      <c r="X281" s="7" t="s">
        <v>67</v>
      </c>
      <c r="Y281" s="7" t="s">
        <v>67</v>
      </c>
      <c r="Z281" s="7" t="s">
        <v>66</v>
      </c>
      <c r="AA281" s="7" t="s">
        <v>66</v>
      </c>
      <c r="AB281" s="7" t="s">
        <v>62</v>
      </c>
      <c r="AC281" s="7" t="s">
        <v>62</v>
      </c>
      <c r="AD281" s="7" t="s">
        <v>67</v>
      </c>
      <c r="AE281" s="7" t="s">
        <v>67</v>
      </c>
      <c r="AF281" s="7" t="s">
        <v>61</v>
      </c>
      <c r="AG281" s="7" t="s">
        <v>61</v>
      </c>
      <c r="AH281" s="7" t="s">
        <v>105</v>
      </c>
      <c r="AI281" s="7" t="s">
        <v>63</v>
      </c>
      <c r="AJ281" s="7" t="s">
        <v>63</v>
      </c>
      <c r="AK281" s="7" t="s">
        <v>63</v>
      </c>
      <c r="AL281" s="7" t="s">
        <v>63</v>
      </c>
      <c r="AM281" s="7" t="s">
        <v>63</v>
      </c>
      <c r="AN281" s="7" t="s">
        <v>61</v>
      </c>
      <c r="AO281" s="7" t="s">
        <v>61</v>
      </c>
      <c r="AP281" s="7" t="s">
        <v>63</v>
      </c>
      <c r="AQ281" s="7" t="s">
        <v>105</v>
      </c>
      <c r="AR281" s="7" t="s">
        <v>105</v>
      </c>
      <c r="AS281" s="7" t="s">
        <v>65</v>
      </c>
      <c r="AT281" s="7" t="s">
        <v>131</v>
      </c>
      <c r="AU281" s="7" t="s">
        <v>65</v>
      </c>
      <c r="AV281" s="7" t="s">
        <v>108</v>
      </c>
      <c r="AW281" s="7" t="s">
        <v>64</v>
      </c>
      <c r="AX281" s="7" t="s">
        <v>64</v>
      </c>
      <c r="AY281" s="7" t="s">
        <v>64</v>
      </c>
      <c r="AZ281" s="7" t="s">
        <v>64</v>
      </c>
      <c r="BA281" s="7" t="s">
        <v>64</v>
      </c>
      <c r="BB281" s="7" t="s">
        <v>131</v>
      </c>
      <c r="BC281" s="7" t="s">
        <v>221</v>
      </c>
      <c r="BD281" s="7" t="s">
        <v>105</v>
      </c>
    </row>
    <row r="282" spans="1:62" ht="13">
      <c r="A282" s="5">
        <v>43815.640052233794</v>
      </c>
      <c r="B282" s="7" t="s">
        <v>55</v>
      </c>
      <c r="C282" s="7" t="s">
        <v>58</v>
      </c>
      <c r="D282" s="7" t="s">
        <v>59</v>
      </c>
      <c r="E282" s="7" t="s">
        <v>67</v>
      </c>
      <c r="F282" s="7" t="s">
        <v>55</v>
      </c>
      <c r="G282" s="7" t="s">
        <v>63</v>
      </c>
      <c r="H282" s="7" t="s">
        <v>67</v>
      </c>
      <c r="I282" s="7" t="s">
        <v>55</v>
      </c>
      <c r="J282" s="7" t="s">
        <v>128</v>
      </c>
      <c r="K282" s="7" t="s">
        <v>63</v>
      </c>
      <c r="L282" s="7" t="s">
        <v>131</v>
      </c>
      <c r="M282" s="7" t="s">
        <v>131</v>
      </c>
      <c r="N282" s="7" t="s">
        <v>60</v>
      </c>
      <c r="O282" s="7" t="s">
        <v>131</v>
      </c>
      <c r="P282" s="7" t="s">
        <v>68</v>
      </c>
      <c r="Q282" s="7" t="s">
        <v>68</v>
      </c>
      <c r="R282" s="7" t="s">
        <v>68</v>
      </c>
      <c r="S282" s="7" t="s">
        <v>60</v>
      </c>
      <c r="T282" s="7" t="s">
        <v>67</v>
      </c>
      <c r="U282" s="7" t="s">
        <v>67</v>
      </c>
      <c r="V282" s="7" t="s">
        <v>67</v>
      </c>
      <c r="W282" s="7" t="s">
        <v>67</v>
      </c>
      <c r="X282" s="7" t="s">
        <v>67</v>
      </c>
      <c r="Y282" s="7" t="s">
        <v>60</v>
      </c>
      <c r="Z282" s="7" t="s">
        <v>85</v>
      </c>
      <c r="AA282" s="7" t="s">
        <v>60</v>
      </c>
      <c r="AB282" s="7" t="s">
        <v>60</v>
      </c>
      <c r="AC282" s="7" t="s">
        <v>60</v>
      </c>
      <c r="AD282" s="7" t="s">
        <v>67</v>
      </c>
      <c r="AE282" s="7" t="s">
        <v>67</v>
      </c>
      <c r="AF282" s="7" t="s">
        <v>63</v>
      </c>
      <c r="AG282" s="7" t="s">
        <v>63</v>
      </c>
      <c r="AH282" s="7" t="s">
        <v>63</v>
      </c>
      <c r="AI282" s="7" t="s">
        <v>63</v>
      </c>
      <c r="AJ282" s="7" t="s">
        <v>63</v>
      </c>
      <c r="AK282" s="7" t="s">
        <v>63</v>
      </c>
      <c r="AL282" s="7" t="s">
        <v>63</v>
      </c>
      <c r="AM282" s="7" t="s">
        <v>63</v>
      </c>
      <c r="AN282" s="7" t="s">
        <v>63</v>
      </c>
      <c r="AO282" s="7" t="s">
        <v>63</v>
      </c>
      <c r="AP282" s="7" t="s">
        <v>63</v>
      </c>
      <c r="AQ282" s="7" t="s">
        <v>63</v>
      </c>
      <c r="AR282" s="7" t="s">
        <v>133</v>
      </c>
      <c r="AS282" s="7" t="s">
        <v>131</v>
      </c>
      <c r="AT282" s="7" t="s">
        <v>65</v>
      </c>
      <c r="AU282" s="7" t="s">
        <v>65</v>
      </c>
      <c r="AV282" s="7" t="s">
        <v>131</v>
      </c>
      <c r="AW282" s="7" t="s">
        <v>131</v>
      </c>
      <c r="AX282" s="7" t="s">
        <v>131</v>
      </c>
      <c r="AY282" s="7" t="s">
        <v>65</v>
      </c>
      <c r="AZ282" s="7" t="s">
        <v>65</v>
      </c>
      <c r="BA282" s="7" t="s">
        <v>65</v>
      </c>
      <c r="BB282" s="7" t="s">
        <v>131</v>
      </c>
      <c r="BC282" s="7" t="s">
        <v>306</v>
      </c>
      <c r="BD282" s="7" t="s">
        <v>105</v>
      </c>
    </row>
    <row r="283" spans="1:62" ht="13">
      <c r="A283" s="16">
        <v>43815.640987164355</v>
      </c>
      <c r="B283" s="17" t="s">
        <v>55</v>
      </c>
      <c r="C283" s="17" t="s">
        <v>58</v>
      </c>
      <c r="D283" s="17" t="s">
        <v>59</v>
      </c>
      <c r="E283" s="17" t="s">
        <v>68</v>
      </c>
      <c r="F283" s="17" t="s">
        <v>55</v>
      </c>
      <c r="G283" s="17" t="s">
        <v>63</v>
      </c>
      <c r="H283" s="17" t="s">
        <v>62</v>
      </c>
      <c r="I283" s="17" t="s">
        <v>55</v>
      </c>
      <c r="J283" s="17" t="s">
        <v>55</v>
      </c>
      <c r="K283" s="17" t="s">
        <v>63</v>
      </c>
      <c r="L283" s="17" t="s">
        <v>131</v>
      </c>
      <c r="M283" s="17" t="s">
        <v>131</v>
      </c>
      <c r="N283" s="17" t="s">
        <v>66</v>
      </c>
      <c r="O283" s="17" t="s">
        <v>65</v>
      </c>
      <c r="P283" s="17" t="s">
        <v>68</v>
      </c>
      <c r="Q283" s="17" t="s">
        <v>68</v>
      </c>
      <c r="R283" s="17" t="s">
        <v>68</v>
      </c>
      <c r="S283" s="17" t="s">
        <v>68</v>
      </c>
      <c r="T283" s="17" t="s">
        <v>68</v>
      </c>
      <c r="U283" s="17" t="s">
        <v>68</v>
      </c>
      <c r="V283" s="17" t="s">
        <v>60</v>
      </c>
      <c r="W283" s="17" t="s">
        <v>67</v>
      </c>
      <c r="X283" s="17" t="s">
        <v>60</v>
      </c>
      <c r="Y283" s="17" t="s">
        <v>68</v>
      </c>
      <c r="Z283" s="17" t="s">
        <v>85</v>
      </c>
      <c r="AA283" s="17" t="s">
        <v>60</v>
      </c>
      <c r="AB283" s="17" t="s">
        <v>60</v>
      </c>
      <c r="AC283" s="17" t="s">
        <v>60</v>
      </c>
      <c r="AD283" s="17" t="s">
        <v>60</v>
      </c>
      <c r="AE283" s="17" t="s">
        <v>66</v>
      </c>
      <c r="AF283" s="17" t="s">
        <v>63</v>
      </c>
      <c r="AG283" s="17" t="s">
        <v>93</v>
      </c>
      <c r="AH283" s="17" t="s">
        <v>105</v>
      </c>
      <c r="AI283" s="17" t="s">
        <v>93</v>
      </c>
      <c r="AJ283" s="17" t="s">
        <v>93</v>
      </c>
      <c r="AK283" s="17" t="s">
        <v>92</v>
      </c>
      <c r="AL283" s="17" t="s">
        <v>61</v>
      </c>
      <c r="AM283" s="17" t="s">
        <v>63</v>
      </c>
      <c r="AN283" s="17" t="s">
        <v>92</v>
      </c>
      <c r="AO283" s="17" t="s">
        <v>92</v>
      </c>
      <c r="AP283" s="17" t="s">
        <v>93</v>
      </c>
      <c r="AQ283" s="17" t="s">
        <v>93</v>
      </c>
      <c r="AR283" s="17" t="s">
        <v>277</v>
      </c>
      <c r="AS283" s="17" t="s">
        <v>112</v>
      </c>
      <c r="AT283" s="17" t="s">
        <v>131</v>
      </c>
      <c r="AU283" s="17" t="s">
        <v>112</v>
      </c>
      <c r="AV283" s="17" t="s">
        <v>108</v>
      </c>
      <c r="AW283" s="17" t="s">
        <v>108</v>
      </c>
      <c r="AX283" s="17" t="s">
        <v>108</v>
      </c>
      <c r="AY283" s="17" t="s">
        <v>64</v>
      </c>
      <c r="AZ283" s="17" t="s">
        <v>65</v>
      </c>
      <c r="BA283" s="17" t="s">
        <v>131</v>
      </c>
      <c r="BB283" s="17" t="s">
        <v>131</v>
      </c>
      <c r="BC283" s="17" t="s">
        <v>276</v>
      </c>
      <c r="BD283" s="17" t="s">
        <v>92</v>
      </c>
      <c r="BE283" s="18"/>
      <c r="BF283" s="18"/>
      <c r="BG283" s="18"/>
      <c r="BH283" s="18"/>
      <c r="BI283" s="18"/>
      <c r="BJ283" s="18"/>
    </row>
    <row r="284" spans="1:62" ht="13">
      <c r="A284" s="5">
        <v>43815.641572939814</v>
      </c>
      <c r="B284" s="7" t="s">
        <v>55</v>
      </c>
      <c r="C284" s="7" t="s">
        <v>58</v>
      </c>
      <c r="D284" s="7" t="s">
        <v>136</v>
      </c>
      <c r="E284" s="7" t="s">
        <v>60</v>
      </c>
      <c r="F284" s="7" t="s">
        <v>55</v>
      </c>
      <c r="G284" s="7" t="s">
        <v>63</v>
      </c>
      <c r="H284" s="7" t="s">
        <v>60</v>
      </c>
      <c r="I284" s="7" t="s">
        <v>55</v>
      </c>
      <c r="J284" s="7" t="s">
        <v>55</v>
      </c>
      <c r="K284" s="7" t="s">
        <v>63</v>
      </c>
      <c r="L284" s="7" t="s">
        <v>65</v>
      </c>
      <c r="M284" s="7" t="s">
        <v>65</v>
      </c>
      <c r="N284" s="7" t="s">
        <v>60</v>
      </c>
      <c r="O284" s="7" t="s">
        <v>131</v>
      </c>
      <c r="P284" s="7" t="s">
        <v>60</v>
      </c>
      <c r="Q284" s="7" t="s">
        <v>68</v>
      </c>
      <c r="R284" s="7" t="s">
        <v>68</v>
      </c>
      <c r="S284" s="7" t="s">
        <v>60</v>
      </c>
      <c r="T284" s="7" t="s">
        <v>60</v>
      </c>
      <c r="U284" s="7" t="s">
        <v>68</v>
      </c>
      <c r="V284" s="7" t="s">
        <v>67</v>
      </c>
      <c r="W284" s="7" t="s">
        <v>67</v>
      </c>
      <c r="X284" s="7" t="s">
        <v>67</v>
      </c>
      <c r="Y284" s="7" t="s">
        <v>68</v>
      </c>
      <c r="Z284" s="7" t="s">
        <v>85</v>
      </c>
      <c r="AA284" s="7" t="s">
        <v>67</v>
      </c>
      <c r="AB284" s="7" t="s">
        <v>68</v>
      </c>
      <c r="AC284" s="7" t="s">
        <v>60</v>
      </c>
      <c r="AD284" s="7" t="s">
        <v>67</v>
      </c>
      <c r="AE284" s="7" t="s">
        <v>67</v>
      </c>
      <c r="AF284" s="7" t="s">
        <v>61</v>
      </c>
      <c r="AG284" s="7" t="s">
        <v>92</v>
      </c>
      <c r="AH284" s="7" t="s">
        <v>63</v>
      </c>
      <c r="AI284" s="7" t="s">
        <v>93</v>
      </c>
      <c r="AJ284" s="7" t="s">
        <v>63</v>
      </c>
      <c r="AK284" s="7" t="s">
        <v>61</v>
      </c>
      <c r="AL284" s="7" t="s">
        <v>61</v>
      </c>
      <c r="AM284" s="7" t="s">
        <v>63</v>
      </c>
      <c r="AN284" s="7" t="s">
        <v>61</v>
      </c>
      <c r="AO284" s="7" t="s">
        <v>63</v>
      </c>
      <c r="AP284" s="7" t="s">
        <v>61</v>
      </c>
      <c r="AQ284" s="7" t="s">
        <v>105</v>
      </c>
      <c r="AR284" s="7" t="s">
        <v>105</v>
      </c>
      <c r="AS284" s="7" t="s">
        <v>112</v>
      </c>
      <c r="AT284" s="7" t="s">
        <v>112</v>
      </c>
      <c r="AU284" s="7" t="s">
        <v>65</v>
      </c>
      <c r="AV284" s="7" t="s">
        <v>108</v>
      </c>
      <c r="AW284" s="7" t="s">
        <v>131</v>
      </c>
      <c r="AX284" s="7" t="s">
        <v>112</v>
      </c>
      <c r="AY284" s="7" t="s">
        <v>131</v>
      </c>
      <c r="AZ284" s="7" t="s">
        <v>65</v>
      </c>
      <c r="BA284" s="7" t="s">
        <v>131</v>
      </c>
      <c r="BB284" s="7" t="s">
        <v>108</v>
      </c>
      <c r="BC284" s="7" t="s">
        <v>230</v>
      </c>
      <c r="BD284" s="7" t="s">
        <v>105</v>
      </c>
    </row>
    <row r="285" spans="1:62" ht="13">
      <c r="A285" s="5">
        <v>43815.642326307869</v>
      </c>
      <c r="B285" s="7" t="s">
        <v>55</v>
      </c>
      <c r="C285" s="7" t="s">
        <v>56</v>
      </c>
      <c r="D285" s="7" t="s">
        <v>136</v>
      </c>
      <c r="E285" s="7" t="s">
        <v>68</v>
      </c>
      <c r="F285" s="7" t="s">
        <v>55</v>
      </c>
      <c r="G285" s="7" t="s">
        <v>92</v>
      </c>
      <c r="H285" s="7" t="s">
        <v>60</v>
      </c>
      <c r="I285" s="7" t="s">
        <v>55</v>
      </c>
      <c r="J285" s="7" t="s">
        <v>55</v>
      </c>
      <c r="K285" s="7" t="s">
        <v>63</v>
      </c>
      <c r="L285" s="7" t="s">
        <v>112</v>
      </c>
      <c r="M285" s="7" t="s">
        <v>131</v>
      </c>
      <c r="N285" s="7" t="s">
        <v>66</v>
      </c>
      <c r="O285" s="7" t="s">
        <v>112</v>
      </c>
      <c r="P285" s="7" t="s">
        <v>67</v>
      </c>
      <c r="Q285" s="7" t="s">
        <v>67</v>
      </c>
      <c r="R285" s="7" t="s">
        <v>67</v>
      </c>
      <c r="S285" s="7" t="s">
        <v>67</v>
      </c>
      <c r="T285" s="7" t="s">
        <v>66</v>
      </c>
      <c r="U285" s="7" t="s">
        <v>68</v>
      </c>
      <c r="V285" s="7" t="s">
        <v>60</v>
      </c>
      <c r="W285" s="7" t="s">
        <v>60</v>
      </c>
      <c r="X285" s="7" t="s">
        <v>67</v>
      </c>
      <c r="Y285" s="7" t="s">
        <v>68</v>
      </c>
      <c r="Z285" s="7" t="s">
        <v>85</v>
      </c>
      <c r="AA285" s="7" t="s">
        <v>67</v>
      </c>
      <c r="AB285" s="7" t="s">
        <v>67</v>
      </c>
      <c r="AC285" s="7" t="s">
        <v>66</v>
      </c>
      <c r="AD285" s="7" t="s">
        <v>66</v>
      </c>
      <c r="AE285" s="7" t="s">
        <v>66</v>
      </c>
      <c r="AF285" s="7" t="s">
        <v>93</v>
      </c>
      <c r="AG285" s="7" t="s">
        <v>93</v>
      </c>
      <c r="AH285" s="7" t="s">
        <v>63</v>
      </c>
      <c r="AI285" s="7" t="s">
        <v>61</v>
      </c>
      <c r="AJ285" s="7" t="s">
        <v>92</v>
      </c>
      <c r="AK285" s="7" t="s">
        <v>92</v>
      </c>
      <c r="AL285" s="7" t="s">
        <v>61</v>
      </c>
      <c r="AM285" s="7" t="s">
        <v>63</v>
      </c>
      <c r="AN285" s="7" t="s">
        <v>92</v>
      </c>
      <c r="AO285" s="7" t="s">
        <v>61</v>
      </c>
      <c r="AP285" s="7" t="s">
        <v>92</v>
      </c>
      <c r="AQ285" s="7" t="s">
        <v>61</v>
      </c>
      <c r="AR285" s="7" t="s">
        <v>133</v>
      </c>
      <c r="AS285" s="7" t="s">
        <v>131</v>
      </c>
      <c r="AT285" s="7" t="s">
        <v>64</v>
      </c>
      <c r="AU285" s="7" t="s">
        <v>65</v>
      </c>
      <c r="AV285" s="7" t="s">
        <v>131</v>
      </c>
      <c r="AW285" s="7" t="s">
        <v>65</v>
      </c>
      <c r="AX285" s="7" t="s">
        <v>131</v>
      </c>
      <c r="AY285" s="7" t="s">
        <v>65</v>
      </c>
      <c r="AZ285" s="7" t="s">
        <v>65</v>
      </c>
      <c r="BA285" s="7" t="s">
        <v>65</v>
      </c>
      <c r="BB285" s="7" t="s">
        <v>64</v>
      </c>
      <c r="BC285" s="7" t="s">
        <v>324</v>
      </c>
      <c r="BD285" s="7" t="s">
        <v>63</v>
      </c>
    </row>
    <row r="286" spans="1:62" ht="13">
      <c r="A286" s="5">
        <v>43815.648328449075</v>
      </c>
      <c r="B286" s="7" t="s">
        <v>55</v>
      </c>
      <c r="C286" s="7" t="s">
        <v>58</v>
      </c>
      <c r="D286" s="7" t="s">
        <v>194</v>
      </c>
      <c r="E286" s="7" t="s">
        <v>67</v>
      </c>
      <c r="F286" s="7" t="s">
        <v>128</v>
      </c>
      <c r="G286" s="7" t="s">
        <v>63</v>
      </c>
      <c r="H286" s="7" t="s">
        <v>60</v>
      </c>
      <c r="I286" s="7" t="s">
        <v>55</v>
      </c>
      <c r="J286" s="7" t="s">
        <v>55</v>
      </c>
      <c r="K286" s="7" t="s">
        <v>63</v>
      </c>
      <c r="L286" s="7" t="s">
        <v>112</v>
      </c>
      <c r="M286" s="7" t="s">
        <v>131</v>
      </c>
      <c r="N286" s="7" t="s">
        <v>68</v>
      </c>
      <c r="O286" s="7" t="s">
        <v>131</v>
      </c>
      <c r="P286" s="7" t="s">
        <v>62</v>
      </c>
      <c r="Q286" s="7" t="s">
        <v>60</v>
      </c>
      <c r="R286" s="7" t="s">
        <v>60</v>
      </c>
      <c r="S286" s="7" t="s">
        <v>60</v>
      </c>
      <c r="T286" s="7" t="s">
        <v>60</v>
      </c>
      <c r="U286" s="7" t="s">
        <v>68</v>
      </c>
      <c r="V286" s="7" t="s">
        <v>60</v>
      </c>
      <c r="W286" s="7" t="s">
        <v>60</v>
      </c>
      <c r="X286" s="7" t="s">
        <v>60</v>
      </c>
      <c r="Y286" s="7" t="s">
        <v>68</v>
      </c>
      <c r="Z286" s="7" t="s">
        <v>85</v>
      </c>
      <c r="AA286" s="7" t="s">
        <v>67</v>
      </c>
      <c r="AB286" s="7" t="s">
        <v>68</v>
      </c>
      <c r="AC286" s="7" t="s">
        <v>68</v>
      </c>
      <c r="AD286" s="7" t="s">
        <v>67</v>
      </c>
      <c r="AE286" s="7" t="s">
        <v>66</v>
      </c>
      <c r="AF286" s="7" t="s">
        <v>63</v>
      </c>
      <c r="AG286" s="7" t="s">
        <v>92</v>
      </c>
      <c r="AH286" s="7" t="s">
        <v>63</v>
      </c>
      <c r="AI286" s="7" t="s">
        <v>63</v>
      </c>
      <c r="AJ286" s="7" t="s">
        <v>105</v>
      </c>
      <c r="AK286" s="7" t="s">
        <v>61</v>
      </c>
      <c r="AL286" s="7" t="s">
        <v>63</v>
      </c>
      <c r="AM286" s="7" t="s">
        <v>105</v>
      </c>
      <c r="AN286" s="7" t="s">
        <v>61</v>
      </c>
      <c r="AO286" s="7" t="s">
        <v>63</v>
      </c>
      <c r="AP286" s="7" t="s">
        <v>63</v>
      </c>
      <c r="AQ286" s="7" t="s">
        <v>105</v>
      </c>
      <c r="AR286" s="7" t="s">
        <v>105</v>
      </c>
      <c r="AS286" s="7" t="s">
        <v>108</v>
      </c>
      <c r="AT286" s="7" t="s">
        <v>64</v>
      </c>
      <c r="AU286" s="7" t="s">
        <v>131</v>
      </c>
      <c r="AV286" s="7" t="s">
        <v>131</v>
      </c>
      <c r="AW286" s="7" t="s">
        <v>65</v>
      </c>
      <c r="AX286" s="7" t="s">
        <v>131</v>
      </c>
      <c r="AY286" s="7" t="s">
        <v>131</v>
      </c>
      <c r="AZ286" s="7" t="s">
        <v>112</v>
      </c>
      <c r="BA286" s="7" t="s">
        <v>64</v>
      </c>
      <c r="BB286" s="7" t="s">
        <v>131</v>
      </c>
      <c r="BC286" s="7" t="s">
        <v>205</v>
      </c>
      <c r="BD286" s="7" t="s">
        <v>63</v>
      </c>
    </row>
    <row r="287" spans="1:62" ht="13">
      <c r="A287" s="5">
        <v>43815.648996435186</v>
      </c>
      <c r="B287" s="7" t="s">
        <v>55</v>
      </c>
      <c r="C287" s="7" t="s">
        <v>58</v>
      </c>
      <c r="D287" s="7" t="s">
        <v>136</v>
      </c>
      <c r="E287" s="7" t="s">
        <v>60</v>
      </c>
      <c r="F287" s="7" t="s">
        <v>128</v>
      </c>
      <c r="G287" s="7" t="s">
        <v>61</v>
      </c>
      <c r="H287" s="7" t="s">
        <v>67</v>
      </c>
      <c r="I287" s="7" t="s">
        <v>55</v>
      </c>
      <c r="J287" s="7" t="s">
        <v>128</v>
      </c>
      <c r="K287" s="7" t="s">
        <v>61</v>
      </c>
      <c r="L287" s="7" t="s">
        <v>65</v>
      </c>
      <c r="M287" s="7" t="s">
        <v>112</v>
      </c>
      <c r="N287" s="7" t="s">
        <v>67</v>
      </c>
      <c r="O287" s="7" t="s">
        <v>65</v>
      </c>
      <c r="P287" s="7" t="s">
        <v>68</v>
      </c>
      <c r="Q287" s="7" t="s">
        <v>66</v>
      </c>
      <c r="R287" s="7" t="s">
        <v>66</v>
      </c>
      <c r="S287" s="7" t="s">
        <v>60</v>
      </c>
      <c r="T287" s="7" t="s">
        <v>68</v>
      </c>
      <c r="U287" s="7" t="s">
        <v>60</v>
      </c>
      <c r="V287" s="7" t="s">
        <v>67</v>
      </c>
      <c r="W287" s="7" t="s">
        <v>66</v>
      </c>
      <c r="X287" s="7" t="s">
        <v>66</v>
      </c>
      <c r="Y287" s="7" t="s">
        <v>62</v>
      </c>
      <c r="Z287" s="7" t="s">
        <v>130</v>
      </c>
      <c r="AA287" s="7" t="s">
        <v>62</v>
      </c>
      <c r="AB287" s="7" t="s">
        <v>62</v>
      </c>
      <c r="AC287" s="7" t="s">
        <v>62</v>
      </c>
      <c r="AD287" s="7" t="s">
        <v>66</v>
      </c>
      <c r="AE287" s="7" t="s">
        <v>68</v>
      </c>
      <c r="AF287" s="7" t="s">
        <v>63</v>
      </c>
      <c r="AG287" s="7" t="s">
        <v>105</v>
      </c>
      <c r="AH287" s="7" t="s">
        <v>105</v>
      </c>
      <c r="AI287" s="7" t="s">
        <v>105</v>
      </c>
      <c r="AJ287" s="7" t="s">
        <v>105</v>
      </c>
      <c r="AK287" s="7" t="s">
        <v>105</v>
      </c>
      <c r="AL287" s="7" t="s">
        <v>63</v>
      </c>
      <c r="AM287" s="7" t="s">
        <v>61</v>
      </c>
      <c r="AN287" s="7" t="s">
        <v>61</v>
      </c>
      <c r="AO287" s="7" t="s">
        <v>105</v>
      </c>
      <c r="AP287" s="7" t="s">
        <v>105</v>
      </c>
      <c r="AQ287" s="7" t="s">
        <v>105</v>
      </c>
      <c r="AR287" s="7" t="s">
        <v>105</v>
      </c>
      <c r="AS287" s="7" t="s">
        <v>112</v>
      </c>
      <c r="AT287" s="7" t="s">
        <v>112</v>
      </c>
      <c r="AU287" s="7" t="s">
        <v>112</v>
      </c>
      <c r="AV287" s="7" t="s">
        <v>108</v>
      </c>
      <c r="AW287" s="7" t="s">
        <v>112</v>
      </c>
      <c r="AX287" s="7" t="s">
        <v>131</v>
      </c>
      <c r="AY287" s="7" t="s">
        <v>131</v>
      </c>
      <c r="AZ287" s="7" t="s">
        <v>112</v>
      </c>
      <c r="BA287" s="7" t="s">
        <v>65</v>
      </c>
      <c r="BB287" s="7" t="s">
        <v>108</v>
      </c>
      <c r="BC287" s="7" t="s">
        <v>208</v>
      </c>
      <c r="BD287" s="7" t="s">
        <v>105</v>
      </c>
    </row>
    <row r="288" spans="1:62" ht="13">
      <c r="A288" s="5">
        <v>43815.689771400459</v>
      </c>
      <c r="B288" s="7" t="s">
        <v>55</v>
      </c>
      <c r="C288" s="7" t="s">
        <v>58</v>
      </c>
      <c r="D288" s="7" t="s">
        <v>59</v>
      </c>
      <c r="E288" s="7" t="s">
        <v>62</v>
      </c>
      <c r="F288" s="7" t="s">
        <v>55</v>
      </c>
      <c r="G288" s="7" t="s">
        <v>61</v>
      </c>
      <c r="H288" s="7" t="s">
        <v>62</v>
      </c>
      <c r="I288" s="7" t="s">
        <v>55</v>
      </c>
      <c r="J288" s="7" t="s">
        <v>55</v>
      </c>
      <c r="K288" s="7" t="s">
        <v>93</v>
      </c>
      <c r="L288" s="7" t="s">
        <v>64</v>
      </c>
      <c r="M288" s="7" t="s">
        <v>64</v>
      </c>
      <c r="N288" s="7" t="s">
        <v>60</v>
      </c>
      <c r="O288" s="7" t="s">
        <v>131</v>
      </c>
      <c r="P288" s="7" t="s">
        <v>67</v>
      </c>
      <c r="Q288" s="7" t="s">
        <v>60</v>
      </c>
      <c r="R288" s="7" t="s">
        <v>60</v>
      </c>
      <c r="S288" s="7" t="s">
        <v>60</v>
      </c>
      <c r="T288" s="7" t="s">
        <v>60</v>
      </c>
      <c r="U288" s="7" t="s">
        <v>68</v>
      </c>
      <c r="V288" s="7" t="s">
        <v>68</v>
      </c>
      <c r="W288" s="7" t="s">
        <v>67</v>
      </c>
      <c r="X288" s="7" t="s">
        <v>67</v>
      </c>
      <c r="Y288" s="7" t="s">
        <v>67</v>
      </c>
      <c r="Z288" s="7" t="s">
        <v>199</v>
      </c>
      <c r="AA288" s="7" t="s">
        <v>60</v>
      </c>
      <c r="AB288" s="7" t="s">
        <v>60</v>
      </c>
      <c r="AC288" s="7" t="s">
        <v>67</v>
      </c>
      <c r="AD288" s="7" t="s">
        <v>67</v>
      </c>
      <c r="AE288" s="7" t="s">
        <v>66</v>
      </c>
      <c r="AF288" s="7" t="s">
        <v>61</v>
      </c>
      <c r="AG288" s="7" t="s">
        <v>92</v>
      </c>
      <c r="AH288" s="7" t="s">
        <v>63</v>
      </c>
      <c r="AI288" s="7" t="s">
        <v>92</v>
      </c>
      <c r="AJ288" s="7" t="s">
        <v>61</v>
      </c>
      <c r="AK288" s="7" t="s">
        <v>61</v>
      </c>
      <c r="AL288" s="7" t="s">
        <v>92</v>
      </c>
      <c r="AM288" s="7" t="s">
        <v>61</v>
      </c>
      <c r="AN288" s="7" t="s">
        <v>92</v>
      </c>
      <c r="AO288" s="7" t="s">
        <v>61</v>
      </c>
      <c r="AP288" s="7" t="s">
        <v>63</v>
      </c>
      <c r="AQ288" s="7" t="s">
        <v>61</v>
      </c>
      <c r="AR288" s="7" t="s">
        <v>133</v>
      </c>
      <c r="AS288" s="7" t="s">
        <v>112</v>
      </c>
      <c r="AT288" s="7" t="s">
        <v>65</v>
      </c>
      <c r="AU288" s="7" t="s">
        <v>65</v>
      </c>
      <c r="AV288" s="7" t="s">
        <v>112</v>
      </c>
      <c r="AW288" s="7" t="s">
        <v>65</v>
      </c>
      <c r="AX288" s="7" t="s">
        <v>65</v>
      </c>
      <c r="AY288" s="7" t="s">
        <v>65</v>
      </c>
      <c r="AZ288" s="7" t="s">
        <v>112</v>
      </c>
      <c r="BA288" s="7" t="s">
        <v>65</v>
      </c>
      <c r="BB288" s="7" t="s">
        <v>65</v>
      </c>
      <c r="BC288" s="7" t="s">
        <v>325</v>
      </c>
      <c r="BD288" s="7" t="s">
        <v>92</v>
      </c>
    </row>
    <row r="289" spans="1:62" ht="13">
      <c r="A289" s="5">
        <v>43815.693953958333</v>
      </c>
      <c r="B289" s="7" t="s">
        <v>55</v>
      </c>
      <c r="C289" s="7" t="s">
        <v>56</v>
      </c>
      <c r="D289" s="7" t="s">
        <v>57</v>
      </c>
      <c r="E289" s="7" t="s">
        <v>62</v>
      </c>
      <c r="F289" s="7" t="s">
        <v>55</v>
      </c>
      <c r="G289" s="7" t="s">
        <v>61</v>
      </c>
      <c r="H289" s="7" t="s">
        <v>62</v>
      </c>
      <c r="I289" s="7" t="s">
        <v>55</v>
      </c>
      <c r="J289" s="7" t="s">
        <v>55</v>
      </c>
      <c r="K289" s="7" t="s">
        <v>61</v>
      </c>
      <c r="L289" s="7" t="s">
        <v>64</v>
      </c>
      <c r="M289" s="7" t="s">
        <v>65</v>
      </c>
      <c r="N289" s="7" t="s">
        <v>60</v>
      </c>
      <c r="O289" s="7" t="s">
        <v>65</v>
      </c>
      <c r="P289" s="7" t="s">
        <v>68</v>
      </c>
      <c r="Q289" s="7" t="s">
        <v>68</v>
      </c>
      <c r="R289" s="7" t="s">
        <v>60</v>
      </c>
      <c r="S289" s="7" t="s">
        <v>68</v>
      </c>
      <c r="T289" s="7" t="s">
        <v>67</v>
      </c>
      <c r="U289" s="7" t="s">
        <v>62</v>
      </c>
      <c r="V289" s="7" t="s">
        <v>68</v>
      </c>
      <c r="W289" s="7" t="s">
        <v>60</v>
      </c>
      <c r="X289" s="7" t="s">
        <v>62</v>
      </c>
      <c r="Y289" s="7" t="s">
        <v>62</v>
      </c>
      <c r="Z289" s="7" t="s">
        <v>85</v>
      </c>
      <c r="AA289" s="7" t="s">
        <v>67</v>
      </c>
      <c r="AB289" s="7" t="s">
        <v>67</v>
      </c>
      <c r="AC289" s="7" t="s">
        <v>66</v>
      </c>
      <c r="AD289" s="7" t="s">
        <v>67</v>
      </c>
      <c r="AE289" s="7" t="s">
        <v>67</v>
      </c>
      <c r="AF289" s="7" t="s">
        <v>61</v>
      </c>
      <c r="AG289" s="7" t="s">
        <v>63</v>
      </c>
      <c r="AH289" s="7" t="s">
        <v>63</v>
      </c>
      <c r="AI289" s="7" t="s">
        <v>105</v>
      </c>
      <c r="AJ289" s="7" t="s">
        <v>61</v>
      </c>
      <c r="AK289" s="7" t="s">
        <v>61</v>
      </c>
      <c r="AL289" s="7" t="s">
        <v>63</v>
      </c>
      <c r="AM289" s="7" t="s">
        <v>63</v>
      </c>
      <c r="AN289" s="7" t="s">
        <v>63</v>
      </c>
      <c r="AO289" s="7" t="s">
        <v>63</v>
      </c>
      <c r="AP289" s="7" t="s">
        <v>63</v>
      </c>
      <c r="AQ289" s="7" t="s">
        <v>105</v>
      </c>
      <c r="AR289" s="7" t="s">
        <v>105</v>
      </c>
      <c r="AS289" s="7" t="s">
        <v>108</v>
      </c>
      <c r="AT289" s="7" t="s">
        <v>108</v>
      </c>
      <c r="AU289" s="7" t="s">
        <v>112</v>
      </c>
      <c r="AV289" s="7" t="s">
        <v>108</v>
      </c>
      <c r="AW289" s="7" t="s">
        <v>108</v>
      </c>
      <c r="AX289" s="7" t="s">
        <v>108</v>
      </c>
      <c r="AY289" s="7" t="s">
        <v>108</v>
      </c>
      <c r="AZ289" s="7" t="s">
        <v>112</v>
      </c>
      <c r="BA289" s="7" t="s">
        <v>65</v>
      </c>
      <c r="BB289" s="7" t="s">
        <v>65</v>
      </c>
      <c r="BC289" s="7" t="s">
        <v>291</v>
      </c>
      <c r="BD289" s="7" t="s">
        <v>105</v>
      </c>
    </row>
    <row r="290" spans="1:62" ht="13">
      <c r="A290" s="5">
        <v>43815.707894039355</v>
      </c>
      <c r="B290" s="7" t="s">
        <v>55</v>
      </c>
      <c r="C290" s="7" t="s">
        <v>58</v>
      </c>
      <c r="D290" s="7" t="s">
        <v>194</v>
      </c>
      <c r="E290" s="7" t="s">
        <v>68</v>
      </c>
      <c r="F290" s="7" t="s">
        <v>55</v>
      </c>
      <c r="G290" s="7" t="s">
        <v>105</v>
      </c>
      <c r="H290" s="7" t="s">
        <v>68</v>
      </c>
      <c r="I290" s="7" t="s">
        <v>55</v>
      </c>
      <c r="J290" s="7" t="s">
        <v>55</v>
      </c>
      <c r="K290" s="7" t="s">
        <v>105</v>
      </c>
      <c r="L290" s="7" t="s">
        <v>131</v>
      </c>
      <c r="M290" s="7" t="s">
        <v>108</v>
      </c>
      <c r="N290" s="7" t="s">
        <v>66</v>
      </c>
      <c r="O290" s="7" t="s">
        <v>131</v>
      </c>
      <c r="P290" s="7" t="s">
        <v>60</v>
      </c>
      <c r="Q290" s="7" t="s">
        <v>60</v>
      </c>
      <c r="R290" s="7" t="s">
        <v>60</v>
      </c>
      <c r="S290" s="7" t="s">
        <v>66</v>
      </c>
      <c r="T290" s="7" t="s">
        <v>66</v>
      </c>
      <c r="U290" s="7" t="s">
        <v>66</v>
      </c>
      <c r="V290" s="7" t="s">
        <v>68</v>
      </c>
      <c r="W290" s="7" t="s">
        <v>66</v>
      </c>
      <c r="X290" s="7" t="s">
        <v>66</v>
      </c>
      <c r="Y290" s="7" t="s">
        <v>67</v>
      </c>
      <c r="Z290" s="7" t="s">
        <v>66</v>
      </c>
      <c r="AA290" s="7" t="s">
        <v>66</v>
      </c>
      <c r="AB290" s="7" t="s">
        <v>62</v>
      </c>
      <c r="AC290" s="7" t="s">
        <v>62</v>
      </c>
      <c r="AD290" s="7" t="s">
        <v>60</v>
      </c>
      <c r="AE290" s="7" t="s">
        <v>66</v>
      </c>
      <c r="AF290" s="7" t="s">
        <v>63</v>
      </c>
      <c r="AG290" s="7" t="s">
        <v>61</v>
      </c>
      <c r="AH290" s="7" t="s">
        <v>63</v>
      </c>
      <c r="AI290" s="7" t="s">
        <v>63</v>
      </c>
      <c r="AJ290" s="7" t="s">
        <v>105</v>
      </c>
      <c r="AK290" s="7" t="s">
        <v>63</v>
      </c>
      <c r="AL290" s="7" t="s">
        <v>63</v>
      </c>
      <c r="AM290" s="7" t="s">
        <v>105</v>
      </c>
      <c r="AN290" s="7" t="s">
        <v>105</v>
      </c>
      <c r="AO290" s="7" t="s">
        <v>105</v>
      </c>
      <c r="AP290" s="7" t="s">
        <v>105</v>
      </c>
      <c r="AQ290" s="7" t="s">
        <v>105</v>
      </c>
      <c r="AR290" s="7" t="s">
        <v>105</v>
      </c>
      <c r="AS290" s="7" t="s">
        <v>112</v>
      </c>
      <c r="AT290" s="7" t="s">
        <v>112</v>
      </c>
      <c r="AU290" s="7" t="s">
        <v>131</v>
      </c>
      <c r="AV290" s="7" t="s">
        <v>108</v>
      </c>
      <c r="AW290" s="7" t="s">
        <v>112</v>
      </c>
      <c r="AX290" s="7" t="s">
        <v>131</v>
      </c>
      <c r="AY290" s="7" t="s">
        <v>65</v>
      </c>
      <c r="AZ290" s="7" t="s">
        <v>112</v>
      </c>
      <c r="BA290" s="7" t="s">
        <v>65</v>
      </c>
      <c r="BB290" s="7" t="s">
        <v>112</v>
      </c>
      <c r="BC290" s="7" t="s">
        <v>228</v>
      </c>
      <c r="BD290" s="7" t="s">
        <v>105</v>
      </c>
    </row>
    <row r="291" spans="1:62" ht="13">
      <c r="A291" s="5">
        <v>43815.75078159722</v>
      </c>
      <c r="B291" s="7" t="s">
        <v>55</v>
      </c>
      <c r="C291" s="7" t="s">
        <v>58</v>
      </c>
      <c r="D291" s="7" t="s">
        <v>194</v>
      </c>
      <c r="E291" s="7" t="s">
        <v>60</v>
      </c>
      <c r="F291" s="7" t="s">
        <v>128</v>
      </c>
      <c r="G291" s="7" t="s">
        <v>61</v>
      </c>
      <c r="H291" s="7" t="s">
        <v>60</v>
      </c>
      <c r="I291" s="7" t="s">
        <v>55</v>
      </c>
      <c r="J291" s="7" t="s">
        <v>128</v>
      </c>
      <c r="K291" s="7" t="s">
        <v>61</v>
      </c>
      <c r="L291" s="7" t="s">
        <v>131</v>
      </c>
      <c r="M291" s="7" t="s">
        <v>131</v>
      </c>
      <c r="N291" s="7" t="s">
        <v>66</v>
      </c>
      <c r="O291" s="7" t="s">
        <v>131</v>
      </c>
      <c r="P291" s="7" t="s">
        <v>60</v>
      </c>
      <c r="Q291" s="7" t="s">
        <v>60</v>
      </c>
      <c r="R291" s="7" t="s">
        <v>60</v>
      </c>
      <c r="S291" s="7" t="s">
        <v>67</v>
      </c>
      <c r="T291" s="7" t="s">
        <v>66</v>
      </c>
      <c r="U291" s="7" t="s">
        <v>67</v>
      </c>
      <c r="V291" s="7" t="s">
        <v>67</v>
      </c>
      <c r="W291" s="7" t="s">
        <v>66</v>
      </c>
      <c r="X291" s="7" t="s">
        <v>67</v>
      </c>
      <c r="Y291" s="7" t="s">
        <v>60</v>
      </c>
      <c r="Z291" s="7" t="s">
        <v>199</v>
      </c>
      <c r="AA291" s="7" t="s">
        <v>68</v>
      </c>
      <c r="AB291" s="7" t="s">
        <v>67</v>
      </c>
      <c r="AC291" s="7" t="s">
        <v>67</v>
      </c>
      <c r="AD291" s="7" t="s">
        <v>67</v>
      </c>
      <c r="AE291" s="7" t="s">
        <v>66</v>
      </c>
      <c r="AF291" s="7" t="s">
        <v>61</v>
      </c>
      <c r="AG291" s="7" t="s">
        <v>61</v>
      </c>
      <c r="AH291" s="7" t="s">
        <v>105</v>
      </c>
      <c r="AI291" s="7" t="s">
        <v>61</v>
      </c>
      <c r="AJ291" s="7" t="s">
        <v>61</v>
      </c>
      <c r="AK291" s="7" t="s">
        <v>61</v>
      </c>
      <c r="AL291" s="7" t="s">
        <v>61</v>
      </c>
      <c r="AM291" s="7" t="s">
        <v>61</v>
      </c>
      <c r="AN291" s="7" t="s">
        <v>63</v>
      </c>
      <c r="AO291" s="7" t="s">
        <v>61</v>
      </c>
      <c r="AP291" s="7" t="s">
        <v>63</v>
      </c>
      <c r="AQ291" s="7" t="s">
        <v>63</v>
      </c>
      <c r="AR291" s="7" t="s">
        <v>203</v>
      </c>
      <c r="AS291" s="7" t="s">
        <v>131</v>
      </c>
      <c r="AT291" s="7" t="s">
        <v>131</v>
      </c>
      <c r="AU291" s="7" t="s">
        <v>131</v>
      </c>
      <c r="AV291" s="7" t="s">
        <v>131</v>
      </c>
      <c r="AW291" s="7" t="s">
        <v>131</v>
      </c>
      <c r="AX291" s="7" t="s">
        <v>131</v>
      </c>
      <c r="AY291" s="7" t="s">
        <v>131</v>
      </c>
      <c r="AZ291" s="7" t="s">
        <v>131</v>
      </c>
      <c r="BA291" s="7" t="s">
        <v>65</v>
      </c>
      <c r="BB291" s="7" t="s">
        <v>65</v>
      </c>
      <c r="BC291" s="7" t="s">
        <v>251</v>
      </c>
      <c r="BD291" s="7" t="s">
        <v>105</v>
      </c>
    </row>
    <row r="292" spans="1:62" ht="13">
      <c r="A292" s="5">
        <v>43815.753059525465</v>
      </c>
      <c r="B292" s="7" t="s">
        <v>55</v>
      </c>
      <c r="C292" s="7" t="s">
        <v>58</v>
      </c>
      <c r="D292" s="7" t="s">
        <v>59</v>
      </c>
      <c r="E292" s="7" t="s">
        <v>67</v>
      </c>
      <c r="F292" s="7" t="s">
        <v>128</v>
      </c>
      <c r="G292" s="7" t="s">
        <v>105</v>
      </c>
      <c r="H292" s="7" t="s">
        <v>67</v>
      </c>
      <c r="I292" s="7" t="s">
        <v>128</v>
      </c>
      <c r="J292" s="7" t="s">
        <v>128</v>
      </c>
      <c r="K292" s="7" t="s">
        <v>105</v>
      </c>
      <c r="L292" s="7" t="s">
        <v>112</v>
      </c>
      <c r="M292" s="7" t="s">
        <v>112</v>
      </c>
      <c r="N292" s="7" t="s">
        <v>67</v>
      </c>
      <c r="O292" s="7" t="s">
        <v>131</v>
      </c>
      <c r="P292" s="7" t="s">
        <v>68</v>
      </c>
      <c r="Q292" s="7" t="s">
        <v>68</v>
      </c>
      <c r="R292" s="7" t="s">
        <v>67</v>
      </c>
      <c r="S292" s="7" t="s">
        <v>66</v>
      </c>
      <c r="T292" s="7" t="s">
        <v>66</v>
      </c>
      <c r="U292" s="7" t="s">
        <v>66</v>
      </c>
      <c r="V292" s="7" t="s">
        <v>60</v>
      </c>
      <c r="W292" s="7" t="s">
        <v>66</v>
      </c>
      <c r="X292" s="7" t="s">
        <v>66</v>
      </c>
      <c r="Y292" s="7" t="s">
        <v>60</v>
      </c>
      <c r="Z292" s="7" t="s">
        <v>66</v>
      </c>
      <c r="AA292" s="7" t="s">
        <v>66</v>
      </c>
      <c r="AB292" s="7" t="s">
        <v>67</v>
      </c>
      <c r="AC292" s="7" t="s">
        <v>67</v>
      </c>
      <c r="AD292" s="7" t="s">
        <v>66</v>
      </c>
      <c r="AE292" s="7" t="s">
        <v>67</v>
      </c>
      <c r="AF292" s="7" t="s">
        <v>105</v>
      </c>
      <c r="AG292" s="7" t="s">
        <v>92</v>
      </c>
      <c r="AH292" s="7" t="s">
        <v>63</v>
      </c>
      <c r="AI292" s="7" t="s">
        <v>105</v>
      </c>
      <c r="AJ292" s="7" t="s">
        <v>105</v>
      </c>
      <c r="AK292" s="7" t="s">
        <v>63</v>
      </c>
      <c r="AL292" s="7" t="s">
        <v>105</v>
      </c>
      <c r="AM292" s="7" t="s">
        <v>105</v>
      </c>
      <c r="AN292" s="7" t="s">
        <v>63</v>
      </c>
      <c r="AO292" s="7" t="s">
        <v>63</v>
      </c>
      <c r="AP292" s="7" t="s">
        <v>105</v>
      </c>
      <c r="AQ292" s="7" t="s">
        <v>105</v>
      </c>
      <c r="AR292" s="7" t="s">
        <v>105</v>
      </c>
      <c r="AS292" s="7" t="s">
        <v>112</v>
      </c>
      <c r="AT292" s="7" t="s">
        <v>131</v>
      </c>
      <c r="AU292" s="7" t="s">
        <v>131</v>
      </c>
      <c r="AV292" s="7" t="s">
        <v>112</v>
      </c>
      <c r="AW292" s="7" t="s">
        <v>131</v>
      </c>
      <c r="AX292" s="7" t="s">
        <v>131</v>
      </c>
      <c r="AY292" s="7" t="s">
        <v>131</v>
      </c>
      <c r="AZ292" s="7" t="s">
        <v>131</v>
      </c>
      <c r="BA292" s="7" t="s">
        <v>65</v>
      </c>
      <c r="BB292" s="7" t="s">
        <v>112</v>
      </c>
      <c r="BC292" s="7" t="s">
        <v>267</v>
      </c>
      <c r="BD292" s="7" t="s">
        <v>105</v>
      </c>
    </row>
    <row r="293" spans="1:62" ht="13">
      <c r="A293" s="5">
        <v>43815.774240520834</v>
      </c>
      <c r="B293" s="7" t="s">
        <v>55</v>
      </c>
      <c r="C293" s="7" t="s">
        <v>58</v>
      </c>
      <c r="D293" s="7" t="s">
        <v>57</v>
      </c>
      <c r="E293" s="7" t="s">
        <v>68</v>
      </c>
      <c r="F293" s="7" t="s">
        <v>55</v>
      </c>
      <c r="G293" s="7" t="s">
        <v>61</v>
      </c>
      <c r="H293" s="7" t="s">
        <v>62</v>
      </c>
      <c r="I293" s="7" t="s">
        <v>55</v>
      </c>
      <c r="J293" s="7" t="s">
        <v>55</v>
      </c>
      <c r="K293" s="7" t="s">
        <v>92</v>
      </c>
      <c r="L293" s="7" t="s">
        <v>64</v>
      </c>
      <c r="M293" s="7" t="s">
        <v>65</v>
      </c>
      <c r="N293" s="7" t="s">
        <v>60</v>
      </c>
      <c r="O293" s="7" t="s">
        <v>65</v>
      </c>
      <c r="P293" s="7" t="s">
        <v>67</v>
      </c>
      <c r="Q293" s="7" t="s">
        <v>62</v>
      </c>
      <c r="R293" s="7" t="s">
        <v>68</v>
      </c>
      <c r="S293" s="7" t="s">
        <v>62</v>
      </c>
      <c r="T293" s="7" t="s">
        <v>68</v>
      </c>
      <c r="U293" s="7" t="s">
        <v>62</v>
      </c>
      <c r="V293" s="7" t="s">
        <v>62</v>
      </c>
      <c r="W293" s="7" t="s">
        <v>62</v>
      </c>
      <c r="X293" s="7" t="s">
        <v>68</v>
      </c>
      <c r="Y293" s="7" t="s">
        <v>62</v>
      </c>
      <c r="Z293" s="7" t="s">
        <v>85</v>
      </c>
      <c r="AA293" s="7" t="s">
        <v>62</v>
      </c>
      <c r="AB293" s="7" t="s">
        <v>62</v>
      </c>
      <c r="AC293" s="7" t="s">
        <v>60</v>
      </c>
      <c r="AD293" s="7" t="s">
        <v>67</v>
      </c>
      <c r="AE293" s="7" t="s">
        <v>60</v>
      </c>
      <c r="AF293" s="7" t="s">
        <v>92</v>
      </c>
      <c r="AG293" s="7" t="s">
        <v>93</v>
      </c>
      <c r="AH293" s="7" t="s">
        <v>63</v>
      </c>
      <c r="AI293" s="7" t="s">
        <v>92</v>
      </c>
      <c r="AJ293" s="7" t="s">
        <v>61</v>
      </c>
      <c r="AK293" s="7" t="s">
        <v>63</v>
      </c>
      <c r="AL293" s="7" t="s">
        <v>61</v>
      </c>
      <c r="AM293" s="7" t="s">
        <v>105</v>
      </c>
      <c r="AN293" s="7" t="s">
        <v>61</v>
      </c>
      <c r="AO293" s="7" t="s">
        <v>61</v>
      </c>
      <c r="AP293" s="7" t="s">
        <v>61</v>
      </c>
      <c r="AQ293" s="7" t="s">
        <v>105</v>
      </c>
      <c r="AR293" s="7" t="s">
        <v>105</v>
      </c>
      <c r="AS293" s="7" t="s">
        <v>112</v>
      </c>
      <c r="AT293" s="7" t="s">
        <v>65</v>
      </c>
      <c r="AU293" s="7" t="s">
        <v>131</v>
      </c>
      <c r="AV293" s="7" t="s">
        <v>108</v>
      </c>
      <c r="AW293" s="7" t="s">
        <v>131</v>
      </c>
      <c r="AX293" s="7" t="s">
        <v>112</v>
      </c>
      <c r="AY293" s="7" t="s">
        <v>112</v>
      </c>
      <c r="AZ293" s="7" t="s">
        <v>108</v>
      </c>
      <c r="BA293" s="7" t="s">
        <v>65</v>
      </c>
      <c r="BB293" s="7" t="s">
        <v>65</v>
      </c>
      <c r="BC293" s="7" t="s">
        <v>297</v>
      </c>
      <c r="BD293" s="7" t="s">
        <v>63</v>
      </c>
    </row>
    <row r="294" spans="1:62" ht="13">
      <c r="A294" s="5">
        <v>43815.789561296297</v>
      </c>
      <c r="B294" s="7" t="s">
        <v>55</v>
      </c>
      <c r="C294" s="7" t="s">
        <v>58</v>
      </c>
      <c r="D294" s="7" t="s">
        <v>57</v>
      </c>
      <c r="E294" s="7" t="s">
        <v>67</v>
      </c>
      <c r="F294" s="7" t="s">
        <v>128</v>
      </c>
      <c r="G294" s="7" t="s">
        <v>61</v>
      </c>
      <c r="H294" s="7" t="s">
        <v>60</v>
      </c>
      <c r="I294" s="7" t="s">
        <v>55</v>
      </c>
      <c r="J294" s="7" t="s">
        <v>55</v>
      </c>
      <c r="K294" s="7" t="s">
        <v>61</v>
      </c>
      <c r="L294" s="7" t="s">
        <v>65</v>
      </c>
      <c r="M294" s="7" t="s">
        <v>65</v>
      </c>
      <c r="N294" s="7" t="s">
        <v>68</v>
      </c>
      <c r="O294" s="7" t="s">
        <v>65</v>
      </c>
      <c r="P294" s="7" t="s">
        <v>68</v>
      </c>
      <c r="Q294" s="7" t="s">
        <v>68</v>
      </c>
      <c r="R294" s="7" t="s">
        <v>62</v>
      </c>
      <c r="S294" s="7" t="s">
        <v>68</v>
      </c>
      <c r="T294" s="7" t="s">
        <v>68</v>
      </c>
      <c r="U294" s="7" t="s">
        <v>62</v>
      </c>
      <c r="V294" s="7" t="s">
        <v>62</v>
      </c>
      <c r="W294" s="7" t="s">
        <v>62</v>
      </c>
      <c r="X294" s="7" t="s">
        <v>62</v>
      </c>
      <c r="Y294" s="7" t="s">
        <v>62</v>
      </c>
      <c r="Z294" s="7" t="s">
        <v>85</v>
      </c>
      <c r="AA294" s="7" t="s">
        <v>68</v>
      </c>
      <c r="AB294" s="7" t="s">
        <v>68</v>
      </c>
      <c r="AC294" s="7" t="s">
        <v>68</v>
      </c>
      <c r="AD294" s="7" t="s">
        <v>66</v>
      </c>
      <c r="AE294" s="7" t="s">
        <v>67</v>
      </c>
      <c r="AF294" s="7" t="s">
        <v>92</v>
      </c>
      <c r="AG294" s="7" t="s">
        <v>92</v>
      </c>
      <c r="AH294" s="7" t="s">
        <v>63</v>
      </c>
      <c r="AI294" s="7" t="s">
        <v>63</v>
      </c>
      <c r="AJ294" s="7" t="s">
        <v>105</v>
      </c>
      <c r="AK294" s="7" t="s">
        <v>63</v>
      </c>
      <c r="AL294" s="7" t="s">
        <v>61</v>
      </c>
      <c r="AM294" s="7" t="s">
        <v>105</v>
      </c>
      <c r="AN294" s="7" t="s">
        <v>63</v>
      </c>
      <c r="AO294" s="7" t="s">
        <v>105</v>
      </c>
      <c r="AP294" s="7" t="s">
        <v>105</v>
      </c>
      <c r="AQ294" s="7" t="s">
        <v>105</v>
      </c>
      <c r="AR294" s="7" t="s">
        <v>105</v>
      </c>
      <c r="AS294" s="7" t="s">
        <v>112</v>
      </c>
      <c r="AT294" s="7" t="s">
        <v>65</v>
      </c>
      <c r="AU294" s="7" t="s">
        <v>108</v>
      </c>
      <c r="AV294" s="7" t="s">
        <v>108</v>
      </c>
      <c r="AW294" s="7" t="s">
        <v>108</v>
      </c>
      <c r="AX294" s="7" t="s">
        <v>108</v>
      </c>
      <c r="AY294" s="7" t="s">
        <v>108</v>
      </c>
      <c r="AZ294" s="7" t="s">
        <v>112</v>
      </c>
      <c r="BA294" s="7" t="s">
        <v>65</v>
      </c>
      <c r="BB294" s="7" t="s">
        <v>65</v>
      </c>
      <c r="BC294" s="7" t="s">
        <v>260</v>
      </c>
      <c r="BD294" s="7" t="s">
        <v>105</v>
      </c>
    </row>
    <row r="295" spans="1:62" ht="13">
      <c r="A295" s="5">
        <v>43815.811149814814</v>
      </c>
      <c r="B295" s="7" t="s">
        <v>55</v>
      </c>
      <c r="C295" s="7" t="s">
        <v>58</v>
      </c>
      <c r="D295" s="7" t="s">
        <v>57</v>
      </c>
      <c r="E295" s="7" t="s">
        <v>60</v>
      </c>
      <c r="F295" s="7" t="s">
        <v>55</v>
      </c>
      <c r="G295" s="7" t="s">
        <v>61</v>
      </c>
      <c r="H295" s="7" t="s">
        <v>60</v>
      </c>
      <c r="I295" s="7" t="s">
        <v>55</v>
      </c>
      <c r="J295" s="7" t="s">
        <v>55</v>
      </c>
      <c r="K295" s="7" t="s">
        <v>61</v>
      </c>
      <c r="L295" s="7" t="s">
        <v>131</v>
      </c>
      <c r="M295" s="7" t="s">
        <v>65</v>
      </c>
      <c r="N295" s="7" t="s">
        <v>60</v>
      </c>
      <c r="O295" s="7" t="s">
        <v>131</v>
      </c>
      <c r="P295" s="7" t="s">
        <v>60</v>
      </c>
      <c r="Q295" s="7" t="s">
        <v>68</v>
      </c>
      <c r="R295" s="7" t="s">
        <v>68</v>
      </c>
      <c r="S295" s="7" t="s">
        <v>60</v>
      </c>
      <c r="T295" s="7" t="s">
        <v>60</v>
      </c>
      <c r="U295" s="7" t="s">
        <v>62</v>
      </c>
      <c r="V295" s="7" t="s">
        <v>62</v>
      </c>
      <c r="W295" s="7" t="s">
        <v>62</v>
      </c>
      <c r="X295" s="7" t="s">
        <v>68</v>
      </c>
      <c r="Y295" s="7" t="s">
        <v>68</v>
      </c>
      <c r="Z295" s="7" t="s">
        <v>66</v>
      </c>
      <c r="AA295" s="7" t="s">
        <v>66</v>
      </c>
      <c r="AB295" s="7" t="s">
        <v>60</v>
      </c>
      <c r="AC295" s="7" t="s">
        <v>60</v>
      </c>
      <c r="AD295" s="7" t="s">
        <v>66</v>
      </c>
      <c r="AE295" s="7" t="s">
        <v>67</v>
      </c>
      <c r="AF295" s="7" t="s">
        <v>61</v>
      </c>
      <c r="AG295" s="7" t="s">
        <v>93</v>
      </c>
      <c r="AH295" s="7" t="s">
        <v>61</v>
      </c>
      <c r="AI295" s="7" t="s">
        <v>61</v>
      </c>
      <c r="AJ295" s="7" t="s">
        <v>63</v>
      </c>
      <c r="AK295" s="7" t="s">
        <v>61</v>
      </c>
      <c r="AL295" s="7" t="s">
        <v>63</v>
      </c>
      <c r="AM295" s="7" t="s">
        <v>63</v>
      </c>
      <c r="AN295" s="7" t="s">
        <v>63</v>
      </c>
      <c r="AO295" s="7" t="s">
        <v>105</v>
      </c>
      <c r="AP295" s="7" t="s">
        <v>63</v>
      </c>
      <c r="AQ295" s="7" t="s">
        <v>105</v>
      </c>
      <c r="AR295" s="7" t="s">
        <v>105</v>
      </c>
      <c r="AS295" s="7" t="s">
        <v>65</v>
      </c>
      <c r="AT295" s="7" t="s">
        <v>131</v>
      </c>
      <c r="AU295" s="7" t="s">
        <v>131</v>
      </c>
      <c r="AV295" s="7" t="s">
        <v>108</v>
      </c>
      <c r="AW295" s="7" t="s">
        <v>112</v>
      </c>
      <c r="AX295" s="7" t="s">
        <v>112</v>
      </c>
      <c r="AY295" s="7" t="s">
        <v>131</v>
      </c>
      <c r="AZ295" s="7" t="s">
        <v>131</v>
      </c>
      <c r="BA295" s="7" t="s">
        <v>131</v>
      </c>
      <c r="BB295" s="7" t="s">
        <v>131</v>
      </c>
      <c r="BD295" s="7" t="s">
        <v>105</v>
      </c>
    </row>
    <row r="296" spans="1:62" ht="13">
      <c r="A296" s="5">
        <v>43815.833870046292</v>
      </c>
      <c r="B296" s="7" t="s">
        <v>55</v>
      </c>
      <c r="C296" s="7" t="s">
        <v>56</v>
      </c>
      <c r="D296" s="7" t="s">
        <v>59</v>
      </c>
      <c r="E296" s="7" t="s">
        <v>60</v>
      </c>
      <c r="F296" s="7" t="s">
        <v>128</v>
      </c>
      <c r="G296" s="7" t="s">
        <v>63</v>
      </c>
      <c r="H296" s="7" t="s">
        <v>60</v>
      </c>
      <c r="J296" s="7" t="s">
        <v>55</v>
      </c>
      <c r="K296" s="7" t="s">
        <v>63</v>
      </c>
      <c r="L296" s="7" t="s">
        <v>131</v>
      </c>
      <c r="M296" s="7" t="s">
        <v>112</v>
      </c>
      <c r="N296" s="7" t="s">
        <v>66</v>
      </c>
      <c r="O296" s="7" t="s">
        <v>131</v>
      </c>
      <c r="P296" s="7" t="s">
        <v>67</v>
      </c>
      <c r="Q296" s="7" t="s">
        <v>60</v>
      </c>
      <c r="R296" s="7" t="s">
        <v>60</v>
      </c>
      <c r="S296" s="7" t="s">
        <v>67</v>
      </c>
      <c r="T296" s="7" t="s">
        <v>67</v>
      </c>
      <c r="U296" s="7" t="s">
        <v>67</v>
      </c>
      <c r="V296" s="7" t="s">
        <v>60</v>
      </c>
      <c r="W296" s="7" t="s">
        <v>67</v>
      </c>
      <c r="X296" s="7" t="s">
        <v>67</v>
      </c>
      <c r="Y296" s="7" t="s">
        <v>60</v>
      </c>
      <c r="Z296" s="7" t="s">
        <v>85</v>
      </c>
      <c r="AA296" s="7" t="s">
        <v>60</v>
      </c>
      <c r="AB296" s="7" t="s">
        <v>68</v>
      </c>
      <c r="AC296" s="7" t="s">
        <v>68</v>
      </c>
      <c r="AD296" s="7" t="s">
        <v>67</v>
      </c>
      <c r="AE296" s="7" t="s">
        <v>67</v>
      </c>
      <c r="AF296" s="7" t="s">
        <v>61</v>
      </c>
      <c r="AG296" s="7" t="s">
        <v>92</v>
      </c>
      <c r="AH296" s="7" t="s">
        <v>63</v>
      </c>
      <c r="AI296" s="7" t="s">
        <v>63</v>
      </c>
      <c r="AJ296" s="7" t="s">
        <v>61</v>
      </c>
      <c r="AK296" s="7" t="s">
        <v>63</v>
      </c>
      <c r="AL296" s="7" t="s">
        <v>63</v>
      </c>
      <c r="AM296" s="7" t="s">
        <v>105</v>
      </c>
      <c r="AN296" s="7" t="s">
        <v>63</v>
      </c>
      <c r="AO296" s="7" t="s">
        <v>105</v>
      </c>
      <c r="AP296" s="7" t="s">
        <v>105</v>
      </c>
      <c r="AQ296" s="7" t="s">
        <v>105</v>
      </c>
      <c r="AR296" s="7" t="s">
        <v>105</v>
      </c>
      <c r="AS296" s="7" t="s">
        <v>131</v>
      </c>
      <c r="AT296" s="7" t="s">
        <v>112</v>
      </c>
      <c r="AU296" s="7" t="s">
        <v>65</v>
      </c>
      <c r="AV296" s="7" t="s">
        <v>112</v>
      </c>
      <c r="AW296" s="7" t="s">
        <v>131</v>
      </c>
      <c r="AX296" s="7" t="s">
        <v>131</v>
      </c>
      <c r="AY296" s="7" t="s">
        <v>131</v>
      </c>
      <c r="AZ296" s="7" t="s">
        <v>65</v>
      </c>
      <c r="BA296" s="7" t="s">
        <v>131</v>
      </c>
      <c r="BB296" s="7" t="s">
        <v>131</v>
      </c>
      <c r="BC296" s="7" t="s">
        <v>326</v>
      </c>
      <c r="BD296" s="7" t="s">
        <v>105</v>
      </c>
    </row>
    <row r="297" spans="1:62" ht="13">
      <c r="A297" s="5">
        <v>43815.880598518517</v>
      </c>
      <c r="B297" s="7" t="s">
        <v>55</v>
      </c>
      <c r="C297" s="7" t="s">
        <v>58</v>
      </c>
      <c r="D297" s="7" t="s">
        <v>136</v>
      </c>
      <c r="E297" s="7" t="s">
        <v>67</v>
      </c>
      <c r="F297" s="7" t="s">
        <v>128</v>
      </c>
      <c r="G297" s="7" t="s">
        <v>92</v>
      </c>
      <c r="H297" s="7" t="s">
        <v>67</v>
      </c>
      <c r="I297" s="7" t="s">
        <v>128</v>
      </c>
      <c r="J297" s="7" t="s">
        <v>128</v>
      </c>
      <c r="K297" s="7" t="s">
        <v>61</v>
      </c>
      <c r="L297" s="7" t="s">
        <v>65</v>
      </c>
      <c r="M297" s="7" t="s">
        <v>65</v>
      </c>
      <c r="N297" s="7" t="s">
        <v>68</v>
      </c>
      <c r="O297" s="7" t="s">
        <v>131</v>
      </c>
      <c r="P297" s="7" t="s">
        <v>68</v>
      </c>
      <c r="Q297" s="7" t="s">
        <v>62</v>
      </c>
      <c r="R297" s="7" t="s">
        <v>68</v>
      </c>
      <c r="S297" s="7" t="s">
        <v>60</v>
      </c>
      <c r="T297" s="7" t="s">
        <v>60</v>
      </c>
      <c r="U297" s="7" t="s">
        <v>60</v>
      </c>
      <c r="V297" s="7" t="s">
        <v>68</v>
      </c>
      <c r="W297" s="7" t="s">
        <v>60</v>
      </c>
      <c r="X297" s="7" t="s">
        <v>60</v>
      </c>
      <c r="Y297" s="7" t="s">
        <v>68</v>
      </c>
      <c r="Z297" s="7" t="s">
        <v>85</v>
      </c>
      <c r="AA297" s="7" t="s">
        <v>67</v>
      </c>
      <c r="AB297" s="7" t="s">
        <v>62</v>
      </c>
      <c r="AC297" s="7" t="s">
        <v>62</v>
      </c>
      <c r="AD297" s="7" t="s">
        <v>67</v>
      </c>
      <c r="AE297" s="7" t="s">
        <v>66</v>
      </c>
      <c r="AF297" s="7" t="s">
        <v>61</v>
      </c>
      <c r="AG297" s="7" t="s">
        <v>105</v>
      </c>
      <c r="AH297" s="7" t="s">
        <v>105</v>
      </c>
      <c r="AI297" s="7" t="s">
        <v>63</v>
      </c>
      <c r="AJ297" s="7" t="s">
        <v>105</v>
      </c>
      <c r="AK297" s="7" t="s">
        <v>63</v>
      </c>
      <c r="AL297" s="7" t="s">
        <v>63</v>
      </c>
      <c r="AM297" s="7" t="s">
        <v>105</v>
      </c>
      <c r="AN297" s="7" t="s">
        <v>63</v>
      </c>
      <c r="AO297" s="7" t="s">
        <v>105</v>
      </c>
      <c r="AP297" s="7" t="s">
        <v>105</v>
      </c>
      <c r="AQ297" s="7" t="s">
        <v>105</v>
      </c>
      <c r="AR297" s="7" t="s">
        <v>105</v>
      </c>
      <c r="AS297" s="7" t="s">
        <v>112</v>
      </c>
      <c r="AT297" s="7" t="s">
        <v>112</v>
      </c>
      <c r="AU297" s="7" t="s">
        <v>112</v>
      </c>
      <c r="AV297" s="7" t="s">
        <v>108</v>
      </c>
      <c r="AW297" s="7" t="s">
        <v>112</v>
      </c>
      <c r="AX297" s="7" t="s">
        <v>112</v>
      </c>
      <c r="AY297" s="7" t="s">
        <v>112</v>
      </c>
      <c r="AZ297" s="7" t="s">
        <v>112</v>
      </c>
      <c r="BA297" s="7" t="s">
        <v>112</v>
      </c>
      <c r="BB297" s="7" t="s">
        <v>112</v>
      </c>
      <c r="BC297" s="7" t="s">
        <v>238</v>
      </c>
      <c r="BD297" s="7" t="s">
        <v>105</v>
      </c>
    </row>
    <row r="298" spans="1:62" ht="13">
      <c r="A298" s="5">
        <v>43815.938876643515</v>
      </c>
      <c r="B298" s="7" t="s">
        <v>55</v>
      </c>
      <c r="C298" s="7" t="s">
        <v>58</v>
      </c>
      <c r="D298" s="7" t="s">
        <v>194</v>
      </c>
      <c r="E298" s="7" t="s">
        <v>68</v>
      </c>
      <c r="F298" s="7" t="s">
        <v>55</v>
      </c>
      <c r="G298" s="7" t="s">
        <v>63</v>
      </c>
      <c r="H298" s="7" t="s">
        <v>68</v>
      </c>
      <c r="I298" s="7" t="s">
        <v>55</v>
      </c>
      <c r="J298" s="7" t="s">
        <v>55</v>
      </c>
      <c r="K298" s="7" t="s">
        <v>63</v>
      </c>
      <c r="L298" s="7" t="s">
        <v>112</v>
      </c>
      <c r="M298" s="7" t="s">
        <v>108</v>
      </c>
      <c r="N298" s="7" t="s">
        <v>67</v>
      </c>
      <c r="O298" s="7" t="s">
        <v>212</v>
      </c>
      <c r="P298" s="7" t="s">
        <v>67</v>
      </c>
      <c r="Q298" s="7" t="s">
        <v>67</v>
      </c>
      <c r="R298" s="7" t="s">
        <v>67</v>
      </c>
      <c r="S298" s="7" t="s">
        <v>67</v>
      </c>
      <c r="T298" s="7" t="s">
        <v>67</v>
      </c>
      <c r="U298" s="7" t="s">
        <v>67</v>
      </c>
      <c r="V298" s="7" t="s">
        <v>67</v>
      </c>
      <c r="W298" s="7" t="s">
        <v>67</v>
      </c>
      <c r="X298" s="7" t="s">
        <v>67</v>
      </c>
      <c r="Y298" s="7" t="s">
        <v>60</v>
      </c>
      <c r="Z298" s="7" t="s">
        <v>66</v>
      </c>
      <c r="AA298" s="7" t="s">
        <v>66</v>
      </c>
      <c r="AB298" s="7" t="s">
        <v>67</v>
      </c>
      <c r="AC298" s="7" t="s">
        <v>67</v>
      </c>
      <c r="AD298" s="7" t="s">
        <v>60</v>
      </c>
      <c r="AE298" s="7" t="s">
        <v>66</v>
      </c>
      <c r="AF298" s="7" t="s">
        <v>63</v>
      </c>
      <c r="AG298" s="7" t="s">
        <v>63</v>
      </c>
      <c r="AH298" s="7" t="s">
        <v>63</v>
      </c>
      <c r="AI298" s="7" t="s">
        <v>63</v>
      </c>
      <c r="AJ298" s="7" t="s">
        <v>63</v>
      </c>
      <c r="AK298" s="7" t="s">
        <v>63</v>
      </c>
      <c r="AL298" s="7" t="s">
        <v>63</v>
      </c>
      <c r="AM298" s="7" t="s">
        <v>105</v>
      </c>
      <c r="AN298" s="7" t="s">
        <v>61</v>
      </c>
      <c r="AO298" s="7" t="s">
        <v>63</v>
      </c>
      <c r="AP298" s="7" t="s">
        <v>63</v>
      </c>
      <c r="AQ298" s="7" t="s">
        <v>105</v>
      </c>
      <c r="AR298" s="7" t="s">
        <v>105</v>
      </c>
      <c r="AS298" s="7" t="s">
        <v>108</v>
      </c>
      <c r="AT298" s="7" t="s">
        <v>108</v>
      </c>
      <c r="AU298" s="7" t="s">
        <v>64</v>
      </c>
      <c r="AV298" s="7" t="s">
        <v>108</v>
      </c>
      <c r="AW298" s="7" t="s">
        <v>64</v>
      </c>
      <c r="AX298" s="7" t="s">
        <v>131</v>
      </c>
      <c r="AY298" s="7" t="s">
        <v>65</v>
      </c>
      <c r="AZ298" s="7" t="s">
        <v>112</v>
      </c>
      <c r="BA298" s="7" t="s">
        <v>65</v>
      </c>
      <c r="BB298" s="7" t="s">
        <v>112</v>
      </c>
      <c r="BC298" s="7" t="s">
        <v>267</v>
      </c>
      <c r="BD298" s="7" t="s">
        <v>63</v>
      </c>
    </row>
    <row r="299" spans="1:62" ht="13">
      <c r="A299" s="5">
        <v>43815.94155930556</v>
      </c>
      <c r="B299" s="7" t="s">
        <v>55</v>
      </c>
      <c r="C299" s="7" t="s">
        <v>58</v>
      </c>
      <c r="D299" s="7" t="s">
        <v>59</v>
      </c>
      <c r="E299" s="7" t="s">
        <v>67</v>
      </c>
      <c r="F299" s="7" t="s">
        <v>128</v>
      </c>
      <c r="G299" s="7" t="s">
        <v>63</v>
      </c>
      <c r="H299" s="7" t="s">
        <v>67</v>
      </c>
      <c r="I299" s="7" t="s">
        <v>128</v>
      </c>
      <c r="J299" s="7" t="s">
        <v>128</v>
      </c>
      <c r="K299" s="7" t="s">
        <v>63</v>
      </c>
      <c r="L299" s="7" t="s">
        <v>112</v>
      </c>
      <c r="M299" s="7" t="s">
        <v>131</v>
      </c>
      <c r="N299" s="7" t="s">
        <v>66</v>
      </c>
      <c r="O299" s="7" t="s">
        <v>131</v>
      </c>
      <c r="P299" s="7" t="s">
        <v>67</v>
      </c>
      <c r="Q299" s="7" t="s">
        <v>67</v>
      </c>
      <c r="R299" s="7" t="s">
        <v>67</v>
      </c>
      <c r="S299" s="7" t="s">
        <v>67</v>
      </c>
      <c r="T299" s="7" t="s">
        <v>67</v>
      </c>
      <c r="U299" s="7" t="s">
        <v>67</v>
      </c>
      <c r="V299" s="7" t="s">
        <v>67</v>
      </c>
      <c r="W299" s="7" t="s">
        <v>67</v>
      </c>
      <c r="X299" s="7" t="s">
        <v>67</v>
      </c>
      <c r="Y299" s="7" t="s">
        <v>60</v>
      </c>
      <c r="Z299" s="7" t="s">
        <v>199</v>
      </c>
      <c r="AA299" s="7" t="s">
        <v>68</v>
      </c>
      <c r="AB299" s="7" t="s">
        <v>66</v>
      </c>
      <c r="AC299" s="7" t="s">
        <v>66</v>
      </c>
      <c r="AD299" s="7" t="s">
        <v>66</v>
      </c>
      <c r="AE299" s="7" t="s">
        <v>66</v>
      </c>
      <c r="AF299" s="7" t="s">
        <v>61</v>
      </c>
      <c r="AG299" s="7" t="s">
        <v>61</v>
      </c>
      <c r="AH299" s="7" t="s">
        <v>105</v>
      </c>
      <c r="AI299" s="7" t="s">
        <v>61</v>
      </c>
      <c r="AJ299" s="7" t="s">
        <v>63</v>
      </c>
      <c r="AK299" s="7" t="s">
        <v>105</v>
      </c>
      <c r="AL299" s="7" t="s">
        <v>61</v>
      </c>
      <c r="AM299" s="7" t="s">
        <v>105</v>
      </c>
      <c r="AN299" s="7" t="s">
        <v>63</v>
      </c>
      <c r="AO299" s="7" t="s">
        <v>105</v>
      </c>
      <c r="AP299" s="7" t="s">
        <v>105</v>
      </c>
      <c r="AQ299" s="7" t="s">
        <v>105</v>
      </c>
      <c r="AR299" s="7" t="s">
        <v>105</v>
      </c>
      <c r="AS299" s="7" t="s">
        <v>131</v>
      </c>
      <c r="AT299" s="7" t="s">
        <v>65</v>
      </c>
      <c r="AU299" s="7" t="s">
        <v>65</v>
      </c>
      <c r="AV299" s="7" t="s">
        <v>112</v>
      </c>
      <c r="AW299" s="7" t="s">
        <v>65</v>
      </c>
      <c r="AX299" s="7" t="s">
        <v>65</v>
      </c>
      <c r="AY299" s="7" t="s">
        <v>65</v>
      </c>
      <c r="AZ299" s="7" t="s">
        <v>65</v>
      </c>
      <c r="BA299" s="7" t="s">
        <v>112</v>
      </c>
      <c r="BB299" s="7" t="s">
        <v>112</v>
      </c>
      <c r="BC299" s="7" t="s">
        <v>283</v>
      </c>
      <c r="BD299" s="7" t="s">
        <v>61</v>
      </c>
    </row>
    <row r="300" spans="1:62" ht="13">
      <c r="A300" s="5">
        <v>43815.97822391204</v>
      </c>
      <c r="B300" s="7" t="s">
        <v>55</v>
      </c>
      <c r="C300" s="7" t="s">
        <v>58</v>
      </c>
      <c r="D300" s="7" t="s">
        <v>194</v>
      </c>
      <c r="E300" s="7" t="s">
        <v>60</v>
      </c>
      <c r="F300" s="7" t="s">
        <v>55</v>
      </c>
      <c r="G300" s="7" t="s">
        <v>63</v>
      </c>
      <c r="H300" s="7" t="s">
        <v>60</v>
      </c>
      <c r="I300" s="7" t="s">
        <v>55</v>
      </c>
      <c r="J300" s="7" t="s">
        <v>55</v>
      </c>
      <c r="K300" s="7" t="s">
        <v>105</v>
      </c>
      <c r="L300" s="7" t="s">
        <v>108</v>
      </c>
      <c r="M300" s="7" t="s">
        <v>131</v>
      </c>
      <c r="N300" s="7" t="s">
        <v>66</v>
      </c>
      <c r="O300" s="7" t="s">
        <v>212</v>
      </c>
      <c r="P300" s="7" t="s">
        <v>66</v>
      </c>
      <c r="Q300" s="7" t="s">
        <v>66</v>
      </c>
      <c r="R300" s="7" t="s">
        <v>66</v>
      </c>
      <c r="S300" s="7" t="s">
        <v>66</v>
      </c>
      <c r="T300" s="7" t="s">
        <v>66</v>
      </c>
      <c r="U300" s="7" t="s">
        <v>66</v>
      </c>
      <c r="V300" s="7" t="s">
        <v>66</v>
      </c>
      <c r="W300" s="7" t="s">
        <v>67</v>
      </c>
      <c r="X300" s="7" t="s">
        <v>66</v>
      </c>
      <c r="Y300" s="7" t="s">
        <v>66</v>
      </c>
      <c r="Z300" s="7" t="s">
        <v>85</v>
      </c>
      <c r="AA300" s="7" t="s">
        <v>68</v>
      </c>
      <c r="AB300" s="7" t="s">
        <v>60</v>
      </c>
      <c r="AC300" s="7" t="s">
        <v>68</v>
      </c>
      <c r="AD300" s="7" t="s">
        <v>66</v>
      </c>
      <c r="AE300" s="7" t="s">
        <v>66</v>
      </c>
      <c r="AF300" s="7" t="s">
        <v>63</v>
      </c>
      <c r="AG300" s="7" t="s">
        <v>63</v>
      </c>
      <c r="AH300" s="7" t="s">
        <v>105</v>
      </c>
      <c r="AI300" s="7" t="s">
        <v>61</v>
      </c>
      <c r="AJ300" s="7" t="s">
        <v>63</v>
      </c>
      <c r="AK300" s="7" t="s">
        <v>63</v>
      </c>
      <c r="AL300" s="7" t="s">
        <v>92</v>
      </c>
      <c r="AM300" s="7" t="s">
        <v>63</v>
      </c>
      <c r="AN300" s="7" t="s">
        <v>63</v>
      </c>
      <c r="AO300" s="7" t="s">
        <v>105</v>
      </c>
      <c r="AP300" s="7" t="s">
        <v>105</v>
      </c>
      <c r="AQ300" s="7" t="s">
        <v>105</v>
      </c>
      <c r="AR300" s="7" t="s">
        <v>105</v>
      </c>
      <c r="AS300" s="7" t="s">
        <v>108</v>
      </c>
      <c r="AT300" s="7" t="s">
        <v>112</v>
      </c>
      <c r="AU300" s="7" t="s">
        <v>64</v>
      </c>
      <c r="AV300" s="7" t="s">
        <v>131</v>
      </c>
      <c r="AW300" s="7" t="s">
        <v>64</v>
      </c>
      <c r="AX300" s="7" t="s">
        <v>64</v>
      </c>
      <c r="AY300" s="7" t="s">
        <v>64</v>
      </c>
      <c r="AZ300" s="7" t="s">
        <v>131</v>
      </c>
      <c r="BA300" s="7" t="s">
        <v>64</v>
      </c>
      <c r="BB300" s="7" t="s">
        <v>131</v>
      </c>
      <c r="BC300" s="7" t="s">
        <v>320</v>
      </c>
      <c r="BD300" s="7" t="s">
        <v>105</v>
      </c>
    </row>
    <row r="301" spans="1:62" ht="13">
      <c r="A301" s="5">
        <v>43816.022679444446</v>
      </c>
      <c r="B301" s="7" t="s">
        <v>55</v>
      </c>
      <c r="C301" s="7" t="s">
        <v>58</v>
      </c>
      <c r="D301" s="7" t="s">
        <v>57</v>
      </c>
      <c r="E301" s="7" t="s">
        <v>67</v>
      </c>
      <c r="F301" s="7" t="s">
        <v>128</v>
      </c>
      <c r="G301" s="7" t="s">
        <v>63</v>
      </c>
      <c r="H301" s="7" t="s">
        <v>67</v>
      </c>
      <c r="I301" s="7" t="s">
        <v>55</v>
      </c>
      <c r="J301" s="7" t="s">
        <v>55</v>
      </c>
      <c r="K301" s="7" t="s">
        <v>63</v>
      </c>
      <c r="L301" s="7" t="s">
        <v>65</v>
      </c>
      <c r="M301" s="7" t="s">
        <v>131</v>
      </c>
      <c r="N301" s="7" t="s">
        <v>60</v>
      </c>
      <c r="O301" s="7" t="s">
        <v>65</v>
      </c>
      <c r="P301" s="7" t="s">
        <v>60</v>
      </c>
      <c r="Q301" s="7" t="s">
        <v>67</v>
      </c>
      <c r="R301" s="7" t="s">
        <v>67</v>
      </c>
      <c r="S301" s="7" t="s">
        <v>67</v>
      </c>
      <c r="T301" s="7" t="s">
        <v>67</v>
      </c>
      <c r="U301" s="7" t="s">
        <v>60</v>
      </c>
      <c r="V301" s="7" t="s">
        <v>67</v>
      </c>
      <c r="W301" s="7" t="s">
        <v>67</v>
      </c>
      <c r="X301" s="7" t="s">
        <v>60</v>
      </c>
      <c r="Y301" s="7" t="s">
        <v>67</v>
      </c>
      <c r="Z301" s="7" t="s">
        <v>66</v>
      </c>
      <c r="AA301" s="7" t="s">
        <v>66</v>
      </c>
      <c r="AB301" s="7" t="s">
        <v>67</v>
      </c>
      <c r="AC301" s="7" t="s">
        <v>67</v>
      </c>
      <c r="AD301" s="7" t="s">
        <v>67</v>
      </c>
      <c r="AE301" s="7" t="s">
        <v>67</v>
      </c>
      <c r="AF301" s="7" t="s">
        <v>63</v>
      </c>
      <c r="AG301" s="7" t="s">
        <v>61</v>
      </c>
      <c r="AH301" s="7" t="s">
        <v>61</v>
      </c>
      <c r="AI301" s="7" t="s">
        <v>63</v>
      </c>
      <c r="AJ301" s="7" t="s">
        <v>63</v>
      </c>
      <c r="AK301" s="7" t="s">
        <v>92</v>
      </c>
      <c r="AL301" s="7" t="s">
        <v>63</v>
      </c>
      <c r="AM301" s="7" t="s">
        <v>105</v>
      </c>
      <c r="AN301" s="7" t="s">
        <v>63</v>
      </c>
      <c r="AO301" s="7" t="s">
        <v>63</v>
      </c>
      <c r="AP301" s="7" t="s">
        <v>61</v>
      </c>
      <c r="AQ301" s="7" t="s">
        <v>105</v>
      </c>
      <c r="AR301" s="7" t="s">
        <v>105</v>
      </c>
      <c r="AS301" s="7" t="s">
        <v>112</v>
      </c>
      <c r="AT301" s="7" t="s">
        <v>131</v>
      </c>
      <c r="AU301" s="7" t="s">
        <v>131</v>
      </c>
      <c r="AV301" s="7" t="s">
        <v>108</v>
      </c>
      <c r="AW301" s="7" t="s">
        <v>131</v>
      </c>
      <c r="AX301" s="7" t="s">
        <v>112</v>
      </c>
      <c r="AY301" s="7" t="s">
        <v>112</v>
      </c>
      <c r="AZ301" s="7" t="s">
        <v>112</v>
      </c>
      <c r="BA301" s="7" t="s">
        <v>112</v>
      </c>
      <c r="BB301" s="7" t="s">
        <v>131</v>
      </c>
      <c r="BC301" s="7" t="s">
        <v>241</v>
      </c>
      <c r="BD301" s="7" t="s">
        <v>63</v>
      </c>
    </row>
    <row r="302" spans="1:62" ht="13">
      <c r="A302" s="5">
        <v>43816.212824259259</v>
      </c>
      <c r="B302" s="7" t="s">
        <v>55</v>
      </c>
      <c r="C302" s="7" t="s">
        <v>58</v>
      </c>
      <c r="D302" s="7" t="s">
        <v>194</v>
      </c>
      <c r="E302" s="7" t="s">
        <v>67</v>
      </c>
      <c r="F302" s="7" t="s">
        <v>128</v>
      </c>
      <c r="G302" s="7" t="s">
        <v>105</v>
      </c>
      <c r="H302" s="7" t="s">
        <v>68</v>
      </c>
      <c r="I302" s="7" t="s">
        <v>55</v>
      </c>
      <c r="J302" s="7" t="s">
        <v>55</v>
      </c>
      <c r="K302" s="7" t="s">
        <v>105</v>
      </c>
      <c r="L302" s="7" t="s">
        <v>131</v>
      </c>
      <c r="M302" s="7" t="s">
        <v>131</v>
      </c>
      <c r="N302" s="7" t="s">
        <v>66</v>
      </c>
      <c r="O302" s="7" t="s">
        <v>65</v>
      </c>
      <c r="P302" s="7" t="s">
        <v>68</v>
      </c>
      <c r="Q302" s="7" t="s">
        <v>66</v>
      </c>
      <c r="R302" s="7" t="s">
        <v>66</v>
      </c>
      <c r="S302" s="7" t="s">
        <v>66</v>
      </c>
      <c r="T302" s="7" t="s">
        <v>66</v>
      </c>
      <c r="U302" s="7" t="s">
        <v>66</v>
      </c>
      <c r="V302" s="7" t="s">
        <v>66</v>
      </c>
      <c r="W302" s="7" t="s">
        <v>66</v>
      </c>
      <c r="X302" s="7" t="s">
        <v>66</v>
      </c>
      <c r="Y302" s="7" t="s">
        <v>66</v>
      </c>
      <c r="Z302" s="7" t="s">
        <v>66</v>
      </c>
      <c r="AA302" s="7" t="s">
        <v>67</v>
      </c>
      <c r="AB302" s="7" t="s">
        <v>68</v>
      </c>
      <c r="AC302" s="7" t="s">
        <v>68</v>
      </c>
      <c r="AD302" s="7" t="s">
        <v>66</v>
      </c>
      <c r="AE302" s="7" t="s">
        <v>66</v>
      </c>
      <c r="AF302" s="7" t="s">
        <v>63</v>
      </c>
      <c r="AG302" s="7" t="s">
        <v>63</v>
      </c>
      <c r="AH302" s="7" t="s">
        <v>105</v>
      </c>
      <c r="AI302" s="7" t="s">
        <v>63</v>
      </c>
      <c r="AJ302" s="7" t="s">
        <v>63</v>
      </c>
      <c r="AK302" s="7" t="s">
        <v>63</v>
      </c>
      <c r="AL302" s="7" t="s">
        <v>61</v>
      </c>
      <c r="AM302" s="7" t="s">
        <v>63</v>
      </c>
      <c r="AN302" s="7" t="s">
        <v>63</v>
      </c>
      <c r="AO302" s="7" t="s">
        <v>105</v>
      </c>
      <c r="AP302" s="7" t="s">
        <v>105</v>
      </c>
      <c r="AQ302" s="7" t="s">
        <v>105</v>
      </c>
      <c r="AR302" s="7" t="s">
        <v>105</v>
      </c>
      <c r="AS302" s="7" t="s">
        <v>112</v>
      </c>
      <c r="AT302" s="7" t="s">
        <v>112</v>
      </c>
      <c r="AU302" s="7" t="s">
        <v>112</v>
      </c>
      <c r="AV302" s="7" t="s">
        <v>112</v>
      </c>
      <c r="AW302" s="7" t="s">
        <v>65</v>
      </c>
      <c r="AX302" s="7" t="s">
        <v>65</v>
      </c>
      <c r="AY302" s="7" t="s">
        <v>65</v>
      </c>
      <c r="AZ302" s="7" t="s">
        <v>65</v>
      </c>
      <c r="BA302" s="7" t="s">
        <v>131</v>
      </c>
      <c r="BB302" s="7" t="s">
        <v>112</v>
      </c>
      <c r="BC302" s="7" t="s">
        <v>238</v>
      </c>
      <c r="BD302" s="7" t="s">
        <v>105</v>
      </c>
    </row>
    <row r="303" spans="1:62" ht="13">
      <c r="A303" s="16">
        <v>43816.267331481482</v>
      </c>
      <c r="B303" s="17" t="s">
        <v>55</v>
      </c>
      <c r="C303" s="17" t="s">
        <v>58</v>
      </c>
      <c r="D303" s="17" t="s">
        <v>194</v>
      </c>
      <c r="E303" s="17" t="s">
        <v>68</v>
      </c>
      <c r="F303" s="17" t="s">
        <v>55</v>
      </c>
      <c r="G303" s="17" t="s">
        <v>92</v>
      </c>
      <c r="H303" s="17" t="s">
        <v>68</v>
      </c>
      <c r="I303" s="17" t="s">
        <v>128</v>
      </c>
      <c r="J303" s="17" t="s">
        <v>55</v>
      </c>
      <c r="K303" s="17" t="s">
        <v>92</v>
      </c>
      <c r="L303" s="17" t="s">
        <v>65</v>
      </c>
      <c r="M303" s="17" t="s">
        <v>65</v>
      </c>
      <c r="N303" s="17" t="s">
        <v>60</v>
      </c>
      <c r="O303" s="17" t="s">
        <v>129</v>
      </c>
      <c r="P303" s="17" t="s">
        <v>62</v>
      </c>
      <c r="Q303" s="17" t="s">
        <v>60</v>
      </c>
      <c r="R303" s="17" t="s">
        <v>68</v>
      </c>
      <c r="S303" s="17" t="s">
        <v>60</v>
      </c>
      <c r="T303" s="17" t="s">
        <v>68</v>
      </c>
      <c r="U303" s="17" t="s">
        <v>60</v>
      </c>
      <c r="V303" s="17" t="s">
        <v>60</v>
      </c>
      <c r="W303" s="17" t="s">
        <v>60</v>
      </c>
      <c r="X303" s="17" t="s">
        <v>68</v>
      </c>
      <c r="Y303" s="17" t="s">
        <v>68</v>
      </c>
      <c r="Z303" s="17" t="s">
        <v>199</v>
      </c>
      <c r="AA303" s="17" t="s">
        <v>68</v>
      </c>
      <c r="AB303" s="17" t="s">
        <v>62</v>
      </c>
      <c r="AC303" s="17" t="s">
        <v>68</v>
      </c>
      <c r="AD303" s="17" t="s">
        <v>66</v>
      </c>
      <c r="AE303" s="17" t="s">
        <v>66</v>
      </c>
      <c r="AF303" s="17" t="s">
        <v>92</v>
      </c>
      <c r="AG303" s="17" t="s">
        <v>93</v>
      </c>
      <c r="AH303" s="17" t="s">
        <v>105</v>
      </c>
      <c r="AI303" s="17" t="s">
        <v>92</v>
      </c>
      <c r="AJ303" s="17" t="s">
        <v>92</v>
      </c>
      <c r="AK303" s="17" t="s">
        <v>92</v>
      </c>
      <c r="AL303" s="17" t="s">
        <v>93</v>
      </c>
      <c r="AM303" s="17" t="s">
        <v>92</v>
      </c>
      <c r="AN303" s="17" t="s">
        <v>92</v>
      </c>
      <c r="AO303" s="17" t="s">
        <v>92</v>
      </c>
      <c r="AP303" s="17" t="s">
        <v>92</v>
      </c>
      <c r="AQ303" s="17" t="s">
        <v>93</v>
      </c>
      <c r="AR303" s="17" t="s">
        <v>277</v>
      </c>
      <c r="AS303" s="17" t="s">
        <v>65</v>
      </c>
      <c r="AT303" s="17" t="s">
        <v>64</v>
      </c>
      <c r="AU303" s="17" t="s">
        <v>64</v>
      </c>
      <c r="AV303" s="17" t="s">
        <v>112</v>
      </c>
      <c r="AW303" s="17" t="s">
        <v>65</v>
      </c>
      <c r="AX303" s="17" t="s">
        <v>64</v>
      </c>
      <c r="AY303" s="17" t="s">
        <v>64</v>
      </c>
      <c r="AZ303" s="17" t="s">
        <v>131</v>
      </c>
      <c r="BA303" s="17" t="s">
        <v>64</v>
      </c>
      <c r="BB303" s="17" t="s">
        <v>64</v>
      </c>
      <c r="BC303" s="17" t="s">
        <v>207</v>
      </c>
      <c r="BD303" s="17" t="s">
        <v>105</v>
      </c>
      <c r="BE303" s="18"/>
      <c r="BF303" s="18"/>
      <c r="BG303" s="18"/>
      <c r="BH303" s="18"/>
      <c r="BI303" s="18"/>
      <c r="BJ303" s="18"/>
    </row>
    <row r="304" spans="1:62" ht="13">
      <c r="A304" s="5">
        <v>43816.293266944442</v>
      </c>
      <c r="B304" s="7" t="s">
        <v>55</v>
      </c>
      <c r="C304" s="7" t="s">
        <v>58</v>
      </c>
      <c r="D304" s="7" t="s">
        <v>136</v>
      </c>
      <c r="E304" s="7" t="s">
        <v>60</v>
      </c>
      <c r="F304" s="7" t="s">
        <v>55</v>
      </c>
      <c r="G304" s="7" t="s">
        <v>61</v>
      </c>
      <c r="H304" s="7" t="s">
        <v>60</v>
      </c>
      <c r="I304" s="7" t="s">
        <v>55</v>
      </c>
      <c r="J304" s="7" t="s">
        <v>128</v>
      </c>
      <c r="K304" s="7" t="s">
        <v>63</v>
      </c>
      <c r="L304" s="7" t="s">
        <v>112</v>
      </c>
      <c r="M304" s="7" t="s">
        <v>64</v>
      </c>
      <c r="N304" s="7" t="s">
        <v>68</v>
      </c>
      <c r="O304" s="7" t="s">
        <v>212</v>
      </c>
      <c r="P304" s="7" t="s">
        <v>60</v>
      </c>
      <c r="Q304" s="7" t="s">
        <v>68</v>
      </c>
      <c r="R304" s="7" t="s">
        <v>68</v>
      </c>
      <c r="S304" s="7" t="s">
        <v>67</v>
      </c>
      <c r="T304" s="7" t="s">
        <v>67</v>
      </c>
      <c r="U304" s="7" t="s">
        <v>60</v>
      </c>
      <c r="V304" s="7" t="s">
        <v>68</v>
      </c>
      <c r="W304" s="7" t="s">
        <v>66</v>
      </c>
      <c r="X304" s="7" t="s">
        <v>67</v>
      </c>
      <c r="Y304" s="7" t="s">
        <v>62</v>
      </c>
      <c r="Z304" s="7" t="s">
        <v>66</v>
      </c>
      <c r="AA304" s="7" t="s">
        <v>66</v>
      </c>
      <c r="AB304" s="7" t="s">
        <v>66</v>
      </c>
      <c r="AC304" s="7" t="s">
        <v>66</v>
      </c>
      <c r="AD304" s="7" t="s">
        <v>66</v>
      </c>
      <c r="AE304" s="7" t="s">
        <v>66</v>
      </c>
      <c r="AF304" s="7" t="s">
        <v>61</v>
      </c>
      <c r="AG304" s="7" t="s">
        <v>92</v>
      </c>
      <c r="AH304" s="7" t="s">
        <v>63</v>
      </c>
      <c r="AI304" s="7" t="s">
        <v>92</v>
      </c>
      <c r="AJ304" s="7" t="s">
        <v>61</v>
      </c>
      <c r="AK304" s="7" t="s">
        <v>61</v>
      </c>
      <c r="AL304" s="7" t="s">
        <v>63</v>
      </c>
      <c r="AM304" s="7" t="s">
        <v>105</v>
      </c>
      <c r="AN304" s="7" t="s">
        <v>63</v>
      </c>
      <c r="AO304" s="7" t="s">
        <v>105</v>
      </c>
      <c r="AP304" s="7" t="s">
        <v>105</v>
      </c>
      <c r="AQ304" s="7" t="s">
        <v>105</v>
      </c>
      <c r="AR304" s="7" t="s">
        <v>105</v>
      </c>
      <c r="AS304" s="7" t="s">
        <v>112</v>
      </c>
      <c r="AT304" s="7" t="s">
        <v>131</v>
      </c>
      <c r="AU304" s="7" t="s">
        <v>108</v>
      </c>
      <c r="AV304" s="7" t="s">
        <v>108</v>
      </c>
      <c r="AW304" s="7" t="s">
        <v>108</v>
      </c>
      <c r="AX304" s="7" t="s">
        <v>108</v>
      </c>
      <c r="AY304" s="7" t="s">
        <v>65</v>
      </c>
      <c r="AZ304" s="7" t="s">
        <v>112</v>
      </c>
      <c r="BA304" s="7" t="s">
        <v>65</v>
      </c>
      <c r="BB304" s="7" t="s">
        <v>65</v>
      </c>
      <c r="BC304" s="7" t="s">
        <v>193</v>
      </c>
      <c r="BD304" s="7" t="s">
        <v>105</v>
      </c>
    </row>
    <row r="305" spans="1:56" ht="13">
      <c r="A305" s="5">
        <v>43816.295249097224</v>
      </c>
      <c r="B305" s="7" t="s">
        <v>55</v>
      </c>
      <c r="C305" s="7" t="s">
        <v>56</v>
      </c>
      <c r="D305" s="7" t="s">
        <v>194</v>
      </c>
      <c r="E305" s="7" t="s">
        <v>68</v>
      </c>
      <c r="F305" s="7" t="s">
        <v>55</v>
      </c>
      <c r="G305" s="7" t="s">
        <v>92</v>
      </c>
      <c r="H305" s="7" t="s">
        <v>68</v>
      </c>
      <c r="I305" s="7" t="s">
        <v>55</v>
      </c>
      <c r="J305" s="7" t="s">
        <v>55</v>
      </c>
      <c r="K305" s="7" t="s">
        <v>63</v>
      </c>
      <c r="L305" s="7" t="s">
        <v>131</v>
      </c>
      <c r="M305" s="7" t="s">
        <v>65</v>
      </c>
      <c r="N305" s="7" t="s">
        <v>67</v>
      </c>
      <c r="O305" s="7" t="s">
        <v>131</v>
      </c>
      <c r="P305" s="7" t="s">
        <v>66</v>
      </c>
      <c r="Q305" s="7" t="s">
        <v>67</v>
      </c>
      <c r="R305" s="7" t="s">
        <v>67</v>
      </c>
      <c r="S305" s="7" t="s">
        <v>66</v>
      </c>
      <c r="T305" s="7" t="s">
        <v>66</v>
      </c>
      <c r="U305" s="7" t="s">
        <v>66</v>
      </c>
      <c r="V305" s="7" t="s">
        <v>66</v>
      </c>
      <c r="W305" s="7" t="s">
        <v>60</v>
      </c>
      <c r="X305" s="7" t="s">
        <v>60</v>
      </c>
      <c r="Y305" s="7" t="s">
        <v>60</v>
      </c>
      <c r="Z305" s="7" t="s">
        <v>199</v>
      </c>
      <c r="AA305" s="7" t="s">
        <v>60</v>
      </c>
      <c r="AB305" s="7" t="s">
        <v>67</v>
      </c>
      <c r="AC305" s="7" t="s">
        <v>67</v>
      </c>
      <c r="AD305" s="7" t="s">
        <v>66</v>
      </c>
      <c r="AE305" s="7" t="s">
        <v>66</v>
      </c>
      <c r="AF305" s="7" t="s">
        <v>93</v>
      </c>
      <c r="AG305" s="7" t="s">
        <v>93</v>
      </c>
      <c r="AH305" s="7" t="s">
        <v>63</v>
      </c>
      <c r="AI305" s="7" t="s">
        <v>93</v>
      </c>
      <c r="AJ305" s="7" t="s">
        <v>93</v>
      </c>
      <c r="AK305" s="7" t="s">
        <v>93</v>
      </c>
      <c r="AL305" s="7" t="s">
        <v>93</v>
      </c>
      <c r="AM305" s="7" t="s">
        <v>93</v>
      </c>
      <c r="AN305" s="7" t="s">
        <v>61</v>
      </c>
      <c r="AO305" s="7" t="s">
        <v>61</v>
      </c>
      <c r="AP305" s="7" t="s">
        <v>92</v>
      </c>
      <c r="AQ305" s="7" t="s">
        <v>92</v>
      </c>
      <c r="AR305" s="7" t="s">
        <v>203</v>
      </c>
      <c r="AS305" s="7" t="s">
        <v>112</v>
      </c>
      <c r="AT305" s="7" t="s">
        <v>64</v>
      </c>
      <c r="AU305" s="7" t="s">
        <v>65</v>
      </c>
      <c r="AV305" s="7" t="s">
        <v>112</v>
      </c>
      <c r="AW305" s="7" t="s">
        <v>65</v>
      </c>
      <c r="AX305" s="7" t="s">
        <v>64</v>
      </c>
      <c r="AY305" s="7" t="s">
        <v>65</v>
      </c>
      <c r="AZ305" s="7" t="s">
        <v>131</v>
      </c>
      <c r="BA305" s="7" t="s">
        <v>64</v>
      </c>
      <c r="BB305" s="7" t="s">
        <v>65</v>
      </c>
      <c r="BC305" s="7" t="s">
        <v>327</v>
      </c>
      <c r="BD305" s="7" t="s">
        <v>61</v>
      </c>
    </row>
    <row r="306" spans="1:56" ht="13">
      <c r="A306" s="5">
        <v>43816.334681655091</v>
      </c>
      <c r="B306" s="7" t="s">
        <v>55</v>
      </c>
      <c r="C306" s="7" t="s">
        <v>58</v>
      </c>
      <c r="E306" s="7" t="s">
        <v>60</v>
      </c>
      <c r="F306" s="7" t="s">
        <v>55</v>
      </c>
      <c r="G306" s="7" t="s">
        <v>61</v>
      </c>
      <c r="H306" s="7" t="s">
        <v>60</v>
      </c>
      <c r="I306" s="7" t="s">
        <v>55</v>
      </c>
      <c r="J306" s="7" t="s">
        <v>55</v>
      </c>
      <c r="K306" s="7" t="s">
        <v>92</v>
      </c>
      <c r="L306" s="7" t="s">
        <v>65</v>
      </c>
      <c r="M306" s="7" t="s">
        <v>65</v>
      </c>
      <c r="N306" s="7" t="s">
        <v>60</v>
      </c>
      <c r="O306" s="7" t="s">
        <v>131</v>
      </c>
      <c r="P306" s="7" t="s">
        <v>68</v>
      </c>
      <c r="Q306" s="7" t="s">
        <v>68</v>
      </c>
      <c r="R306" s="7" t="s">
        <v>68</v>
      </c>
      <c r="S306" s="7" t="s">
        <v>60</v>
      </c>
      <c r="T306" s="7" t="s">
        <v>60</v>
      </c>
      <c r="U306" s="7" t="s">
        <v>60</v>
      </c>
      <c r="V306" s="7" t="s">
        <v>68</v>
      </c>
      <c r="W306" s="7" t="s">
        <v>68</v>
      </c>
      <c r="X306" s="7" t="s">
        <v>68</v>
      </c>
      <c r="Y306" s="7" t="s">
        <v>68</v>
      </c>
      <c r="Z306" s="7" t="s">
        <v>85</v>
      </c>
      <c r="AA306" s="7" t="s">
        <v>68</v>
      </c>
      <c r="AB306" s="7" t="s">
        <v>62</v>
      </c>
      <c r="AC306" s="7" t="s">
        <v>68</v>
      </c>
      <c r="AD306" s="7" t="s">
        <v>60</v>
      </c>
      <c r="AE306" s="7" t="s">
        <v>67</v>
      </c>
      <c r="AF306" s="7" t="s">
        <v>61</v>
      </c>
      <c r="AG306" s="7" t="s">
        <v>92</v>
      </c>
      <c r="AH306" s="7" t="s">
        <v>63</v>
      </c>
      <c r="AI306" s="7" t="s">
        <v>61</v>
      </c>
      <c r="AJ306" s="7" t="s">
        <v>63</v>
      </c>
      <c r="AK306" s="7" t="s">
        <v>63</v>
      </c>
      <c r="AL306" s="7" t="s">
        <v>61</v>
      </c>
      <c r="AM306" s="7" t="s">
        <v>61</v>
      </c>
      <c r="AN306" s="7" t="s">
        <v>63</v>
      </c>
      <c r="AO306" s="7" t="s">
        <v>61</v>
      </c>
      <c r="AP306" s="7" t="s">
        <v>63</v>
      </c>
      <c r="AQ306" s="7" t="s">
        <v>105</v>
      </c>
      <c r="AR306" s="7" t="s">
        <v>105</v>
      </c>
      <c r="AS306" s="7" t="s">
        <v>112</v>
      </c>
      <c r="AT306" s="7" t="s">
        <v>112</v>
      </c>
      <c r="AU306" s="7" t="s">
        <v>131</v>
      </c>
      <c r="AV306" s="7" t="s">
        <v>112</v>
      </c>
      <c r="AW306" s="7" t="s">
        <v>65</v>
      </c>
      <c r="AX306" s="7" t="s">
        <v>65</v>
      </c>
      <c r="AY306" s="7" t="s">
        <v>131</v>
      </c>
      <c r="AZ306" s="7" t="s">
        <v>112</v>
      </c>
      <c r="BA306" s="7" t="s">
        <v>65</v>
      </c>
      <c r="BB306" s="7" t="s">
        <v>65</v>
      </c>
      <c r="BC306" s="7" t="s">
        <v>233</v>
      </c>
      <c r="BD306" s="7" t="s">
        <v>105</v>
      </c>
    </row>
    <row r="307" spans="1:56" ht="13">
      <c r="A307" s="5">
        <v>43816.338505069449</v>
      </c>
      <c r="B307" s="7" t="s">
        <v>55</v>
      </c>
      <c r="C307" s="7" t="s">
        <v>58</v>
      </c>
      <c r="E307" s="7" t="s">
        <v>68</v>
      </c>
      <c r="F307" s="7" t="s">
        <v>55</v>
      </c>
      <c r="G307" s="7" t="s">
        <v>61</v>
      </c>
      <c r="H307" s="7" t="s">
        <v>60</v>
      </c>
      <c r="I307" s="7" t="s">
        <v>55</v>
      </c>
      <c r="J307" s="7" t="s">
        <v>55</v>
      </c>
      <c r="K307" s="7" t="s">
        <v>63</v>
      </c>
      <c r="L307" s="7" t="s">
        <v>131</v>
      </c>
      <c r="M307" s="7" t="s">
        <v>112</v>
      </c>
      <c r="N307" s="7" t="s">
        <v>66</v>
      </c>
      <c r="O307" s="7" t="s">
        <v>131</v>
      </c>
      <c r="P307" s="7" t="s">
        <v>60</v>
      </c>
      <c r="Q307" s="7" t="s">
        <v>67</v>
      </c>
      <c r="R307" s="7" t="s">
        <v>60</v>
      </c>
      <c r="S307" s="7" t="s">
        <v>67</v>
      </c>
      <c r="T307" s="7" t="s">
        <v>67</v>
      </c>
      <c r="U307" s="7" t="s">
        <v>60</v>
      </c>
      <c r="V307" s="7" t="s">
        <v>60</v>
      </c>
      <c r="W307" s="7" t="s">
        <v>67</v>
      </c>
      <c r="X307" s="7" t="s">
        <v>67</v>
      </c>
      <c r="Y307" s="7" t="s">
        <v>67</v>
      </c>
      <c r="Z307" s="7" t="s">
        <v>66</v>
      </c>
      <c r="AA307" s="7" t="s">
        <v>66</v>
      </c>
      <c r="AB307" s="7" t="s">
        <v>60</v>
      </c>
      <c r="AC307" s="7" t="s">
        <v>67</v>
      </c>
      <c r="AD307" s="7" t="s">
        <v>66</v>
      </c>
      <c r="AE307" s="7" t="s">
        <v>66</v>
      </c>
      <c r="AF307" s="7" t="s">
        <v>63</v>
      </c>
      <c r="AG307" s="7" t="s">
        <v>61</v>
      </c>
      <c r="AH307" s="7" t="s">
        <v>63</v>
      </c>
      <c r="AI307" s="7" t="s">
        <v>61</v>
      </c>
      <c r="AJ307" s="7" t="s">
        <v>63</v>
      </c>
      <c r="AK307" s="7" t="s">
        <v>61</v>
      </c>
      <c r="AL307" s="7" t="s">
        <v>63</v>
      </c>
      <c r="AM307" s="7" t="s">
        <v>105</v>
      </c>
      <c r="AN307" s="7" t="s">
        <v>63</v>
      </c>
      <c r="AO307" s="7" t="s">
        <v>63</v>
      </c>
      <c r="AP307" s="7" t="s">
        <v>105</v>
      </c>
      <c r="AQ307" s="7" t="s">
        <v>105</v>
      </c>
      <c r="AR307" s="7" t="s">
        <v>105</v>
      </c>
      <c r="AS307" s="7" t="s">
        <v>112</v>
      </c>
      <c r="AT307" s="7" t="s">
        <v>112</v>
      </c>
      <c r="AU307" s="7" t="s">
        <v>112</v>
      </c>
      <c r="AV307" s="7" t="s">
        <v>108</v>
      </c>
      <c r="AW307" s="7" t="s">
        <v>131</v>
      </c>
      <c r="AX307" s="7" t="s">
        <v>65</v>
      </c>
      <c r="AY307" s="7" t="s">
        <v>65</v>
      </c>
      <c r="AZ307" s="7" t="s">
        <v>65</v>
      </c>
      <c r="BA307" s="7" t="s">
        <v>65</v>
      </c>
      <c r="BB307" s="7" t="s">
        <v>112</v>
      </c>
      <c r="BC307" s="7" t="s">
        <v>328</v>
      </c>
      <c r="BD307" s="7" t="s">
        <v>92</v>
      </c>
    </row>
    <row r="308" spans="1:56" ht="13">
      <c r="A308" s="5">
        <v>43816.344998009256</v>
      </c>
      <c r="B308" s="7" t="s">
        <v>55</v>
      </c>
      <c r="C308" s="7" t="s">
        <v>58</v>
      </c>
      <c r="D308" s="7" t="s">
        <v>57</v>
      </c>
      <c r="E308" s="7" t="s">
        <v>60</v>
      </c>
      <c r="F308" s="7" t="s">
        <v>55</v>
      </c>
      <c r="G308" s="7" t="s">
        <v>63</v>
      </c>
      <c r="H308" s="7" t="s">
        <v>68</v>
      </c>
      <c r="I308" s="7" t="s">
        <v>55</v>
      </c>
      <c r="J308" s="7" t="s">
        <v>55</v>
      </c>
      <c r="K308" s="7" t="s">
        <v>63</v>
      </c>
      <c r="L308" s="7" t="s">
        <v>65</v>
      </c>
      <c r="M308" s="7" t="s">
        <v>131</v>
      </c>
      <c r="N308" s="7" t="s">
        <v>66</v>
      </c>
      <c r="O308" s="7" t="s">
        <v>65</v>
      </c>
      <c r="P308" s="7" t="s">
        <v>60</v>
      </c>
      <c r="Q308" s="7" t="s">
        <v>60</v>
      </c>
      <c r="R308" s="7" t="s">
        <v>60</v>
      </c>
      <c r="S308" s="7" t="s">
        <v>60</v>
      </c>
      <c r="T308" s="7" t="s">
        <v>60</v>
      </c>
      <c r="U308" s="7" t="s">
        <v>60</v>
      </c>
      <c r="V308" s="7" t="s">
        <v>67</v>
      </c>
      <c r="W308" s="7" t="s">
        <v>67</v>
      </c>
      <c r="X308" s="7" t="s">
        <v>67</v>
      </c>
      <c r="Y308" s="7" t="s">
        <v>68</v>
      </c>
      <c r="Z308" s="7" t="s">
        <v>66</v>
      </c>
      <c r="AA308" s="7" t="s">
        <v>66</v>
      </c>
      <c r="AB308" s="7" t="s">
        <v>66</v>
      </c>
      <c r="AC308" s="7" t="s">
        <v>66</v>
      </c>
      <c r="AD308" s="7" t="s">
        <v>60</v>
      </c>
      <c r="AE308" s="7" t="s">
        <v>66</v>
      </c>
      <c r="AF308" s="7" t="s">
        <v>92</v>
      </c>
      <c r="AG308" s="7" t="s">
        <v>61</v>
      </c>
      <c r="AH308" s="7" t="s">
        <v>63</v>
      </c>
      <c r="AI308" s="7" t="s">
        <v>61</v>
      </c>
      <c r="AJ308" s="7" t="s">
        <v>63</v>
      </c>
      <c r="AK308" s="7" t="s">
        <v>61</v>
      </c>
      <c r="AL308" s="7" t="s">
        <v>61</v>
      </c>
      <c r="AM308" s="7" t="s">
        <v>61</v>
      </c>
      <c r="AN308" s="7" t="s">
        <v>63</v>
      </c>
      <c r="AO308" s="7" t="s">
        <v>63</v>
      </c>
      <c r="AP308" s="7" t="s">
        <v>63</v>
      </c>
      <c r="AQ308" s="7" t="s">
        <v>105</v>
      </c>
      <c r="AR308" s="7" t="s">
        <v>105</v>
      </c>
      <c r="AS308" s="7" t="s">
        <v>108</v>
      </c>
      <c r="AT308" s="7" t="s">
        <v>112</v>
      </c>
      <c r="AU308" s="7" t="s">
        <v>112</v>
      </c>
      <c r="AV308" s="7" t="s">
        <v>108</v>
      </c>
      <c r="AW308" s="7" t="s">
        <v>108</v>
      </c>
      <c r="AX308" s="7" t="s">
        <v>108</v>
      </c>
      <c r="AY308" s="7" t="s">
        <v>131</v>
      </c>
      <c r="AZ308" s="7" t="s">
        <v>112</v>
      </c>
      <c r="BA308" s="7" t="s">
        <v>131</v>
      </c>
      <c r="BB308" s="7" t="s">
        <v>131</v>
      </c>
      <c r="BC308" s="7" t="s">
        <v>274</v>
      </c>
      <c r="BD308" s="7" t="s">
        <v>63</v>
      </c>
    </row>
    <row r="309" spans="1:56" ht="13">
      <c r="A309" s="5">
        <v>43816.382694456013</v>
      </c>
      <c r="B309" s="7" t="s">
        <v>55</v>
      </c>
      <c r="C309" s="7" t="s">
        <v>58</v>
      </c>
      <c r="D309" s="7" t="s">
        <v>194</v>
      </c>
      <c r="E309" s="7" t="s">
        <v>67</v>
      </c>
      <c r="F309" s="7" t="s">
        <v>128</v>
      </c>
      <c r="G309" s="7" t="s">
        <v>105</v>
      </c>
      <c r="H309" s="7" t="s">
        <v>67</v>
      </c>
      <c r="I309" s="7" t="s">
        <v>55</v>
      </c>
      <c r="J309" s="7" t="s">
        <v>55</v>
      </c>
      <c r="K309" s="7" t="s">
        <v>63</v>
      </c>
      <c r="L309" s="7" t="s">
        <v>112</v>
      </c>
      <c r="M309" s="7" t="s">
        <v>112</v>
      </c>
      <c r="N309" s="7" t="s">
        <v>66</v>
      </c>
      <c r="O309" s="7" t="s">
        <v>212</v>
      </c>
      <c r="P309" s="7" t="s">
        <v>67</v>
      </c>
      <c r="Q309" s="7" t="s">
        <v>62</v>
      </c>
      <c r="R309" s="7" t="s">
        <v>62</v>
      </c>
      <c r="S309" s="7" t="s">
        <v>67</v>
      </c>
      <c r="T309" s="7" t="s">
        <v>66</v>
      </c>
      <c r="U309" s="7" t="s">
        <v>60</v>
      </c>
      <c r="V309" s="7" t="s">
        <v>67</v>
      </c>
      <c r="W309" s="7" t="s">
        <v>66</v>
      </c>
      <c r="X309" s="7" t="s">
        <v>66</v>
      </c>
      <c r="Y309" s="7" t="s">
        <v>60</v>
      </c>
      <c r="Z309" s="7" t="s">
        <v>66</v>
      </c>
      <c r="AA309" s="7" t="s">
        <v>66</v>
      </c>
      <c r="AB309" s="7" t="s">
        <v>68</v>
      </c>
      <c r="AC309" s="7" t="s">
        <v>60</v>
      </c>
      <c r="AD309" s="7" t="s">
        <v>66</v>
      </c>
      <c r="AE309" s="7" t="s">
        <v>66</v>
      </c>
      <c r="AF309" s="7" t="s">
        <v>63</v>
      </c>
      <c r="AG309" s="7" t="s">
        <v>105</v>
      </c>
      <c r="AH309" s="7" t="s">
        <v>105</v>
      </c>
      <c r="AI309" s="7" t="s">
        <v>105</v>
      </c>
      <c r="AJ309" s="7" t="s">
        <v>105</v>
      </c>
      <c r="AK309" s="7" t="s">
        <v>105</v>
      </c>
      <c r="AL309" s="7" t="s">
        <v>105</v>
      </c>
      <c r="AM309" s="7" t="s">
        <v>105</v>
      </c>
      <c r="AN309" s="7" t="s">
        <v>105</v>
      </c>
      <c r="AO309" s="7" t="s">
        <v>105</v>
      </c>
      <c r="AP309" s="7" t="s">
        <v>105</v>
      </c>
      <c r="AQ309" s="7" t="s">
        <v>105</v>
      </c>
      <c r="AR309" s="7" t="s">
        <v>105</v>
      </c>
      <c r="AS309" s="7" t="s">
        <v>108</v>
      </c>
      <c r="AT309" s="7" t="s">
        <v>108</v>
      </c>
      <c r="AU309" s="7" t="s">
        <v>112</v>
      </c>
      <c r="AV309" s="7" t="s">
        <v>131</v>
      </c>
      <c r="AW309" s="7" t="s">
        <v>131</v>
      </c>
      <c r="AX309" s="7" t="s">
        <v>131</v>
      </c>
      <c r="AY309" s="7" t="s">
        <v>108</v>
      </c>
      <c r="AZ309" s="7" t="s">
        <v>131</v>
      </c>
      <c r="BA309" s="7" t="s">
        <v>112</v>
      </c>
      <c r="BB309" s="7" t="s">
        <v>108</v>
      </c>
      <c r="BC309" s="7" t="s">
        <v>226</v>
      </c>
      <c r="BD309" s="7" t="s">
        <v>63</v>
      </c>
    </row>
    <row r="310" spans="1:56" ht="13">
      <c r="A310" s="5">
        <v>43816.413084745371</v>
      </c>
      <c r="B310" s="7" t="s">
        <v>55</v>
      </c>
      <c r="C310" s="7" t="s">
        <v>58</v>
      </c>
      <c r="D310" s="7" t="s">
        <v>194</v>
      </c>
      <c r="E310" s="7" t="s">
        <v>68</v>
      </c>
      <c r="F310" s="7" t="s">
        <v>55</v>
      </c>
      <c r="G310" s="7" t="s">
        <v>61</v>
      </c>
      <c r="H310" s="7" t="s">
        <v>60</v>
      </c>
      <c r="I310" s="7" t="s">
        <v>55</v>
      </c>
      <c r="J310" s="7" t="s">
        <v>55</v>
      </c>
      <c r="K310" s="7" t="s">
        <v>63</v>
      </c>
      <c r="L310" s="7" t="s">
        <v>131</v>
      </c>
      <c r="M310" s="7" t="s">
        <v>112</v>
      </c>
      <c r="N310" s="7" t="s">
        <v>67</v>
      </c>
      <c r="O310" s="7" t="s">
        <v>65</v>
      </c>
      <c r="P310" s="7" t="s">
        <v>68</v>
      </c>
      <c r="Q310" s="7" t="s">
        <v>66</v>
      </c>
      <c r="R310" s="7" t="s">
        <v>67</v>
      </c>
      <c r="S310" s="7" t="s">
        <v>67</v>
      </c>
      <c r="T310" s="7" t="s">
        <v>67</v>
      </c>
      <c r="U310" s="7" t="s">
        <v>67</v>
      </c>
      <c r="V310" s="7" t="s">
        <v>66</v>
      </c>
      <c r="W310" s="7" t="s">
        <v>67</v>
      </c>
      <c r="X310" s="7" t="s">
        <v>67</v>
      </c>
      <c r="Y310" s="7" t="s">
        <v>60</v>
      </c>
      <c r="Z310" s="7" t="s">
        <v>85</v>
      </c>
      <c r="AA310" s="7" t="s">
        <v>60</v>
      </c>
      <c r="AB310" s="7" t="s">
        <v>68</v>
      </c>
      <c r="AC310" s="7" t="s">
        <v>60</v>
      </c>
      <c r="AD310" s="7" t="s">
        <v>66</v>
      </c>
      <c r="AE310" s="7" t="s">
        <v>66</v>
      </c>
      <c r="AF310" s="7" t="s">
        <v>61</v>
      </c>
      <c r="AG310" s="7" t="s">
        <v>93</v>
      </c>
      <c r="AH310" s="7" t="s">
        <v>61</v>
      </c>
      <c r="AI310" s="7" t="s">
        <v>63</v>
      </c>
      <c r="AJ310" s="7" t="s">
        <v>92</v>
      </c>
      <c r="AK310" s="7" t="s">
        <v>61</v>
      </c>
      <c r="AL310" s="7" t="s">
        <v>61</v>
      </c>
      <c r="AM310" s="7" t="s">
        <v>61</v>
      </c>
      <c r="AN310" s="7" t="s">
        <v>61</v>
      </c>
      <c r="AO310" s="7" t="s">
        <v>61</v>
      </c>
      <c r="AP310" s="7" t="s">
        <v>61</v>
      </c>
      <c r="AQ310" s="7" t="s">
        <v>61</v>
      </c>
      <c r="AR310" s="7" t="s">
        <v>203</v>
      </c>
      <c r="AS310" s="7" t="s">
        <v>112</v>
      </c>
      <c r="AT310" s="7" t="s">
        <v>112</v>
      </c>
      <c r="AU310" s="7" t="s">
        <v>65</v>
      </c>
      <c r="AV310" s="7" t="s">
        <v>108</v>
      </c>
      <c r="AW310" s="7" t="s">
        <v>65</v>
      </c>
      <c r="AX310" s="7" t="s">
        <v>65</v>
      </c>
      <c r="AY310" s="7" t="s">
        <v>65</v>
      </c>
      <c r="AZ310" s="7" t="s">
        <v>131</v>
      </c>
      <c r="BA310" s="7" t="s">
        <v>65</v>
      </c>
      <c r="BB310" s="7" t="s">
        <v>131</v>
      </c>
      <c r="BC310" s="7" t="s">
        <v>233</v>
      </c>
      <c r="BD310" s="7" t="s">
        <v>105</v>
      </c>
    </row>
    <row r="311" spans="1:56" ht="13">
      <c r="A311" s="5">
        <v>43816.433844178246</v>
      </c>
      <c r="B311" s="7" t="s">
        <v>55</v>
      </c>
      <c r="C311" s="7" t="s">
        <v>58</v>
      </c>
      <c r="D311" s="7" t="s">
        <v>59</v>
      </c>
      <c r="E311" s="7" t="s">
        <v>60</v>
      </c>
      <c r="F311" s="7" t="s">
        <v>128</v>
      </c>
      <c r="G311" s="7" t="s">
        <v>105</v>
      </c>
      <c r="H311" s="7" t="s">
        <v>60</v>
      </c>
      <c r="I311" s="7" t="s">
        <v>55</v>
      </c>
      <c r="J311" s="7" t="s">
        <v>55</v>
      </c>
      <c r="K311" s="7" t="s">
        <v>105</v>
      </c>
      <c r="L311" s="7" t="s">
        <v>131</v>
      </c>
      <c r="M311" s="7" t="s">
        <v>131</v>
      </c>
      <c r="N311" s="7" t="s">
        <v>66</v>
      </c>
      <c r="O311" s="7" t="s">
        <v>112</v>
      </c>
      <c r="P311" s="7" t="s">
        <v>66</v>
      </c>
      <c r="Q311" s="7" t="s">
        <v>66</v>
      </c>
      <c r="R311" s="7" t="s">
        <v>66</v>
      </c>
      <c r="S311" s="7" t="s">
        <v>66</v>
      </c>
      <c r="T311" s="7" t="s">
        <v>66</v>
      </c>
      <c r="U311" s="7" t="s">
        <v>66</v>
      </c>
      <c r="V311" s="7" t="s">
        <v>67</v>
      </c>
      <c r="W311" s="7" t="s">
        <v>66</v>
      </c>
      <c r="X311" s="7" t="s">
        <v>66</v>
      </c>
      <c r="Y311" s="7" t="s">
        <v>68</v>
      </c>
      <c r="Z311" s="7" t="s">
        <v>66</v>
      </c>
      <c r="AA311" s="7" t="s">
        <v>66</v>
      </c>
      <c r="AB311" s="7" t="s">
        <v>60</v>
      </c>
      <c r="AC311" s="7" t="s">
        <v>60</v>
      </c>
      <c r="AD311" s="7" t="s">
        <v>66</v>
      </c>
      <c r="AE311" s="7" t="s">
        <v>66</v>
      </c>
      <c r="AF311" s="7" t="s">
        <v>105</v>
      </c>
      <c r="AG311" s="7" t="s">
        <v>63</v>
      </c>
      <c r="AH311" s="7" t="s">
        <v>61</v>
      </c>
      <c r="AI311" s="7" t="s">
        <v>105</v>
      </c>
      <c r="AJ311" s="7" t="s">
        <v>105</v>
      </c>
      <c r="AK311" s="7" t="s">
        <v>105</v>
      </c>
      <c r="AL311" s="7" t="s">
        <v>105</v>
      </c>
      <c r="AM311" s="7" t="s">
        <v>105</v>
      </c>
      <c r="AN311" s="7" t="s">
        <v>105</v>
      </c>
      <c r="AO311" s="7" t="s">
        <v>105</v>
      </c>
      <c r="AP311" s="7" t="s">
        <v>105</v>
      </c>
      <c r="AQ311" s="7" t="s">
        <v>105</v>
      </c>
      <c r="AR311" s="7" t="s">
        <v>105</v>
      </c>
      <c r="AS311" s="7" t="s">
        <v>112</v>
      </c>
      <c r="AT311" s="7" t="s">
        <v>112</v>
      </c>
      <c r="AU311" s="7" t="s">
        <v>108</v>
      </c>
      <c r="AV311" s="7" t="s">
        <v>108</v>
      </c>
      <c r="AW311" s="7" t="s">
        <v>108</v>
      </c>
      <c r="AX311" s="7" t="s">
        <v>108</v>
      </c>
      <c r="AY311" s="7" t="s">
        <v>131</v>
      </c>
      <c r="AZ311" s="7" t="s">
        <v>108</v>
      </c>
      <c r="BA311" s="7" t="s">
        <v>131</v>
      </c>
      <c r="BB311" s="7" t="s">
        <v>108</v>
      </c>
      <c r="BC311" s="7" t="s">
        <v>246</v>
      </c>
      <c r="BD311" s="7" t="s">
        <v>105</v>
      </c>
    </row>
    <row r="312" spans="1:56" ht="13">
      <c r="A312" s="5">
        <v>43816.435046261569</v>
      </c>
      <c r="B312" s="7" t="s">
        <v>55</v>
      </c>
      <c r="C312" s="7" t="s">
        <v>58</v>
      </c>
      <c r="E312" s="7" t="s">
        <v>60</v>
      </c>
      <c r="F312" s="7" t="s">
        <v>128</v>
      </c>
      <c r="G312" s="7" t="s">
        <v>63</v>
      </c>
      <c r="H312" s="7" t="s">
        <v>60</v>
      </c>
      <c r="I312" s="7" t="s">
        <v>55</v>
      </c>
      <c r="J312" s="7" t="s">
        <v>55</v>
      </c>
      <c r="K312" s="7" t="s">
        <v>63</v>
      </c>
      <c r="L312" s="7" t="s">
        <v>131</v>
      </c>
      <c r="M312" s="7" t="s">
        <v>108</v>
      </c>
      <c r="N312" s="7" t="s">
        <v>66</v>
      </c>
      <c r="O312" s="7" t="s">
        <v>65</v>
      </c>
      <c r="P312" s="7" t="s">
        <v>60</v>
      </c>
      <c r="Q312" s="7" t="s">
        <v>68</v>
      </c>
      <c r="R312" s="7" t="s">
        <v>68</v>
      </c>
      <c r="S312" s="7" t="s">
        <v>60</v>
      </c>
      <c r="T312" s="7" t="s">
        <v>66</v>
      </c>
      <c r="U312" s="7" t="s">
        <v>60</v>
      </c>
      <c r="V312" s="7" t="s">
        <v>68</v>
      </c>
      <c r="W312" s="7" t="s">
        <v>66</v>
      </c>
      <c r="X312" s="7" t="s">
        <v>60</v>
      </c>
      <c r="Y312" s="7" t="s">
        <v>60</v>
      </c>
      <c r="Z312" s="7" t="s">
        <v>66</v>
      </c>
      <c r="AA312" s="7" t="s">
        <v>66</v>
      </c>
      <c r="AB312" s="7" t="s">
        <v>62</v>
      </c>
      <c r="AC312" s="7" t="s">
        <v>68</v>
      </c>
      <c r="AD312" s="7" t="s">
        <v>66</v>
      </c>
      <c r="AE312" s="7" t="s">
        <v>66</v>
      </c>
      <c r="AF312" s="7" t="s">
        <v>61</v>
      </c>
      <c r="AG312" s="7" t="s">
        <v>93</v>
      </c>
      <c r="AH312" s="7" t="s">
        <v>105</v>
      </c>
      <c r="AI312" s="7" t="s">
        <v>105</v>
      </c>
      <c r="AJ312" s="7" t="s">
        <v>61</v>
      </c>
      <c r="AK312" s="7" t="s">
        <v>61</v>
      </c>
      <c r="AL312" s="7" t="s">
        <v>61</v>
      </c>
      <c r="AM312" s="7" t="s">
        <v>63</v>
      </c>
      <c r="AN312" s="7" t="s">
        <v>61</v>
      </c>
      <c r="AO312" s="7" t="s">
        <v>63</v>
      </c>
      <c r="AP312" s="7" t="s">
        <v>105</v>
      </c>
      <c r="AQ312" s="7" t="s">
        <v>105</v>
      </c>
      <c r="AR312" s="7" t="s">
        <v>105</v>
      </c>
      <c r="AS312" s="7" t="s">
        <v>112</v>
      </c>
      <c r="AT312" s="7" t="s">
        <v>112</v>
      </c>
      <c r="AU312" s="7" t="s">
        <v>131</v>
      </c>
      <c r="AV312" s="7" t="s">
        <v>112</v>
      </c>
      <c r="AW312" s="7" t="s">
        <v>65</v>
      </c>
      <c r="AX312" s="7" t="s">
        <v>131</v>
      </c>
      <c r="AY312" s="7" t="s">
        <v>65</v>
      </c>
      <c r="AZ312" s="7" t="s">
        <v>65</v>
      </c>
      <c r="BA312" s="7" t="s">
        <v>112</v>
      </c>
      <c r="BB312" s="7" t="s">
        <v>108</v>
      </c>
      <c r="BC312" s="7" t="s">
        <v>238</v>
      </c>
      <c r="BD312" s="7" t="s">
        <v>105</v>
      </c>
    </row>
    <row r="313" spans="1:56" ht="13">
      <c r="A313" s="5">
        <v>43816.448874814814</v>
      </c>
      <c r="B313" s="7" t="s">
        <v>55</v>
      </c>
      <c r="C313" s="7" t="s">
        <v>58</v>
      </c>
      <c r="D313" s="7" t="s">
        <v>136</v>
      </c>
      <c r="E313" s="7" t="s">
        <v>60</v>
      </c>
      <c r="F313" s="7" t="s">
        <v>55</v>
      </c>
      <c r="G313" s="7" t="s">
        <v>61</v>
      </c>
      <c r="H313" s="7" t="s">
        <v>68</v>
      </c>
      <c r="I313" s="7" t="s">
        <v>55</v>
      </c>
      <c r="J313" s="7" t="s">
        <v>55</v>
      </c>
      <c r="K313" s="7" t="s">
        <v>61</v>
      </c>
      <c r="L313" s="7" t="s">
        <v>64</v>
      </c>
      <c r="M313" s="7" t="s">
        <v>65</v>
      </c>
      <c r="N313" s="7" t="s">
        <v>68</v>
      </c>
      <c r="O313" s="7" t="s">
        <v>65</v>
      </c>
      <c r="P313" s="7" t="s">
        <v>62</v>
      </c>
      <c r="Q313" s="7" t="s">
        <v>68</v>
      </c>
      <c r="R313" s="7" t="s">
        <v>68</v>
      </c>
      <c r="S313" s="7" t="s">
        <v>67</v>
      </c>
      <c r="T313" s="7" t="s">
        <v>67</v>
      </c>
      <c r="U313" s="7" t="s">
        <v>68</v>
      </c>
      <c r="V313" s="7" t="s">
        <v>68</v>
      </c>
      <c r="W313" s="7" t="s">
        <v>68</v>
      </c>
      <c r="X313" s="7" t="s">
        <v>68</v>
      </c>
      <c r="Y313" s="7" t="s">
        <v>62</v>
      </c>
      <c r="Z313" s="7" t="s">
        <v>66</v>
      </c>
      <c r="AA313" s="7" t="s">
        <v>68</v>
      </c>
      <c r="AB313" s="7" t="s">
        <v>60</v>
      </c>
      <c r="AC313" s="7" t="s">
        <v>60</v>
      </c>
      <c r="AD313" s="7" t="s">
        <v>68</v>
      </c>
      <c r="AE313" s="7" t="s">
        <v>67</v>
      </c>
      <c r="AF313" s="7" t="s">
        <v>61</v>
      </c>
      <c r="AG313" s="7" t="s">
        <v>63</v>
      </c>
      <c r="AH313" s="7" t="s">
        <v>105</v>
      </c>
      <c r="AI313" s="7" t="s">
        <v>63</v>
      </c>
      <c r="AJ313" s="7" t="s">
        <v>63</v>
      </c>
      <c r="AK313" s="7" t="s">
        <v>63</v>
      </c>
      <c r="AL313" s="7" t="s">
        <v>63</v>
      </c>
      <c r="AM313" s="7" t="s">
        <v>105</v>
      </c>
      <c r="AN313" s="7" t="s">
        <v>63</v>
      </c>
      <c r="AO313" s="7" t="s">
        <v>105</v>
      </c>
      <c r="AP313" s="7" t="s">
        <v>105</v>
      </c>
      <c r="AQ313" s="7" t="s">
        <v>105</v>
      </c>
      <c r="AR313" s="7" t="s">
        <v>105</v>
      </c>
      <c r="AS313" s="7" t="s">
        <v>108</v>
      </c>
      <c r="AT313" s="7" t="s">
        <v>108</v>
      </c>
      <c r="AU313" s="7" t="s">
        <v>131</v>
      </c>
      <c r="AV313" s="7" t="s">
        <v>108</v>
      </c>
      <c r="AW313" s="7" t="s">
        <v>112</v>
      </c>
      <c r="AX313" s="7" t="s">
        <v>112</v>
      </c>
      <c r="AY313" s="7" t="s">
        <v>108</v>
      </c>
      <c r="AZ313" s="7" t="s">
        <v>112</v>
      </c>
      <c r="BA313" s="7" t="s">
        <v>65</v>
      </c>
      <c r="BB313" s="7" t="s">
        <v>131</v>
      </c>
      <c r="BC313" s="7" t="s">
        <v>255</v>
      </c>
      <c r="BD313" s="7" t="s">
        <v>105</v>
      </c>
    </row>
    <row r="314" spans="1:56" ht="13">
      <c r="A314" s="5">
        <v>43816.465311469903</v>
      </c>
      <c r="B314" s="7" t="s">
        <v>55</v>
      </c>
      <c r="C314" s="7" t="s">
        <v>58</v>
      </c>
      <c r="D314" s="7" t="s">
        <v>136</v>
      </c>
      <c r="E314" s="7" t="s">
        <v>67</v>
      </c>
      <c r="F314" s="7" t="s">
        <v>55</v>
      </c>
      <c r="G314" s="7" t="s">
        <v>61</v>
      </c>
      <c r="H314" s="7" t="s">
        <v>67</v>
      </c>
      <c r="I314" s="7" t="s">
        <v>55</v>
      </c>
      <c r="J314" s="7" t="s">
        <v>128</v>
      </c>
      <c r="K314" s="7" t="s">
        <v>61</v>
      </c>
      <c r="L314" s="7" t="s">
        <v>65</v>
      </c>
      <c r="M314" s="7" t="s">
        <v>65</v>
      </c>
      <c r="N314" s="7" t="s">
        <v>68</v>
      </c>
      <c r="O314" s="7" t="s">
        <v>65</v>
      </c>
      <c r="P314" s="7" t="s">
        <v>67</v>
      </c>
      <c r="Q314" s="7" t="s">
        <v>62</v>
      </c>
      <c r="R314" s="7" t="s">
        <v>68</v>
      </c>
      <c r="S314" s="7" t="s">
        <v>67</v>
      </c>
      <c r="T314" s="7" t="s">
        <v>67</v>
      </c>
      <c r="U314" s="7" t="s">
        <v>68</v>
      </c>
      <c r="V314" s="7" t="s">
        <v>68</v>
      </c>
      <c r="W314" s="7" t="s">
        <v>60</v>
      </c>
      <c r="X314" s="7" t="s">
        <v>60</v>
      </c>
      <c r="Y314" s="7" t="s">
        <v>68</v>
      </c>
      <c r="Z314" s="7" t="s">
        <v>199</v>
      </c>
      <c r="AA314" s="7" t="s">
        <v>60</v>
      </c>
      <c r="AB314" s="7" t="s">
        <v>60</v>
      </c>
      <c r="AC314" s="7" t="s">
        <v>60</v>
      </c>
      <c r="AD314" s="7" t="s">
        <v>66</v>
      </c>
      <c r="AE314" s="7" t="s">
        <v>66</v>
      </c>
      <c r="AF314" s="7" t="s">
        <v>92</v>
      </c>
      <c r="AG314" s="7" t="s">
        <v>105</v>
      </c>
      <c r="AH314" s="7" t="s">
        <v>105</v>
      </c>
      <c r="AI314" s="7" t="s">
        <v>92</v>
      </c>
      <c r="AJ314" s="7" t="s">
        <v>61</v>
      </c>
      <c r="AK314" s="7" t="s">
        <v>61</v>
      </c>
      <c r="AL314" s="7" t="s">
        <v>61</v>
      </c>
      <c r="AM314" s="7" t="s">
        <v>61</v>
      </c>
      <c r="AN314" s="7" t="s">
        <v>93</v>
      </c>
      <c r="AO314" s="7" t="s">
        <v>93</v>
      </c>
      <c r="AP314" s="7" t="s">
        <v>93</v>
      </c>
      <c r="AQ314" s="7" t="s">
        <v>105</v>
      </c>
      <c r="AR314" s="7" t="s">
        <v>105</v>
      </c>
      <c r="AS314" s="7" t="s">
        <v>65</v>
      </c>
      <c r="AT314" s="7" t="s">
        <v>65</v>
      </c>
      <c r="AU314" s="7" t="s">
        <v>64</v>
      </c>
      <c r="AV314" s="7" t="s">
        <v>65</v>
      </c>
      <c r="AW314" s="7" t="s">
        <v>64</v>
      </c>
      <c r="AX314" s="7" t="s">
        <v>64</v>
      </c>
      <c r="AY314" s="7" t="s">
        <v>64</v>
      </c>
      <c r="AZ314" s="7" t="s">
        <v>65</v>
      </c>
      <c r="BA314" s="7" t="s">
        <v>64</v>
      </c>
      <c r="BB314" s="7" t="s">
        <v>64</v>
      </c>
      <c r="BC314" s="7" t="s">
        <v>329</v>
      </c>
      <c r="BD314" s="7" t="s">
        <v>105</v>
      </c>
    </row>
    <row r="315" spans="1:56" ht="13">
      <c r="A315" s="5">
        <v>43816.479848541669</v>
      </c>
      <c r="B315" s="7" t="s">
        <v>55</v>
      </c>
      <c r="C315" s="7" t="s">
        <v>58</v>
      </c>
      <c r="D315" s="7" t="s">
        <v>59</v>
      </c>
      <c r="E315" s="7" t="s">
        <v>68</v>
      </c>
      <c r="F315" s="7" t="s">
        <v>55</v>
      </c>
      <c r="G315" s="7" t="s">
        <v>63</v>
      </c>
      <c r="H315" s="7" t="s">
        <v>68</v>
      </c>
      <c r="I315" s="7" t="s">
        <v>55</v>
      </c>
      <c r="J315" s="7" t="s">
        <v>55</v>
      </c>
      <c r="K315" s="7" t="s">
        <v>63</v>
      </c>
      <c r="L315" s="7" t="s">
        <v>65</v>
      </c>
      <c r="M315" s="7" t="s">
        <v>65</v>
      </c>
      <c r="N315" s="7" t="s">
        <v>60</v>
      </c>
      <c r="O315" s="7" t="s">
        <v>65</v>
      </c>
      <c r="P315" s="7" t="s">
        <v>60</v>
      </c>
      <c r="Q315" s="7" t="s">
        <v>67</v>
      </c>
      <c r="R315" s="7" t="s">
        <v>60</v>
      </c>
      <c r="S315" s="7" t="s">
        <v>67</v>
      </c>
      <c r="T315" s="7" t="s">
        <v>60</v>
      </c>
      <c r="U315" s="7" t="s">
        <v>67</v>
      </c>
      <c r="V315" s="7" t="s">
        <v>60</v>
      </c>
      <c r="W315" s="7" t="s">
        <v>67</v>
      </c>
      <c r="X315" s="7" t="s">
        <v>67</v>
      </c>
      <c r="Y315" s="7" t="s">
        <v>62</v>
      </c>
      <c r="Z315" s="7" t="s">
        <v>66</v>
      </c>
      <c r="AA315" s="7" t="s">
        <v>66</v>
      </c>
      <c r="AB315" s="7" t="s">
        <v>67</v>
      </c>
      <c r="AC315" s="7" t="s">
        <v>67</v>
      </c>
      <c r="AD315" s="7" t="s">
        <v>67</v>
      </c>
      <c r="AE315" s="7" t="s">
        <v>66</v>
      </c>
      <c r="AF315" s="7" t="s">
        <v>63</v>
      </c>
      <c r="AG315" s="7" t="s">
        <v>63</v>
      </c>
      <c r="AH315" s="7" t="s">
        <v>105</v>
      </c>
      <c r="AI315" s="7" t="s">
        <v>61</v>
      </c>
      <c r="AJ315" s="7" t="s">
        <v>105</v>
      </c>
      <c r="AK315" s="7" t="s">
        <v>63</v>
      </c>
      <c r="AL315" s="7" t="s">
        <v>63</v>
      </c>
      <c r="AM315" s="7" t="s">
        <v>61</v>
      </c>
      <c r="AN315" s="7" t="s">
        <v>63</v>
      </c>
      <c r="AO315" s="7" t="s">
        <v>105</v>
      </c>
      <c r="AP315" s="7" t="s">
        <v>105</v>
      </c>
      <c r="AQ315" s="7" t="s">
        <v>105</v>
      </c>
      <c r="AR315" s="7" t="s">
        <v>105</v>
      </c>
      <c r="AS315" s="7" t="s">
        <v>112</v>
      </c>
      <c r="AT315" s="7" t="s">
        <v>112</v>
      </c>
      <c r="AU315" s="7" t="s">
        <v>112</v>
      </c>
      <c r="AV315" s="7" t="s">
        <v>108</v>
      </c>
      <c r="AW315" s="7" t="s">
        <v>112</v>
      </c>
      <c r="AX315" s="7" t="s">
        <v>112</v>
      </c>
      <c r="AY315" s="7" t="s">
        <v>112</v>
      </c>
      <c r="AZ315" s="7" t="s">
        <v>108</v>
      </c>
      <c r="BA315" s="7" t="s">
        <v>65</v>
      </c>
      <c r="BB315" s="7" t="s">
        <v>131</v>
      </c>
      <c r="BC315" s="7" t="s">
        <v>289</v>
      </c>
      <c r="BD315" s="7" t="s">
        <v>63</v>
      </c>
    </row>
    <row r="316" spans="1:56" ht="13">
      <c r="A316" s="5">
        <v>43816.527687638889</v>
      </c>
      <c r="B316" s="7" t="s">
        <v>55</v>
      </c>
      <c r="C316" s="7" t="s">
        <v>58</v>
      </c>
      <c r="D316" s="7" t="s">
        <v>194</v>
      </c>
      <c r="E316" s="7" t="s">
        <v>60</v>
      </c>
      <c r="F316" s="7" t="s">
        <v>128</v>
      </c>
      <c r="G316" s="7" t="s">
        <v>63</v>
      </c>
      <c r="H316" s="7" t="s">
        <v>60</v>
      </c>
      <c r="I316" s="7" t="s">
        <v>55</v>
      </c>
      <c r="J316" s="7" t="s">
        <v>55</v>
      </c>
      <c r="K316" s="7" t="s">
        <v>63</v>
      </c>
      <c r="L316" s="7" t="s">
        <v>112</v>
      </c>
      <c r="M316" s="7" t="s">
        <v>131</v>
      </c>
      <c r="N316" s="7" t="s">
        <v>60</v>
      </c>
      <c r="O316" s="7" t="s">
        <v>131</v>
      </c>
      <c r="P316" s="7" t="s">
        <v>67</v>
      </c>
      <c r="Q316" s="7" t="s">
        <v>66</v>
      </c>
      <c r="R316" s="7" t="s">
        <v>66</v>
      </c>
      <c r="S316" s="7" t="s">
        <v>66</v>
      </c>
      <c r="T316" s="7" t="s">
        <v>66</v>
      </c>
      <c r="U316" s="7" t="s">
        <v>66</v>
      </c>
      <c r="V316" s="7" t="s">
        <v>66</v>
      </c>
      <c r="W316" s="7" t="s">
        <v>67</v>
      </c>
      <c r="X316" s="7" t="s">
        <v>67</v>
      </c>
      <c r="Y316" s="7" t="s">
        <v>66</v>
      </c>
      <c r="Z316" s="7" t="s">
        <v>85</v>
      </c>
      <c r="AA316" s="7" t="s">
        <v>67</v>
      </c>
      <c r="AB316" s="7" t="s">
        <v>60</v>
      </c>
      <c r="AC316" s="7" t="s">
        <v>60</v>
      </c>
      <c r="AD316" s="7" t="s">
        <v>67</v>
      </c>
      <c r="AE316" s="7" t="s">
        <v>66</v>
      </c>
      <c r="AF316" s="7" t="s">
        <v>63</v>
      </c>
      <c r="AG316" s="7" t="s">
        <v>63</v>
      </c>
      <c r="AH316" s="7" t="s">
        <v>61</v>
      </c>
      <c r="AI316" s="7" t="s">
        <v>63</v>
      </c>
      <c r="AJ316" s="7" t="s">
        <v>63</v>
      </c>
      <c r="AK316" s="7" t="s">
        <v>63</v>
      </c>
      <c r="AL316" s="7" t="s">
        <v>63</v>
      </c>
      <c r="AM316" s="7" t="s">
        <v>63</v>
      </c>
      <c r="AN316" s="7" t="s">
        <v>63</v>
      </c>
      <c r="AO316" s="7" t="s">
        <v>63</v>
      </c>
      <c r="AP316" s="7" t="s">
        <v>63</v>
      </c>
      <c r="AQ316" s="7" t="s">
        <v>105</v>
      </c>
      <c r="AR316" s="7" t="s">
        <v>105</v>
      </c>
      <c r="AS316" s="7" t="s">
        <v>131</v>
      </c>
      <c r="AT316" s="7" t="s">
        <v>108</v>
      </c>
      <c r="AU316" s="7" t="s">
        <v>112</v>
      </c>
      <c r="AV316" s="7" t="s">
        <v>108</v>
      </c>
      <c r="AW316" s="7" t="s">
        <v>108</v>
      </c>
      <c r="AX316" s="7" t="s">
        <v>112</v>
      </c>
      <c r="AY316" s="7" t="s">
        <v>108</v>
      </c>
      <c r="AZ316" s="7" t="s">
        <v>108</v>
      </c>
      <c r="BA316" s="7" t="s">
        <v>112</v>
      </c>
      <c r="BB316" s="7" t="s">
        <v>112</v>
      </c>
      <c r="BC316" s="7" t="s">
        <v>330</v>
      </c>
      <c r="BD316" s="7" t="s">
        <v>63</v>
      </c>
    </row>
    <row r="317" spans="1:56" ht="13">
      <c r="A317" s="5">
        <v>43816.609698333334</v>
      </c>
      <c r="B317" s="7" t="s">
        <v>55</v>
      </c>
      <c r="C317" s="7" t="s">
        <v>58</v>
      </c>
      <c r="D317" s="7" t="s">
        <v>136</v>
      </c>
      <c r="E317" s="7" t="s">
        <v>68</v>
      </c>
      <c r="F317" s="7" t="s">
        <v>55</v>
      </c>
      <c r="G317" s="7" t="s">
        <v>61</v>
      </c>
      <c r="H317" s="7" t="s">
        <v>60</v>
      </c>
      <c r="I317" s="7" t="s">
        <v>55</v>
      </c>
      <c r="J317" s="7" t="s">
        <v>55</v>
      </c>
      <c r="K317" s="7" t="s">
        <v>63</v>
      </c>
      <c r="L317" s="7" t="s">
        <v>112</v>
      </c>
      <c r="M317" s="7" t="s">
        <v>131</v>
      </c>
      <c r="N317" s="7" t="s">
        <v>66</v>
      </c>
      <c r="O317" s="7" t="s">
        <v>131</v>
      </c>
      <c r="P317" s="7" t="s">
        <v>68</v>
      </c>
      <c r="Q317" s="7" t="s">
        <v>60</v>
      </c>
      <c r="R317" s="7" t="s">
        <v>60</v>
      </c>
      <c r="S317" s="7" t="s">
        <v>60</v>
      </c>
      <c r="T317" s="7" t="s">
        <v>60</v>
      </c>
      <c r="U317" s="7" t="s">
        <v>60</v>
      </c>
      <c r="V317" s="7" t="s">
        <v>67</v>
      </c>
      <c r="W317" s="7" t="s">
        <v>66</v>
      </c>
      <c r="X317" s="7" t="s">
        <v>67</v>
      </c>
      <c r="Y317" s="7" t="s">
        <v>68</v>
      </c>
      <c r="Z317" s="7" t="s">
        <v>85</v>
      </c>
      <c r="AA317" s="7" t="s">
        <v>68</v>
      </c>
      <c r="AB317" s="7" t="s">
        <v>68</v>
      </c>
      <c r="AC317" s="7" t="s">
        <v>68</v>
      </c>
      <c r="AD317" s="7" t="s">
        <v>66</v>
      </c>
      <c r="AE317" s="7" t="s">
        <v>67</v>
      </c>
      <c r="AF317" s="7" t="s">
        <v>61</v>
      </c>
      <c r="AG317" s="7" t="s">
        <v>61</v>
      </c>
      <c r="AH317" s="7" t="s">
        <v>63</v>
      </c>
      <c r="AI317" s="7" t="s">
        <v>92</v>
      </c>
      <c r="AJ317" s="7" t="s">
        <v>61</v>
      </c>
      <c r="AK317" s="7" t="s">
        <v>61</v>
      </c>
      <c r="AL317" s="7" t="s">
        <v>61</v>
      </c>
      <c r="AM317" s="7" t="s">
        <v>63</v>
      </c>
      <c r="AN317" s="7" t="s">
        <v>63</v>
      </c>
      <c r="AO317" s="7" t="s">
        <v>63</v>
      </c>
      <c r="AP317" s="7" t="s">
        <v>61</v>
      </c>
      <c r="AQ317" s="7" t="s">
        <v>63</v>
      </c>
      <c r="AR317" s="7" t="s">
        <v>133</v>
      </c>
      <c r="AS317" s="7" t="s">
        <v>131</v>
      </c>
      <c r="AT317" s="7" t="s">
        <v>64</v>
      </c>
      <c r="AU317" s="7" t="s">
        <v>65</v>
      </c>
      <c r="AV317" s="7" t="s">
        <v>112</v>
      </c>
      <c r="AW317" s="7" t="s">
        <v>65</v>
      </c>
      <c r="AX317" s="7" t="s">
        <v>65</v>
      </c>
      <c r="AY317" s="7" t="s">
        <v>64</v>
      </c>
      <c r="AZ317" s="7" t="s">
        <v>131</v>
      </c>
      <c r="BA317" s="7" t="s">
        <v>131</v>
      </c>
      <c r="BB317" s="7" t="s">
        <v>65</v>
      </c>
      <c r="BC317" s="7" t="s">
        <v>229</v>
      </c>
      <c r="BD317" s="7" t="s">
        <v>105</v>
      </c>
    </row>
    <row r="318" spans="1:56" ht="13">
      <c r="A318" s="5">
        <v>43816.624009756946</v>
      </c>
      <c r="B318" s="7" t="s">
        <v>55</v>
      </c>
      <c r="C318" s="7" t="s">
        <v>58</v>
      </c>
      <c r="D318" s="7" t="s">
        <v>59</v>
      </c>
      <c r="E318" s="7" t="s">
        <v>60</v>
      </c>
      <c r="F318" s="7" t="s">
        <v>55</v>
      </c>
      <c r="G318" s="7" t="s">
        <v>63</v>
      </c>
      <c r="H318" s="7" t="s">
        <v>60</v>
      </c>
      <c r="I318" s="7" t="s">
        <v>55</v>
      </c>
      <c r="J318" s="7" t="s">
        <v>55</v>
      </c>
      <c r="K318" s="7" t="s">
        <v>63</v>
      </c>
      <c r="L318" s="7" t="s">
        <v>65</v>
      </c>
      <c r="M318" s="7" t="s">
        <v>131</v>
      </c>
      <c r="N318" s="7" t="s">
        <v>60</v>
      </c>
      <c r="O318" s="7" t="s">
        <v>131</v>
      </c>
      <c r="P318" s="7" t="s">
        <v>68</v>
      </c>
      <c r="Q318" s="7" t="s">
        <v>68</v>
      </c>
      <c r="R318" s="7" t="s">
        <v>68</v>
      </c>
      <c r="S318" s="7" t="s">
        <v>68</v>
      </c>
      <c r="T318" s="7" t="s">
        <v>60</v>
      </c>
      <c r="U318" s="7" t="s">
        <v>68</v>
      </c>
      <c r="V318" s="7" t="s">
        <v>60</v>
      </c>
      <c r="W318" s="7" t="s">
        <v>66</v>
      </c>
      <c r="X318" s="7" t="s">
        <v>67</v>
      </c>
      <c r="Y318" s="7" t="s">
        <v>62</v>
      </c>
      <c r="Z318" s="7" t="s">
        <v>85</v>
      </c>
      <c r="AA318" s="7" t="s">
        <v>68</v>
      </c>
      <c r="AB318" s="7" t="s">
        <v>60</v>
      </c>
      <c r="AC318" s="7" t="s">
        <v>60</v>
      </c>
      <c r="AD318" s="7" t="s">
        <v>67</v>
      </c>
      <c r="AE318" s="7" t="s">
        <v>66</v>
      </c>
      <c r="AF318" s="7" t="s">
        <v>61</v>
      </c>
      <c r="AG318" s="7" t="s">
        <v>61</v>
      </c>
      <c r="AH318" s="7" t="s">
        <v>105</v>
      </c>
      <c r="AI318" s="7" t="s">
        <v>61</v>
      </c>
      <c r="AJ318" s="7" t="s">
        <v>63</v>
      </c>
      <c r="AK318" s="7" t="s">
        <v>63</v>
      </c>
      <c r="AL318" s="7" t="s">
        <v>63</v>
      </c>
      <c r="AM318" s="7" t="s">
        <v>105</v>
      </c>
      <c r="AN318" s="7" t="s">
        <v>63</v>
      </c>
      <c r="AO318" s="7" t="s">
        <v>105</v>
      </c>
      <c r="AP318" s="7" t="s">
        <v>105</v>
      </c>
      <c r="AQ318" s="7" t="s">
        <v>105</v>
      </c>
      <c r="AR318" s="7" t="s">
        <v>105</v>
      </c>
      <c r="AS318" s="7" t="s">
        <v>108</v>
      </c>
      <c r="AT318" s="7" t="s">
        <v>131</v>
      </c>
      <c r="AU318" s="7" t="s">
        <v>65</v>
      </c>
      <c r="AV318" s="7" t="s">
        <v>108</v>
      </c>
      <c r="AW318" s="7" t="s">
        <v>131</v>
      </c>
      <c r="AX318" s="7" t="s">
        <v>131</v>
      </c>
      <c r="AY318" s="7" t="s">
        <v>65</v>
      </c>
      <c r="AZ318" s="7" t="s">
        <v>131</v>
      </c>
      <c r="BA318" s="7" t="s">
        <v>112</v>
      </c>
      <c r="BB318" s="7" t="s">
        <v>108</v>
      </c>
      <c r="BC318" s="7" t="s">
        <v>205</v>
      </c>
      <c r="BD318" s="7" t="s">
        <v>105</v>
      </c>
    </row>
    <row r="319" spans="1:56" ht="13">
      <c r="A319" s="5">
        <v>43816.679655370375</v>
      </c>
      <c r="B319" s="7" t="s">
        <v>55</v>
      </c>
      <c r="C319" s="7" t="s">
        <v>58</v>
      </c>
      <c r="D319" s="7" t="s">
        <v>59</v>
      </c>
      <c r="E319" s="7" t="s">
        <v>60</v>
      </c>
      <c r="F319" s="7" t="s">
        <v>128</v>
      </c>
      <c r="G319" s="7" t="s">
        <v>63</v>
      </c>
      <c r="H319" s="7" t="s">
        <v>60</v>
      </c>
      <c r="I319" s="7" t="s">
        <v>128</v>
      </c>
      <c r="J319" s="7" t="s">
        <v>128</v>
      </c>
      <c r="K319" s="7" t="s">
        <v>61</v>
      </c>
      <c r="L319" s="7" t="s">
        <v>112</v>
      </c>
      <c r="M319" s="7" t="s">
        <v>112</v>
      </c>
      <c r="N319" s="7" t="s">
        <v>67</v>
      </c>
      <c r="O319" s="7" t="s">
        <v>212</v>
      </c>
      <c r="P319" s="7" t="s">
        <v>67</v>
      </c>
      <c r="Q319" s="7" t="s">
        <v>66</v>
      </c>
      <c r="R319" s="7" t="s">
        <v>60</v>
      </c>
      <c r="S319" s="7" t="s">
        <v>67</v>
      </c>
      <c r="T319" s="7" t="s">
        <v>66</v>
      </c>
      <c r="U319" s="7" t="s">
        <v>67</v>
      </c>
      <c r="V319" s="7" t="s">
        <v>62</v>
      </c>
      <c r="W319" s="7" t="s">
        <v>66</v>
      </c>
      <c r="X319" s="7" t="s">
        <v>60</v>
      </c>
      <c r="Y319" s="7" t="s">
        <v>62</v>
      </c>
      <c r="Z319" s="7" t="s">
        <v>85</v>
      </c>
      <c r="AA319" s="7" t="s">
        <v>67</v>
      </c>
      <c r="AB319" s="7" t="s">
        <v>67</v>
      </c>
      <c r="AC319" s="7" t="s">
        <v>67</v>
      </c>
      <c r="AD319" s="7" t="s">
        <v>66</v>
      </c>
      <c r="AE319" s="7" t="s">
        <v>66</v>
      </c>
      <c r="AF319" s="7" t="s">
        <v>92</v>
      </c>
      <c r="AG319" s="7" t="s">
        <v>93</v>
      </c>
      <c r="AH319" s="7" t="s">
        <v>61</v>
      </c>
      <c r="AI319" s="7" t="s">
        <v>92</v>
      </c>
      <c r="AJ319" s="7" t="s">
        <v>93</v>
      </c>
      <c r="AK319" s="7" t="s">
        <v>93</v>
      </c>
      <c r="AL319" s="7" t="s">
        <v>93</v>
      </c>
      <c r="AM319" s="7" t="s">
        <v>61</v>
      </c>
      <c r="AN319" s="7" t="s">
        <v>61</v>
      </c>
      <c r="AO319" s="7" t="s">
        <v>63</v>
      </c>
      <c r="AP319" s="7" t="s">
        <v>61</v>
      </c>
      <c r="AQ319" s="7" t="s">
        <v>63</v>
      </c>
      <c r="AR319" s="7" t="s">
        <v>105</v>
      </c>
      <c r="AS319" s="7" t="s">
        <v>108</v>
      </c>
      <c r="AT319" s="7" t="s">
        <v>112</v>
      </c>
      <c r="AU319" s="7" t="s">
        <v>64</v>
      </c>
      <c r="AV319" s="7" t="s">
        <v>108</v>
      </c>
      <c r="AW319" s="7" t="s">
        <v>64</v>
      </c>
      <c r="AX319" s="7" t="s">
        <v>131</v>
      </c>
      <c r="AY319" s="7" t="s">
        <v>131</v>
      </c>
      <c r="AZ319" s="7" t="s">
        <v>108</v>
      </c>
      <c r="BA319" s="7" t="s">
        <v>65</v>
      </c>
      <c r="BB319" s="7" t="s">
        <v>65</v>
      </c>
      <c r="BC319" s="7" t="s">
        <v>200</v>
      </c>
      <c r="BD319" s="7" t="s">
        <v>105</v>
      </c>
    </row>
    <row r="320" spans="1:56" ht="13">
      <c r="A320" s="5">
        <v>43816.70731322917</v>
      </c>
      <c r="B320" s="7" t="s">
        <v>55</v>
      </c>
      <c r="C320" s="7" t="s">
        <v>58</v>
      </c>
      <c r="D320" s="7" t="s">
        <v>57</v>
      </c>
      <c r="E320" s="7" t="s">
        <v>60</v>
      </c>
      <c r="F320" s="7" t="s">
        <v>55</v>
      </c>
      <c r="G320" s="7" t="s">
        <v>63</v>
      </c>
      <c r="H320" s="7" t="s">
        <v>60</v>
      </c>
      <c r="I320" s="7" t="s">
        <v>55</v>
      </c>
      <c r="J320" s="7" t="s">
        <v>55</v>
      </c>
      <c r="K320" s="7" t="s">
        <v>63</v>
      </c>
      <c r="L320" s="7" t="s">
        <v>65</v>
      </c>
      <c r="M320" s="7" t="s">
        <v>65</v>
      </c>
      <c r="N320" s="7" t="s">
        <v>67</v>
      </c>
      <c r="O320" s="7" t="s">
        <v>65</v>
      </c>
      <c r="P320" s="7" t="s">
        <v>60</v>
      </c>
      <c r="Q320" s="7" t="s">
        <v>67</v>
      </c>
      <c r="R320" s="7" t="s">
        <v>67</v>
      </c>
      <c r="S320" s="7" t="s">
        <v>60</v>
      </c>
      <c r="T320" s="7" t="s">
        <v>60</v>
      </c>
      <c r="U320" s="7" t="s">
        <v>68</v>
      </c>
      <c r="V320" s="7" t="s">
        <v>68</v>
      </c>
      <c r="W320" s="7" t="s">
        <v>67</v>
      </c>
      <c r="X320" s="7" t="s">
        <v>67</v>
      </c>
      <c r="Z320" s="7" t="s">
        <v>130</v>
      </c>
      <c r="AA320" s="7" t="s">
        <v>67</v>
      </c>
      <c r="AB320" s="7" t="s">
        <v>67</v>
      </c>
      <c r="AC320" s="7" t="s">
        <v>67</v>
      </c>
      <c r="AD320" s="7" t="s">
        <v>67</v>
      </c>
      <c r="AE320" s="7" t="s">
        <v>66</v>
      </c>
      <c r="AF320" s="7" t="s">
        <v>92</v>
      </c>
      <c r="AG320" s="7" t="s">
        <v>105</v>
      </c>
      <c r="AH320" s="7" t="s">
        <v>105</v>
      </c>
      <c r="AI320" s="7" t="s">
        <v>92</v>
      </c>
      <c r="AJ320" s="7" t="s">
        <v>61</v>
      </c>
      <c r="AK320" s="7" t="s">
        <v>61</v>
      </c>
      <c r="AL320" s="7" t="s">
        <v>63</v>
      </c>
      <c r="AM320" s="7" t="s">
        <v>63</v>
      </c>
      <c r="AN320" s="7" t="s">
        <v>92</v>
      </c>
      <c r="AO320" s="7" t="s">
        <v>61</v>
      </c>
      <c r="AP320" s="7" t="s">
        <v>61</v>
      </c>
      <c r="AQ320" s="7" t="s">
        <v>105</v>
      </c>
      <c r="AR320" s="7" t="s">
        <v>105</v>
      </c>
      <c r="AS320" s="7" t="s">
        <v>108</v>
      </c>
      <c r="AT320" s="7" t="s">
        <v>112</v>
      </c>
      <c r="AU320" s="7" t="s">
        <v>131</v>
      </c>
      <c r="AV320" s="7" t="s">
        <v>112</v>
      </c>
      <c r="AW320" s="7" t="s">
        <v>65</v>
      </c>
      <c r="AX320" s="7" t="s">
        <v>65</v>
      </c>
      <c r="AY320" s="7" t="s">
        <v>65</v>
      </c>
      <c r="AZ320" s="7" t="s">
        <v>112</v>
      </c>
      <c r="BA320" s="7" t="s">
        <v>131</v>
      </c>
      <c r="BB320" s="7" t="s">
        <v>65</v>
      </c>
      <c r="BC320" s="7" t="s">
        <v>331</v>
      </c>
      <c r="BD320" s="7" t="s">
        <v>105</v>
      </c>
    </row>
    <row r="321" spans="1:62" ht="13">
      <c r="A321" s="5">
        <v>43816.71507017361</v>
      </c>
      <c r="B321" s="7" t="s">
        <v>55</v>
      </c>
      <c r="C321" s="7" t="s">
        <v>56</v>
      </c>
      <c r="D321" s="7" t="s">
        <v>136</v>
      </c>
      <c r="E321" s="7" t="s">
        <v>60</v>
      </c>
      <c r="F321" s="7" t="s">
        <v>55</v>
      </c>
      <c r="G321" s="7" t="s">
        <v>61</v>
      </c>
      <c r="H321" s="7" t="s">
        <v>67</v>
      </c>
      <c r="I321" s="7" t="s">
        <v>128</v>
      </c>
      <c r="J321" s="7" t="s">
        <v>55</v>
      </c>
      <c r="K321" s="7" t="s">
        <v>61</v>
      </c>
      <c r="L321" s="7" t="s">
        <v>131</v>
      </c>
      <c r="M321" s="7" t="s">
        <v>131</v>
      </c>
      <c r="N321" s="7" t="s">
        <v>67</v>
      </c>
      <c r="O321" s="7" t="s">
        <v>131</v>
      </c>
      <c r="P321" s="7" t="s">
        <v>60</v>
      </c>
      <c r="Q321" s="7" t="s">
        <v>68</v>
      </c>
      <c r="R321" s="7" t="s">
        <v>62</v>
      </c>
      <c r="S321" s="7" t="s">
        <v>68</v>
      </c>
      <c r="T321" s="7" t="s">
        <v>60</v>
      </c>
      <c r="U321" s="7" t="s">
        <v>68</v>
      </c>
      <c r="V321" s="7" t="s">
        <v>60</v>
      </c>
      <c r="W321" s="7" t="s">
        <v>68</v>
      </c>
      <c r="X321" s="7" t="s">
        <v>67</v>
      </c>
      <c r="Y321" s="7" t="s">
        <v>62</v>
      </c>
      <c r="Z321" s="7" t="s">
        <v>66</v>
      </c>
      <c r="AA321" s="7" t="s">
        <v>66</v>
      </c>
      <c r="AB321" s="7" t="s">
        <v>66</v>
      </c>
      <c r="AC321" s="7" t="s">
        <v>66</v>
      </c>
      <c r="AD321" s="7" t="s">
        <v>66</v>
      </c>
      <c r="AE321" s="7" t="s">
        <v>66</v>
      </c>
      <c r="AF321" s="7" t="s">
        <v>63</v>
      </c>
      <c r="AG321" s="7" t="s">
        <v>63</v>
      </c>
      <c r="AH321" s="7" t="s">
        <v>63</v>
      </c>
      <c r="AI321" s="7" t="s">
        <v>105</v>
      </c>
      <c r="AJ321" s="7" t="s">
        <v>63</v>
      </c>
      <c r="AK321" s="7" t="s">
        <v>63</v>
      </c>
      <c r="AL321" s="7" t="s">
        <v>63</v>
      </c>
      <c r="AM321" s="7" t="s">
        <v>63</v>
      </c>
      <c r="AN321" s="7" t="s">
        <v>63</v>
      </c>
      <c r="AO321" s="7" t="s">
        <v>105</v>
      </c>
      <c r="AP321" s="7" t="s">
        <v>105</v>
      </c>
      <c r="AQ321" s="7" t="s">
        <v>105</v>
      </c>
      <c r="AR321" s="7" t="s">
        <v>105</v>
      </c>
      <c r="AS321" s="7" t="s">
        <v>112</v>
      </c>
      <c r="AT321" s="7" t="s">
        <v>131</v>
      </c>
      <c r="AU321" s="7" t="s">
        <v>108</v>
      </c>
      <c r="AV321" s="7" t="s">
        <v>108</v>
      </c>
      <c r="AW321" s="7" t="s">
        <v>112</v>
      </c>
      <c r="AX321" s="7" t="s">
        <v>112</v>
      </c>
      <c r="AY321" s="7" t="s">
        <v>112</v>
      </c>
      <c r="AZ321" s="7" t="s">
        <v>108</v>
      </c>
      <c r="BA321" s="7" t="s">
        <v>65</v>
      </c>
      <c r="BB321" s="7" t="s">
        <v>131</v>
      </c>
      <c r="BC321" s="7" t="s">
        <v>208</v>
      </c>
      <c r="BD321" s="7" t="s">
        <v>63</v>
      </c>
    </row>
    <row r="322" spans="1:62" ht="13">
      <c r="A322" s="5">
        <v>43816.730711111115</v>
      </c>
      <c r="B322" s="7" t="s">
        <v>55</v>
      </c>
      <c r="C322" s="7" t="s">
        <v>58</v>
      </c>
      <c r="E322" s="7" t="s">
        <v>68</v>
      </c>
      <c r="F322" s="7" t="s">
        <v>55</v>
      </c>
      <c r="G322" s="7" t="s">
        <v>93</v>
      </c>
      <c r="H322" s="7" t="s">
        <v>60</v>
      </c>
      <c r="I322" s="7" t="s">
        <v>55</v>
      </c>
      <c r="J322" s="7" t="s">
        <v>128</v>
      </c>
      <c r="K322" s="7" t="s">
        <v>61</v>
      </c>
      <c r="L322" s="7" t="s">
        <v>131</v>
      </c>
      <c r="M322" s="7" t="s">
        <v>65</v>
      </c>
      <c r="N322" s="7" t="s">
        <v>66</v>
      </c>
      <c r="O322" s="7" t="s">
        <v>65</v>
      </c>
      <c r="P322" s="7" t="s">
        <v>60</v>
      </c>
      <c r="Q322" s="7" t="s">
        <v>60</v>
      </c>
      <c r="R322" s="7" t="s">
        <v>68</v>
      </c>
      <c r="S322" s="7" t="s">
        <v>68</v>
      </c>
      <c r="T322" s="7" t="s">
        <v>60</v>
      </c>
      <c r="U322" s="7" t="s">
        <v>62</v>
      </c>
      <c r="V322" s="7" t="s">
        <v>68</v>
      </c>
      <c r="W322" s="7" t="s">
        <v>68</v>
      </c>
      <c r="X322" s="7" t="s">
        <v>60</v>
      </c>
      <c r="Y322" s="7" t="s">
        <v>62</v>
      </c>
      <c r="Z322" s="7" t="s">
        <v>85</v>
      </c>
      <c r="AA322" s="7" t="s">
        <v>68</v>
      </c>
      <c r="AB322" s="7" t="s">
        <v>67</v>
      </c>
      <c r="AC322" s="7" t="s">
        <v>66</v>
      </c>
      <c r="AD322" s="7" t="s">
        <v>66</v>
      </c>
      <c r="AE322" s="7" t="s">
        <v>66</v>
      </c>
      <c r="AF322" s="7" t="s">
        <v>63</v>
      </c>
      <c r="AG322" s="7" t="s">
        <v>63</v>
      </c>
      <c r="AH322" s="7" t="s">
        <v>105</v>
      </c>
      <c r="AI322" s="7" t="s">
        <v>63</v>
      </c>
      <c r="AJ322" s="7" t="s">
        <v>63</v>
      </c>
      <c r="AK322" s="7" t="s">
        <v>63</v>
      </c>
      <c r="AL322" s="7" t="s">
        <v>61</v>
      </c>
      <c r="AM322" s="7" t="s">
        <v>61</v>
      </c>
      <c r="AN322" s="7" t="s">
        <v>61</v>
      </c>
      <c r="AO322" s="7" t="s">
        <v>63</v>
      </c>
      <c r="AP322" s="7" t="s">
        <v>63</v>
      </c>
      <c r="AQ322" s="7" t="s">
        <v>63</v>
      </c>
      <c r="AR322" s="7" t="s">
        <v>133</v>
      </c>
      <c r="AS322" s="7" t="s">
        <v>108</v>
      </c>
      <c r="AT322" s="7" t="s">
        <v>131</v>
      </c>
      <c r="AU322" s="7" t="s">
        <v>108</v>
      </c>
      <c r="AV322" s="7" t="s">
        <v>108</v>
      </c>
      <c r="AW322" s="7" t="s">
        <v>112</v>
      </c>
      <c r="AX322" s="7" t="s">
        <v>108</v>
      </c>
      <c r="AY322" s="7" t="s">
        <v>112</v>
      </c>
      <c r="AZ322" s="7" t="s">
        <v>108</v>
      </c>
      <c r="BA322" s="7" t="s">
        <v>65</v>
      </c>
      <c r="BB322" s="7" t="s">
        <v>65</v>
      </c>
      <c r="BC322" s="7" t="s">
        <v>332</v>
      </c>
      <c r="BD322" s="7" t="s">
        <v>105</v>
      </c>
    </row>
    <row r="323" spans="1:62" ht="13">
      <c r="A323" s="5">
        <v>43817.07821068287</v>
      </c>
      <c r="B323" s="7" t="s">
        <v>55</v>
      </c>
      <c r="C323" s="7" t="s">
        <v>56</v>
      </c>
      <c r="D323" s="7" t="s">
        <v>136</v>
      </c>
      <c r="E323" s="7" t="s">
        <v>60</v>
      </c>
      <c r="F323" s="7" t="s">
        <v>55</v>
      </c>
      <c r="G323" s="7" t="s">
        <v>61</v>
      </c>
      <c r="H323" s="7" t="s">
        <v>67</v>
      </c>
      <c r="I323" s="7" t="s">
        <v>128</v>
      </c>
      <c r="J323" s="7" t="s">
        <v>128</v>
      </c>
      <c r="K323" s="7" t="s">
        <v>61</v>
      </c>
      <c r="L323" s="7" t="s">
        <v>65</v>
      </c>
      <c r="M323" s="7" t="s">
        <v>64</v>
      </c>
      <c r="N323" s="7" t="s">
        <v>68</v>
      </c>
      <c r="O323" s="7" t="s">
        <v>65</v>
      </c>
      <c r="P323" s="7" t="s">
        <v>68</v>
      </c>
      <c r="Q323" s="7" t="s">
        <v>62</v>
      </c>
      <c r="R323" s="7" t="s">
        <v>62</v>
      </c>
      <c r="S323" s="7" t="s">
        <v>62</v>
      </c>
      <c r="T323" s="7" t="s">
        <v>62</v>
      </c>
      <c r="U323" s="7" t="s">
        <v>62</v>
      </c>
      <c r="V323" s="7" t="s">
        <v>62</v>
      </c>
      <c r="W323" s="7" t="s">
        <v>60</v>
      </c>
      <c r="X323" s="7" t="s">
        <v>60</v>
      </c>
      <c r="Y323" s="7" t="s">
        <v>60</v>
      </c>
      <c r="Z323" s="7" t="s">
        <v>85</v>
      </c>
      <c r="AA323" s="7" t="s">
        <v>60</v>
      </c>
      <c r="AB323" s="7" t="s">
        <v>68</v>
      </c>
      <c r="AC323" s="7" t="s">
        <v>68</v>
      </c>
      <c r="AD323" s="7" t="s">
        <v>66</v>
      </c>
      <c r="AE323" s="7" t="s">
        <v>67</v>
      </c>
      <c r="AF323" s="7" t="s">
        <v>63</v>
      </c>
      <c r="AG323" s="7" t="s">
        <v>61</v>
      </c>
      <c r="AH323" s="7" t="s">
        <v>61</v>
      </c>
      <c r="AI323" s="7" t="s">
        <v>63</v>
      </c>
      <c r="AJ323" s="7" t="s">
        <v>92</v>
      </c>
      <c r="AK323" s="7" t="s">
        <v>63</v>
      </c>
      <c r="AL323" s="7" t="s">
        <v>63</v>
      </c>
      <c r="AM323" s="7" t="s">
        <v>63</v>
      </c>
      <c r="AN323" s="7" t="s">
        <v>63</v>
      </c>
      <c r="AO323" s="7" t="s">
        <v>105</v>
      </c>
      <c r="AP323" s="7" t="s">
        <v>105</v>
      </c>
      <c r="AQ323" s="7" t="s">
        <v>63</v>
      </c>
      <c r="AR323" s="7" t="s">
        <v>133</v>
      </c>
      <c r="AS323" s="7" t="s">
        <v>131</v>
      </c>
      <c r="AT323" s="7" t="s">
        <v>131</v>
      </c>
      <c r="AU323" s="7" t="s">
        <v>112</v>
      </c>
      <c r="AV323" s="7" t="s">
        <v>108</v>
      </c>
      <c r="AW323" s="7" t="s">
        <v>112</v>
      </c>
      <c r="AX323" s="7" t="s">
        <v>112</v>
      </c>
      <c r="AY323" s="7" t="s">
        <v>112</v>
      </c>
      <c r="AZ323" s="7" t="s">
        <v>108</v>
      </c>
      <c r="BA323" s="7" t="s">
        <v>131</v>
      </c>
      <c r="BB323" s="7" t="s">
        <v>65</v>
      </c>
      <c r="BC323" s="7" t="s">
        <v>193</v>
      </c>
      <c r="BD323" s="7" t="s">
        <v>105</v>
      </c>
    </row>
    <row r="324" spans="1:62" ht="13">
      <c r="A324" s="5">
        <v>43817.312366238424</v>
      </c>
      <c r="B324" s="7" t="s">
        <v>55</v>
      </c>
      <c r="C324" s="7" t="s">
        <v>58</v>
      </c>
      <c r="E324" s="7" t="s">
        <v>60</v>
      </c>
      <c r="F324" s="7" t="s">
        <v>55</v>
      </c>
      <c r="G324" s="7" t="s">
        <v>63</v>
      </c>
      <c r="H324" s="7" t="s">
        <v>67</v>
      </c>
      <c r="I324" s="7" t="s">
        <v>55</v>
      </c>
      <c r="J324" s="7" t="s">
        <v>55</v>
      </c>
      <c r="K324" s="7" t="s">
        <v>63</v>
      </c>
      <c r="L324" s="7" t="s">
        <v>112</v>
      </c>
      <c r="M324" s="7" t="s">
        <v>112</v>
      </c>
      <c r="N324" s="7" t="s">
        <v>60</v>
      </c>
      <c r="O324" s="7" t="s">
        <v>131</v>
      </c>
      <c r="P324" s="7" t="s">
        <v>60</v>
      </c>
      <c r="Q324" s="7" t="s">
        <v>68</v>
      </c>
      <c r="R324" s="7" t="s">
        <v>68</v>
      </c>
      <c r="S324" s="7" t="s">
        <v>67</v>
      </c>
      <c r="T324" s="7" t="s">
        <v>67</v>
      </c>
      <c r="U324" s="7" t="s">
        <v>67</v>
      </c>
      <c r="V324" s="7" t="s">
        <v>67</v>
      </c>
      <c r="W324" s="7" t="s">
        <v>67</v>
      </c>
      <c r="X324" s="7" t="s">
        <v>67</v>
      </c>
      <c r="Y324" s="7" t="s">
        <v>67</v>
      </c>
      <c r="Z324" s="7" t="s">
        <v>199</v>
      </c>
      <c r="AA324" s="7" t="s">
        <v>68</v>
      </c>
      <c r="AB324" s="7" t="s">
        <v>68</v>
      </c>
      <c r="AC324" s="7" t="s">
        <v>68</v>
      </c>
      <c r="AD324" s="7" t="s">
        <v>66</v>
      </c>
      <c r="AE324" s="7" t="s">
        <v>66</v>
      </c>
      <c r="AF324" s="7" t="s">
        <v>63</v>
      </c>
      <c r="AG324" s="7" t="s">
        <v>63</v>
      </c>
      <c r="AH324" s="7" t="s">
        <v>63</v>
      </c>
      <c r="AI324" s="7" t="s">
        <v>61</v>
      </c>
      <c r="AJ324" s="7" t="s">
        <v>61</v>
      </c>
      <c r="AK324" s="7" t="s">
        <v>61</v>
      </c>
      <c r="AL324" s="7" t="s">
        <v>63</v>
      </c>
      <c r="AM324" s="7" t="s">
        <v>61</v>
      </c>
      <c r="AN324" s="7" t="s">
        <v>61</v>
      </c>
      <c r="AO324" s="7" t="s">
        <v>61</v>
      </c>
      <c r="AP324" s="7" t="s">
        <v>61</v>
      </c>
      <c r="AQ324" s="7" t="s">
        <v>63</v>
      </c>
      <c r="AR324" s="7" t="s">
        <v>133</v>
      </c>
      <c r="AS324" s="7" t="s">
        <v>112</v>
      </c>
      <c r="AT324" s="7" t="s">
        <v>112</v>
      </c>
      <c r="AU324" s="7" t="s">
        <v>65</v>
      </c>
      <c r="AV324" s="7" t="s">
        <v>112</v>
      </c>
      <c r="AW324" s="7" t="s">
        <v>65</v>
      </c>
      <c r="AX324" s="7" t="s">
        <v>65</v>
      </c>
      <c r="AY324" s="7" t="s">
        <v>65</v>
      </c>
      <c r="AZ324" s="7" t="s">
        <v>65</v>
      </c>
      <c r="BA324" s="7" t="s">
        <v>64</v>
      </c>
      <c r="BB324" s="7" t="s">
        <v>65</v>
      </c>
      <c r="BC324" s="7" t="s">
        <v>207</v>
      </c>
      <c r="BD324" s="7" t="s">
        <v>105</v>
      </c>
    </row>
    <row r="325" spans="1:62" ht="13">
      <c r="A325" s="11">
        <v>43817.329482025467</v>
      </c>
      <c r="B325" s="12" t="s">
        <v>55</v>
      </c>
      <c r="C325" s="12" t="s">
        <v>56</v>
      </c>
      <c r="D325" s="12" t="s">
        <v>57</v>
      </c>
      <c r="E325" s="12" t="s">
        <v>67</v>
      </c>
      <c r="F325" s="12" t="s">
        <v>128</v>
      </c>
      <c r="G325" s="12" t="s">
        <v>61</v>
      </c>
      <c r="H325" s="12" t="s">
        <v>66</v>
      </c>
      <c r="I325" s="12" t="s">
        <v>55</v>
      </c>
      <c r="J325" s="12" t="s">
        <v>128</v>
      </c>
      <c r="K325" s="12" t="s">
        <v>63</v>
      </c>
      <c r="L325" s="12" t="s">
        <v>108</v>
      </c>
      <c r="M325" s="12" t="s">
        <v>131</v>
      </c>
      <c r="N325" s="12" t="s">
        <v>68</v>
      </c>
      <c r="O325" s="12" t="s">
        <v>65</v>
      </c>
      <c r="P325" s="12" t="s">
        <v>68</v>
      </c>
      <c r="Q325" s="12" t="s">
        <v>60</v>
      </c>
      <c r="R325" s="12" t="s">
        <v>60</v>
      </c>
      <c r="S325" s="12" t="s">
        <v>68</v>
      </c>
      <c r="T325" s="12" t="s">
        <v>68</v>
      </c>
      <c r="U325" s="12" t="s">
        <v>68</v>
      </c>
      <c r="V325" s="12" t="s">
        <v>68</v>
      </c>
      <c r="W325" s="12" t="s">
        <v>68</v>
      </c>
      <c r="X325" s="12" t="s">
        <v>68</v>
      </c>
      <c r="Y325" s="12" t="s">
        <v>62</v>
      </c>
      <c r="Z325" s="12" t="s">
        <v>66</v>
      </c>
      <c r="AA325" s="12" t="s">
        <v>66</v>
      </c>
      <c r="AB325" s="12" t="s">
        <v>68</v>
      </c>
      <c r="AC325" s="12" t="s">
        <v>68</v>
      </c>
      <c r="AD325" s="12" t="s">
        <v>66</v>
      </c>
      <c r="AE325" s="12" t="s">
        <v>60</v>
      </c>
      <c r="AF325" s="12" t="s">
        <v>93</v>
      </c>
      <c r="AG325" s="12" t="s">
        <v>92</v>
      </c>
      <c r="AH325" s="12" t="s">
        <v>61</v>
      </c>
      <c r="AI325" s="12" t="s">
        <v>63</v>
      </c>
      <c r="AJ325" s="13"/>
      <c r="AK325" s="12" t="s">
        <v>93</v>
      </c>
      <c r="AL325" s="12" t="s">
        <v>61</v>
      </c>
      <c r="AM325" s="12" t="s">
        <v>93</v>
      </c>
      <c r="AN325" s="12" t="s">
        <v>63</v>
      </c>
      <c r="AO325" s="12" t="s">
        <v>63</v>
      </c>
      <c r="AP325" s="12" t="s">
        <v>61</v>
      </c>
      <c r="AQ325" s="12" t="s">
        <v>92</v>
      </c>
      <c r="AR325" s="12" t="s">
        <v>203</v>
      </c>
      <c r="AS325" s="12" t="s">
        <v>64</v>
      </c>
      <c r="AT325" s="12" t="s">
        <v>65</v>
      </c>
      <c r="AU325" s="12" t="s">
        <v>65</v>
      </c>
      <c r="AV325" s="12" t="s">
        <v>108</v>
      </c>
      <c r="AW325" s="12" t="s">
        <v>64</v>
      </c>
      <c r="AX325" s="12" t="s">
        <v>64</v>
      </c>
      <c r="AY325" s="12" t="s">
        <v>64</v>
      </c>
      <c r="AZ325" s="12" t="s">
        <v>112</v>
      </c>
      <c r="BA325" s="13"/>
      <c r="BB325" s="12" t="s">
        <v>64</v>
      </c>
      <c r="BC325" s="12" t="s">
        <v>215</v>
      </c>
      <c r="BD325" s="12" t="s">
        <v>105</v>
      </c>
      <c r="BE325" s="13"/>
      <c r="BF325" s="13"/>
      <c r="BG325" s="13"/>
      <c r="BH325" s="13"/>
      <c r="BI325" s="13"/>
      <c r="BJ325" s="13"/>
    </row>
    <row r="326" spans="1:62" ht="13">
      <c r="A326" s="11">
        <v>43817.527294212967</v>
      </c>
      <c r="B326" s="12" t="s">
        <v>55</v>
      </c>
      <c r="C326" s="12" t="s">
        <v>58</v>
      </c>
      <c r="D326" s="12" t="s">
        <v>194</v>
      </c>
      <c r="E326" s="12" t="s">
        <v>60</v>
      </c>
      <c r="F326" s="12" t="s">
        <v>128</v>
      </c>
      <c r="G326" s="12" t="s">
        <v>61</v>
      </c>
      <c r="H326" s="12" t="s">
        <v>60</v>
      </c>
      <c r="I326" s="12" t="s">
        <v>55</v>
      </c>
      <c r="J326" s="12" t="s">
        <v>128</v>
      </c>
      <c r="K326" s="12" t="s">
        <v>61</v>
      </c>
      <c r="L326" s="12" t="s">
        <v>65</v>
      </c>
      <c r="M326" s="12" t="s">
        <v>131</v>
      </c>
      <c r="N326" s="12" t="s">
        <v>60</v>
      </c>
      <c r="O326" s="12" t="s">
        <v>131</v>
      </c>
      <c r="P326" s="12" t="s">
        <v>67</v>
      </c>
      <c r="Q326" s="12" t="s">
        <v>60</v>
      </c>
      <c r="R326" s="12" t="s">
        <v>68</v>
      </c>
      <c r="S326" s="12" t="s">
        <v>60</v>
      </c>
      <c r="T326" s="12" t="s">
        <v>60</v>
      </c>
      <c r="U326" s="12" t="s">
        <v>60</v>
      </c>
      <c r="V326" s="12" t="s">
        <v>60</v>
      </c>
      <c r="W326" s="12" t="s">
        <v>67</v>
      </c>
      <c r="X326" s="12" t="s">
        <v>67</v>
      </c>
      <c r="Y326" s="12" t="s">
        <v>62</v>
      </c>
      <c r="Z326" s="12" t="s">
        <v>130</v>
      </c>
      <c r="AA326" s="12" t="s">
        <v>60</v>
      </c>
      <c r="AB326" s="12" t="s">
        <v>62</v>
      </c>
      <c r="AC326" s="12" t="s">
        <v>68</v>
      </c>
      <c r="AD326" s="12" t="s">
        <v>66</v>
      </c>
      <c r="AE326" s="12" t="s">
        <v>66</v>
      </c>
      <c r="AF326" s="12" t="s">
        <v>63</v>
      </c>
      <c r="AG326" s="12" t="s">
        <v>61</v>
      </c>
      <c r="AH326" s="12" t="s">
        <v>63</v>
      </c>
      <c r="AI326" s="12" t="s">
        <v>63</v>
      </c>
      <c r="AJ326" s="12" t="s">
        <v>63</v>
      </c>
      <c r="AK326" s="12" t="s">
        <v>63</v>
      </c>
      <c r="AL326" s="12" t="s">
        <v>105</v>
      </c>
      <c r="AM326" s="12" t="s">
        <v>105</v>
      </c>
      <c r="AN326" s="12" t="s">
        <v>63</v>
      </c>
      <c r="AO326" s="12" t="s">
        <v>105</v>
      </c>
      <c r="AP326" s="12" t="s">
        <v>105</v>
      </c>
      <c r="AQ326" s="12" t="s">
        <v>105</v>
      </c>
      <c r="AR326" s="12" t="s">
        <v>105</v>
      </c>
      <c r="AS326" s="12" t="s">
        <v>108</v>
      </c>
      <c r="AT326" s="12" t="s">
        <v>112</v>
      </c>
      <c r="AU326" s="12" t="s">
        <v>131</v>
      </c>
      <c r="AV326" s="12" t="s">
        <v>112</v>
      </c>
      <c r="AW326" s="12" t="s">
        <v>65</v>
      </c>
      <c r="AX326" s="12" t="s">
        <v>65</v>
      </c>
      <c r="AY326" s="12" t="s">
        <v>65</v>
      </c>
      <c r="AZ326" s="12" t="s">
        <v>131</v>
      </c>
      <c r="BA326" s="12" t="s">
        <v>65</v>
      </c>
      <c r="BB326" s="12" t="s">
        <v>108</v>
      </c>
      <c r="BC326" s="12" t="s">
        <v>233</v>
      </c>
      <c r="BD326" s="12" t="s">
        <v>105</v>
      </c>
      <c r="BE326" s="13"/>
      <c r="BF326" s="13"/>
      <c r="BG326" s="13"/>
      <c r="BH326" s="13"/>
      <c r="BI326" s="13"/>
      <c r="BJ326" s="1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DG1004"/>
  <sheetViews>
    <sheetView workbookViewId="0">
      <pane ySplit="2" topLeftCell="A3" activePane="bottomLeft" state="frozen"/>
      <selection pane="bottomLeft" activeCell="B4" sqref="B4"/>
    </sheetView>
  </sheetViews>
  <sheetFormatPr baseColWidth="10" defaultColWidth="14.5" defaultRowHeight="15.75" customHeight="1"/>
  <cols>
    <col min="4" max="56" width="14.5" hidden="1"/>
    <col min="58" max="58" width="15" customWidth="1"/>
  </cols>
  <sheetData>
    <row r="1" spans="1:111" ht="13">
      <c r="B1" s="2"/>
      <c r="C1" s="3"/>
      <c r="D1" s="4"/>
      <c r="E1" s="4"/>
      <c r="F1" s="4"/>
      <c r="G1" s="4"/>
      <c r="H1" s="4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F1" s="7" t="s">
        <v>69</v>
      </c>
      <c r="BG1" s="7" t="s">
        <v>70</v>
      </c>
      <c r="BH1" s="7" t="s">
        <v>71</v>
      </c>
      <c r="BI1" s="7" t="s">
        <v>72</v>
      </c>
      <c r="BJ1" s="7" t="s">
        <v>73</v>
      </c>
      <c r="BK1" s="7" t="s">
        <v>74</v>
      </c>
      <c r="BL1" s="7" t="s">
        <v>75</v>
      </c>
      <c r="BM1" s="7" t="s">
        <v>76</v>
      </c>
      <c r="BN1" s="7" t="s">
        <v>77</v>
      </c>
      <c r="BO1" s="7" t="s">
        <v>78</v>
      </c>
      <c r="BP1" s="7" t="s">
        <v>79</v>
      </c>
      <c r="BQ1" s="7" t="s">
        <v>80</v>
      </c>
      <c r="BR1" s="7" t="s">
        <v>81</v>
      </c>
      <c r="BS1" s="7" t="s">
        <v>82</v>
      </c>
      <c r="BT1" s="7" t="s">
        <v>83</v>
      </c>
      <c r="BU1" s="7" t="s">
        <v>84</v>
      </c>
      <c r="BV1" s="7" t="s">
        <v>86</v>
      </c>
      <c r="BW1" s="7" t="s">
        <v>87</v>
      </c>
      <c r="BX1" s="7" t="s">
        <v>88</v>
      </c>
      <c r="BY1" s="7" t="s">
        <v>89</v>
      </c>
      <c r="BZ1" s="7" t="s">
        <v>90</v>
      </c>
      <c r="CA1" s="7" t="s">
        <v>91</v>
      </c>
      <c r="CB1" s="7" t="s">
        <v>94</v>
      </c>
      <c r="CC1" s="7" t="s">
        <v>95</v>
      </c>
      <c r="CD1" s="7" t="s">
        <v>96</v>
      </c>
      <c r="CE1" s="7" t="s">
        <v>97</v>
      </c>
      <c r="CF1" s="7" t="s">
        <v>98</v>
      </c>
      <c r="CG1" s="7" t="s">
        <v>99</v>
      </c>
      <c r="CH1" s="7" t="s">
        <v>100</v>
      </c>
      <c r="CI1" s="7" t="s">
        <v>101</v>
      </c>
      <c r="CJ1" s="7" t="s">
        <v>102</v>
      </c>
      <c r="CK1" s="7" t="s">
        <v>103</v>
      </c>
      <c r="CL1" s="7" t="s">
        <v>104</v>
      </c>
      <c r="CM1" s="7" t="s">
        <v>106</v>
      </c>
      <c r="CN1" s="7" t="s">
        <v>107</v>
      </c>
      <c r="CO1" s="7" t="s">
        <v>109</v>
      </c>
      <c r="CP1" s="7" t="s">
        <v>110</v>
      </c>
      <c r="CQ1" s="7" t="s">
        <v>111</v>
      </c>
      <c r="CR1" s="7" t="s">
        <v>113</v>
      </c>
      <c r="CS1" s="7" t="s">
        <v>114</v>
      </c>
      <c r="CT1" s="7" t="s">
        <v>115</v>
      </c>
      <c r="CU1" s="7" t="s">
        <v>116</v>
      </c>
      <c r="CV1" s="7" t="s">
        <v>117</v>
      </c>
      <c r="CW1" s="7" t="s">
        <v>118</v>
      </c>
      <c r="CX1" s="7" t="s">
        <v>119</v>
      </c>
      <c r="CY1" s="7" t="s">
        <v>120</v>
      </c>
      <c r="CZ1" s="7" t="s">
        <v>121</v>
      </c>
      <c r="DA1" s="7" t="s">
        <v>122</v>
      </c>
      <c r="DB1" s="7" t="s">
        <v>123</v>
      </c>
      <c r="DC1" s="7" t="s">
        <v>124</v>
      </c>
      <c r="DD1" s="7" t="s">
        <v>125</v>
      </c>
      <c r="DE1" s="7" t="s">
        <v>126</v>
      </c>
      <c r="DF1" s="7"/>
      <c r="DG1" s="7" t="s">
        <v>127</v>
      </c>
    </row>
    <row r="2" spans="1:111" ht="13">
      <c r="A2" s="1" t="str">
        <f ca="1">IFERROR(__xludf.DUMMYFUNCTION("query('Raw Data'!A:BD,""select*"")"),"Timestamp")</f>
        <v>Timestamp</v>
      </c>
      <c r="B2" s="1" t="str">
        <f ca="1">IFERROR(__xludf.DUMMYFUNCTION("""COMPUTED_VALUE"""),"Do you agree to the above terms? By clicking Yes, you consent that you are willing to participate in this anonymous survey.")</f>
        <v>Do you agree to the above terms? By clicking Yes, you consent that you are willing to participate in this anonymous survey.</v>
      </c>
      <c r="C2" s="3" t="str">
        <f ca="1">IFERROR(__xludf.DUMMYFUNCTION("""COMPUTED_VALUE"""),"Please select your position in the department")</f>
        <v>Please select your position in the department</v>
      </c>
      <c r="D2" s="1" t="str">
        <f ca="1">IFERROR(__xludf.DUMMYFUNCTION("""COMPUTED_VALUE"""),"In total, How long have you been a Law Enforcement Professional or Police Officer ? ")</f>
        <v xml:space="preserve">In total, How long have you been a Law Enforcement Professional or Police Officer ? </v>
      </c>
      <c r="E2" s="1" t="str">
        <f ca="1">IFERROR(__xludf.DUMMYFUNCTION("""COMPUTED_VALUE"""),"Do you know what EAP (Employee Assistance Program) services are available to you?")</f>
        <v>Do you know what EAP (Employee Assistance Program) services are available to you?</v>
      </c>
      <c r="F2" s="1" t="str">
        <f ca="1">IFERROR(__xludf.DUMMYFUNCTION("""COMPUTED_VALUE""")," Do you know how to access EAP (Employee Assistance Program) services? ")</f>
        <v xml:space="preserve"> Do you know how to access EAP (Employee Assistance Program) services? </v>
      </c>
      <c r="G2" s="1" t="str">
        <f ca="1">IFERROR(__xludf.DUMMYFUNCTION("""COMPUTED_VALUE"""),"Please select how likely you are to use EAP (Employee Assistance Program) services?")</f>
        <v>Please select how likely you are to use EAP (Employee Assistance Program) services?</v>
      </c>
      <c r="H2" s="1" t="str">
        <f ca="1">IFERROR(__xludf.DUMMYFUNCTION("""COMPUTED_VALUE"""),"Do you know what Peer Support services are available to you?")</f>
        <v>Do you know what Peer Support services are available to you?</v>
      </c>
      <c r="I2" s="1" t="str">
        <f ca="1">IFERROR(__xludf.DUMMYFUNCTION("""COMPUTED_VALUE"""),"Do you know who your Peer Support team is?")</f>
        <v>Do you know who your Peer Support team is?</v>
      </c>
      <c r="J2" s="1" t="str">
        <f ca="1">IFERROR(__xludf.DUMMYFUNCTION("""COMPUTED_VALUE"""),"Do you know how to access Peer Support services?")</f>
        <v>Do you know how to access Peer Support services?</v>
      </c>
      <c r="K2" s="1" t="str">
        <f ca="1">IFERROR(__xludf.DUMMYFUNCTION("""COMPUTED_VALUE"""),"Please select how likely are you to use Peer Support?")</f>
        <v>Please select how likely are you to use Peer Support?</v>
      </c>
      <c r="L2" s="1" t="str">
        <f ca="1">IFERROR(__xludf.DUMMYFUNCTION("""COMPUTED_VALUE"""),"I feel comfortable confiding with my Peer Support members.")</f>
        <v>I feel comfortable confiding with my Peer Support members.</v>
      </c>
      <c r="M2" s="1" t="str">
        <f ca="1">IFERROR(__xludf.DUMMYFUNCTION("""COMPUTED_VALUE"""),"I am interested in attending inservices for coping with stress and other mental health skills.")</f>
        <v>I am interested in attending inservices for coping with stress and other mental health skills.</v>
      </c>
      <c r="N2" s="1" t="str">
        <f ca="1">IFERROR(__xludf.DUMMYFUNCTION("""COMPUTED_VALUE"""),"How likely would you be to participate in webinars or online workshops instead of in person training's?")</f>
        <v>How likely would you be to participate in webinars or online workshops instead of in person training's?</v>
      </c>
      <c r="O2" s="1" t="str">
        <f ca="1">IFERROR(__xludf.DUMMYFUNCTION("""COMPUTED_VALUE"""),"Resources and tips to help cope would be helpful during shift briefings.")</f>
        <v>Resources and tips to help cope would be helpful during shift briefings.</v>
      </c>
      <c r="P2" s="1" t="str">
        <f ca="1">IFERROR(__xludf.DUMMYFUNCTION("""COMPUTED_VALUE"""),"In terms of coping, how helpful would you find an Officer Wellness Training during your first year in the department? ")</f>
        <v xml:space="preserve">In terms of coping, how helpful would you find an Officer Wellness Training during your first year in the department? </v>
      </c>
      <c r="Q2" s="1" t="str">
        <f ca="1">IFERROR(__xludf.DUMMYFUNCTION("""COMPUTED_VALUE"""),"If you were offered workshops about diet and nutrition how likely would you be to attend and participate?")</f>
        <v>If you were offered workshops about diet and nutrition how likely would you be to attend and participate?</v>
      </c>
      <c r="R2" s="1" t="str">
        <f ca="1">IFERROR(__xludf.DUMMYFUNCTION("""COMPUTED_VALUE"""),"If you were offered workshops about exercise and fitness how likely would you be to attend and participate?")</f>
        <v>If you were offered workshops about exercise and fitness how likely would you be to attend and participate?</v>
      </c>
      <c r="S2" s="1" t="str">
        <f ca="1">IFERROR(__xludf.DUMMYFUNCTION("""COMPUTED_VALUE"""),"If you and your family were offered family skills workshops how likely would you be to attend and participate?")</f>
        <v>If you and your family were offered family skills workshops how likely would you be to attend and participate?</v>
      </c>
      <c r="T2" s="1" t="str">
        <f ca="1">IFERROR(__xludf.DUMMYFUNCTION("""COMPUTED_VALUE"""),"If you and your family were offered access to a department support group how likely would you be to attend and participate?")</f>
        <v>If you and your family were offered access to a department support group how likely would you be to attend and participate?</v>
      </c>
      <c r="U2" s="1" t="str">
        <f ca="1">IFERROR(__xludf.DUMMYFUNCTION("""COMPUTED_VALUE"""),"Would you find workshops about healthy relationships or marriage skills beneficial?")</f>
        <v>Would you find workshops about healthy relationships or marriage skills beneficial?</v>
      </c>
      <c r="V2" s="1" t="str">
        <f ca="1">IFERROR(__xludf.DUMMYFUNCTION("""COMPUTED_VALUE"""),"If you were offered classes about personal finances how likely would you be to attend and participate?")</f>
        <v>If you were offered classes about personal finances how likely would you be to attend and participate?</v>
      </c>
      <c r="W2" s="1" t="str">
        <f ca="1">IFERROR(__xludf.DUMMYFUNCTION("""COMPUTED_VALUE"""),"If you were offered classes about mindfulness or meditation how likely would you be to attend and participate? ")</f>
        <v xml:space="preserve">If you were offered classes about mindfulness or meditation how likely would you be to attend and participate? </v>
      </c>
      <c r="X2" s="1" t="str">
        <f ca="1">IFERROR(__xludf.DUMMYFUNCTION("""COMPUTED_VALUE"""),"If you were offered resiliency training how likely would you be to attend and participate? ")</f>
        <v xml:space="preserve">If you were offered resiliency training how likely would you be to attend and participate? </v>
      </c>
      <c r="Y2" s="1" t="str">
        <f ca="1">IFERROR(__xludf.DUMMYFUNCTION("""COMPUTED_VALUE"""),"Would being partially reimbursed for personal wellness expenses (ex: counseling services, health training, wealth management, fitness events… etc.) increase the likelihood you would utilize such services?  ")</f>
        <v xml:space="preserve">Would being partially reimbursed for personal wellness expenses (ex: counseling services, health training, wealth management, fitness events… etc.) increase the likelihood you would utilize such services?  </v>
      </c>
      <c r="Z2" s="1" t="str">
        <f ca="1">IFERROR(__xludf.DUMMYFUNCTION("""COMPUTED_VALUE"""),"In what way do you feel your work as a law enforcement professional has impacted your spiritual beliefs?")</f>
        <v>In what way do you feel your work as a law enforcement professional has impacted your spiritual beliefs?</v>
      </c>
      <c r="AA2" s="1" t="str">
        <f ca="1">IFERROR(__xludf.DUMMYFUNCTION("""COMPUTED_VALUE"""),"To what extent do you feel your religious or spiritual beliefs have been impacted by your work as a law enforcement professional?")</f>
        <v>To what extent do you feel your religious or spiritual beliefs have been impacted by your work as a law enforcement professional?</v>
      </c>
      <c r="AB2" s="1" t="str">
        <f ca="1">IFERROR(__xludf.DUMMYFUNCTION("""COMPUTED_VALUE"""),"To what extent does any connection to a spiritual being help you get through hard times?")</f>
        <v>To what extent does any connection to a spiritual being help you get through hard times?</v>
      </c>
      <c r="AC2" s="1" t="str">
        <f ca="1">IFERROR(__xludf.DUMMYFUNCTION("""COMPUTED_VALUE"""),"To what extent does any connection to a spiritual being help you to tolerate stress?")</f>
        <v>To what extent does any connection to a spiritual being help you to tolerate stress?</v>
      </c>
      <c r="AD2" s="1" t="str">
        <f ca="1">IFERROR(__xludf.DUMMYFUNCTION("""COMPUTED_VALUE"""),"Do you know what Department Spiritual Support services are available to you?")</f>
        <v>Do you know what Department Spiritual Support services are available to you?</v>
      </c>
      <c r="AE2" s="1" t="str">
        <f ca="1">IFERROR(__xludf.DUMMYFUNCTION("""COMPUTED_VALUE"""),"How likely are you to utilize the department Chaplain for spiritual guidance and comfort?")</f>
        <v>How likely are you to utilize the department Chaplain for spiritual guidance and comfort?</v>
      </c>
      <c r="AF2" s="1" t="str">
        <f ca="1">IFERROR(__xludf.DUMMYFUNCTION("""COMPUTED_VALUE"""),"Finding it difficult to separate work from my personal life.")</f>
        <v>Finding it difficult to separate work from my personal life.</v>
      </c>
      <c r="AG2" s="1" t="str">
        <f ca="1">IFERROR(__xludf.DUMMYFUNCTION("""COMPUTED_VALUE"""),"Trouble falling, staying asleep or sleeping too much.")</f>
        <v>Trouble falling, staying asleep or sleeping too much.</v>
      </c>
      <c r="AH2" s="1" t="str">
        <f ca="1">IFERROR(__xludf.DUMMYFUNCTION("""COMPUTED_VALUE"""),"Did you struggle with sleep prior to becoming a  police officer or law enforcement professional?")</f>
        <v>Did you struggle with sleep prior to becoming a  police officer or law enforcement professional?</v>
      </c>
      <c r="AI2" s="1" t="str">
        <f ca="1">IFERROR(__xludf.DUMMYFUNCTION("""COMPUTED_VALUE"""),"Feeling distant or cut off from people outside  law enforcement.  ")</f>
        <v xml:space="preserve">Feeling distant or cut off from people outside  law enforcement.  </v>
      </c>
      <c r="AJ2" s="1" t="str">
        <f ca="1">IFERROR(__xludf.DUMMYFUNCTION("""COMPUTED_VALUE"""),"Feeling down, depressed, or hopeless.")</f>
        <v>Feeling down, depressed, or hopeless.</v>
      </c>
      <c r="AK2" s="1" t="str">
        <f ca="1">IFERROR(__xludf.DUMMYFUNCTION("""COMPUTED_VALUE"""),"Having difficulty concentrating.")</f>
        <v>Having difficulty concentrating.</v>
      </c>
      <c r="AL2" s="1" t="str">
        <f ca="1">IFERROR(__xludf.DUMMYFUNCTION("""COMPUTED_VALUE"""),"Experiencing distressing memories of job related experiences. ")</f>
        <v xml:space="preserve">Experiencing distressing memories of job related experiences. </v>
      </c>
      <c r="AM2" s="1" t="str">
        <f ca="1">IFERROR(__xludf.DUMMYFUNCTION("""COMPUTED_VALUE"""),"Having physical reactions (ex: heart pounding, trouble breathing, sweating) when something reminds you of a stressful job related experience.")</f>
        <v>Having physical reactions (ex: heart pounding, trouble breathing, sweating) when something reminds you of a stressful job related experience.</v>
      </c>
      <c r="AN2" s="1" t="str">
        <f ca="1">IFERROR(__xludf.DUMMYFUNCTION("""COMPUTED_VALUE"""),"Feeling irritable or having angry outbursts. ")</f>
        <v xml:space="preserve">Feeling irritable or having angry outbursts. </v>
      </c>
      <c r="AO2" s="1" t="str">
        <f ca="1">IFERROR(__xludf.DUMMYFUNCTION("""COMPUTED_VALUE"""),"Intense anger that is directed toward others.")</f>
        <v>Intense anger that is directed toward others.</v>
      </c>
      <c r="AP2" s="1" t="str">
        <f ca="1">IFERROR(__xludf.DUMMYFUNCTION("""COMPUTED_VALUE"""),"Intense anger that is directed toward myself.")</f>
        <v>Intense anger that is directed toward myself.</v>
      </c>
      <c r="AQ2" s="1" t="str">
        <f ca="1">IFERROR(__xludf.DUMMYFUNCTION("""COMPUTED_VALUE"""),"Experiencing suicidal thoughts.")</f>
        <v>Experiencing suicidal thoughts.</v>
      </c>
      <c r="AR2" s="1" t="str">
        <f ca="1">IFERROR(__xludf.DUMMYFUNCTION("""COMPUTED_VALUE"""),"How frequently are you experiencing suicidal thoughts?")</f>
        <v>How frequently are you experiencing suicidal thoughts?</v>
      </c>
      <c r="AS2" s="1" t="str">
        <f ca="1">IFERROR(__xludf.DUMMYFUNCTION("""COMPUTED_VALUE"""),"I don’t know where to get help.")</f>
        <v>I don’t know where to get help.</v>
      </c>
      <c r="AT2" s="1" t="str">
        <f ca="1">IFERROR(__xludf.DUMMYFUNCTION("""COMPUTED_VALUE"""),"It would be difficult getting time off work for treatment.")</f>
        <v>It would be difficult getting time off work for treatment.</v>
      </c>
      <c r="AU2" s="1" t="str">
        <f ca="1">IFERROR(__xludf.DUMMYFUNCTION("""COMPUTED_VALUE"""),"It would be to embarrassing.")</f>
        <v>It would be to embarrassing.</v>
      </c>
      <c r="AV2" s="1" t="str">
        <f ca="1">IFERROR(__xludf.DUMMYFUNCTION("""COMPUTED_VALUE"""),"People who need help are weak and ineffective.")</f>
        <v>People who need help are weak and ineffective.</v>
      </c>
      <c r="AW2" s="1" t="str">
        <f ca="1">IFERROR(__xludf.DUMMYFUNCTION("""COMPUTED_VALUE"""),"If members in my team found out I was seeking mental health services, they might have less confidence in me.")</f>
        <v>If members in my team found out I was seeking mental health services, they might have less confidence in me.</v>
      </c>
      <c r="AX2" s="1" t="str">
        <f ca="1">IFERROR(__xludf.DUMMYFUNCTION("""COMPUTED_VALUE"""),"If my shift leadership found out I was seeking mental health services, they might treat me differently.")</f>
        <v>If my shift leadership found out I was seeking mental health services, they might treat me differently.</v>
      </c>
      <c r="AY2" s="1" t="str">
        <f ca="1">IFERROR(__xludf.DUMMYFUNCTION("""COMPUTED_VALUE"""),"Evidence of mental health care in my medical records could harm my career.")</f>
        <v>Evidence of mental health care in my medical records could harm my career.</v>
      </c>
      <c r="AZ2" s="1" t="str">
        <f ca="1">IFERROR(__xludf.DUMMYFUNCTION("""COMPUTED_VALUE"""),"")</f>
        <v/>
      </c>
      <c r="BA2" s="1" t="str">
        <f ca="1">IFERROR(__xludf.DUMMYFUNCTION("""COMPUTED_VALUE"""),"I can think of other law enforcement professionals or officers in the department who might need mental health treatment.")</f>
        <v>I can think of other law enforcement professionals or officers in the department who might need mental health treatment.</v>
      </c>
      <c r="BB2" s="1" t="str">
        <f ca="1">IFERROR(__xludf.DUMMYFUNCTION("""COMPUTED_VALUE"""),"At times I have wondered if I need mental health treatment.")</f>
        <v>At times I have wondered if I need mental health treatment.</v>
      </c>
      <c r="BC2" s="1" t="str">
        <f ca="1">IFERROR(__xludf.DUMMYFUNCTION("""COMPUTED_VALUE"""),"How do you deal with stress after a hard shift? Check ALL that apply.")</f>
        <v>How do you deal with stress after a hard shift? Check ALL that apply.</v>
      </c>
      <c r="BD2" s="7" t="str">
        <f ca="1">IFERROR(__xludf.DUMMYFUNCTION("""COMPUTED_VALUE"""),"How often do you drink more than 4 alcohol drinks in a single day and more than 14 alcohol drinks in a week?  (A drink is defined as: 12 ounces of beer, 5 ounces of wine, or 1.5 ounces of spirits)")</f>
        <v>How often do you drink more than 4 alcohol drinks in a single day and more than 14 alcohol drinks in a week?  (A drink is defined as: 12 ounces of beer, 5 ounces of wine, or 1.5 ounces of spirits)</v>
      </c>
      <c r="BE2" s="7" t="s">
        <v>138</v>
      </c>
      <c r="BF2" s="7" t="s">
        <v>139</v>
      </c>
      <c r="BG2" s="7" t="s">
        <v>140</v>
      </c>
      <c r="BH2" s="7" t="s">
        <v>141</v>
      </c>
      <c r="BI2" s="7" t="s">
        <v>142</v>
      </c>
      <c r="BJ2" s="7" t="s">
        <v>143</v>
      </c>
      <c r="BK2" s="7" t="s">
        <v>144</v>
      </c>
      <c r="BL2" s="7" t="s">
        <v>145</v>
      </c>
      <c r="BM2" s="7" t="s">
        <v>146</v>
      </c>
      <c r="BN2" s="7" t="s">
        <v>147</v>
      </c>
      <c r="BO2" s="7" t="s">
        <v>148</v>
      </c>
      <c r="BP2" s="7" t="s">
        <v>149</v>
      </c>
      <c r="BQ2" s="7" t="s">
        <v>150</v>
      </c>
      <c r="BR2" s="7" t="s">
        <v>151</v>
      </c>
      <c r="BS2" s="7" t="s">
        <v>152</v>
      </c>
      <c r="BT2" s="7" t="s">
        <v>153</v>
      </c>
      <c r="BU2" s="7" t="s">
        <v>154</v>
      </c>
      <c r="BV2" s="7" t="s">
        <v>155</v>
      </c>
      <c r="BW2" s="7" t="s">
        <v>156</v>
      </c>
      <c r="BX2" s="7" t="s">
        <v>157</v>
      </c>
      <c r="BY2" s="7" t="s">
        <v>158</v>
      </c>
      <c r="BZ2" s="7" t="s">
        <v>159</v>
      </c>
      <c r="CA2" s="7" t="s">
        <v>160</v>
      </c>
      <c r="CB2" s="7" t="s">
        <v>161</v>
      </c>
      <c r="CC2" s="7" t="s">
        <v>162</v>
      </c>
      <c r="CD2" s="7" t="s">
        <v>163</v>
      </c>
      <c r="CE2" s="7" t="s">
        <v>164</v>
      </c>
      <c r="CF2" s="7" t="s">
        <v>165</v>
      </c>
      <c r="CG2" s="7" t="s">
        <v>166</v>
      </c>
      <c r="CH2" s="7" t="s">
        <v>167</v>
      </c>
      <c r="CI2" s="7" t="s">
        <v>168</v>
      </c>
      <c r="CJ2" s="7" t="s">
        <v>169</v>
      </c>
      <c r="CK2" s="7" t="s">
        <v>170</v>
      </c>
      <c r="CL2" s="7" t="s">
        <v>171</v>
      </c>
      <c r="CM2" s="7" t="s">
        <v>172</v>
      </c>
      <c r="CN2" s="7" t="s">
        <v>173</v>
      </c>
      <c r="CO2" s="7" t="s">
        <v>174</v>
      </c>
      <c r="CP2" s="7" t="s">
        <v>175</v>
      </c>
      <c r="CQ2" s="7" t="s">
        <v>176</v>
      </c>
      <c r="CR2" s="7" t="s">
        <v>177</v>
      </c>
      <c r="CS2" s="7" t="s">
        <v>178</v>
      </c>
      <c r="CT2" s="7" t="s">
        <v>179</v>
      </c>
      <c r="CU2" s="7" t="s">
        <v>180</v>
      </c>
      <c r="CV2" s="7" t="s">
        <v>181</v>
      </c>
      <c r="CW2" s="7" t="s">
        <v>182</v>
      </c>
      <c r="CX2" s="7" t="s">
        <v>183</v>
      </c>
      <c r="CY2" s="7" t="s">
        <v>184</v>
      </c>
      <c r="CZ2" s="7" t="s">
        <v>185</v>
      </c>
      <c r="DA2" s="7" t="s">
        <v>186</v>
      </c>
      <c r="DB2" s="7" t="s">
        <v>187</v>
      </c>
      <c r="DC2" s="7" t="s">
        <v>188</v>
      </c>
      <c r="DD2" s="7" t="s">
        <v>189</v>
      </c>
      <c r="DE2" s="7" t="s">
        <v>190</v>
      </c>
      <c r="DF2" s="7"/>
      <c r="DG2" s="7" t="s">
        <v>192</v>
      </c>
    </row>
    <row r="3" spans="1:111" ht="13" hidden="1">
      <c r="A3" s="8">
        <f ca="1">IFERROR(__xludf.DUMMYFUNCTION("""COMPUTED_VALUE"""),43801.6642384027)</f>
        <v>43801.6642384027</v>
      </c>
      <c r="B3" s="1" t="str">
        <f ca="1">IFERROR(__xludf.DUMMYFUNCTION("""COMPUTED_VALUE"""),"Yes")</f>
        <v>Yes</v>
      </c>
      <c r="C3" s="3" t="str">
        <f ca="1">IFERROR(__xludf.DUMMYFUNCTION("""COMPUTED_VALUE"""),"Law Enforcement Professional  (Dispatch or other Civilian Department Member )")</f>
        <v>Law Enforcement Professional  (Dispatch or other Civilian Department Member )</v>
      </c>
      <c r="D3" s="1" t="str">
        <f ca="1">IFERROR(__xludf.DUMMYFUNCTION("""COMPUTED_VALUE"""),"1-6 years")</f>
        <v>1-6 years</v>
      </c>
      <c r="E3" s="1" t="str">
        <f ca="1">IFERROR(__xludf.DUMMYFUNCTION("""COMPUTED_VALUE"""),"")</f>
        <v/>
      </c>
      <c r="F3" s="1" t="str">
        <f ca="1">IFERROR(__xludf.DUMMYFUNCTION("""COMPUTED_VALUE"""),"")</f>
        <v/>
      </c>
      <c r="G3" s="1" t="str">
        <f ca="1">IFERROR(__xludf.DUMMYFUNCTION("""COMPUTED_VALUE"""),"")</f>
        <v/>
      </c>
      <c r="H3" s="1" t="str">
        <f ca="1">IFERROR(__xludf.DUMMYFUNCTION("""COMPUTED_VALUE"""),"")</f>
        <v/>
      </c>
      <c r="I3" s="1" t="str">
        <f ca="1">IFERROR(__xludf.DUMMYFUNCTION("""COMPUTED_VALUE"""),"")</f>
        <v/>
      </c>
      <c r="J3" s="1" t="str">
        <f ca="1">IFERROR(__xludf.DUMMYFUNCTION("""COMPUTED_VALUE"""),"")</f>
        <v/>
      </c>
      <c r="K3" s="1" t="str">
        <f ca="1">IFERROR(__xludf.DUMMYFUNCTION("""COMPUTED_VALUE"""),"")</f>
        <v/>
      </c>
      <c r="L3" s="1" t="str">
        <f ca="1">IFERROR(__xludf.DUMMYFUNCTION("""COMPUTED_VALUE"""),"")</f>
        <v/>
      </c>
      <c r="M3" s="1" t="str">
        <f ca="1">IFERROR(__xludf.DUMMYFUNCTION("""COMPUTED_VALUE"""),"")</f>
        <v/>
      </c>
      <c r="N3" s="1" t="str">
        <f ca="1">IFERROR(__xludf.DUMMYFUNCTION("""COMPUTED_VALUE"""),"")</f>
        <v/>
      </c>
      <c r="O3" s="1" t="str">
        <f ca="1">IFERROR(__xludf.DUMMYFUNCTION("""COMPUTED_VALUE"""),"")</f>
        <v/>
      </c>
      <c r="P3" s="1" t="str">
        <f ca="1">IFERROR(__xludf.DUMMYFUNCTION("""COMPUTED_VALUE"""),"")</f>
        <v/>
      </c>
      <c r="Q3" s="1" t="str">
        <f ca="1">IFERROR(__xludf.DUMMYFUNCTION("""COMPUTED_VALUE"""),"")</f>
        <v/>
      </c>
      <c r="R3" s="1" t="str">
        <f ca="1">IFERROR(__xludf.DUMMYFUNCTION("""COMPUTED_VALUE"""),"")</f>
        <v/>
      </c>
      <c r="S3" s="1" t="str">
        <f ca="1">IFERROR(__xludf.DUMMYFUNCTION("""COMPUTED_VALUE"""),"")</f>
        <v/>
      </c>
      <c r="T3" s="1" t="str">
        <f ca="1">IFERROR(__xludf.DUMMYFUNCTION("""COMPUTED_VALUE"""),"")</f>
        <v/>
      </c>
      <c r="U3" s="1" t="str">
        <f ca="1">IFERROR(__xludf.DUMMYFUNCTION("""COMPUTED_VALUE"""),"")</f>
        <v/>
      </c>
      <c r="V3" s="1" t="str">
        <f ca="1">IFERROR(__xludf.DUMMYFUNCTION("""COMPUTED_VALUE"""),"")</f>
        <v/>
      </c>
      <c r="W3" s="1" t="str">
        <f ca="1">IFERROR(__xludf.DUMMYFUNCTION("""COMPUTED_VALUE"""),"")</f>
        <v/>
      </c>
      <c r="X3" s="1" t="str">
        <f ca="1">IFERROR(__xludf.DUMMYFUNCTION("""COMPUTED_VALUE"""),"")</f>
        <v/>
      </c>
      <c r="Y3" s="1" t="str">
        <f ca="1">IFERROR(__xludf.DUMMYFUNCTION("""COMPUTED_VALUE"""),"")</f>
        <v/>
      </c>
      <c r="Z3" s="1" t="str">
        <f ca="1">IFERROR(__xludf.DUMMYFUNCTION("""COMPUTED_VALUE"""),"")</f>
        <v/>
      </c>
      <c r="AA3" s="1" t="str">
        <f ca="1">IFERROR(__xludf.DUMMYFUNCTION("""COMPUTED_VALUE"""),"")</f>
        <v/>
      </c>
      <c r="AB3" s="1" t="str">
        <f ca="1">IFERROR(__xludf.DUMMYFUNCTION("""COMPUTED_VALUE"""),"")</f>
        <v/>
      </c>
      <c r="AC3" s="1" t="str">
        <f ca="1">IFERROR(__xludf.DUMMYFUNCTION("""COMPUTED_VALUE"""),"")</f>
        <v/>
      </c>
      <c r="AD3" s="1" t="str">
        <f ca="1">IFERROR(__xludf.DUMMYFUNCTION("""COMPUTED_VALUE"""),"")</f>
        <v/>
      </c>
      <c r="AE3" s="1" t="str">
        <f ca="1">IFERROR(__xludf.DUMMYFUNCTION("""COMPUTED_VALUE"""),"")</f>
        <v/>
      </c>
      <c r="AF3" s="1" t="str">
        <f ca="1">IFERROR(__xludf.DUMMYFUNCTION("""COMPUTED_VALUE"""),"")</f>
        <v/>
      </c>
      <c r="AG3" s="1" t="str">
        <f ca="1">IFERROR(__xludf.DUMMYFUNCTION("""COMPUTED_VALUE"""),"")</f>
        <v/>
      </c>
      <c r="AH3" s="1" t="str">
        <f ca="1">IFERROR(__xludf.DUMMYFUNCTION("""COMPUTED_VALUE"""),"")</f>
        <v/>
      </c>
      <c r="AI3" s="1" t="str">
        <f ca="1">IFERROR(__xludf.DUMMYFUNCTION("""COMPUTED_VALUE"""),"")</f>
        <v/>
      </c>
      <c r="AJ3" s="1" t="str">
        <f ca="1">IFERROR(__xludf.DUMMYFUNCTION("""COMPUTED_VALUE"""),"")</f>
        <v/>
      </c>
      <c r="AK3" s="1" t="str">
        <f ca="1">IFERROR(__xludf.DUMMYFUNCTION("""COMPUTED_VALUE"""),"")</f>
        <v/>
      </c>
      <c r="AL3" s="1" t="str">
        <f ca="1">IFERROR(__xludf.DUMMYFUNCTION("""COMPUTED_VALUE"""),"")</f>
        <v/>
      </c>
      <c r="AM3" s="1" t="str">
        <f ca="1">IFERROR(__xludf.DUMMYFUNCTION("""COMPUTED_VALUE"""),"")</f>
        <v/>
      </c>
      <c r="AN3" s="1" t="str">
        <f ca="1">IFERROR(__xludf.DUMMYFUNCTION("""COMPUTED_VALUE"""),"")</f>
        <v/>
      </c>
      <c r="AO3" s="1" t="str">
        <f ca="1">IFERROR(__xludf.DUMMYFUNCTION("""COMPUTED_VALUE"""),"")</f>
        <v/>
      </c>
      <c r="AP3" s="1" t="str">
        <f ca="1">IFERROR(__xludf.DUMMYFUNCTION("""COMPUTED_VALUE"""),"")</f>
        <v/>
      </c>
      <c r="AQ3" s="1" t="str">
        <f ca="1">IFERROR(__xludf.DUMMYFUNCTION("""COMPUTED_VALUE"""),"")</f>
        <v/>
      </c>
      <c r="AR3" s="1" t="str">
        <f ca="1">IFERROR(__xludf.DUMMYFUNCTION("""COMPUTED_VALUE"""),"")</f>
        <v/>
      </c>
      <c r="AS3" s="1" t="str">
        <f ca="1">IFERROR(__xludf.DUMMYFUNCTION("""COMPUTED_VALUE"""),"")</f>
        <v/>
      </c>
      <c r="AT3" s="1" t="str">
        <f ca="1">IFERROR(__xludf.DUMMYFUNCTION("""COMPUTED_VALUE"""),"")</f>
        <v/>
      </c>
      <c r="AU3" s="1" t="str">
        <f ca="1">IFERROR(__xludf.DUMMYFUNCTION("""COMPUTED_VALUE"""),"")</f>
        <v/>
      </c>
      <c r="AV3" s="1" t="str">
        <f ca="1">IFERROR(__xludf.DUMMYFUNCTION("""COMPUTED_VALUE"""),"")</f>
        <v/>
      </c>
      <c r="AW3" s="1" t="str">
        <f ca="1">IFERROR(__xludf.DUMMYFUNCTION("""COMPUTED_VALUE"""),"")</f>
        <v/>
      </c>
      <c r="AX3" s="1" t="str">
        <f ca="1">IFERROR(__xludf.DUMMYFUNCTION("""COMPUTED_VALUE"""),"")</f>
        <v/>
      </c>
      <c r="AY3" s="1" t="str">
        <f ca="1">IFERROR(__xludf.DUMMYFUNCTION("""COMPUTED_VALUE"""),"")</f>
        <v/>
      </c>
      <c r="AZ3" s="1" t="str">
        <f ca="1">IFERROR(__xludf.DUMMYFUNCTION("""COMPUTED_VALUE"""),"")</f>
        <v/>
      </c>
      <c r="BA3" s="1" t="str">
        <f ca="1">IFERROR(__xludf.DUMMYFUNCTION("""COMPUTED_VALUE"""),"")</f>
        <v/>
      </c>
      <c r="BB3" s="1" t="str">
        <f ca="1">IFERROR(__xludf.DUMMYFUNCTION("""COMPUTED_VALUE"""),"")</f>
        <v/>
      </c>
      <c r="BC3" s="1" t="str">
        <f ca="1">IFERROR(__xludf.DUMMYFUNCTION("""COMPUTED_VALUE"""),"")</f>
        <v/>
      </c>
      <c r="BD3" s="1" t="str">
        <f ca="1">IFERROR(__xludf.DUMMYFUNCTION("""COMPUTED_VALUE"""),"")</f>
        <v/>
      </c>
    </row>
    <row r="4" spans="1:111" ht="15">
      <c r="A4" s="8">
        <f ca="1">IFERROR(__xludf.DUMMYFUNCTION("""COMPUTED_VALUE"""),43801.6813580671)</f>
        <v>43801.681358067101</v>
      </c>
      <c r="B4" s="1" t="str">
        <f ca="1">IFERROR(__xludf.DUMMYFUNCTION("""COMPUTED_VALUE"""),"Yes")</f>
        <v>Yes</v>
      </c>
      <c r="C4" s="3" t="str">
        <f ca="1">IFERROR(__xludf.DUMMYFUNCTION("""COMPUTED_VALUE"""),"Sworn Officer")</f>
        <v>Sworn Officer</v>
      </c>
      <c r="D4" s="1" t="str">
        <f ca="1">IFERROR(__xludf.DUMMYFUNCTION("""COMPUTED_VALUE"""),"14-20 years")</f>
        <v>14-20 years</v>
      </c>
      <c r="E4" s="1" t="str">
        <f ca="1">IFERROR(__xludf.DUMMYFUNCTION("""COMPUTED_VALUE"""),"Moderately")</f>
        <v>Moderately</v>
      </c>
      <c r="F4" s="1" t="str">
        <f ca="1">IFERROR(__xludf.DUMMYFUNCTION("""COMPUTED_VALUE"""),"Yes")</f>
        <v>Yes</v>
      </c>
      <c r="G4" s="1" t="str">
        <f ca="1">IFERROR(__xludf.DUMMYFUNCTION("""COMPUTED_VALUE"""),"Sometimes")</f>
        <v>Sometimes</v>
      </c>
      <c r="H4" s="1" t="str">
        <f ca="1">IFERROR(__xludf.DUMMYFUNCTION("""COMPUTED_VALUE"""),"Extremely")</f>
        <v>Extremely</v>
      </c>
      <c r="I4" s="1" t="str">
        <f ca="1">IFERROR(__xludf.DUMMYFUNCTION("""COMPUTED_VALUE"""),"Yes")</f>
        <v>Yes</v>
      </c>
      <c r="J4" s="1" t="str">
        <f ca="1">IFERROR(__xludf.DUMMYFUNCTION("""COMPUTED_VALUE"""),"Yes")</f>
        <v>Yes</v>
      </c>
      <c r="K4" s="1" t="str">
        <f ca="1">IFERROR(__xludf.DUMMYFUNCTION("""COMPUTED_VALUE"""),"Rarely")</f>
        <v>Rarely</v>
      </c>
      <c r="L4" s="1" t="str">
        <f ca="1">IFERROR(__xludf.DUMMYFUNCTION("""COMPUTED_VALUE"""),"Strongly Agree")</f>
        <v>Strongly Agree</v>
      </c>
      <c r="M4" s="1" t="str">
        <f ca="1">IFERROR(__xludf.DUMMYFUNCTION("""COMPUTED_VALUE"""),"Agree")</f>
        <v>Agree</v>
      </c>
      <c r="N4" s="1" t="str">
        <f ca="1">IFERROR(__xludf.DUMMYFUNCTION("""COMPUTED_VALUE"""),"Not at all")</f>
        <v>Not at all</v>
      </c>
      <c r="O4" s="1" t="str">
        <f ca="1">IFERROR(__xludf.DUMMYFUNCTION("""COMPUTED_VALUE"""),"Agree")</f>
        <v>Agree</v>
      </c>
      <c r="P4" s="1" t="str">
        <f ca="1">IFERROR(__xludf.DUMMYFUNCTION("""COMPUTED_VALUE"""),"Extremely")</f>
        <v>Extremely</v>
      </c>
      <c r="Q4" s="1" t="str">
        <f ca="1">IFERROR(__xludf.DUMMYFUNCTION("""COMPUTED_VALUE"""),"Moderately")</f>
        <v>Moderately</v>
      </c>
      <c r="R4" s="1" t="str">
        <f ca="1">IFERROR(__xludf.DUMMYFUNCTION("""COMPUTED_VALUE"""),"Not at all")</f>
        <v>Not at all</v>
      </c>
      <c r="S4" s="1" t="str">
        <f ca="1">IFERROR(__xludf.DUMMYFUNCTION("""COMPUTED_VALUE"""),"Moderately")</f>
        <v>Moderately</v>
      </c>
      <c r="T4" s="1" t="str">
        <f ca="1">IFERROR(__xludf.DUMMYFUNCTION("""COMPUTED_VALUE"""),"Not at all")</f>
        <v>Not at all</v>
      </c>
      <c r="U4" s="1" t="str">
        <f ca="1">IFERROR(__xludf.DUMMYFUNCTION("""COMPUTED_VALUE"""),"A little bit")</f>
        <v>A little bit</v>
      </c>
      <c r="V4" s="1" t="str">
        <f ca="1">IFERROR(__xludf.DUMMYFUNCTION("""COMPUTED_VALUE"""),"A little bit")</f>
        <v>A little bit</v>
      </c>
      <c r="W4" s="1" t="str">
        <f ca="1">IFERROR(__xludf.DUMMYFUNCTION("""COMPUTED_VALUE"""),"A little bit")</f>
        <v>A little bit</v>
      </c>
      <c r="X4" s="1" t="str">
        <f ca="1">IFERROR(__xludf.DUMMYFUNCTION("""COMPUTED_VALUE"""),"Quite a bit")</f>
        <v>Quite a bit</v>
      </c>
      <c r="Y4" s="1" t="str">
        <f ca="1">IFERROR(__xludf.DUMMYFUNCTION("""COMPUTED_VALUE"""),"Extremely")</f>
        <v>Extremely</v>
      </c>
      <c r="Z4" s="1" t="str">
        <f ca="1">IFERROR(__xludf.DUMMYFUNCTION("""COMPUTED_VALUE"""),"Both")</f>
        <v>Both</v>
      </c>
      <c r="AA4" s="1" t="str">
        <f ca="1">IFERROR(__xludf.DUMMYFUNCTION("""COMPUTED_VALUE"""),"Extremely")</f>
        <v>Extremely</v>
      </c>
      <c r="AB4" s="1" t="str">
        <f ca="1">IFERROR(__xludf.DUMMYFUNCTION("""COMPUTED_VALUE"""),"Quite a bit")</f>
        <v>Quite a bit</v>
      </c>
      <c r="AC4" s="1" t="str">
        <f ca="1">IFERROR(__xludf.DUMMYFUNCTION("""COMPUTED_VALUE"""),"Quite a bit")</f>
        <v>Quite a bit</v>
      </c>
      <c r="AD4" s="1" t="str">
        <f ca="1">IFERROR(__xludf.DUMMYFUNCTION("""COMPUTED_VALUE"""),"A little bit")</f>
        <v>A little bit</v>
      </c>
      <c r="AE4" s="1" t="str">
        <f ca="1">IFERROR(__xludf.DUMMYFUNCTION("""COMPUTED_VALUE"""),"Not at all")</f>
        <v>Not at all</v>
      </c>
      <c r="AF4" s="1" t="str">
        <f ca="1">IFERROR(__xludf.DUMMYFUNCTION("""COMPUTED_VALUE"""),"Often")</f>
        <v>Often</v>
      </c>
      <c r="AG4" s="1" t="str">
        <f ca="1">IFERROR(__xludf.DUMMYFUNCTION("""COMPUTED_VALUE"""),"Very Often")</f>
        <v>Very Often</v>
      </c>
      <c r="AH4" s="1" t="str">
        <f ca="1">IFERROR(__xludf.DUMMYFUNCTION("""COMPUTED_VALUE"""),"Sometimes")</f>
        <v>Sometimes</v>
      </c>
      <c r="AI4" s="1" t="str">
        <f ca="1">IFERROR(__xludf.DUMMYFUNCTION("""COMPUTED_VALUE"""),"Sometimes")</f>
        <v>Sometimes</v>
      </c>
      <c r="AJ4" s="1" t="str">
        <f ca="1">IFERROR(__xludf.DUMMYFUNCTION("""COMPUTED_VALUE"""),"Sometimes")</f>
        <v>Sometimes</v>
      </c>
      <c r="AK4" s="1" t="str">
        <f ca="1">IFERROR(__xludf.DUMMYFUNCTION("""COMPUTED_VALUE"""),"Often")</f>
        <v>Often</v>
      </c>
      <c r="AL4" s="1" t="str">
        <f ca="1">IFERROR(__xludf.DUMMYFUNCTION("""COMPUTED_VALUE"""),"Sometimes")</f>
        <v>Sometimes</v>
      </c>
      <c r="AM4" s="1" t="str">
        <f ca="1">IFERROR(__xludf.DUMMYFUNCTION("""COMPUTED_VALUE"""),"Often")</f>
        <v>Often</v>
      </c>
      <c r="AN4" s="1" t="str">
        <f ca="1">IFERROR(__xludf.DUMMYFUNCTION("""COMPUTED_VALUE"""),"Often")</f>
        <v>Often</v>
      </c>
      <c r="AO4" s="1" t="str">
        <f ca="1">IFERROR(__xludf.DUMMYFUNCTION("""COMPUTED_VALUE"""),"Often")</f>
        <v>Often</v>
      </c>
      <c r="AP4" s="1" t="str">
        <f ca="1">IFERROR(__xludf.DUMMYFUNCTION("""COMPUTED_VALUE"""),"Sometimes")</f>
        <v>Sometimes</v>
      </c>
      <c r="AQ4" s="1" t="str">
        <f ca="1">IFERROR(__xludf.DUMMYFUNCTION("""COMPUTED_VALUE"""),"Never")</f>
        <v>Never</v>
      </c>
      <c r="AR4" s="1" t="str">
        <f ca="1">IFERROR(__xludf.DUMMYFUNCTION("""COMPUTED_VALUE"""),"Never")</f>
        <v>Never</v>
      </c>
      <c r="AS4" s="1" t="str">
        <f ca="1">IFERROR(__xludf.DUMMYFUNCTION("""COMPUTED_VALUE"""),"Strongly Disagree")</f>
        <v>Strongly Disagree</v>
      </c>
      <c r="AT4" s="1" t="str">
        <f ca="1">IFERROR(__xludf.DUMMYFUNCTION("""COMPUTED_VALUE"""),"Strongly Agree")</f>
        <v>Strongly Agree</v>
      </c>
      <c r="AU4" s="1" t="str">
        <f ca="1">IFERROR(__xludf.DUMMYFUNCTION("""COMPUTED_VALUE"""),"Strongly Agree")</f>
        <v>Strongly Agree</v>
      </c>
      <c r="AV4" s="1" t="str">
        <f ca="1">IFERROR(__xludf.DUMMYFUNCTION("""COMPUTED_VALUE"""),"Disagree")</f>
        <v>Disagree</v>
      </c>
      <c r="AW4" s="1" t="str">
        <f ca="1">IFERROR(__xludf.DUMMYFUNCTION("""COMPUTED_VALUE"""),"Agree")</f>
        <v>Agree</v>
      </c>
      <c r="AX4" s="1" t="str">
        <f ca="1">IFERROR(__xludf.DUMMYFUNCTION("""COMPUTED_VALUE"""),"Strongly Disagree")</f>
        <v>Strongly Disagree</v>
      </c>
      <c r="AY4" s="1" t="str">
        <f ca="1">IFERROR(__xludf.DUMMYFUNCTION("""COMPUTED_VALUE"""),"Agree")</f>
        <v>Agree</v>
      </c>
      <c r="AZ4" s="1" t="str">
        <f ca="1">IFERROR(__xludf.DUMMYFUNCTION("""COMPUTED_VALUE"""),"Disagree")</f>
        <v>Disagree</v>
      </c>
      <c r="BA4" s="1" t="str">
        <f ca="1">IFERROR(__xludf.DUMMYFUNCTION("""COMPUTED_VALUE"""),"Strongly Agree")</f>
        <v>Strongly Agree</v>
      </c>
      <c r="BB4" s="1" t="str">
        <f ca="1">IFERROR(__xludf.DUMMYFUNCTION("""COMPUTED_VALUE"""),"Strongly Agree")</f>
        <v>Strongly Agree</v>
      </c>
      <c r="BC4" s="1" t="str">
        <f ca="1">IFERROR(__xludf.DUMMYFUNCTION("""COMPUTED_VALUE"""),"")</f>
        <v/>
      </c>
      <c r="BD4" s="1" t="str">
        <f ca="1">IFERROR(__xludf.DUMMYFUNCTION("""COMPUTED_VALUE"""),"Never")</f>
        <v>Never</v>
      </c>
      <c r="BF4" s="1">
        <f t="shared" ref="BF4:BF326" ca="1" si="0">IF(C4="Sworn officer",1,IF(C4="Law Enforcement Professional  (Dispatch or other Civilian Department Member )",2))</f>
        <v>1</v>
      </c>
      <c r="BG4" s="7">
        <f t="shared" ref="BG4:BG327" ca="1" si="1">IF(D4="1-6 years",1,IF(D4="7-13 years",2,IF(D4="14-20 years",3,IF(D4="20+ years",4))))</f>
        <v>3</v>
      </c>
      <c r="BH4" s="1">
        <f t="shared" ref="BH4:BH327" ca="1" si="2">IF(E4="Not at all",1,IF(E4="A little bit",2,IF(E4="Moderately",3,IF(E4="Quite a bit",4,IF(E4="Extremely",5)))))</f>
        <v>3</v>
      </c>
      <c r="BI4" s="10">
        <f t="shared" ref="BI4:BI327" ca="1" si="3">IF(F4="Yes",1,IF(F4="No",2))</f>
        <v>1</v>
      </c>
      <c r="BJ4" s="10">
        <f t="shared" ref="BJ4:BJ327" ca="1" si="4">IF(G4="Never",1,IF(G4="Rarely",2,IF(G4="Sometimes",3,IF(G4="Often",4,IF(G4="Very Often",5)))))</f>
        <v>3</v>
      </c>
      <c r="BK4" s="10">
        <f t="shared" ref="BK4:BK327" ca="1" si="5">IF(H4="Not at all",1,IF(H4="A little bit",2,IF(H4="Moderately",3,IF(H4="Quite a bit",4,IF(H4="Extremely",5)))))</f>
        <v>5</v>
      </c>
      <c r="BL4" s="10">
        <f t="shared" ref="BL4:BM4" ca="1" si="6">IF(I4="Yes",1,IF(I4="No",2))</f>
        <v>1</v>
      </c>
      <c r="BM4" s="10">
        <f t="shared" ca="1" si="6"/>
        <v>1</v>
      </c>
      <c r="BN4" s="10">
        <f t="shared" ref="BN4:BN327" ca="1" si="7">IF(K4="Never",1,IF(K4="Rarely",2,IF(K4="Sometimes",3,IF(K4="Often",4,IF(K4="Very Often",5)))))</f>
        <v>2</v>
      </c>
      <c r="BO4" s="10">
        <f t="shared" ref="BO4:BP4" ca="1" si="8">IF(L4="Strongly Disagree",1,IF(L4="Disagree",2,IF(L4="Neutral",3,IF(L4="Agree",4,IF(L4="Strongly Agree",5)))))</f>
        <v>5</v>
      </c>
      <c r="BP4" s="10">
        <f t="shared" ca="1" si="8"/>
        <v>4</v>
      </c>
      <c r="BQ4" s="10">
        <f t="shared" ref="BQ4:BQ327" ca="1" si="9">IF(N4="Not at all",1,IF(N4="A little bit",2,IF(N4="Moderately",3,IF(N4="Quite a bit",4,IF(N4="Extremely",5)))))</f>
        <v>1</v>
      </c>
      <c r="BR4" s="1">
        <f t="shared" ref="BR4:BR327" ca="1" si="10">IF(O4="Strongly Disagree",1,IF(O4="Disagree",2,IF(O4="Neutral",3,IF(O4="Agree",4,IF(O4="Strongly Agree",5)))))</f>
        <v>4</v>
      </c>
      <c r="BS4" s="10">
        <f t="shared" ref="BS4:CB4" ca="1" si="11">IF(P4="Not at all",1,IF(P4="A little bit",2,IF(P4="Moderately",3,IF(P4="Quite a bit",4,IF(P4="Extremely",5)))))</f>
        <v>5</v>
      </c>
      <c r="BT4" s="10">
        <f t="shared" ca="1" si="11"/>
        <v>3</v>
      </c>
      <c r="BU4" s="10">
        <f t="shared" ca="1" si="11"/>
        <v>1</v>
      </c>
      <c r="BV4" s="10">
        <f t="shared" ca="1" si="11"/>
        <v>3</v>
      </c>
      <c r="BW4" s="10">
        <f t="shared" ca="1" si="11"/>
        <v>1</v>
      </c>
      <c r="BX4" s="10">
        <f t="shared" ca="1" si="11"/>
        <v>2</v>
      </c>
      <c r="BY4" s="10">
        <f t="shared" ca="1" si="11"/>
        <v>2</v>
      </c>
      <c r="BZ4" s="10">
        <f t="shared" ca="1" si="11"/>
        <v>2</v>
      </c>
      <c r="CA4" s="10">
        <f t="shared" ca="1" si="11"/>
        <v>4</v>
      </c>
      <c r="CB4" s="10">
        <f t="shared" ca="1" si="11"/>
        <v>5</v>
      </c>
      <c r="CC4" s="10">
        <f t="shared" ref="CC4:CC327" ca="1" si="12">IF(Z4="Negatively",1,IF(Z4="Positively",2,IF(Z4="Both",3,IF(Z4="Not at all",4))))</f>
        <v>3</v>
      </c>
      <c r="CD4" s="10">
        <f t="shared" ref="CD4:CH4" ca="1" si="13">IF(AA4="Not at all",1,IF(AA4="A little bit",2,IF(AA4="Moderately",3,IF(AA4="Quite a bit",4,IF(AA4="Extremely",5)))))</f>
        <v>5</v>
      </c>
      <c r="CE4" s="10">
        <f t="shared" ca="1" si="13"/>
        <v>4</v>
      </c>
      <c r="CF4" s="10">
        <f t="shared" ca="1" si="13"/>
        <v>4</v>
      </c>
      <c r="CG4" s="10">
        <f t="shared" ca="1" si="13"/>
        <v>2</v>
      </c>
      <c r="CH4" s="10">
        <f t="shared" ca="1" si="13"/>
        <v>1</v>
      </c>
      <c r="CI4" s="10">
        <f t="shared" ref="CI4:CT4" ca="1" si="14">IF(AF4="Never",1,IF(AF4="Rarely",2,IF(AF4="Sometimes",3,IF(AF4="Often",4,IF(AF4="Very Often",5)))))</f>
        <v>4</v>
      </c>
      <c r="CJ4" s="10">
        <f t="shared" ca="1" si="14"/>
        <v>5</v>
      </c>
      <c r="CK4" s="10">
        <f t="shared" ca="1" si="14"/>
        <v>3</v>
      </c>
      <c r="CL4" s="10">
        <f t="shared" ca="1" si="14"/>
        <v>3</v>
      </c>
      <c r="CM4" s="10">
        <f t="shared" ca="1" si="14"/>
        <v>3</v>
      </c>
      <c r="CN4" s="10">
        <f t="shared" ca="1" si="14"/>
        <v>4</v>
      </c>
      <c r="CO4" s="10">
        <f t="shared" ca="1" si="14"/>
        <v>3</v>
      </c>
      <c r="CP4" s="10">
        <f t="shared" ca="1" si="14"/>
        <v>4</v>
      </c>
      <c r="CQ4" s="10">
        <f t="shared" ca="1" si="14"/>
        <v>4</v>
      </c>
      <c r="CR4" s="10">
        <f t="shared" ca="1" si="14"/>
        <v>4</v>
      </c>
      <c r="CS4" s="10">
        <f t="shared" ca="1" si="14"/>
        <v>3</v>
      </c>
      <c r="CT4" s="10">
        <f t="shared" ca="1" si="14"/>
        <v>1</v>
      </c>
      <c r="CU4" s="10">
        <f t="shared" ref="CU4:CU327" ca="1" si="15">IF(AR4="Never",1,IF(AR4="Just After Stressful Events",2,IF(AR4="(2-3)x's a Month",3,IF(AR4="(2-3)x's a Week",4,IF(AR4="Daily",5)))))</f>
        <v>1</v>
      </c>
      <c r="CV4" s="1">
        <f t="shared" ref="CV4:DE4" ca="1" si="16">IF(AS4="Strongly Disagree",1,IF(AS4="Disagree",2,IF(AS4="Neutral",3,IF(AS4="Agree",4,IF(AS4="Strongly Agree",5)))))</f>
        <v>1</v>
      </c>
      <c r="CW4" s="1">
        <f t="shared" ca="1" si="16"/>
        <v>5</v>
      </c>
      <c r="CX4" s="1">
        <f t="shared" ca="1" si="16"/>
        <v>5</v>
      </c>
      <c r="CY4" s="1">
        <f t="shared" ca="1" si="16"/>
        <v>2</v>
      </c>
      <c r="CZ4" s="1">
        <f t="shared" ca="1" si="16"/>
        <v>4</v>
      </c>
      <c r="DA4" s="1">
        <f t="shared" ca="1" si="16"/>
        <v>1</v>
      </c>
      <c r="DB4" s="1">
        <f t="shared" ca="1" si="16"/>
        <v>4</v>
      </c>
      <c r="DC4" s="1">
        <f t="shared" ca="1" si="16"/>
        <v>2</v>
      </c>
      <c r="DD4" s="1">
        <f t="shared" ca="1" si="16"/>
        <v>5</v>
      </c>
      <c r="DE4" s="1">
        <f t="shared" ca="1" si="16"/>
        <v>5</v>
      </c>
      <c r="DG4" s="1">
        <f t="shared" ref="DG4:DG327" ca="1" si="17">IF(BD4="Never",1,IF(BD4="Rarely",2,IF(BD4="Sometimes",3,IF(BD4="Often",4,IF(BD4="Very Often",5)))))</f>
        <v>1</v>
      </c>
    </row>
    <row r="5" spans="1:111" ht="15">
      <c r="A5" s="8">
        <f ca="1">IFERROR(__xludf.DUMMYFUNCTION("""COMPUTED_VALUE"""),43802.5145403472)</f>
        <v>43802.514540347198</v>
      </c>
      <c r="B5" s="1" t="str">
        <f ca="1">IFERROR(__xludf.DUMMYFUNCTION("""COMPUTED_VALUE"""),"Yes")</f>
        <v>Yes</v>
      </c>
      <c r="C5" s="3" t="str">
        <f ca="1">IFERROR(__xludf.DUMMYFUNCTION("""COMPUTED_VALUE"""),"Law Enforcement Professional  (Dispatch or other Civilian Department Member )")</f>
        <v>Law Enforcement Professional  (Dispatch or other Civilian Department Member )</v>
      </c>
      <c r="D5" s="1" t="str">
        <f ca="1">IFERROR(__xludf.DUMMYFUNCTION("""COMPUTED_VALUE"""),"1-6 years")</f>
        <v>1-6 years</v>
      </c>
      <c r="E5" s="1" t="str">
        <f ca="1">IFERROR(__xludf.DUMMYFUNCTION("""COMPUTED_VALUE"""),"Moderately")</f>
        <v>Moderately</v>
      </c>
      <c r="F5" s="1" t="str">
        <f ca="1">IFERROR(__xludf.DUMMYFUNCTION("""COMPUTED_VALUE"""),"Yes")</f>
        <v>Yes</v>
      </c>
      <c r="G5" s="1" t="str">
        <f ca="1">IFERROR(__xludf.DUMMYFUNCTION("""COMPUTED_VALUE"""),"Rarely")</f>
        <v>Rarely</v>
      </c>
      <c r="H5" s="1" t="str">
        <f ca="1">IFERROR(__xludf.DUMMYFUNCTION("""COMPUTED_VALUE"""),"Moderately")</f>
        <v>Moderately</v>
      </c>
      <c r="I5" s="1" t="str">
        <f ca="1">IFERROR(__xludf.DUMMYFUNCTION("""COMPUTED_VALUE"""),"Yes")</f>
        <v>Yes</v>
      </c>
      <c r="J5" s="1" t="str">
        <f ca="1">IFERROR(__xludf.DUMMYFUNCTION("""COMPUTED_VALUE"""),"No")</f>
        <v>No</v>
      </c>
      <c r="K5" s="1" t="str">
        <f ca="1">IFERROR(__xludf.DUMMYFUNCTION("""COMPUTED_VALUE"""),"Sometimes")</f>
        <v>Sometimes</v>
      </c>
      <c r="L5" s="1" t="str">
        <f ca="1">IFERROR(__xludf.DUMMYFUNCTION("""COMPUTED_VALUE"""),"Strongly Disagree")</f>
        <v>Strongly Disagree</v>
      </c>
      <c r="M5" s="1" t="str">
        <f ca="1">IFERROR(__xludf.DUMMYFUNCTION("""COMPUTED_VALUE"""),"Agree")</f>
        <v>Agree</v>
      </c>
      <c r="N5" s="1" t="str">
        <f ca="1">IFERROR(__xludf.DUMMYFUNCTION("""COMPUTED_VALUE"""),"Extremely")</f>
        <v>Extremely</v>
      </c>
      <c r="O5" s="1" t="str">
        <f ca="1">IFERROR(__xludf.DUMMYFUNCTION("""COMPUTED_VALUE"""),"Strongly agree")</f>
        <v>Strongly agree</v>
      </c>
      <c r="P5" s="1" t="str">
        <f ca="1">IFERROR(__xludf.DUMMYFUNCTION("""COMPUTED_VALUE"""),"Quite a bit")</f>
        <v>Quite a bit</v>
      </c>
      <c r="Q5" s="1" t="str">
        <f ca="1">IFERROR(__xludf.DUMMYFUNCTION("""COMPUTED_VALUE"""),"Extremely")</f>
        <v>Extremely</v>
      </c>
      <c r="R5" s="1" t="str">
        <f ca="1">IFERROR(__xludf.DUMMYFUNCTION("""COMPUTED_VALUE"""),"Extremely")</f>
        <v>Extremely</v>
      </c>
      <c r="S5" s="1" t="str">
        <f ca="1">IFERROR(__xludf.DUMMYFUNCTION("""COMPUTED_VALUE"""),"Not at all")</f>
        <v>Not at all</v>
      </c>
      <c r="T5" s="1" t="str">
        <f ca="1">IFERROR(__xludf.DUMMYFUNCTION("""COMPUTED_VALUE"""),"Moderately")</f>
        <v>Moderately</v>
      </c>
      <c r="U5" s="1" t="str">
        <f ca="1">IFERROR(__xludf.DUMMYFUNCTION("""COMPUTED_VALUE"""),"A little bit")</f>
        <v>A little bit</v>
      </c>
      <c r="V5" s="1" t="str">
        <f ca="1">IFERROR(__xludf.DUMMYFUNCTION("""COMPUTED_VALUE"""),"A little bit")</f>
        <v>A little bit</v>
      </c>
      <c r="W5" s="1" t="str">
        <f ca="1">IFERROR(__xludf.DUMMYFUNCTION("""COMPUTED_VALUE"""),"Moderately")</f>
        <v>Moderately</v>
      </c>
      <c r="X5" s="1" t="str">
        <f ca="1">IFERROR(__xludf.DUMMYFUNCTION("""COMPUTED_VALUE"""),"Extremely")</f>
        <v>Extremely</v>
      </c>
      <c r="Y5" s="1" t="str">
        <f ca="1">IFERROR(__xludf.DUMMYFUNCTION("""COMPUTED_VALUE"""),"Extremely")</f>
        <v>Extremely</v>
      </c>
      <c r="Z5" s="1" t="str">
        <f ca="1">IFERROR(__xludf.DUMMYFUNCTION("""COMPUTED_VALUE"""),"Positively")</f>
        <v>Positively</v>
      </c>
      <c r="AA5" s="1" t="str">
        <f ca="1">IFERROR(__xludf.DUMMYFUNCTION("""COMPUTED_VALUE"""),"A little bit")</f>
        <v>A little bit</v>
      </c>
      <c r="AB5" s="1" t="str">
        <f ca="1">IFERROR(__xludf.DUMMYFUNCTION("""COMPUTED_VALUE"""),"Extremely")</f>
        <v>Extremely</v>
      </c>
      <c r="AC5" s="1" t="str">
        <f ca="1">IFERROR(__xludf.DUMMYFUNCTION("""COMPUTED_VALUE"""),"Extremely")</f>
        <v>Extremely</v>
      </c>
      <c r="AD5" s="1" t="str">
        <f ca="1">IFERROR(__xludf.DUMMYFUNCTION("""COMPUTED_VALUE"""),"Not at all")</f>
        <v>Not at all</v>
      </c>
      <c r="AE5" s="1" t="str">
        <f ca="1">IFERROR(__xludf.DUMMYFUNCTION("""COMPUTED_VALUE"""),"Not at all")</f>
        <v>Not at all</v>
      </c>
      <c r="AF5" s="1" t="str">
        <f ca="1">IFERROR(__xludf.DUMMYFUNCTION("""COMPUTED_VALUE"""),"Sometimes")</f>
        <v>Sometimes</v>
      </c>
      <c r="AG5" s="1" t="str">
        <f ca="1">IFERROR(__xludf.DUMMYFUNCTION("""COMPUTED_VALUE"""),"Very Often")</f>
        <v>Very Often</v>
      </c>
      <c r="AH5" s="1" t="str">
        <f ca="1">IFERROR(__xludf.DUMMYFUNCTION("""COMPUTED_VALUE"""),"Never")</f>
        <v>Never</v>
      </c>
      <c r="AI5" s="1" t="str">
        <f ca="1">IFERROR(__xludf.DUMMYFUNCTION("""COMPUTED_VALUE"""),"Often")</f>
        <v>Often</v>
      </c>
      <c r="AJ5" s="1" t="str">
        <f ca="1">IFERROR(__xludf.DUMMYFUNCTION("""COMPUTED_VALUE"""),"Often")</f>
        <v>Often</v>
      </c>
      <c r="AK5" s="1" t="str">
        <f ca="1">IFERROR(__xludf.DUMMYFUNCTION("""COMPUTED_VALUE"""),"Very Often")</f>
        <v>Very Often</v>
      </c>
      <c r="AL5" s="1" t="str">
        <f ca="1">IFERROR(__xludf.DUMMYFUNCTION("""COMPUTED_VALUE"""),"Sometimes")</f>
        <v>Sometimes</v>
      </c>
      <c r="AM5" s="1" t="str">
        <f ca="1">IFERROR(__xludf.DUMMYFUNCTION("""COMPUTED_VALUE"""),"Rarely")</f>
        <v>Rarely</v>
      </c>
      <c r="AN5" s="1" t="str">
        <f ca="1">IFERROR(__xludf.DUMMYFUNCTION("""COMPUTED_VALUE"""),"Sometimes")</f>
        <v>Sometimes</v>
      </c>
      <c r="AO5" s="1" t="str">
        <f ca="1">IFERROR(__xludf.DUMMYFUNCTION("""COMPUTED_VALUE"""),"Sometimes")</f>
        <v>Sometimes</v>
      </c>
      <c r="AP5" s="1" t="str">
        <f ca="1">IFERROR(__xludf.DUMMYFUNCTION("""COMPUTED_VALUE"""),"Sometimes")</f>
        <v>Sometimes</v>
      </c>
      <c r="AQ5" s="1" t="str">
        <f ca="1">IFERROR(__xludf.DUMMYFUNCTION("""COMPUTED_VALUE"""),"Never")</f>
        <v>Never</v>
      </c>
      <c r="AR5" s="1" t="str">
        <f ca="1">IFERROR(__xludf.DUMMYFUNCTION("""COMPUTED_VALUE"""),"Never")</f>
        <v>Never</v>
      </c>
      <c r="AS5" s="1" t="str">
        <f ca="1">IFERROR(__xludf.DUMMYFUNCTION("""COMPUTED_VALUE"""),"Neutral")</f>
        <v>Neutral</v>
      </c>
      <c r="AT5" s="1" t="str">
        <f ca="1">IFERROR(__xludf.DUMMYFUNCTION("""COMPUTED_VALUE"""),"Strongly Agree")</f>
        <v>Strongly Agree</v>
      </c>
      <c r="AU5" s="1" t="str">
        <f ca="1">IFERROR(__xludf.DUMMYFUNCTION("""COMPUTED_VALUE"""),"Agree")</f>
        <v>Agree</v>
      </c>
      <c r="AV5" s="1" t="str">
        <f ca="1">IFERROR(__xludf.DUMMYFUNCTION("""COMPUTED_VALUE"""),"Disagree")</f>
        <v>Disagree</v>
      </c>
      <c r="AW5" s="1" t="str">
        <f ca="1">IFERROR(__xludf.DUMMYFUNCTION("""COMPUTED_VALUE"""),"Agree")</f>
        <v>Agree</v>
      </c>
      <c r="AX5" s="1" t="str">
        <f ca="1">IFERROR(__xludf.DUMMYFUNCTION("""COMPUTED_VALUE"""),"Agree")</f>
        <v>Agree</v>
      </c>
      <c r="AY5" s="1" t="str">
        <f ca="1">IFERROR(__xludf.DUMMYFUNCTION("""COMPUTED_VALUE"""),"Agree")</f>
        <v>Agree</v>
      </c>
      <c r="AZ5" s="1" t="str">
        <f ca="1">IFERROR(__xludf.DUMMYFUNCTION("""COMPUTED_VALUE"""),"Strongly Agree")</f>
        <v>Strongly Agree</v>
      </c>
      <c r="BA5" s="1" t="str">
        <f ca="1">IFERROR(__xludf.DUMMYFUNCTION("""COMPUTED_VALUE"""),"Strongly Agree")</f>
        <v>Strongly Agree</v>
      </c>
      <c r="BB5" s="1" t="str">
        <f ca="1">IFERROR(__xludf.DUMMYFUNCTION("""COMPUTED_VALUE"""),"Strongly Agree")</f>
        <v>Strongly Agree</v>
      </c>
      <c r="BC5" s="1" t="str">
        <f ca="1">IFERROR(__xludf.DUMMYFUNCTION("""COMPUTED_VALUE"""),"Isolate Yourself, Join in Positive/ Healthy Family Activities, Exercise, Talk to only those inside the department about your hard shift")</f>
        <v>Isolate Yourself, Join in Positive/ Healthy Family Activities, Exercise, Talk to only those inside the department about your hard shift</v>
      </c>
      <c r="BD5" s="1" t="str">
        <f ca="1">IFERROR(__xludf.DUMMYFUNCTION("""COMPUTED_VALUE"""),"Never")</f>
        <v>Never</v>
      </c>
      <c r="BF5" s="1">
        <f t="shared" ca="1" si="0"/>
        <v>2</v>
      </c>
      <c r="BG5" s="7">
        <f t="shared" ca="1" si="1"/>
        <v>1</v>
      </c>
      <c r="BH5" s="1">
        <f t="shared" ca="1" si="2"/>
        <v>3</v>
      </c>
      <c r="BI5" s="10">
        <f t="shared" ca="1" si="3"/>
        <v>1</v>
      </c>
      <c r="BJ5" s="10">
        <f t="shared" ca="1" si="4"/>
        <v>2</v>
      </c>
      <c r="BK5" s="10">
        <f t="shared" ca="1" si="5"/>
        <v>3</v>
      </c>
      <c r="BL5" s="10">
        <f t="shared" ref="BL5:BM5" ca="1" si="18">IF(I5="Yes",1,IF(I5="No",2))</f>
        <v>1</v>
      </c>
      <c r="BM5" s="10">
        <f t="shared" ca="1" si="18"/>
        <v>2</v>
      </c>
      <c r="BN5" s="10">
        <f t="shared" ca="1" si="7"/>
        <v>3</v>
      </c>
      <c r="BO5" s="10">
        <f t="shared" ref="BO5:BP5" ca="1" si="19">IF(L5="Strongly Disagree",1,IF(L5="Disagree",2,IF(L5="Neutral",3,IF(L5="Agree",4,IF(L5="Strongly Agree",5)))))</f>
        <v>1</v>
      </c>
      <c r="BP5" s="10">
        <f t="shared" ca="1" si="19"/>
        <v>4</v>
      </c>
      <c r="BQ5" s="10">
        <f t="shared" ca="1" si="9"/>
        <v>5</v>
      </c>
      <c r="BR5" s="1">
        <f t="shared" ca="1" si="10"/>
        <v>5</v>
      </c>
      <c r="BS5" s="10">
        <f t="shared" ref="BS5:CB5" ca="1" si="20">IF(P5="Not at all",1,IF(P5="A little bit",2,IF(P5="Moderately",3,IF(P5="Quite a bit",4,IF(P5="Extremely",5)))))</f>
        <v>4</v>
      </c>
      <c r="BT5" s="10">
        <f t="shared" ca="1" si="20"/>
        <v>5</v>
      </c>
      <c r="BU5" s="10">
        <f t="shared" ca="1" si="20"/>
        <v>5</v>
      </c>
      <c r="BV5" s="10">
        <f t="shared" ca="1" si="20"/>
        <v>1</v>
      </c>
      <c r="BW5" s="10">
        <f t="shared" ca="1" si="20"/>
        <v>3</v>
      </c>
      <c r="BX5" s="10">
        <f t="shared" ca="1" si="20"/>
        <v>2</v>
      </c>
      <c r="BY5" s="10">
        <f t="shared" ca="1" si="20"/>
        <v>2</v>
      </c>
      <c r="BZ5" s="10">
        <f t="shared" ca="1" si="20"/>
        <v>3</v>
      </c>
      <c r="CA5" s="10">
        <f t="shared" ca="1" si="20"/>
        <v>5</v>
      </c>
      <c r="CB5" s="10">
        <f t="shared" ca="1" si="20"/>
        <v>5</v>
      </c>
      <c r="CC5" s="10">
        <f t="shared" ca="1" si="12"/>
        <v>2</v>
      </c>
      <c r="CD5" s="10">
        <f t="shared" ref="CD5:CH5" ca="1" si="21">IF(AA5="Not at all",1,IF(AA5="A little bit",2,IF(AA5="Moderately",3,IF(AA5="Quite a bit",4,IF(AA5="Extremely",5)))))</f>
        <v>2</v>
      </c>
      <c r="CE5" s="10">
        <f t="shared" ca="1" si="21"/>
        <v>5</v>
      </c>
      <c r="CF5" s="10">
        <f t="shared" ca="1" si="21"/>
        <v>5</v>
      </c>
      <c r="CG5" s="10">
        <f t="shared" ca="1" si="21"/>
        <v>1</v>
      </c>
      <c r="CH5" s="10">
        <f t="shared" ca="1" si="21"/>
        <v>1</v>
      </c>
      <c r="CI5" s="10">
        <f t="shared" ref="CI5:CT5" ca="1" si="22">IF(AF5="Never",1,IF(AF5="Rarely",2,IF(AF5="Sometimes",3,IF(AF5="Often",4,IF(AF5="Very Often",5)))))</f>
        <v>3</v>
      </c>
      <c r="CJ5" s="10">
        <f t="shared" ca="1" si="22"/>
        <v>5</v>
      </c>
      <c r="CK5" s="10">
        <f t="shared" ca="1" si="22"/>
        <v>1</v>
      </c>
      <c r="CL5" s="10">
        <f t="shared" ca="1" si="22"/>
        <v>4</v>
      </c>
      <c r="CM5" s="10">
        <f t="shared" ca="1" si="22"/>
        <v>4</v>
      </c>
      <c r="CN5" s="10">
        <f t="shared" ca="1" si="22"/>
        <v>5</v>
      </c>
      <c r="CO5" s="10">
        <f t="shared" ca="1" si="22"/>
        <v>3</v>
      </c>
      <c r="CP5" s="10">
        <f t="shared" ca="1" si="22"/>
        <v>2</v>
      </c>
      <c r="CQ5" s="10">
        <f t="shared" ca="1" si="22"/>
        <v>3</v>
      </c>
      <c r="CR5" s="10">
        <f t="shared" ca="1" si="22"/>
        <v>3</v>
      </c>
      <c r="CS5" s="10">
        <f t="shared" ca="1" si="22"/>
        <v>3</v>
      </c>
      <c r="CT5" s="10">
        <f t="shared" ca="1" si="22"/>
        <v>1</v>
      </c>
      <c r="CU5" s="10">
        <f t="shared" ca="1" si="15"/>
        <v>1</v>
      </c>
      <c r="CV5" s="1">
        <f t="shared" ref="CV5:DE5" ca="1" si="23">IF(AS5="Strongly Disagree",1,IF(AS5="Disagree",2,IF(AS5="Neutral",3,IF(AS5="Agree",4,IF(AS5="Strongly Agree",5)))))</f>
        <v>3</v>
      </c>
      <c r="CW5" s="1">
        <f t="shared" ca="1" si="23"/>
        <v>5</v>
      </c>
      <c r="CX5" s="1">
        <f t="shared" ca="1" si="23"/>
        <v>4</v>
      </c>
      <c r="CY5" s="1">
        <f t="shared" ca="1" si="23"/>
        <v>2</v>
      </c>
      <c r="CZ5" s="1">
        <f t="shared" ca="1" si="23"/>
        <v>4</v>
      </c>
      <c r="DA5" s="1">
        <f t="shared" ca="1" si="23"/>
        <v>4</v>
      </c>
      <c r="DB5" s="1">
        <f t="shared" ca="1" si="23"/>
        <v>4</v>
      </c>
      <c r="DC5" s="1">
        <f t="shared" ca="1" si="23"/>
        <v>5</v>
      </c>
      <c r="DD5" s="1">
        <f t="shared" ca="1" si="23"/>
        <v>5</v>
      </c>
      <c r="DE5" s="1">
        <f t="shared" ca="1" si="23"/>
        <v>5</v>
      </c>
      <c r="DG5" s="1">
        <f t="shared" ca="1" si="17"/>
        <v>1</v>
      </c>
    </row>
    <row r="6" spans="1:111" ht="15">
      <c r="A6" s="8">
        <f ca="1">IFERROR(__xludf.DUMMYFUNCTION("""COMPUTED_VALUE"""),43802.5146717476)</f>
        <v>43802.514671747602</v>
      </c>
      <c r="B6" s="1" t="str">
        <f ca="1">IFERROR(__xludf.DUMMYFUNCTION("""COMPUTED_VALUE"""),"Yes")</f>
        <v>Yes</v>
      </c>
      <c r="C6" s="3" t="str">
        <f ca="1">IFERROR(__xludf.DUMMYFUNCTION("""COMPUTED_VALUE"""),"Sworn Officer")</f>
        <v>Sworn Officer</v>
      </c>
      <c r="D6" s="1" t="str">
        <f ca="1">IFERROR(__xludf.DUMMYFUNCTION("""COMPUTED_VALUE"""),"")</f>
        <v/>
      </c>
      <c r="E6" s="1" t="str">
        <f ca="1">IFERROR(__xludf.DUMMYFUNCTION("""COMPUTED_VALUE"""),"A little bit")</f>
        <v>A little bit</v>
      </c>
      <c r="F6" s="1" t="str">
        <f ca="1">IFERROR(__xludf.DUMMYFUNCTION("""COMPUTED_VALUE"""),"No")</f>
        <v>No</v>
      </c>
      <c r="G6" s="1" t="str">
        <f ca="1">IFERROR(__xludf.DUMMYFUNCTION("""COMPUTED_VALUE"""),"Rarely")</f>
        <v>Rarely</v>
      </c>
      <c r="H6" s="1" t="str">
        <f ca="1">IFERROR(__xludf.DUMMYFUNCTION("""COMPUTED_VALUE"""),"A little bit")</f>
        <v>A little bit</v>
      </c>
      <c r="I6" s="1" t="str">
        <f ca="1">IFERROR(__xludf.DUMMYFUNCTION("""COMPUTED_VALUE"""),"No")</f>
        <v>No</v>
      </c>
      <c r="J6" s="1" t="str">
        <f ca="1">IFERROR(__xludf.DUMMYFUNCTION("""COMPUTED_VALUE"""),"No")</f>
        <v>No</v>
      </c>
      <c r="K6" s="1" t="str">
        <f ca="1">IFERROR(__xludf.DUMMYFUNCTION("""COMPUTED_VALUE"""),"Rarely")</f>
        <v>Rarely</v>
      </c>
      <c r="L6" s="1" t="str">
        <f ca="1">IFERROR(__xludf.DUMMYFUNCTION("""COMPUTED_VALUE"""),"Disagree")</f>
        <v>Disagree</v>
      </c>
      <c r="M6" s="1" t="str">
        <f ca="1">IFERROR(__xludf.DUMMYFUNCTION("""COMPUTED_VALUE"""),"Disagree")</f>
        <v>Disagree</v>
      </c>
      <c r="N6" s="1" t="str">
        <f ca="1">IFERROR(__xludf.DUMMYFUNCTION("""COMPUTED_VALUE"""),"A little bit")</f>
        <v>A little bit</v>
      </c>
      <c r="O6" s="1" t="str">
        <f ca="1">IFERROR(__xludf.DUMMYFUNCTION("""COMPUTED_VALUE"""),"Neutral")</f>
        <v>Neutral</v>
      </c>
      <c r="P6" s="1" t="str">
        <f ca="1">IFERROR(__xludf.DUMMYFUNCTION("""COMPUTED_VALUE"""),"Not at all")</f>
        <v>Not at all</v>
      </c>
      <c r="Q6" s="1" t="str">
        <f ca="1">IFERROR(__xludf.DUMMYFUNCTION("""COMPUTED_VALUE"""),"Not at all")</f>
        <v>Not at all</v>
      </c>
      <c r="R6" s="1" t="str">
        <f ca="1">IFERROR(__xludf.DUMMYFUNCTION("""COMPUTED_VALUE"""),"Not at all")</f>
        <v>Not at all</v>
      </c>
      <c r="S6" s="1" t="str">
        <f ca="1">IFERROR(__xludf.DUMMYFUNCTION("""COMPUTED_VALUE"""),"Not at all")</f>
        <v>Not at all</v>
      </c>
      <c r="T6" s="1" t="str">
        <f ca="1">IFERROR(__xludf.DUMMYFUNCTION("""COMPUTED_VALUE"""),"Not at all")</f>
        <v>Not at all</v>
      </c>
      <c r="U6" s="1" t="str">
        <f ca="1">IFERROR(__xludf.DUMMYFUNCTION("""COMPUTED_VALUE"""),"Not at all")</f>
        <v>Not at all</v>
      </c>
      <c r="V6" s="1" t="str">
        <f ca="1">IFERROR(__xludf.DUMMYFUNCTION("""COMPUTED_VALUE"""),"Moderately")</f>
        <v>Moderately</v>
      </c>
      <c r="W6" s="1" t="str">
        <f ca="1">IFERROR(__xludf.DUMMYFUNCTION("""COMPUTED_VALUE"""),"Not at all")</f>
        <v>Not at all</v>
      </c>
      <c r="X6" s="1" t="str">
        <f ca="1">IFERROR(__xludf.DUMMYFUNCTION("""COMPUTED_VALUE"""),"Not at all")</f>
        <v>Not at all</v>
      </c>
      <c r="Y6" s="1" t="str">
        <f ca="1">IFERROR(__xludf.DUMMYFUNCTION("""COMPUTED_VALUE"""),"A little bit")</f>
        <v>A little bit</v>
      </c>
      <c r="Z6" s="1" t="str">
        <f ca="1">IFERROR(__xludf.DUMMYFUNCTION("""COMPUTED_VALUE"""),"Positively")</f>
        <v>Positively</v>
      </c>
      <c r="AA6" s="1" t="str">
        <f ca="1">IFERROR(__xludf.DUMMYFUNCTION("""COMPUTED_VALUE"""),"A little bit")</f>
        <v>A little bit</v>
      </c>
      <c r="AB6" s="1" t="str">
        <f ca="1">IFERROR(__xludf.DUMMYFUNCTION("""COMPUTED_VALUE"""),"Extremely")</f>
        <v>Extremely</v>
      </c>
      <c r="AC6" s="1" t="str">
        <f ca="1">IFERROR(__xludf.DUMMYFUNCTION("""COMPUTED_VALUE"""),"Extremely")</f>
        <v>Extremely</v>
      </c>
      <c r="AD6" s="1" t="str">
        <f ca="1">IFERROR(__xludf.DUMMYFUNCTION("""COMPUTED_VALUE"""),"Not at all")</f>
        <v>Not at all</v>
      </c>
      <c r="AE6" s="1" t="str">
        <f ca="1">IFERROR(__xludf.DUMMYFUNCTION("""COMPUTED_VALUE"""),"Not at all")</f>
        <v>Not at all</v>
      </c>
      <c r="AF6" s="1" t="str">
        <f ca="1">IFERROR(__xludf.DUMMYFUNCTION("""COMPUTED_VALUE"""),"Very Often")</f>
        <v>Very Often</v>
      </c>
      <c r="AG6" s="1" t="str">
        <f ca="1">IFERROR(__xludf.DUMMYFUNCTION("""COMPUTED_VALUE"""),"Sometimes")</f>
        <v>Sometimes</v>
      </c>
      <c r="AH6" s="1" t="str">
        <f ca="1">IFERROR(__xludf.DUMMYFUNCTION("""COMPUTED_VALUE"""),"Rarely")</f>
        <v>Rarely</v>
      </c>
      <c r="AI6" s="1" t="str">
        <f ca="1">IFERROR(__xludf.DUMMYFUNCTION("""COMPUTED_VALUE"""),"Often")</f>
        <v>Often</v>
      </c>
      <c r="AJ6" s="1" t="str">
        <f ca="1">IFERROR(__xludf.DUMMYFUNCTION("""COMPUTED_VALUE"""),"Often")</f>
        <v>Often</v>
      </c>
      <c r="AK6" s="1" t="str">
        <f ca="1">IFERROR(__xludf.DUMMYFUNCTION("""COMPUTED_VALUE"""),"Sometimes")</f>
        <v>Sometimes</v>
      </c>
      <c r="AL6" s="1" t="str">
        <f ca="1">IFERROR(__xludf.DUMMYFUNCTION("""COMPUTED_VALUE"""),"Sometimes")</f>
        <v>Sometimes</v>
      </c>
      <c r="AM6" s="1" t="str">
        <f ca="1">IFERROR(__xludf.DUMMYFUNCTION("""COMPUTED_VALUE"""),"Rarely")</f>
        <v>Rarely</v>
      </c>
      <c r="AN6" s="1" t="str">
        <f ca="1">IFERROR(__xludf.DUMMYFUNCTION("""COMPUTED_VALUE"""),"Sometimes")</f>
        <v>Sometimes</v>
      </c>
      <c r="AO6" s="1" t="str">
        <f ca="1">IFERROR(__xludf.DUMMYFUNCTION("""COMPUTED_VALUE"""),"Rarely")</f>
        <v>Rarely</v>
      </c>
      <c r="AP6" s="1" t="str">
        <f ca="1">IFERROR(__xludf.DUMMYFUNCTION("""COMPUTED_VALUE"""),"Often")</f>
        <v>Often</v>
      </c>
      <c r="AQ6" s="1" t="str">
        <f ca="1">IFERROR(__xludf.DUMMYFUNCTION("""COMPUTED_VALUE"""),"Rarely")</f>
        <v>Rarely</v>
      </c>
      <c r="AR6" s="1" t="str">
        <f ca="1">IFERROR(__xludf.DUMMYFUNCTION("""COMPUTED_VALUE"""),"Just After Stressful Events")</f>
        <v>Just After Stressful Events</v>
      </c>
      <c r="AS6" s="1" t="str">
        <f ca="1">IFERROR(__xludf.DUMMYFUNCTION("""COMPUTED_VALUE"""),"Neutral")</f>
        <v>Neutral</v>
      </c>
      <c r="AT6" s="1" t="str">
        <f ca="1">IFERROR(__xludf.DUMMYFUNCTION("""COMPUTED_VALUE"""),"Disagree")</f>
        <v>Disagree</v>
      </c>
      <c r="AU6" s="1" t="str">
        <f ca="1">IFERROR(__xludf.DUMMYFUNCTION("""COMPUTED_VALUE"""),"Agree")</f>
        <v>Agree</v>
      </c>
      <c r="AV6" s="1" t="str">
        <f ca="1">IFERROR(__xludf.DUMMYFUNCTION("""COMPUTED_VALUE"""),"Agree")</f>
        <v>Agree</v>
      </c>
      <c r="AW6" s="1" t="str">
        <f ca="1">IFERROR(__xludf.DUMMYFUNCTION("""COMPUTED_VALUE"""),"Agree")</f>
        <v>Agree</v>
      </c>
      <c r="AX6" s="1" t="str">
        <f ca="1">IFERROR(__xludf.DUMMYFUNCTION("""COMPUTED_VALUE"""),"Neutral")</f>
        <v>Neutral</v>
      </c>
      <c r="AY6" s="1" t="str">
        <f ca="1">IFERROR(__xludf.DUMMYFUNCTION("""COMPUTED_VALUE"""),"Agree")</f>
        <v>Agree</v>
      </c>
      <c r="AZ6" s="1" t="str">
        <f ca="1">IFERROR(__xludf.DUMMYFUNCTION("""COMPUTED_VALUE"""),"Agree")</f>
        <v>Agree</v>
      </c>
      <c r="BA6" s="1" t="str">
        <f ca="1">IFERROR(__xludf.DUMMYFUNCTION("""COMPUTED_VALUE"""),"Agree")</f>
        <v>Agree</v>
      </c>
      <c r="BB6" s="1" t="str">
        <f ca="1">IFERROR(__xludf.DUMMYFUNCTION("""COMPUTED_VALUE"""),"Disagree")</f>
        <v>Disagree</v>
      </c>
      <c r="BC6" s="1" t="str">
        <f ca="1">IFERROR(__xludf.DUMMYFUNCTION("""COMPUTED_VALUE"""),"Isolate Yourself, Engage in Unhealthy Sexual Activity")</f>
        <v>Isolate Yourself, Engage in Unhealthy Sexual Activity</v>
      </c>
      <c r="BD6" s="1" t="str">
        <f ca="1">IFERROR(__xludf.DUMMYFUNCTION("""COMPUTED_VALUE"""),"Never")</f>
        <v>Never</v>
      </c>
      <c r="BF6" s="1">
        <f t="shared" ca="1" si="0"/>
        <v>1</v>
      </c>
      <c r="BG6" s="7" t="b">
        <f t="shared" ca="1" si="1"/>
        <v>0</v>
      </c>
      <c r="BH6" s="1">
        <f t="shared" ca="1" si="2"/>
        <v>2</v>
      </c>
      <c r="BI6" s="10">
        <f t="shared" ca="1" si="3"/>
        <v>2</v>
      </c>
      <c r="BJ6" s="10">
        <f t="shared" ca="1" si="4"/>
        <v>2</v>
      </c>
      <c r="BK6" s="10">
        <f t="shared" ca="1" si="5"/>
        <v>2</v>
      </c>
      <c r="BL6" s="10">
        <f t="shared" ref="BL6:BM6" ca="1" si="24">IF(I6="Yes",1,IF(I6="No",2))</f>
        <v>2</v>
      </c>
      <c r="BM6" s="10">
        <f t="shared" ca="1" si="24"/>
        <v>2</v>
      </c>
      <c r="BN6" s="10">
        <f t="shared" ca="1" si="7"/>
        <v>2</v>
      </c>
      <c r="BO6" s="10">
        <f t="shared" ref="BO6:BP6" ca="1" si="25">IF(L6="Strongly Disagree",1,IF(L6="Disagree",2,IF(L6="Neutral",3,IF(L6="Agree",4,IF(L6="Strongly Agree",5)))))</f>
        <v>2</v>
      </c>
      <c r="BP6" s="10">
        <f t="shared" ca="1" si="25"/>
        <v>2</v>
      </c>
      <c r="BQ6" s="10">
        <f t="shared" ca="1" si="9"/>
        <v>2</v>
      </c>
      <c r="BR6" s="1">
        <f t="shared" ca="1" si="10"/>
        <v>3</v>
      </c>
      <c r="BS6" s="10">
        <f t="shared" ref="BS6:CB6" ca="1" si="26">IF(P6="Not at all",1,IF(P6="A little bit",2,IF(P6="Moderately",3,IF(P6="Quite a bit",4,IF(P6="Extremely",5)))))</f>
        <v>1</v>
      </c>
      <c r="BT6" s="10">
        <f t="shared" ca="1" si="26"/>
        <v>1</v>
      </c>
      <c r="BU6" s="10">
        <f t="shared" ca="1" si="26"/>
        <v>1</v>
      </c>
      <c r="BV6" s="10">
        <f t="shared" ca="1" si="26"/>
        <v>1</v>
      </c>
      <c r="BW6" s="10">
        <f t="shared" ca="1" si="26"/>
        <v>1</v>
      </c>
      <c r="BX6" s="10">
        <f t="shared" ca="1" si="26"/>
        <v>1</v>
      </c>
      <c r="BY6" s="10">
        <f t="shared" ca="1" si="26"/>
        <v>3</v>
      </c>
      <c r="BZ6" s="10">
        <f t="shared" ca="1" si="26"/>
        <v>1</v>
      </c>
      <c r="CA6" s="10">
        <f t="shared" ca="1" si="26"/>
        <v>1</v>
      </c>
      <c r="CB6" s="10">
        <f t="shared" ca="1" si="26"/>
        <v>2</v>
      </c>
      <c r="CC6" s="10">
        <f t="shared" ca="1" si="12"/>
        <v>2</v>
      </c>
      <c r="CD6" s="10">
        <f t="shared" ref="CD6:CH6" ca="1" si="27">IF(AA6="Not at all",1,IF(AA6="A little bit",2,IF(AA6="Moderately",3,IF(AA6="Quite a bit",4,IF(AA6="Extremely",5)))))</f>
        <v>2</v>
      </c>
      <c r="CE6" s="10">
        <f t="shared" ca="1" si="27"/>
        <v>5</v>
      </c>
      <c r="CF6" s="10">
        <f t="shared" ca="1" si="27"/>
        <v>5</v>
      </c>
      <c r="CG6" s="10">
        <f t="shared" ca="1" si="27"/>
        <v>1</v>
      </c>
      <c r="CH6" s="10">
        <f t="shared" ca="1" si="27"/>
        <v>1</v>
      </c>
      <c r="CI6" s="10">
        <f t="shared" ref="CI6:CT6" ca="1" si="28">IF(AF6="Never",1,IF(AF6="Rarely",2,IF(AF6="Sometimes",3,IF(AF6="Often",4,IF(AF6="Very Often",5)))))</f>
        <v>5</v>
      </c>
      <c r="CJ6" s="10">
        <f t="shared" ca="1" si="28"/>
        <v>3</v>
      </c>
      <c r="CK6" s="10">
        <f t="shared" ca="1" si="28"/>
        <v>2</v>
      </c>
      <c r="CL6" s="10">
        <f t="shared" ca="1" si="28"/>
        <v>4</v>
      </c>
      <c r="CM6" s="10">
        <f t="shared" ca="1" si="28"/>
        <v>4</v>
      </c>
      <c r="CN6" s="10">
        <f t="shared" ca="1" si="28"/>
        <v>3</v>
      </c>
      <c r="CO6" s="10">
        <f t="shared" ca="1" si="28"/>
        <v>3</v>
      </c>
      <c r="CP6" s="10">
        <f t="shared" ca="1" si="28"/>
        <v>2</v>
      </c>
      <c r="CQ6" s="10">
        <f t="shared" ca="1" si="28"/>
        <v>3</v>
      </c>
      <c r="CR6" s="10">
        <f t="shared" ca="1" si="28"/>
        <v>2</v>
      </c>
      <c r="CS6" s="10">
        <f t="shared" ca="1" si="28"/>
        <v>4</v>
      </c>
      <c r="CT6" s="10">
        <f t="shared" ca="1" si="28"/>
        <v>2</v>
      </c>
      <c r="CU6" s="10">
        <f t="shared" ca="1" si="15"/>
        <v>2</v>
      </c>
      <c r="CV6" s="1">
        <f t="shared" ref="CV6:DE6" ca="1" si="29">IF(AS6="Strongly Disagree",1,IF(AS6="Disagree",2,IF(AS6="Neutral",3,IF(AS6="Agree",4,IF(AS6="Strongly Agree",5)))))</f>
        <v>3</v>
      </c>
      <c r="CW6" s="1">
        <f t="shared" ca="1" si="29"/>
        <v>2</v>
      </c>
      <c r="CX6" s="1">
        <f t="shared" ca="1" si="29"/>
        <v>4</v>
      </c>
      <c r="CY6" s="1">
        <f t="shared" ca="1" si="29"/>
        <v>4</v>
      </c>
      <c r="CZ6" s="1">
        <f t="shared" ca="1" si="29"/>
        <v>4</v>
      </c>
      <c r="DA6" s="1">
        <f t="shared" ca="1" si="29"/>
        <v>3</v>
      </c>
      <c r="DB6" s="1">
        <f t="shared" ca="1" si="29"/>
        <v>4</v>
      </c>
      <c r="DC6" s="1">
        <f t="shared" ca="1" si="29"/>
        <v>4</v>
      </c>
      <c r="DD6" s="1">
        <f t="shared" ca="1" si="29"/>
        <v>4</v>
      </c>
      <c r="DE6" s="1">
        <f t="shared" ca="1" si="29"/>
        <v>2</v>
      </c>
      <c r="DG6" s="1">
        <f t="shared" ca="1" si="17"/>
        <v>1</v>
      </c>
    </row>
    <row r="7" spans="1:111" ht="15">
      <c r="A7" s="8">
        <f ca="1">IFERROR(__xludf.DUMMYFUNCTION("""COMPUTED_VALUE"""),43802.5147418865)</f>
        <v>43802.514741886502</v>
      </c>
      <c r="B7" s="1" t="str">
        <f ca="1">IFERROR(__xludf.DUMMYFUNCTION("""COMPUTED_VALUE"""),"Yes")</f>
        <v>Yes</v>
      </c>
      <c r="C7" s="3" t="str">
        <f ca="1">IFERROR(__xludf.DUMMYFUNCTION("""COMPUTED_VALUE"""),"Sworn Officer")</f>
        <v>Sworn Officer</v>
      </c>
      <c r="D7" s="1" t="str">
        <f ca="1">IFERROR(__xludf.DUMMYFUNCTION("""COMPUTED_VALUE"""),"14-20 years")</f>
        <v>14-20 years</v>
      </c>
      <c r="E7" s="1" t="str">
        <f ca="1">IFERROR(__xludf.DUMMYFUNCTION("""COMPUTED_VALUE"""),"Quite a bit")</f>
        <v>Quite a bit</v>
      </c>
      <c r="F7" s="1" t="str">
        <f ca="1">IFERROR(__xludf.DUMMYFUNCTION("""COMPUTED_VALUE"""),"Yes")</f>
        <v>Yes</v>
      </c>
      <c r="G7" s="1" t="str">
        <f ca="1">IFERROR(__xludf.DUMMYFUNCTION("""COMPUTED_VALUE"""),"Very Often")</f>
        <v>Very Often</v>
      </c>
      <c r="H7" s="1" t="str">
        <f ca="1">IFERROR(__xludf.DUMMYFUNCTION("""COMPUTED_VALUE"""),"Extremely")</f>
        <v>Extremely</v>
      </c>
      <c r="I7" s="1" t="str">
        <f ca="1">IFERROR(__xludf.DUMMYFUNCTION("""COMPUTED_VALUE"""),"Yes")</f>
        <v>Yes</v>
      </c>
      <c r="J7" s="1" t="str">
        <f ca="1">IFERROR(__xludf.DUMMYFUNCTION("""COMPUTED_VALUE"""),"Yes")</f>
        <v>Yes</v>
      </c>
      <c r="K7" s="1" t="str">
        <f ca="1">IFERROR(__xludf.DUMMYFUNCTION("""COMPUTED_VALUE"""),"Very Often")</f>
        <v>Very Often</v>
      </c>
      <c r="L7" s="1" t="str">
        <f ca="1">IFERROR(__xludf.DUMMYFUNCTION("""COMPUTED_VALUE"""),"Strongly Agree")</f>
        <v>Strongly Agree</v>
      </c>
      <c r="M7" s="1" t="str">
        <f ca="1">IFERROR(__xludf.DUMMYFUNCTION("""COMPUTED_VALUE"""),"Agree")</f>
        <v>Agree</v>
      </c>
      <c r="N7" s="1" t="str">
        <f ca="1">IFERROR(__xludf.DUMMYFUNCTION("""COMPUTED_VALUE"""),"Moderately")</f>
        <v>Moderately</v>
      </c>
      <c r="O7" s="1" t="str">
        <f ca="1">IFERROR(__xludf.DUMMYFUNCTION("""COMPUTED_VALUE"""),"Agree")</f>
        <v>Agree</v>
      </c>
      <c r="P7" s="1" t="str">
        <f ca="1">IFERROR(__xludf.DUMMYFUNCTION("""COMPUTED_VALUE"""),"Extremely")</f>
        <v>Extremely</v>
      </c>
      <c r="Q7" s="1" t="str">
        <f ca="1">IFERROR(__xludf.DUMMYFUNCTION("""COMPUTED_VALUE"""),"Quite a bit")</f>
        <v>Quite a bit</v>
      </c>
      <c r="R7" s="1" t="str">
        <f ca="1">IFERROR(__xludf.DUMMYFUNCTION("""COMPUTED_VALUE"""),"Quite a bit")</f>
        <v>Quite a bit</v>
      </c>
      <c r="S7" s="1" t="str">
        <f ca="1">IFERROR(__xludf.DUMMYFUNCTION("""COMPUTED_VALUE"""),"Moderately")</f>
        <v>Moderately</v>
      </c>
      <c r="T7" s="1" t="str">
        <f ca="1">IFERROR(__xludf.DUMMYFUNCTION("""COMPUTED_VALUE"""),"Quite a bit")</f>
        <v>Quite a bit</v>
      </c>
      <c r="U7" s="1" t="str">
        <f ca="1">IFERROR(__xludf.DUMMYFUNCTION("""COMPUTED_VALUE"""),"Quite a bit")</f>
        <v>Quite a bit</v>
      </c>
      <c r="V7" s="1" t="str">
        <f ca="1">IFERROR(__xludf.DUMMYFUNCTION("""COMPUTED_VALUE"""),"Quite a bit")</f>
        <v>Quite a bit</v>
      </c>
      <c r="W7" s="1" t="str">
        <f ca="1">IFERROR(__xludf.DUMMYFUNCTION("""COMPUTED_VALUE"""),"Quite a bit")</f>
        <v>Quite a bit</v>
      </c>
      <c r="X7" s="1" t="str">
        <f ca="1">IFERROR(__xludf.DUMMYFUNCTION("""COMPUTED_VALUE"""),"Quite a bit")</f>
        <v>Quite a bit</v>
      </c>
      <c r="Y7" s="1" t="str">
        <f ca="1">IFERROR(__xludf.DUMMYFUNCTION("""COMPUTED_VALUE"""),"Extremely")</f>
        <v>Extremely</v>
      </c>
      <c r="Z7" s="1" t="str">
        <f ca="1">IFERROR(__xludf.DUMMYFUNCTION("""COMPUTED_VALUE"""),"Both")</f>
        <v>Both</v>
      </c>
      <c r="AA7" s="1" t="str">
        <f ca="1">IFERROR(__xludf.DUMMYFUNCTION("""COMPUTED_VALUE"""),"Moderately")</f>
        <v>Moderately</v>
      </c>
      <c r="AB7" s="1" t="str">
        <f ca="1">IFERROR(__xludf.DUMMYFUNCTION("""COMPUTED_VALUE"""),"Quite a bit")</f>
        <v>Quite a bit</v>
      </c>
      <c r="AC7" s="1" t="str">
        <f ca="1">IFERROR(__xludf.DUMMYFUNCTION("""COMPUTED_VALUE"""),"Moderately")</f>
        <v>Moderately</v>
      </c>
      <c r="AD7" s="1" t="str">
        <f ca="1">IFERROR(__xludf.DUMMYFUNCTION("""COMPUTED_VALUE"""),"A little bit")</f>
        <v>A little bit</v>
      </c>
      <c r="AE7" s="1" t="str">
        <f ca="1">IFERROR(__xludf.DUMMYFUNCTION("""COMPUTED_VALUE"""),"Not at all")</f>
        <v>Not at all</v>
      </c>
      <c r="AF7" s="1" t="str">
        <f ca="1">IFERROR(__xludf.DUMMYFUNCTION("""COMPUTED_VALUE"""),"Rarely")</f>
        <v>Rarely</v>
      </c>
      <c r="AG7" s="1" t="str">
        <f ca="1">IFERROR(__xludf.DUMMYFUNCTION("""COMPUTED_VALUE"""),"Often")</f>
        <v>Often</v>
      </c>
      <c r="AH7" s="1" t="str">
        <f ca="1">IFERROR(__xludf.DUMMYFUNCTION("""COMPUTED_VALUE"""),"Rarely")</f>
        <v>Rarely</v>
      </c>
      <c r="AI7" s="1" t="str">
        <f ca="1">IFERROR(__xludf.DUMMYFUNCTION("""COMPUTED_VALUE"""),"Sometimes")</f>
        <v>Sometimes</v>
      </c>
      <c r="AJ7" s="1" t="str">
        <f ca="1">IFERROR(__xludf.DUMMYFUNCTION("""COMPUTED_VALUE"""),"Sometimes")</f>
        <v>Sometimes</v>
      </c>
      <c r="AK7" s="1" t="str">
        <f ca="1">IFERROR(__xludf.DUMMYFUNCTION("""COMPUTED_VALUE"""),"Sometimes")</f>
        <v>Sometimes</v>
      </c>
      <c r="AL7" s="1" t="str">
        <f ca="1">IFERROR(__xludf.DUMMYFUNCTION("""COMPUTED_VALUE"""),"Often")</f>
        <v>Often</v>
      </c>
      <c r="AM7" s="1" t="str">
        <f ca="1">IFERROR(__xludf.DUMMYFUNCTION("""COMPUTED_VALUE"""),"Often")</f>
        <v>Often</v>
      </c>
      <c r="AN7" s="1" t="str">
        <f ca="1">IFERROR(__xludf.DUMMYFUNCTION("""COMPUTED_VALUE"""),"Rarely")</f>
        <v>Rarely</v>
      </c>
      <c r="AO7" s="1" t="str">
        <f ca="1">IFERROR(__xludf.DUMMYFUNCTION("""COMPUTED_VALUE"""),"Rarely")</f>
        <v>Rarely</v>
      </c>
      <c r="AP7" s="1" t="str">
        <f ca="1">IFERROR(__xludf.DUMMYFUNCTION("""COMPUTED_VALUE"""),"Rarely")</f>
        <v>Rarely</v>
      </c>
      <c r="AQ7" s="1" t="str">
        <f ca="1">IFERROR(__xludf.DUMMYFUNCTION("""COMPUTED_VALUE"""),"Rarely")</f>
        <v>Rarely</v>
      </c>
      <c r="AR7" s="1" t="str">
        <f ca="1">IFERROR(__xludf.DUMMYFUNCTION("""COMPUTED_VALUE"""),"Just After Stressful Events")</f>
        <v>Just After Stressful Events</v>
      </c>
      <c r="AS7" s="1" t="str">
        <f ca="1">IFERROR(__xludf.DUMMYFUNCTION("""COMPUTED_VALUE"""),"Strongly Disagree")</f>
        <v>Strongly Disagree</v>
      </c>
      <c r="AT7" s="1" t="str">
        <f ca="1">IFERROR(__xludf.DUMMYFUNCTION("""COMPUTED_VALUE"""),"Neutral")</f>
        <v>Neutral</v>
      </c>
      <c r="AU7" s="1" t="str">
        <f ca="1">IFERROR(__xludf.DUMMYFUNCTION("""COMPUTED_VALUE"""),"Neutral")</f>
        <v>Neutral</v>
      </c>
      <c r="AV7" s="1" t="str">
        <f ca="1">IFERROR(__xludf.DUMMYFUNCTION("""COMPUTED_VALUE"""),"Strongly Disagree")</f>
        <v>Strongly Disagree</v>
      </c>
      <c r="AW7" s="1" t="str">
        <f ca="1">IFERROR(__xludf.DUMMYFUNCTION("""COMPUTED_VALUE"""),"Disagree")</f>
        <v>Disagree</v>
      </c>
      <c r="AX7" s="1" t="str">
        <f ca="1">IFERROR(__xludf.DUMMYFUNCTION("""COMPUTED_VALUE"""),"Disagree")</f>
        <v>Disagree</v>
      </c>
      <c r="AY7" s="1" t="str">
        <f ca="1">IFERROR(__xludf.DUMMYFUNCTION("""COMPUTED_VALUE"""),"Disagree")</f>
        <v>Disagree</v>
      </c>
      <c r="AZ7" s="1" t="str">
        <f ca="1">IFERROR(__xludf.DUMMYFUNCTION("""COMPUTED_VALUE"""),"Disagree")</f>
        <v>Disagree</v>
      </c>
      <c r="BA7" s="1" t="str">
        <f ca="1">IFERROR(__xludf.DUMMYFUNCTION("""COMPUTED_VALUE"""),"Agree")</f>
        <v>Agree</v>
      </c>
      <c r="BB7" s="1" t="str">
        <f ca="1">IFERROR(__xludf.DUMMYFUNCTION("""COMPUTED_VALUE"""),"Agree")</f>
        <v>Agree</v>
      </c>
      <c r="BC7" s="1" t="str">
        <f ca="1">IFERROR(__xludf.DUMMYFUNCTION("""COMPUTED_VALUE"""),"Isolate Yourself, Join in Positive/ Healthy Family Activities, Exercise, Participate in Healthy Recreation/Hobbies")</f>
        <v>Isolate Yourself, Join in Positive/ Healthy Family Activities, Exercise, Participate in Healthy Recreation/Hobbies</v>
      </c>
      <c r="BD7" s="1" t="str">
        <f ca="1">IFERROR(__xludf.DUMMYFUNCTION("""COMPUTED_VALUE"""),"Never")</f>
        <v>Never</v>
      </c>
      <c r="BF7" s="1">
        <f t="shared" ca="1" si="0"/>
        <v>1</v>
      </c>
      <c r="BG7" s="7">
        <f t="shared" ca="1" si="1"/>
        <v>3</v>
      </c>
      <c r="BH7" s="1">
        <f t="shared" ca="1" si="2"/>
        <v>4</v>
      </c>
      <c r="BI7" s="10">
        <f t="shared" ca="1" si="3"/>
        <v>1</v>
      </c>
      <c r="BJ7" s="10">
        <f t="shared" ca="1" si="4"/>
        <v>5</v>
      </c>
      <c r="BK7" s="10">
        <f t="shared" ca="1" si="5"/>
        <v>5</v>
      </c>
      <c r="BL7" s="10">
        <f t="shared" ref="BL7:BM7" ca="1" si="30">IF(I7="Yes",1,IF(I7="No",2))</f>
        <v>1</v>
      </c>
      <c r="BM7" s="10">
        <f t="shared" ca="1" si="30"/>
        <v>1</v>
      </c>
      <c r="BN7" s="10">
        <f t="shared" ca="1" si="7"/>
        <v>5</v>
      </c>
      <c r="BO7" s="10">
        <f t="shared" ref="BO7:BP7" ca="1" si="31">IF(L7="Strongly Disagree",1,IF(L7="Disagree",2,IF(L7="Neutral",3,IF(L7="Agree",4,IF(L7="Strongly Agree",5)))))</f>
        <v>5</v>
      </c>
      <c r="BP7" s="10">
        <f t="shared" ca="1" si="31"/>
        <v>4</v>
      </c>
      <c r="BQ7" s="10">
        <f t="shared" ca="1" si="9"/>
        <v>3</v>
      </c>
      <c r="BR7" s="1">
        <f t="shared" ca="1" si="10"/>
        <v>4</v>
      </c>
      <c r="BS7" s="10">
        <f t="shared" ref="BS7:CB7" ca="1" si="32">IF(P7="Not at all",1,IF(P7="A little bit",2,IF(P7="Moderately",3,IF(P7="Quite a bit",4,IF(P7="Extremely",5)))))</f>
        <v>5</v>
      </c>
      <c r="BT7" s="10">
        <f t="shared" ca="1" si="32"/>
        <v>4</v>
      </c>
      <c r="BU7" s="10">
        <f t="shared" ca="1" si="32"/>
        <v>4</v>
      </c>
      <c r="BV7" s="10">
        <f t="shared" ca="1" si="32"/>
        <v>3</v>
      </c>
      <c r="BW7" s="10">
        <f t="shared" ca="1" si="32"/>
        <v>4</v>
      </c>
      <c r="BX7" s="10">
        <f t="shared" ca="1" si="32"/>
        <v>4</v>
      </c>
      <c r="BY7" s="10">
        <f t="shared" ca="1" si="32"/>
        <v>4</v>
      </c>
      <c r="BZ7" s="10">
        <f t="shared" ca="1" si="32"/>
        <v>4</v>
      </c>
      <c r="CA7" s="10">
        <f t="shared" ca="1" si="32"/>
        <v>4</v>
      </c>
      <c r="CB7" s="10">
        <f t="shared" ca="1" si="32"/>
        <v>5</v>
      </c>
      <c r="CC7" s="10">
        <f t="shared" ca="1" si="12"/>
        <v>3</v>
      </c>
      <c r="CD7" s="10">
        <f t="shared" ref="CD7:CH7" ca="1" si="33">IF(AA7="Not at all",1,IF(AA7="A little bit",2,IF(AA7="Moderately",3,IF(AA7="Quite a bit",4,IF(AA7="Extremely",5)))))</f>
        <v>3</v>
      </c>
      <c r="CE7" s="10">
        <f t="shared" ca="1" si="33"/>
        <v>4</v>
      </c>
      <c r="CF7" s="10">
        <f t="shared" ca="1" si="33"/>
        <v>3</v>
      </c>
      <c r="CG7" s="10">
        <f t="shared" ca="1" si="33"/>
        <v>2</v>
      </c>
      <c r="CH7" s="10">
        <f t="shared" ca="1" si="33"/>
        <v>1</v>
      </c>
      <c r="CI7" s="10">
        <f t="shared" ref="CI7:CT7" ca="1" si="34">IF(AF7="Never",1,IF(AF7="Rarely",2,IF(AF7="Sometimes",3,IF(AF7="Often",4,IF(AF7="Very Often",5)))))</f>
        <v>2</v>
      </c>
      <c r="CJ7" s="10">
        <f t="shared" ca="1" si="34"/>
        <v>4</v>
      </c>
      <c r="CK7" s="10">
        <f t="shared" ca="1" si="34"/>
        <v>2</v>
      </c>
      <c r="CL7" s="10">
        <f t="shared" ca="1" si="34"/>
        <v>3</v>
      </c>
      <c r="CM7" s="10">
        <f t="shared" ca="1" si="34"/>
        <v>3</v>
      </c>
      <c r="CN7" s="10">
        <f t="shared" ca="1" si="34"/>
        <v>3</v>
      </c>
      <c r="CO7" s="10">
        <f t="shared" ca="1" si="34"/>
        <v>4</v>
      </c>
      <c r="CP7" s="10">
        <f t="shared" ca="1" si="34"/>
        <v>4</v>
      </c>
      <c r="CQ7" s="10">
        <f t="shared" ca="1" si="34"/>
        <v>2</v>
      </c>
      <c r="CR7" s="10">
        <f t="shared" ca="1" si="34"/>
        <v>2</v>
      </c>
      <c r="CS7" s="10">
        <f t="shared" ca="1" si="34"/>
        <v>2</v>
      </c>
      <c r="CT7" s="10">
        <f t="shared" ca="1" si="34"/>
        <v>2</v>
      </c>
      <c r="CU7" s="10">
        <f t="shared" ca="1" si="15"/>
        <v>2</v>
      </c>
      <c r="CV7" s="1">
        <f t="shared" ref="CV7:DE7" ca="1" si="35">IF(AS7="Strongly Disagree",1,IF(AS7="Disagree",2,IF(AS7="Neutral",3,IF(AS7="Agree",4,IF(AS7="Strongly Agree",5)))))</f>
        <v>1</v>
      </c>
      <c r="CW7" s="1">
        <f t="shared" ca="1" si="35"/>
        <v>3</v>
      </c>
      <c r="CX7" s="1">
        <f t="shared" ca="1" si="35"/>
        <v>3</v>
      </c>
      <c r="CY7" s="1">
        <f t="shared" ca="1" si="35"/>
        <v>1</v>
      </c>
      <c r="CZ7" s="1">
        <f t="shared" ca="1" si="35"/>
        <v>2</v>
      </c>
      <c r="DA7" s="1">
        <f t="shared" ca="1" si="35"/>
        <v>2</v>
      </c>
      <c r="DB7" s="1">
        <f t="shared" ca="1" si="35"/>
        <v>2</v>
      </c>
      <c r="DC7" s="1">
        <f t="shared" ca="1" si="35"/>
        <v>2</v>
      </c>
      <c r="DD7" s="1">
        <f t="shared" ca="1" si="35"/>
        <v>4</v>
      </c>
      <c r="DE7" s="1">
        <f t="shared" ca="1" si="35"/>
        <v>4</v>
      </c>
      <c r="DG7" s="1">
        <f t="shared" ca="1" si="17"/>
        <v>1</v>
      </c>
    </row>
    <row r="8" spans="1:111" ht="15">
      <c r="A8" s="8">
        <f ca="1">IFERROR(__xludf.DUMMYFUNCTION("""COMPUTED_VALUE"""),43802.5154742824)</f>
        <v>43802.515474282402</v>
      </c>
      <c r="B8" s="1" t="str">
        <f ca="1">IFERROR(__xludf.DUMMYFUNCTION("""COMPUTED_VALUE"""),"Yes")</f>
        <v>Yes</v>
      </c>
      <c r="C8" s="3" t="str">
        <f ca="1">IFERROR(__xludf.DUMMYFUNCTION("""COMPUTED_VALUE"""),"Sworn Officer")</f>
        <v>Sworn Officer</v>
      </c>
      <c r="D8" s="1" t="str">
        <f ca="1">IFERROR(__xludf.DUMMYFUNCTION("""COMPUTED_VALUE"""),"7-13 years")</f>
        <v>7-13 years</v>
      </c>
      <c r="E8" s="1" t="str">
        <f ca="1">IFERROR(__xludf.DUMMYFUNCTION("""COMPUTED_VALUE"""),"A little bit")</f>
        <v>A little bit</v>
      </c>
      <c r="F8" s="1" t="str">
        <f ca="1">IFERROR(__xludf.DUMMYFUNCTION("""COMPUTED_VALUE"""),"No")</f>
        <v>No</v>
      </c>
      <c r="G8" s="1" t="str">
        <f ca="1">IFERROR(__xludf.DUMMYFUNCTION("""COMPUTED_VALUE"""),"Rarely")</f>
        <v>Rarely</v>
      </c>
      <c r="H8" s="1" t="str">
        <f ca="1">IFERROR(__xludf.DUMMYFUNCTION("""COMPUTED_VALUE"""),"A little bit")</f>
        <v>A little bit</v>
      </c>
      <c r="I8" s="1" t="str">
        <f ca="1">IFERROR(__xludf.DUMMYFUNCTION("""COMPUTED_VALUE"""),"Yes")</f>
        <v>Yes</v>
      </c>
      <c r="J8" s="1" t="str">
        <f ca="1">IFERROR(__xludf.DUMMYFUNCTION("""COMPUTED_VALUE"""),"No")</f>
        <v>No</v>
      </c>
      <c r="K8" s="1" t="str">
        <f ca="1">IFERROR(__xludf.DUMMYFUNCTION("""COMPUTED_VALUE"""),"Rarely")</f>
        <v>Rarely</v>
      </c>
      <c r="L8" s="1" t="str">
        <f ca="1">IFERROR(__xludf.DUMMYFUNCTION("""COMPUTED_VALUE"""),"Disagree")</f>
        <v>Disagree</v>
      </c>
      <c r="M8" s="1" t="str">
        <f ca="1">IFERROR(__xludf.DUMMYFUNCTION("""COMPUTED_VALUE"""),"Neutral")</f>
        <v>Neutral</v>
      </c>
      <c r="N8" s="1" t="str">
        <f ca="1">IFERROR(__xludf.DUMMYFUNCTION("""COMPUTED_VALUE"""),"A little bit")</f>
        <v>A little bit</v>
      </c>
      <c r="O8" s="1" t="str">
        <f ca="1">IFERROR(__xludf.DUMMYFUNCTION("""COMPUTED_VALUE"""),"Neutral")</f>
        <v>Neutral</v>
      </c>
      <c r="P8" s="1" t="str">
        <f ca="1">IFERROR(__xludf.DUMMYFUNCTION("""COMPUTED_VALUE"""),"Moderately")</f>
        <v>Moderately</v>
      </c>
      <c r="Q8" s="1" t="str">
        <f ca="1">IFERROR(__xludf.DUMMYFUNCTION("""COMPUTED_VALUE"""),"Not at all")</f>
        <v>Not at all</v>
      </c>
      <c r="R8" s="1" t="str">
        <f ca="1">IFERROR(__xludf.DUMMYFUNCTION("""COMPUTED_VALUE"""),"Not at all")</f>
        <v>Not at all</v>
      </c>
      <c r="S8" s="1" t="str">
        <f ca="1">IFERROR(__xludf.DUMMYFUNCTION("""COMPUTED_VALUE"""),"Not at all")</f>
        <v>Not at all</v>
      </c>
      <c r="T8" s="1" t="str">
        <f ca="1">IFERROR(__xludf.DUMMYFUNCTION("""COMPUTED_VALUE"""),"Not at all")</f>
        <v>Not at all</v>
      </c>
      <c r="U8" s="1" t="str">
        <f ca="1">IFERROR(__xludf.DUMMYFUNCTION("""COMPUTED_VALUE"""),"A little bit")</f>
        <v>A little bit</v>
      </c>
      <c r="V8" s="1" t="str">
        <f ca="1">IFERROR(__xludf.DUMMYFUNCTION("""COMPUTED_VALUE"""),"A little bit")</f>
        <v>A little bit</v>
      </c>
      <c r="W8" s="1" t="str">
        <f ca="1">IFERROR(__xludf.DUMMYFUNCTION("""COMPUTED_VALUE"""),"Not at all")</f>
        <v>Not at all</v>
      </c>
      <c r="X8" s="1" t="str">
        <f ca="1">IFERROR(__xludf.DUMMYFUNCTION("""COMPUTED_VALUE"""),"Not at all")</f>
        <v>Not at all</v>
      </c>
      <c r="Y8" s="1" t="str">
        <f ca="1">IFERROR(__xludf.DUMMYFUNCTION("""COMPUTED_VALUE"""),"Quite a bit")</f>
        <v>Quite a bit</v>
      </c>
      <c r="Z8" s="1" t="str">
        <f ca="1">IFERROR(__xludf.DUMMYFUNCTION("""COMPUTED_VALUE"""),"Positively")</f>
        <v>Positively</v>
      </c>
      <c r="AA8" s="1" t="str">
        <f ca="1">IFERROR(__xludf.DUMMYFUNCTION("""COMPUTED_VALUE"""),"Extremely")</f>
        <v>Extremely</v>
      </c>
      <c r="AB8" s="1" t="str">
        <f ca="1">IFERROR(__xludf.DUMMYFUNCTION("""COMPUTED_VALUE"""),"Extremely")</f>
        <v>Extremely</v>
      </c>
      <c r="AC8" s="1" t="str">
        <f ca="1">IFERROR(__xludf.DUMMYFUNCTION("""COMPUTED_VALUE"""),"Extremely")</f>
        <v>Extremely</v>
      </c>
      <c r="AD8" s="1" t="str">
        <f ca="1">IFERROR(__xludf.DUMMYFUNCTION("""COMPUTED_VALUE"""),"Not at all")</f>
        <v>Not at all</v>
      </c>
      <c r="AE8" s="1" t="str">
        <f ca="1">IFERROR(__xludf.DUMMYFUNCTION("""COMPUTED_VALUE"""),"Not at all")</f>
        <v>Not at all</v>
      </c>
      <c r="AF8" s="1" t="str">
        <f ca="1">IFERROR(__xludf.DUMMYFUNCTION("""COMPUTED_VALUE"""),"Sometimes")</f>
        <v>Sometimes</v>
      </c>
      <c r="AG8" s="1" t="str">
        <f ca="1">IFERROR(__xludf.DUMMYFUNCTION("""COMPUTED_VALUE"""),"Sometimes")</f>
        <v>Sometimes</v>
      </c>
      <c r="AH8" s="1" t="str">
        <f ca="1">IFERROR(__xludf.DUMMYFUNCTION("""COMPUTED_VALUE"""),"Never")</f>
        <v>Never</v>
      </c>
      <c r="AI8" s="1" t="str">
        <f ca="1">IFERROR(__xludf.DUMMYFUNCTION("""COMPUTED_VALUE"""),"Sometimes")</f>
        <v>Sometimes</v>
      </c>
      <c r="AJ8" s="1" t="str">
        <f ca="1">IFERROR(__xludf.DUMMYFUNCTION("""COMPUTED_VALUE"""),"Never")</f>
        <v>Never</v>
      </c>
      <c r="AK8" s="1" t="str">
        <f ca="1">IFERROR(__xludf.DUMMYFUNCTION("""COMPUTED_VALUE"""),"Never")</f>
        <v>Never</v>
      </c>
      <c r="AL8" s="1" t="str">
        <f ca="1">IFERROR(__xludf.DUMMYFUNCTION("""COMPUTED_VALUE"""),"Sometimes")</f>
        <v>Sometimes</v>
      </c>
      <c r="AM8" s="1" t="str">
        <f ca="1">IFERROR(__xludf.DUMMYFUNCTION("""COMPUTED_VALUE"""),"Rarely")</f>
        <v>Rarely</v>
      </c>
      <c r="AN8" s="1" t="str">
        <f ca="1">IFERROR(__xludf.DUMMYFUNCTION("""COMPUTED_VALUE"""),"Sometimes")</f>
        <v>Sometimes</v>
      </c>
      <c r="AO8" s="1" t="str">
        <f ca="1">IFERROR(__xludf.DUMMYFUNCTION("""COMPUTED_VALUE"""),"Sometimes")</f>
        <v>Sometimes</v>
      </c>
      <c r="AP8" s="1" t="str">
        <f ca="1">IFERROR(__xludf.DUMMYFUNCTION("""COMPUTED_VALUE"""),"Never")</f>
        <v>Never</v>
      </c>
      <c r="AQ8" s="1" t="str">
        <f ca="1">IFERROR(__xludf.DUMMYFUNCTION("""COMPUTED_VALUE"""),"Never")</f>
        <v>Never</v>
      </c>
      <c r="AR8" s="1" t="str">
        <f ca="1">IFERROR(__xludf.DUMMYFUNCTION("""COMPUTED_VALUE"""),"Never")</f>
        <v>Never</v>
      </c>
      <c r="AS8" s="1" t="str">
        <f ca="1">IFERROR(__xludf.DUMMYFUNCTION("""COMPUTED_VALUE"""),"Neutral")</f>
        <v>Neutral</v>
      </c>
      <c r="AT8" s="1" t="str">
        <f ca="1">IFERROR(__xludf.DUMMYFUNCTION("""COMPUTED_VALUE"""),"Disagree")</f>
        <v>Disagree</v>
      </c>
      <c r="AU8" s="1" t="str">
        <f ca="1">IFERROR(__xludf.DUMMYFUNCTION("""COMPUTED_VALUE"""),"Neutral")</f>
        <v>Neutral</v>
      </c>
      <c r="AV8" s="1" t="str">
        <f ca="1">IFERROR(__xludf.DUMMYFUNCTION("""COMPUTED_VALUE"""),"Disagree")</f>
        <v>Disagree</v>
      </c>
      <c r="AW8" s="1" t="str">
        <f ca="1">IFERROR(__xludf.DUMMYFUNCTION("""COMPUTED_VALUE"""),"Agree")</f>
        <v>Agree</v>
      </c>
      <c r="AX8" s="1" t="str">
        <f ca="1">IFERROR(__xludf.DUMMYFUNCTION("""COMPUTED_VALUE"""),"Neutral")</f>
        <v>Neutral</v>
      </c>
      <c r="AY8" s="1" t="str">
        <f ca="1">IFERROR(__xludf.DUMMYFUNCTION("""COMPUTED_VALUE"""),"Agree")</f>
        <v>Agree</v>
      </c>
      <c r="AZ8" s="1" t="str">
        <f ca="1">IFERROR(__xludf.DUMMYFUNCTION("""COMPUTED_VALUE"""),"Agree")</f>
        <v>Agree</v>
      </c>
      <c r="BA8" s="1" t="str">
        <f ca="1">IFERROR(__xludf.DUMMYFUNCTION("""COMPUTED_VALUE"""),"Agree")</f>
        <v>Agree</v>
      </c>
      <c r="BB8" s="1" t="str">
        <f ca="1">IFERROR(__xludf.DUMMYFUNCTION("""COMPUTED_VALUE"""),"Disagree")</f>
        <v>Disagree</v>
      </c>
      <c r="BC8" s="1" t="str">
        <f ca="1">IFERROR(__xludf.DUMMYFUNCTION("""COMPUTED_VALUE"""),"Join in Positive/ Healthy Family Activities, Exercise, Meditation/ Mindfulness, Talk to others outside of the department about your hard shift, Participate in Healthy Recreation/Hobbies")</f>
        <v>Join in Positive/ Healthy Family Activities, Exercise, Meditation/ Mindfulness, Talk to others outside of the department about your hard shift, Participate in Healthy Recreation/Hobbies</v>
      </c>
      <c r="BD8" s="1" t="str">
        <f ca="1">IFERROR(__xludf.DUMMYFUNCTION("""COMPUTED_VALUE"""),"Never")</f>
        <v>Never</v>
      </c>
      <c r="BF8" s="1">
        <f t="shared" ca="1" si="0"/>
        <v>1</v>
      </c>
      <c r="BG8" s="7">
        <f t="shared" ca="1" si="1"/>
        <v>2</v>
      </c>
      <c r="BH8" s="1">
        <f t="shared" ca="1" si="2"/>
        <v>2</v>
      </c>
      <c r="BI8" s="10">
        <f t="shared" ca="1" si="3"/>
        <v>2</v>
      </c>
      <c r="BJ8" s="10">
        <f t="shared" ca="1" si="4"/>
        <v>2</v>
      </c>
      <c r="BK8" s="10">
        <f t="shared" ca="1" si="5"/>
        <v>2</v>
      </c>
      <c r="BL8" s="10">
        <f t="shared" ref="BL8:BM8" ca="1" si="36">IF(I8="Yes",1,IF(I8="No",2))</f>
        <v>1</v>
      </c>
      <c r="BM8" s="10">
        <f t="shared" ca="1" si="36"/>
        <v>2</v>
      </c>
      <c r="BN8" s="10">
        <f t="shared" ca="1" si="7"/>
        <v>2</v>
      </c>
      <c r="BO8" s="10">
        <f t="shared" ref="BO8:BP8" ca="1" si="37">IF(L8="Strongly Disagree",1,IF(L8="Disagree",2,IF(L8="Neutral",3,IF(L8="Agree",4,IF(L8="Strongly Agree",5)))))</f>
        <v>2</v>
      </c>
      <c r="BP8" s="10">
        <f t="shared" ca="1" si="37"/>
        <v>3</v>
      </c>
      <c r="BQ8" s="10">
        <f t="shared" ca="1" si="9"/>
        <v>2</v>
      </c>
      <c r="BR8" s="1">
        <f t="shared" ca="1" si="10"/>
        <v>3</v>
      </c>
      <c r="BS8" s="10">
        <f t="shared" ref="BS8:CB8" ca="1" si="38">IF(P8="Not at all",1,IF(P8="A little bit",2,IF(P8="Moderately",3,IF(P8="Quite a bit",4,IF(P8="Extremely",5)))))</f>
        <v>3</v>
      </c>
      <c r="BT8" s="10">
        <f t="shared" ca="1" si="38"/>
        <v>1</v>
      </c>
      <c r="BU8" s="10">
        <f t="shared" ca="1" si="38"/>
        <v>1</v>
      </c>
      <c r="BV8" s="10">
        <f t="shared" ca="1" si="38"/>
        <v>1</v>
      </c>
      <c r="BW8" s="10">
        <f t="shared" ca="1" si="38"/>
        <v>1</v>
      </c>
      <c r="BX8" s="10">
        <f t="shared" ca="1" si="38"/>
        <v>2</v>
      </c>
      <c r="BY8" s="10">
        <f t="shared" ca="1" si="38"/>
        <v>2</v>
      </c>
      <c r="BZ8" s="10">
        <f t="shared" ca="1" si="38"/>
        <v>1</v>
      </c>
      <c r="CA8" s="10">
        <f t="shared" ca="1" si="38"/>
        <v>1</v>
      </c>
      <c r="CB8" s="10">
        <f t="shared" ca="1" si="38"/>
        <v>4</v>
      </c>
      <c r="CC8" s="10">
        <f t="shared" ca="1" si="12"/>
        <v>2</v>
      </c>
      <c r="CD8" s="10">
        <f t="shared" ref="CD8:CH8" ca="1" si="39">IF(AA8="Not at all",1,IF(AA8="A little bit",2,IF(AA8="Moderately",3,IF(AA8="Quite a bit",4,IF(AA8="Extremely",5)))))</f>
        <v>5</v>
      </c>
      <c r="CE8" s="10">
        <f t="shared" ca="1" si="39"/>
        <v>5</v>
      </c>
      <c r="CF8" s="10">
        <f t="shared" ca="1" si="39"/>
        <v>5</v>
      </c>
      <c r="CG8" s="10">
        <f t="shared" ca="1" si="39"/>
        <v>1</v>
      </c>
      <c r="CH8" s="10">
        <f t="shared" ca="1" si="39"/>
        <v>1</v>
      </c>
      <c r="CI8" s="10">
        <f t="shared" ref="CI8:CT8" ca="1" si="40">IF(AF8="Never",1,IF(AF8="Rarely",2,IF(AF8="Sometimes",3,IF(AF8="Often",4,IF(AF8="Very Often",5)))))</f>
        <v>3</v>
      </c>
      <c r="CJ8" s="10">
        <f t="shared" ca="1" si="40"/>
        <v>3</v>
      </c>
      <c r="CK8" s="10">
        <f t="shared" ca="1" si="40"/>
        <v>1</v>
      </c>
      <c r="CL8" s="10">
        <f t="shared" ca="1" si="40"/>
        <v>3</v>
      </c>
      <c r="CM8" s="10">
        <f t="shared" ca="1" si="40"/>
        <v>1</v>
      </c>
      <c r="CN8" s="10">
        <f t="shared" ca="1" si="40"/>
        <v>1</v>
      </c>
      <c r="CO8" s="10">
        <f t="shared" ca="1" si="40"/>
        <v>3</v>
      </c>
      <c r="CP8" s="10">
        <f t="shared" ca="1" si="40"/>
        <v>2</v>
      </c>
      <c r="CQ8" s="10">
        <f t="shared" ca="1" si="40"/>
        <v>3</v>
      </c>
      <c r="CR8" s="10">
        <f t="shared" ca="1" si="40"/>
        <v>3</v>
      </c>
      <c r="CS8" s="10">
        <f t="shared" ca="1" si="40"/>
        <v>1</v>
      </c>
      <c r="CT8" s="10">
        <f t="shared" ca="1" si="40"/>
        <v>1</v>
      </c>
      <c r="CU8" s="10">
        <f t="shared" ca="1" si="15"/>
        <v>1</v>
      </c>
      <c r="CV8" s="1">
        <f t="shared" ref="CV8:DE8" ca="1" si="41">IF(AS8="Strongly Disagree",1,IF(AS8="Disagree",2,IF(AS8="Neutral",3,IF(AS8="Agree",4,IF(AS8="Strongly Agree",5)))))</f>
        <v>3</v>
      </c>
      <c r="CW8" s="1">
        <f t="shared" ca="1" si="41"/>
        <v>2</v>
      </c>
      <c r="CX8" s="1">
        <f t="shared" ca="1" si="41"/>
        <v>3</v>
      </c>
      <c r="CY8" s="1">
        <f t="shared" ca="1" si="41"/>
        <v>2</v>
      </c>
      <c r="CZ8" s="1">
        <f t="shared" ca="1" si="41"/>
        <v>4</v>
      </c>
      <c r="DA8" s="1">
        <f t="shared" ca="1" si="41"/>
        <v>3</v>
      </c>
      <c r="DB8" s="1">
        <f t="shared" ca="1" si="41"/>
        <v>4</v>
      </c>
      <c r="DC8" s="1">
        <f t="shared" ca="1" si="41"/>
        <v>4</v>
      </c>
      <c r="DD8" s="1">
        <f t="shared" ca="1" si="41"/>
        <v>4</v>
      </c>
      <c r="DE8" s="1">
        <f t="shared" ca="1" si="41"/>
        <v>2</v>
      </c>
      <c r="DG8" s="1">
        <f t="shared" ca="1" si="17"/>
        <v>1</v>
      </c>
    </row>
    <row r="9" spans="1:111" ht="15">
      <c r="A9" s="8">
        <f ca="1">IFERROR(__xludf.DUMMYFUNCTION("""COMPUTED_VALUE"""),43802.5156007754)</f>
        <v>43802.515600775398</v>
      </c>
      <c r="B9" s="1" t="str">
        <f ca="1">IFERROR(__xludf.DUMMYFUNCTION("""COMPUTED_VALUE"""),"Yes")</f>
        <v>Yes</v>
      </c>
      <c r="C9" s="3" t="str">
        <f ca="1">IFERROR(__xludf.DUMMYFUNCTION("""COMPUTED_VALUE"""),"Law Enforcement Professional  (Dispatch or other Civilian Department Member )")</f>
        <v>Law Enforcement Professional  (Dispatch or other Civilian Department Member )</v>
      </c>
      <c r="D9" s="1" t="str">
        <f ca="1">IFERROR(__xludf.DUMMYFUNCTION("""COMPUTED_VALUE"""),"14-20 years")</f>
        <v>14-20 years</v>
      </c>
      <c r="E9" s="1" t="str">
        <f ca="1">IFERROR(__xludf.DUMMYFUNCTION("""COMPUTED_VALUE"""),"Extremely")</f>
        <v>Extremely</v>
      </c>
      <c r="F9" s="1" t="str">
        <f ca="1">IFERROR(__xludf.DUMMYFUNCTION("""COMPUTED_VALUE"""),"Yes")</f>
        <v>Yes</v>
      </c>
      <c r="G9" s="1" t="str">
        <f ca="1">IFERROR(__xludf.DUMMYFUNCTION("""COMPUTED_VALUE"""),"Sometimes")</f>
        <v>Sometimes</v>
      </c>
      <c r="H9" s="1" t="str">
        <f ca="1">IFERROR(__xludf.DUMMYFUNCTION("""COMPUTED_VALUE"""),"Extremely")</f>
        <v>Extremely</v>
      </c>
      <c r="I9" s="1" t="str">
        <f ca="1">IFERROR(__xludf.DUMMYFUNCTION("""COMPUTED_VALUE"""),"Yes")</f>
        <v>Yes</v>
      </c>
      <c r="J9" s="1" t="str">
        <f ca="1">IFERROR(__xludf.DUMMYFUNCTION("""COMPUTED_VALUE"""),"Yes")</f>
        <v>Yes</v>
      </c>
      <c r="K9" s="1" t="str">
        <f ca="1">IFERROR(__xludf.DUMMYFUNCTION("""COMPUTED_VALUE"""),"Sometimes")</f>
        <v>Sometimes</v>
      </c>
      <c r="L9" s="1" t="str">
        <f ca="1">IFERROR(__xludf.DUMMYFUNCTION("""COMPUTED_VALUE"""),"Strongly Agree")</f>
        <v>Strongly Agree</v>
      </c>
      <c r="M9" s="1" t="str">
        <f ca="1">IFERROR(__xludf.DUMMYFUNCTION("""COMPUTED_VALUE"""),"Agree")</f>
        <v>Agree</v>
      </c>
      <c r="N9" s="1" t="str">
        <f ca="1">IFERROR(__xludf.DUMMYFUNCTION("""COMPUTED_VALUE"""),"Quite a bit")</f>
        <v>Quite a bit</v>
      </c>
      <c r="O9" s="1" t="str">
        <f ca="1">IFERROR(__xludf.DUMMYFUNCTION("""COMPUTED_VALUE"""),"Agree")</f>
        <v>Agree</v>
      </c>
      <c r="P9" s="1" t="str">
        <f ca="1">IFERROR(__xludf.DUMMYFUNCTION("""COMPUTED_VALUE"""),"Extremely")</f>
        <v>Extremely</v>
      </c>
      <c r="Q9" s="1" t="str">
        <f ca="1">IFERROR(__xludf.DUMMYFUNCTION("""COMPUTED_VALUE"""),"Moderately")</f>
        <v>Moderately</v>
      </c>
      <c r="R9" s="1" t="str">
        <f ca="1">IFERROR(__xludf.DUMMYFUNCTION("""COMPUTED_VALUE"""),"Moderately")</f>
        <v>Moderately</v>
      </c>
      <c r="S9" s="1" t="str">
        <f ca="1">IFERROR(__xludf.DUMMYFUNCTION("""COMPUTED_VALUE"""),"Moderately")</f>
        <v>Moderately</v>
      </c>
      <c r="T9" s="1" t="str">
        <f ca="1">IFERROR(__xludf.DUMMYFUNCTION("""COMPUTED_VALUE"""),"A little bit")</f>
        <v>A little bit</v>
      </c>
      <c r="U9" s="1" t="str">
        <f ca="1">IFERROR(__xludf.DUMMYFUNCTION("""COMPUTED_VALUE"""),"Moderately")</f>
        <v>Moderately</v>
      </c>
      <c r="V9" s="1" t="str">
        <f ca="1">IFERROR(__xludf.DUMMYFUNCTION("""COMPUTED_VALUE"""),"Moderately")</f>
        <v>Moderately</v>
      </c>
      <c r="W9" s="1" t="str">
        <f ca="1">IFERROR(__xludf.DUMMYFUNCTION("""COMPUTED_VALUE"""),"Moderately")</f>
        <v>Moderately</v>
      </c>
      <c r="X9" s="1" t="str">
        <f ca="1">IFERROR(__xludf.DUMMYFUNCTION("""COMPUTED_VALUE"""),"Extremely")</f>
        <v>Extremely</v>
      </c>
      <c r="Y9" s="1" t="str">
        <f ca="1">IFERROR(__xludf.DUMMYFUNCTION("""COMPUTED_VALUE"""),"")</f>
        <v/>
      </c>
      <c r="Z9" s="1" t="str">
        <f ca="1">IFERROR(__xludf.DUMMYFUNCTION("""COMPUTED_VALUE"""),"Positively")</f>
        <v>Positively</v>
      </c>
      <c r="AA9" s="1" t="str">
        <f ca="1">IFERROR(__xludf.DUMMYFUNCTION("""COMPUTED_VALUE"""),"Moderately")</f>
        <v>Moderately</v>
      </c>
      <c r="AB9" s="1" t="str">
        <f ca="1">IFERROR(__xludf.DUMMYFUNCTION("""COMPUTED_VALUE"""),"Extremely")</f>
        <v>Extremely</v>
      </c>
      <c r="AC9" s="1" t="str">
        <f ca="1">IFERROR(__xludf.DUMMYFUNCTION("""COMPUTED_VALUE"""),"Extremely")</f>
        <v>Extremely</v>
      </c>
      <c r="AD9" s="1" t="str">
        <f ca="1">IFERROR(__xludf.DUMMYFUNCTION("""COMPUTED_VALUE"""),"Quite a bit")</f>
        <v>Quite a bit</v>
      </c>
      <c r="AE9" s="1" t="str">
        <f ca="1">IFERROR(__xludf.DUMMYFUNCTION("""COMPUTED_VALUE"""),"A little bit")</f>
        <v>A little bit</v>
      </c>
      <c r="AF9" s="1" t="str">
        <f ca="1">IFERROR(__xludf.DUMMYFUNCTION("""COMPUTED_VALUE"""),"Rarely")</f>
        <v>Rarely</v>
      </c>
      <c r="AG9" s="1" t="str">
        <f ca="1">IFERROR(__xludf.DUMMYFUNCTION("""COMPUTED_VALUE"""),"Often")</f>
        <v>Often</v>
      </c>
      <c r="AH9" s="1" t="str">
        <f ca="1">IFERROR(__xludf.DUMMYFUNCTION("""COMPUTED_VALUE"""),"Sometimes")</f>
        <v>Sometimes</v>
      </c>
      <c r="AI9" s="1" t="str">
        <f ca="1">IFERROR(__xludf.DUMMYFUNCTION("""COMPUTED_VALUE"""),"Never")</f>
        <v>Never</v>
      </c>
      <c r="AJ9" s="1" t="str">
        <f ca="1">IFERROR(__xludf.DUMMYFUNCTION("""COMPUTED_VALUE"""),"Never")</f>
        <v>Never</v>
      </c>
      <c r="AK9" s="1" t="str">
        <f ca="1">IFERROR(__xludf.DUMMYFUNCTION("""COMPUTED_VALUE"""),"Rarely")</f>
        <v>Rarely</v>
      </c>
      <c r="AL9" s="1" t="str">
        <f ca="1">IFERROR(__xludf.DUMMYFUNCTION("""COMPUTED_VALUE"""),"Rarely")</f>
        <v>Rarely</v>
      </c>
      <c r="AM9" s="1" t="str">
        <f ca="1">IFERROR(__xludf.DUMMYFUNCTION("""COMPUTED_VALUE"""),"Rarely")</f>
        <v>Rarely</v>
      </c>
      <c r="AN9" s="1" t="str">
        <f ca="1">IFERROR(__xludf.DUMMYFUNCTION("""COMPUTED_VALUE"""),"Sometimes")</f>
        <v>Sometimes</v>
      </c>
      <c r="AO9" s="1" t="str">
        <f ca="1">IFERROR(__xludf.DUMMYFUNCTION("""COMPUTED_VALUE"""),"Never")</f>
        <v>Never</v>
      </c>
      <c r="AP9" s="1" t="str">
        <f ca="1">IFERROR(__xludf.DUMMYFUNCTION("""COMPUTED_VALUE"""),"Never")</f>
        <v>Never</v>
      </c>
      <c r="AQ9" s="1" t="str">
        <f ca="1">IFERROR(__xludf.DUMMYFUNCTION("""COMPUTED_VALUE"""),"Never")</f>
        <v>Never</v>
      </c>
      <c r="AR9" s="1" t="str">
        <f ca="1">IFERROR(__xludf.DUMMYFUNCTION("""COMPUTED_VALUE"""),"Never")</f>
        <v>Never</v>
      </c>
      <c r="AS9" s="1" t="str">
        <f ca="1">IFERROR(__xludf.DUMMYFUNCTION("""COMPUTED_VALUE"""),"Strongly Disagree")</f>
        <v>Strongly Disagree</v>
      </c>
      <c r="AT9" s="1" t="str">
        <f ca="1">IFERROR(__xludf.DUMMYFUNCTION("""COMPUTED_VALUE"""),"Strongly Disagree")</f>
        <v>Strongly Disagree</v>
      </c>
      <c r="AU9" s="1" t="str">
        <f ca="1">IFERROR(__xludf.DUMMYFUNCTION("""COMPUTED_VALUE"""),"Disagree")</f>
        <v>Disagree</v>
      </c>
      <c r="AV9" s="1" t="str">
        <f ca="1">IFERROR(__xludf.DUMMYFUNCTION("""COMPUTED_VALUE"""),"Strongly Disagree")</f>
        <v>Strongly Disagree</v>
      </c>
      <c r="AW9" s="1" t="str">
        <f ca="1">IFERROR(__xludf.DUMMYFUNCTION("""COMPUTED_VALUE"""),"Strongly Disagree")</f>
        <v>Strongly Disagree</v>
      </c>
      <c r="AX9" s="1" t="str">
        <f ca="1">IFERROR(__xludf.DUMMYFUNCTION("""COMPUTED_VALUE"""),"Strongly Disagree")</f>
        <v>Strongly Disagree</v>
      </c>
      <c r="AY9" s="1" t="str">
        <f ca="1">IFERROR(__xludf.DUMMYFUNCTION("""COMPUTED_VALUE"""),"Agree")</f>
        <v>Agree</v>
      </c>
      <c r="AZ9" s="1" t="str">
        <f ca="1">IFERROR(__xludf.DUMMYFUNCTION("""COMPUTED_VALUE"""),"Neutral")</f>
        <v>Neutral</v>
      </c>
      <c r="BA9" s="1" t="str">
        <f ca="1">IFERROR(__xludf.DUMMYFUNCTION("""COMPUTED_VALUE"""),"Strongly Agree")</f>
        <v>Strongly Agree</v>
      </c>
      <c r="BB9" s="1" t="str">
        <f ca="1">IFERROR(__xludf.DUMMYFUNCTION("""COMPUTED_VALUE"""),"Neutral")</f>
        <v>Neutral</v>
      </c>
      <c r="BC9" s="1" t="str">
        <f ca="1">IFERROR(__xludf.DUMMYFUNCTION("""COMPUTED_VALUE"""),"Isolate Yourself, Join in Positive/ Healthy Family Activities, Meditation/ Mindfulness, Talk to others outside of the department about your hard shift, Participate in Healthy Recreation/Hobbies")</f>
        <v>Isolate Yourself, Join in Positive/ Healthy Family Activities, Meditation/ Mindfulness, Talk to others outside of the department about your hard shift, Participate in Healthy Recreation/Hobbies</v>
      </c>
      <c r="BD9" s="1" t="str">
        <f ca="1">IFERROR(__xludf.DUMMYFUNCTION("""COMPUTED_VALUE"""),"Never")</f>
        <v>Never</v>
      </c>
      <c r="BF9" s="1">
        <f t="shared" ca="1" si="0"/>
        <v>2</v>
      </c>
      <c r="BG9" s="7">
        <f t="shared" ca="1" si="1"/>
        <v>3</v>
      </c>
      <c r="BH9" s="1">
        <f t="shared" ca="1" si="2"/>
        <v>5</v>
      </c>
      <c r="BI9" s="10">
        <f t="shared" ca="1" si="3"/>
        <v>1</v>
      </c>
      <c r="BJ9" s="10">
        <f t="shared" ca="1" si="4"/>
        <v>3</v>
      </c>
      <c r="BK9" s="10">
        <f t="shared" ca="1" si="5"/>
        <v>5</v>
      </c>
      <c r="BL9" s="10">
        <f t="shared" ref="BL9:BM9" ca="1" si="42">IF(I9="Yes",1,IF(I9="No",2))</f>
        <v>1</v>
      </c>
      <c r="BM9" s="10">
        <f t="shared" ca="1" si="42"/>
        <v>1</v>
      </c>
      <c r="BN9" s="10">
        <f t="shared" ca="1" si="7"/>
        <v>3</v>
      </c>
      <c r="BO9" s="10">
        <f t="shared" ref="BO9:BP9" ca="1" si="43">IF(L9="Strongly Disagree",1,IF(L9="Disagree",2,IF(L9="Neutral",3,IF(L9="Agree",4,IF(L9="Strongly Agree",5)))))</f>
        <v>5</v>
      </c>
      <c r="BP9" s="10">
        <f t="shared" ca="1" si="43"/>
        <v>4</v>
      </c>
      <c r="BQ9" s="10">
        <f t="shared" ca="1" si="9"/>
        <v>4</v>
      </c>
      <c r="BR9" s="1">
        <f t="shared" ca="1" si="10"/>
        <v>4</v>
      </c>
      <c r="BS9" s="10">
        <f t="shared" ref="BS9:CB9" ca="1" si="44">IF(P9="Not at all",1,IF(P9="A little bit",2,IF(P9="Moderately",3,IF(P9="Quite a bit",4,IF(P9="Extremely",5)))))</f>
        <v>5</v>
      </c>
      <c r="BT9" s="10">
        <f t="shared" ca="1" si="44"/>
        <v>3</v>
      </c>
      <c r="BU9" s="10">
        <f t="shared" ca="1" si="44"/>
        <v>3</v>
      </c>
      <c r="BV9" s="10">
        <f t="shared" ca="1" si="44"/>
        <v>3</v>
      </c>
      <c r="BW9" s="10">
        <f t="shared" ca="1" si="44"/>
        <v>2</v>
      </c>
      <c r="BX9" s="10">
        <f t="shared" ca="1" si="44"/>
        <v>3</v>
      </c>
      <c r="BY9" s="10">
        <f t="shared" ca="1" si="44"/>
        <v>3</v>
      </c>
      <c r="BZ9" s="10">
        <f t="shared" ca="1" si="44"/>
        <v>3</v>
      </c>
      <c r="CA9" s="10">
        <f t="shared" ca="1" si="44"/>
        <v>5</v>
      </c>
      <c r="CB9" s="10" t="b">
        <f t="shared" ca="1" si="44"/>
        <v>0</v>
      </c>
      <c r="CC9" s="10">
        <f t="shared" ca="1" si="12"/>
        <v>2</v>
      </c>
      <c r="CD9" s="10">
        <f t="shared" ref="CD9:CH9" ca="1" si="45">IF(AA9="Not at all",1,IF(AA9="A little bit",2,IF(AA9="Moderately",3,IF(AA9="Quite a bit",4,IF(AA9="Extremely",5)))))</f>
        <v>3</v>
      </c>
      <c r="CE9" s="10">
        <f t="shared" ca="1" si="45"/>
        <v>5</v>
      </c>
      <c r="CF9" s="10">
        <f t="shared" ca="1" si="45"/>
        <v>5</v>
      </c>
      <c r="CG9" s="10">
        <f t="shared" ca="1" si="45"/>
        <v>4</v>
      </c>
      <c r="CH9" s="10">
        <f t="shared" ca="1" si="45"/>
        <v>2</v>
      </c>
      <c r="CI9" s="10">
        <f t="shared" ref="CI9:CT9" ca="1" si="46">IF(AF9="Never",1,IF(AF9="Rarely",2,IF(AF9="Sometimes",3,IF(AF9="Often",4,IF(AF9="Very Often",5)))))</f>
        <v>2</v>
      </c>
      <c r="CJ9" s="10">
        <f t="shared" ca="1" si="46"/>
        <v>4</v>
      </c>
      <c r="CK9" s="10">
        <f t="shared" ca="1" si="46"/>
        <v>3</v>
      </c>
      <c r="CL9" s="10">
        <f t="shared" ca="1" si="46"/>
        <v>1</v>
      </c>
      <c r="CM9" s="10">
        <f t="shared" ca="1" si="46"/>
        <v>1</v>
      </c>
      <c r="CN9" s="10">
        <f t="shared" ca="1" si="46"/>
        <v>2</v>
      </c>
      <c r="CO9" s="10">
        <f t="shared" ca="1" si="46"/>
        <v>2</v>
      </c>
      <c r="CP9" s="10">
        <f t="shared" ca="1" si="46"/>
        <v>2</v>
      </c>
      <c r="CQ9" s="10">
        <f t="shared" ca="1" si="46"/>
        <v>3</v>
      </c>
      <c r="CR9" s="10">
        <f t="shared" ca="1" si="46"/>
        <v>1</v>
      </c>
      <c r="CS9" s="10">
        <f t="shared" ca="1" si="46"/>
        <v>1</v>
      </c>
      <c r="CT9" s="10">
        <f t="shared" ca="1" si="46"/>
        <v>1</v>
      </c>
      <c r="CU9" s="10">
        <f t="shared" ca="1" si="15"/>
        <v>1</v>
      </c>
      <c r="CV9" s="1">
        <f t="shared" ref="CV9:DE9" ca="1" si="47">IF(AS9="Strongly Disagree",1,IF(AS9="Disagree",2,IF(AS9="Neutral",3,IF(AS9="Agree",4,IF(AS9="Strongly Agree",5)))))</f>
        <v>1</v>
      </c>
      <c r="CW9" s="1">
        <f t="shared" ca="1" si="47"/>
        <v>1</v>
      </c>
      <c r="CX9" s="1">
        <f t="shared" ca="1" si="47"/>
        <v>2</v>
      </c>
      <c r="CY9" s="1">
        <f t="shared" ca="1" si="47"/>
        <v>1</v>
      </c>
      <c r="CZ9" s="1">
        <f t="shared" ca="1" si="47"/>
        <v>1</v>
      </c>
      <c r="DA9" s="1">
        <f t="shared" ca="1" si="47"/>
        <v>1</v>
      </c>
      <c r="DB9" s="1">
        <f t="shared" ca="1" si="47"/>
        <v>4</v>
      </c>
      <c r="DC9" s="1">
        <f t="shared" ca="1" si="47"/>
        <v>3</v>
      </c>
      <c r="DD9" s="1">
        <f t="shared" ca="1" si="47"/>
        <v>5</v>
      </c>
      <c r="DE9" s="1">
        <f t="shared" ca="1" si="47"/>
        <v>3</v>
      </c>
      <c r="DG9" s="1">
        <f t="shared" ca="1" si="17"/>
        <v>1</v>
      </c>
    </row>
    <row r="10" spans="1:111" ht="15">
      <c r="A10" s="8">
        <f ca="1">IFERROR(__xludf.DUMMYFUNCTION("""COMPUTED_VALUE"""),43802.5160385532)</f>
        <v>43802.5160385532</v>
      </c>
      <c r="B10" s="1" t="str">
        <f ca="1">IFERROR(__xludf.DUMMYFUNCTION("""COMPUTED_VALUE"""),"Yes")</f>
        <v>Yes</v>
      </c>
      <c r="C10" s="3" t="str">
        <f ca="1">IFERROR(__xludf.DUMMYFUNCTION("""COMPUTED_VALUE"""),"Sworn Officer")</f>
        <v>Sworn Officer</v>
      </c>
      <c r="D10" s="1" t="str">
        <f ca="1">IFERROR(__xludf.DUMMYFUNCTION("""COMPUTED_VALUE"""),"")</f>
        <v/>
      </c>
      <c r="E10" s="1" t="str">
        <f ca="1">IFERROR(__xludf.DUMMYFUNCTION("""COMPUTED_VALUE"""),"A little bit")</f>
        <v>A little bit</v>
      </c>
      <c r="F10" s="1" t="str">
        <f ca="1">IFERROR(__xludf.DUMMYFUNCTION("""COMPUTED_VALUE"""),"No")</f>
        <v>No</v>
      </c>
      <c r="G10" s="1" t="str">
        <f ca="1">IFERROR(__xludf.DUMMYFUNCTION("""COMPUTED_VALUE"""),"Sometimes")</f>
        <v>Sometimes</v>
      </c>
      <c r="H10" s="1" t="str">
        <f ca="1">IFERROR(__xludf.DUMMYFUNCTION("""COMPUTED_VALUE"""),"A little bit")</f>
        <v>A little bit</v>
      </c>
      <c r="I10" s="1" t="str">
        <f ca="1">IFERROR(__xludf.DUMMYFUNCTION("""COMPUTED_VALUE"""),"No")</f>
        <v>No</v>
      </c>
      <c r="J10" s="1" t="str">
        <f ca="1">IFERROR(__xludf.DUMMYFUNCTION("""COMPUTED_VALUE"""),"No")</f>
        <v>No</v>
      </c>
      <c r="K10" s="1" t="str">
        <f ca="1">IFERROR(__xludf.DUMMYFUNCTION("""COMPUTED_VALUE"""),"Sometimes")</f>
        <v>Sometimes</v>
      </c>
      <c r="L10" s="1" t="str">
        <f ca="1">IFERROR(__xludf.DUMMYFUNCTION("""COMPUTED_VALUE"""),"Neutral")</f>
        <v>Neutral</v>
      </c>
      <c r="M10" s="1" t="str">
        <f ca="1">IFERROR(__xludf.DUMMYFUNCTION("""COMPUTED_VALUE"""),"Agree")</f>
        <v>Agree</v>
      </c>
      <c r="N10" s="1" t="str">
        <f ca="1">IFERROR(__xludf.DUMMYFUNCTION("""COMPUTED_VALUE"""),"Quite a bit")</f>
        <v>Quite a bit</v>
      </c>
      <c r="O10" s="1" t="str">
        <f ca="1">IFERROR(__xludf.DUMMYFUNCTION("""COMPUTED_VALUE"""),"Agree")</f>
        <v>Agree</v>
      </c>
      <c r="P10" s="1" t="str">
        <f ca="1">IFERROR(__xludf.DUMMYFUNCTION("""COMPUTED_VALUE"""),"Extremely")</f>
        <v>Extremely</v>
      </c>
      <c r="Q10" s="1" t="str">
        <f ca="1">IFERROR(__xludf.DUMMYFUNCTION("""COMPUTED_VALUE"""),"Quite a bit")</f>
        <v>Quite a bit</v>
      </c>
      <c r="R10" s="1" t="str">
        <f ca="1">IFERROR(__xludf.DUMMYFUNCTION("""COMPUTED_VALUE"""),"Quite a bit")</f>
        <v>Quite a bit</v>
      </c>
      <c r="S10" s="1" t="str">
        <f ca="1">IFERROR(__xludf.DUMMYFUNCTION("""COMPUTED_VALUE"""),"Quite a bit")</f>
        <v>Quite a bit</v>
      </c>
      <c r="T10" s="1" t="str">
        <f ca="1">IFERROR(__xludf.DUMMYFUNCTION("""COMPUTED_VALUE"""),"Quite a bit")</f>
        <v>Quite a bit</v>
      </c>
      <c r="U10" s="1" t="str">
        <f ca="1">IFERROR(__xludf.DUMMYFUNCTION("""COMPUTED_VALUE"""),"Quite a bit")</f>
        <v>Quite a bit</v>
      </c>
      <c r="V10" s="1" t="str">
        <f ca="1">IFERROR(__xludf.DUMMYFUNCTION("""COMPUTED_VALUE"""),"Quite a bit")</f>
        <v>Quite a bit</v>
      </c>
      <c r="W10" s="1" t="str">
        <f ca="1">IFERROR(__xludf.DUMMYFUNCTION("""COMPUTED_VALUE"""),"A little bit")</f>
        <v>A little bit</v>
      </c>
      <c r="X10" s="1" t="str">
        <f ca="1">IFERROR(__xludf.DUMMYFUNCTION("""COMPUTED_VALUE"""),"Quite a bit")</f>
        <v>Quite a bit</v>
      </c>
      <c r="Y10" s="1" t="str">
        <f ca="1">IFERROR(__xludf.DUMMYFUNCTION("""COMPUTED_VALUE"""),"Extremely")</f>
        <v>Extremely</v>
      </c>
      <c r="Z10" s="1" t="str">
        <f ca="1">IFERROR(__xludf.DUMMYFUNCTION("""COMPUTED_VALUE"""),"Both")</f>
        <v>Both</v>
      </c>
      <c r="AA10" s="1" t="str">
        <f ca="1">IFERROR(__xludf.DUMMYFUNCTION("""COMPUTED_VALUE"""),"Quite a bit")</f>
        <v>Quite a bit</v>
      </c>
      <c r="AB10" s="1" t="str">
        <f ca="1">IFERROR(__xludf.DUMMYFUNCTION("""COMPUTED_VALUE"""),"Extremely")</f>
        <v>Extremely</v>
      </c>
      <c r="AC10" s="1" t="str">
        <f ca="1">IFERROR(__xludf.DUMMYFUNCTION("""COMPUTED_VALUE"""),"Quite a bit")</f>
        <v>Quite a bit</v>
      </c>
      <c r="AD10" s="1" t="str">
        <f ca="1">IFERROR(__xludf.DUMMYFUNCTION("""COMPUTED_VALUE"""),"A little bit")</f>
        <v>A little bit</v>
      </c>
      <c r="AE10" s="1" t="str">
        <f ca="1">IFERROR(__xludf.DUMMYFUNCTION("""COMPUTED_VALUE"""),"Not at all")</f>
        <v>Not at all</v>
      </c>
      <c r="AF10" s="1" t="str">
        <f ca="1">IFERROR(__xludf.DUMMYFUNCTION("""COMPUTED_VALUE"""),"Sometimes")</f>
        <v>Sometimes</v>
      </c>
      <c r="AG10" s="1" t="str">
        <f ca="1">IFERROR(__xludf.DUMMYFUNCTION("""COMPUTED_VALUE"""),"Often")</f>
        <v>Often</v>
      </c>
      <c r="AH10" s="1" t="str">
        <f ca="1">IFERROR(__xludf.DUMMYFUNCTION("""COMPUTED_VALUE"""),"Never")</f>
        <v>Never</v>
      </c>
      <c r="AI10" s="1" t="str">
        <f ca="1">IFERROR(__xludf.DUMMYFUNCTION("""COMPUTED_VALUE"""),"Never")</f>
        <v>Never</v>
      </c>
      <c r="AJ10" s="1" t="str">
        <f ca="1">IFERROR(__xludf.DUMMYFUNCTION("""COMPUTED_VALUE"""),"Sometimes")</f>
        <v>Sometimes</v>
      </c>
      <c r="AK10" s="1" t="str">
        <f ca="1">IFERROR(__xludf.DUMMYFUNCTION("""COMPUTED_VALUE"""),"Sometimes")</f>
        <v>Sometimes</v>
      </c>
      <c r="AL10" s="1" t="str">
        <f ca="1">IFERROR(__xludf.DUMMYFUNCTION("""COMPUTED_VALUE"""),"Sometimes")</f>
        <v>Sometimes</v>
      </c>
      <c r="AM10" s="1" t="str">
        <f ca="1">IFERROR(__xludf.DUMMYFUNCTION("""COMPUTED_VALUE"""),"Rarely")</f>
        <v>Rarely</v>
      </c>
      <c r="AN10" s="1" t="str">
        <f ca="1">IFERROR(__xludf.DUMMYFUNCTION("""COMPUTED_VALUE"""),"Sometimes")</f>
        <v>Sometimes</v>
      </c>
      <c r="AO10" s="1" t="str">
        <f ca="1">IFERROR(__xludf.DUMMYFUNCTION("""COMPUTED_VALUE"""),"Rarely")</f>
        <v>Rarely</v>
      </c>
      <c r="AP10" s="1" t="str">
        <f ca="1">IFERROR(__xludf.DUMMYFUNCTION("""COMPUTED_VALUE"""),"Rarely")</f>
        <v>Rarely</v>
      </c>
      <c r="AQ10" s="1" t="str">
        <f ca="1">IFERROR(__xludf.DUMMYFUNCTION("""COMPUTED_VALUE"""),"Never")</f>
        <v>Never</v>
      </c>
      <c r="AR10" s="1" t="str">
        <f ca="1">IFERROR(__xludf.DUMMYFUNCTION("""COMPUTED_VALUE"""),"Never")</f>
        <v>Never</v>
      </c>
      <c r="AS10" s="1" t="str">
        <f ca="1">IFERROR(__xludf.DUMMYFUNCTION("""COMPUTED_VALUE"""),"Agree")</f>
        <v>Agree</v>
      </c>
      <c r="AT10" s="1" t="str">
        <f ca="1">IFERROR(__xludf.DUMMYFUNCTION("""COMPUTED_VALUE"""),"Disagree")</f>
        <v>Disagree</v>
      </c>
      <c r="AU10" s="1" t="str">
        <f ca="1">IFERROR(__xludf.DUMMYFUNCTION("""COMPUTED_VALUE"""),"Agree")</f>
        <v>Agree</v>
      </c>
      <c r="AV10" s="1" t="str">
        <f ca="1">IFERROR(__xludf.DUMMYFUNCTION("""COMPUTED_VALUE"""),"Disagree")</f>
        <v>Disagree</v>
      </c>
      <c r="AW10" s="1" t="str">
        <f ca="1">IFERROR(__xludf.DUMMYFUNCTION("""COMPUTED_VALUE"""),"Agree")</f>
        <v>Agree</v>
      </c>
      <c r="AX10" s="1" t="str">
        <f ca="1">IFERROR(__xludf.DUMMYFUNCTION("""COMPUTED_VALUE"""),"Agree")</f>
        <v>Agree</v>
      </c>
      <c r="AY10" s="1" t="str">
        <f ca="1">IFERROR(__xludf.DUMMYFUNCTION("""COMPUTED_VALUE"""),"Agree")</f>
        <v>Agree</v>
      </c>
      <c r="AZ10" s="1" t="str">
        <f ca="1">IFERROR(__xludf.DUMMYFUNCTION("""COMPUTED_VALUE"""),"Neutral")</f>
        <v>Neutral</v>
      </c>
      <c r="BA10" s="1" t="str">
        <f ca="1">IFERROR(__xludf.DUMMYFUNCTION("""COMPUTED_VALUE"""),"Strongly Agree")</f>
        <v>Strongly Agree</v>
      </c>
      <c r="BB10" s="1" t="str">
        <f ca="1">IFERROR(__xludf.DUMMYFUNCTION("""COMPUTED_VALUE"""),"Agree")</f>
        <v>Agree</v>
      </c>
      <c r="BC10" s="1" t="str">
        <f ca="1">IFERROR(__xludf.DUMMYFUNCTION("""COMPUTED_VALUE"""),"Isolate Yourself, Join in Positive/ Healthy Family Activities, Exercise")</f>
        <v>Isolate Yourself, Join in Positive/ Healthy Family Activities, Exercise</v>
      </c>
      <c r="BD10" s="1" t="str">
        <f ca="1">IFERROR(__xludf.DUMMYFUNCTION("""COMPUTED_VALUE"""),"Never")</f>
        <v>Never</v>
      </c>
      <c r="BF10" s="1">
        <f t="shared" ca="1" si="0"/>
        <v>1</v>
      </c>
      <c r="BG10" s="7" t="b">
        <f t="shared" ca="1" si="1"/>
        <v>0</v>
      </c>
      <c r="BH10" s="1">
        <f t="shared" ca="1" si="2"/>
        <v>2</v>
      </c>
      <c r="BI10" s="10">
        <f t="shared" ca="1" si="3"/>
        <v>2</v>
      </c>
      <c r="BJ10" s="10">
        <f t="shared" ca="1" si="4"/>
        <v>3</v>
      </c>
      <c r="BK10" s="10">
        <f t="shared" ca="1" si="5"/>
        <v>2</v>
      </c>
      <c r="BL10" s="10">
        <f t="shared" ref="BL10:BM10" ca="1" si="48">IF(I10="Yes",1,IF(I10="No",2))</f>
        <v>2</v>
      </c>
      <c r="BM10" s="10">
        <f t="shared" ca="1" si="48"/>
        <v>2</v>
      </c>
      <c r="BN10" s="10">
        <f t="shared" ca="1" si="7"/>
        <v>3</v>
      </c>
      <c r="BO10" s="10">
        <f t="shared" ref="BO10:BP10" ca="1" si="49">IF(L10="Strongly Disagree",1,IF(L10="Disagree",2,IF(L10="Neutral",3,IF(L10="Agree",4,IF(L10="Strongly Agree",5)))))</f>
        <v>3</v>
      </c>
      <c r="BP10" s="10">
        <f t="shared" ca="1" si="49"/>
        <v>4</v>
      </c>
      <c r="BQ10" s="10">
        <f t="shared" ca="1" si="9"/>
        <v>4</v>
      </c>
      <c r="BR10" s="1">
        <f t="shared" ca="1" si="10"/>
        <v>4</v>
      </c>
      <c r="BS10" s="10">
        <f t="shared" ref="BS10:CB10" ca="1" si="50">IF(P10="Not at all",1,IF(P10="A little bit",2,IF(P10="Moderately",3,IF(P10="Quite a bit",4,IF(P10="Extremely",5)))))</f>
        <v>5</v>
      </c>
      <c r="BT10" s="10">
        <f t="shared" ca="1" si="50"/>
        <v>4</v>
      </c>
      <c r="BU10" s="10">
        <f t="shared" ca="1" si="50"/>
        <v>4</v>
      </c>
      <c r="BV10" s="10">
        <f t="shared" ca="1" si="50"/>
        <v>4</v>
      </c>
      <c r="BW10" s="10">
        <f t="shared" ca="1" si="50"/>
        <v>4</v>
      </c>
      <c r="BX10" s="10">
        <f t="shared" ca="1" si="50"/>
        <v>4</v>
      </c>
      <c r="BY10" s="10">
        <f t="shared" ca="1" si="50"/>
        <v>4</v>
      </c>
      <c r="BZ10" s="10">
        <f t="shared" ca="1" si="50"/>
        <v>2</v>
      </c>
      <c r="CA10" s="10">
        <f t="shared" ca="1" si="50"/>
        <v>4</v>
      </c>
      <c r="CB10" s="10">
        <f t="shared" ca="1" si="50"/>
        <v>5</v>
      </c>
      <c r="CC10" s="10">
        <f t="shared" ca="1" si="12"/>
        <v>3</v>
      </c>
      <c r="CD10" s="10">
        <f t="shared" ref="CD10:CH10" ca="1" si="51">IF(AA10="Not at all",1,IF(AA10="A little bit",2,IF(AA10="Moderately",3,IF(AA10="Quite a bit",4,IF(AA10="Extremely",5)))))</f>
        <v>4</v>
      </c>
      <c r="CE10" s="10">
        <f t="shared" ca="1" si="51"/>
        <v>5</v>
      </c>
      <c r="CF10" s="10">
        <f t="shared" ca="1" si="51"/>
        <v>4</v>
      </c>
      <c r="CG10" s="10">
        <f t="shared" ca="1" si="51"/>
        <v>2</v>
      </c>
      <c r="CH10" s="10">
        <f t="shared" ca="1" si="51"/>
        <v>1</v>
      </c>
      <c r="CI10" s="10">
        <f t="shared" ref="CI10:CT10" ca="1" si="52">IF(AF10="Never",1,IF(AF10="Rarely",2,IF(AF10="Sometimes",3,IF(AF10="Often",4,IF(AF10="Very Often",5)))))</f>
        <v>3</v>
      </c>
      <c r="CJ10" s="10">
        <f t="shared" ca="1" si="52"/>
        <v>4</v>
      </c>
      <c r="CK10" s="10">
        <f t="shared" ca="1" si="52"/>
        <v>1</v>
      </c>
      <c r="CL10" s="10">
        <f t="shared" ca="1" si="52"/>
        <v>1</v>
      </c>
      <c r="CM10" s="10">
        <f t="shared" ca="1" si="52"/>
        <v>3</v>
      </c>
      <c r="CN10" s="10">
        <f t="shared" ca="1" si="52"/>
        <v>3</v>
      </c>
      <c r="CO10" s="10">
        <f t="shared" ca="1" si="52"/>
        <v>3</v>
      </c>
      <c r="CP10" s="10">
        <f t="shared" ca="1" si="52"/>
        <v>2</v>
      </c>
      <c r="CQ10" s="10">
        <f t="shared" ca="1" si="52"/>
        <v>3</v>
      </c>
      <c r="CR10" s="10">
        <f t="shared" ca="1" si="52"/>
        <v>2</v>
      </c>
      <c r="CS10" s="10">
        <f t="shared" ca="1" si="52"/>
        <v>2</v>
      </c>
      <c r="CT10" s="10">
        <f t="shared" ca="1" si="52"/>
        <v>1</v>
      </c>
      <c r="CU10" s="10">
        <f t="shared" ca="1" si="15"/>
        <v>1</v>
      </c>
      <c r="CV10" s="1">
        <f t="shared" ref="CV10:DE10" ca="1" si="53">IF(AS10="Strongly Disagree",1,IF(AS10="Disagree",2,IF(AS10="Neutral",3,IF(AS10="Agree",4,IF(AS10="Strongly Agree",5)))))</f>
        <v>4</v>
      </c>
      <c r="CW10" s="1">
        <f t="shared" ca="1" si="53"/>
        <v>2</v>
      </c>
      <c r="CX10" s="1">
        <f t="shared" ca="1" si="53"/>
        <v>4</v>
      </c>
      <c r="CY10" s="1">
        <f t="shared" ca="1" si="53"/>
        <v>2</v>
      </c>
      <c r="CZ10" s="1">
        <f t="shared" ca="1" si="53"/>
        <v>4</v>
      </c>
      <c r="DA10" s="1">
        <f t="shared" ca="1" si="53"/>
        <v>4</v>
      </c>
      <c r="DB10" s="1">
        <f t="shared" ca="1" si="53"/>
        <v>4</v>
      </c>
      <c r="DC10" s="1">
        <f t="shared" ca="1" si="53"/>
        <v>3</v>
      </c>
      <c r="DD10" s="1">
        <f t="shared" ca="1" si="53"/>
        <v>5</v>
      </c>
      <c r="DE10" s="1">
        <f t="shared" ca="1" si="53"/>
        <v>4</v>
      </c>
      <c r="DG10" s="1">
        <f t="shared" ca="1" si="17"/>
        <v>1</v>
      </c>
    </row>
    <row r="11" spans="1:111" ht="15">
      <c r="A11" s="8">
        <f ca="1">IFERROR(__xludf.DUMMYFUNCTION("""COMPUTED_VALUE"""),43802.5165164236)</f>
        <v>43802.516516423602</v>
      </c>
      <c r="B11" s="1" t="str">
        <f ca="1">IFERROR(__xludf.DUMMYFUNCTION("""COMPUTED_VALUE"""),"Yes")</f>
        <v>Yes</v>
      </c>
      <c r="C11" s="3" t="str">
        <f ca="1">IFERROR(__xludf.DUMMYFUNCTION("""COMPUTED_VALUE"""),"Sworn Officer")</f>
        <v>Sworn Officer</v>
      </c>
      <c r="D11" s="1" t="str">
        <f ca="1">IFERROR(__xludf.DUMMYFUNCTION("""COMPUTED_VALUE"""),"20+ years")</f>
        <v>20+ years</v>
      </c>
      <c r="E11" s="1" t="str">
        <f ca="1">IFERROR(__xludf.DUMMYFUNCTION("""COMPUTED_VALUE"""),"Moderately")</f>
        <v>Moderately</v>
      </c>
      <c r="F11" s="1" t="str">
        <f ca="1">IFERROR(__xludf.DUMMYFUNCTION("""COMPUTED_VALUE"""),"No")</f>
        <v>No</v>
      </c>
      <c r="G11" s="1" t="str">
        <f ca="1">IFERROR(__xludf.DUMMYFUNCTION("""COMPUTED_VALUE"""),"Rarely")</f>
        <v>Rarely</v>
      </c>
      <c r="H11" s="1" t="str">
        <f ca="1">IFERROR(__xludf.DUMMYFUNCTION("""COMPUTED_VALUE"""),"Quite a bit")</f>
        <v>Quite a bit</v>
      </c>
      <c r="I11" s="1" t="str">
        <f ca="1">IFERROR(__xludf.DUMMYFUNCTION("""COMPUTED_VALUE"""),"Yes")</f>
        <v>Yes</v>
      </c>
      <c r="J11" s="1" t="str">
        <f ca="1">IFERROR(__xludf.DUMMYFUNCTION("""COMPUTED_VALUE"""),"Yes")</f>
        <v>Yes</v>
      </c>
      <c r="K11" s="1" t="str">
        <f ca="1">IFERROR(__xludf.DUMMYFUNCTION("""COMPUTED_VALUE"""),"Never")</f>
        <v>Never</v>
      </c>
      <c r="L11" s="1" t="str">
        <f ca="1">IFERROR(__xludf.DUMMYFUNCTION("""COMPUTED_VALUE"""),"Disagree")</f>
        <v>Disagree</v>
      </c>
      <c r="M11" s="1" t="str">
        <f ca="1">IFERROR(__xludf.DUMMYFUNCTION("""COMPUTED_VALUE"""),"Disagree")</f>
        <v>Disagree</v>
      </c>
      <c r="N11" s="1" t="str">
        <f ca="1">IFERROR(__xludf.DUMMYFUNCTION("""COMPUTED_VALUE"""),"A little bit")</f>
        <v>A little bit</v>
      </c>
      <c r="O11" s="1" t="str">
        <f ca="1">IFERROR(__xludf.DUMMYFUNCTION("""COMPUTED_VALUE"""),"Agree")</f>
        <v>Agree</v>
      </c>
      <c r="P11" s="1" t="str">
        <f ca="1">IFERROR(__xludf.DUMMYFUNCTION("""COMPUTED_VALUE"""),"Quite a bit")</f>
        <v>Quite a bit</v>
      </c>
      <c r="Q11" s="1" t="str">
        <f ca="1">IFERROR(__xludf.DUMMYFUNCTION("""COMPUTED_VALUE"""),"Not at all")</f>
        <v>Not at all</v>
      </c>
      <c r="R11" s="1" t="str">
        <f ca="1">IFERROR(__xludf.DUMMYFUNCTION("""COMPUTED_VALUE"""),"A little bit")</f>
        <v>A little bit</v>
      </c>
      <c r="S11" s="1" t="str">
        <f ca="1">IFERROR(__xludf.DUMMYFUNCTION("""COMPUTED_VALUE"""),"A little bit")</f>
        <v>A little bit</v>
      </c>
      <c r="T11" s="1" t="str">
        <f ca="1">IFERROR(__xludf.DUMMYFUNCTION("""COMPUTED_VALUE"""),"A little bit")</f>
        <v>A little bit</v>
      </c>
      <c r="U11" s="1" t="str">
        <f ca="1">IFERROR(__xludf.DUMMYFUNCTION("""COMPUTED_VALUE"""),"A little bit")</f>
        <v>A little bit</v>
      </c>
      <c r="V11" s="1" t="str">
        <f ca="1">IFERROR(__xludf.DUMMYFUNCTION("""COMPUTED_VALUE"""),"Moderately")</f>
        <v>Moderately</v>
      </c>
      <c r="W11" s="1" t="str">
        <f ca="1">IFERROR(__xludf.DUMMYFUNCTION("""COMPUTED_VALUE"""),"Not at all")</f>
        <v>Not at all</v>
      </c>
      <c r="X11" s="1" t="str">
        <f ca="1">IFERROR(__xludf.DUMMYFUNCTION("""COMPUTED_VALUE"""),"A little bit")</f>
        <v>A little bit</v>
      </c>
      <c r="Y11" s="1" t="str">
        <f ca="1">IFERROR(__xludf.DUMMYFUNCTION("""COMPUTED_VALUE"""),"Moderately")</f>
        <v>Moderately</v>
      </c>
      <c r="Z11" s="1" t="str">
        <f ca="1">IFERROR(__xludf.DUMMYFUNCTION("""COMPUTED_VALUE"""),"Not at all")</f>
        <v>Not at all</v>
      </c>
      <c r="AA11" s="1" t="str">
        <f ca="1">IFERROR(__xludf.DUMMYFUNCTION("""COMPUTED_VALUE"""),"Not at all")</f>
        <v>Not at all</v>
      </c>
      <c r="AB11" s="1" t="str">
        <f ca="1">IFERROR(__xludf.DUMMYFUNCTION("""COMPUTED_VALUE"""),"Not at all")</f>
        <v>Not at all</v>
      </c>
      <c r="AC11" s="1" t="str">
        <f ca="1">IFERROR(__xludf.DUMMYFUNCTION("""COMPUTED_VALUE"""),"Not at all")</f>
        <v>Not at all</v>
      </c>
      <c r="AD11" s="1" t="str">
        <f ca="1">IFERROR(__xludf.DUMMYFUNCTION("""COMPUTED_VALUE"""),"Moderately")</f>
        <v>Moderately</v>
      </c>
      <c r="AE11" s="1" t="str">
        <f ca="1">IFERROR(__xludf.DUMMYFUNCTION("""COMPUTED_VALUE"""),"Not at all")</f>
        <v>Not at all</v>
      </c>
      <c r="AF11" s="1" t="str">
        <f ca="1">IFERROR(__xludf.DUMMYFUNCTION("""COMPUTED_VALUE"""),"Often")</f>
        <v>Often</v>
      </c>
      <c r="AG11" s="1" t="str">
        <f ca="1">IFERROR(__xludf.DUMMYFUNCTION("""COMPUTED_VALUE"""),"Often")</f>
        <v>Often</v>
      </c>
      <c r="AH11" s="1" t="str">
        <f ca="1">IFERROR(__xludf.DUMMYFUNCTION("""COMPUTED_VALUE"""),"Rarely")</f>
        <v>Rarely</v>
      </c>
      <c r="AI11" s="1" t="str">
        <f ca="1">IFERROR(__xludf.DUMMYFUNCTION("""COMPUTED_VALUE"""),"Often")</f>
        <v>Often</v>
      </c>
      <c r="AJ11" s="1" t="str">
        <f ca="1">IFERROR(__xludf.DUMMYFUNCTION("""COMPUTED_VALUE"""),"Often")</f>
        <v>Often</v>
      </c>
      <c r="AK11" s="1" t="str">
        <f ca="1">IFERROR(__xludf.DUMMYFUNCTION("""COMPUTED_VALUE"""),"Sometimes")</f>
        <v>Sometimes</v>
      </c>
      <c r="AL11" s="1" t="str">
        <f ca="1">IFERROR(__xludf.DUMMYFUNCTION("""COMPUTED_VALUE"""),"Sometimes")</f>
        <v>Sometimes</v>
      </c>
      <c r="AM11" s="1" t="str">
        <f ca="1">IFERROR(__xludf.DUMMYFUNCTION("""COMPUTED_VALUE"""),"Rarely")</f>
        <v>Rarely</v>
      </c>
      <c r="AN11" s="1" t="str">
        <f ca="1">IFERROR(__xludf.DUMMYFUNCTION("""COMPUTED_VALUE"""),"Sometimes")</f>
        <v>Sometimes</v>
      </c>
      <c r="AO11" s="1" t="str">
        <f ca="1">IFERROR(__xludf.DUMMYFUNCTION("""COMPUTED_VALUE"""),"Sometimes")</f>
        <v>Sometimes</v>
      </c>
      <c r="AP11" s="1" t="str">
        <f ca="1">IFERROR(__xludf.DUMMYFUNCTION("""COMPUTED_VALUE"""),"Never")</f>
        <v>Never</v>
      </c>
      <c r="AQ11" s="1" t="str">
        <f ca="1">IFERROR(__xludf.DUMMYFUNCTION("""COMPUTED_VALUE"""),"Rarely")</f>
        <v>Rarely</v>
      </c>
      <c r="AR11" s="1" t="str">
        <f ca="1">IFERROR(__xludf.DUMMYFUNCTION("""COMPUTED_VALUE"""),"Just After Stressful Events")</f>
        <v>Just After Stressful Events</v>
      </c>
      <c r="AS11" s="1" t="str">
        <f ca="1">IFERROR(__xludf.DUMMYFUNCTION("""COMPUTED_VALUE"""),"Disagree")</f>
        <v>Disagree</v>
      </c>
      <c r="AT11" s="1" t="str">
        <f ca="1">IFERROR(__xludf.DUMMYFUNCTION("""COMPUTED_VALUE"""),"Disagree")</f>
        <v>Disagree</v>
      </c>
      <c r="AU11" s="1" t="str">
        <f ca="1">IFERROR(__xludf.DUMMYFUNCTION("""COMPUTED_VALUE"""),"Neutral")</f>
        <v>Neutral</v>
      </c>
      <c r="AV11" s="1" t="str">
        <f ca="1">IFERROR(__xludf.DUMMYFUNCTION("""COMPUTED_VALUE"""),"Disagree")</f>
        <v>Disagree</v>
      </c>
      <c r="AW11" s="1" t="str">
        <f ca="1">IFERROR(__xludf.DUMMYFUNCTION("""COMPUTED_VALUE"""),"Agree")</f>
        <v>Agree</v>
      </c>
      <c r="AX11" s="1" t="str">
        <f ca="1">IFERROR(__xludf.DUMMYFUNCTION("""COMPUTED_VALUE"""),"Agree")</f>
        <v>Agree</v>
      </c>
      <c r="AY11" s="1" t="str">
        <f ca="1">IFERROR(__xludf.DUMMYFUNCTION("""COMPUTED_VALUE"""),"Agree")</f>
        <v>Agree</v>
      </c>
      <c r="AZ11" s="1" t="str">
        <f ca="1">IFERROR(__xludf.DUMMYFUNCTION("""COMPUTED_VALUE"""),"Strongly Agree")</f>
        <v>Strongly Agree</v>
      </c>
      <c r="BA11" s="1" t="str">
        <f ca="1">IFERROR(__xludf.DUMMYFUNCTION("""COMPUTED_VALUE"""),"Neutral")</f>
        <v>Neutral</v>
      </c>
      <c r="BB11" s="1" t="str">
        <f ca="1">IFERROR(__xludf.DUMMYFUNCTION("""COMPUTED_VALUE"""),"Agree")</f>
        <v>Agree</v>
      </c>
      <c r="BC11" s="1" t="str">
        <f ca="1">IFERROR(__xludf.DUMMYFUNCTION("""COMPUTED_VALUE"""),"Drinking Alcohol (4 or more drinks), Isolate Yourself, Exercise")</f>
        <v>Drinking Alcohol (4 or more drinks), Isolate Yourself, Exercise</v>
      </c>
      <c r="BD11" s="1" t="str">
        <f ca="1">IFERROR(__xludf.DUMMYFUNCTION("""COMPUTED_VALUE"""),"Often")</f>
        <v>Often</v>
      </c>
      <c r="BF11" s="1">
        <f t="shared" ca="1" si="0"/>
        <v>1</v>
      </c>
      <c r="BG11" s="7">
        <f t="shared" ca="1" si="1"/>
        <v>4</v>
      </c>
      <c r="BH11" s="1">
        <f t="shared" ca="1" si="2"/>
        <v>3</v>
      </c>
      <c r="BI11" s="10">
        <f t="shared" ca="1" si="3"/>
        <v>2</v>
      </c>
      <c r="BJ11" s="10">
        <f t="shared" ca="1" si="4"/>
        <v>2</v>
      </c>
      <c r="BK11" s="10">
        <f t="shared" ca="1" si="5"/>
        <v>4</v>
      </c>
      <c r="BL11" s="10">
        <f t="shared" ref="BL11:BM11" ca="1" si="54">IF(I11="Yes",1,IF(I11="No",2))</f>
        <v>1</v>
      </c>
      <c r="BM11" s="10">
        <f t="shared" ca="1" si="54"/>
        <v>1</v>
      </c>
      <c r="BN11" s="10">
        <f t="shared" ca="1" si="7"/>
        <v>1</v>
      </c>
      <c r="BO11" s="10">
        <f t="shared" ref="BO11:BP11" ca="1" si="55">IF(L11="Strongly Disagree",1,IF(L11="Disagree",2,IF(L11="Neutral",3,IF(L11="Agree",4,IF(L11="Strongly Agree",5)))))</f>
        <v>2</v>
      </c>
      <c r="BP11" s="10">
        <f t="shared" ca="1" si="55"/>
        <v>2</v>
      </c>
      <c r="BQ11" s="10">
        <f t="shared" ca="1" si="9"/>
        <v>2</v>
      </c>
      <c r="BR11" s="1">
        <f t="shared" ca="1" si="10"/>
        <v>4</v>
      </c>
      <c r="BS11" s="10">
        <f t="shared" ref="BS11:CB11" ca="1" si="56">IF(P11="Not at all",1,IF(P11="A little bit",2,IF(P11="Moderately",3,IF(P11="Quite a bit",4,IF(P11="Extremely",5)))))</f>
        <v>4</v>
      </c>
      <c r="BT11" s="10">
        <f t="shared" ca="1" si="56"/>
        <v>1</v>
      </c>
      <c r="BU11" s="10">
        <f t="shared" ca="1" si="56"/>
        <v>2</v>
      </c>
      <c r="BV11" s="10">
        <f t="shared" ca="1" si="56"/>
        <v>2</v>
      </c>
      <c r="BW11" s="10">
        <f t="shared" ca="1" si="56"/>
        <v>2</v>
      </c>
      <c r="BX11" s="10">
        <f t="shared" ca="1" si="56"/>
        <v>2</v>
      </c>
      <c r="BY11" s="10">
        <f t="shared" ca="1" si="56"/>
        <v>3</v>
      </c>
      <c r="BZ11" s="10">
        <f t="shared" ca="1" si="56"/>
        <v>1</v>
      </c>
      <c r="CA11" s="10">
        <f t="shared" ca="1" si="56"/>
        <v>2</v>
      </c>
      <c r="CB11" s="10">
        <f t="shared" ca="1" si="56"/>
        <v>3</v>
      </c>
      <c r="CC11" s="10">
        <f t="shared" ca="1" si="12"/>
        <v>4</v>
      </c>
      <c r="CD11" s="10">
        <f t="shared" ref="CD11:CH11" ca="1" si="57">IF(AA11="Not at all",1,IF(AA11="A little bit",2,IF(AA11="Moderately",3,IF(AA11="Quite a bit",4,IF(AA11="Extremely",5)))))</f>
        <v>1</v>
      </c>
      <c r="CE11" s="10">
        <f t="shared" ca="1" si="57"/>
        <v>1</v>
      </c>
      <c r="CF11" s="10">
        <f t="shared" ca="1" si="57"/>
        <v>1</v>
      </c>
      <c r="CG11" s="10">
        <f t="shared" ca="1" si="57"/>
        <v>3</v>
      </c>
      <c r="CH11" s="10">
        <f t="shared" ca="1" si="57"/>
        <v>1</v>
      </c>
      <c r="CI11" s="10">
        <f t="shared" ref="CI11:CT11" ca="1" si="58">IF(AF11="Never",1,IF(AF11="Rarely",2,IF(AF11="Sometimes",3,IF(AF11="Often",4,IF(AF11="Very Often",5)))))</f>
        <v>4</v>
      </c>
      <c r="CJ11" s="10">
        <f t="shared" ca="1" si="58"/>
        <v>4</v>
      </c>
      <c r="CK11" s="10">
        <f t="shared" ca="1" si="58"/>
        <v>2</v>
      </c>
      <c r="CL11" s="10">
        <f t="shared" ca="1" si="58"/>
        <v>4</v>
      </c>
      <c r="CM11" s="10">
        <f t="shared" ca="1" si="58"/>
        <v>4</v>
      </c>
      <c r="CN11" s="10">
        <f t="shared" ca="1" si="58"/>
        <v>3</v>
      </c>
      <c r="CO11" s="10">
        <f t="shared" ca="1" si="58"/>
        <v>3</v>
      </c>
      <c r="CP11" s="10">
        <f t="shared" ca="1" si="58"/>
        <v>2</v>
      </c>
      <c r="CQ11" s="10">
        <f t="shared" ca="1" si="58"/>
        <v>3</v>
      </c>
      <c r="CR11" s="10">
        <f t="shared" ca="1" si="58"/>
        <v>3</v>
      </c>
      <c r="CS11" s="10">
        <f t="shared" ca="1" si="58"/>
        <v>1</v>
      </c>
      <c r="CT11" s="10">
        <f t="shared" ca="1" si="58"/>
        <v>2</v>
      </c>
      <c r="CU11" s="10">
        <f t="shared" ca="1" si="15"/>
        <v>2</v>
      </c>
      <c r="CV11" s="1">
        <f t="shared" ref="CV11:DE11" ca="1" si="59">IF(AS11="Strongly Disagree",1,IF(AS11="Disagree",2,IF(AS11="Neutral",3,IF(AS11="Agree",4,IF(AS11="Strongly Agree",5)))))</f>
        <v>2</v>
      </c>
      <c r="CW11" s="1">
        <f t="shared" ca="1" si="59"/>
        <v>2</v>
      </c>
      <c r="CX11" s="1">
        <f t="shared" ca="1" si="59"/>
        <v>3</v>
      </c>
      <c r="CY11" s="1">
        <f t="shared" ca="1" si="59"/>
        <v>2</v>
      </c>
      <c r="CZ11" s="1">
        <f t="shared" ca="1" si="59"/>
        <v>4</v>
      </c>
      <c r="DA11" s="1">
        <f t="shared" ca="1" si="59"/>
        <v>4</v>
      </c>
      <c r="DB11" s="1">
        <f t="shared" ca="1" si="59"/>
        <v>4</v>
      </c>
      <c r="DC11" s="1">
        <f t="shared" ca="1" si="59"/>
        <v>5</v>
      </c>
      <c r="DD11" s="1">
        <f t="shared" ca="1" si="59"/>
        <v>3</v>
      </c>
      <c r="DE11" s="1">
        <f t="shared" ca="1" si="59"/>
        <v>4</v>
      </c>
      <c r="DG11" s="1">
        <f t="shared" ca="1" si="17"/>
        <v>4</v>
      </c>
    </row>
    <row r="12" spans="1:111" ht="15">
      <c r="A12" s="8">
        <f ca="1">IFERROR(__xludf.DUMMYFUNCTION("""COMPUTED_VALUE"""),43802.5169992592)</f>
        <v>43802.516999259198</v>
      </c>
      <c r="B12" s="1" t="str">
        <f ca="1">IFERROR(__xludf.DUMMYFUNCTION("""COMPUTED_VALUE"""),"Yes")</f>
        <v>Yes</v>
      </c>
      <c r="C12" s="3" t="str">
        <f ca="1">IFERROR(__xludf.DUMMYFUNCTION("""COMPUTED_VALUE"""),"Sworn Officer")</f>
        <v>Sworn Officer</v>
      </c>
      <c r="D12" s="1" t="str">
        <f ca="1">IFERROR(__xludf.DUMMYFUNCTION("""COMPUTED_VALUE"""),"20+ years")</f>
        <v>20+ years</v>
      </c>
      <c r="E12" s="1" t="str">
        <f ca="1">IFERROR(__xludf.DUMMYFUNCTION("""COMPUTED_VALUE"""),"Quite a bit")</f>
        <v>Quite a bit</v>
      </c>
      <c r="F12" s="1" t="str">
        <f ca="1">IFERROR(__xludf.DUMMYFUNCTION("""COMPUTED_VALUE"""),"Yes")</f>
        <v>Yes</v>
      </c>
      <c r="G12" s="1" t="str">
        <f ca="1">IFERROR(__xludf.DUMMYFUNCTION("""COMPUTED_VALUE"""),"Sometimes")</f>
        <v>Sometimes</v>
      </c>
      <c r="H12" s="1" t="str">
        <f ca="1">IFERROR(__xludf.DUMMYFUNCTION("""COMPUTED_VALUE"""),"Quite a bit")</f>
        <v>Quite a bit</v>
      </c>
      <c r="I12" s="1" t="str">
        <f ca="1">IFERROR(__xludf.DUMMYFUNCTION("""COMPUTED_VALUE"""),"Yes")</f>
        <v>Yes</v>
      </c>
      <c r="J12" s="1" t="str">
        <f ca="1">IFERROR(__xludf.DUMMYFUNCTION("""COMPUTED_VALUE"""),"Yes")</f>
        <v>Yes</v>
      </c>
      <c r="K12" s="1" t="str">
        <f ca="1">IFERROR(__xludf.DUMMYFUNCTION("""COMPUTED_VALUE"""),"Rarely")</f>
        <v>Rarely</v>
      </c>
      <c r="L12" s="1" t="str">
        <f ca="1">IFERROR(__xludf.DUMMYFUNCTION("""COMPUTED_VALUE"""),"Strongly Agree")</f>
        <v>Strongly Agree</v>
      </c>
      <c r="M12" s="1" t="str">
        <f ca="1">IFERROR(__xludf.DUMMYFUNCTION("""COMPUTED_VALUE"""),"Neutral")</f>
        <v>Neutral</v>
      </c>
      <c r="N12" s="1" t="str">
        <f ca="1">IFERROR(__xludf.DUMMYFUNCTION("""COMPUTED_VALUE"""),"Quite a bit")</f>
        <v>Quite a bit</v>
      </c>
      <c r="O12" s="1" t="str">
        <f ca="1">IFERROR(__xludf.DUMMYFUNCTION("""COMPUTED_VALUE"""),"Neutral")</f>
        <v>Neutral</v>
      </c>
      <c r="P12" s="1" t="str">
        <f ca="1">IFERROR(__xludf.DUMMYFUNCTION("""COMPUTED_VALUE"""),"Quite a bit")</f>
        <v>Quite a bit</v>
      </c>
      <c r="Q12" s="1" t="str">
        <f ca="1">IFERROR(__xludf.DUMMYFUNCTION("""COMPUTED_VALUE"""),"A little bit")</f>
        <v>A little bit</v>
      </c>
      <c r="R12" s="1" t="str">
        <f ca="1">IFERROR(__xludf.DUMMYFUNCTION("""COMPUTED_VALUE"""),"Moderately")</f>
        <v>Moderately</v>
      </c>
      <c r="S12" s="1" t="str">
        <f ca="1">IFERROR(__xludf.DUMMYFUNCTION("""COMPUTED_VALUE"""),"Not at all")</f>
        <v>Not at all</v>
      </c>
      <c r="T12" s="1" t="str">
        <f ca="1">IFERROR(__xludf.DUMMYFUNCTION("""COMPUTED_VALUE"""),"Not at all")</f>
        <v>Not at all</v>
      </c>
      <c r="U12" s="1" t="str">
        <f ca="1">IFERROR(__xludf.DUMMYFUNCTION("""COMPUTED_VALUE"""),"Not at all")</f>
        <v>Not at all</v>
      </c>
      <c r="V12" s="1" t="str">
        <f ca="1">IFERROR(__xludf.DUMMYFUNCTION("""COMPUTED_VALUE"""),"Not at all")</f>
        <v>Not at all</v>
      </c>
      <c r="W12" s="1" t="str">
        <f ca="1">IFERROR(__xludf.DUMMYFUNCTION("""COMPUTED_VALUE"""),"Not at all")</f>
        <v>Not at all</v>
      </c>
      <c r="X12" s="1" t="str">
        <f ca="1">IFERROR(__xludf.DUMMYFUNCTION("""COMPUTED_VALUE"""),"A little bit")</f>
        <v>A little bit</v>
      </c>
      <c r="Y12" s="1" t="str">
        <f ca="1">IFERROR(__xludf.DUMMYFUNCTION("""COMPUTED_VALUE"""),"Not at all")</f>
        <v>Not at all</v>
      </c>
      <c r="Z12" s="1" t="str">
        <f ca="1">IFERROR(__xludf.DUMMYFUNCTION("""COMPUTED_VALUE"""),"Not at all")</f>
        <v>Not at all</v>
      </c>
      <c r="AA12" s="1" t="str">
        <f ca="1">IFERROR(__xludf.DUMMYFUNCTION("""COMPUTED_VALUE"""),"Not at all")</f>
        <v>Not at all</v>
      </c>
      <c r="AB12" s="1" t="str">
        <f ca="1">IFERROR(__xludf.DUMMYFUNCTION("""COMPUTED_VALUE"""),"Not at all")</f>
        <v>Not at all</v>
      </c>
      <c r="AC12" s="1" t="str">
        <f ca="1">IFERROR(__xludf.DUMMYFUNCTION("""COMPUTED_VALUE"""),"Not at all")</f>
        <v>Not at all</v>
      </c>
      <c r="AD12" s="1" t="str">
        <f ca="1">IFERROR(__xludf.DUMMYFUNCTION("""COMPUTED_VALUE"""),"Not at all")</f>
        <v>Not at all</v>
      </c>
      <c r="AE12" s="1" t="str">
        <f ca="1">IFERROR(__xludf.DUMMYFUNCTION("""COMPUTED_VALUE"""),"Not at all")</f>
        <v>Not at all</v>
      </c>
      <c r="AF12" s="1" t="str">
        <f ca="1">IFERROR(__xludf.DUMMYFUNCTION("""COMPUTED_VALUE"""),"Rarely")</f>
        <v>Rarely</v>
      </c>
      <c r="AG12" s="1" t="str">
        <f ca="1">IFERROR(__xludf.DUMMYFUNCTION("""COMPUTED_VALUE"""),"Rarely")</f>
        <v>Rarely</v>
      </c>
      <c r="AH12" s="1" t="str">
        <f ca="1">IFERROR(__xludf.DUMMYFUNCTION("""COMPUTED_VALUE"""),"Sometimes")</f>
        <v>Sometimes</v>
      </c>
      <c r="AI12" s="1" t="str">
        <f ca="1">IFERROR(__xludf.DUMMYFUNCTION("""COMPUTED_VALUE"""),"Rarely")</f>
        <v>Rarely</v>
      </c>
      <c r="AJ12" s="1" t="str">
        <f ca="1">IFERROR(__xludf.DUMMYFUNCTION("""COMPUTED_VALUE"""),"Rarely")</f>
        <v>Rarely</v>
      </c>
      <c r="AK12" s="1" t="str">
        <f ca="1">IFERROR(__xludf.DUMMYFUNCTION("""COMPUTED_VALUE"""),"Rarely")</f>
        <v>Rarely</v>
      </c>
      <c r="AL12" s="1" t="str">
        <f ca="1">IFERROR(__xludf.DUMMYFUNCTION("""COMPUTED_VALUE"""),"Rarely")</f>
        <v>Rarely</v>
      </c>
      <c r="AM12" s="1" t="str">
        <f ca="1">IFERROR(__xludf.DUMMYFUNCTION("""COMPUTED_VALUE"""),"Rarely")</f>
        <v>Rarely</v>
      </c>
      <c r="AN12" s="1" t="str">
        <f ca="1">IFERROR(__xludf.DUMMYFUNCTION("""COMPUTED_VALUE"""),"Sometimes")</f>
        <v>Sometimes</v>
      </c>
      <c r="AO12" s="1" t="str">
        <f ca="1">IFERROR(__xludf.DUMMYFUNCTION("""COMPUTED_VALUE"""),"Rarely")</f>
        <v>Rarely</v>
      </c>
      <c r="AP12" s="1" t="str">
        <f ca="1">IFERROR(__xludf.DUMMYFUNCTION("""COMPUTED_VALUE"""),"Never")</f>
        <v>Never</v>
      </c>
      <c r="AQ12" s="1" t="str">
        <f ca="1">IFERROR(__xludf.DUMMYFUNCTION("""COMPUTED_VALUE"""),"Never")</f>
        <v>Never</v>
      </c>
      <c r="AR12" s="1" t="str">
        <f ca="1">IFERROR(__xludf.DUMMYFUNCTION("""COMPUTED_VALUE"""),"Never")</f>
        <v>Never</v>
      </c>
      <c r="AS12" s="1" t="str">
        <f ca="1">IFERROR(__xludf.DUMMYFUNCTION("""COMPUTED_VALUE"""),"Strongly Disagree")</f>
        <v>Strongly Disagree</v>
      </c>
      <c r="AT12" s="1" t="str">
        <f ca="1">IFERROR(__xludf.DUMMYFUNCTION("""COMPUTED_VALUE"""),"Strongly Disagree")</f>
        <v>Strongly Disagree</v>
      </c>
      <c r="AU12" s="1" t="str">
        <f ca="1">IFERROR(__xludf.DUMMYFUNCTION("""COMPUTED_VALUE"""),"Strongly Disagree")</f>
        <v>Strongly Disagree</v>
      </c>
      <c r="AV12" s="1" t="str">
        <f ca="1">IFERROR(__xludf.DUMMYFUNCTION("""COMPUTED_VALUE"""),"Strongly Disagree")</f>
        <v>Strongly Disagree</v>
      </c>
      <c r="AW12" s="1" t="str">
        <f ca="1">IFERROR(__xludf.DUMMYFUNCTION("""COMPUTED_VALUE"""),"Strongly Disagree")</f>
        <v>Strongly Disagree</v>
      </c>
      <c r="AX12" s="1" t="str">
        <f ca="1">IFERROR(__xludf.DUMMYFUNCTION("""COMPUTED_VALUE"""),"Strongly Disagree")</f>
        <v>Strongly Disagree</v>
      </c>
      <c r="AY12" s="1" t="str">
        <f ca="1">IFERROR(__xludf.DUMMYFUNCTION("""COMPUTED_VALUE"""),"Agree")</f>
        <v>Agree</v>
      </c>
      <c r="AZ12" s="1" t="str">
        <f ca="1">IFERROR(__xludf.DUMMYFUNCTION("""COMPUTED_VALUE"""),"Neutral")</f>
        <v>Neutral</v>
      </c>
      <c r="BA12" s="1" t="str">
        <f ca="1">IFERROR(__xludf.DUMMYFUNCTION("""COMPUTED_VALUE"""),"Strongly Agree")</f>
        <v>Strongly Agree</v>
      </c>
      <c r="BB12" s="1" t="str">
        <f ca="1">IFERROR(__xludf.DUMMYFUNCTION("""COMPUTED_VALUE"""),"Neutral")</f>
        <v>Neutral</v>
      </c>
      <c r="BC12" s="1" t="str">
        <f ca="1">IFERROR(__xludf.DUMMYFUNCTION("""COMPUTED_VALUE"""),"Drinking Alcohol (4 or more drinks), Join in Positive/ Healthy Family Activities, Exercise, Talk to others outside of the department about your hard shift, Participate in Healthy Recreation/Hobbies")</f>
        <v>Drinking Alcohol (4 or more drinks), Join in Positive/ Healthy Family Activities, Exercise, Talk to others outside of the department about your hard shift, Participate in Healthy Recreation/Hobbies</v>
      </c>
      <c r="BD12" s="1" t="str">
        <f ca="1">IFERROR(__xludf.DUMMYFUNCTION("""COMPUTED_VALUE"""),"Very Often")</f>
        <v>Very Often</v>
      </c>
      <c r="BF12" s="1">
        <f t="shared" ca="1" si="0"/>
        <v>1</v>
      </c>
      <c r="BG12" s="7">
        <f t="shared" ca="1" si="1"/>
        <v>4</v>
      </c>
      <c r="BH12" s="1">
        <f t="shared" ca="1" si="2"/>
        <v>4</v>
      </c>
      <c r="BI12" s="10">
        <f t="shared" ca="1" si="3"/>
        <v>1</v>
      </c>
      <c r="BJ12" s="10">
        <f t="shared" ca="1" si="4"/>
        <v>3</v>
      </c>
      <c r="BK12" s="10">
        <f t="shared" ca="1" si="5"/>
        <v>4</v>
      </c>
      <c r="BL12" s="10">
        <f t="shared" ref="BL12:BM12" ca="1" si="60">IF(I12="Yes",1,IF(I12="No",2))</f>
        <v>1</v>
      </c>
      <c r="BM12" s="10">
        <f t="shared" ca="1" si="60"/>
        <v>1</v>
      </c>
      <c r="BN12" s="10">
        <f t="shared" ca="1" si="7"/>
        <v>2</v>
      </c>
      <c r="BO12" s="10">
        <f t="shared" ref="BO12:BP12" ca="1" si="61">IF(L12="Strongly Disagree",1,IF(L12="Disagree",2,IF(L12="Neutral",3,IF(L12="Agree",4,IF(L12="Strongly Agree",5)))))</f>
        <v>5</v>
      </c>
      <c r="BP12" s="10">
        <f t="shared" ca="1" si="61"/>
        <v>3</v>
      </c>
      <c r="BQ12" s="10">
        <f t="shared" ca="1" si="9"/>
        <v>4</v>
      </c>
      <c r="BR12" s="1">
        <f t="shared" ca="1" si="10"/>
        <v>3</v>
      </c>
      <c r="BS12" s="10">
        <f t="shared" ref="BS12:CB12" ca="1" si="62">IF(P12="Not at all",1,IF(P12="A little bit",2,IF(P12="Moderately",3,IF(P12="Quite a bit",4,IF(P12="Extremely",5)))))</f>
        <v>4</v>
      </c>
      <c r="BT12" s="10">
        <f t="shared" ca="1" si="62"/>
        <v>2</v>
      </c>
      <c r="BU12" s="10">
        <f t="shared" ca="1" si="62"/>
        <v>3</v>
      </c>
      <c r="BV12" s="10">
        <f t="shared" ca="1" si="62"/>
        <v>1</v>
      </c>
      <c r="BW12" s="10">
        <f t="shared" ca="1" si="62"/>
        <v>1</v>
      </c>
      <c r="BX12" s="10">
        <f t="shared" ca="1" si="62"/>
        <v>1</v>
      </c>
      <c r="BY12" s="10">
        <f t="shared" ca="1" si="62"/>
        <v>1</v>
      </c>
      <c r="BZ12" s="10">
        <f t="shared" ca="1" si="62"/>
        <v>1</v>
      </c>
      <c r="CA12" s="10">
        <f t="shared" ca="1" si="62"/>
        <v>2</v>
      </c>
      <c r="CB12" s="10">
        <f t="shared" ca="1" si="62"/>
        <v>1</v>
      </c>
      <c r="CC12" s="10">
        <f t="shared" ca="1" si="12"/>
        <v>4</v>
      </c>
      <c r="CD12" s="10">
        <f t="shared" ref="CD12:CH12" ca="1" si="63">IF(AA12="Not at all",1,IF(AA12="A little bit",2,IF(AA12="Moderately",3,IF(AA12="Quite a bit",4,IF(AA12="Extremely",5)))))</f>
        <v>1</v>
      </c>
      <c r="CE12" s="10">
        <f t="shared" ca="1" si="63"/>
        <v>1</v>
      </c>
      <c r="CF12" s="10">
        <f t="shared" ca="1" si="63"/>
        <v>1</v>
      </c>
      <c r="CG12" s="10">
        <f t="shared" ca="1" si="63"/>
        <v>1</v>
      </c>
      <c r="CH12" s="10">
        <f t="shared" ca="1" si="63"/>
        <v>1</v>
      </c>
      <c r="CI12" s="10">
        <f t="shared" ref="CI12:CT12" ca="1" si="64">IF(AF12="Never",1,IF(AF12="Rarely",2,IF(AF12="Sometimes",3,IF(AF12="Often",4,IF(AF12="Very Often",5)))))</f>
        <v>2</v>
      </c>
      <c r="CJ12" s="10">
        <f t="shared" ca="1" si="64"/>
        <v>2</v>
      </c>
      <c r="CK12" s="10">
        <f t="shared" ca="1" si="64"/>
        <v>3</v>
      </c>
      <c r="CL12" s="10">
        <f t="shared" ca="1" si="64"/>
        <v>2</v>
      </c>
      <c r="CM12" s="10">
        <f t="shared" ca="1" si="64"/>
        <v>2</v>
      </c>
      <c r="CN12" s="10">
        <f t="shared" ca="1" si="64"/>
        <v>2</v>
      </c>
      <c r="CO12" s="10">
        <f t="shared" ca="1" si="64"/>
        <v>2</v>
      </c>
      <c r="CP12" s="10">
        <f t="shared" ca="1" si="64"/>
        <v>2</v>
      </c>
      <c r="CQ12" s="10">
        <f t="shared" ca="1" si="64"/>
        <v>3</v>
      </c>
      <c r="CR12" s="10">
        <f t="shared" ca="1" si="64"/>
        <v>2</v>
      </c>
      <c r="CS12" s="10">
        <f t="shared" ca="1" si="64"/>
        <v>1</v>
      </c>
      <c r="CT12" s="10">
        <f t="shared" ca="1" si="64"/>
        <v>1</v>
      </c>
      <c r="CU12" s="10">
        <f t="shared" ca="1" si="15"/>
        <v>1</v>
      </c>
      <c r="CV12" s="1">
        <f t="shared" ref="CV12:DE12" ca="1" si="65">IF(AS12="Strongly Disagree",1,IF(AS12="Disagree",2,IF(AS12="Neutral",3,IF(AS12="Agree",4,IF(AS12="Strongly Agree",5)))))</f>
        <v>1</v>
      </c>
      <c r="CW12" s="1">
        <f t="shared" ca="1" si="65"/>
        <v>1</v>
      </c>
      <c r="CX12" s="1">
        <f t="shared" ca="1" si="65"/>
        <v>1</v>
      </c>
      <c r="CY12" s="1">
        <f t="shared" ca="1" si="65"/>
        <v>1</v>
      </c>
      <c r="CZ12" s="1">
        <f t="shared" ca="1" si="65"/>
        <v>1</v>
      </c>
      <c r="DA12" s="1">
        <f t="shared" ca="1" si="65"/>
        <v>1</v>
      </c>
      <c r="DB12" s="1">
        <f t="shared" ca="1" si="65"/>
        <v>4</v>
      </c>
      <c r="DC12" s="1">
        <f t="shared" ca="1" si="65"/>
        <v>3</v>
      </c>
      <c r="DD12" s="1">
        <f t="shared" ca="1" si="65"/>
        <v>5</v>
      </c>
      <c r="DE12" s="1">
        <f t="shared" ca="1" si="65"/>
        <v>3</v>
      </c>
      <c r="DG12" s="1">
        <f t="shared" ca="1" si="17"/>
        <v>5</v>
      </c>
    </row>
    <row r="13" spans="1:111" ht="15">
      <c r="A13" s="8">
        <f ca="1">IFERROR(__xludf.DUMMYFUNCTION("""COMPUTED_VALUE"""),43802.5170469212)</f>
        <v>43802.517046921203</v>
      </c>
      <c r="B13" s="1" t="str">
        <f ca="1">IFERROR(__xludf.DUMMYFUNCTION("""COMPUTED_VALUE"""),"Yes")</f>
        <v>Yes</v>
      </c>
      <c r="C13" s="3" t="str">
        <f ca="1">IFERROR(__xludf.DUMMYFUNCTION("""COMPUTED_VALUE"""),"Sworn Officer")</f>
        <v>Sworn Officer</v>
      </c>
      <c r="D13" s="1" t="str">
        <f ca="1">IFERROR(__xludf.DUMMYFUNCTION("""COMPUTED_VALUE"""),"7-13 years")</f>
        <v>7-13 years</v>
      </c>
      <c r="E13" s="1" t="str">
        <f ca="1">IFERROR(__xludf.DUMMYFUNCTION("""COMPUTED_VALUE"""),"A little bit")</f>
        <v>A little bit</v>
      </c>
      <c r="F13" s="1" t="str">
        <f ca="1">IFERROR(__xludf.DUMMYFUNCTION("""COMPUTED_VALUE"""),"No")</f>
        <v>No</v>
      </c>
      <c r="G13" s="1" t="str">
        <f ca="1">IFERROR(__xludf.DUMMYFUNCTION("""COMPUTED_VALUE"""),"Never")</f>
        <v>Never</v>
      </c>
      <c r="H13" s="1" t="str">
        <f ca="1">IFERROR(__xludf.DUMMYFUNCTION("""COMPUTED_VALUE"""),"A little bit")</f>
        <v>A little bit</v>
      </c>
      <c r="I13" s="1" t="str">
        <f ca="1">IFERROR(__xludf.DUMMYFUNCTION("""COMPUTED_VALUE"""),"Yes")</f>
        <v>Yes</v>
      </c>
      <c r="J13" s="1" t="str">
        <f ca="1">IFERROR(__xludf.DUMMYFUNCTION("""COMPUTED_VALUE"""),"Yes")</f>
        <v>Yes</v>
      </c>
      <c r="K13" s="1" t="str">
        <f ca="1">IFERROR(__xludf.DUMMYFUNCTION("""COMPUTED_VALUE"""),"Never")</f>
        <v>Never</v>
      </c>
      <c r="L13" s="1" t="str">
        <f ca="1">IFERROR(__xludf.DUMMYFUNCTION("""COMPUTED_VALUE"""),"Disagree")</f>
        <v>Disagree</v>
      </c>
      <c r="M13" s="1" t="str">
        <f ca="1">IFERROR(__xludf.DUMMYFUNCTION("""COMPUTED_VALUE"""),"Disagree")</f>
        <v>Disagree</v>
      </c>
      <c r="N13" s="1" t="str">
        <f ca="1">IFERROR(__xludf.DUMMYFUNCTION("""COMPUTED_VALUE"""),"Not at all")</f>
        <v>Not at all</v>
      </c>
      <c r="O13" s="1" t="str">
        <f ca="1">IFERROR(__xludf.DUMMYFUNCTION("""COMPUTED_VALUE"""),"Agree")</f>
        <v>Agree</v>
      </c>
      <c r="P13" s="1" t="str">
        <f ca="1">IFERROR(__xludf.DUMMYFUNCTION("""COMPUTED_VALUE"""),"Extremely")</f>
        <v>Extremely</v>
      </c>
      <c r="Q13" s="1" t="str">
        <f ca="1">IFERROR(__xludf.DUMMYFUNCTION("""COMPUTED_VALUE"""),"Extremely")</f>
        <v>Extremely</v>
      </c>
      <c r="R13" s="1" t="str">
        <f ca="1">IFERROR(__xludf.DUMMYFUNCTION("""COMPUTED_VALUE"""),"Extremely")</f>
        <v>Extremely</v>
      </c>
      <c r="S13" s="1" t="str">
        <f ca="1">IFERROR(__xludf.DUMMYFUNCTION("""COMPUTED_VALUE"""),"A little bit")</f>
        <v>A little bit</v>
      </c>
      <c r="T13" s="1" t="str">
        <f ca="1">IFERROR(__xludf.DUMMYFUNCTION("""COMPUTED_VALUE"""),"A little bit")</f>
        <v>A little bit</v>
      </c>
      <c r="U13" s="1" t="str">
        <f ca="1">IFERROR(__xludf.DUMMYFUNCTION("""COMPUTED_VALUE"""),"Moderately")</f>
        <v>Moderately</v>
      </c>
      <c r="V13" s="1" t="str">
        <f ca="1">IFERROR(__xludf.DUMMYFUNCTION("""COMPUTED_VALUE"""),"Quite a bit")</f>
        <v>Quite a bit</v>
      </c>
      <c r="W13" s="1" t="str">
        <f ca="1">IFERROR(__xludf.DUMMYFUNCTION("""COMPUTED_VALUE"""),"A little bit")</f>
        <v>A little bit</v>
      </c>
      <c r="X13" s="1" t="str">
        <f ca="1">IFERROR(__xludf.DUMMYFUNCTION("""COMPUTED_VALUE"""),"Moderately")</f>
        <v>Moderately</v>
      </c>
      <c r="Y13" s="1" t="str">
        <f ca="1">IFERROR(__xludf.DUMMYFUNCTION("""COMPUTED_VALUE"""),"Extremely")</f>
        <v>Extremely</v>
      </c>
      <c r="Z13" s="1" t="str">
        <f ca="1">IFERROR(__xludf.DUMMYFUNCTION("""COMPUTED_VALUE"""),"Negatively")</f>
        <v>Negatively</v>
      </c>
      <c r="AA13" s="1" t="str">
        <f ca="1">IFERROR(__xludf.DUMMYFUNCTION("""COMPUTED_VALUE"""),"Quite a bit")</f>
        <v>Quite a bit</v>
      </c>
      <c r="AB13" s="1" t="str">
        <f ca="1">IFERROR(__xludf.DUMMYFUNCTION("""COMPUTED_VALUE"""),"Extremely")</f>
        <v>Extremely</v>
      </c>
      <c r="AC13" s="1" t="str">
        <f ca="1">IFERROR(__xludf.DUMMYFUNCTION("""COMPUTED_VALUE"""),"Extremely")</f>
        <v>Extremely</v>
      </c>
      <c r="AD13" s="1" t="str">
        <f ca="1">IFERROR(__xludf.DUMMYFUNCTION("""COMPUTED_VALUE"""),"Not at all")</f>
        <v>Not at all</v>
      </c>
      <c r="AE13" s="1" t="str">
        <f ca="1">IFERROR(__xludf.DUMMYFUNCTION("""COMPUTED_VALUE"""),"Not at all")</f>
        <v>Not at all</v>
      </c>
      <c r="AF13" s="1" t="str">
        <f ca="1">IFERROR(__xludf.DUMMYFUNCTION("""COMPUTED_VALUE"""),"Sometimes")</f>
        <v>Sometimes</v>
      </c>
      <c r="AG13" s="1" t="str">
        <f ca="1">IFERROR(__xludf.DUMMYFUNCTION("""COMPUTED_VALUE"""),"Often")</f>
        <v>Often</v>
      </c>
      <c r="AH13" s="1" t="str">
        <f ca="1">IFERROR(__xludf.DUMMYFUNCTION("""COMPUTED_VALUE"""),"Never")</f>
        <v>Never</v>
      </c>
      <c r="AI13" s="1" t="str">
        <f ca="1">IFERROR(__xludf.DUMMYFUNCTION("""COMPUTED_VALUE"""),"Very Often")</f>
        <v>Very Often</v>
      </c>
      <c r="AJ13" s="1" t="str">
        <f ca="1">IFERROR(__xludf.DUMMYFUNCTION("""COMPUTED_VALUE"""),"Sometimes")</f>
        <v>Sometimes</v>
      </c>
      <c r="AK13" s="1" t="str">
        <f ca="1">IFERROR(__xludf.DUMMYFUNCTION("""COMPUTED_VALUE"""),"Sometimes")</f>
        <v>Sometimes</v>
      </c>
      <c r="AL13" s="1" t="str">
        <f ca="1">IFERROR(__xludf.DUMMYFUNCTION("""COMPUTED_VALUE"""),"Often")</f>
        <v>Often</v>
      </c>
      <c r="AM13" s="1" t="str">
        <f ca="1">IFERROR(__xludf.DUMMYFUNCTION("""COMPUTED_VALUE"""),"Sometimes")</f>
        <v>Sometimes</v>
      </c>
      <c r="AN13" s="1" t="str">
        <f ca="1">IFERROR(__xludf.DUMMYFUNCTION("""COMPUTED_VALUE"""),"Often")</f>
        <v>Often</v>
      </c>
      <c r="AO13" s="1" t="str">
        <f ca="1">IFERROR(__xludf.DUMMYFUNCTION("""COMPUTED_VALUE"""),"Never")</f>
        <v>Never</v>
      </c>
      <c r="AP13" s="1" t="str">
        <f ca="1">IFERROR(__xludf.DUMMYFUNCTION("""COMPUTED_VALUE"""),"Never")</f>
        <v>Never</v>
      </c>
      <c r="AQ13" s="1" t="str">
        <f ca="1">IFERROR(__xludf.DUMMYFUNCTION("""COMPUTED_VALUE"""),"Never")</f>
        <v>Never</v>
      </c>
      <c r="AR13" s="1" t="str">
        <f ca="1">IFERROR(__xludf.DUMMYFUNCTION("""COMPUTED_VALUE"""),"Never")</f>
        <v>Never</v>
      </c>
      <c r="AS13" s="1" t="str">
        <f ca="1">IFERROR(__xludf.DUMMYFUNCTION("""COMPUTED_VALUE"""),"Disagree")</f>
        <v>Disagree</v>
      </c>
      <c r="AT13" s="1" t="str">
        <f ca="1">IFERROR(__xludf.DUMMYFUNCTION("""COMPUTED_VALUE"""),"Agree")</f>
        <v>Agree</v>
      </c>
      <c r="AU13" s="1" t="str">
        <f ca="1">IFERROR(__xludf.DUMMYFUNCTION("""COMPUTED_VALUE"""),"Strongly Agree")</f>
        <v>Strongly Agree</v>
      </c>
      <c r="AV13" s="1" t="str">
        <f ca="1">IFERROR(__xludf.DUMMYFUNCTION("""COMPUTED_VALUE"""),"Neutral")</f>
        <v>Neutral</v>
      </c>
      <c r="AW13" s="1" t="str">
        <f ca="1">IFERROR(__xludf.DUMMYFUNCTION("""COMPUTED_VALUE"""),"Strongly Agree")</f>
        <v>Strongly Agree</v>
      </c>
      <c r="AX13" s="1" t="str">
        <f ca="1">IFERROR(__xludf.DUMMYFUNCTION("""COMPUTED_VALUE"""),"Strongly Agree")</f>
        <v>Strongly Agree</v>
      </c>
      <c r="AY13" s="1" t="str">
        <f ca="1">IFERROR(__xludf.DUMMYFUNCTION("""COMPUTED_VALUE"""),"Strongly Agree")</f>
        <v>Strongly Agree</v>
      </c>
      <c r="AZ13" s="1" t="str">
        <f ca="1">IFERROR(__xludf.DUMMYFUNCTION("""COMPUTED_VALUE"""),"Strongly Agree")</f>
        <v>Strongly Agree</v>
      </c>
      <c r="BA13" s="1" t="str">
        <f ca="1">IFERROR(__xludf.DUMMYFUNCTION("""COMPUTED_VALUE"""),"Strongly Agree")</f>
        <v>Strongly Agree</v>
      </c>
      <c r="BB13" s="1" t="str">
        <f ca="1">IFERROR(__xludf.DUMMYFUNCTION("""COMPUTED_VALUE"""),"Agree")</f>
        <v>Agree</v>
      </c>
      <c r="BC13" s="1" t="str">
        <f ca="1">IFERROR(__xludf.DUMMYFUNCTION("""COMPUTED_VALUE"""),"Isolate Yourself, Join in Positive/ Healthy Family Activities, Exercise")</f>
        <v>Isolate Yourself, Join in Positive/ Healthy Family Activities, Exercise</v>
      </c>
      <c r="BD13" s="1" t="str">
        <f ca="1">IFERROR(__xludf.DUMMYFUNCTION("""COMPUTED_VALUE"""),"Never")</f>
        <v>Never</v>
      </c>
      <c r="BF13" s="1">
        <f t="shared" ca="1" si="0"/>
        <v>1</v>
      </c>
      <c r="BG13" s="7">
        <f t="shared" ca="1" si="1"/>
        <v>2</v>
      </c>
      <c r="BH13" s="1">
        <f t="shared" ca="1" si="2"/>
        <v>2</v>
      </c>
      <c r="BI13" s="10">
        <f t="shared" ca="1" si="3"/>
        <v>2</v>
      </c>
      <c r="BJ13" s="10">
        <f t="shared" ca="1" si="4"/>
        <v>1</v>
      </c>
      <c r="BK13" s="10">
        <f t="shared" ca="1" si="5"/>
        <v>2</v>
      </c>
      <c r="BL13" s="10">
        <f t="shared" ref="BL13:BM13" ca="1" si="66">IF(I13="Yes",1,IF(I13="No",2))</f>
        <v>1</v>
      </c>
      <c r="BM13" s="10">
        <f t="shared" ca="1" si="66"/>
        <v>1</v>
      </c>
      <c r="BN13" s="10">
        <f t="shared" ca="1" si="7"/>
        <v>1</v>
      </c>
      <c r="BO13" s="10">
        <f t="shared" ref="BO13:BP13" ca="1" si="67">IF(L13="Strongly Disagree",1,IF(L13="Disagree",2,IF(L13="Neutral",3,IF(L13="Agree",4,IF(L13="Strongly Agree",5)))))</f>
        <v>2</v>
      </c>
      <c r="BP13" s="10">
        <f t="shared" ca="1" si="67"/>
        <v>2</v>
      </c>
      <c r="BQ13" s="10">
        <f t="shared" ca="1" si="9"/>
        <v>1</v>
      </c>
      <c r="BR13" s="1">
        <f t="shared" ca="1" si="10"/>
        <v>4</v>
      </c>
      <c r="BS13" s="10">
        <f t="shared" ref="BS13:CB13" ca="1" si="68">IF(P13="Not at all",1,IF(P13="A little bit",2,IF(P13="Moderately",3,IF(P13="Quite a bit",4,IF(P13="Extremely",5)))))</f>
        <v>5</v>
      </c>
      <c r="BT13" s="10">
        <f t="shared" ca="1" si="68"/>
        <v>5</v>
      </c>
      <c r="BU13" s="10">
        <f t="shared" ca="1" si="68"/>
        <v>5</v>
      </c>
      <c r="BV13" s="10">
        <f t="shared" ca="1" si="68"/>
        <v>2</v>
      </c>
      <c r="BW13" s="10">
        <f t="shared" ca="1" si="68"/>
        <v>2</v>
      </c>
      <c r="BX13" s="10">
        <f t="shared" ca="1" si="68"/>
        <v>3</v>
      </c>
      <c r="BY13" s="10">
        <f t="shared" ca="1" si="68"/>
        <v>4</v>
      </c>
      <c r="BZ13" s="10">
        <f t="shared" ca="1" si="68"/>
        <v>2</v>
      </c>
      <c r="CA13" s="10">
        <f t="shared" ca="1" si="68"/>
        <v>3</v>
      </c>
      <c r="CB13" s="10">
        <f t="shared" ca="1" si="68"/>
        <v>5</v>
      </c>
      <c r="CC13" s="10">
        <f t="shared" ca="1" si="12"/>
        <v>1</v>
      </c>
      <c r="CD13" s="10">
        <f t="shared" ref="CD13:CH13" ca="1" si="69">IF(AA13="Not at all",1,IF(AA13="A little bit",2,IF(AA13="Moderately",3,IF(AA13="Quite a bit",4,IF(AA13="Extremely",5)))))</f>
        <v>4</v>
      </c>
      <c r="CE13" s="10">
        <f t="shared" ca="1" si="69"/>
        <v>5</v>
      </c>
      <c r="CF13" s="10">
        <f t="shared" ca="1" si="69"/>
        <v>5</v>
      </c>
      <c r="CG13" s="10">
        <f t="shared" ca="1" si="69"/>
        <v>1</v>
      </c>
      <c r="CH13" s="10">
        <f t="shared" ca="1" si="69"/>
        <v>1</v>
      </c>
      <c r="CI13" s="10">
        <f t="shared" ref="CI13:CT13" ca="1" si="70">IF(AF13="Never",1,IF(AF13="Rarely",2,IF(AF13="Sometimes",3,IF(AF13="Often",4,IF(AF13="Very Often",5)))))</f>
        <v>3</v>
      </c>
      <c r="CJ13" s="10">
        <f t="shared" ca="1" si="70"/>
        <v>4</v>
      </c>
      <c r="CK13" s="10">
        <f t="shared" ca="1" si="70"/>
        <v>1</v>
      </c>
      <c r="CL13" s="10">
        <f t="shared" ca="1" si="70"/>
        <v>5</v>
      </c>
      <c r="CM13" s="10">
        <f t="shared" ca="1" si="70"/>
        <v>3</v>
      </c>
      <c r="CN13" s="10">
        <f t="shared" ca="1" si="70"/>
        <v>3</v>
      </c>
      <c r="CO13" s="10">
        <f t="shared" ca="1" si="70"/>
        <v>4</v>
      </c>
      <c r="CP13" s="10">
        <f t="shared" ca="1" si="70"/>
        <v>3</v>
      </c>
      <c r="CQ13" s="10">
        <f t="shared" ca="1" si="70"/>
        <v>4</v>
      </c>
      <c r="CR13" s="10">
        <f t="shared" ca="1" si="70"/>
        <v>1</v>
      </c>
      <c r="CS13" s="10">
        <f t="shared" ca="1" si="70"/>
        <v>1</v>
      </c>
      <c r="CT13" s="10">
        <f t="shared" ca="1" si="70"/>
        <v>1</v>
      </c>
      <c r="CU13" s="10">
        <f t="shared" ca="1" si="15"/>
        <v>1</v>
      </c>
      <c r="CV13" s="1">
        <f t="shared" ref="CV13:DE13" ca="1" si="71">IF(AS13="Strongly Disagree",1,IF(AS13="Disagree",2,IF(AS13="Neutral",3,IF(AS13="Agree",4,IF(AS13="Strongly Agree",5)))))</f>
        <v>2</v>
      </c>
      <c r="CW13" s="1">
        <f t="shared" ca="1" si="71"/>
        <v>4</v>
      </c>
      <c r="CX13" s="1">
        <f t="shared" ca="1" si="71"/>
        <v>5</v>
      </c>
      <c r="CY13" s="1">
        <f t="shared" ca="1" si="71"/>
        <v>3</v>
      </c>
      <c r="CZ13" s="1">
        <f t="shared" ca="1" si="71"/>
        <v>5</v>
      </c>
      <c r="DA13" s="1">
        <f t="shared" ca="1" si="71"/>
        <v>5</v>
      </c>
      <c r="DB13" s="1">
        <f t="shared" ca="1" si="71"/>
        <v>5</v>
      </c>
      <c r="DC13" s="1">
        <f t="shared" ca="1" si="71"/>
        <v>5</v>
      </c>
      <c r="DD13" s="1">
        <f t="shared" ca="1" si="71"/>
        <v>5</v>
      </c>
      <c r="DE13" s="1">
        <f t="shared" ca="1" si="71"/>
        <v>4</v>
      </c>
      <c r="DG13" s="1">
        <f t="shared" ca="1" si="17"/>
        <v>1</v>
      </c>
    </row>
    <row r="14" spans="1:111" ht="15">
      <c r="A14" s="8">
        <f ca="1">IFERROR(__xludf.DUMMYFUNCTION("""COMPUTED_VALUE"""),43802.5170903587)</f>
        <v>43802.517090358699</v>
      </c>
      <c r="B14" s="1" t="str">
        <f ca="1">IFERROR(__xludf.DUMMYFUNCTION("""COMPUTED_VALUE"""),"Yes")</f>
        <v>Yes</v>
      </c>
      <c r="C14" s="3" t="str">
        <f ca="1">IFERROR(__xludf.DUMMYFUNCTION("""COMPUTED_VALUE"""),"Sworn Officer")</f>
        <v>Sworn Officer</v>
      </c>
      <c r="D14" s="1" t="str">
        <f ca="1">IFERROR(__xludf.DUMMYFUNCTION("""COMPUTED_VALUE"""),"")</f>
        <v/>
      </c>
      <c r="E14" s="1" t="str">
        <f ca="1">IFERROR(__xludf.DUMMYFUNCTION("""COMPUTED_VALUE"""),"Quite a bit")</f>
        <v>Quite a bit</v>
      </c>
      <c r="F14" s="1" t="str">
        <f ca="1">IFERROR(__xludf.DUMMYFUNCTION("""COMPUTED_VALUE"""),"Yes")</f>
        <v>Yes</v>
      </c>
      <c r="G14" s="1" t="str">
        <f ca="1">IFERROR(__xludf.DUMMYFUNCTION("""COMPUTED_VALUE"""),"Very Often")</f>
        <v>Very Often</v>
      </c>
      <c r="H14" s="1" t="str">
        <f ca="1">IFERROR(__xludf.DUMMYFUNCTION("""COMPUTED_VALUE"""),"Moderately")</f>
        <v>Moderately</v>
      </c>
      <c r="I14" s="1" t="str">
        <f ca="1">IFERROR(__xludf.DUMMYFUNCTION("""COMPUTED_VALUE"""),"Yes")</f>
        <v>Yes</v>
      </c>
      <c r="J14" s="1" t="str">
        <f ca="1">IFERROR(__xludf.DUMMYFUNCTION("""COMPUTED_VALUE"""),"No")</f>
        <v>No</v>
      </c>
      <c r="K14" s="1" t="str">
        <f ca="1">IFERROR(__xludf.DUMMYFUNCTION("""COMPUTED_VALUE"""),"Sometimes")</f>
        <v>Sometimes</v>
      </c>
      <c r="L14" s="1" t="str">
        <f ca="1">IFERROR(__xludf.DUMMYFUNCTION("""COMPUTED_VALUE"""),"Neutral")</f>
        <v>Neutral</v>
      </c>
      <c r="M14" s="1" t="str">
        <f ca="1">IFERROR(__xludf.DUMMYFUNCTION("""COMPUTED_VALUE"""),"Strongly Agree")</f>
        <v>Strongly Agree</v>
      </c>
      <c r="N14" s="1" t="str">
        <f ca="1">IFERROR(__xludf.DUMMYFUNCTION("""COMPUTED_VALUE"""),"Quite a bit")</f>
        <v>Quite a bit</v>
      </c>
      <c r="O14" s="1" t="str">
        <f ca="1">IFERROR(__xludf.DUMMYFUNCTION("""COMPUTED_VALUE"""),"Disagree")</f>
        <v>Disagree</v>
      </c>
      <c r="P14" s="1" t="str">
        <f ca="1">IFERROR(__xludf.DUMMYFUNCTION("""COMPUTED_VALUE"""),"Quite a bit")</f>
        <v>Quite a bit</v>
      </c>
      <c r="Q14" s="1" t="str">
        <f ca="1">IFERROR(__xludf.DUMMYFUNCTION("""COMPUTED_VALUE"""),"Quite a bit")</f>
        <v>Quite a bit</v>
      </c>
      <c r="R14" s="1" t="str">
        <f ca="1">IFERROR(__xludf.DUMMYFUNCTION("""COMPUTED_VALUE"""),"Quite a bit")</f>
        <v>Quite a bit</v>
      </c>
      <c r="S14" s="1" t="str">
        <f ca="1">IFERROR(__xludf.DUMMYFUNCTION("""COMPUTED_VALUE"""),"Quite a bit")</f>
        <v>Quite a bit</v>
      </c>
      <c r="T14" s="1" t="str">
        <f ca="1">IFERROR(__xludf.DUMMYFUNCTION("""COMPUTED_VALUE"""),"Quite a bit")</f>
        <v>Quite a bit</v>
      </c>
      <c r="U14" s="1" t="str">
        <f ca="1">IFERROR(__xludf.DUMMYFUNCTION("""COMPUTED_VALUE"""),"Extremely")</f>
        <v>Extremely</v>
      </c>
      <c r="V14" s="1" t="str">
        <f ca="1">IFERROR(__xludf.DUMMYFUNCTION("""COMPUTED_VALUE"""),"Extremely")</f>
        <v>Extremely</v>
      </c>
      <c r="W14" s="1" t="str">
        <f ca="1">IFERROR(__xludf.DUMMYFUNCTION("""COMPUTED_VALUE"""),"Moderately")</f>
        <v>Moderately</v>
      </c>
      <c r="X14" s="1" t="str">
        <f ca="1">IFERROR(__xludf.DUMMYFUNCTION("""COMPUTED_VALUE"""),"Moderately")</f>
        <v>Moderately</v>
      </c>
      <c r="Y14" s="1" t="str">
        <f ca="1">IFERROR(__xludf.DUMMYFUNCTION("""COMPUTED_VALUE"""),"Quite a bit")</f>
        <v>Quite a bit</v>
      </c>
      <c r="Z14" s="1" t="str">
        <f ca="1">IFERROR(__xludf.DUMMYFUNCTION("""COMPUTED_VALUE"""),"Both")</f>
        <v>Both</v>
      </c>
      <c r="AA14" s="1" t="str">
        <f ca="1">IFERROR(__xludf.DUMMYFUNCTION("""COMPUTED_VALUE"""),"A little bit")</f>
        <v>A little bit</v>
      </c>
      <c r="AB14" s="1" t="str">
        <f ca="1">IFERROR(__xludf.DUMMYFUNCTION("""COMPUTED_VALUE"""),"A little bit")</f>
        <v>A little bit</v>
      </c>
      <c r="AC14" s="1" t="str">
        <f ca="1">IFERROR(__xludf.DUMMYFUNCTION("""COMPUTED_VALUE"""),"Not at all")</f>
        <v>Not at all</v>
      </c>
      <c r="AD14" s="1" t="str">
        <f ca="1">IFERROR(__xludf.DUMMYFUNCTION("""COMPUTED_VALUE"""),"Quite a bit")</f>
        <v>Quite a bit</v>
      </c>
      <c r="AE14" s="1" t="str">
        <f ca="1">IFERROR(__xludf.DUMMYFUNCTION("""COMPUTED_VALUE"""),"A little bit")</f>
        <v>A little bit</v>
      </c>
      <c r="AF14" s="1" t="str">
        <f ca="1">IFERROR(__xludf.DUMMYFUNCTION("""COMPUTED_VALUE"""),"Sometimes")</f>
        <v>Sometimes</v>
      </c>
      <c r="AG14" s="1" t="str">
        <f ca="1">IFERROR(__xludf.DUMMYFUNCTION("""COMPUTED_VALUE"""),"Very Often")</f>
        <v>Very Often</v>
      </c>
      <c r="AH14" s="1" t="str">
        <f ca="1">IFERROR(__xludf.DUMMYFUNCTION("""COMPUTED_VALUE"""),"Never")</f>
        <v>Never</v>
      </c>
      <c r="AI14" s="1" t="str">
        <f ca="1">IFERROR(__xludf.DUMMYFUNCTION("""COMPUTED_VALUE"""),"Very Often")</f>
        <v>Very Often</v>
      </c>
      <c r="AJ14" s="1" t="str">
        <f ca="1">IFERROR(__xludf.DUMMYFUNCTION("""COMPUTED_VALUE"""),"Very Often")</f>
        <v>Very Often</v>
      </c>
      <c r="AK14" s="1" t="str">
        <f ca="1">IFERROR(__xludf.DUMMYFUNCTION("""COMPUTED_VALUE"""),"Very Often")</f>
        <v>Very Often</v>
      </c>
      <c r="AL14" s="1" t="str">
        <f ca="1">IFERROR(__xludf.DUMMYFUNCTION("""COMPUTED_VALUE"""),"Very Often")</f>
        <v>Very Often</v>
      </c>
      <c r="AM14" s="1" t="str">
        <f ca="1">IFERROR(__xludf.DUMMYFUNCTION("""COMPUTED_VALUE"""),"Very Often")</f>
        <v>Very Often</v>
      </c>
      <c r="AN14" s="1" t="str">
        <f ca="1">IFERROR(__xludf.DUMMYFUNCTION("""COMPUTED_VALUE"""),"Sometimes")</f>
        <v>Sometimes</v>
      </c>
      <c r="AO14" s="1" t="str">
        <f ca="1">IFERROR(__xludf.DUMMYFUNCTION("""COMPUTED_VALUE"""),"Sometimes")</f>
        <v>Sometimes</v>
      </c>
      <c r="AP14" s="1" t="str">
        <f ca="1">IFERROR(__xludf.DUMMYFUNCTION("""COMPUTED_VALUE"""),"Sometimes")</f>
        <v>Sometimes</v>
      </c>
      <c r="AQ14" s="1" t="str">
        <f ca="1">IFERROR(__xludf.DUMMYFUNCTION("""COMPUTED_VALUE"""),"Rarely")</f>
        <v>Rarely</v>
      </c>
      <c r="AR14" s="1" t="str">
        <f ca="1">IFERROR(__xludf.DUMMYFUNCTION("""COMPUTED_VALUE"""),"Just After Stressful Events")</f>
        <v>Just After Stressful Events</v>
      </c>
      <c r="AS14" s="1" t="str">
        <f ca="1">IFERROR(__xludf.DUMMYFUNCTION("""COMPUTED_VALUE"""),"Strongly Disagree")</f>
        <v>Strongly Disagree</v>
      </c>
      <c r="AT14" s="1" t="str">
        <f ca="1">IFERROR(__xludf.DUMMYFUNCTION("""COMPUTED_VALUE"""),"Strongly Disagree")</f>
        <v>Strongly Disagree</v>
      </c>
      <c r="AU14" s="1" t="str">
        <f ca="1">IFERROR(__xludf.DUMMYFUNCTION("""COMPUTED_VALUE"""),"Strongly Disagree")</f>
        <v>Strongly Disagree</v>
      </c>
      <c r="AV14" s="1" t="str">
        <f ca="1">IFERROR(__xludf.DUMMYFUNCTION("""COMPUTED_VALUE"""),"Strongly Disagree")</f>
        <v>Strongly Disagree</v>
      </c>
      <c r="AW14" s="1" t="str">
        <f ca="1">IFERROR(__xludf.DUMMYFUNCTION("""COMPUTED_VALUE"""),"Strongly Agree")</f>
        <v>Strongly Agree</v>
      </c>
      <c r="AX14" s="1" t="str">
        <f ca="1">IFERROR(__xludf.DUMMYFUNCTION("""COMPUTED_VALUE"""),"Agree")</f>
        <v>Agree</v>
      </c>
      <c r="AY14" s="1" t="str">
        <f ca="1">IFERROR(__xludf.DUMMYFUNCTION("""COMPUTED_VALUE"""),"Agree")</f>
        <v>Agree</v>
      </c>
      <c r="AZ14" s="1" t="str">
        <f ca="1">IFERROR(__xludf.DUMMYFUNCTION("""COMPUTED_VALUE"""),"Strongly Disagree")</f>
        <v>Strongly Disagree</v>
      </c>
      <c r="BA14" s="1" t="str">
        <f ca="1">IFERROR(__xludf.DUMMYFUNCTION("""COMPUTED_VALUE"""),"Strongly Agree")</f>
        <v>Strongly Agree</v>
      </c>
      <c r="BB14" s="1" t="str">
        <f ca="1">IFERROR(__xludf.DUMMYFUNCTION("""COMPUTED_VALUE"""),"Strongly Agree")</f>
        <v>Strongly Agree</v>
      </c>
      <c r="BC14" s="1" t="str">
        <f ca="1">IFERROR(__xludf.DUMMYFUNCTION("""COMPUTED_VALUE"""),"Isolate Yourself")</f>
        <v>Isolate Yourself</v>
      </c>
      <c r="BD14" s="1" t="str">
        <f ca="1">IFERROR(__xludf.DUMMYFUNCTION("""COMPUTED_VALUE"""),"Rarely")</f>
        <v>Rarely</v>
      </c>
      <c r="BF14" s="1">
        <f t="shared" ca="1" si="0"/>
        <v>1</v>
      </c>
      <c r="BG14" s="7" t="b">
        <f t="shared" ca="1" si="1"/>
        <v>0</v>
      </c>
      <c r="BH14" s="1">
        <f t="shared" ca="1" si="2"/>
        <v>4</v>
      </c>
      <c r="BI14" s="10">
        <f t="shared" ca="1" si="3"/>
        <v>1</v>
      </c>
      <c r="BJ14" s="10">
        <f t="shared" ca="1" si="4"/>
        <v>5</v>
      </c>
      <c r="BK14" s="10">
        <f t="shared" ca="1" si="5"/>
        <v>3</v>
      </c>
      <c r="BL14" s="10">
        <f t="shared" ref="BL14:BM14" ca="1" si="72">IF(I14="Yes",1,IF(I14="No",2))</f>
        <v>1</v>
      </c>
      <c r="BM14" s="10">
        <f t="shared" ca="1" si="72"/>
        <v>2</v>
      </c>
      <c r="BN14" s="10">
        <f t="shared" ca="1" si="7"/>
        <v>3</v>
      </c>
      <c r="BO14" s="10">
        <f t="shared" ref="BO14:BP14" ca="1" si="73">IF(L14="Strongly Disagree",1,IF(L14="Disagree",2,IF(L14="Neutral",3,IF(L14="Agree",4,IF(L14="Strongly Agree",5)))))</f>
        <v>3</v>
      </c>
      <c r="BP14" s="10">
        <f t="shared" ca="1" si="73"/>
        <v>5</v>
      </c>
      <c r="BQ14" s="10">
        <f t="shared" ca="1" si="9"/>
        <v>4</v>
      </c>
      <c r="BR14" s="1">
        <f t="shared" ca="1" si="10"/>
        <v>2</v>
      </c>
      <c r="BS14" s="10">
        <f t="shared" ref="BS14:CB14" ca="1" si="74">IF(P14="Not at all",1,IF(P14="A little bit",2,IF(P14="Moderately",3,IF(P14="Quite a bit",4,IF(P14="Extremely",5)))))</f>
        <v>4</v>
      </c>
      <c r="BT14" s="10">
        <f t="shared" ca="1" si="74"/>
        <v>4</v>
      </c>
      <c r="BU14" s="10">
        <f t="shared" ca="1" si="74"/>
        <v>4</v>
      </c>
      <c r="BV14" s="10">
        <f t="shared" ca="1" si="74"/>
        <v>4</v>
      </c>
      <c r="BW14" s="10">
        <f t="shared" ca="1" si="74"/>
        <v>4</v>
      </c>
      <c r="BX14" s="10">
        <f t="shared" ca="1" si="74"/>
        <v>5</v>
      </c>
      <c r="BY14" s="10">
        <f t="shared" ca="1" si="74"/>
        <v>5</v>
      </c>
      <c r="BZ14" s="10">
        <f t="shared" ca="1" si="74"/>
        <v>3</v>
      </c>
      <c r="CA14" s="10">
        <f t="shared" ca="1" si="74"/>
        <v>3</v>
      </c>
      <c r="CB14" s="10">
        <f t="shared" ca="1" si="74"/>
        <v>4</v>
      </c>
      <c r="CC14" s="10">
        <f t="shared" ca="1" si="12"/>
        <v>3</v>
      </c>
      <c r="CD14" s="10">
        <f t="shared" ref="CD14:CH14" ca="1" si="75">IF(AA14="Not at all",1,IF(AA14="A little bit",2,IF(AA14="Moderately",3,IF(AA14="Quite a bit",4,IF(AA14="Extremely",5)))))</f>
        <v>2</v>
      </c>
      <c r="CE14" s="10">
        <f t="shared" ca="1" si="75"/>
        <v>2</v>
      </c>
      <c r="CF14" s="10">
        <f t="shared" ca="1" si="75"/>
        <v>1</v>
      </c>
      <c r="CG14" s="10">
        <f t="shared" ca="1" si="75"/>
        <v>4</v>
      </c>
      <c r="CH14" s="10">
        <f t="shared" ca="1" si="75"/>
        <v>2</v>
      </c>
      <c r="CI14" s="10">
        <f t="shared" ref="CI14:CT14" ca="1" si="76">IF(AF14="Never",1,IF(AF14="Rarely",2,IF(AF14="Sometimes",3,IF(AF14="Often",4,IF(AF14="Very Often",5)))))</f>
        <v>3</v>
      </c>
      <c r="CJ14" s="10">
        <f t="shared" ca="1" si="76"/>
        <v>5</v>
      </c>
      <c r="CK14" s="10">
        <f t="shared" ca="1" si="76"/>
        <v>1</v>
      </c>
      <c r="CL14" s="10">
        <f t="shared" ca="1" si="76"/>
        <v>5</v>
      </c>
      <c r="CM14" s="10">
        <f t="shared" ca="1" si="76"/>
        <v>5</v>
      </c>
      <c r="CN14" s="10">
        <f t="shared" ca="1" si="76"/>
        <v>5</v>
      </c>
      <c r="CO14" s="10">
        <f t="shared" ca="1" si="76"/>
        <v>5</v>
      </c>
      <c r="CP14" s="10">
        <f t="shared" ca="1" si="76"/>
        <v>5</v>
      </c>
      <c r="CQ14" s="10">
        <f t="shared" ca="1" si="76"/>
        <v>3</v>
      </c>
      <c r="CR14" s="10">
        <f t="shared" ca="1" si="76"/>
        <v>3</v>
      </c>
      <c r="CS14" s="10">
        <f t="shared" ca="1" si="76"/>
        <v>3</v>
      </c>
      <c r="CT14" s="10">
        <f t="shared" ca="1" si="76"/>
        <v>2</v>
      </c>
      <c r="CU14" s="10">
        <f t="shared" ca="1" si="15"/>
        <v>2</v>
      </c>
      <c r="CV14" s="1">
        <f t="shared" ref="CV14:DE14" ca="1" si="77">IF(AS14="Strongly Disagree",1,IF(AS14="Disagree",2,IF(AS14="Neutral",3,IF(AS14="Agree",4,IF(AS14="Strongly Agree",5)))))</f>
        <v>1</v>
      </c>
      <c r="CW14" s="1">
        <f t="shared" ca="1" si="77"/>
        <v>1</v>
      </c>
      <c r="CX14" s="1">
        <f t="shared" ca="1" si="77"/>
        <v>1</v>
      </c>
      <c r="CY14" s="1">
        <f t="shared" ca="1" si="77"/>
        <v>1</v>
      </c>
      <c r="CZ14" s="1">
        <f t="shared" ca="1" si="77"/>
        <v>5</v>
      </c>
      <c r="DA14" s="1">
        <f t="shared" ca="1" si="77"/>
        <v>4</v>
      </c>
      <c r="DB14" s="1">
        <f t="shared" ca="1" si="77"/>
        <v>4</v>
      </c>
      <c r="DC14" s="1">
        <f t="shared" ca="1" si="77"/>
        <v>1</v>
      </c>
      <c r="DD14" s="1">
        <f t="shared" ca="1" si="77"/>
        <v>5</v>
      </c>
      <c r="DE14" s="1">
        <f t="shared" ca="1" si="77"/>
        <v>5</v>
      </c>
      <c r="DG14" s="1">
        <f t="shared" ca="1" si="17"/>
        <v>2</v>
      </c>
    </row>
    <row r="15" spans="1:111" ht="15">
      <c r="A15" s="8">
        <f ca="1">IFERROR(__xludf.DUMMYFUNCTION("""COMPUTED_VALUE"""),43802.5174478935)</f>
        <v>43802.517447893501</v>
      </c>
      <c r="B15" s="1" t="str">
        <f ca="1">IFERROR(__xludf.DUMMYFUNCTION("""COMPUTED_VALUE"""),"Yes")</f>
        <v>Yes</v>
      </c>
      <c r="C15" s="3" t="str">
        <f ca="1">IFERROR(__xludf.DUMMYFUNCTION("""COMPUTED_VALUE"""),"Sworn Officer")</f>
        <v>Sworn Officer</v>
      </c>
      <c r="D15" s="1" t="str">
        <f ca="1">IFERROR(__xludf.DUMMYFUNCTION("""COMPUTED_VALUE"""),"7-13 years")</f>
        <v>7-13 years</v>
      </c>
      <c r="E15" s="1" t="str">
        <f ca="1">IFERROR(__xludf.DUMMYFUNCTION("""COMPUTED_VALUE"""),"A little bit")</f>
        <v>A little bit</v>
      </c>
      <c r="F15" s="1" t="str">
        <f ca="1">IFERROR(__xludf.DUMMYFUNCTION("""COMPUTED_VALUE"""),"No")</f>
        <v>No</v>
      </c>
      <c r="G15" s="1" t="str">
        <f ca="1">IFERROR(__xludf.DUMMYFUNCTION("""COMPUTED_VALUE"""),"Rarely")</f>
        <v>Rarely</v>
      </c>
      <c r="H15" s="1" t="str">
        <f ca="1">IFERROR(__xludf.DUMMYFUNCTION("""COMPUTED_VALUE"""),"Not at all")</f>
        <v>Not at all</v>
      </c>
      <c r="I15" s="1" t="str">
        <f ca="1">IFERROR(__xludf.DUMMYFUNCTION("""COMPUTED_VALUE"""),"Yes")</f>
        <v>Yes</v>
      </c>
      <c r="J15" s="1" t="str">
        <f ca="1">IFERROR(__xludf.DUMMYFUNCTION("""COMPUTED_VALUE"""),"Yes")</f>
        <v>Yes</v>
      </c>
      <c r="K15" s="1" t="str">
        <f ca="1">IFERROR(__xludf.DUMMYFUNCTION("""COMPUTED_VALUE"""),"Rarely")</f>
        <v>Rarely</v>
      </c>
      <c r="L15" s="1" t="str">
        <f ca="1">IFERROR(__xludf.DUMMYFUNCTION("""COMPUTED_VALUE"""),"Agree")</f>
        <v>Agree</v>
      </c>
      <c r="M15" s="1" t="str">
        <f ca="1">IFERROR(__xludf.DUMMYFUNCTION("""COMPUTED_VALUE"""),"Neutral")</f>
        <v>Neutral</v>
      </c>
      <c r="N15" s="1" t="str">
        <f ca="1">IFERROR(__xludf.DUMMYFUNCTION("""COMPUTED_VALUE"""),"Not at all")</f>
        <v>Not at all</v>
      </c>
      <c r="O15" s="1" t="str">
        <f ca="1">IFERROR(__xludf.DUMMYFUNCTION("""COMPUTED_VALUE"""),"Agree")</f>
        <v>Agree</v>
      </c>
      <c r="P15" s="1" t="str">
        <f ca="1">IFERROR(__xludf.DUMMYFUNCTION("""COMPUTED_VALUE"""),"Extremely")</f>
        <v>Extremely</v>
      </c>
      <c r="Q15" s="1" t="str">
        <f ca="1">IFERROR(__xludf.DUMMYFUNCTION("""COMPUTED_VALUE"""),"Extremely")</f>
        <v>Extremely</v>
      </c>
      <c r="R15" s="1" t="str">
        <f ca="1">IFERROR(__xludf.DUMMYFUNCTION("""COMPUTED_VALUE"""),"Extremely")</f>
        <v>Extremely</v>
      </c>
      <c r="S15" s="1" t="str">
        <f ca="1">IFERROR(__xludf.DUMMYFUNCTION("""COMPUTED_VALUE"""),"Quite a bit")</f>
        <v>Quite a bit</v>
      </c>
      <c r="T15" s="1" t="str">
        <f ca="1">IFERROR(__xludf.DUMMYFUNCTION("""COMPUTED_VALUE"""),"Moderately")</f>
        <v>Moderately</v>
      </c>
      <c r="U15" s="1" t="str">
        <f ca="1">IFERROR(__xludf.DUMMYFUNCTION("""COMPUTED_VALUE"""),"Moderately")</f>
        <v>Moderately</v>
      </c>
      <c r="V15" s="1" t="str">
        <f ca="1">IFERROR(__xludf.DUMMYFUNCTION("""COMPUTED_VALUE"""),"Quite a bit")</f>
        <v>Quite a bit</v>
      </c>
      <c r="W15" s="1" t="str">
        <f ca="1">IFERROR(__xludf.DUMMYFUNCTION("""COMPUTED_VALUE"""),"A little bit")</f>
        <v>A little bit</v>
      </c>
      <c r="X15" s="1" t="str">
        <f ca="1">IFERROR(__xludf.DUMMYFUNCTION("""COMPUTED_VALUE"""),"Moderately")</f>
        <v>Moderately</v>
      </c>
      <c r="Y15" s="1" t="str">
        <f ca="1">IFERROR(__xludf.DUMMYFUNCTION("""COMPUTED_VALUE"""),"Extremely")</f>
        <v>Extremely</v>
      </c>
      <c r="Z15" s="1" t="str">
        <f ca="1">IFERROR(__xludf.DUMMYFUNCTION("""COMPUTED_VALUE"""),"Not at all")</f>
        <v>Not at all</v>
      </c>
      <c r="AA15" s="1" t="str">
        <f ca="1">IFERROR(__xludf.DUMMYFUNCTION("""COMPUTED_VALUE"""),"A little bit")</f>
        <v>A little bit</v>
      </c>
      <c r="AB15" s="1" t="str">
        <f ca="1">IFERROR(__xludf.DUMMYFUNCTION("""COMPUTED_VALUE"""),"A little bit")</f>
        <v>A little bit</v>
      </c>
      <c r="AC15" s="1" t="str">
        <f ca="1">IFERROR(__xludf.DUMMYFUNCTION("""COMPUTED_VALUE"""),"A little bit")</f>
        <v>A little bit</v>
      </c>
      <c r="AD15" s="1" t="str">
        <f ca="1">IFERROR(__xludf.DUMMYFUNCTION("""COMPUTED_VALUE"""),"Not at all")</f>
        <v>Not at all</v>
      </c>
      <c r="AE15" s="1" t="str">
        <f ca="1">IFERROR(__xludf.DUMMYFUNCTION("""COMPUTED_VALUE"""),"Not at all")</f>
        <v>Not at all</v>
      </c>
      <c r="AF15" s="1" t="str">
        <f ca="1">IFERROR(__xludf.DUMMYFUNCTION("""COMPUTED_VALUE"""),"Never")</f>
        <v>Never</v>
      </c>
      <c r="AG15" s="1" t="str">
        <f ca="1">IFERROR(__xludf.DUMMYFUNCTION("""COMPUTED_VALUE"""),"Very Often")</f>
        <v>Very Often</v>
      </c>
      <c r="AH15" s="1" t="str">
        <f ca="1">IFERROR(__xludf.DUMMYFUNCTION("""COMPUTED_VALUE"""),"Very Often")</f>
        <v>Very Often</v>
      </c>
      <c r="AI15" s="1" t="str">
        <f ca="1">IFERROR(__xludf.DUMMYFUNCTION("""COMPUTED_VALUE"""),"Rarely")</f>
        <v>Rarely</v>
      </c>
      <c r="AJ15" s="1" t="str">
        <f ca="1">IFERROR(__xludf.DUMMYFUNCTION("""COMPUTED_VALUE"""),"Never")</f>
        <v>Never</v>
      </c>
      <c r="AK15" s="1" t="str">
        <f ca="1">IFERROR(__xludf.DUMMYFUNCTION("""COMPUTED_VALUE"""),"Very Often")</f>
        <v>Very Often</v>
      </c>
      <c r="AL15" s="1" t="str">
        <f ca="1">IFERROR(__xludf.DUMMYFUNCTION("""COMPUTED_VALUE"""),"Rarely")</f>
        <v>Rarely</v>
      </c>
      <c r="AM15" s="1" t="str">
        <f ca="1">IFERROR(__xludf.DUMMYFUNCTION("""COMPUTED_VALUE"""),"Never")</f>
        <v>Never</v>
      </c>
      <c r="AN15" s="1" t="str">
        <f ca="1">IFERROR(__xludf.DUMMYFUNCTION("""COMPUTED_VALUE"""),"Sometimes")</f>
        <v>Sometimes</v>
      </c>
      <c r="AO15" s="1" t="str">
        <f ca="1">IFERROR(__xludf.DUMMYFUNCTION("""COMPUTED_VALUE"""),"Rarely")</f>
        <v>Rarely</v>
      </c>
      <c r="AP15" s="1" t="str">
        <f ca="1">IFERROR(__xludf.DUMMYFUNCTION("""COMPUTED_VALUE"""),"Sometimes")</f>
        <v>Sometimes</v>
      </c>
      <c r="AQ15" s="1" t="str">
        <f ca="1">IFERROR(__xludf.DUMMYFUNCTION("""COMPUTED_VALUE"""),"Never")</f>
        <v>Never</v>
      </c>
      <c r="AR15" s="1" t="str">
        <f ca="1">IFERROR(__xludf.DUMMYFUNCTION("""COMPUTED_VALUE"""),"Never")</f>
        <v>Never</v>
      </c>
      <c r="AS15" s="1" t="str">
        <f ca="1">IFERROR(__xludf.DUMMYFUNCTION("""COMPUTED_VALUE"""),"Disagree")</f>
        <v>Disagree</v>
      </c>
      <c r="AT15" s="1" t="str">
        <f ca="1">IFERROR(__xludf.DUMMYFUNCTION("""COMPUTED_VALUE"""),"Disagree")</f>
        <v>Disagree</v>
      </c>
      <c r="AU15" s="1" t="str">
        <f ca="1">IFERROR(__xludf.DUMMYFUNCTION("""COMPUTED_VALUE"""),"Agree")</f>
        <v>Agree</v>
      </c>
      <c r="AV15" s="1" t="str">
        <f ca="1">IFERROR(__xludf.DUMMYFUNCTION("""COMPUTED_VALUE"""),"Strongly Disagree")</f>
        <v>Strongly Disagree</v>
      </c>
      <c r="AW15" s="1" t="str">
        <f ca="1">IFERROR(__xludf.DUMMYFUNCTION("""COMPUTED_VALUE"""),"Neutral")</f>
        <v>Neutral</v>
      </c>
      <c r="AX15" s="1" t="str">
        <f ca="1">IFERROR(__xludf.DUMMYFUNCTION("""COMPUTED_VALUE"""),"Neutral")</f>
        <v>Neutral</v>
      </c>
      <c r="AY15" s="1" t="str">
        <f ca="1">IFERROR(__xludf.DUMMYFUNCTION("""COMPUTED_VALUE"""),"Strongly Agree")</f>
        <v>Strongly Agree</v>
      </c>
      <c r="AZ15" s="1" t="str">
        <f ca="1">IFERROR(__xludf.DUMMYFUNCTION("""COMPUTED_VALUE"""),"Agree")</f>
        <v>Agree</v>
      </c>
      <c r="BA15" s="1" t="str">
        <f ca="1">IFERROR(__xludf.DUMMYFUNCTION("""COMPUTED_VALUE"""),"Neutral")</f>
        <v>Neutral</v>
      </c>
      <c r="BB15" s="1" t="str">
        <f ca="1">IFERROR(__xludf.DUMMYFUNCTION("""COMPUTED_VALUE"""),"Agree")</f>
        <v>Agree</v>
      </c>
      <c r="BC15" s="1" t="str">
        <f ca="1">IFERROR(__xludf.DUMMYFUNCTION("""COMPUTED_VALUE"""),"Isolate Yourself, Join in Positive/ Healthy Family Activities, Exercise, Participate in Healthy Recreation/Hobbies")</f>
        <v>Isolate Yourself, Join in Positive/ Healthy Family Activities, Exercise, Participate in Healthy Recreation/Hobbies</v>
      </c>
      <c r="BD15" s="1" t="str">
        <f ca="1">IFERROR(__xludf.DUMMYFUNCTION("""COMPUTED_VALUE"""),"Never")</f>
        <v>Never</v>
      </c>
      <c r="BF15" s="1">
        <f t="shared" ca="1" si="0"/>
        <v>1</v>
      </c>
      <c r="BG15" s="7">
        <f t="shared" ca="1" si="1"/>
        <v>2</v>
      </c>
      <c r="BH15" s="1">
        <f t="shared" ca="1" si="2"/>
        <v>2</v>
      </c>
      <c r="BI15" s="10">
        <f t="shared" ca="1" si="3"/>
        <v>2</v>
      </c>
      <c r="BJ15" s="10">
        <f t="shared" ca="1" si="4"/>
        <v>2</v>
      </c>
      <c r="BK15" s="10">
        <f t="shared" ca="1" si="5"/>
        <v>1</v>
      </c>
      <c r="BL15" s="10">
        <f t="shared" ref="BL15:BM15" ca="1" si="78">IF(I15="Yes",1,IF(I15="No",2))</f>
        <v>1</v>
      </c>
      <c r="BM15" s="10">
        <f t="shared" ca="1" si="78"/>
        <v>1</v>
      </c>
      <c r="BN15" s="10">
        <f t="shared" ca="1" si="7"/>
        <v>2</v>
      </c>
      <c r="BO15" s="10">
        <f t="shared" ref="BO15:BP15" ca="1" si="79">IF(L15="Strongly Disagree",1,IF(L15="Disagree",2,IF(L15="Neutral",3,IF(L15="Agree",4,IF(L15="Strongly Agree",5)))))</f>
        <v>4</v>
      </c>
      <c r="BP15" s="10">
        <f t="shared" ca="1" si="79"/>
        <v>3</v>
      </c>
      <c r="BQ15" s="10">
        <f t="shared" ca="1" si="9"/>
        <v>1</v>
      </c>
      <c r="BR15" s="1">
        <f t="shared" ca="1" si="10"/>
        <v>4</v>
      </c>
      <c r="BS15" s="10">
        <f t="shared" ref="BS15:CB15" ca="1" si="80">IF(P15="Not at all",1,IF(P15="A little bit",2,IF(P15="Moderately",3,IF(P15="Quite a bit",4,IF(P15="Extremely",5)))))</f>
        <v>5</v>
      </c>
      <c r="BT15" s="10">
        <f t="shared" ca="1" si="80"/>
        <v>5</v>
      </c>
      <c r="BU15" s="10">
        <f t="shared" ca="1" si="80"/>
        <v>5</v>
      </c>
      <c r="BV15" s="10">
        <f t="shared" ca="1" si="80"/>
        <v>4</v>
      </c>
      <c r="BW15" s="10">
        <f t="shared" ca="1" si="80"/>
        <v>3</v>
      </c>
      <c r="BX15" s="10">
        <f t="shared" ca="1" si="80"/>
        <v>3</v>
      </c>
      <c r="BY15" s="10">
        <f t="shared" ca="1" si="80"/>
        <v>4</v>
      </c>
      <c r="BZ15" s="10">
        <f t="shared" ca="1" si="80"/>
        <v>2</v>
      </c>
      <c r="CA15" s="10">
        <f t="shared" ca="1" si="80"/>
        <v>3</v>
      </c>
      <c r="CB15" s="10">
        <f t="shared" ca="1" si="80"/>
        <v>5</v>
      </c>
      <c r="CC15" s="10">
        <f t="shared" ca="1" si="12"/>
        <v>4</v>
      </c>
      <c r="CD15" s="10">
        <f t="shared" ref="CD15:CH15" ca="1" si="81">IF(AA15="Not at all",1,IF(AA15="A little bit",2,IF(AA15="Moderately",3,IF(AA15="Quite a bit",4,IF(AA15="Extremely",5)))))</f>
        <v>2</v>
      </c>
      <c r="CE15" s="10">
        <f t="shared" ca="1" si="81"/>
        <v>2</v>
      </c>
      <c r="CF15" s="10">
        <f t="shared" ca="1" si="81"/>
        <v>2</v>
      </c>
      <c r="CG15" s="10">
        <f t="shared" ca="1" si="81"/>
        <v>1</v>
      </c>
      <c r="CH15" s="10">
        <f t="shared" ca="1" si="81"/>
        <v>1</v>
      </c>
      <c r="CI15" s="10">
        <f t="shared" ref="CI15:CT15" ca="1" si="82">IF(AF15="Never",1,IF(AF15="Rarely",2,IF(AF15="Sometimes",3,IF(AF15="Often",4,IF(AF15="Very Often",5)))))</f>
        <v>1</v>
      </c>
      <c r="CJ15" s="10">
        <f t="shared" ca="1" si="82"/>
        <v>5</v>
      </c>
      <c r="CK15" s="10">
        <f t="shared" ca="1" si="82"/>
        <v>5</v>
      </c>
      <c r="CL15" s="10">
        <f t="shared" ca="1" si="82"/>
        <v>2</v>
      </c>
      <c r="CM15" s="10">
        <f t="shared" ca="1" si="82"/>
        <v>1</v>
      </c>
      <c r="CN15" s="10">
        <f t="shared" ca="1" si="82"/>
        <v>5</v>
      </c>
      <c r="CO15" s="10">
        <f t="shared" ca="1" si="82"/>
        <v>2</v>
      </c>
      <c r="CP15" s="10">
        <f t="shared" ca="1" si="82"/>
        <v>1</v>
      </c>
      <c r="CQ15" s="10">
        <f t="shared" ca="1" si="82"/>
        <v>3</v>
      </c>
      <c r="CR15" s="10">
        <f t="shared" ca="1" si="82"/>
        <v>2</v>
      </c>
      <c r="CS15" s="10">
        <f t="shared" ca="1" si="82"/>
        <v>3</v>
      </c>
      <c r="CT15" s="10">
        <f t="shared" ca="1" si="82"/>
        <v>1</v>
      </c>
      <c r="CU15" s="10">
        <f t="shared" ca="1" si="15"/>
        <v>1</v>
      </c>
      <c r="CV15" s="1">
        <f t="shared" ref="CV15:DE15" ca="1" si="83">IF(AS15="Strongly Disagree",1,IF(AS15="Disagree",2,IF(AS15="Neutral",3,IF(AS15="Agree",4,IF(AS15="Strongly Agree",5)))))</f>
        <v>2</v>
      </c>
      <c r="CW15" s="1">
        <f t="shared" ca="1" si="83"/>
        <v>2</v>
      </c>
      <c r="CX15" s="1">
        <f t="shared" ca="1" si="83"/>
        <v>4</v>
      </c>
      <c r="CY15" s="1">
        <f t="shared" ca="1" si="83"/>
        <v>1</v>
      </c>
      <c r="CZ15" s="1">
        <f t="shared" ca="1" si="83"/>
        <v>3</v>
      </c>
      <c r="DA15" s="1">
        <f t="shared" ca="1" si="83"/>
        <v>3</v>
      </c>
      <c r="DB15" s="1">
        <f t="shared" ca="1" si="83"/>
        <v>5</v>
      </c>
      <c r="DC15" s="1">
        <f t="shared" ca="1" si="83"/>
        <v>4</v>
      </c>
      <c r="DD15" s="1">
        <f t="shared" ca="1" si="83"/>
        <v>3</v>
      </c>
      <c r="DE15" s="1">
        <f t="shared" ca="1" si="83"/>
        <v>4</v>
      </c>
      <c r="DG15" s="1">
        <f t="shared" ca="1" si="17"/>
        <v>1</v>
      </c>
    </row>
    <row r="16" spans="1:111" ht="15">
      <c r="A16" s="8">
        <f ca="1">IFERROR(__xludf.DUMMYFUNCTION("""COMPUTED_VALUE"""),43802.5175113888)</f>
        <v>43802.517511388804</v>
      </c>
      <c r="B16" s="1" t="str">
        <f ca="1">IFERROR(__xludf.DUMMYFUNCTION("""COMPUTED_VALUE"""),"Yes")</f>
        <v>Yes</v>
      </c>
      <c r="C16" s="3" t="str">
        <f ca="1">IFERROR(__xludf.DUMMYFUNCTION("""COMPUTED_VALUE"""),"Sworn Officer")</f>
        <v>Sworn Officer</v>
      </c>
      <c r="D16" s="1" t="str">
        <f ca="1">IFERROR(__xludf.DUMMYFUNCTION("""COMPUTED_VALUE"""),"14-20 years")</f>
        <v>14-20 years</v>
      </c>
      <c r="E16" s="1" t="str">
        <f ca="1">IFERROR(__xludf.DUMMYFUNCTION("""COMPUTED_VALUE"""),"Moderately")</f>
        <v>Moderately</v>
      </c>
      <c r="F16" s="1" t="str">
        <f ca="1">IFERROR(__xludf.DUMMYFUNCTION("""COMPUTED_VALUE"""),"Yes")</f>
        <v>Yes</v>
      </c>
      <c r="G16" s="1" t="str">
        <f ca="1">IFERROR(__xludf.DUMMYFUNCTION("""COMPUTED_VALUE"""),"Sometimes")</f>
        <v>Sometimes</v>
      </c>
      <c r="H16" s="1" t="str">
        <f ca="1">IFERROR(__xludf.DUMMYFUNCTION("""COMPUTED_VALUE"""),"A little bit")</f>
        <v>A little bit</v>
      </c>
      <c r="I16" s="1" t="str">
        <f ca="1">IFERROR(__xludf.DUMMYFUNCTION("""COMPUTED_VALUE"""),"No")</f>
        <v>No</v>
      </c>
      <c r="J16" s="1" t="str">
        <f ca="1">IFERROR(__xludf.DUMMYFUNCTION("""COMPUTED_VALUE"""),"No")</f>
        <v>No</v>
      </c>
      <c r="K16" s="1" t="str">
        <f ca="1">IFERROR(__xludf.DUMMYFUNCTION("""COMPUTED_VALUE"""),"Rarely")</f>
        <v>Rarely</v>
      </c>
      <c r="L16" s="1" t="str">
        <f ca="1">IFERROR(__xludf.DUMMYFUNCTION("""COMPUTED_VALUE"""),"Strongly Disagree")</f>
        <v>Strongly Disagree</v>
      </c>
      <c r="M16" s="1" t="str">
        <f ca="1">IFERROR(__xludf.DUMMYFUNCTION("""COMPUTED_VALUE"""),"Neutral")</f>
        <v>Neutral</v>
      </c>
      <c r="N16" s="1" t="str">
        <f ca="1">IFERROR(__xludf.DUMMYFUNCTION("""COMPUTED_VALUE"""),"Not at all")</f>
        <v>Not at all</v>
      </c>
      <c r="O16" s="1" t="str">
        <f ca="1">IFERROR(__xludf.DUMMYFUNCTION("""COMPUTED_VALUE"""),"Neutral")</f>
        <v>Neutral</v>
      </c>
      <c r="P16" s="1" t="str">
        <f ca="1">IFERROR(__xludf.DUMMYFUNCTION("""COMPUTED_VALUE"""),"Quite a bit")</f>
        <v>Quite a bit</v>
      </c>
      <c r="Q16" s="1" t="str">
        <f ca="1">IFERROR(__xludf.DUMMYFUNCTION("""COMPUTED_VALUE"""),"Quite a bit")</f>
        <v>Quite a bit</v>
      </c>
      <c r="R16" s="1" t="str">
        <f ca="1">IFERROR(__xludf.DUMMYFUNCTION("""COMPUTED_VALUE"""),"Quite a bit")</f>
        <v>Quite a bit</v>
      </c>
      <c r="S16" s="1" t="str">
        <f ca="1">IFERROR(__xludf.DUMMYFUNCTION("""COMPUTED_VALUE"""),"Quite a bit")</f>
        <v>Quite a bit</v>
      </c>
      <c r="T16" s="1" t="str">
        <f ca="1">IFERROR(__xludf.DUMMYFUNCTION("""COMPUTED_VALUE"""),"Moderately")</f>
        <v>Moderately</v>
      </c>
      <c r="U16" s="1" t="str">
        <f ca="1">IFERROR(__xludf.DUMMYFUNCTION("""COMPUTED_VALUE"""),"Quite a bit")</f>
        <v>Quite a bit</v>
      </c>
      <c r="V16" s="1" t="str">
        <f ca="1">IFERROR(__xludf.DUMMYFUNCTION("""COMPUTED_VALUE"""),"Extremely")</f>
        <v>Extremely</v>
      </c>
      <c r="W16" s="1" t="str">
        <f ca="1">IFERROR(__xludf.DUMMYFUNCTION("""COMPUTED_VALUE"""),"Moderately")</f>
        <v>Moderately</v>
      </c>
      <c r="X16" s="1" t="str">
        <f ca="1">IFERROR(__xludf.DUMMYFUNCTION("""COMPUTED_VALUE"""),"Moderately")</f>
        <v>Moderately</v>
      </c>
      <c r="Y16" s="1" t="str">
        <f ca="1">IFERROR(__xludf.DUMMYFUNCTION("""COMPUTED_VALUE"""),"Moderately")</f>
        <v>Moderately</v>
      </c>
      <c r="Z16" s="1" t="str">
        <f ca="1">IFERROR(__xludf.DUMMYFUNCTION("""COMPUTED_VALUE"""),"Both")</f>
        <v>Both</v>
      </c>
      <c r="AA16" s="1" t="str">
        <f ca="1">IFERROR(__xludf.DUMMYFUNCTION("""COMPUTED_VALUE"""),"Quite a bit")</f>
        <v>Quite a bit</v>
      </c>
      <c r="AB16" s="1" t="str">
        <f ca="1">IFERROR(__xludf.DUMMYFUNCTION("""COMPUTED_VALUE"""),"Quite a bit")</f>
        <v>Quite a bit</v>
      </c>
      <c r="AC16" s="1" t="str">
        <f ca="1">IFERROR(__xludf.DUMMYFUNCTION("""COMPUTED_VALUE"""),"Moderately")</f>
        <v>Moderately</v>
      </c>
      <c r="AD16" s="1" t="str">
        <f ca="1">IFERROR(__xludf.DUMMYFUNCTION("""COMPUTED_VALUE"""),"Not at all")</f>
        <v>Not at all</v>
      </c>
      <c r="AE16" s="1" t="str">
        <f ca="1">IFERROR(__xludf.DUMMYFUNCTION("""COMPUTED_VALUE"""),"Not at all")</f>
        <v>Not at all</v>
      </c>
      <c r="AF16" s="1" t="str">
        <f ca="1">IFERROR(__xludf.DUMMYFUNCTION("""COMPUTED_VALUE"""),"Often")</f>
        <v>Often</v>
      </c>
      <c r="AG16" s="1" t="str">
        <f ca="1">IFERROR(__xludf.DUMMYFUNCTION("""COMPUTED_VALUE"""),"Very Often")</f>
        <v>Very Often</v>
      </c>
      <c r="AH16" s="1" t="str">
        <f ca="1">IFERROR(__xludf.DUMMYFUNCTION("""COMPUTED_VALUE"""),"Rarely")</f>
        <v>Rarely</v>
      </c>
      <c r="AI16" s="1" t="str">
        <f ca="1">IFERROR(__xludf.DUMMYFUNCTION("""COMPUTED_VALUE"""),"Very Often")</f>
        <v>Very Often</v>
      </c>
      <c r="AJ16" s="1" t="str">
        <f ca="1">IFERROR(__xludf.DUMMYFUNCTION("""COMPUTED_VALUE"""),"Often")</f>
        <v>Often</v>
      </c>
      <c r="AK16" s="1" t="str">
        <f ca="1">IFERROR(__xludf.DUMMYFUNCTION("""COMPUTED_VALUE"""),"Often")</f>
        <v>Often</v>
      </c>
      <c r="AL16" s="1" t="str">
        <f ca="1">IFERROR(__xludf.DUMMYFUNCTION("""COMPUTED_VALUE"""),"Very Often")</f>
        <v>Very Often</v>
      </c>
      <c r="AM16" s="1" t="str">
        <f ca="1">IFERROR(__xludf.DUMMYFUNCTION("""COMPUTED_VALUE"""),"Sometimes")</f>
        <v>Sometimes</v>
      </c>
      <c r="AN16" s="1" t="str">
        <f ca="1">IFERROR(__xludf.DUMMYFUNCTION("""COMPUTED_VALUE"""),"Often")</f>
        <v>Often</v>
      </c>
      <c r="AO16" s="1" t="str">
        <f ca="1">IFERROR(__xludf.DUMMYFUNCTION("""COMPUTED_VALUE"""),"Sometimes")</f>
        <v>Sometimes</v>
      </c>
      <c r="AP16" s="1" t="str">
        <f ca="1">IFERROR(__xludf.DUMMYFUNCTION("""COMPUTED_VALUE"""),"Sometimes")</f>
        <v>Sometimes</v>
      </c>
      <c r="AQ16" s="1" t="str">
        <f ca="1">IFERROR(__xludf.DUMMYFUNCTION("""COMPUTED_VALUE"""),"Never")</f>
        <v>Never</v>
      </c>
      <c r="AR16" s="1" t="str">
        <f ca="1">IFERROR(__xludf.DUMMYFUNCTION("""COMPUTED_VALUE"""),"Never")</f>
        <v>Never</v>
      </c>
      <c r="AS16" s="1" t="str">
        <f ca="1">IFERROR(__xludf.DUMMYFUNCTION("""COMPUTED_VALUE"""),"Disagree")</f>
        <v>Disagree</v>
      </c>
      <c r="AT16" s="1" t="str">
        <f ca="1">IFERROR(__xludf.DUMMYFUNCTION("""COMPUTED_VALUE"""),"Neutral")</f>
        <v>Neutral</v>
      </c>
      <c r="AU16" s="1" t="str">
        <f ca="1">IFERROR(__xludf.DUMMYFUNCTION("""COMPUTED_VALUE"""),"Agree")</f>
        <v>Agree</v>
      </c>
      <c r="AV16" s="1" t="str">
        <f ca="1">IFERROR(__xludf.DUMMYFUNCTION("""COMPUTED_VALUE"""),"Strongly Disagree")</f>
        <v>Strongly Disagree</v>
      </c>
      <c r="AW16" s="1" t="str">
        <f ca="1">IFERROR(__xludf.DUMMYFUNCTION("""COMPUTED_VALUE"""),"Neutral")</f>
        <v>Neutral</v>
      </c>
      <c r="AX16" s="1" t="str">
        <f ca="1">IFERROR(__xludf.DUMMYFUNCTION("""COMPUTED_VALUE"""),"Neutral")</f>
        <v>Neutral</v>
      </c>
      <c r="AY16" s="1" t="str">
        <f ca="1">IFERROR(__xludf.DUMMYFUNCTION("""COMPUTED_VALUE"""),"Agree")</f>
        <v>Agree</v>
      </c>
      <c r="AZ16" s="1" t="str">
        <f ca="1">IFERROR(__xludf.DUMMYFUNCTION("""COMPUTED_VALUE"""),"Agree")</f>
        <v>Agree</v>
      </c>
      <c r="BA16" s="1" t="str">
        <f ca="1">IFERROR(__xludf.DUMMYFUNCTION("""COMPUTED_VALUE"""),"Agree")</f>
        <v>Agree</v>
      </c>
      <c r="BB16" s="1" t="str">
        <f ca="1">IFERROR(__xludf.DUMMYFUNCTION("""COMPUTED_VALUE"""),"Agree")</f>
        <v>Agree</v>
      </c>
      <c r="BC16" s="1" t="str">
        <f ca="1">IFERROR(__xludf.DUMMYFUNCTION("""COMPUTED_VALUE"""),"Isolate Yourself, Engage in Unhealthy Sexual Activity, Participate in Healthy Recreation/Hobbies, Talk to only those inside the department about your hard shift")</f>
        <v>Isolate Yourself, Engage in Unhealthy Sexual Activity, Participate in Healthy Recreation/Hobbies, Talk to only those inside the department about your hard shift</v>
      </c>
      <c r="BD16" s="1" t="str">
        <f ca="1">IFERROR(__xludf.DUMMYFUNCTION("""COMPUTED_VALUE"""),"Never")</f>
        <v>Never</v>
      </c>
      <c r="BF16" s="1">
        <f t="shared" ca="1" si="0"/>
        <v>1</v>
      </c>
      <c r="BG16" s="7">
        <f t="shared" ca="1" si="1"/>
        <v>3</v>
      </c>
      <c r="BH16" s="1">
        <f t="shared" ca="1" si="2"/>
        <v>3</v>
      </c>
      <c r="BI16" s="10">
        <f t="shared" ca="1" si="3"/>
        <v>1</v>
      </c>
      <c r="BJ16" s="10">
        <f t="shared" ca="1" si="4"/>
        <v>3</v>
      </c>
      <c r="BK16" s="10">
        <f t="shared" ca="1" si="5"/>
        <v>2</v>
      </c>
      <c r="BL16" s="10">
        <f t="shared" ref="BL16:BM16" ca="1" si="84">IF(I16="Yes",1,IF(I16="No",2))</f>
        <v>2</v>
      </c>
      <c r="BM16" s="10">
        <f t="shared" ca="1" si="84"/>
        <v>2</v>
      </c>
      <c r="BN16" s="10">
        <f t="shared" ca="1" si="7"/>
        <v>2</v>
      </c>
      <c r="BO16" s="10">
        <f t="shared" ref="BO16:BP16" ca="1" si="85">IF(L16="Strongly Disagree",1,IF(L16="Disagree",2,IF(L16="Neutral",3,IF(L16="Agree",4,IF(L16="Strongly Agree",5)))))</f>
        <v>1</v>
      </c>
      <c r="BP16" s="10">
        <f t="shared" ca="1" si="85"/>
        <v>3</v>
      </c>
      <c r="BQ16" s="10">
        <f t="shared" ca="1" si="9"/>
        <v>1</v>
      </c>
      <c r="BR16" s="1">
        <f t="shared" ca="1" si="10"/>
        <v>3</v>
      </c>
      <c r="BS16" s="10">
        <f t="shared" ref="BS16:CB16" ca="1" si="86">IF(P16="Not at all",1,IF(P16="A little bit",2,IF(P16="Moderately",3,IF(P16="Quite a bit",4,IF(P16="Extremely",5)))))</f>
        <v>4</v>
      </c>
      <c r="BT16" s="10">
        <f t="shared" ca="1" si="86"/>
        <v>4</v>
      </c>
      <c r="BU16" s="10">
        <f t="shared" ca="1" si="86"/>
        <v>4</v>
      </c>
      <c r="BV16" s="10">
        <f t="shared" ca="1" si="86"/>
        <v>4</v>
      </c>
      <c r="BW16" s="10">
        <f t="shared" ca="1" si="86"/>
        <v>3</v>
      </c>
      <c r="BX16" s="10">
        <f t="shared" ca="1" si="86"/>
        <v>4</v>
      </c>
      <c r="BY16" s="10">
        <f t="shared" ca="1" si="86"/>
        <v>5</v>
      </c>
      <c r="BZ16" s="10">
        <f t="shared" ca="1" si="86"/>
        <v>3</v>
      </c>
      <c r="CA16" s="10">
        <f t="shared" ca="1" si="86"/>
        <v>3</v>
      </c>
      <c r="CB16" s="10">
        <f t="shared" ca="1" si="86"/>
        <v>3</v>
      </c>
      <c r="CC16" s="10">
        <f t="shared" ca="1" si="12"/>
        <v>3</v>
      </c>
      <c r="CD16" s="10">
        <f t="shared" ref="CD16:CH16" ca="1" si="87">IF(AA16="Not at all",1,IF(AA16="A little bit",2,IF(AA16="Moderately",3,IF(AA16="Quite a bit",4,IF(AA16="Extremely",5)))))</f>
        <v>4</v>
      </c>
      <c r="CE16" s="10">
        <f t="shared" ca="1" si="87"/>
        <v>4</v>
      </c>
      <c r="CF16" s="10">
        <f t="shared" ca="1" si="87"/>
        <v>3</v>
      </c>
      <c r="CG16" s="10">
        <f t="shared" ca="1" si="87"/>
        <v>1</v>
      </c>
      <c r="CH16" s="10">
        <f t="shared" ca="1" si="87"/>
        <v>1</v>
      </c>
      <c r="CI16" s="10">
        <f t="shared" ref="CI16:CT16" ca="1" si="88">IF(AF16="Never",1,IF(AF16="Rarely",2,IF(AF16="Sometimes",3,IF(AF16="Often",4,IF(AF16="Very Often",5)))))</f>
        <v>4</v>
      </c>
      <c r="CJ16" s="10">
        <f t="shared" ca="1" si="88"/>
        <v>5</v>
      </c>
      <c r="CK16" s="10">
        <f t="shared" ca="1" si="88"/>
        <v>2</v>
      </c>
      <c r="CL16" s="10">
        <f t="shared" ca="1" si="88"/>
        <v>5</v>
      </c>
      <c r="CM16" s="10">
        <f t="shared" ca="1" si="88"/>
        <v>4</v>
      </c>
      <c r="CN16" s="10">
        <f t="shared" ca="1" si="88"/>
        <v>4</v>
      </c>
      <c r="CO16" s="10">
        <f t="shared" ca="1" si="88"/>
        <v>5</v>
      </c>
      <c r="CP16" s="10">
        <f t="shared" ca="1" si="88"/>
        <v>3</v>
      </c>
      <c r="CQ16" s="10">
        <f t="shared" ca="1" si="88"/>
        <v>4</v>
      </c>
      <c r="CR16" s="10">
        <f t="shared" ca="1" si="88"/>
        <v>3</v>
      </c>
      <c r="CS16" s="10">
        <f t="shared" ca="1" si="88"/>
        <v>3</v>
      </c>
      <c r="CT16" s="10">
        <f t="shared" ca="1" si="88"/>
        <v>1</v>
      </c>
      <c r="CU16" s="10">
        <f t="shared" ca="1" si="15"/>
        <v>1</v>
      </c>
      <c r="CV16" s="1">
        <f t="shared" ref="CV16:DE16" ca="1" si="89">IF(AS16="Strongly Disagree",1,IF(AS16="Disagree",2,IF(AS16="Neutral",3,IF(AS16="Agree",4,IF(AS16="Strongly Agree",5)))))</f>
        <v>2</v>
      </c>
      <c r="CW16" s="1">
        <f t="shared" ca="1" si="89"/>
        <v>3</v>
      </c>
      <c r="CX16" s="1">
        <f t="shared" ca="1" si="89"/>
        <v>4</v>
      </c>
      <c r="CY16" s="1">
        <f t="shared" ca="1" si="89"/>
        <v>1</v>
      </c>
      <c r="CZ16" s="1">
        <f t="shared" ca="1" si="89"/>
        <v>3</v>
      </c>
      <c r="DA16" s="1">
        <f t="shared" ca="1" si="89"/>
        <v>3</v>
      </c>
      <c r="DB16" s="1">
        <f t="shared" ca="1" si="89"/>
        <v>4</v>
      </c>
      <c r="DC16" s="1">
        <f t="shared" ca="1" si="89"/>
        <v>4</v>
      </c>
      <c r="DD16" s="1">
        <f t="shared" ca="1" si="89"/>
        <v>4</v>
      </c>
      <c r="DE16" s="1">
        <f t="shared" ca="1" si="89"/>
        <v>4</v>
      </c>
      <c r="DG16" s="1">
        <f t="shared" ca="1" si="17"/>
        <v>1</v>
      </c>
    </row>
    <row r="17" spans="1:111" ht="15">
      <c r="A17" s="8">
        <f ca="1">IFERROR(__xludf.DUMMYFUNCTION("""COMPUTED_VALUE"""),43802.518211493)</f>
        <v>43802.518211492999</v>
      </c>
      <c r="B17" s="1" t="str">
        <f ca="1">IFERROR(__xludf.DUMMYFUNCTION("""COMPUTED_VALUE"""),"Yes")</f>
        <v>Yes</v>
      </c>
      <c r="C17" s="3" t="str">
        <f ca="1">IFERROR(__xludf.DUMMYFUNCTION("""COMPUTED_VALUE"""),"Sworn Officer")</f>
        <v>Sworn Officer</v>
      </c>
      <c r="D17" s="1" t="str">
        <f ca="1">IFERROR(__xludf.DUMMYFUNCTION("""COMPUTED_VALUE"""),"14-20 years")</f>
        <v>14-20 years</v>
      </c>
      <c r="E17" s="1" t="str">
        <f ca="1">IFERROR(__xludf.DUMMYFUNCTION("""COMPUTED_VALUE"""),"Quite a bit")</f>
        <v>Quite a bit</v>
      </c>
      <c r="F17" s="1" t="str">
        <f ca="1">IFERROR(__xludf.DUMMYFUNCTION("""COMPUTED_VALUE"""),"Yes")</f>
        <v>Yes</v>
      </c>
      <c r="G17" s="1" t="str">
        <f ca="1">IFERROR(__xludf.DUMMYFUNCTION("""COMPUTED_VALUE"""),"Often")</f>
        <v>Often</v>
      </c>
      <c r="H17" s="1" t="str">
        <f ca="1">IFERROR(__xludf.DUMMYFUNCTION("""COMPUTED_VALUE"""),"Quite a bit")</f>
        <v>Quite a bit</v>
      </c>
      <c r="I17" s="1" t="str">
        <f ca="1">IFERROR(__xludf.DUMMYFUNCTION("""COMPUTED_VALUE"""),"Yes")</f>
        <v>Yes</v>
      </c>
      <c r="J17" s="1" t="str">
        <f ca="1">IFERROR(__xludf.DUMMYFUNCTION("""COMPUTED_VALUE"""),"Yes")</f>
        <v>Yes</v>
      </c>
      <c r="K17" s="1" t="str">
        <f ca="1">IFERROR(__xludf.DUMMYFUNCTION("""COMPUTED_VALUE"""),"Often")</f>
        <v>Often</v>
      </c>
      <c r="L17" s="1" t="str">
        <f ca="1">IFERROR(__xludf.DUMMYFUNCTION("""COMPUTED_VALUE"""),"Agree")</f>
        <v>Agree</v>
      </c>
      <c r="M17" s="1" t="str">
        <f ca="1">IFERROR(__xludf.DUMMYFUNCTION("""COMPUTED_VALUE"""),"Strongly Agree")</f>
        <v>Strongly Agree</v>
      </c>
      <c r="N17" s="1" t="str">
        <f ca="1">IFERROR(__xludf.DUMMYFUNCTION("""COMPUTED_VALUE"""),"Extremely")</f>
        <v>Extremely</v>
      </c>
      <c r="O17" s="1" t="str">
        <f ca="1">IFERROR(__xludf.DUMMYFUNCTION("""COMPUTED_VALUE"""),"Neutral")</f>
        <v>Neutral</v>
      </c>
      <c r="P17" s="1" t="str">
        <f ca="1">IFERROR(__xludf.DUMMYFUNCTION("""COMPUTED_VALUE"""),"Extremely")</f>
        <v>Extremely</v>
      </c>
      <c r="Q17" s="1" t="str">
        <f ca="1">IFERROR(__xludf.DUMMYFUNCTION("""COMPUTED_VALUE"""),"Quite a bit")</f>
        <v>Quite a bit</v>
      </c>
      <c r="R17" s="1" t="str">
        <f ca="1">IFERROR(__xludf.DUMMYFUNCTION("""COMPUTED_VALUE"""),"Quite a bit")</f>
        <v>Quite a bit</v>
      </c>
      <c r="S17" s="1" t="str">
        <f ca="1">IFERROR(__xludf.DUMMYFUNCTION("""COMPUTED_VALUE"""),"Moderately")</f>
        <v>Moderately</v>
      </c>
      <c r="T17" s="1" t="str">
        <f ca="1">IFERROR(__xludf.DUMMYFUNCTION("""COMPUTED_VALUE"""),"Moderately")</f>
        <v>Moderately</v>
      </c>
      <c r="U17" s="1" t="str">
        <f ca="1">IFERROR(__xludf.DUMMYFUNCTION("""COMPUTED_VALUE"""),"Extremely")</f>
        <v>Extremely</v>
      </c>
      <c r="V17" s="1" t="str">
        <f ca="1">IFERROR(__xludf.DUMMYFUNCTION("""COMPUTED_VALUE"""),"Moderately")</f>
        <v>Moderately</v>
      </c>
      <c r="W17" s="1" t="str">
        <f ca="1">IFERROR(__xludf.DUMMYFUNCTION("""COMPUTED_VALUE"""),"Extremely")</f>
        <v>Extremely</v>
      </c>
      <c r="X17" s="1" t="str">
        <f ca="1">IFERROR(__xludf.DUMMYFUNCTION("""COMPUTED_VALUE"""),"Extremely")</f>
        <v>Extremely</v>
      </c>
      <c r="Y17" s="1" t="str">
        <f ca="1">IFERROR(__xludf.DUMMYFUNCTION("""COMPUTED_VALUE"""),"Extremely")</f>
        <v>Extremely</v>
      </c>
      <c r="Z17" s="1" t="str">
        <f ca="1">IFERROR(__xludf.DUMMYFUNCTION("""COMPUTED_VALUE"""),"Both")</f>
        <v>Both</v>
      </c>
      <c r="AA17" s="1" t="str">
        <f ca="1">IFERROR(__xludf.DUMMYFUNCTION("""COMPUTED_VALUE"""),"Moderately")</f>
        <v>Moderately</v>
      </c>
      <c r="AB17" s="1" t="str">
        <f ca="1">IFERROR(__xludf.DUMMYFUNCTION("""COMPUTED_VALUE"""),"A little bit")</f>
        <v>A little bit</v>
      </c>
      <c r="AC17" s="1" t="str">
        <f ca="1">IFERROR(__xludf.DUMMYFUNCTION("""COMPUTED_VALUE"""),"A little bit")</f>
        <v>A little bit</v>
      </c>
      <c r="AD17" s="1" t="str">
        <f ca="1">IFERROR(__xludf.DUMMYFUNCTION("""COMPUTED_VALUE"""),"Not at all")</f>
        <v>Not at all</v>
      </c>
      <c r="AE17" s="1" t="str">
        <f ca="1">IFERROR(__xludf.DUMMYFUNCTION("""COMPUTED_VALUE"""),"Not at all")</f>
        <v>Not at all</v>
      </c>
      <c r="AF17" s="1" t="str">
        <f ca="1">IFERROR(__xludf.DUMMYFUNCTION("""COMPUTED_VALUE"""),"Sometimes")</f>
        <v>Sometimes</v>
      </c>
      <c r="AG17" s="1" t="str">
        <f ca="1">IFERROR(__xludf.DUMMYFUNCTION("""COMPUTED_VALUE"""),"Often")</f>
        <v>Often</v>
      </c>
      <c r="AH17" s="1" t="str">
        <f ca="1">IFERROR(__xludf.DUMMYFUNCTION("""COMPUTED_VALUE"""),"Rarely")</f>
        <v>Rarely</v>
      </c>
      <c r="AI17" s="1" t="str">
        <f ca="1">IFERROR(__xludf.DUMMYFUNCTION("""COMPUTED_VALUE"""),"Often")</f>
        <v>Often</v>
      </c>
      <c r="AJ17" s="1" t="str">
        <f ca="1">IFERROR(__xludf.DUMMYFUNCTION("""COMPUTED_VALUE"""),"Often")</f>
        <v>Often</v>
      </c>
      <c r="AK17" s="1" t="str">
        <f ca="1">IFERROR(__xludf.DUMMYFUNCTION("""COMPUTED_VALUE"""),"Often")</f>
        <v>Often</v>
      </c>
      <c r="AL17" s="1" t="str">
        <f ca="1">IFERROR(__xludf.DUMMYFUNCTION("""COMPUTED_VALUE"""),"Sometimes")</f>
        <v>Sometimes</v>
      </c>
      <c r="AM17" s="1" t="str">
        <f ca="1">IFERROR(__xludf.DUMMYFUNCTION("""COMPUTED_VALUE"""),"Sometimes")</f>
        <v>Sometimes</v>
      </c>
      <c r="AN17" s="1" t="str">
        <f ca="1">IFERROR(__xludf.DUMMYFUNCTION("""COMPUTED_VALUE"""),"Sometimes")</f>
        <v>Sometimes</v>
      </c>
      <c r="AO17" s="1" t="str">
        <f ca="1">IFERROR(__xludf.DUMMYFUNCTION("""COMPUTED_VALUE"""),"Sometimes")</f>
        <v>Sometimes</v>
      </c>
      <c r="AP17" s="1" t="str">
        <f ca="1">IFERROR(__xludf.DUMMYFUNCTION("""COMPUTED_VALUE"""),"Sometimes")</f>
        <v>Sometimes</v>
      </c>
      <c r="AQ17" s="1" t="str">
        <f ca="1">IFERROR(__xludf.DUMMYFUNCTION("""COMPUTED_VALUE"""),"Sometimes")</f>
        <v>Sometimes</v>
      </c>
      <c r="AR17" s="1" t="str">
        <f ca="1">IFERROR(__xludf.DUMMYFUNCTION("""COMPUTED_VALUE"""),"Just After Stressful Events")</f>
        <v>Just After Stressful Events</v>
      </c>
      <c r="AS17" s="1" t="str">
        <f ca="1">IFERROR(__xludf.DUMMYFUNCTION("""COMPUTED_VALUE"""),"Strongly Disagree")</f>
        <v>Strongly Disagree</v>
      </c>
      <c r="AT17" s="1" t="str">
        <f ca="1">IFERROR(__xludf.DUMMYFUNCTION("""COMPUTED_VALUE"""),"Agree")</f>
        <v>Agree</v>
      </c>
      <c r="AU17" s="1" t="str">
        <f ca="1">IFERROR(__xludf.DUMMYFUNCTION("""COMPUTED_VALUE"""),"Agree")</f>
        <v>Agree</v>
      </c>
      <c r="AV17" s="1" t="str">
        <f ca="1">IFERROR(__xludf.DUMMYFUNCTION("""COMPUTED_VALUE"""),"Disagree")</f>
        <v>Disagree</v>
      </c>
      <c r="AW17" s="1" t="str">
        <f ca="1">IFERROR(__xludf.DUMMYFUNCTION("""COMPUTED_VALUE"""),"Disagree")</f>
        <v>Disagree</v>
      </c>
      <c r="AX17" s="1" t="str">
        <f ca="1">IFERROR(__xludf.DUMMYFUNCTION("""COMPUTED_VALUE"""),"Neutral")</f>
        <v>Neutral</v>
      </c>
      <c r="AY17" s="1" t="str">
        <f ca="1">IFERROR(__xludf.DUMMYFUNCTION("""COMPUTED_VALUE"""),"Agree")</f>
        <v>Agree</v>
      </c>
      <c r="AZ17" s="1" t="str">
        <f ca="1">IFERROR(__xludf.DUMMYFUNCTION("""COMPUTED_VALUE"""),"Strongly Disagree")</f>
        <v>Strongly Disagree</v>
      </c>
      <c r="BA17" s="1" t="str">
        <f ca="1">IFERROR(__xludf.DUMMYFUNCTION("""COMPUTED_VALUE"""),"Strongly Agree")</f>
        <v>Strongly Agree</v>
      </c>
      <c r="BB17" s="1" t="str">
        <f ca="1">IFERROR(__xludf.DUMMYFUNCTION("""COMPUTED_VALUE"""),"Strongly Agree")</f>
        <v>Strongly Agree</v>
      </c>
      <c r="BC17" s="1" t="str">
        <f ca="1">IFERROR(__xludf.DUMMYFUNCTION("""COMPUTED_VALUE"""),"Drinking Alcohol (4 or more drinks), Isolate Yourself, Engage in Unhealthy Sexual Activity, Exercise, Meditation/ Mindfulness")</f>
        <v>Drinking Alcohol (4 or more drinks), Isolate Yourself, Engage in Unhealthy Sexual Activity, Exercise, Meditation/ Mindfulness</v>
      </c>
      <c r="BD17" s="1" t="str">
        <f ca="1">IFERROR(__xludf.DUMMYFUNCTION("""COMPUTED_VALUE"""),"Often")</f>
        <v>Often</v>
      </c>
      <c r="BF17" s="1">
        <f t="shared" ca="1" si="0"/>
        <v>1</v>
      </c>
      <c r="BG17" s="7">
        <f t="shared" ca="1" si="1"/>
        <v>3</v>
      </c>
      <c r="BH17" s="1">
        <f t="shared" ca="1" si="2"/>
        <v>4</v>
      </c>
      <c r="BI17" s="10">
        <f t="shared" ca="1" si="3"/>
        <v>1</v>
      </c>
      <c r="BJ17" s="10">
        <f t="shared" ca="1" si="4"/>
        <v>4</v>
      </c>
      <c r="BK17" s="10">
        <f t="shared" ca="1" si="5"/>
        <v>4</v>
      </c>
      <c r="BL17" s="10">
        <f t="shared" ref="BL17:BM17" ca="1" si="90">IF(I17="Yes",1,IF(I17="No",2))</f>
        <v>1</v>
      </c>
      <c r="BM17" s="10">
        <f t="shared" ca="1" si="90"/>
        <v>1</v>
      </c>
      <c r="BN17" s="10">
        <f t="shared" ca="1" si="7"/>
        <v>4</v>
      </c>
      <c r="BO17" s="10">
        <f t="shared" ref="BO17:BP17" ca="1" si="91">IF(L17="Strongly Disagree",1,IF(L17="Disagree",2,IF(L17="Neutral",3,IF(L17="Agree",4,IF(L17="Strongly Agree",5)))))</f>
        <v>4</v>
      </c>
      <c r="BP17" s="10">
        <f t="shared" ca="1" si="91"/>
        <v>5</v>
      </c>
      <c r="BQ17" s="10">
        <f t="shared" ca="1" si="9"/>
        <v>5</v>
      </c>
      <c r="BR17" s="1">
        <f t="shared" ca="1" si="10"/>
        <v>3</v>
      </c>
      <c r="BS17" s="10">
        <f t="shared" ref="BS17:CB17" ca="1" si="92">IF(P17="Not at all",1,IF(P17="A little bit",2,IF(P17="Moderately",3,IF(P17="Quite a bit",4,IF(P17="Extremely",5)))))</f>
        <v>5</v>
      </c>
      <c r="BT17" s="10">
        <f t="shared" ca="1" si="92"/>
        <v>4</v>
      </c>
      <c r="BU17" s="10">
        <f t="shared" ca="1" si="92"/>
        <v>4</v>
      </c>
      <c r="BV17" s="10">
        <f t="shared" ca="1" si="92"/>
        <v>3</v>
      </c>
      <c r="BW17" s="10">
        <f t="shared" ca="1" si="92"/>
        <v>3</v>
      </c>
      <c r="BX17" s="10">
        <f t="shared" ca="1" si="92"/>
        <v>5</v>
      </c>
      <c r="BY17" s="10">
        <f t="shared" ca="1" si="92"/>
        <v>3</v>
      </c>
      <c r="BZ17" s="10">
        <f t="shared" ca="1" si="92"/>
        <v>5</v>
      </c>
      <c r="CA17" s="10">
        <f t="shared" ca="1" si="92"/>
        <v>5</v>
      </c>
      <c r="CB17" s="10">
        <f t="shared" ca="1" si="92"/>
        <v>5</v>
      </c>
      <c r="CC17" s="10">
        <f t="shared" ca="1" si="12"/>
        <v>3</v>
      </c>
      <c r="CD17" s="10">
        <f t="shared" ref="CD17:CH17" ca="1" si="93">IF(AA17="Not at all",1,IF(AA17="A little bit",2,IF(AA17="Moderately",3,IF(AA17="Quite a bit",4,IF(AA17="Extremely",5)))))</f>
        <v>3</v>
      </c>
      <c r="CE17" s="10">
        <f t="shared" ca="1" si="93"/>
        <v>2</v>
      </c>
      <c r="CF17" s="10">
        <f t="shared" ca="1" si="93"/>
        <v>2</v>
      </c>
      <c r="CG17" s="10">
        <f t="shared" ca="1" si="93"/>
        <v>1</v>
      </c>
      <c r="CH17" s="10">
        <f t="shared" ca="1" si="93"/>
        <v>1</v>
      </c>
      <c r="CI17" s="10">
        <f t="shared" ref="CI17:CT17" ca="1" si="94">IF(AF17="Never",1,IF(AF17="Rarely",2,IF(AF17="Sometimes",3,IF(AF17="Often",4,IF(AF17="Very Often",5)))))</f>
        <v>3</v>
      </c>
      <c r="CJ17" s="10">
        <f t="shared" ca="1" si="94"/>
        <v>4</v>
      </c>
      <c r="CK17" s="10">
        <f t="shared" ca="1" si="94"/>
        <v>2</v>
      </c>
      <c r="CL17" s="10">
        <f t="shared" ca="1" si="94"/>
        <v>4</v>
      </c>
      <c r="CM17" s="10">
        <f t="shared" ca="1" si="94"/>
        <v>4</v>
      </c>
      <c r="CN17" s="10">
        <f t="shared" ca="1" si="94"/>
        <v>4</v>
      </c>
      <c r="CO17" s="10">
        <f t="shared" ca="1" si="94"/>
        <v>3</v>
      </c>
      <c r="CP17" s="10">
        <f t="shared" ca="1" si="94"/>
        <v>3</v>
      </c>
      <c r="CQ17" s="10">
        <f t="shared" ca="1" si="94"/>
        <v>3</v>
      </c>
      <c r="CR17" s="10">
        <f t="shared" ca="1" si="94"/>
        <v>3</v>
      </c>
      <c r="CS17" s="10">
        <f t="shared" ca="1" si="94"/>
        <v>3</v>
      </c>
      <c r="CT17" s="10">
        <f t="shared" ca="1" si="94"/>
        <v>3</v>
      </c>
      <c r="CU17" s="10">
        <f t="shared" ca="1" si="15"/>
        <v>2</v>
      </c>
      <c r="CV17" s="1">
        <f t="shared" ref="CV17:DE17" ca="1" si="95">IF(AS17="Strongly Disagree",1,IF(AS17="Disagree",2,IF(AS17="Neutral",3,IF(AS17="Agree",4,IF(AS17="Strongly Agree",5)))))</f>
        <v>1</v>
      </c>
      <c r="CW17" s="1">
        <f t="shared" ca="1" si="95"/>
        <v>4</v>
      </c>
      <c r="CX17" s="1">
        <f t="shared" ca="1" si="95"/>
        <v>4</v>
      </c>
      <c r="CY17" s="1">
        <f t="shared" ca="1" si="95"/>
        <v>2</v>
      </c>
      <c r="CZ17" s="1">
        <f t="shared" ca="1" si="95"/>
        <v>2</v>
      </c>
      <c r="DA17" s="1">
        <f t="shared" ca="1" si="95"/>
        <v>3</v>
      </c>
      <c r="DB17" s="1">
        <f t="shared" ca="1" si="95"/>
        <v>4</v>
      </c>
      <c r="DC17" s="1">
        <f t="shared" ca="1" si="95"/>
        <v>1</v>
      </c>
      <c r="DD17" s="1">
        <f t="shared" ca="1" si="95"/>
        <v>5</v>
      </c>
      <c r="DE17" s="1">
        <f t="shared" ca="1" si="95"/>
        <v>5</v>
      </c>
      <c r="DG17" s="1">
        <f t="shared" ca="1" si="17"/>
        <v>4</v>
      </c>
    </row>
    <row r="18" spans="1:111" ht="15">
      <c r="A18" s="8">
        <f ca="1">IFERROR(__xludf.DUMMYFUNCTION("""COMPUTED_VALUE"""),43802.5182274768)</f>
        <v>43802.518227476801</v>
      </c>
      <c r="B18" s="1" t="str">
        <f ca="1">IFERROR(__xludf.DUMMYFUNCTION("""COMPUTED_VALUE"""),"Yes")</f>
        <v>Yes</v>
      </c>
      <c r="C18" s="3" t="str">
        <f ca="1">IFERROR(__xludf.DUMMYFUNCTION("""COMPUTED_VALUE"""),"Sworn Officer")</f>
        <v>Sworn Officer</v>
      </c>
      <c r="D18" s="1" t="str">
        <f ca="1">IFERROR(__xludf.DUMMYFUNCTION("""COMPUTED_VALUE"""),"7-13 years")</f>
        <v>7-13 years</v>
      </c>
      <c r="E18" s="1" t="str">
        <f ca="1">IFERROR(__xludf.DUMMYFUNCTION("""COMPUTED_VALUE"""),"Moderately")</f>
        <v>Moderately</v>
      </c>
      <c r="F18" s="1" t="str">
        <f ca="1">IFERROR(__xludf.DUMMYFUNCTION("""COMPUTED_VALUE"""),"Yes")</f>
        <v>Yes</v>
      </c>
      <c r="G18" s="1" t="str">
        <f ca="1">IFERROR(__xludf.DUMMYFUNCTION("""COMPUTED_VALUE"""),"Sometimes")</f>
        <v>Sometimes</v>
      </c>
      <c r="H18" s="1" t="str">
        <f ca="1">IFERROR(__xludf.DUMMYFUNCTION("""COMPUTED_VALUE"""),"A little bit")</f>
        <v>A little bit</v>
      </c>
      <c r="I18" s="1" t="str">
        <f ca="1">IFERROR(__xludf.DUMMYFUNCTION("""COMPUTED_VALUE"""),"Yes")</f>
        <v>Yes</v>
      </c>
      <c r="J18" s="1" t="str">
        <f ca="1">IFERROR(__xludf.DUMMYFUNCTION("""COMPUTED_VALUE"""),"Yes")</f>
        <v>Yes</v>
      </c>
      <c r="K18" s="1" t="str">
        <f ca="1">IFERROR(__xludf.DUMMYFUNCTION("""COMPUTED_VALUE"""),"Never")</f>
        <v>Never</v>
      </c>
      <c r="L18" s="1" t="str">
        <f ca="1">IFERROR(__xludf.DUMMYFUNCTION("""COMPUTED_VALUE"""),"Disagree")</f>
        <v>Disagree</v>
      </c>
      <c r="M18" s="1" t="str">
        <f ca="1">IFERROR(__xludf.DUMMYFUNCTION("""COMPUTED_VALUE"""),"Neutral")</f>
        <v>Neutral</v>
      </c>
      <c r="N18" s="1" t="str">
        <f ca="1">IFERROR(__xludf.DUMMYFUNCTION("""COMPUTED_VALUE"""),"Quite a bit")</f>
        <v>Quite a bit</v>
      </c>
      <c r="O18" s="1" t="str">
        <f ca="1">IFERROR(__xludf.DUMMYFUNCTION("""COMPUTED_VALUE"""),"Agree")</f>
        <v>Agree</v>
      </c>
      <c r="P18" s="1" t="str">
        <f ca="1">IFERROR(__xludf.DUMMYFUNCTION("""COMPUTED_VALUE"""),"Moderately")</f>
        <v>Moderately</v>
      </c>
      <c r="Q18" s="1" t="str">
        <f ca="1">IFERROR(__xludf.DUMMYFUNCTION("""COMPUTED_VALUE"""),"A little bit")</f>
        <v>A little bit</v>
      </c>
      <c r="R18" s="1" t="str">
        <f ca="1">IFERROR(__xludf.DUMMYFUNCTION("""COMPUTED_VALUE"""),"A little bit")</f>
        <v>A little bit</v>
      </c>
      <c r="S18" s="1" t="str">
        <f ca="1">IFERROR(__xludf.DUMMYFUNCTION("""COMPUTED_VALUE"""),"Not at all")</f>
        <v>Not at all</v>
      </c>
      <c r="T18" s="1" t="str">
        <f ca="1">IFERROR(__xludf.DUMMYFUNCTION("""COMPUTED_VALUE"""),"Moderately")</f>
        <v>Moderately</v>
      </c>
      <c r="U18" s="1" t="str">
        <f ca="1">IFERROR(__xludf.DUMMYFUNCTION("""COMPUTED_VALUE"""),"A little bit")</f>
        <v>A little bit</v>
      </c>
      <c r="V18" s="1" t="str">
        <f ca="1">IFERROR(__xludf.DUMMYFUNCTION("""COMPUTED_VALUE"""),"A little bit")</f>
        <v>A little bit</v>
      </c>
      <c r="W18" s="1" t="str">
        <f ca="1">IFERROR(__xludf.DUMMYFUNCTION("""COMPUTED_VALUE"""),"Not at all")</f>
        <v>Not at all</v>
      </c>
      <c r="X18" s="1" t="str">
        <f ca="1">IFERROR(__xludf.DUMMYFUNCTION("""COMPUTED_VALUE"""),"A little bit")</f>
        <v>A little bit</v>
      </c>
      <c r="Y18" s="1" t="str">
        <f ca="1">IFERROR(__xludf.DUMMYFUNCTION("""COMPUTED_VALUE"""),"Quite a bit")</f>
        <v>Quite a bit</v>
      </c>
      <c r="Z18" s="1" t="str">
        <f ca="1">IFERROR(__xludf.DUMMYFUNCTION("""COMPUTED_VALUE"""),"Both")</f>
        <v>Both</v>
      </c>
      <c r="AA18" s="1" t="str">
        <f ca="1">IFERROR(__xludf.DUMMYFUNCTION("""COMPUTED_VALUE"""),"Moderately")</f>
        <v>Moderately</v>
      </c>
      <c r="AB18" s="1" t="str">
        <f ca="1">IFERROR(__xludf.DUMMYFUNCTION("""COMPUTED_VALUE"""),"Quite a bit")</f>
        <v>Quite a bit</v>
      </c>
      <c r="AC18" s="1" t="str">
        <f ca="1">IFERROR(__xludf.DUMMYFUNCTION("""COMPUTED_VALUE"""),"Quite a bit")</f>
        <v>Quite a bit</v>
      </c>
      <c r="AD18" s="1" t="str">
        <f ca="1">IFERROR(__xludf.DUMMYFUNCTION("""COMPUTED_VALUE"""),"Not at all")</f>
        <v>Not at all</v>
      </c>
      <c r="AE18" s="1" t="str">
        <f ca="1">IFERROR(__xludf.DUMMYFUNCTION("""COMPUTED_VALUE"""),"Not at all")</f>
        <v>Not at all</v>
      </c>
      <c r="AF18" s="1" t="str">
        <f ca="1">IFERROR(__xludf.DUMMYFUNCTION("""COMPUTED_VALUE"""),"Rarely")</f>
        <v>Rarely</v>
      </c>
      <c r="AG18" s="1" t="str">
        <f ca="1">IFERROR(__xludf.DUMMYFUNCTION("""COMPUTED_VALUE"""),"Very Often")</f>
        <v>Very Often</v>
      </c>
      <c r="AH18" s="1" t="str">
        <f ca="1">IFERROR(__xludf.DUMMYFUNCTION("""COMPUTED_VALUE"""),"Never")</f>
        <v>Never</v>
      </c>
      <c r="AI18" s="1" t="str">
        <f ca="1">IFERROR(__xludf.DUMMYFUNCTION("""COMPUTED_VALUE"""),"Sometimes")</f>
        <v>Sometimes</v>
      </c>
      <c r="AJ18" s="1" t="str">
        <f ca="1">IFERROR(__xludf.DUMMYFUNCTION("""COMPUTED_VALUE"""),"Often")</f>
        <v>Often</v>
      </c>
      <c r="AK18" s="1" t="str">
        <f ca="1">IFERROR(__xludf.DUMMYFUNCTION("""COMPUTED_VALUE"""),"Often")</f>
        <v>Often</v>
      </c>
      <c r="AL18" s="1" t="str">
        <f ca="1">IFERROR(__xludf.DUMMYFUNCTION("""COMPUTED_VALUE"""),"Rarely")</f>
        <v>Rarely</v>
      </c>
      <c r="AM18" s="1" t="str">
        <f ca="1">IFERROR(__xludf.DUMMYFUNCTION("""COMPUTED_VALUE"""),"Rarely")</f>
        <v>Rarely</v>
      </c>
      <c r="AN18" s="1" t="str">
        <f ca="1">IFERROR(__xludf.DUMMYFUNCTION("""COMPUTED_VALUE"""),"Often")</f>
        <v>Often</v>
      </c>
      <c r="AO18" s="1" t="str">
        <f ca="1">IFERROR(__xludf.DUMMYFUNCTION("""COMPUTED_VALUE"""),"Often")</f>
        <v>Often</v>
      </c>
      <c r="AP18" s="1" t="str">
        <f ca="1">IFERROR(__xludf.DUMMYFUNCTION("""COMPUTED_VALUE"""),"Often")</f>
        <v>Often</v>
      </c>
      <c r="AQ18" s="1" t="str">
        <f ca="1">IFERROR(__xludf.DUMMYFUNCTION("""COMPUTED_VALUE"""),"Rarely")</f>
        <v>Rarely</v>
      </c>
      <c r="AR18" s="1" t="str">
        <f ca="1">IFERROR(__xludf.DUMMYFUNCTION("""COMPUTED_VALUE"""),"(2-3)x’s a Month")</f>
        <v>(2-3)x’s a Month</v>
      </c>
      <c r="AS18" s="1" t="str">
        <f ca="1">IFERROR(__xludf.DUMMYFUNCTION("""COMPUTED_VALUE"""),"Agree")</f>
        <v>Agree</v>
      </c>
      <c r="AT18" s="1" t="str">
        <f ca="1">IFERROR(__xludf.DUMMYFUNCTION("""COMPUTED_VALUE"""),"Agree")</f>
        <v>Agree</v>
      </c>
      <c r="AU18" s="1" t="str">
        <f ca="1">IFERROR(__xludf.DUMMYFUNCTION("""COMPUTED_VALUE"""),"Agree")</f>
        <v>Agree</v>
      </c>
      <c r="AV18" s="1" t="str">
        <f ca="1">IFERROR(__xludf.DUMMYFUNCTION("""COMPUTED_VALUE"""),"Disagree")</f>
        <v>Disagree</v>
      </c>
      <c r="AW18" s="1" t="str">
        <f ca="1">IFERROR(__xludf.DUMMYFUNCTION("""COMPUTED_VALUE"""),"Agree")</f>
        <v>Agree</v>
      </c>
      <c r="AX18" s="1" t="str">
        <f ca="1">IFERROR(__xludf.DUMMYFUNCTION("""COMPUTED_VALUE"""),"Agree")</f>
        <v>Agree</v>
      </c>
      <c r="AY18" s="1" t="str">
        <f ca="1">IFERROR(__xludf.DUMMYFUNCTION("""COMPUTED_VALUE"""),"Neutral")</f>
        <v>Neutral</v>
      </c>
      <c r="AZ18" s="1" t="str">
        <f ca="1">IFERROR(__xludf.DUMMYFUNCTION("""COMPUTED_VALUE"""),"Neutral")</f>
        <v>Neutral</v>
      </c>
      <c r="BA18" s="1" t="str">
        <f ca="1">IFERROR(__xludf.DUMMYFUNCTION("""COMPUTED_VALUE"""),"Agree")</f>
        <v>Agree</v>
      </c>
      <c r="BB18" s="1" t="str">
        <f ca="1">IFERROR(__xludf.DUMMYFUNCTION("""COMPUTED_VALUE"""),"Agree")</f>
        <v>Agree</v>
      </c>
      <c r="BC18" s="1" t="str">
        <f ca="1">IFERROR(__xludf.DUMMYFUNCTION("""COMPUTED_VALUE"""),"Talk to others outside of the department about your hard shift")</f>
        <v>Talk to others outside of the department about your hard shift</v>
      </c>
      <c r="BD18" s="1" t="str">
        <f ca="1">IFERROR(__xludf.DUMMYFUNCTION("""COMPUTED_VALUE"""),"Never")</f>
        <v>Never</v>
      </c>
      <c r="BF18" s="1">
        <f t="shared" ca="1" si="0"/>
        <v>1</v>
      </c>
      <c r="BG18" s="7">
        <f t="shared" ca="1" si="1"/>
        <v>2</v>
      </c>
      <c r="BH18" s="1">
        <f t="shared" ca="1" si="2"/>
        <v>3</v>
      </c>
      <c r="BI18" s="10">
        <f t="shared" ca="1" si="3"/>
        <v>1</v>
      </c>
      <c r="BJ18" s="10">
        <f t="shared" ca="1" si="4"/>
        <v>3</v>
      </c>
      <c r="BK18" s="10">
        <f t="shared" ca="1" si="5"/>
        <v>2</v>
      </c>
      <c r="BL18" s="10">
        <f t="shared" ref="BL18:BM18" ca="1" si="96">IF(I18="Yes",1,IF(I18="No",2))</f>
        <v>1</v>
      </c>
      <c r="BM18" s="10">
        <f t="shared" ca="1" si="96"/>
        <v>1</v>
      </c>
      <c r="BN18" s="10">
        <f t="shared" ca="1" si="7"/>
        <v>1</v>
      </c>
      <c r="BO18" s="10">
        <f t="shared" ref="BO18:BP18" ca="1" si="97">IF(L18="Strongly Disagree",1,IF(L18="Disagree",2,IF(L18="Neutral",3,IF(L18="Agree",4,IF(L18="Strongly Agree",5)))))</f>
        <v>2</v>
      </c>
      <c r="BP18" s="10">
        <f t="shared" ca="1" si="97"/>
        <v>3</v>
      </c>
      <c r="BQ18" s="10">
        <f t="shared" ca="1" si="9"/>
        <v>4</v>
      </c>
      <c r="BR18" s="1">
        <f t="shared" ca="1" si="10"/>
        <v>4</v>
      </c>
      <c r="BS18" s="10">
        <f t="shared" ref="BS18:CB18" ca="1" si="98">IF(P18="Not at all",1,IF(P18="A little bit",2,IF(P18="Moderately",3,IF(P18="Quite a bit",4,IF(P18="Extremely",5)))))</f>
        <v>3</v>
      </c>
      <c r="BT18" s="10">
        <f t="shared" ca="1" si="98"/>
        <v>2</v>
      </c>
      <c r="BU18" s="10">
        <f t="shared" ca="1" si="98"/>
        <v>2</v>
      </c>
      <c r="BV18" s="10">
        <f t="shared" ca="1" si="98"/>
        <v>1</v>
      </c>
      <c r="BW18" s="10">
        <f t="shared" ca="1" si="98"/>
        <v>3</v>
      </c>
      <c r="BX18" s="10">
        <f t="shared" ca="1" si="98"/>
        <v>2</v>
      </c>
      <c r="BY18" s="10">
        <f t="shared" ca="1" si="98"/>
        <v>2</v>
      </c>
      <c r="BZ18" s="10">
        <f t="shared" ca="1" si="98"/>
        <v>1</v>
      </c>
      <c r="CA18" s="10">
        <f t="shared" ca="1" si="98"/>
        <v>2</v>
      </c>
      <c r="CB18" s="10">
        <f t="shared" ca="1" si="98"/>
        <v>4</v>
      </c>
      <c r="CC18" s="10">
        <f t="shared" ca="1" si="12"/>
        <v>3</v>
      </c>
      <c r="CD18" s="10">
        <f t="shared" ref="CD18:CH18" ca="1" si="99">IF(AA18="Not at all",1,IF(AA18="A little bit",2,IF(AA18="Moderately",3,IF(AA18="Quite a bit",4,IF(AA18="Extremely",5)))))</f>
        <v>3</v>
      </c>
      <c r="CE18" s="10">
        <f t="shared" ca="1" si="99"/>
        <v>4</v>
      </c>
      <c r="CF18" s="10">
        <f t="shared" ca="1" si="99"/>
        <v>4</v>
      </c>
      <c r="CG18" s="10">
        <f t="shared" ca="1" si="99"/>
        <v>1</v>
      </c>
      <c r="CH18" s="10">
        <f t="shared" ca="1" si="99"/>
        <v>1</v>
      </c>
      <c r="CI18" s="10">
        <f t="shared" ref="CI18:CT18" ca="1" si="100">IF(AF18="Never",1,IF(AF18="Rarely",2,IF(AF18="Sometimes",3,IF(AF18="Often",4,IF(AF18="Very Often",5)))))</f>
        <v>2</v>
      </c>
      <c r="CJ18" s="10">
        <f t="shared" ca="1" si="100"/>
        <v>5</v>
      </c>
      <c r="CK18" s="10">
        <f t="shared" ca="1" si="100"/>
        <v>1</v>
      </c>
      <c r="CL18" s="10">
        <f t="shared" ca="1" si="100"/>
        <v>3</v>
      </c>
      <c r="CM18" s="10">
        <f t="shared" ca="1" si="100"/>
        <v>4</v>
      </c>
      <c r="CN18" s="10">
        <f t="shared" ca="1" si="100"/>
        <v>4</v>
      </c>
      <c r="CO18" s="10">
        <f t="shared" ca="1" si="100"/>
        <v>2</v>
      </c>
      <c r="CP18" s="10">
        <f t="shared" ca="1" si="100"/>
        <v>2</v>
      </c>
      <c r="CQ18" s="10">
        <f t="shared" ca="1" si="100"/>
        <v>4</v>
      </c>
      <c r="CR18" s="10">
        <f t="shared" ca="1" si="100"/>
        <v>4</v>
      </c>
      <c r="CS18" s="10">
        <f t="shared" ca="1" si="100"/>
        <v>4</v>
      </c>
      <c r="CT18" s="10">
        <f t="shared" ca="1" si="100"/>
        <v>2</v>
      </c>
      <c r="CU18" s="10" t="b">
        <f t="shared" ca="1" si="15"/>
        <v>0</v>
      </c>
      <c r="CV18" s="1">
        <f t="shared" ref="CV18:DE18" ca="1" si="101">IF(AS18="Strongly Disagree",1,IF(AS18="Disagree",2,IF(AS18="Neutral",3,IF(AS18="Agree",4,IF(AS18="Strongly Agree",5)))))</f>
        <v>4</v>
      </c>
      <c r="CW18" s="1">
        <f t="shared" ca="1" si="101"/>
        <v>4</v>
      </c>
      <c r="CX18" s="1">
        <f t="shared" ca="1" si="101"/>
        <v>4</v>
      </c>
      <c r="CY18" s="1">
        <f t="shared" ca="1" si="101"/>
        <v>2</v>
      </c>
      <c r="CZ18" s="1">
        <f t="shared" ca="1" si="101"/>
        <v>4</v>
      </c>
      <c r="DA18" s="1">
        <f t="shared" ca="1" si="101"/>
        <v>4</v>
      </c>
      <c r="DB18" s="1">
        <f t="shared" ca="1" si="101"/>
        <v>3</v>
      </c>
      <c r="DC18" s="1">
        <f t="shared" ca="1" si="101"/>
        <v>3</v>
      </c>
      <c r="DD18" s="1">
        <f t="shared" ca="1" si="101"/>
        <v>4</v>
      </c>
      <c r="DE18" s="1">
        <f t="shared" ca="1" si="101"/>
        <v>4</v>
      </c>
      <c r="DG18" s="1">
        <f t="shared" ca="1" si="17"/>
        <v>1</v>
      </c>
    </row>
    <row r="19" spans="1:111" ht="15">
      <c r="A19" s="8">
        <f ca="1">IFERROR(__xludf.DUMMYFUNCTION("""COMPUTED_VALUE"""),43802.5182801157)</f>
        <v>43802.518280115699</v>
      </c>
      <c r="B19" s="1" t="str">
        <f ca="1">IFERROR(__xludf.DUMMYFUNCTION("""COMPUTED_VALUE"""),"Yes")</f>
        <v>Yes</v>
      </c>
      <c r="C19" s="3" t="str">
        <f ca="1">IFERROR(__xludf.DUMMYFUNCTION("""COMPUTED_VALUE"""),"Sworn Officer")</f>
        <v>Sworn Officer</v>
      </c>
      <c r="D19" s="1" t="str">
        <f ca="1">IFERROR(__xludf.DUMMYFUNCTION("""COMPUTED_VALUE"""),"7-13 years")</f>
        <v>7-13 years</v>
      </c>
      <c r="E19" s="1" t="str">
        <f ca="1">IFERROR(__xludf.DUMMYFUNCTION("""COMPUTED_VALUE"""),"Moderately")</f>
        <v>Moderately</v>
      </c>
      <c r="F19" s="1" t="str">
        <f ca="1">IFERROR(__xludf.DUMMYFUNCTION("""COMPUTED_VALUE"""),"Yes")</f>
        <v>Yes</v>
      </c>
      <c r="G19" s="1" t="str">
        <f ca="1">IFERROR(__xludf.DUMMYFUNCTION("""COMPUTED_VALUE"""),"Rarely")</f>
        <v>Rarely</v>
      </c>
      <c r="H19" s="1" t="str">
        <f ca="1">IFERROR(__xludf.DUMMYFUNCTION("""COMPUTED_VALUE"""),"Moderately")</f>
        <v>Moderately</v>
      </c>
      <c r="I19" s="1" t="str">
        <f ca="1">IFERROR(__xludf.DUMMYFUNCTION("""COMPUTED_VALUE"""),"No")</f>
        <v>No</v>
      </c>
      <c r="J19" s="1" t="str">
        <f ca="1">IFERROR(__xludf.DUMMYFUNCTION("""COMPUTED_VALUE"""),"Yes")</f>
        <v>Yes</v>
      </c>
      <c r="K19" s="1" t="str">
        <f ca="1">IFERROR(__xludf.DUMMYFUNCTION("""COMPUTED_VALUE"""),"Rarely")</f>
        <v>Rarely</v>
      </c>
      <c r="L19" s="1" t="str">
        <f ca="1">IFERROR(__xludf.DUMMYFUNCTION("""COMPUTED_VALUE"""),"Agree")</f>
        <v>Agree</v>
      </c>
      <c r="M19" s="1" t="str">
        <f ca="1">IFERROR(__xludf.DUMMYFUNCTION("""COMPUTED_VALUE"""),"Neutral")</f>
        <v>Neutral</v>
      </c>
      <c r="N19" s="1" t="str">
        <f ca="1">IFERROR(__xludf.DUMMYFUNCTION("""COMPUTED_VALUE"""),"Moderately")</f>
        <v>Moderately</v>
      </c>
      <c r="O19" s="1" t="str">
        <f ca="1">IFERROR(__xludf.DUMMYFUNCTION("""COMPUTED_VALUE"""),"Disagree")</f>
        <v>Disagree</v>
      </c>
      <c r="P19" s="1" t="str">
        <f ca="1">IFERROR(__xludf.DUMMYFUNCTION("""COMPUTED_VALUE"""),"Quite a bit")</f>
        <v>Quite a bit</v>
      </c>
      <c r="Q19" s="1" t="str">
        <f ca="1">IFERROR(__xludf.DUMMYFUNCTION("""COMPUTED_VALUE"""),"Quite a bit")</f>
        <v>Quite a bit</v>
      </c>
      <c r="R19" s="1" t="str">
        <f ca="1">IFERROR(__xludf.DUMMYFUNCTION("""COMPUTED_VALUE"""),"Quite a bit")</f>
        <v>Quite a bit</v>
      </c>
      <c r="S19" s="1" t="str">
        <f ca="1">IFERROR(__xludf.DUMMYFUNCTION("""COMPUTED_VALUE"""),"Quite a bit")</f>
        <v>Quite a bit</v>
      </c>
      <c r="T19" s="1" t="str">
        <f ca="1">IFERROR(__xludf.DUMMYFUNCTION("""COMPUTED_VALUE"""),"Moderately")</f>
        <v>Moderately</v>
      </c>
      <c r="U19" s="1" t="str">
        <f ca="1">IFERROR(__xludf.DUMMYFUNCTION("""COMPUTED_VALUE"""),"Moderately")</f>
        <v>Moderately</v>
      </c>
      <c r="V19" s="1" t="str">
        <f ca="1">IFERROR(__xludf.DUMMYFUNCTION("""COMPUTED_VALUE"""),"Quite a bit")</f>
        <v>Quite a bit</v>
      </c>
      <c r="W19" s="1" t="str">
        <f ca="1">IFERROR(__xludf.DUMMYFUNCTION("""COMPUTED_VALUE"""),"Quite a bit")</f>
        <v>Quite a bit</v>
      </c>
      <c r="X19" s="1" t="str">
        <f ca="1">IFERROR(__xludf.DUMMYFUNCTION("""COMPUTED_VALUE"""),"Moderately")</f>
        <v>Moderately</v>
      </c>
      <c r="Y19" s="1" t="str">
        <f ca="1">IFERROR(__xludf.DUMMYFUNCTION("""COMPUTED_VALUE"""),"Quite a bit")</f>
        <v>Quite a bit</v>
      </c>
      <c r="Z19" s="1" t="str">
        <f ca="1">IFERROR(__xludf.DUMMYFUNCTION("""COMPUTED_VALUE"""),"Both")</f>
        <v>Both</v>
      </c>
      <c r="AA19" s="1" t="str">
        <f ca="1">IFERROR(__xludf.DUMMYFUNCTION("""COMPUTED_VALUE"""),"Moderately")</f>
        <v>Moderately</v>
      </c>
      <c r="AB19" s="1" t="str">
        <f ca="1">IFERROR(__xludf.DUMMYFUNCTION("""COMPUTED_VALUE"""),"A little bit")</f>
        <v>A little bit</v>
      </c>
      <c r="AC19" s="1" t="str">
        <f ca="1">IFERROR(__xludf.DUMMYFUNCTION("""COMPUTED_VALUE"""),"Moderately")</f>
        <v>Moderately</v>
      </c>
      <c r="AD19" s="1" t="str">
        <f ca="1">IFERROR(__xludf.DUMMYFUNCTION("""COMPUTED_VALUE"""),"A little bit")</f>
        <v>A little bit</v>
      </c>
      <c r="AE19" s="1" t="str">
        <f ca="1">IFERROR(__xludf.DUMMYFUNCTION("""COMPUTED_VALUE"""),"A little bit")</f>
        <v>A little bit</v>
      </c>
      <c r="AF19" s="1" t="str">
        <f ca="1">IFERROR(__xludf.DUMMYFUNCTION("""COMPUTED_VALUE"""),"Sometimes")</f>
        <v>Sometimes</v>
      </c>
      <c r="AG19" s="1" t="str">
        <f ca="1">IFERROR(__xludf.DUMMYFUNCTION("""COMPUTED_VALUE"""),"Sometimes")</f>
        <v>Sometimes</v>
      </c>
      <c r="AH19" s="1" t="str">
        <f ca="1">IFERROR(__xludf.DUMMYFUNCTION("""COMPUTED_VALUE"""),"Rarely")</f>
        <v>Rarely</v>
      </c>
      <c r="AI19" s="1" t="str">
        <f ca="1">IFERROR(__xludf.DUMMYFUNCTION("""COMPUTED_VALUE"""),"Sometimes")</f>
        <v>Sometimes</v>
      </c>
      <c r="AJ19" s="1" t="str">
        <f ca="1">IFERROR(__xludf.DUMMYFUNCTION("""COMPUTED_VALUE"""),"Sometimes")</f>
        <v>Sometimes</v>
      </c>
      <c r="AK19" s="1" t="str">
        <f ca="1">IFERROR(__xludf.DUMMYFUNCTION("""COMPUTED_VALUE"""),"Often")</f>
        <v>Often</v>
      </c>
      <c r="AL19" s="1" t="str">
        <f ca="1">IFERROR(__xludf.DUMMYFUNCTION("""COMPUTED_VALUE"""),"Sometimes")</f>
        <v>Sometimes</v>
      </c>
      <c r="AM19" s="1" t="str">
        <f ca="1">IFERROR(__xludf.DUMMYFUNCTION("""COMPUTED_VALUE"""),"Rarely")</f>
        <v>Rarely</v>
      </c>
      <c r="AN19" s="1" t="str">
        <f ca="1">IFERROR(__xludf.DUMMYFUNCTION("""COMPUTED_VALUE"""),"Rarely")</f>
        <v>Rarely</v>
      </c>
      <c r="AO19" s="1" t="str">
        <f ca="1">IFERROR(__xludf.DUMMYFUNCTION("""COMPUTED_VALUE"""),"Rarely")</f>
        <v>Rarely</v>
      </c>
      <c r="AP19" s="1" t="str">
        <f ca="1">IFERROR(__xludf.DUMMYFUNCTION("""COMPUTED_VALUE"""),"Sometimes")</f>
        <v>Sometimes</v>
      </c>
      <c r="AQ19" s="1" t="str">
        <f ca="1">IFERROR(__xludf.DUMMYFUNCTION("""COMPUTED_VALUE"""),"Never")</f>
        <v>Never</v>
      </c>
      <c r="AR19" s="1" t="str">
        <f ca="1">IFERROR(__xludf.DUMMYFUNCTION("""COMPUTED_VALUE"""),"Never")</f>
        <v>Never</v>
      </c>
      <c r="AS19" s="1" t="str">
        <f ca="1">IFERROR(__xludf.DUMMYFUNCTION("""COMPUTED_VALUE"""),"Disagree")</f>
        <v>Disagree</v>
      </c>
      <c r="AT19" s="1" t="str">
        <f ca="1">IFERROR(__xludf.DUMMYFUNCTION("""COMPUTED_VALUE"""),"Strongly Disagree")</f>
        <v>Strongly Disagree</v>
      </c>
      <c r="AU19" s="1" t="str">
        <f ca="1">IFERROR(__xludf.DUMMYFUNCTION("""COMPUTED_VALUE"""),"Disagree")</f>
        <v>Disagree</v>
      </c>
      <c r="AV19" s="1" t="str">
        <f ca="1">IFERROR(__xludf.DUMMYFUNCTION("""COMPUTED_VALUE"""),"Disagree")</f>
        <v>Disagree</v>
      </c>
      <c r="AW19" s="1" t="str">
        <f ca="1">IFERROR(__xludf.DUMMYFUNCTION("""COMPUTED_VALUE"""),"Agree")</f>
        <v>Agree</v>
      </c>
      <c r="AX19" s="1" t="str">
        <f ca="1">IFERROR(__xludf.DUMMYFUNCTION("""COMPUTED_VALUE"""),"Agree")</f>
        <v>Agree</v>
      </c>
      <c r="AY19" s="1" t="str">
        <f ca="1">IFERROR(__xludf.DUMMYFUNCTION("""COMPUTED_VALUE"""),"Agree")</f>
        <v>Agree</v>
      </c>
      <c r="AZ19" s="1" t="str">
        <f ca="1">IFERROR(__xludf.DUMMYFUNCTION("""COMPUTED_VALUE"""),"Neutral")</f>
        <v>Neutral</v>
      </c>
      <c r="BA19" s="1" t="str">
        <f ca="1">IFERROR(__xludf.DUMMYFUNCTION("""COMPUTED_VALUE"""),"Agree")</f>
        <v>Agree</v>
      </c>
      <c r="BB19" s="1" t="str">
        <f ca="1">IFERROR(__xludf.DUMMYFUNCTION("""COMPUTED_VALUE"""),"Neutral")</f>
        <v>Neutral</v>
      </c>
      <c r="BC19" s="1" t="str">
        <f ca="1">IFERROR(__xludf.DUMMYFUNCTION("""COMPUTED_VALUE"""),"Join in Positive/ Healthy Family Activities, Talk to others outside of the department about your hard shift, Participate in Healthy Recreation/Hobbies")</f>
        <v>Join in Positive/ Healthy Family Activities, Talk to others outside of the department about your hard shift, Participate in Healthy Recreation/Hobbies</v>
      </c>
      <c r="BD19" s="1" t="str">
        <f ca="1">IFERROR(__xludf.DUMMYFUNCTION("""COMPUTED_VALUE"""),"Rarely")</f>
        <v>Rarely</v>
      </c>
      <c r="BF19" s="1">
        <f t="shared" ca="1" si="0"/>
        <v>1</v>
      </c>
      <c r="BG19" s="7">
        <f t="shared" ca="1" si="1"/>
        <v>2</v>
      </c>
      <c r="BH19" s="1">
        <f t="shared" ca="1" si="2"/>
        <v>3</v>
      </c>
      <c r="BI19" s="10">
        <f t="shared" ca="1" si="3"/>
        <v>1</v>
      </c>
      <c r="BJ19" s="10">
        <f t="shared" ca="1" si="4"/>
        <v>2</v>
      </c>
      <c r="BK19" s="10">
        <f t="shared" ca="1" si="5"/>
        <v>3</v>
      </c>
      <c r="BL19" s="10">
        <f t="shared" ref="BL19:BM19" ca="1" si="102">IF(I19="Yes",1,IF(I19="No",2))</f>
        <v>2</v>
      </c>
      <c r="BM19" s="10">
        <f t="shared" ca="1" si="102"/>
        <v>1</v>
      </c>
      <c r="BN19" s="10">
        <f t="shared" ca="1" si="7"/>
        <v>2</v>
      </c>
      <c r="BO19" s="10">
        <f t="shared" ref="BO19:BP19" ca="1" si="103">IF(L19="Strongly Disagree",1,IF(L19="Disagree",2,IF(L19="Neutral",3,IF(L19="Agree",4,IF(L19="Strongly Agree",5)))))</f>
        <v>4</v>
      </c>
      <c r="BP19" s="10">
        <f t="shared" ca="1" si="103"/>
        <v>3</v>
      </c>
      <c r="BQ19" s="10">
        <f t="shared" ca="1" si="9"/>
        <v>3</v>
      </c>
      <c r="BR19" s="1">
        <f t="shared" ca="1" si="10"/>
        <v>2</v>
      </c>
      <c r="BS19" s="10">
        <f t="shared" ref="BS19:CB19" ca="1" si="104">IF(P19="Not at all",1,IF(P19="A little bit",2,IF(P19="Moderately",3,IF(P19="Quite a bit",4,IF(P19="Extremely",5)))))</f>
        <v>4</v>
      </c>
      <c r="BT19" s="10">
        <f t="shared" ca="1" si="104"/>
        <v>4</v>
      </c>
      <c r="BU19" s="10">
        <f t="shared" ca="1" si="104"/>
        <v>4</v>
      </c>
      <c r="BV19" s="10">
        <f t="shared" ca="1" si="104"/>
        <v>4</v>
      </c>
      <c r="BW19" s="10">
        <f t="shared" ca="1" si="104"/>
        <v>3</v>
      </c>
      <c r="BX19" s="10">
        <f t="shared" ca="1" si="104"/>
        <v>3</v>
      </c>
      <c r="BY19" s="10">
        <f t="shared" ca="1" si="104"/>
        <v>4</v>
      </c>
      <c r="BZ19" s="10">
        <f t="shared" ca="1" si="104"/>
        <v>4</v>
      </c>
      <c r="CA19" s="10">
        <f t="shared" ca="1" si="104"/>
        <v>3</v>
      </c>
      <c r="CB19" s="10">
        <f t="shared" ca="1" si="104"/>
        <v>4</v>
      </c>
      <c r="CC19" s="10">
        <f t="shared" ca="1" si="12"/>
        <v>3</v>
      </c>
      <c r="CD19" s="10">
        <f t="shared" ref="CD19:CH19" ca="1" si="105">IF(AA19="Not at all",1,IF(AA19="A little bit",2,IF(AA19="Moderately",3,IF(AA19="Quite a bit",4,IF(AA19="Extremely",5)))))</f>
        <v>3</v>
      </c>
      <c r="CE19" s="10">
        <f t="shared" ca="1" si="105"/>
        <v>2</v>
      </c>
      <c r="CF19" s="10">
        <f t="shared" ca="1" si="105"/>
        <v>3</v>
      </c>
      <c r="CG19" s="10">
        <f t="shared" ca="1" si="105"/>
        <v>2</v>
      </c>
      <c r="CH19" s="10">
        <f t="shared" ca="1" si="105"/>
        <v>2</v>
      </c>
      <c r="CI19" s="10">
        <f t="shared" ref="CI19:CT19" ca="1" si="106">IF(AF19="Never",1,IF(AF19="Rarely",2,IF(AF19="Sometimes",3,IF(AF19="Often",4,IF(AF19="Very Often",5)))))</f>
        <v>3</v>
      </c>
      <c r="CJ19" s="10">
        <f t="shared" ca="1" si="106"/>
        <v>3</v>
      </c>
      <c r="CK19" s="10">
        <f t="shared" ca="1" si="106"/>
        <v>2</v>
      </c>
      <c r="CL19" s="10">
        <f t="shared" ca="1" si="106"/>
        <v>3</v>
      </c>
      <c r="CM19" s="10">
        <f t="shared" ca="1" si="106"/>
        <v>3</v>
      </c>
      <c r="CN19" s="10">
        <f t="shared" ca="1" si="106"/>
        <v>4</v>
      </c>
      <c r="CO19" s="10">
        <f t="shared" ca="1" si="106"/>
        <v>3</v>
      </c>
      <c r="CP19" s="10">
        <f t="shared" ca="1" si="106"/>
        <v>2</v>
      </c>
      <c r="CQ19" s="10">
        <f t="shared" ca="1" si="106"/>
        <v>2</v>
      </c>
      <c r="CR19" s="10">
        <f t="shared" ca="1" si="106"/>
        <v>2</v>
      </c>
      <c r="CS19" s="10">
        <f t="shared" ca="1" si="106"/>
        <v>3</v>
      </c>
      <c r="CT19" s="10">
        <f t="shared" ca="1" si="106"/>
        <v>1</v>
      </c>
      <c r="CU19" s="10">
        <f t="shared" ca="1" si="15"/>
        <v>1</v>
      </c>
      <c r="CV19" s="1">
        <f t="shared" ref="CV19:DE19" ca="1" si="107">IF(AS19="Strongly Disagree",1,IF(AS19="Disagree",2,IF(AS19="Neutral",3,IF(AS19="Agree",4,IF(AS19="Strongly Agree",5)))))</f>
        <v>2</v>
      </c>
      <c r="CW19" s="1">
        <f t="shared" ca="1" si="107"/>
        <v>1</v>
      </c>
      <c r="CX19" s="1">
        <f t="shared" ca="1" si="107"/>
        <v>2</v>
      </c>
      <c r="CY19" s="1">
        <f t="shared" ca="1" si="107"/>
        <v>2</v>
      </c>
      <c r="CZ19" s="1">
        <f t="shared" ca="1" si="107"/>
        <v>4</v>
      </c>
      <c r="DA19" s="1">
        <f t="shared" ca="1" si="107"/>
        <v>4</v>
      </c>
      <c r="DB19" s="1">
        <f t="shared" ca="1" si="107"/>
        <v>4</v>
      </c>
      <c r="DC19" s="1">
        <f t="shared" ca="1" si="107"/>
        <v>3</v>
      </c>
      <c r="DD19" s="1">
        <f t="shared" ca="1" si="107"/>
        <v>4</v>
      </c>
      <c r="DE19" s="1">
        <f t="shared" ca="1" si="107"/>
        <v>3</v>
      </c>
      <c r="DG19" s="1">
        <f t="shared" ca="1" si="17"/>
        <v>2</v>
      </c>
    </row>
    <row r="20" spans="1:111" ht="15">
      <c r="A20" s="8">
        <f ca="1">IFERROR(__xludf.DUMMYFUNCTION("""COMPUTED_VALUE"""),43802.5183265277)</f>
        <v>43802.518326527701</v>
      </c>
      <c r="B20" s="1" t="str">
        <f ca="1">IFERROR(__xludf.DUMMYFUNCTION("""COMPUTED_VALUE"""),"Yes")</f>
        <v>Yes</v>
      </c>
      <c r="C20" s="3" t="str">
        <f ca="1">IFERROR(__xludf.DUMMYFUNCTION("""COMPUTED_VALUE"""),"Sworn Officer")</f>
        <v>Sworn Officer</v>
      </c>
      <c r="D20" s="1" t="str">
        <f ca="1">IFERROR(__xludf.DUMMYFUNCTION("""COMPUTED_VALUE"""),"20+ years")</f>
        <v>20+ years</v>
      </c>
      <c r="E20" s="1" t="str">
        <f ca="1">IFERROR(__xludf.DUMMYFUNCTION("""COMPUTED_VALUE"""),"Quite a bit")</f>
        <v>Quite a bit</v>
      </c>
      <c r="F20" s="1" t="str">
        <f ca="1">IFERROR(__xludf.DUMMYFUNCTION("""COMPUTED_VALUE"""),"Yes")</f>
        <v>Yes</v>
      </c>
      <c r="G20" s="1" t="str">
        <f ca="1">IFERROR(__xludf.DUMMYFUNCTION("""COMPUTED_VALUE"""),"Often")</f>
        <v>Often</v>
      </c>
      <c r="H20" s="1" t="str">
        <f ca="1">IFERROR(__xludf.DUMMYFUNCTION("""COMPUTED_VALUE"""),"Quite a bit")</f>
        <v>Quite a bit</v>
      </c>
      <c r="I20" s="1" t="str">
        <f ca="1">IFERROR(__xludf.DUMMYFUNCTION("""COMPUTED_VALUE"""),"Yes")</f>
        <v>Yes</v>
      </c>
      <c r="J20" s="1" t="str">
        <f ca="1">IFERROR(__xludf.DUMMYFUNCTION("""COMPUTED_VALUE"""),"Yes")</f>
        <v>Yes</v>
      </c>
      <c r="K20" s="1" t="str">
        <f ca="1">IFERROR(__xludf.DUMMYFUNCTION("""COMPUTED_VALUE"""),"Often")</f>
        <v>Often</v>
      </c>
      <c r="L20" s="1" t="str">
        <f ca="1">IFERROR(__xludf.DUMMYFUNCTION("""COMPUTED_VALUE"""),"Neutral")</f>
        <v>Neutral</v>
      </c>
      <c r="M20" s="1" t="str">
        <f ca="1">IFERROR(__xludf.DUMMYFUNCTION("""COMPUTED_VALUE"""),"Neutral")</f>
        <v>Neutral</v>
      </c>
      <c r="N20" s="1" t="str">
        <f ca="1">IFERROR(__xludf.DUMMYFUNCTION("""COMPUTED_VALUE"""),"A little bit")</f>
        <v>A little bit</v>
      </c>
      <c r="O20" s="1" t="str">
        <f ca="1">IFERROR(__xludf.DUMMYFUNCTION("""COMPUTED_VALUE"""),"Neutral")</f>
        <v>Neutral</v>
      </c>
      <c r="P20" s="1" t="str">
        <f ca="1">IFERROR(__xludf.DUMMYFUNCTION("""COMPUTED_VALUE"""),"Quite a bit")</f>
        <v>Quite a bit</v>
      </c>
      <c r="Q20" s="1" t="str">
        <f ca="1">IFERROR(__xludf.DUMMYFUNCTION("""COMPUTED_VALUE"""),"Moderately")</f>
        <v>Moderately</v>
      </c>
      <c r="R20" s="1" t="str">
        <f ca="1">IFERROR(__xludf.DUMMYFUNCTION("""COMPUTED_VALUE"""),"Moderately")</f>
        <v>Moderately</v>
      </c>
      <c r="S20" s="1" t="str">
        <f ca="1">IFERROR(__xludf.DUMMYFUNCTION("""COMPUTED_VALUE"""),"A little bit")</f>
        <v>A little bit</v>
      </c>
      <c r="T20" s="1" t="str">
        <f ca="1">IFERROR(__xludf.DUMMYFUNCTION("""COMPUTED_VALUE"""),"A little bit")</f>
        <v>A little bit</v>
      </c>
      <c r="U20" s="1" t="str">
        <f ca="1">IFERROR(__xludf.DUMMYFUNCTION("""COMPUTED_VALUE"""),"A little bit")</f>
        <v>A little bit</v>
      </c>
      <c r="V20" s="1" t="str">
        <f ca="1">IFERROR(__xludf.DUMMYFUNCTION("""COMPUTED_VALUE"""),"A little bit")</f>
        <v>A little bit</v>
      </c>
      <c r="W20" s="1" t="str">
        <f ca="1">IFERROR(__xludf.DUMMYFUNCTION("""COMPUTED_VALUE"""),"Not at all")</f>
        <v>Not at all</v>
      </c>
      <c r="X20" s="1" t="str">
        <f ca="1">IFERROR(__xludf.DUMMYFUNCTION("""COMPUTED_VALUE"""),"Moderately")</f>
        <v>Moderately</v>
      </c>
      <c r="Y20" s="1" t="str">
        <f ca="1">IFERROR(__xludf.DUMMYFUNCTION("""COMPUTED_VALUE"""),"Quite a bit")</f>
        <v>Quite a bit</v>
      </c>
      <c r="Z20" s="1" t="str">
        <f ca="1">IFERROR(__xludf.DUMMYFUNCTION("""COMPUTED_VALUE"""),"Positively")</f>
        <v>Positively</v>
      </c>
      <c r="AA20" s="1" t="str">
        <f ca="1">IFERROR(__xludf.DUMMYFUNCTION("""COMPUTED_VALUE"""),"Quite a bit")</f>
        <v>Quite a bit</v>
      </c>
      <c r="AB20" s="1" t="str">
        <f ca="1">IFERROR(__xludf.DUMMYFUNCTION("""COMPUTED_VALUE"""),"Extremely")</f>
        <v>Extremely</v>
      </c>
      <c r="AC20" s="1" t="str">
        <f ca="1">IFERROR(__xludf.DUMMYFUNCTION("""COMPUTED_VALUE"""),"Extremely")</f>
        <v>Extremely</v>
      </c>
      <c r="AD20" s="1" t="str">
        <f ca="1">IFERROR(__xludf.DUMMYFUNCTION("""COMPUTED_VALUE"""),"Moderately")</f>
        <v>Moderately</v>
      </c>
      <c r="AE20" s="1" t="str">
        <f ca="1">IFERROR(__xludf.DUMMYFUNCTION("""COMPUTED_VALUE"""),"A little bit")</f>
        <v>A little bit</v>
      </c>
      <c r="AF20" s="1" t="str">
        <f ca="1">IFERROR(__xludf.DUMMYFUNCTION("""COMPUTED_VALUE"""),"Sometimes")</f>
        <v>Sometimes</v>
      </c>
      <c r="AG20" s="1" t="str">
        <f ca="1">IFERROR(__xludf.DUMMYFUNCTION("""COMPUTED_VALUE"""),"Sometimes")</f>
        <v>Sometimes</v>
      </c>
      <c r="AH20" s="1" t="str">
        <f ca="1">IFERROR(__xludf.DUMMYFUNCTION("""COMPUTED_VALUE"""),"Never")</f>
        <v>Never</v>
      </c>
      <c r="AI20" s="1" t="str">
        <f ca="1">IFERROR(__xludf.DUMMYFUNCTION("""COMPUTED_VALUE"""),"Rarely")</f>
        <v>Rarely</v>
      </c>
      <c r="AJ20" s="1" t="str">
        <f ca="1">IFERROR(__xludf.DUMMYFUNCTION("""COMPUTED_VALUE"""),"Rarely")</f>
        <v>Rarely</v>
      </c>
      <c r="AK20" s="1" t="str">
        <f ca="1">IFERROR(__xludf.DUMMYFUNCTION("""COMPUTED_VALUE"""),"Rarely")</f>
        <v>Rarely</v>
      </c>
      <c r="AL20" s="1" t="str">
        <f ca="1">IFERROR(__xludf.DUMMYFUNCTION("""COMPUTED_VALUE"""),"Rarely")</f>
        <v>Rarely</v>
      </c>
      <c r="AM20" s="1" t="str">
        <f ca="1">IFERROR(__xludf.DUMMYFUNCTION("""COMPUTED_VALUE"""),"Never")</f>
        <v>Never</v>
      </c>
      <c r="AN20" s="1" t="str">
        <f ca="1">IFERROR(__xludf.DUMMYFUNCTION("""COMPUTED_VALUE"""),"Rarely")</f>
        <v>Rarely</v>
      </c>
      <c r="AO20" s="1" t="str">
        <f ca="1">IFERROR(__xludf.DUMMYFUNCTION("""COMPUTED_VALUE"""),"Rarely")</f>
        <v>Rarely</v>
      </c>
      <c r="AP20" s="1" t="str">
        <f ca="1">IFERROR(__xludf.DUMMYFUNCTION("""COMPUTED_VALUE"""),"Rarely")</f>
        <v>Rarely</v>
      </c>
      <c r="AQ20" s="1" t="str">
        <f ca="1">IFERROR(__xludf.DUMMYFUNCTION("""COMPUTED_VALUE"""),"Never")</f>
        <v>Never</v>
      </c>
      <c r="AR20" s="1" t="str">
        <f ca="1">IFERROR(__xludf.DUMMYFUNCTION("""COMPUTED_VALUE"""),"Never")</f>
        <v>Never</v>
      </c>
      <c r="AS20" s="1" t="str">
        <f ca="1">IFERROR(__xludf.DUMMYFUNCTION("""COMPUTED_VALUE"""),"Disagree")</f>
        <v>Disagree</v>
      </c>
      <c r="AT20" s="1" t="str">
        <f ca="1">IFERROR(__xludf.DUMMYFUNCTION("""COMPUTED_VALUE"""),"Strongly Disagree")</f>
        <v>Strongly Disagree</v>
      </c>
      <c r="AU20" s="1" t="str">
        <f ca="1">IFERROR(__xludf.DUMMYFUNCTION("""COMPUTED_VALUE"""),"Neutral")</f>
        <v>Neutral</v>
      </c>
      <c r="AV20" s="1" t="str">
        <f ca="1">IFERROR(__xludf.DUMMYFUNCTION("""COMPUTED_VALUE"""),"Strongly Disagree")</f>
        <v>Strongly Disagree</v>
      </c>
      <c r="AW20" s="1" t="str">
        <f ca="1">IFERROR(__xludf.DUMMYFUNCTION("""COMPUTED_VALUE"""),"Neutral")</f>
        <v>Neutral</v>
      </c>
      <c r="AX20" s="1" t="str">
        <f ca="1">IFERROR(__xludf.DUMMYFUNCTION("""COMPUTED_VALUE"""),"Neutral")</f>
        <v>Neutral</v>
      </c>
      <c r="AY20" s="1" t="str">
        <f ca="1">IFERROR(__xludf.DUMMYFUNCTION("""COMPUTED_VALUE"""),"Neutral")</f>
        <v>Neutral</v>
      </c>
      <c r="AZ20" s="1" t="str">
        <f ca="1">IFERROR(__xludf.DUMMYFUNCTION("""COMPUTED_VALUE"""),"Neutral")</f>
        <v>Neutral</v>
      </c>
      <c r="BA20" s="1" t="str">
        <f ca="1">IFERROR(__xludf.DUMMYFUNCTION("""COMPUTED_VALUE"""),"Agree")</f>
        <v>Agree</v>
      </c>
      <c r="BB20" s="1" t="str">
        <f ca="1">IFERROR(__xludf.DUMMYFUNCTION("""COMPUTED_VALUE"""),"Strongly Disagree")</f>
        <v>Strongly Disagree</v>
      </c>
      <c r="BC20" s="1" t="str">
        <f ca="1">IFERROR(__xludf.DUMMYFUNCTION("""COMPUTED_VALUE"""),"Join in Positive/ Healthy Family Activities, Participate in Healthy Recreation/Hobbies")</f>
        <v>Join in Positive/ Healthy Family Activities, Participate in Healthy Recreation/Hobbies</v>
      </c>
      <c r="BD20" s="1" t="str">
        <f ca="1">IFERROR(__xludf.DUMMYFUNCTION("""COMPUTED_VALUE"""),"Never")</f>
        <v>Never</v>
      </c>
      <c r="BF20" s="1">
        <f t="shared" ca="1" si="0"/>
        <v>1</v>
      </c>
      <c r="BG20" s="7">
        <f t="shared" ca="1" si="1"/>
        <v>4</v>
      </c>
      <c r="BH20" s="1">
        <f t="shared" ca="1" si="2"/>
        <v>4</v>
      </c>
      <c r="BI20" s="10">
        <f t="shared" ca="1" si="3"/>
        <v>1</v>
      </c>
      <c r="BJ20" s="10">
        <f t="shared" ca="1" si="4"/>
        <v>4</v>
      </c>
      <c r="BK20" s="10">
        <f t="shared" ca="1" si="5"/>
        <v>4</v>
      </c>
      <c r="BL20" s="10">
        <f t="shared" ref="BL20:BM20" ca="1" si="108">IF(I20="Yes",1,IF(I20="No",2))</f>
        <v>1</v>
      </c>
      <c r="BM20" s="10">
        <f t="shared" ca="1" si="108"/>
        <v>1</v>
      </c>
      <c r="BN20" s="10">
        <f t="shared" ca="1" si="7"/>
        <v>4</v>
      </c>
      <c r="BO20" s="10">
        <f t="shared" ref="BO20:BP20" ca="1" si="109">IF(L20="Strongly Disagree",1,IF(L20="Disagree",2,IF(L20="Neutral",3,IF(L20="Agree",4,IF(L20="Strongly Agree",5)))))</f>
        <v>3</v>
      </c>
      <c r="BP20" s="10">
        <f t="shared" ca="1" si="109"/>
        <v>3</v>
      </c>
      <c r="BQ20" s="10">
        <f t="shared" ca="1" si="9"/>
        <v>2</v>
      </c>
      <c r="BR20" s="1">
        <f t="shared" ca="1" si="10"/>
        <v>3</v>
      </c>
      <c r="BS20" s="10">
        <f t="shared" ref="BS20:CB20" ca="1" si="110">IF(P20="Not at all",1,IF(P20="A little bit",2,IF(P20="Moderately",3,IF(P20="Quite a bit",4,IF(P20="Extremely",5)))))</f>
        <v>4</v>
      </c>
      <c r="BT20" s="10">
        <f t="shared" ca="1" si="110"/>
        <v>3</v>
      </c>
      <c r="BU20" s="10">
        <f t="shared" ca="1" si="110"/>
        <v>3</v>
      </c>
      <c r="BV20" s="10">
        <f t="shared" ca="1" si="110"/>
        <v>2</v>
      </c>
      <c r="BW20" s="10">
        <f t="shared" ca="1" si="110"/>
        <v>2</v>
      </c>
      <c r="BX20" s="10">
        <f t="shared" ca="1" si="110"/>
        <v>2</v>
      </c>
      <c r="BY20" s="10">
        <f t="shared" ca="1" si="110"/>
        <v>2</v>
      </c>
      <c r="BZ20" s="10">
        <f t="shared" ca="1" si="110"/>
        <v>1</v>
      </c>
      <c r="CA20" s="10">
        <f t="shared" ca="1" si="110"/>
        <v>3</v>
      </c>
      <c r="CB20" s="10">
        <f t="shared" ca="1" si="110"/>
        <v>4</v>
      </c>
      <c r="CC20" s="10">
        <f t="shared" ca="1" si="12"/>
        <v>2</v>
      </c>
      <c r="CD20" s="10">
        <f t="shared" ref="CD20:CH20" ca="1" si="111">IF(AA20="Not at all",1,IF(AA20="A little bit",2,IF(AA20="Moderately",3,IF(AA20="Quite a bit",4,IF(AA20="Extremely",5)))))</f>
        <v>4</v>
      </c>
      <c r="CE20" s="10">
        <f t="shared" ca="1" si="111"/>
        <v>5</v>
      </c>
      <c r="CF20" s="10">
        <f t="shared" ca="1" si="111"/>
        <v>5</v>
      </c>
      <c r="CG20" s="10">
        <f t="shared" ca="1" si="111"/>
        <v>3</v>
      </c>
      <c r="CH20" s="10">
        <f t="shared" ca="1" si="111"/>
        <v>2</v>
      </c>
      <c r="CI20" s="10">
        <f t="shared" ref="CI20:CT20" ca="1" si="112">IF(AF20="Never",1,IF(AF20="Rarely",2,IF(AF20="Sometimes",3,IF(AF20="Often",4,IF(AF20="Very Often",5)))))</f>
        <v>3</v>
      </c>
      <c r="CJ20" s="10">
        <f t="shared" ca="1" si="112"/>
        <v>3</v>
      </c>
      <c r="CK20" s="10">
        <f t="shared" ca="1" si="112"/>
        <v>1</v>
      </c>
      <c r="CL20" s="10">
        <f t="shared" ca="1" si="112"/>
        <v>2</v>
      </c>
      <c r="CM20" s="10">
        <f t="shared" ca="1" si="112"/>
        <v>2</v>
      </c>
      <c r="CN20" s="10">
        <f t="shared" ca="1" si="112"/>
        <v>2</v>
      </c>
      <c r="CO20" s="10">
        <f t="shared" ca="1" si="112"/>
        <v>2</v>
      </c>
      <c r="CP20" s="10">
        <f t="shared" ca="1" si="112"/>
        <v>1</v>
      </c>
      <c r="CQ20" s="10">
        <f t="shared" ca="1" si="112"/>
        <v>2</v>
      </c>
      <c r="CR20" s="10">
        <f t="shared" ca="1" si="112"/>
        <v>2</v>
      </c>
      <c r="CS20" s="10">
        <f t="shared" ca="1" si="112"/>
        <v>2</v>
      </c>
      <c r="CT20" s="10">
        <f t="shared" ca="1" si="112"/>
        <v>1</v>
      </c>
      <c r="CU20" s="10">
        <f t="shared" ca="1" si="15"/>
        <v>1</v>
      </c>
      <c r="CV20" s="1">
        <f t="shared" ref="CV20:DE20" ca="1" si="113">IF(AS20="Strongly Disagree",1,IF(AS20="Disagree",2,IF(AS20="Neutral",3,IF(AS20="Agree",4,IF(AS20="Strongly Agree",5)))))</f>
        <v>2</v>
      </c>
      <c r="CW20" s="1">
        <f t="shared" ca="1" si="113"/>
        <v>1</v>
      </c>
      <c r="CX20" s="1">
        <f t="shared" ca="1" si="113"/>
        <v>3</v>
      </c>
      <c r="CY20" s="1">
        <f t="shared" ca="1" si="113"/>
        <v>1</v>
      </c>
      <c r="CZ20" s="1">
        <f t="shared" ca="1" si="113"/>
        <v>3</v>
      </c>
      <c r="DA20" s="1">
        <f t="shared" ca="1" si="113"/>
        <v>3</v>
      </c>
      <c r="DB20" s="1">
        <f t="shared" ca="1" si="113"/>
        <v>3</v>
      </c>
      <c r="DC20" s="1">
        <f t="shared" ca="1" si="113"/>
        <v>3</v>
      </c>
      <c r="DD20" s="1">
        <f t="shared" ca="1" si="113"/>
        <v>4</v>
      </c>
      <c r="DE20" s="1">
        <f t="shared" ca="1" si="113"/>
        <v>1</v>
      </c>
      <c r="DG20" s="1">
        <f t="shared" ca="1" si="17"/>
        <v>1</v>
      </c>
    </row>
    <row r="21" spans="1:111" ht="15">
      <c r="A21" s="8">
        <f ca="1">IFERROR(__xludf.DUMMYFUNCTION("""COMPUTED_VALUE"""),43802.5188686574)</f>
        <v>43802.518868657397</v>
      </c>
      <c r="B21" s="1" t="str">
        <f ca="1">IFERROR(__xludf.DUMMYFUNCTION("""COMPUTED_VALUE"""),"Yes")</f>
        <v>Yes</v>
      </c>
      <c r="C21" s="3" t="str">
        <f ca="1">IFERROR(__xludf.DUMMYFUNCTION("""COMPUTED_VALUE"""),"Sworn Officer")</f>
        <v>Sworn Officer</v>
      </c>
      <c r="D21" s="1" t="str">
        <f ca="1">IFERROR(__xludf.DUMMYFUNCTION("""COMPUTED_VALUE"""),"7-13 years")</f>
        <v>7-13 years</v>
      </c>
      <c r="E21" s="1" t="str">
        <f ca="1">IFERROR(__xludf.DUMMYFUNCTION("""COMPUTED_VALUE"""),"A little bit")</f>
        <v>A little bit</v>
      </c>
      <c r="F21" s="1" t="str">
        <f ca="1">IFERROR(__xludf.DUMMYFUNCTION("""COMPUTED_VALUE"""),"No")</f>
        <v>No</v>
      </c>
      <c r="G21" s="1" t="str">
        <f ca="1">IFERROR(__xludf.DUMMYFUNCTION("""COMPUTED_VALUE"""),"Rarely")</f>
        <v>Rarely</v>
      </c>
      <c r="H21" s="1" t="str">
        <f ca="1">IFERROR(__xludf.DUMMYFUNCTION("""COMPUTED_VALUE"""),"Not at all")</f>
        <v>Not at all</v>
      </c>
      <c r="I21" s="1" t="str">
        <f ca="1">IFERROR(__xludf.DUMMYFUNCTION("""COMPUTED_VALUE"""),"Yes")</f>
        <v>Yes</v>
      </c>
      <c r="J21" s="1" t="str">
        <f ca="1">IFERROR(__xludf.DUMMYFUNCTION("""COMPUTED_VALUE"""),"Yes")</f>
        <v>Yes</v>
      </c>
      <c r="K21" s="1" t="str">
        <f ca="1">IFERROR(__xludf.DUMMYFUNCTION("""COMPUTED_VALUE"""),"Rarely")</f>
        <v>Rarely</v>
      </c>
      <c r="L21" s="1" t="str">
        <f ca="1">IFERROR(__xludf.DUMMYFUNCTION("""COMPUTED_VALUE"""),"Strongly Agree")</f>
        <v>Strongly Agree</v>
      </c>
      <c r="M21" s="1" t="str">
        <f ca="1">IFERROR(__xludf.DUMMYFUNCTION("""COMPUTED_VALUE"""),"Disagree")</f>
        <v>Disagree</v>
      </c>
      <c r="N21" s="1" t="str">
        <f ca="1">IFERROR(__xludf.DUMMYFUNCTION("""COMPUTED_VALUE"""),"Not at all")</f>
        <v>Not at all</v>
      </c>
      <c r="O21" s="1" t="str">
        <f ca="1">IFERROR(__xludf.DUMMYFUNCTION("""COMPUTED_VALUE"""),"Neutral")</f>
        <v>Neutral</v>
      </c>
      <c r="P21" s="1" t="str">
        <f ca="1">IFERROR(__xludf.DUMMYFUNCTION("""COMPUTED_VALUE"""),"A little bit")</f>
        <v>A little bit</v>
      </c>
      <c r="Q21" s="1" t="str">
        <f ca="1">IFERROR(__xludf.DUMMYFUNCTION("""COMPUTED_VALUE"""),"Not at all")</f>
        <v>Not at all</v>
      </c>
      <c r="R21" s="1" t="str">
        <f ca="1">IFERROR(__xludf.DUMMYFUNCTION("""COMPUTED_VALUE"""),"Moderately")</f>
        <v>Moderately</v>
      </c>
      <c r="S21" s="1" t="str">
        <f ca="1">IFERROR(__xludf.DUMMYFUNCTION("""COMPUTED_VALUE"""),"Not at all")</f>
        <v>Not at all</v>
      </c>
      <c r="T21" s="1" t="str">
        <f ca="1">IFERROR(__xludf.DUMMYFUNCTION("""COMPUTED_VALUE"""),"Not at all")</f>
        <v>Not at all</v>
      </c>
      <c r="U21" s="1" t="str">
        <f ca="1">IFERROR(__xludf.DUMMYFUNCTION("""COMPUTED_VALUE"""),"Moderately")</f>
        <v>Moderately</v>
      </c>
      <c r="V21" s="1" t="str">
        <f ca="1">IFERROR(__xludf.DUMMYFUNCTION("""COMPUTED_VALUE"""),"Moderately")</f>
        <v>Moderately</v>
      </c>
      <c r="W21" s="1" t="str">
        <f ca="1">IFERROR(__xludf.DUMMYFUNCTION("""COMPUTED_VALUE"""),"Not at all")</f>
        <v>Not at all</v>
      </c>
      <c r="X21" s="1" t="str">
        <f ca="1">IFERROR(__xludf.DUMMYFUNCTION("""COMPUTED_VALUE"""),"Not at all")</f>
        <v>Not at all</v>
      </c>
      <c r="Y21" s="1" t="str">
        <f ca="1">IFERROR(__xludf.DUMMYFUNCTION("""COMPUTED_VALUE"""),"Moderately")</f>
        <v>Moderately</v>
      </c>
      <c r="Z21" s="1" t="str">
        <f ca="1">IFERROR(__xludf.DUMMYFUNCTION("""COMPUTED_VALUE"""),"Not at all")</f>
        <v>Not at all</v>
      </c>
      <c r="AA21" s="1" t="str">
        <f ca="1">IFERROR(__xludf.DUMMYFUNCTION("""COMPUTED_VALUE"""),"Not at all")</f>
        <v>Not at all</v>
      </c>
      <c r="AB21" s="1" t="str">
        <f ca="1">IFERROR(__xludf.DUMMYFUNCTION("""COMPUTED_VALUE"""),"Not at all")</f>
        <v>Not at all</v>
      </c>
      <c r="AC21" s="1" t="str">
        <f ca="1">IFERROR(__xludf.DUMMYFUNCTION("""COMPUTED_VALUE"""),"Not at all")</f>
        <v>Not at all</v>
      </c>
      <c r="AD21" s="1" t="str">
        <f ca="1">IFERROR(__xludf.DUMMYFUNCTION("""COMPUTED_VALUE"""),"Not at all")</f>
        <v>Not at all</v>
      </c>
      <c r="AE21" s="1" t="str">
        <f ca="1">IFERROR(__xludf.DUMMYFUNCTION("""COMPUTED_VALUE"""),"Not at all")</f>
        <v>Not at all</v>
      </c>
      <c r="AF21" s="1" t="str">
        <f ca="1">IFERROR(__xludf.DUMMYFUNCTION("""COMPUTED_VALUE"""),"Never")</f>
        <v>Never</v>
      </c>
      <c r="AG21" s="1" t="str">
        <f ca="1">IFERROR(__xludf.DUMMYFUNCTION("""COMPUTED_VALUE"""),"Never")</f>
        <v>Never</v>
      </c>
      <c r="AH21" s="1" t="str">
        <f ca="1">IFERROR(__xludf.DUMMYFUNCTION("""COMPUTED_VALUE"""),"Rarely")</f>
        <v>Rarely</v>
      </c>
      <c r="AI21" s="1" t="str">
        <f ca="1">IFERROR(__xludf.DUMMYFUNCTION("""COMPUTED_VALUE"""),"Very Often")</f>
        <v>Very Often</v>
      </c>
      <c r="AJ21" s="1" t="str">
        <f ca="1">IFERROR(__xludf.DUMMYFUNCTION("""COMPUTED_VALUE"""),"Rarely")</f>
        <v>Rarely</v>
      </c>
      <c r="AK21" s="1" t="str">
        <f ca="1">IFERROR(__xludf.DUMMYFUNCTION("""COMPUTED_VALUE"""),"Often")</f>
        <v>Often</v>
      </c>
      <c r="AL21" s="1" t="str">
        <f ca="1">IFERROR(__xludf.DUMMYFUNCTION("""COMPUTED_VALUE"""),"Often")</f>
        <v>Often</v>
      </c>
      <c r="AM21" s="1" t="str">
        <f ca="1">IFERROR(__xludf.DUMMYFUNCTION("""COMPUTED_VALUE"""),"Sometimes")</f>
        <v>Sometimes</v>
      </c>
      <c r="AN21" s="1" t="str">
        <f ca="1">IFERROR(__xludf.DUMMYFUNCTION("""COMPUTED_VALUE"""),"Often")</f>
        <v>Often</v>
      </c>
      <c r="AO21" s="1" t="str">
        <f ca="1">IFERROR(__xludf.DUMMYFUNCTION("""COMPUTED_VALUE"""),"Rarely")</f>
        <v>Rarely</v>
      </c>
      <c r="AP21" s="1" t="str">
        <f ca="1">IFERROR(__xludf.DUMMYFUNCTION("""COMPUTED_VALUE"""),"Rarely")</f>
        <v>Rarely</v>
      </c>
      <c r="AQ21" s="1" t="str">
        <f ca="1">IFERROR(__xludf.DUMMYFUNCTION("""COMPUTED_VALUE"""),"Never")</f>
        <v>Never</v>
      </c>
      <c r="AR21" s="1" t="str">
        <f ca="1">IFERROR(__xludf.DUMMYFUNCTION("""COMPUTED_VALUE"""),"Never")</f>
        <v>Never</v>
      </c>
      <c r="AS21" s="1" t="str">
        <f ca="1">IFERROR(__xludf.DUMMYFUNCTION("""COMPUTED_VALUE"""),"Disagree")</f>
        <v>Disagree</v>
      </c>
      <c r="AT21" s="1" t="str">
        <f ca="1">IFERROR(__xludf.DUMMYFUNCTION("""COMPUTED_VALUE"""),"Neutral")</f>
        <v>Neutral</v>
      </c>
      <c r="AU21" s="1" t="str">
        <f ca="1">IFERROR(__xludf.DUMMYFUNCTION("""COMPUTED_VALUE"""),"Strongly Agree")</f>
        <v>Strongly Agree</v>
      </c>
      <c r="AV21" s="1" t="str">
        <f ca="1">IFERROR(__xludf.DUMMYFUNCTION("""COMPUTED_VALUE"""),"Neutral")</f>
        <v>Neutral</v>
      </c>
      <c r="AW21" s="1" t="str">
        <f ca="1">IFERROR(__xludf.DUMMYFUNCTION("""COMPUTED_VALUE"""),"Agree")</f>
        <v>Agree</v>
      </c>
      <c r="AX21" s="1" t="str">
        <f ca="1">IFERROR(__xludf.DUMMYFUNCTION("""COMPUTED_VALUE"""),"Agree")</f>
        <v>Agree</v>
      </c>
      <c r="AY21" s="1" t="str">
        <f ca="1">IFERROR(__xludf.DUMMYFUNCTION("""COMPUTED_VALUE"""),"Disagree")</f>
        <v>Disagree</v>
      </c>
      <c r="AZ21" s="1" t="str">
        <f ca="1">IFERROR(__xludf.DUMMYFUNCTION("""COMPUTED_VALUE"""),"Agree")</f>
        <v>Agree</v>
      </c>
      <c r="BA21" s="1" t="str">
        <f ca="1">IFERROR(__xludf.DUMMYFUNCTION("""COMPUTED_VALUE"""),"Agree")</f>
        <v>Agree</v>
      </c>
      <c r="BB21" s="1" t="str">
        <f ca="1">IFERROR(__xludf.DUMMYFUNCTION("""COMPUTED_VALUE"""),"Agree")</f>
        <v>Agree</v>
      </c>
      <c r="BC21" s="1" t="str">
        <f ca="1">IFERROR(__xludf.DUMMYFUNCTION("""COMPUTED_VALUE"""),"Isolate Yourself, Exercise")</f>
        <v>Isolate Yourself, Exercise</v>
      </c>
      <c r="BD21" s="1" t="str">
        <f ca="1">IFERROR(__xludf.DUMMYFUNCTION("""COMPUTED_VALUE"""),"Never")</f>
        <v>Never</v>
      </c>
      <c r="BF21" s="1">
        <f t="shared" ca="1" si="0"/>
        <v>1</v>
      </c>
      <c r="BG21" s="7">
        <f t="shared" ca="1" si="1"/>
        <v>2</v>
      </c>
      <c r="BH21" s="1">
        <f t="shared" ca="1" si="2"/>
        <v>2</v>
      </c>
      <c r="BI21" s="10">
        <f t="shared" ca="1" si="3"/>
        <v>2</v>
      </c>
      <c r="BJ21" s="10">
        <f t="shared" ca="1" si="4"/>
        <v>2</v>
      </c>
      <c r="BK21" s="10">
        <f t="shared" ca="1" si="5"/>
        <v>1</v>
      </c>
      <c r="BL21" s="10">
        <f t="shared" ref="BL21:BM21" ca="1" si="114">IF(I21="Yes",1,IF(I21="No",2))</f>
        <v>1</v>
      </c>
      <c r="BM21" s="10">
        <f t="shared" ca="1" si="114"/>
        <v>1</v>
      </c>
      <c r="BN21" s="10">
        <f t="shared" ca="1" si="7"/>
        <v>2</v>
      </c>
      <c r="BO21" s="10">
        <f t="shared" ref="BO21:BP21" ca="1" si="115">IF(L21="Strongly Disagree",1,IF(L21="Disagree",2,IF(L21="Neutral",3,IF(L21="Agree",4,IF(L21="Strongly Agree",5)))))</f>
        <v>5</v>
      </c>
      <c r="BP21" s="10">
        <f t="shared" ca="1" si="115"/>
        <v>2</v>
      </c>
      <c r="BQ21" s="10">
        <f t="shared" ca="1" si="9"/>
        <v>1</v>
      </c>
      <c r="BR21" s="1">
        <f t="shared" ca="1" si="10"/>
        <v>3</v>
      </c>
      <c r="BS21" s="10">
        <f t="shared" ref="BS21:CB21" ca="1" si="116">IF(P21="Not at all",1,IF(P21="A little bit",2,IF(P21="Moderately",3,IF(P21="Quite a bit",4,IF(P21="Extremely",5)))))</f>
        <v>2</v>
      </c>
      <c r="BT21" s="10">
        <f t="shared" ca="1" si="116"/>
        <v>1</v>
      </c>
      <c r="BU21" s="10">
        <f t="shared" ca="1" si="116"/>
        <v>3</v>
      </c>
      <c r="BV21" s="10">
        <f t="shared" ca="1" si="116"/>
        <v>1</v>
      </c>
      <c r="BW21" s="10">
        <f t="shared" ca="1" si="116"/>
        <v>1</v>
      </c>
      <c r="BX21" s="10">
        <f t="shared" ca="1" si="116"/>
        <v>3</v>
      </c>
      <c r="BY21" s="10">
        <f t="shared" ca="1" si="116"/>
        <v>3</v>
      </c>
      <c r="BZ21" s="10">
        <f t="shared" ca="1" si="116"/>
        <v>1</v>
      </c>
      <c r="CA21" s="10">
        <f t="shared" ca="1" si="116"/>
        <v>1</v>
      </c>
      <c r="CB21" s="10">
        <f t="shared" ca="1" si="116"/>
        <v>3</v>
      </c>
      <c r="CC21" s="10">
        <f t="shared" ca="1" si="12"/>
        <v>4</v>
      </c>
      <c r="CD21" s="10">
        <f t="shared" ref="CD21:CH21" ca="1" si="117">IF(AA21="Not at all",1,IF(AA21="A little bit",2,IF(AA21="Moderately",3,IF(AA21="Quite a bit",4,IF(AA21="Extremely",5)))))</f>
        <v>1</v>
      </c>
      <c r="CE21" s="10">
        <f t="shared" ca="1" si="117"/>
        <v>1</v>
      </c>
      <c r="CF21" s="10">
        <f t="shared" ca="1" si="117"/>
        <v>1</v>
      </c>
      <c r="CG21" s="10">
        <f t="shared" ca="1" si="117"/>
        <v>1</v>
      </c>
      <c r="CH21" s="10">
        <f t="shared" ca="1" si="117"/>
        <v>1</v>
      </c>
      <c r="CI21" s="10">
        <f t="shared" ref="CI21:CT21" ca="1" si="118">IF(AF21="Never",1,IF(AF21="Rarely",2,IF(AF21="Sometimes",3,IF(AF21="Often",4,IF(AF21="Very Often",5)))))</f>
        <v>1</v>
      </c>
      <c r="CJ21" s="10">
        <f t="shared" ca="1" si="118"/>
        <v>1</v>
      </c>
      <c r="CK21" s="10">
        <f t="shared" ca="1" si="118"/>
        <v>2</v>
      </c>
      <c r="CL21" s="10">
        <f t="shared" ca="1" si="118"/>
        <v>5</v>
      </c>
      <c r="CM21" s="10">
        <f t="shared" ca="1" si="118"/>
        <v>2</v>
      </c>
      <c r="CN21" s="10">
        <f t="shared" ca="1" si="118"/>
        <v>4</v>
      </c>
      <c r="CO21" s="10">
        <f t="shared" ca="1" si="118"/>
        <v>4</v>
      </c>
      <c r="CP21" s="10">
        <f t="shared" ca="1" si="118"/>
        <v>3</v>
      </c>
      <c r="CQ21" s="10">
        <f t="shared" ca="1" si="118"/>
        <v>4</v>
      </c>
      <c r="CR21" s="10">
        <f t="shared" ca="1" si="118"/>
        <v>2</v>
      </c>
      <c r="CS21" s="10">
        <f t="shared" ca="1" si="118"/>
        <v>2</v>
      </c>
      <c r="CT21" s="10">
        <f t="shared" ca="1" si="118"/>
        <v>1</v>
      </c>
      <c r="CU21" s="10">
        <f t="shared" ca="1" si="15"/>
        <v>1</v>
      </c>
      <c r="CV21" s="1">
        <f t="shared" ref="CV21:DE21" ca="1" si="119">IF(AS21="Strongly Disagree",1,IF(AS21="Disagree",2,IF(AS21="Neutral",3,IF(AS21="Agree",4,IF(AS21="Strongly Agree",5)))))</f>
        <v>2</v>
      </c>
      <c r="CW21" s="1">
        <f t="shared" ca="1" si="119"/>
        <v>3</v>
      </c>
      <c r="CX21" s="1">
        <f t="shared" ca="1" si="119"/>
        <v>5</v>
      </c>
      <c r="CY21" s="1">
        <f t="shared" ca="1" si="119"/>
        <v>3</v>
      </c>
      <c r="CZ21" s="1">
        <f t="shared" ca="1" si="119"/>
        <v>4</v>
      </c>
      <c r="DA21" s="1">
        <f t="shared" ca="1" si="119"/>
        <v>4</v>
      </c>
      <c r="DB21" s="1">
        <f t="shared" ca="1" si="119"/>
        <v>2</v>
      </c>
      <c r="DC21" s="1">
        <f t="shared" ca="1" si="119"/>
        <v>4</v>
      </c>
      <c r="DD21" s="1">
        <f t="shared" ca="1" si="119"/>
        <v>4</v>
      </c>
      <c r="DE21" s="1">
        <f t="shared" ca="1" si="119"/>
        <v>4</v>
      </c>
      <c r="DG21" s="1">
        <f t="shared" ca="1" si="17"/>
        <v>1</v>
      </c>
    </row>
    <row r="22" spans="1:111" ht="15">
      <c r="A22" s="8">
        <f ca="1">IFERROR(__xludf.DUMMYFUNCTION("""COMPUTED_VALUE"""),43802.5193493865)</f>
        <v>43802.519349386501</v>
      </c>
      <c r="B22" s="1" t="str">
        <f ca="1">IFERROR(__xludf.DUMMYFUNCTION("""COMPUTED_VALUE"""),"Yes")</f>
        <v>Yes</v>
      </c>
      <c r="C22" s="3" t="str">
        <f ca="1">IFERROR(__xludf.DUMMYFUNCTION("""COMPUTED_VALUE"""),"Sworn Officer")</f>
        <v>Sworn Officer</v>
      </c>
      <c r="D22" s="1" t="str">
        <f ca="1">IFERROR(__xludf.DUMMYFUNCTION("""COMPUTED_VALUE"""),"1-6 years")</f>
        <v>1-6 years</v>
      </c>
      <c r="E22" s="1" t="str">
        <f ca="1">IFERROR(__xludf.DUMMYFUNCTION("""COMPUTED_VALUE"""),"Not at all")</f>
        <v>Not at all</v>
      </c>
      <c r="F22" s="1" t="str">
        <f ca="1">IFERROR(__xludf.DUMMYFUNCTION("""COMPUTED_VALUE"""),"No")</f>
        <v>No</v>
      </c>
      <c r="G22" s="1" t="str">
        <f ca="1">IFERROR(__xludf.DUMMYFUNCTION("""COMPUTED_VALUE"""),"Rarely")</f>
        <v>Rarely</v>
      </c>
      <c r="H22" s="1" t="str">
        <f ca="1">IFERROR(__xludf.DUMMYFUNCTION("""COMPUTED_VALUE"""),"A little bit")</f>
        <v>A little bit</v>
      </c>
      <c r="I22" s="1" t="str">
        <f ca="1">IFERROR(__xludf.DUMMYFUNCTION("""COMPUTED_VALUE"""),"No")</f>
        <v>No</v>
      </c>
      <c r="J22" s="1" t="str">
        <f ca="1">IFERROR(__xludf.DUMMYFUNCTION("""COMPUTED_VALUE"""),"No")</f>
        <v>No</v>
      </c>
      <c r="K22" s="1" t="str">
        <f ca="1">IFERROR(__xludf.DUMMYFUNCTION("""COMPUTED_VALUE"""),"Sometimes")</f>
        <v>Sometimes</v>
      </c>
      <c r="L22" s="1" t="str">
        <f ca="1">IFERROR(__xludf.DUMMYFUNCTION("""COMPUTED_VALUE"""),"Agree")</f>
        <v>Agree</v>
      </c>
      <c r="M22" s="1" t="str">
        <f ca="1">IFERROR(__xludf.DUMMYFUNCTION("""COMPUTED_VALUE"""),"Agree")</f>
        <v>Agree</v>
      </c>
      <c r="N22" s="1" t="str">
        <f ca="1">IFERROR(__xludf.DUMMYFUNCTION("""COMPUTED_VALUE"""),"Moderately")</f>
        <v>Moderately</v>
      </c>
      <c r="O22" s="1" t="str">
        <f ca="1">IFERROR(__xludf.DUMMYFUNCTION("""COMPUTED_VALUE"""),"Agree")</f>
        <v>Agree</v>
      </c>
      <c r="P22" s="1" t="str">
        <f ca="1">IFERROR(__xludf.DUMMYFUNCTION("""COMPUTED_VALUE"""),"A little bit")</f>
        <v>A little bit</v>
      </c>
      <c r="Q22" s="1" t="str">
        <f ca="1">IFERROR(__xludf.DUMMYFUNCTION("""COMPUTED_VALUE"""),"Not at all")</f>
        <v>Not at all</v>
      </c>
      <c r="R22" s="1" t="str">
        <f ca="1">IFERROR(__xludf.DUMMYFUNCTION("""COMPUTED_VALUE"""),"A little bit")</f>
        <v>A little bit</v>
      </c>
      <c r="S22" s="1" t="str">
        <f ca="1">IFERROR(__xludf.DUMMYFUNCTION("""COMPUTED_VALUE"""),"A little bit")</f>
        <v>A little bit</v>
      </c>
      <c r="T22" s="1" t="str">
        <f ca="1">IFERROR(__xludf.DUMMYFUNCTION("""COMPUTED_VALUE"""),"Moderately")</f>
        <v>Moderately</v>
      </c>
      <c r="U22" s="1" t="str">
        <f ca="1">IFERROR(__xludf.DUMMYFUNCTION("""COMPUTED_VALUE"""),"Quite a bit")</f>
        <v>Quite a bit</v>
      </c>
      <c r="V22" s="1" t="str">
        <f ca="1">IFERROR(__xludf.DUMMYFUNCTION("""COMPUTED_VALUE"""),"A little bit")</f>
        <v>A little bit</v>
      </c>
      <c r="W22" s="1" t="str">
        <f ca="1">IFERROR(__xludf.DUMMYFUNCTION("""COMPUTED_VALUE"""),"Not at all")</f>
        <v>Not at all</v>
      </c>
      <c r="X22" s="1" t="str">
        <f ca="1">IFERROR(__xludf.DUMMYFUNCTION("""COMPUTED_VALUE"""),"Moderately")</f>
        <v>Moderately</v>
      </c>
      <c r="Y22" s="1" t="str">
        <f ca="1">IFERROR(__xludf.DUMMYFUNCTION("""COMPUTED_VALUE"""),"Extremely")</f>
        <v>Extremely</v>
      </c>
      <c r="Z22" s="1" t="str">
        <f ca="1">IFERROR(__xludf.DUMMYFUNCTION("""COMPUTED_VALUE"""),"Not at all")</f>
        <v>Not at all</v>
      </c>
      <c r="AA22" s="1" t="str">
        <f ca="1">IFERROR(__xludf.DUMMYFUNCTION("""COMPUTED_VALUE"""),"Not at all")</f>
        <v>Not at all</v>
      </c>
      <c r="AB22" s="1" t="str">
        <f ca="1">IFERROR(__xludf.DUMMYFUNCTION("""COMPUTED_VALUE"""),"Not at all")</f>
        <v>Not at all</v>
      </c>
      <c r="AC22" s="1" t="str">
        <f ca="1">IFERROR(__xludf.DUMMYFUNCTION("""COMPUTED_VALUE"""),"Not at all")</f>
        <v>Not at all</v>
      </c>
      <c r="AD22" s="1" t="str">
        <f ca="1">IFERROR(__xludf.DUMMYFUNCTION("""COMPUTED_VALUE"""),"Not at all")</f>
        <v>Not at all</v>
      </c>
      <c r="AE22" s="1" t="str">
        <f ca="1">IFERROR(__xludf.DUMMYFUNCTION("""COMPUTED_VALUE"""),"Not at all")</f>
        <v>Not at all</v>
      </c>
      <c r="AF22" s="1" t="str">
        <f ca="1">IFERROR(__xludf.DUMMYFUNCTION("""COMPUTED_VALUE"""),"Sometimes")</f>
        <v>Sometimes</v>
      </c>
      <c r="AG22" s="1" t="str">
        <f ca="1">IFERROR(__xludf.DUMMYFUNCTION("""COMPUTED_VALUE"""),"Sometimes")</f>
        <v>Sometimes</v>
      </c>
      <c r="AH22" s="1" t="str">
        <f ca="1">IFERROR(__xludf.DUMMYFUNCTION("""COMPUTED_VALUE"""),"Rarely")</f>
        <v>Rarely</v>
      </c>
      <c r="AI22" s="1" t="str">
        <f ca="1">IFERROR(__xludf.DUMMYFUNCTION("""COMPUTED_VALUE"""),"Rarely")</f>
        <v>Rarely</v>
      </c>
      <c r="AJ22" s="1" t="str">
        <f ca="1">IFERROR(__xludf.DUMMYFUNCTION("""COMPUTED_VALUE"""),"Never")</f>
        <v>Never</v>
      </c>
      <c r="AK22" s="1" t="str">
        <f ca="1">IFERROR(__xludf.DUMMYFUNCTION("""COMPUTED_VALUE"""),"Rarely")</f>
        <v>Rarely</v>
      </c>
      <c r="AL22" s="1" t="str">
        <f ca="1">IFERROR(__xludf.DUMMYFUNCTION("""COMPUTED_VALUE"""),"Rarely")</f>
        <v>Rarely</v>
      </c>
      <c r="AM22" s="1" t="str">
        <f ca="1">IFERROR(__xludf.DUMMYFUNCTION("""COMPUTED_VALUE"""),"Rarely")</f>
        <v>Rarely</v>
      </c>
      <c r="AN22" s="1" t="str">
        <f ca="1">IFERROR(__xludf.DUMMYFUNCTION("""COMPUTED_VALUE"""),"Rarely")</f>
        <v>Rarely</v>
      </c>
      <c r="AO22" s="1" t="str">
        <f ca="1">IFERROR(__xludf.DUMMYFUNCTION("""COMPUTED_VALUE"""),"Never")</f>
        <v>Never</v>
      </c>
      <c r="AP22" s="1" t="str">
        <f ca="1">IFERROR(__xludf.DUMMYFUNCTION("""COMPUTED_VALUE"""),"Never")</f>
        <v>Never</v>
      </c>
      <c r="AQ22" s="1" t="str">
        <f ca="1">IFERROR(__xludf.DUMMYFUNCTION("""COMPUTED_VALUE"""),"Never")</f>
        <v>Never</v>
      </c>
      <c r="AR22" s="1" t="str">
        <f ca="1">IFERROR(__xludf.DUMMYFUNCTION("""COMPUTED_VALUE"""),"Never")</f>
        <v>Never</v>
      </c>
      <c r="AS22" s="1" t="str">
        <f ca="1">IFERROR(__xludf.DUMMYFUNCTION("""COMPUTED_VALUE"""),"Neutral")</f>
        <v>Neutral</v>
      </c>
      <c r="AT22" s="1" t="str">
        <f ca="1">IFERROR(__xludf.DUMMYFUNCTION("""COMPUTED_VALUE"""),"Disagree")</f>
        <v>Disagree</v>
      </c>
      <c r="AU22" s="1" t="str">
        <f ca="1">IFERROR(__xludf.DUMMYFUNCTION("""COMPUTED_VALUE"""),"Disagree")</f>
        <v>Disagree</v>
      </c>
      <c r="AV22" s="1" t="str">
        <f ca="1">IFERROR(__xludf.DUMMYFUNCTION("""COMPUTED_VALUE"""),"Strongly Disagree")</f>
        <v>Strongly Disagree</v>
      </c>
      <c r="AW22" s="1" t="str">
        <f ca="1">IFERROR(__xludf.DUMMYFUNCTION("""COMPUTED_VALUE"""),"Disagree")</f>
        <v>Disagree</v>
      </c>
      <c r="AX22" s="1" t="str">
        <f ca="1">IFERROR(__xludf.DUMMYFUNCTION("""COMPUTED_VALUE"""),"Disagree")</f>
        <v>Disagree</v>
      </c>
      <c r="AY22" s="1" t="str">
        <f ca="1">IFERROR(__xludf.DUMMYFUNCTION("""COMPUTED_VALUE"""),"Disagree")</f>
        <v>Disagree</v>
      </c>
      <c r="AZ22" s="1" t="str">
        <f ca="1">IFERROR(__xludf.DUMMYFUNCTION("""COMPUTED_VALUE"""),"Disagree")</f>
        <v>Disagree</v>
      </c>
      <c r="BA22" s="1" t="str">
        <f ca="1">IFERROR(__xludf.DUMMYFUNCTION("""COMPUTED_VALUE"""),"Agree")</f>
        <v>Agree</v>
      </c>
      <c r="BB22" s="1" t="str">
        <f ca="1">IFERROR(__xludf.DUMMYFUNCTION("""COMPUTED_VALUE"""),"Agree")</f>
        <v>Agree</v>
      </c>
      <c r="BC22" s="1" t="str">
        <f ca="1">IFERROR(__xludf.DUMMYFUNCTION("""COMPUTED_VALUE"""),"Exercise, Participate in Healthy Recreation/Hobbies, Talk to only those inside the department about your hard shift")</f>
        <v>Exercise, Participate in Healthy Recreation/Hobbies, Talk to only those inside the department about your hard shift</v>
      </c>
      <c r="BD22" s="1" t="str">
        <f ca="1">IFERROR(__xludf.DUMMYFUNCTION("""COMPUTED_VALUE"""),"Sometimes")</f>
        <v>Sometimes</v>
      </c>
      <c r="BF22" s="1">
        <f t="shared" ca="1" si="0"/>
        <v>1</v>
      </c>
      <c r="BG22" s="7">
        <f t="shared" ca="1" si="1"/>
        <v>1</v>
      </c>
      <c r="BH22" s="1">
        <f t="shared" ca="1" si="2"/>
        <v>1</v>
      </c>
      <c r="BI22" s="10">
        <f t="shared" ca="1" si="3"/>
        <v>2</v>
      </c>
      <c r="BJ22" s="10">
        <f t="shared" ca="1" si="4"/>
        <v>2</v>
      </c>
      <c r="BK22" s="10">
        <f t="shared" ca="1" si="5"/>
        <v>2</v>
      </c>
      <c r="BL22" s="10">
        <f t="shared" ref="BL22:BM22" ca="1" si="120">IF(I22="Yes",1,IF(I22="No",2))</f>
        <v>2</v>
      </c>
      <c r="BM22" s="10">
        <f t="shared" ca="1" si="120"/>
        <v>2</v>
      </c>
      <c r="BN22" s="10">
        <f t="shared" ca="1" si="7"/>
        <v>3</v>
      </c>
      <c r="BO22" s="10">
        <f t="shared" ref="BO22:BP22" ca="1" si="121">IF(L22="Strongly Disagree",1,IF(L22="Disagree",2,IF(L22="Neutral",3,IF(L22="Agree",4,IF(L22="Strongly Agree",5)))))</f>
        <v>4</v>
      </c>
      <c r="BP22" s="10">
        <f t="shared" ca="1" si="121"/>
        <v>4</v>
      </c>
      <c r="BQ22" s="10">
        <f t="shared" ca="1" si="9"/>
        <v>3</v>
      </c>
      <c r="BR22" s="1">
        <f t="shared" ca="1" si="10"/>
        <v>4</v>
      </c>
      <c r="BS22" s="10">
        <f t="shared" ref="BS22:CB22" ca="1" si="122">IF(P22="Not at all",1,IF(P22="A little bit",2,IF(P22="Moderately",3,IF(P22="Quite a bit",4,IF(P22="Extremely",5)))))</f>
        <v>2</v>
      </c>
      <c r="BT22" s="10">
        <f t="shared" ca="1" si="122"/>
        <v>1</v>
      </c>
      <c r="BU22" s="10">
        <f t="shared" ca="1" si="122"/>
        <v>2</v>
      </c>
      <c r="BV22" s="10">
        <f t="shared" ca="1" si="122"/>
        <v>2</v>
      </c>
      <c r="BW22" s="10">
        <f t="shared" ca="1" si="122"/>
        <v>3</v>
      </c>
      <c r="BX22" s="10">
        <f t="shared" ca="1" si="122"/>
        <v>4</v>
      </c>
      <c r="BY22" s="10">
        <f t="shared" ca="1" si="122"/>
        <v>2</v>
      </c>
      <c r="BZ22" s="10">
        <f t="shared" ca="1" si="122"/>
        <v>1</v>
      </c>
      <c r="CA22" s="10">
        <f t="shared" ca="1" si="122"/>
        <v>3</v>
      </c>
      <c r="CB22" s="10">
        <f t="shared" ca="1" si="122"/>
        <v>5</v>
      </c>
      <c r="CC22" s="10">
        <f t="shared" ca="1" si="12"/>
        <v>4</v>
      </c>
      <c r="CD22" s="10">
        <f t="shared" ref="CD22:CH22" ca="1" si="123">IF(AA22="Not at all",1,IF(AA22="A little bit",2,IF(AA22="Moderately",3,IF(AA22="Quite a bit",4,IF(AA22="Extremely",5)))))</f>
        <v>1</v>
      </c>
      <c r="CE22" s="10">
        <f t="shared" ca="1" si="123"/>
        <v>1</v>
      </c>
      <c r="CF22" s="10">
        <f t="shared" ca="1" si="123"/>
        <v>1</v>
      </c>
      <c r="CG22" s="10">
        <f t="shared" ca="1" si="123"/>
        <v>1</v>
      </c>
      <c r="CH22" s="10">
        <f t="shared" ca="1" si="123"/>
        <v>1</v>
      </c>
      <c r="CI22" s="10">
        <f t="shared" ref="CI22:CT22" ca="1" si="124">IF(AF22="Never",1,IF(AF22="Rarely",2,IF(AF22="Sometimes",3,IF(AF22="Often",4,IF(AF22="Very Often",5)))))</f>
        <v>3</v>
      </c>
      <c r="CJ22" s="10">
        <f t="shared" ca="1" si="124"/>
        <v>3</v>
      </c>
      <c r="CK22" s="10">
        <f t="shared" ca="1" si="124"/>
        <v>2</v>
      </c>
      <c r="CL22" s="10">
        <f t="shared" ca="1" si="124"/>
        <v>2</v>
      </c>
      <c r="CM22" s="10">
        <f t="shared" ca="1" si="124"/>
        <v>1</v>
      </c>
      <c r="CN22" s="10">
        <f t="shared" ca="1" si="124"/>
        <v>2</v>
      </c>
      <c r="CO22" s="10">
        <f t="shared" ca="1" si="124"/>
        <v>2</v>
      </c>
      <c r="CP22" s="10">
        <f t="shared" ca="1" si="124"/>
        <v>2</v>
      </c>
      <c r="CQ22" s="10">
        <f t="shared" ca="1" si="124"/>
        <v>2</v>
      </c>
      <c r="CR22" s="10">
        <f t="shared" ca="1" si="124"/>
        <v>1</v>
      </c>
      <c r="CS22" s="10">
        <f t="shared" ca="1" si="124"/>
        <v>1</v>
      </c>
      <c r="CT22" s="10">
        <f t="shared" ca="1" si="124"/>
        <v>1</v>
      </c>
      <c r="CU22" s="10">
        <f t="shared" ca="1" si="15"/>
        <v>1</v>
      </c>
      <c r="CV22" s="1">
        <f t="shared" ref="CV22:DE22" ca="1" si="125">IF(AS22="Strongly Disagree",1,IF(AS22="Disagree",2,IF(AS22="Neutral",3,IF(AS22="Agree",4,IF(AS22="Strongly Agree",5)))))</f>
        <v>3</v>
      </c>
      <c r="CW22" s="1">
        <f t="shared" ca="1" si="125"/>
        <v>2</v>
      </c>
      <c r="CX22" s="1">
        <f t="shared" ca="1" si="125"/>
        <v>2</v>
      </c>
      <c r="CY22" s="1">
        <f t="shared" ca="1" si="125"/>
        <v>1</v>
      </c>
      <c r="CZ22" s="1">
        <f t="shared" ca="1" si="125"/>
        <v>2</v>
      </c>
      <c r="DA22" s="1">
        <f t="shared" ca="1" si="125"/>
        <v>2</v>
      </c>
      <c r="DB22" s="1">
        <f t="shared" ca="1" si="125"/>
        <v>2</v>
      </c>
      <c r="DC22" s="1">
        <f t="shared" ca="1" si="125"/>
        <v>2</v>
      </c>
      <c r="DD22" s="1">
        <f t="shared" ca="1" si="125"/>
        <v>4</v>
      </c>
      <c r="DE22" s="1">
        <f t="shared" ca="1" si="125"/>
        <v>4</v>
      </c>
      <c r="DG22" s="1">
        <f t="shared" ca="1" si="17"/>
        <v>3</v>
      </c>
    </row>
    <row r="23" spans="1:111" ht="15">
      <c r="A23" s="8">
        <f ca="1">IFERROR(__xludf.DUMMYFUNCTION("""COMPUTED_VALUE"""),43802.5195757175)</f>
        <v>43802.519575717502</v>
      </c>
      <c r="B23" s="1" t="str">
        <f ca="1">IFERROR(__xludf.DUMMYFUNCTION("""COMPUTED_VALUE"""),"Yes")</f>
        <v>Yes</v>
      </c>
      <c r="C23" s="3" t="str">
        <f ca="1">IFERROR(__xludf.DUMMYFUNCTION("""COMPUTED_VALUE"""),"Sworn Officer")</f>
        <v>Sworn Officer</v>
      </c>
      <c r="D23" s="1" t="str">
        <f ca="1">IFERROR(__xludf.DUMMYFUNCTION("""COMPUTED_VALUE"""),"7-13 years")</f>
        <v>7-13 years</v>
      </c>
      <c r="E23" s="1" t="str">
        <f ca="1">IFERROR(__xludf.DUMMYFUNCTION("""COMPUTED_VALUE"""),"A little bit")</f>
        <v>A little bit</v>
      </c>
      <c r="F23" s="1" t="str">
        <f ca="1">IFERROR(__xludf.DUMMYFUNCTION("""COMPUTED_VALUE"""),"No")</f>
        <v>No</v>
      </c>
      <c r="G23" s="1" t="str">
        <f ca="1">IFERROR(__xludf.DUMMYFUNCTION("""COMPUTED_VALUE"""),"Never")</f>
        <v>Never</v>
      </c>
      <c r="H23" s="1" t="str">
        <f ca="1">IFERROR(__xludf.DUMMYFUNCTION("""COMPUTED_VALUE"""),"Quite a bit")</f>
        <v>Quite a bit</v>
      </c>
      <c r="I23" s="1" t="str">
        <f ca="1">IFERROR(__xludf.DUMMYFUNCTION("""COMPUTED_VALUE"""),"Yes")</f>
        <v>Yes</v>
      </c>
      <c r="J23" s="1" t="str">
        <f ca="1">IFERROR(__xludf.DUMMYFUNCTION("""COMPUTED_VALUE"""),"Yes")</f>
        <v>Yes</v>
      </c>
      <c r="K23" s="1" t="str">
        <f ca="1">IFERROR(__xludf.DUMMYFUNCTION("""COMPUTED_VALUE"""),"Rarely")</f>
        <v>Rarely</v>
      </c>
      <c r="L23" s="1" t="str">
        <f ca="1">IFERROR(__xludf.DUMMYFUNCTION("""COMPUTED_VALUE"""),"Neutral")</f>
        <v>Neutral</v>
      </c>
      <c r="M23" s="1" t="str">
        <f ca="1">IFERROR(__xludf.DUMMYFUNCTION("""COMPUTED_VALUE"""),"Agree")</f>
        <v>Agree</v>
      </c>
      <c r="N23" s="1" t="str">
        <f ca="1">IFERROR(__xludf.DUMMYFUNCTION("""COMPUTED_VALUE"""),"A little bit")</f>
        <v>A little bit</v>
      </c>
      <c r="O23" s="1" t="str">
        <f ca="1">IFERROR(__xludf.DUMMYFUNCTION("""COMPUTED_VALUE"""),"Neutral")</f>
        <v>Neutral</v>
      </c>
      <c r="P23" s="1" t="str">
        <f ca="1">IFERROR(__xludf.DUMMYFUNCTION("""COMPUTED_VALUE"""),"A little bit")</f>
        <v>A little bit</v>
      </c>
      <c r="Q23" s="1" t="str">
        <f ca="1">IFERROR(__xludf.DUMMYFUNCTION("""COMPUTED_VALUE"""),"Moderately")</f>
        <v>Moderately</v>
      </c>
      <c r="R23" s="1" t="str">
        <f ca="1">IFERROR(__xludf.DUMMYFUNCTION("""COMPUTED_VALUE"""),"Moderately")</f>
        <v>Moderately</v>
      </c>
      <c r="S23" s="1" t="str">
        <f ca="1">IFERROR(__xludf.DUMMYFUNCTION("""COMPUTED_VALUE"""),"Moderately")</f>
        <v>Moderately</v>
      </c>
      <c r="T23" s="1" t="str">
        <f ca="1">IFERROR(__xludf.DUMMYFUNCTION("""COMPUTED_VALUE"""),"Moderately")</f>
        <v>Moderately</v>
      </c>
      <c r="U23" s="1" t="str">
        <f ca="1">IFERROR(__xludf.DUMMYFUNCTION("""COMPUTED_VALUE"""),"A little bit")</f>
        <v>A little bit</v>
      </c>
      <c r="V23" s="1" t="str">
        <f ca="1">IFERROR(__xludf.DUMMYFUNCTION("""COMPUTED_VALUE"""),"A little bit")</f>
        <v>A little bit</v>
      </c>
      <c r="W23" s="1" t="str">
        <f ca="1">IFERROR(__xludf.DUMMYFUNCTION("""COMPUTED_VALUE"""),"Not at all")</f>
        <v>Not at all</v>
      </c>
      <c r="X23" s="1" t="str">
        <f ca="1">IFERROR(__xludf.DUMMYFUNCTION("""COMPUTED_VALUE"""),"A little bit")</f>
        <v>A little bit</v>
      </c>
      <c r="Y23" s="1" t="str">
        <f ca="1">IFERROR(__xludf.DUMMYFUNCTION("""COMPUTED_VALUE"""),"A little bit")</f>
        <v>A little bit</v>
      </c>
      <c r="Z23" s="1" t="str">
        <f ca="1">IFERROR(__xludf.DUMMYFUNCTION("""COMPUTED_VALUE"""),"Negatively")</f>
        <v>Negatively</v>
      </c>
      <c r="AA23" s="1" t="str">
        <f ca="1">IFERROR(__xludf.DUMMYFUNCTION("""COMPUTED_VALUE"""),"Quite a bit")</f>
        <v>Quite a bit</v>
      </c>
      <c r="AB23" s="1" t="str">
        <f ca="1">IFERROR(__xludf.DUMMYFUNCTION("""COMPUTED_VALUE"""),"A little bit")</f>
        <v>A little bit</v>
      </c>
      <c r="AC23" s="1" t="str">
        <f ca="1">IFERROR(__xludf.DUMMYFUNCTION("""COMPUTED_VALUE"""),"A little bit")</f>
        <v>A little bit</v>
      </c>
      <c r="AD23" s="1" t="str">
        <f ca="1">IFERROR(__xludf.DUMMYFUNCTION("""COMPUTED_VALUE"""),"Not at all")</f>
        <v>Not at all</v>
      </c>
      <c r="AE23" s="1" t="str">
        <f ca="1">IFERROR(__xludf.DUMMYFUNCTION("""COMPUTED_VALUE"""),"A little bit")</f>
        <v>A little bit</v>
      </c>
      <c r="AF23" s="1" t="str">
        <f ca="1">IFERROR(__xludf.DUMMYFUNCTION("""COMPUTED_VALUE"""),"Rarely")</f>
        <v>Rarely</v>
      </c>
      <c r="AG23" s="1" t="str">
        <f ca="1">IFERROR(__xludf.DUMMYFUNCTION("""COMPUTED_VALUE"""),"Sometimes")</f>
        <v>Sometimes</v>
      </c>
      <c r="AH23" s="1" t="str">
        <f ca="1">IFERROR(__xludf.DUMMYFUNCTION("""COMPUTED_VALUE"""),"Never")</f>
        <v>Never</v>
      </c>
      <c r="AI23" s="1" t="str">
        <f ca="1">IFERROR(__xludf.DUMMYFUNCTION("""COMPUTED_VALUE"""),"Sometimes")</f>
        <v>Sometimes</v>
      </c>
      <c r="AJ23" s="1" t="str">
        <f ca="1">IFERROR(__xludf.DUMMYFUNCTION("""COMPUTED_VALUE"""),"Never")</f>
        <v>Never</v>
      </c>
      <c r="AK23" s="1" t="str">
        <f ca="1">IFERROR(__xludf.DUMMYFUNCTION("""COMPUTED_VALUE"""),"Sometimes")</f>
        <v>Sometimes</v>
      </c>
      <c r="AL23" s="1" t="str">
        <f ca="1">IFERROR(__xludf.DUMMYFUNCTION("""COMPUTED_VALUE"""),"Sometimes")</f>
        <v>Sometimes</v>
      </c>
      <c r="AM23" s="1" t="str">
        <f ca="1">IFERROR(__xludf.DUMMYFUNCTION("""COMPUTED_VALUE"""),"Sometimes")</f>
        <v>Sometimes</v>
      </c>
      <c r="AN23" s="1" t="str">
        <f ca="1">IFERROR(__xludf.DUMMYFUNCTION("""COMPUTED_VALUE"""),"Rarely")</f>
        <v>Rarely</v>
      </c>
      <c r="AO23" s="1" t="str">
        <f ca="1">IFERROR(__xludf.DUMMYFUNCTION("""COMPUTED_VALUE"""),"Rarely")</f>
        <v>Rarely</v>
      </c>
      <c r="AP23" s="1" t="str">
        <f ca="1">IFERROR(__xludf.DUMMYFUNCTION("""COMPUTED_VALUE"""),"Never")</f>
        <v>Never</v>
      </c>
      <c r="AQ23" s="1" t="str">
        <f ca="1">IFERROR(__xludf.DUMMYFUNCTION("""COMPUTED_VALUE"""),"Never")</f>
        <v>Never</v>
      </c>
      <c r="AR23" s="1" t="str">
        <f ca="1">IFERROR(__xludf.DUMMYFUNCTION("""COMPUTED_VALUE"""),"Never")</f>
        <v>Never</v>
      </c>
      <c r="AS23" s="1" t="str">
        <f ca="1">IFERROR(__xludf.DUMMYFUNCTION("""COMPUTED_VALUE"""),"Disagree")</f>
        <v>Disagree</v>
      </c>
      <c r="AT23" s="1" t="str">
        <f ca="1">IFERROR(__xludf.DUMMYFUNCTION("""COMPUTED_VALUE"""),"Disagree")</f>
        <v>Disagree</v>
      </c>
      <c r="AU23" s="1" t="str">
        <f ca="1">IFERROR(__xludf.DUMMYFUNCTION("""COMPUTED_VALUE"""),"Neutral")</f>
        <v>Neutral</v>
      </c>
      <c r="AV23" s="1" t="str">
        <f ca="1">IFERROR(__xludf.DUMMYFUNCTION("""COMPUTED_VALUE"""),"Disagree")</f>
        <v>Disagree</v>
      </c>
      <c r="AW23" s="1" t="str">
        <f ca="1">IFERROR(__xludf.DUMMYFUNCTION("""COMPUTED_VALUE"""),"Neutral")</f>
        <v>Neutral</v>
      </c>
      <c r="AX23" s="1" t="str">
        <f ca="1">IFERROR(__xludf.DUMMYFUNCTION("""COMPUTED_VALUE"""),"Disagree")</f>
        <v>Disagree</v>
      </c>
      <c r="AY23" s="1" t="str">
        <f ca="1">IFERROR(__xludf.DUMMYFUNCTION("""COMPUTED_VALUE"""),"Disagree")</f>
        <v>Disagree</v>
      </c>
      <c r="AZ23" s="1" t="str">
        <f ca="1">IFERROR(__xludf.DUMMYFUNCTION("""COMPUTED_VALUE"""),"Neutral")</f>
        <v>Neutral</v>
      </c>
      <c r="BA23" s="1" t="str">
        <f ca="1">IFERROR(__xludf.DUMMYFUNCTION("""COMPUTED_VALUE"""),"Agree")</f>
        <v>Agree</v>
      </c>
      <c r="BB23" s="1" t="str">
        <f ca="1">IFERROR(__xludf.DUMMYFUNCTION("""COMPUTED_VALUE"""),"Neutral")</f>
        <v>Neutral</v>
      </c>
      <c r="BC23" s="1" t="str">
        <f ca="1">IFERROR(__xludf.DUMMYFUNCTION("""COMPUTED_VALUE"""),"Exercise, Participate in Healthy Recreation/Hobbies, Talk to only those inside the department about your hard shift")</f>
        <v>Exercise, Participate in Healthy Recreation/Hobbies, Talk to only those inside the department about your hard shift</v>
      </c>
      <c r="BD23" s="1" t="str">
        <f ca="1">IFERROR(__xludf.DUMMYFUNCTION("""COMPUTED_VALUE"""),"Never")</f>
        <v>Never</v>
      </c>
      <c r="BF23" s="1">
        <f t="shared" ca="1" si="0"/>
        <v>1</v>
      </c>
      <c r="BG23" s="7">
        <f t="shared" ca="1" si="1"/>
        <v>2</v>
      </c>
      <c r="BH23" s="1">
        <f t="shared" ca="1" si="2"/>
        <v>2</v>
      </c>
      <c r="BI23" s="10">
        <f t="shared" ca="1" si="3"/>
        <v>2</v>
      </c>
      <c r="BJ23" s="10">
        <f t="shared" ca="1" si="4"/>
        <v>1</v>
      </c>
      <c r="BK23" s="10">
        <f t="shared" ca="1" si="5"/>
        <v>4</v>
      </c>
      <c r="BL23" s="10">
        <f t="shared" ref="BL23:BM23" ca="1" si="126">IF(I23="Yes",1,IF(I23="No",2))</f>
        <v>1</v>
      </c>
      <c r="BM23" s="10">
        <f t="shared" ca="1" si="126"/>
        <v>1</v>
      </c>
      <c r="BN23" s="10">
        <f t="shared" ca="1" si="7"/>
        <v>2</v>
      </c>
      <c r="BO23" s="10">
        <f t="shared" ref="BO23:BP23" ca="1" si="127">IF(L23="Strongly Disagree",1,IF(L23="Disagree",2,IF(L23="Neutral",3,IF(L23="Agree",4,IF(L23="Strongly Agree",5)))))</f>
        <v>3</v>
      </c>
      <c r="BP23" s="10">
        <f t="shared" ca="1" si="127"/>
        <v>4</v>
      </c>
      <c r="BQ23" s="10">
        <f t="shared" ca="1" si="9"/>
        <v>2</v>
      </c>
      <c r="BR23" s="1">
        <f t="shared" ca="1" si="10"/>
        <v>3</v>
      </c>
      <c r="BS23" s="10">
        <f t="shared" ref="BS23:CB23" ca="1" si="128">IF(P23="Not at all",1,IF(P23="A little bit",2,IF(P23="Moderately",3,IF(P23="Quite a bit",4,IF(P23="Extremely",5)))))</f>
        <v>2</v>
      </c>
      <c r="BT23" s="10">
        <f t="shared" ca="1" si="128"/>
        <v>3</v>
      </c>
      <c r="BU23" s="10">
        <f t="shared" ca="1" si="128"/>
        <v>3</v>
      </c>
      <c r="BV23" s="10">
        <f t="shared" ca="1" si="128"/>
        <v>3</v>
      </c>
      <c r="BW23" s="10">
        <f t="shared" ca="1" si="128"/>
        <v>3</v>
      </c>
      <c r="BX23" s="10">
        <f t="shared" ca="1" si="128"/>
        <v>2</v>
      </c>
      <c r="BY23" s="10">
        <f t="shared" ca="1" si="128"/>
        <v>2</v>
      </c>
      <c r="BZ23" s="10">
        <f t="shared" ca="1" si="128"/>
        <v>1</v>
      </c>
      <c r="CA23" s="10">
        <f t="shared" ca="1" si="128"/>
        <v>2</v>
      </c>
      <c r="CB23" s="10">
        <f t="shared" ca="1" si="128"/>
        <v>2</v>
      </c>
      <c r="CC23" s="10">
        <f t="shared" ca="1" si="12"/>
        <v>1</v>
      </c>
      <c r="CD23" s="10">
        <f t="shared" ref="CD23:CH23" ca="1" si="129">IF(AA23="Not at all",1,IF(AA23="A little bit",2,IF(AA23="Moderately",3,IF(AA23="Quite a bit",4,IF(AA23="Extremely",5)))))</f>
        <v>4</v>
      </c>
      <c r="CE23" s="10">
        <f t="shared" ca="1" si="129"/>
        <v>2</v>
      </c>
      <c r="CF23" s="10">
        <f t="shared" ca="1" si="129"/>
        <v>2</v>
      </c>
      <c r="CG23" s="10">
        <f t="shared" ca="1" si="129"/>
        <v>1</v>
      </c>
      <c r="CH23" s="10">
        <f t="shared" ca="1" si="129"/>
        <v>2</v>
      </c>
      <c r="CI23" s="10">
        <f t="shared" ref="CI23:CT23" ca="1" si="130">IF(AF23="Never",1,IF(AF23="Rarely",2,IF(AF23="Sometimes",3,IF(AF23="Often",4,IF(AF23="Very Often",5)))))</f>
        <v>2</v>
      </c>
      <c r="CJ23" s="10">
        <f t="shared" ca="1" si="130"/>
        <v>3</v>
      </c>
      <c r="CK23" s="10">
        <f t="shared" ca="1" si="130"/>
        <v>1</v>
      </c>
      <c r="CL23" s="10">
        <f t="shared" ca="1" si="130"/>
        <v>3</v>
      </c>
      <c r="CM23" s="10">
        <f t="shared" ca="1" si="130"/>
        <v>1</v>
      </c>
      <c r="CN23" s="10">
        <f t="shared" ca="1" si="130"/>
        <v>3</v>
      </c>
      <c r="CO23" s="10">
        <f t="shared" ca="1" si="130"/>
        <v>3</v>
      </c>
      <c r="CP23" s="10">
        <f t="shared" ca="1" si="130"/>
        <v>3</v>
      </c>
      <c r="CQ23" s="10">
        <f t="shared" ca="1" si="130"/>
        <v>2</v>
      </c>
      <c r="CR23" s="10">
        <f t="shared" ca="1" si="130"/>
        <v>2</v>
      </c>
      <c r="CS23" s="10">
        <f t="shared" ca="1" si="130"/>
        <v>1</v>
      </c>
      <c r="CT23" s="10">
        <f t="shared" ca="1" si="130"/>
        <v>1</v>
      </c>
      <c r="CU23" s="10">
        <f t="shared" ca="1" si="15"/>
        <v>1</v>
      </c>
      <c r="CV23" s="1">
        <f t="shared" ref="CV23:DE23" ca="1" si="131">IF(AS23="Strongly Disagree",1,IF(AS23="Disagree",2,IF(AS23="Neutral",3,IF(AS23="Agree",4,IF(AS23="Strongly Agree",5)))))</f>
        <v>2</v>
      </c>
      <c r="CW23" s="1">
        <f t="shared" ca="1" si="131"/>
        <v>2</v>
      </c>
      <c r="CX23" s="1">
        <f t="shared" ca="1" si="131"/>
        <v>3</v>
      </c>
      <c r="CY23" s="1">
        <f t="shared" ca="1" si="131"/>
        <v>2</v>
      </c>
      <c r="CZ23" s="1">
        <f t="shared" ca="1" si="131"/>
        <v>3</v>
      </c>
      <c r="DA23" s="1">
        <f t="shared" ca="1" si="131"/>
        <v>2</v>
      </c>
      <c r="DB23" s="1">
        <f t="shared" ca="1" si="131"/>
        <v>2</v>
      </c>
      <c r="DC23" s="1">
        <f t="shared" ca="1" si="131"/>
        <v>3</v>
      </c>
      <c r="DD23" s="1">
        <f t="shared" ca="1" si="131"/>
        <v>4</v>
      </c>
      <c r="DE23" s="1">
        <f t="shared" ca="1" si="131"/>
        <v>3</v>
      </c>
      <c r="DG23" s="1">
        <f t="shared" ca="1" si="17"/>
        <v>1</v>
      </c>
    </row>
    <row r="24" spans="1:111" ht="15">
      <c r="A24" s="8">
        <f ca="1">IFERROR(__xludf.DUMMYFUNCTION("""COMPUTED_VALUE"""),43802.5198530902)</f>
        <v>43802.519853090198</v>
      </c>
      <c r="B24" s="1" t="str">
        <f ca="1">IFERROR(__xludf.DUMMYFUNCTION("""COMPUTED_VALUE"""),"Yes")</f>
        <v>Yes</v>
      </c>
      <c r="C24" s="3" t="str">
        <f ca="1">IFERROR(__xludf.DUMMYFUNCTION("""COMPUTED_VALUE"""),"Sworn Officer")</f>
        <v>Sworn Officer</v>
      </c>
      <c r="D24" s="1" t="str">
        <f ca="1">IFERROR(__xludf.DUMMYFUNCTION("""COMPUTED_VALUE"""),"")</f>
        <v/>
      </c>
      <c r="E24" s="1" t="str">
        <f ca="1">IFERROR(__xludf.DUMMYFUNCTION("""COMPUTED_VALUE"""),"Quite a bit")</f>
        <v>Quite a bit</v>
      </c>
      <c r="F24" s="1" t="str">
        <f ca="1">IFERROR(__xludf.DUMMYFUNCTION("""COMPUTED_VALUE"""),"Yes")</f>
        <v>Yes</v>
      </c>
      <c r="G24" s="1" t="str">
        <f ca="1">IFERROR(__xludf.DUMMYFUNCTION("""COMPUTED_VALUE"""),"Sometimes")</f>
        <v>Sometimes</v>
      </c>
      <c r="H24" s="1" t="str">
        <f ca="1">IFERROR(__xludf.DUMMYFUNCTION("""COMPUTED_VALUE"""),"A little bit")</f>
        <v>A little bit</v>
      </c>
      <c r="I24" s="1" t="str">
        <f ca="1">IFERROR(__xludf.DUMMYFUNCTION("""COMPUTED_VALUE"""),"Yes")</f>
        <v>Yes</v>
      </c>
      <c r="J24" s="1" t="str">
        <f ca="1">IFERROR(__xludf.DUMMYFUNCTION("""COMPUTED_VALUE"""),"No")</f>
        <v>No</v>
      </c>
      <c r="K24" s="1" t="str">
        <f ca="1">IFERROR(__xludf.DUMMYFUNCTION("""COMPUTED_VALUE"""),"Rarely")</f>
        <v>Rarely</v>
      </c>
      <c r="L24" s="1" t="str">
        <f ca="1">IFERROR(__xludf.DUMMYFUNCTION("""COMPUTED_VALUE"""),"Disagree")</f>
        <v>Disagree</v>
      </c>
      <c r="M24" s="1" t="str">
        <f ca="1">IFERROR(__xludf.DUMMYFUNCTION("""COMPUTED_VALUE"""),"Agree")</f>
        <v>Agree</v>
      </c>
      <c r="N24" s="1" t="str">
        <f ca="1">IFERROR(__xludf.DUMMYFUNCTION("""COMPUTED_VALUE"""),"Moderately")</f>
        <v>Moderately</v>
      </c>
      <c r="O24" s="1" t="str">
        <f ca="1">IFERROR(__xludf.DUMMYFUNCTION("""COMPUTED_VALUE"""),"Neutral")</f>
        <v>Neutral</v>
      </c>
      <c r="P24" s="1" t="str">
        <f ca="1">IFERROR(__xludf.DUMMYFUNCTION("""COMPUTED_VALUE"""),"A little bit")</f>
        <v>A little bit</v>
      </c>
      <c r="Q24" s="1" t="str">
        <f ca="1">IFERROR(__xludf.DUMMYFUNCTION("""COMPUTED_VALUE"""),"Moderately")</f>
        <v>Moderately</v>
      </c>
      <c r="R24" s="1" t="str">
        <f ca="1">IFERROR(__xludf.DUMMYFUNCTION("""COMPUTED_VALUE"""),"A little bit")</f>
        <v>A little bit</v>
      </c>
      <c r="S24" s="1" t="str">
        <f ca="1">IFERROR(__xludf.DUMMYFUNCTION("""COMPUTED_VALUE"""),"Moderately")</f>
        <v>Moderately</v>
      </c>
      <c r="T24" s="1" t="str">
        <f ca="1">IFERROR(__xludf.DUMMYFUNCTION("""COMPUTED_VALUE"""),"A little bit")</f>
        <v>A little bit</v>
      </c>
      <c r="U24" s="1" t="str">
        <f ca="1">IFERROR(__xludf.DUMMYFUNCTION("""COMPUTED_VALUE"""),"Moderately")</f>
        <v>Moderately</v>
      </c>
      <c r="V24" s="1" t="str">
        <f ca="1">IFERROR(__xludf.DUMMYFUNCTION("""COMPUTED_VALUE"""),"Moderately")</f>
        <v>Moderately</v>
      </c>
      <c r="W24" s="1" t="str">
        <f ca="1">IFERROR(__xludf.DUMMYFUNCTION("""COMPUTED_VALUE"""),"Moderately")</f>
        <v>Moderately</v>
      </c>
      <c r="X24" s="1" t="str">
        <f ca="1">IFERROR(__xludf.DUMMYFUNCTION("""COMPUTED_VALUE"""),"Moderately")</f>
        <v>Moderately</v>
      </c>
      <c r="Y24" s="1" t="str">
        <f ca="1">IFERROR(__xludf.DUMMYFUNCTION("""COMPUTED_VALUE"""),"Moderately")</f>
        <v>Moderately</v>
      </c>
      <c r="Z24" s="1" t="str">
        <f ca="1">IFERROR(__xludf.DUMMYFUNCTION("""COMPUTED_VALUE"""),"Negatively")</f>
        <v>Negatively</v>
      </c>
      <c r="AA24" s="1" t="str">
        <f ca="1">IFERROR(__xludf.DUMMYFUNCTION("""COMPUTED_VALUE"""),"Quite a bit")</f>
        <v>Quite a bit</v>
      </c>
      <c r="AB24" s="1" t="str">
        <f ca="1">IFERROR(__xludf.DUMMYFUNCTION("""COMPUTED_VALUE"""),"Not at all")</f>
        <v>Not at all</v>
      </c>
      <c r="AC24" s="1" t="str">
        <f ca="1">IFERROR(__xludf.DUMMYFUNCTION("""COMPUTED_VALUE"""),"Not at all")</f>
        <v>Not at all</v>
      </c>
      <c r="AD24" s="1" t="str">
        <f ca="1">IFERROR(__xludf.DUMMYFUNCTION("""COMPUTED_VALUE"""),"Not at all")</f>
        <v>Not at all</v>
      </c>
      <c r="AE24" s="1" t="str">
        <f ca="1">IFERROR(__xludf.DUMMYFUNCTION("""COMPUTED_VALUE"""),"Not at all")</f>
        <v>Not at all</v>
      </c>
      <c r="AF24" s="1" t="str">
        <f ca="1">IFERROR(__xludf.DUMMYFUNCTION("""COMPUTED_VALUE"""),"Often")</f>
        <v>Often</v>
      </c>
      <c r="AG24" s="1" t="str">
        <f ca="1">IFERROR(__xludf.DUMMYFUNCTION("""COMPUTED_VALUE"""),"Often")</f>
        <v>Often</v>
      </c>
      <c r="AH24" s="1" t="str">
        <f ca="1">IFERROR(__xludf.DUMMYFUNCTION("""COMPUTED_VALUE"""),"Never")</f>
        <v>Never</v>
      </c>
      <c r="AI24" s="1" t="str">
        <f ca="1">IFERROR(__xludf.DUMMYFUNCTION("""COMPUTED_VALUE"""),"Often")</f>
        <v>Often</v>
      </c>
      <c r="AJ24" s="1" t="str">
        <f ca="1">IFERROR(__xludf.DUMMYFUNCTION("""COMPUTED_VALUE"""),"Often")</f>
        <v>Often</v>
      </c>
      <c r="AK24" s="1" t="str">
        <f ca="1">IFERROR(__xludf.DUMMYFUNCTION("""COMPUTED_VALUE"""),"Sometimes")</f>
        <v>Sometimes</v>
      </c>
      <c r="AL24" s="1" t="str">
        <f ca="1">IFERROR(__xludf.DUMMYFUNCTION("""COMPUTED_VALUE"""),"Sometimes")</f>
        <v>Sometimes</v>
      </c>
      <c r="AM24" s="1" t="str">
        <f ca="1">IFERROR(__xludf.DUMMYFUNCTION("""COMPUTED_VALUE"""),"Never")</f>
        <v>Never</v>
      </c>
      <c r="AN24" s="1" t="str">
        <f ca="1">IFERROR(__xludf.DUMMYFUNCTION("""COMPUTED_VALUE"""),"Sometimes")</f>
        <v>Sometimes</v>
      </c>
      <c r="AO24" s="1" t="str">
        <f ca="1">IFERROR(__xludf.DUMMYFUNCTION("""COMPUTED_VALUE"""),"Often")</f>
        <v>Often</v>
      </c>
      <c r="AP24" s="1" t="str">
        <f ca="1">IFERROR(__xludf.DUMMYFUNCTION("""COMPUTED_VALUE"""),"Sometimes")</f>
        <v>Sometimes</v>
      </c>
      <c r="AQ24" s="1" t="str">
        <f ca="1">IFERROR(__xludf.DUMMYFUNCTION("""COMPUTED_VALUE"""),"Sometimes")</f>
        <v>Sometimes</v>
      </c>
      <c r="AR24" s="1" t="str">
        <f ca="1">IFERROR(__xludf.DUMMYFUNCTION("""COMPUTED_VALUE"""),"Just After Stressful Events")</f>
        <v>Just After Stressful Events</v>
      </c>
      <c r="AS24" s="1" t="str">
        <f ca="1">IFERROR(__xludf.DUMMYFUNCTION("""COMPUTED_VALUE"""),"Neutral")</f>
        <v>Neutral</v>
      </c>
      <c r="AT24" s="1" t="str">
        <f ca="1">IFERROR(__xludf.DUMMYFUNCTION("""COMPUTED_VALUE"""),"Disagree")</f>
        <v>Disagree</v>
      </c>
      <c r="AU24" s="1" t="str">
        <f ca="1">IFERROR(__xludf.DUMMYFUNCTION("""COMPUTED_VALUE"""),"Strongly Agree")</f>
        <v>Strongly Agree</v>
      </c>
      <c r="AV24" s="1" t="str">
        <f ca="1">IFERROR(__xludf.DUMMYFUNCTION("""COMPUTED_VALUE"""),"Strongly Disagree")</f>
        <v>Strongly Disagree</v>
      </c>
      <c r="AW24" s="1" t="str">
        <f ca="1">IFERROR(__xludf.DUMMYFUNCTION("""COMPUTED_VALUE"""),"Agree")</f>
        <v>Agree</v>
      </c>
      <c r="AX24" s="1" t="str">
        <f ca="1">IFERROR(__xludf.DUMMYFUNCTION("""COMPUTED_VALUE"""),"Agree")</f>
        <v>Agree</v>
      </c>
      <c r="AY24" s="1" t="str">
        <f ca="1">IFERROR(__xludf.DUMMYFUNCTION("""COMPUTED_VALUE"""),"Neutral")</f>
        <v>Neutral</v>
      </c>
      <c r="AZ24" s="1" t="str">
        <f ca="1">IFERROR(__xludf.DUMMYFUNCTION("""COMPUTED_VALUE"""),"Agree")</f>
        <v>Agree</v>
      </c>
      <c r="BA24" s="1" t="str">
        <f ca="1">IFERROR(__xludf.DUMMYFUNCTION("""COMPUTED_VALUE"""),"Strongly Agree")</f>
        <v>Strongly Agree</v>
      </c>
      <c r="BB24" s="1" t="str">
        <f ca="1">IFERROR(__xludf.DUMMYFUNCTION("""COMPUTED_VALUE"""),"Agree")</f>
        <v>Agree</v>
      </c>
      <c r="BC24" s="1" t="str">
        <f ca="1">IFERROR(__xludf.DUMMYFUNCTION("""COMPUTED_VALUE"""),"Engaging in Risky Behavior, Isolate Yourself, Exercise, Talk to others outside of the department about your hard shift, Participate in Healthy Recreation/Hobbies")</f>
        <v>Engaging in Risky Behavior, Isolate Yourself, Exercise, Talk to others outside of the department about your hard shift, Participate in Healthy Recreation/Hobbies</v>
      </c>
      <c r="BD24" s="1" t="str">
        <f ca="1">IFERROR(__xludf.DUMMYFUNCTION("""COMPUTED_VALUE"""),"Rarely")</f>
        <v>Rarely</v>
      </c>
      <c r="BF24" s="1">
        <f t="shared" ca="1" si="0"/>
        <v>1</v>
      </c>
      <c r="BG24" s="7" t="b">
        <f t="shared" ca="1" si="1"/>
        <v>0</v>
      </c>
      <c r="BH24" s="1">
        <f t="shared" ca="1" si="2"/>
        <v>4</v>
      </c>
      <c r="BI24" s="10">
        <f t="shared" ca="1" si="3"/>
        <v>1</v>
      </c>
      <c r="BJ24" s="10">
        <f t="shared" ca="1" si="4"/>
        <v>3</v>
      </c>
      <c r="BK24" s="10">
        <f t="shared" ca="1" si="5"/>
        <v>2</v>
      </c>
      <c r="BL24" s="10">
        <f t="shared" ref="BL24:BM24" ca="1" si="132">IF(I24="Yes",1,IF(I24="No",2))</f>
        <v>1</v>
      </c>
      <c r="BM24" s="10">
        <f t="shared" ca="1" si="132"/>
        <v>2</v>
      </c>
      <c r="BN24" s="10">
        <f t="shared" ca="1" si="7"/>
        <v>2</v>
      </c>
      <c r="BO24" s="10">
        <f t="shared" ref="BO24:BP24" ca="1" si="133">IF(L24="Strongly Disagree",1,IF(L24="Disagree",2,IF(L24="Neutral",3,IF(L24="Agree",4,IF(L24="Strongly Agree",5)))))</f>
        <v>2</v>
      </c>
      <c r="BP24" s="10">
        <f t="shared" ca="1" si="133"/>
        <v>4</v>
      </c>
      <c r="BQ24" s="10">
        <f t="shared" ca="1" si="9"/>
        <v>3</v>
      </c>
      <c r="BR24" s="1">
        <f t="shared" ca="1" si="10"/>
        <v>3</v>
      </c>
      <c r="BS24" s="10">
        <f t="shared" ref="BS24:CB24" ca="1" si="134">IF(P24="Not at all",1,IF(P24="A little bit",2,IF(P24="Moderately",3,IF(P24="Quite a bit",4,IF(P24="Extremely",5)))))</f>
        <v>2</v>
      </c>
      <c r="BT24" s="10">
        <f t="shared" ca="1" si="134"/>
        <v>3</v>
      </c>
      <c r="BU24" s="10">
        <f t="shared" ca="1" si="134"/>
        <v>2</v>
      </c>
      <c r="BV24" s="10">
        <f t="shared" ca="1" si="134"/>
        <v>3</v>
      </c>
      <c r="BW24" s="10">
        <f t="shared" ca="1" si="134"/>
        <v>2</v>
      </c>
      <c r="BX24" s="10">
        <f t="shared" ca="1" si="134"/>
        <v>3</v>
      </c>
      <c r="BY24" s="10">
        <f t="shared" ca="1" si="134"/>
        <v>3</v>
      </c>
      <c r="BZ24" s="10">
        <f t="shared" ca="1" si="134"/>
        <v>3</v>
      </c>
      <c r="CA24" s="10">
        <f t="shared" ca="1" si="134"/>
        <v>3</v>
      </c>
      <c r="CB24" s="10">
        <f t="shared" ca="1" si="134"/>
        <v>3</v>
      </c>
      <c r="CC24" s="10">
        <f t="shared" ca="1" si="12"/>
        <v>1</v>
      </c>
      <c r="CD24" s="10">
        <f t="shared" ref="CD24:CH24" ca="1" si="135">IF(AA24="Not at all",1,IF(AA24="A little bit",2,IF(AA24="Moderately",3,IF(AA24="Quite a bit",4,IF(AA24="Extremely",5)))))</f>
        <v>4</v>
      </c>
      <c r="CE24" s="10">
        <f t="shared" ca="1" si="135"/>
        <v>1</v>
      </c>
      <c r="CF24" s="10">
        <f t="shared" ca="1" si="135"/>
        <v>1</v>
      </c>
      <c r="CG24" s="10">
        <f t="shared" ca="1" si="135"/>
        <v>1</v>
      </c>
      <c r="CH24" s="10">
        <f t="shared" ca="1" si="135"/>
        <v>1</v>
      </c>
      <c r="CI24" s="10">
        <f t="shared" ref="CI24:CT24" ca="1" si="136">IF(AF24="Never",1,IF(AF24="Rarely",2,IF(AF24="Sometimes",3,IF(AF24="Often",4,IF(AF24="Very Often",5)))))</f>
        <v>4</v>
      </c>
      <c r="CJ24" s="10">
        <f t="shared" ca="1" si="136"/>
        <v>4</v>
      </c>
      <c r="CK24" s="10">
        <f t="shared" ca="1" si="136"/>
        <v>1</v>
      </c>
      <c r="CL24" s="10">
        <f t="shared" ca="1" si="136"/>
        <v>4</v>
      </c>
      <c r="CM24" s="10">
        <f t="shared" ca="1" si="136"/>
        <v>4</v>
      </c>
      <c r="CN24" s="10">
        <f t="shared" ca="1" si="136"/>
        <v>3</v>
      </c>
      <c r="CO24" s="10">
        <f t="shared" ca="1" si="136"/>
        <v>3</v>
      </c>
      <c r="CP24" s="10">
        <f t="shared" ca="1" si="136"/>
        <v>1</v>
      </c>
      <c r="CQ24" s="10">
        <f t="shared" ca="1" si="136"/>
        <v>3</v>
      </c>
      <c r="CR24" s="10">
        <f t="shared" ca="1" si="136"/>
        <v>4</v>
      </c>
      <c r="CS24" s="10">
        <f t="shared" ca="1" si="136"/>
        <v>3</v>
      </c>
      <c r="CT24" s="10">
        <f t="shared" ca="1" si="136"/>
        <v>3</v>
      </c>
      <c r="CU24" s="10">
        <f t="shared" ca="1" si="15"/>
        <v>2</v>
      </c>
      <c r="CV24" s="1">
        <f t="shared" ref="CV24:DE24" ca="1" si="137">IF(AS24="Strongly Disagree",1,IF(AS24="Disagree",2,IF(AS24="Neutral",3,IF(AS24="Agree",4,IF(AS24="Strongly Agree",5)))))</f>
        <v>3</v>
      </c>
      <c r="CW24" s="1">
        <f t="shared" ca="1" si="137"/>
        <v>2</v>
      </c>
      <c r="CX24" s="1">
        <f t="shared" ca="1" si="137"/>
        <v>5</v>
      </c>
      <c r="CY24" s="1">
        <f t="shared" ca="1" si="137"/>
        <v>1</v>
      </c>
      <c r="CZ24" s="1">
        <f t="shared" ca="1" si="137"/>
        <v>4</v>
      </c>
      <c r="DA24" s="1">
        <f t="shared" ca="1" si="137"/>
        <v>4</v>
      </c>
      <c r="DB24" s="1">
        <f t="shared" ca="1" si="137"/>
        <v>3</v>
      </c>
      <c r="DC24" s="1">
        <f t="shared" ca="1" si="137"/>
        <v>4</v>
      </c>
      <c r="DD24" s="1">
        <f t="shared" ca="1" si="137"/>
        <v>5</v>
      </c>
      <c r="DE24" s="1">
        <f t="shared" ca="1" si="137"/>
        <v>4</v>
      </c>
      <c r="DG24" s="1">
        <f t="shared" ca="1" si="17"/>
        <v>2</v>
      </c>
    </row>
    <row r="25" spans="1:111" ht="15">
      <c r="A25" s="8">
        <f ca="1">IFERROR(__xludf.DUMMYFUNCTION("""COMPUTED_VALUE"""),43802.5205600115)</f>
        <v>43802.5205600115</v>
      </c>
      <c r="B25" s="1" t="str">
        <f ca="1">IFERROR(__xludf.DUMMYFUNCTION("""COMPUTED_VALUE"""),"Yes")</f>
        <v>Yes</v>
      </c>
      <c r="C25" s="3" t="str">
        <f ca="1">IFERROR(__xludf.DUMMYFUNCTION("""COMPUTED_VALUE"""),"Sworn Officer")</f>
        <v>Sworn Officer</v>
      </c>
      <c r="D25" s="1" t="str">
        <f ca="1">IFERROR(__xludf.DUMMYFUNCTION("""COMPUTED_VALUE"""),"7-13 years")</f>
        <v>7-13 years</v>
      </c>
      <c r="E25" s="1" t="str">
        <f ca="1">IFERROR(__xludf.DUMMYFUNCTION("""COMPUTED_VALUE"""),"A little bit")</f>
        <v>A little bit</v>
      </c>
      <c r="F25" s="1" t="str">
        <f ca="1">IFERROR(__xludf.DUMMYFUNCTION("""COMPUTED_VALUE"""),"Yes")</f>
        <v>Yes</v>
      </c>
      <c r="G25" s="1" t="str">
        <f ca="1">IFERROR(__xludf.DUMMYFUNCTION("""COMPUTED_VALUE"""),"Rarely")</f>
        <v>Rarely</v>
      </c>
      <c r="H25" s="1" t="str">
        <f ca="1">IFERROR(__xludf.DUMMYFUNCTION("""COMPUTED_VALUE"""),"A little bit")</f>
        <v>A little bit</v>
      </c>
      <c r="I25" s="1" t="str">
        <f ca="1">IFERROR(__xludf.DUMMYFUNCTION("""COMPUTED_VALUE"""),"Yes")</f>
        <v>Yes</v>
      </c>
      <c r="J25" s="1" t="str">
        <f ca="1">IFERROR(__xludf.DUMMYFUNCTION("""COMPUTED_VALUE"""),"Yes")</f>
        <v>Yes</v>
      </c>
      <c r="K25" s="1" t="str">
        <f ca="1">IFERROR(__xludf.DUMMYFUNCTION("""COMPUTED_VALUE"""),"Rarely")</f>
        <v>Rarely</v>
      </c>
      <c r="L25" s="1" t="str">
        <f ca="1">IFERROR(__xludf.DUMMYFUNCTION("""COMPUTED_VALUE"""),"Strongly Disagree")</f>
        <v>Strongly Disagree</v>
      </c>
      <c r="M25" s="1" t="str">
        <f ca="1">IFERROR(__xludf.DUMMYFUNCTION("""COMPUTED_VALUE"""),"Agree")</f>
        <v>Agree</v>
      </c>
      <c r="N25" s="1" t="str">
        <f ca="1">IFERROR(__xludf.DUMMYFUNCTION("""COMPUTED_VALUE"""),"Moderately")</f>
        <v>Moderately</v>
      </c>
      <c r="O25" s="1" t="str">
        <f ca="1">IFERROR(__xludf.DUMMYFUNCTION("""COMPUTED_VALUE"""),"Agree")</f>
        <v>Agree</v>
      </c>
      <c r="P25" s="1" t="str">
        <f ca="1">IFERROR(__xludf.DUMMYFUNCTION("""COMPUTED_VALUE"""),"Moderately")</f>
        <v>Moderately</v>
      </c>
      <c r="Q25" s="1" t="str">
        <f ca="1">IFERROR(__xludf.DUMMYFUNCTION("""COMPUTED_VALUE"""),"A little bit")</f>
        <v>A little bit</v>
      </c>
      <c r="R25" s="1" t="str">
        <f ca="1">IFERROR(__xludf.DUMMYFUNCTION("""COMPUTED_VALUE"""),"A little bit")</f>
        <v>A little bit</v>
      </c>
      <c r="S25" s="1" t="str">
        <f ca="1">IFERROR(__xludf.DUMMYFUNCTION("""COMPUTED_VALUE"""),"Moderately")</f>
        <v>Moderately</v>
      </c>
      <c r="T25" s="1" t="str">
        <f ca="1">IFERROR(__xludf.DUMMYFUNCTION("""COMPUTED_VALUE"""),"Moderately")</f>
        <v>Moderately</v>
      </c>
      <c r="U25" s="1" t="str">
        <f ca="1">IFERROR(__xludf.DUMMYFUNCTION("""COMPUTED_VALUE"""),"Moderately")</f>
        <v>Moderately</v>
      </c>
      <c r="V25" s="1" t="str">
        <f ca="1">IFERROR(__xludf.DUMMYFUNCTION("""COMPUTED_VALUE"""),"A little bit")</f>
        <v>A little bit</v>
      </c>
      <c r="W25" s="1" t="str">
        <f ca="1">IFERROR(__xludf.DUMMYFUNCTION("""COMPUTED_VALUE"""),"Not at all")</f>
        <v>Not at all</v>
      </c>
      <c r="X25" s="1" t="str">
        <f ca="1">IFERROR(__xludf.DUMMYFUNCTION("""COMPUTED_VALUE"""),"Moderately")</f>
        <v>Moderately</v>
      </c>
      <c r="Y25" s="1" t="str">
        <f ca="1">IFERROR(__xludf.DUMMYFUNCTION("""COMPUTED_VALUE"""),"Quite a bit")</f>
        <v>Quite a bit</v>
      </c>
      <c r="Z25" s="1" t="str">
        <f ca="1">IFERROR(__xludf.DUMMYFUNCTION("""COMPUTED_VALUE"""),"Negatively")</f>
        <v>Negatively</v>
      </c>
      <c r="AA25" s="1" t="str">
        <f ca="1">IFERROR(__xludf.DUMMYFUNCTION("""COMPUTED_VALUE"""),"Quite a bit")</f>
        <v>Quite a bit</v>
      </c>
      <c r="AB25" s="1" t="str">
        <f ca="1">IFERROR(__xludf.DUMMYFUNCTION("""COMPUTED_VALUE"""),"Quite a bit")</f>
        <v>Quite a bit</v>
      </c>
      <c r="AC25" s="1" t="str">
        <f ca="1">IFERROR(__xludf.DUMMYFUNCTION("""COMPUTED_VALUE"""),"Quite a bit")</f>
        <v>Quite a bit</v>
      </c>
      <c r="AD25" s="1" t="str">
        <f ca="1">IFERROR(__xludf.DUMMYFUNCTION("""COMPUTED_VALUE"""),"Not at all")</f>
        <v>Not at all</v>
      </c>
      <c r="AE25" s="1" t="str">
        <f ca="1">IFERROR(__xludf.DUMMYFUNCTION("""COMPUTED_VALUE"""),"Not at all")</f>
        <v>Not at all</v>
      </c>
      <c r="AF25" s="1" t="str">
        <f ca="1">IFERROR(__xludf.DUMMYFUNCTION("""COMPUTED_VALUE"""),"Sometimes")</f>
        <v>Sometimes</v>
      </c>
      <c r="AG25" s="1" t="str">
        <f ca="1">IFERROR(__xludf.DUMMYFUNCTION("""COMPUTED_VALUE"""),"Rarely")</f>
        <v>Rarely</v>
      </c>
      <c r="AH25" s="1" t="str">
        <f ca="1">IFERROR(__xludf.DUMMYFUNCTION("""COMPUTED_VALUE"""),"Never")</f>
        <v>Never</v>
      </c>
      <c r="AI25" s="1" t="str">
        <f ca="1">IFERROR(__xludf.DUMMYFUNCTION("""COMPUTED_VALUE"""),"Sometimes")</f>
        <v>Sometimes</v>
      </c>
      <c r="AJ25" s="1" t="str">
        <f ca="1">IFERROR(__xludf.DUMMYFUNCTION("""COMPUTED_VALUE"""),"Sometimes")</f>
        <v>Sometimes</v>
      </c>
      <c r="AK25" s="1" t="str">
        <f ca="1">IFERROR(__xludf.DUMMYFUNCTION("""COMPUTED_VALUE"""),"Often")</f>
        <v>Often</v>
      </c>
      <c r="AL25" s="1" t="str">
        <f ca="1">IFERROR(__xludf.DUMMYFUNCTION("""COMPUTED_VALUE"""),"Sometimes")</f>
        <v>Sometimes</v>
      </c>
      <c r="AM25" s="1" t="str">
        <f ca="1">IFERROR(__xludf.DUMMYFUNCTION("""COMPUTED_VALUE"""),"Rarely")</f>
        <v>Rarely</v>
      </c>
      <c r="AN25" s="1" t="str">
        <f ca="1">IFERROR(__xludf.DUMMYFUNCTION("""COMPUTED_VALUE"""),"Often")</f>
        <v>Often</v>
      </c>
      <c r="AO25" s="1" t="str">
        <f ca="1">IFERROR(__xludf.DUMMYFUNCTION("""COMPUTED_VALUE"""),"Often")</f>
        <v>Often</v>
      </c>
      <c r="AP25" s="1" t="str">
        <f ca="1">IFERROR(__xludf.DUMMYFUNCTION("""COMPUTED_VALUE"""),"Often")</f>
        <v>Often</v>
      </c>
      <c r="AQ25" s="1" t="str">
        <f ca="1">IFERROR(__xludf.DUMMYFUNCTION("""COMPUTED_VALUE"""),"Never")</f>
        <v>Never</v>
      </c>
      <c r="AR25" s="1" t="str">
        <f ca="1">IFERROR(__xludf.DUMMYFUNCTION("""COMPUTED_VALUE"""),"Never")</f>
        <v>Never</v>
      </c>
      <c r="AS25" s="1" t="str">
        <f ca="1">IFERROR(__xludf.DUMMYFUNCTION("""COMPUTED_VALUE"""),"Disagree")</f>
        <v>Disagree</v>
      </c>
      <c r="AT25" s="1" t="str">
        <f ca="1">IFERROR(__xludf.DUMMYFUNCTION("""COMPUTED_VALUE"""),"Disagree")</f>
        <v>Disagree</v>
      </c>
      <c r="AU25" s="1" t="str">
        <f ca="1">IFERROR(__xludf.DUMMYFUNCTION("""COMPUTED_VALUE"""),"Strongly Agree")</f>
        <v>Strongly Agree</v>
      </c>
      <c r="AV25" s="1" t="str">
        <f ca="1">IFERROR(__xludf.DUMMYFUNCTION("""COMPUTED_VALUE"""),"Strongly Disagree")</f>
        <v>Strongly Disagree</v>
      </c>
      <c r="AW25" s="1" t="str">
        <f ca="1">IFERROR(__xludf.DUMMYFUNCTION("""COMPUTED_VALUE"""),"Agree")</f>
        <v>Agree</v>
      </c>
      <c r="AX25" s="1" t="str">
        <f ca="1">IFERROR(__xludf.DUMMYFUNCTION("""COMPUTED_VALUE"""),"Agree")</f>
        <v>Agree</v>
      </c>
      <c r="AY25" s="1" t="str">
        <f ca="1">IFERROR(__xludf.DUMMYFUNCTION("""COMPUTED_VALUE"""),"Strongly Agree")</f>
        <v>Strongly Agree</v>
      </c>
      <c r="AZ25" s="1" t="str">
        <f ca="1">IFERROR(__xludf.DUMMYFUNCTION("""COMPUTED_VALUE"""),"Strongly Agree")</f>
        <v>Strongly Agree</v>
      </c>
      <c r="BA25" s="1" t="str">
        <f ca="1">IFERROR(__xludf.DUMMYFUNCTION("""COMPUTED_VALUE"""),"Agree")</f>
        <v>Agree</v>
      </c>
      <c r="BB25" s="1" t="str">
        <f ca="1">IFERROR(__xludf.DUMMYFUNCTION("""COMPUTED_VALUE"""),"Agree")</f>
        <v>Agree</v>
      </c>
      <c r="BC25" s="1" t="str">
        <f ca="1">IFERROR(__xludf.DUMMYFUNCTION("""COMPUTED_VALUE"""),"Isolate Yourself, Participate in Healthy Recreation/Hobbies")</f>
        <v>Isolate Yourself, Participate in Healthy Recreation/Hobbies</v>
      </c>
      <c r="BD25" s="1" t="str">
        <f ca="1">IFERROR(__xludf.DUMMYFUNCTION("""COMPUTED_VALUE"""),"Never")</f>
        <v>Never</v>
      </c>
      <c r="BF25" s="1">
        <f t="shared" ca="1" si="0"/>
        <v>1</v>
      </c>
      <c r="BG25" s="7">
        <f t="shared" ca="1" si="1"/>
        <v>2</v>
      </c>
      <c r="BH25" s="1">
        <f t="shared" ca="1" si="2"/>
        <v>2</v>
      </c>
      <c r="BI25" s="10">
        <f t="shared" ca="1" si="3"/>
        <v>1</v>
      </c>
      <c r="BJ25" s="10">
        <f t="shared" ca="1" si="4"/>
        <v>2</v>
      </c>
      <c r="BK25" s="10">
        <f t="shared" ca="1" si="5"/>
        <v>2</v>
      </c>
      <c r="BL25" s="10">
        <f t="shared" ref="BL25:BM25" ca="1" si="138">IF(I25="Yes",1,IF(I25="No",2))</f>
        <v>1</v>
      </c>
      <c r="BM25" s="10">
        <f t="shared" ca="1" si="138"/>
        <v>1</v>
      </c>
      <c r="BN25" s="10">
        <f t="shared" ca="1" si="7"/>
        <v>2</v>
      </c>
      <c r="BO25" s="10">
        <f t="shared" ref="BO25:BP25" ca="1" si="139">IF(L25="Strongly Disagree",1,IF(L25="Disagree",2,IF(L25="Neutral",3,IF(L25="Agree",4,IF(L25="Strongly Agree",5)))))</f>
        <v>1</v>
      </c>
      <c r="BP25" s="10">
        <f t="shared" ca="1" si="139"/>
        <v>4</v>
      </c>
      <c r="BQ25" s="10">
        <f t="shared" ca="1" si="9"/>
        <v>3</v>
      </c>
      <c r="BR25" s="1">
        <f t="shared" ca="1" si="10"/>
        <v>4</v>
      </c>
      <c r="BS25" s="10">
        <f t="shared" ref="BS25:CB25" ca="1" si="140">IF(P25="Not at all",1,IF(P25="A little bit",2,IF(P25="Moderately",3,IF(P25="Quite a bit",4,IF(P25="Extremely",5)))))</f>
        <v>3</v>
      </c>
      <c r="BT25" s="10">
        <f t="shared" ca="1" si="140"/>
        <v>2</v>
      </c>
      <c r="BU25" s="10">
        <f t="shared" ca="1" si="140"/>
        <v>2</v>
      </c>
      <c r="BV25" s="10">
        <f t="shared" ca="1" si="140"/>
        <v>3</v>
      </c>
      <c r="BW25" s="10">
        <f t="shared" ca="1" si="140"/>
        <v>3</v>
      </c>
      <c r="BX25" s="10">
        <f t="shared" ca="1" si="140"/>
        <v>3</v>
      </c>
      <c r="BY25" s="10">
        <f t="shared" ca="1" si="140"/>
        <v>2</v>
      </c>
      <c r="BZ25" s="10">
        <f t="shared" ca="1" si="140"/>
        <v>1</v>
      </c>
      <c r="CA25" s="10">
        <f t="shared" ca="1" si="140"/>
        <v>3</v>
      </c>
      <c r="CB25" s="10">
        <f t="shared" ca="1" si="140"/>
        <v>4</v>
      </c>
      <c r="CC25" s="10">
        <f t="shared" ca="1" si="12"/>
        <v>1</v>
      </c>
      <c r="CD25" s="10">
        <f t="shared" ref="CD25:CH25" ca="1" si="141">IF(AA25="Not at all",1,IF(AA25="A little bit",2,IF(AA25="Moderately",3,IF(AA25="Quite a bit",4,IF(AA25="Extremely",5)))))</f>
        <v>4</v>
      </c>
      <c r="CE25" s="10">
        <f t="shared" ca="1" si="141"/>
        <v>4</v>
      </c>
      <c r="CF25" s="10">
        <f t="shared" ca="1" si="141"/>
        <v>4</v>
      </c>
      <c r="CG25" s="10">
        <f t="shared" ca="1" si="141"/>
        <v>1</v>
      </c>
      <c r="CH25" s="10">
        <f t="shared" ca="1" si="141"/>
        <v>1</v>
      </c>
      <c r="CI25" s="10">
        <f t="shared" ref="CI25:CT25" ca="1" si="142">IF(AF25="Never",1,IF(AF25="Rarely",2,IF(AF25="Sometimes",3,IF(AF25="Often",4,IF(AF25="Very Often",5)))))</f>
        <v>3</v>
      </c>
      <c r="CJ25" s="10">
        <f t="shared" ca="1" si="142"/>
        <v>2</v>
      </c>
      <c r="CK25" s="10">
        <f t="shared" ca="1" si="142"/>
        <v>1</v>
      </c>
      <c r="CL25" s="10">
        <f t="shared" ca="1" si="142"/>
        <v>3</v>
      </c>
      <c r="CM25" s="10">
        <f t="shared" ca="1" si="142"/>
        <v>3</v>
      </c>
      <c r="CN25" s="10">
        <f t="shared" ca="1" si="142"/>
        <v>4</v>
      </c>
      <c r="CO25" s="10">
        <f t="shared" ca="1" si="142"/>
        <v>3</v>
      </c>
      <c r="CP25" s="10">
        <f t="shared" ca="1" si="142"/>
        <v>2</v>
      </c>
      <c r="CQ25" s="10">
        <f t="shared" ca="1" si="142"/>
        <v>4</v>
      </c>
      <c r="CR25" s="10">
        <f t="shared" ca="1" si="142"/>
        <v>4</v>
      </c>
      <c r="CS25" s="10">
        <f t="shared" ca="1" si="142"/>
        <v>4</v>
      </c>
      <c r="CT25" s="10">
        <f t="shared" ca="1" si="142"/>
        <v>1</v>
      </c>
      <c r="CU25" s="10">
        <f t="shared" ca="1" si="15"/>
        <v>1</v>
      </c>
      <c r="CV25" s="1">
        <f t="shared" ref="CV25:DE25" ca="1" si="143">IF(AS25="Strongly Disagree",1,IF(AS25="Disagree",2,IF(AS25="Neutral",3,IF(AS25="Agree",4,IF(AS25="Strongly Agree",5)))))</f>
        <v>2</v>
      </c>
      <c r="CW25" s="1">
        <f t="shared" ca="1" si="143"/>
        <v>2</v>
      </c>
      <c r="CX25" s="1">
        <f t="shared" ca="1" si="143"/>
        <v>5</v>
      </c>
      <c r="CY25" s="1">
        <f t="shared" ca="1" si="143"/>
        <v>1</v>
      </c>
      <c r="CZ25" s="1">
        <f t="shared" ca="1" si="143"/>
        <v>4</v>
      </c>
      <c r="DA25" s="1">
        <f t="shared" ca="1" si="143"/>
        <v>4</v>
      </c>
      <c r="DB25" s="1">
        <f t="shared" ca="1" si="143"/>
        <v>5</v>
      </c>
      <c r="DC25" s="1">
        <f t="shared" ca="1" si="143"/>
        <v>5</v>
      </c>
      <c r="DD25" s="1">
        <f t="shared" ca="1" si="143"/>
        <v>4</v>
      </c>
      <c r="DE25" s="1">
        <f t="shared" ca="1" si="143"/>
        <v>4</v>
      </c>
      <c r="DG25" s="1">
        <f t="shared" ca="1" si="17"/>
        <v>1</v>
      </c>
    </row>
    <row r="26" spans="1:111" ht="15">
      <c r="A26" s="8">
        <f ca="1">IFERROR(__xludf.DUMMYFUNCTION("""COMPUTED_VALUE"""),43802.5207498958)</f>
        <v>43802.520749895797</v>
      </c>
      <c r="B26" s="1" t="str">
        <f ca="1">IFERROR(__xludf.DUMMYFUNCTION("""COMPUTED_VALUE"""),"Yes")</f>
        <v>Yes</v>
      </c>
      <c r="C26" s="3" t="str">
        <f ca="1">IFERROR(__xludf.DUMMYFUNCTION("""COMPUTED_VALUE"""),"Law Enforcement Professional  (Dispatch or other Civilian Department Member )")</f>
        <v>Law Enforcement Professional  (Dispatch or other Civilian Department Member )</v>
      </c>
      <c r="D26" s="1" t="str">
        <f ca="1">IFERROR(__xludf.DUMMYFUNCTION("""COMPUTED_VALUE"""),"1-6 years")</f>
        <v>1-6 years</v>
      </c>
      <c r="E26" s="1" t="str">
        <f ca="1">IFERROR(__xludf.DUMMYFUNCTION("""COMPUTED_VALUE"""),"A little bit")</f>
        <v>A little bit</v>
      </c>
      <c r="F26" s="1" t="str">
        <f ca="1">IFERROR(__xludf.DUMMYFUNCTION("""COMPUTED_VALUE"""),"No")</f>
        <v>No</v>
      </c>
      <c r="G26" s="1" t="str">
        <f ca="1">IFERROR(__xludf.DUMMYFUNCTION("""COMPUTED_VALUE"""),"Sometimes")</f>
        <v>Sometimes</v>
      </c>
      <c r="H26" s="1" t="str">
        <f ca="1">IFERROR(__xludf.DUMMYFUNCTION("""COMPUTED_VALUE"""),"Moderately")</f>
        <v>Moderately</v>
      </c>
      <c r="I26" s="1" t="str">
        <f ca="1">IFERROR(__xludf.DUMMYFUNCTION("""COMPUTED_VALUE"""),"Yes")</f>
        <v>Yes</v>
      </c>
      <c r="J26" s="1" t="str">
        <f ca="1">IFERROR(__xludf.DUMMYFUNCTION("""COMPUTED_VALUE"""),"Yes")</f>
        <v>Yes</v>
      </c>
      <c r="K26" s="1" t="str">
        <f ca="1">IFERROR(__xludf.DUMMYFUNCTION("""COMPUTED_VALUE"""),"Rarely")</f>
        <v>Rarely</v>
      </c>
      <c r="L26" s="1" t="str">
        <f ca="1">IFERROR(__xludf.DUMMYFUNCTION("""COMPUTED_VALUE"""),"Neutral")</f>
        <v>Neutral</v>
      </c>
      <c r="M26" s="1" t="str">
        <f ca="1">IFERROR(__xludf.DUMMYFUNCTION("""COMPUTED_VALUE"""),"Agree")</f>
        <v>Agree</v>
      </c>
      <c r="N26" s="1" t="str">
        <f ca="1">IFERROR(__xludf.DUMMYFUNCTION("""COMPUTED_VALUE"""),"Quite a bit")</f>
        <v>Quite a bit</v>
      </c>
      <c r="O26" s="1" t="str">
        <f ca="1">IFERROR(__xludf.DUMMYFUNCTION("""COMPUTED_VALUE"""),"Neutral")</f>
        <v>Neutral</v>
      </c>
      <c r="P26" s="1" t="str">
        <f ca="1">IFERROR(__xludf.DUMMYFUNCTION("""COMPUTED_VALUE"""),"Moderately")</f>
        <v>Moderately</v>
      </c>
      <c r="Q26" s="1" t="str">
        <f ca="1">IFERROR(__xludf.DUMMYFUNCTION("""COMPUTED_VALUE"""),"A little bit")</f>
        <v>A little bit</v>
      </c>
      <c r="R26" s="1" t="str">
        <f ca="1">IFERROR(__xludf.DUMMYFUNCTION("""COMPUTED_VALUE"""),"A little bit")</f>
        <v>A little bit</v>
      </c>
      <c r="S26" s="1" t="str">
        <f ca="1">IFERROR(__xludf.DUMMYFUNCTION("""COMPUTED_VALUE"""),"Not at all")</f>
        <v>Not at all</v>
      </c>
      <c r="T26" s="1" t="str">
        <f ca="1">IFERROR(__xludf.DUMMYFUNCTION("""COMPUTED_VALUE"""),"Not at all")</f>
        <v>Not at all</v>
      </c>
      <c r="U26" s="1" t="str">
        <f ca="1">IFERROR(__xludf.DUMMYFUNCTION("""COMPUTED_VALUE"""),"Not at all")</f>
        <v>Not at all</v>
      </c>
      <c r="V26" s="1" t="str">
        <f ca="1">IFERROR(__xludf.DUMMYFUNCTION("""COMPUTED_VALUE"""),"Moderately")</f>
        <v>Moderately</v>
      </c>
      <c r="W26" s="1" t="str">
        <f ca="1">IFERROR(__xludf.DUMMYFUNCTION("""COMPUTED_VALUE"""),"A little bit")</f>
        <v>A little bit</v>
      </c>
      <c r="X26" s="1" t="str">
        <f ca="1">IFERROR(__xludf.DUMMYFUNCTION("""COMPUTED_VALUE"""),"Moderately")</f>
        <v>Moderately</v>
      </c>
      <c r="Y26" s="1" t="str">
        <f ca="1">IFERROR(__xludf.DUMMYFUNCTION("""COMPUTED_VALUE"""),"Quite a bit")</f>
        <v>Quite a bit</v>
      </c>
      <c r="Z26" s="1" t="str">
        <f ca="1">IFERROR(__xludf.DUMMYFUNCTION("""COMPUTED_VALUE"""),"Not at all")</f>
        <v>Not at all</v>
      </c>
      <c r="AA26" s="1" t="str">
        <f ca="1">IFERROR(__xludf.DUMMYFUNCTION("""COMPUTED_VALUE"""),"Not at all")</f>
        <v>Not at all</v>
      </c>
      <c r="AB26" s="1" t="str">
        <f ca="1">IFERROR(__xludf.DUMMYFUNCTION("""COMPUTED_VALUE"""),"Not at all")</f>
        <v>Not at all</v>
      </c>
      <c r="AC26" s="1" t="str">
        <f ca="1">IFERROR(__xludf.DUMMYFUNCTION("""COMPUTED_VALUE"""),"Not at all")</f>
        <v>Not at all</v>
      </c>
      <c r="AD26" s="1" t="str">
        <f ca="1">IFERROR(__xludf.DUMMYFUNCTION("""COMPUTED_VALUE"""),"Not at all")</f>
        <v>Not at all</v>
      </c>
      <c r="AE26" s="1" t="str">
        <f ca="1">IFERROR(__xludf.DUMMYFUNCTION("""COMPUTED_VALUE"""),"Not at all")</f>
        <v>Not at all</v>
      </c>
      <c r="AF26" s="1" t="str">
        <f ca="1">IFERROR(__xludf.DUMMYFUNCTION("""COMPUTED_VALUE"""),"Sometimes")</f>
        <v>Sometimes</v>
      </c>
      <c r="AG26" s="1" t="str">
        <f ca="1">IFERROR(__xludf.DUMMYFUNCTION("""COMPUTED_VALUE"""),"Rarely")</f>
        <v>Rarely</v>
      </c>
      <c r="AH26" s="1" t="str">
        <f ca="1">IFERROR(__xludf.DUMMYFUNCTION("""COMPUTED_VALUE"""),"Sometimes")</f>
        <v>Sometimes</v>
      </c>
      <c r="AI26" s="1" t="str">
        <f ca="1">IFERROR(__xludf.DUMMYFUNCTION("""COMPUTED_VALUE"""),"Rarely")</f>
        <v>Rarely</v>
      </c>
      <c r="AJ26" s="1" t="str">
        <f ca="1">IFERROR(__xludf.DUMMYFUNCTION("""COMPUTED_VALUE"""),"Rarely")</f>
        <v>Rarely</v>
      </c>
      <c r="AK26" s="1" t="str">
        <f ca="1">IFERROR(__xludf.DUMMYFUNCTION("""COMPUTED_VALUE"""),"Often")</f>
        <v>Often</v>
      </c>
      <c r="AL26" s="1" t="str">
        <f ca="1">IFERROR(__xludf.DUMMYFUNCTION("""COMPUTED_VALUE"""),"Rarely")</f>
        <v>Rarely</v>
      </c>
      <c r="AM26" s="1" t="str">
        <f ca="1">IFERROR(__xludf.DUMMYFUNCTION("""COMPUTED_VALUE"""),"Never")</f>
        <v>Never</v>
      </c>
      <c r="AN26" s="1" t="str">
        <f ca="1">IFERROR(__xludf.DUMMYFUNCTION("""COMPUTED_VALUE"""),"Rarely")</f>
        <v>Rarely</v>
      </c>
      <c r="AO26" s="1" t="str">
        <f ca="1">IFERROR(__xludf.DUMMYFUNCTION("""COMPUTED_VALUE"""),"Rarely")</f>
        <v>Rarely</v>
      </c>
      <c r="AP26" s="1" t="str">
        <f ca="1">IFERROR(__xludf.DUMMYFUNCTION("""COMPUTED_VALUE"""),"Sometimes")</f>
        <v>Sometimes</v>
      </c>
      <c r="AQ26" s="1" t="str">
        <f ca="1">IFERROR(__xludf.DUMMYFUNCTION("""COMPUTED_VALUE"""),"Never")</f>
        <v>Never</v>
      </c>
      <c r="AR26" s="1" t="str">
        <f ca="1">IFERROR(__xludf.DUMMYFUNCTION("""COMPUTED_VALUE"""),"Never")</f>
        <v>Never</v>
      </c>
      <c r="AS26" s="1" t="str">
        <f ca="1">IFERROR(__xludf.DUMMYFUNCTION("""COMPUTED_VALUE"""),"Agree")</f>
        <v>Agree</v>
      </c>
      <c r="AT26" s="1" t="str">
        <f ca="1">IFERROR(__xludf.DUMMYFUNCTION("""COMPUTED_VALUE"""),"Disagree")</f>
        <v>Disagree</v>
      </c>
      <c r="AU26" s="1" t="str">
        <f ca="1">IFERROR(__xludf.DUMMYFUNCTION("""COMPUTED_VALUE"""),"Disagree")</f>
        <v>Disagree</v>
      </c>
      <c r="AV26" s="1" t="str">
        <f ca="1">IFERROR(__xludf.DUMMYFUNCTION("""COMPUTED_VALUE"""),"Strongly Disagree")</f>
        <v>Strongly Disagree</v>
      </c>
      <c r="AW26" s="1" t="str">
        <f ca="1">IFERROR(__xludf.DUMMYFUNCTION("""COMPUTED_VALUE"""),"Strongly Disagree")</f>
        <v>Strongly Disagree</v>
      </c>
      <c r="AX26" s="1" t="str">
        <f ca="1">IFERROR(__xludf.DUMMYFUNCTION("""COMPUTED_VALUE"""),"Strongly Disagree")</f>
        <v>Strongly Disagree</v>
      </c>
      <c r="AY26" s="1" t="str">
        <f ca="1">IFERROR(__xludf.DUMMYFUNCTION("""COMPUTED_VALUE"""),"Strongly Disagree")</f>
        <v>Strongly Disagree</v>
      </c>
      <c r="AZ26" s="1" t="str">
        <f ca="1">IFERROR(__xludf.DUMMYFUNCTION("""COMPUTED_VALUE"""),"Disagree")</f>
        <v>Disagree</v>
      </c>
      <c r="BA26" s="1" t="str">
        <f ca="1">IFERROR(__xludf.DUMMYFUNCTION("""COMPUTED_VALUE"""),"Agree")</f>
        <v>Agree</v>
      </c>
      <c r="BB26" s="1" t="str">
        <f ca="1">IFERROR(__xludf.DUMMYFUNCTION("""COMPUTED_VALUE"""),"Agree")</f>
        <v>Agree</v>
      </c>
      <c r="BC26" s="1" t="str">
        <f ca="1">IFERROR(__xludf.DUMMYFUNCTION("""COMPUTED_VALUE"""),"Exercise, Talk to others outside of the department about your hard shift")</f>
        <v>Exercise, Talk to others outside of the department about your hard shift</v>
      </c>
      <c r="BD26" s="1" t="str">
        <f ca="1">IFERROR(__xludf.DUMMYFUNCTION("""COMPUTED_VALUE"""),"Never")</f>
        <v>Never</v>
      </c>
      <c r="BF26" s="1">
        <f t="shared" ca="1" si="0"/>
        <v>2</v>
      </c>
      <c r="BG26" s="7">
        <f t="shared" ca="1" si="1"/>
        <v>1</v>
      </c>
      <c r="BH26" s="1">
        <f t="shared" ca="1" si="2"/>
        <v>2</v>
      </c>
      <c r="BI26" s="10">
        <f t="shared" ca="1" si="3"/>
        <v>2</v>
      </c>
      <c r="BJ26" s="10">
        <f t="shared" ca="1" si="4"/>
        <v>3</v>
      </c>
      <c r="BK26" s="10">
        <f t="shared" ca="1" si="5"/>
        <v>3</v>
      </c>
      <c r="BL26" s="10">
        <f t="shared" ref="BL26:BM26" ca="1" si="144">IF(I26="Yes",1,IF(I26="No",2))</f>
        <v>1</v>
      </c>
      <c r="BM26" s="10">
        <f t="shared" ca="1" si="144"/>
        <v>1</v>
      </c>
      <c r="BN26" s="10">
        <f t="shared" ca="1" si="7"/>
        <v>2</v>
      </c>
      <c r="BO26" s="10">
        <f t="shared" ref="BO26:BP26" ca="1" si="145">IF(L26="Strongly Disagree",1,IF(L26="Disagree",2,IF(L26="Neutral",3,IF(L26="Agree",4,IF(L26="Strongly Agree",5)))))</f>
        <v>3</v>
      </c>
      <c r="BP26" s="10">
        <f t="shared" ca="1" si="145"/>
        <v>4</v>
      </c>
      <c r="BQ26" s="10">
        <f t="shared" ca="1" si="9"/>
        <v>4</v>
      </c>
      <c r="BR26" s="1">
        <f t="shared" ca="1" si="10"/>
        <v>3</v>
      </c>
      <c r="BS26" s="10">
        <f t="shared" ref="BS26:CB26" ca="1" si="146">IF(P26="Not at all",1,IF(P26="A little bit",2,IF(P26="Moderately",3,IF(P26="Quite a bit",4,IF(P26="Extremely",5)))))</f>
        <v>3</v>
      </c>
      <c r="BT26" s="10">
        <f t="shared" ca="1" si="146"/>
        <v>2</v>
      </c>
      <c r="BU26" s="10">
        <f t="shared" ca="1" si="146"/>
        <v>2</v>
      </c>
      <c r="BV26" s="10">
        <f t="shared" ca="1" si="146"/>
        <v>1</v>
      </c>
      <c r="BW26" s="10">
        <f t="shared" ca="1" si="146"/>
        <v>1</v>
      </c>
      <c r="BX26" s="10">
        <f t="shared" ca="1" si="146"/>
        <v>1</v>
      </c>
      <c r="BY26" s="10">
        <f t="shared" ca="1" si="146"/>
        <v>3</v>
      </c>
      <c r="BZ26" s="10">
        <f t="shared" ca="1" si="146"/>
        <v>2</v>
      </c>
      <c r="CA26" s="10">
        <f t="shared" ca="1" si="146"/>
        <v>3</v>
      </c>
      <c r="CB26" s="10">
        <f t="shared" ca="1" si="146"/>
        <v>4</v>
      </c>
      <c r="CC26" s="10">
        <f t="shared" ca="1" si="12"/>
        <v>4</v>
      </c>
      <c r="CD26" s="10">
        <f t="shared" ref="CD26:CH26" ca="1" si="147">IF(AA26="Not at all",1,IF(AA26="A little bit",2,IF(AA26="Moderately",3,IF(AA26="Quite a bit",4,IF(AA26="Extremely",5)))))</f>
        <v>1</v>
      </c>
      <c r="CE26" s="10">
        <f t="shared" ca="1" si="147"/>
        <v>1</v>
      </c>
      <c r="CF26" s="10">
        <f t="shared" ca="1" si="147"/>
        <v>1</v>
      </c>
      <c r="CG26" s="10">
        <f t="shared" ca="1" si="147"/>
        <v>1</v>
      </c>
      <c r="CH26" s="10">
        <f t="shared" ca="1" si="147"/>
        <v>1</v>
      </c>
      <c r="CI26" s="10">
        <f t="shared" ref="CI26:CT26" ca="1" si="148">IF(AF26="Never",1,IF(AF26="Rarely",2,IF(AF26="Sometimes",3,IF(AF26="Often",4,IF(AF26="Very Often",5)))))</f>
        <v>3</v>
      </c>
      <c r="CJ26" s="10">
        <f t="shared" ca="1" si="148"/>
        <v>2</v>
      </c>
      <c r="CK26" s="10">
        <f t="shared" ca="1" si="148"/>
        <v>3</v>
      </c>
      <c r="CL26" s="10">
        <f t="shared" ca="1" si="148"/>
        <v>2</v>
      </c>
      <c r="CM26" s="10">
        <f t="shared" ca="1" si="148"/>
        <v>2</v>
      </c>
      <c r="CN26" s="10">
        <f t="shared" ca="1" si="148"/>
        <v>4</v>
      </c>
      <c r="CO26" s="10">
        <f t="shared" ca="1" si="148"/>
        <v>2</v>
      </c>
      <c r="CP26" s="10">
        <f t="shared" ca="1" si="148"/>
        <v>1</v>
      </c>
      <c r="CQ26" s="10">
        <f t="shared" ca="1" si="148"/>
        <v>2</v>
      </c>
      <c r="CR26" s="10">
        <f t="shared" ca="1" si="148"/>
        <v>2</v>
      </c>
      <c r="CS26" s="10">
        <f t="shared" ca="1" si="148"/>
        <v>3</v>
      </c>
      <c r="CT26" s="10">
        <f t="shared" ca="1" si="148"/>
        <v>1</v>
      </c>
      <c r="CU26" s="10">
        <f t="shared" ca="1" si="15"/>
        <v>1</v>
      </c>
      <c r="CV26" s="1">
        <f t="shared" ref="CV26:DE26" ca="1" si="149">IF(AS26="Strongly Disagree",1,IF(AS26="Disagree",2,IF(AS26="Neutral",3,IF(AS26="Agree",4,IF(AS26="Strongly Agree",5)))))</f>
        <v>4</v>
      </c>
      <c r="CW26" s="1">
        <f t="shared" ca="1" si="149"/>
        <v>2</v>
      </c>
      <c r="CX26" s="1">
        <f t="shared" ca="1" si="149"/>
        <v>2</v>
      </c>
      <c r="CY26" s="1">
        <f t="shared" ca="1" si="149"/>
        <v>1</v>
      </c>
      <c r="CZ26" s="1">
        <f t="shared" ca="1" si="149"/>
        <v>1</v>
      </c>
      <c r="DA26" s="1">
        <f t="shared" ca="1" si="149"/>
        <v>1</v>
      </c>
      <c r="DB26" s="1">
        <f t="shared" ca="1" si="149"/>
        <v>1</v>
      </c>
      <c r="DC26" s="1">
        <f t="shared" ca="1" si="149"/>
        <v>2</v>
      </c>
      <c r="DD26" s="1">
        <f t="shared" ca="1" si="149"/>
        <v>4</v>
      </c>
      <c r="DE26" s="1">
        <f t="shared" ca="1" si="149"/>
        <v>4</v>
      </c>
      <c r="DG26" s="1">
        <f t="shared" ca="1" si="17"/>
        <v>1</v>
      </c>
    </row>
    <row r="27" spans="1:111" ht="15">
      <c r="A27" s="8">
        <f ca="1">IFERROR(__xludf.DUMMYFUNCTION("""COMPUTED_VALUE"""),43802.520954699)</f>
        <v>43802.520954699001</v>
      </c>
      <c r="B27" s="1" t="str">
        <f ca="1">IFERROR(__xludf.DUMMYFUNCTION("""COMPUTED_VALUE"""),"Yes")</f>
        <v>Yes</v>
      </c>
      <c r="C27" s="3" t="str">
        <f ca="1">IFERROR(__xludf.DUMMYFUNCTION("""COMPUTED_VALUE"""),"Sworn Officer")</f>
        <v>Sworn Officer</v>
      </c>
      <c r="D27" s="1" t="str">
        <f ca="1">IFERROR(__xludf.DUMMYFUNCTION("""COMPUTED_VALUE"""),"")</f>
        <v/>
      </c>
      <c r="E27" s="1" t="str">
        <f ca="1">IFERROR(__xludf.DUMMYFUNCTION("""COMPUTED_VALUE"""),"Not at all")</f>
        <v>Not at all</v>
      </c>
      <c r="F27" s="1" t="str">
        <f ca="1">IFERROR(__xludf.DUMMYFUNCTION("""COMPUTED_VALUE"""),"No")</f>
        <v>No</v>
      </c>
      <c r="G27" s="1" t="str">
        <f ca="1">IFERROR(__xludf.DUMMYFUNCTION("""COMPUTED_VALUE"""),"Never")</f>
        <v>Never</v>
      </c>
      <c r="H27" s="1" t="str">
        <f ca="1">IFERROR(__xludf.DUMMYFUNCTION("""COMPUTED_VALUE"""),"Not at all")</f>
        <v>Not at all</v>
      </c>
      <c r="I27" s="1" t="str">
        <f ca="1">IFERROR(__xludf.DUMMYFUNCTION("""COMPUTED_VALUE"""),"No")</f>
        <v>No</v>
      </c>
      <c r="J27" s="1" t="str">
        <f ca="1">IFERROR(__xludf.DUMMYFUNCTION("""COMPUTED_VALUE"""),"No")</f>
        <v>No</v>
      </c>
      <c r="K27" s="1" t="str">
        <f ca="1">IFERROR(__xludf.DUMMYFUNCTION("""COMPUTED_VALUE"""),"Never")</f>
        <v>Never</v>
      </c>
      <c r="L27" s="1" t="str">
        <f ca="1">IFERROR(__xludf.DUMMYFUNCTION("""COMPUTED_VALUE"""),"Strongly Disagree")</f>
        <v>Strongly Disagree</v>
      </c>
      <c r="M27" s="1" t="str">
        <f ca="1">IFERROR(__xludf.DUMMYFUNCTION("""COMPUTED_VALUE"""),"Disagree")</f>
        <v>Disagree</v>
      </c>
      <c r="N27" s="1" t="str">
        <f ca="1">IFERROR(__xludf.DUMMYFUNCTION("""COMPUTED_VALUE"""),"Not at all")</f>
        <v>Not at all</v>
      </c>
      <c r="O27" s="1" t="str">
        <f ca="1">IFERROR(__xludf.DUMMYFUNCTION("""COMPUTED_VALUE"""),"Strongly disagree")</f>
        <v>Strongly disagree</v>
      </c>
      <c r="P27" s="1" t="str">
        <f ca="1">IFERROR(__xludf.DUMMYFUNCTION("""COMPUTED_VALUE"""),"A little bit")</f>
        <v>A little bit</v>
      </c>
      <c r="Q27" s="1" t="str">
        <f ca="1">IFERROR(__xludf.DUMMYFUNCTION("""COMPUTED_VALUE"""),"Not at all")</f>
        <v>Not at all</v>
      </c>
      <c r="R27" s="1" t="str">
        <f ca="1">IFERROR(__xludf.DUMMYFUNCTION("""COMPUTED_VALUE"""),"Not at all")</f>
        <v>Not at all</v>
      </c>
      <c r="S27" s="1" t="str">
        <f ca="1">IFERROR(__xludf.DUMMYFUNCTION("""COMPUTED_VALUE"""),"Not at all")</f>
        <v>Not at all</v>
      </c>
      <c r="T27" s="1" t="str">
        <f ca="1">IFERROR(__xludf.DUMMYFUNCTION("""COMPUTED_VALUE"""),"Not at all")</f>
        <v>Not at all</v>
      </c>
      <c r="U27" s="1" t="str">
        <f ca="1">IFERROR(__xludf.DUMMYFUNCTION("""COMPUTED_VALUE"""),"Not at all")</f>
        <v>Not at all</v>
      </c>
      <c r="V27" s="1" t="str">
        <f ca="1">IFERROR(__xludf.DUMMYFUNCTION("""COMPUTED_VALUE"""),"Not at all")</f>
        <v>Not at all</v>
      </c>
      <c r="W27" s="1" t="str">
        <f ca="1">IFERROR(__xludf.DUMMYFUNCTION("""COMPUTED_VALUE"""),"Not at all")</f>
        <v>Not at all</v>
      </c>
      <c r="X27" s="1" t="str">
        <f ca="1">IFERROR(__xludf.DUMMYFUNCTION("""COMPUTED_VALUE"""),"Not at all")</f>
        <v>Not at all</v>
      </c>
      <c r="Y27" s="1" t="str">
        <f ca="1">IFERROR(__xludf.DUMMYFUNCTION("""COMPUTED_VALUE"""),"Not at all")</f>
        <v>Not at all</v>
      </c>
      <c r="Z27" s="1" t="str">
        <f ca="1">IFERROR(__xludf.DUMMYFUNCTION("""COMPUTED_VALUE"""),"Negatively")</f>
        <v>Negatively</v>
      </c>
      <c r="AA27" s="1" t="str">
        <f ca="1">IFERROR(__xludf.DUMMYFUNCTION("""COMPUTED_VALUE"""),"Quite a bit")</f>
        <v>Quite a bit</v>
      </c>
      <c r="AB27" s="1" t="str">
        <f ca="1">IFERROR(__xludf.DUMMYFUNCTION("""COMPUTED_VALUE"""),"Moderately")</f>
        <v>Moderately</v>
      </c>
      <c r="AC27" s="1" t="str">
        <f ca="1">IFERROR(__xludf.DUMMYFUNCTION("""COMPUTED_VALUE"""),"Moderately")</f>
        <v>Moderately</v>
      </c>
      <c r="AD27" s="1" t="str">
        <f ca="1">IFERROR(__xludf.DUMMYFUNCTION("""COMPUTED_VALUE"""),"Not at all")</f>
        <v>Not at all</v>
      </c>
      <c r="AE27" s="1" t="str">
        <f ca="1">IFERROR(__xludf.DUMMYFUNCTION("""COMPUTED_VALUE"""),"Not at all")</f>
        <v>Not at all</v>
      </c>
      <c r="AF27" s="1" t="str">
        <f ca="1">IFERROR(__xludf.DUMMYFUNCTION("""COMPUTED_VALUE"""),"Rarely")</f>
        <v>Rarely</v>
      </c>
      <c r="AG27" s="1" t="str">
        <f ca="1">IFERROR(__xludf.DUMMYFUNCTION("""COMPUTED_VALUE"""),"Sometimes")</f>
        <v>Sometimes</v>
      </c>
      <c r="AH27" s="1" t="str">
        <f ca="1">IFERROR(__xludf.DUMMYFUNCTION("""COMPUTED_VALUE"""),"Rarely")</f>
        <v>Rarely</v>
      </c>
      <c r="AI27" s="1" t="str">
        <f ca="1">IFERROR(__xludf.DUMMYFUNCTION("""COMPUTED_VALUE"""),"Often")</f>
        <v>Often</v>
      </c>
      <c r="AJ27" s="1" t="str">
        <f ca="1">IFERROR(__xludf.DUMMYFUNCTION("""COMPUTED_VALUE"""),"Sometimes")</f>
        <v>Sometimes</v>
      </c>
      <c r="AK27" s="1" t="str">
        <f ca="1">IFERROR(__xludf.DUMMYFUNCTION("""COMPUTED_VALUE"""),"Sometimes")</f>
        <v>Sometimes</v>
      </c>
      <c r="AL27" s="1" t="str">
        <f ca="1">IFERROR(__xludf.DUMMYFUNCTION("""COMPUTED_VALUE"""),"Sometimes")</f>
        <v>Sometimes</v>
      </c>
      <c r="AM27" s="1" t="str">
        <f ca="1">IFERROR(__xludf.DUMMYFUNCTION("""COMPUTED_VALUE"""),"Rarely")</f>
        <v>Rarely</v>
      </c>
      <c r="AN27" s="1" t="str">
        <f ca="1">IFERROR(__xludf.DUMMYFUNCTION("""COMPUTED_VALUE"""),"Often")</f>
        <v>Often</v>
      </c>
      <c r="AO27" s="1" t="str">
        <f ca="1">IFERROR(__xludf.DUMMYFUNCTION("""COMPUTED_VALUE"""),"Sometimes")</f>
        <v>Sometimes</v>
      </c>
      <c r="AP27" s="1" t="str">
        <f ca="1">IFERROR(__xludf.DUMMYFUNCTION("""COMPUTED_VALUE"""),"Rarely")</f>
        <v>Rarely</v>
      </c>
      <c r="AQ27" s="1" t="str">
        <f ca="1">IFERROR(__xludf.DUMMYFUNCTION("""COMPUTED_VALUE"""),"Never")</f>
        <v>Never</v>
      </c>
      <c r="AR27" s="1" t="str">
        <f ca="1">IFERROR(__xludf.DUMMYFUNCTION("""COMPUTED_VALUE"""),"Never")</f>
        <v>Never</v>
      </c>
      <c r="AS27" s="1" t="str">
        <f ca="1">IFERROR(__xludf.DUMMYFUNCTION("""COMPUTED_VALUE"""),"Disagree")</f>
        <v>Disagree</v>
      </c>
      <c r="AT27" s="1" t="str">
        <f ca="1">IFERROR(__xludf.DUMMYFUNCTION("""COMPUTED_VALUE"""),"Neutral")</f>
        <v>Neutral</v>
      </c>
      <c r="AU27" s="1" t="str">
        <f ca="1">IFERROR(__xludf.DUMMYFUNCTION("""COMPUTED_VALUE"""),"Neutral")</f>
        <v>Neutral</v>
      </c>
      <c r="AV27" s="1" t="str">
        <f ca="1">IFERROR(__xludf.DUMMYFUNCTION("""COMPUTED_VALUE"""),"Disagree")</f>
        <v>Disagree</v>
      </c>
      <c r="AW27" s="1" t="str">
        <f ca="1">IFERROR(__xludf.DUMMYFUNCTION("""COMPUTED_VALUE"""),"Neutral")</f>
        <v>Neutral</v>
      </c>
      <c r="AX27" s="1" t="str">
        <f ca="1">IFERROR(__xludf.DUMMYFUNCTION("""COMPUTED_VALUE"""),"Neutral")</f>
        <v>Neutral</v>
      </c>
      <c r="AY27" s="1" t="str">
        <f ca="1">IFERROR(__xludf.DUMMYFUNCTION("""COMPUTED_VALUE"""),"Agree")</f>
        <v>Agree</v>
      </c>
      <c r="AZ27" s="1" t="str">
        <f ca="1">IFERROR(__xludf.DUMMYFUNCTION("""COMPUTED_VALUE"""),"Neutral")</f>
        <v>Neutral</v>
      </c>
      <c r="BA27" s="1" t="str">
        <f ca="1">IFERROR(__xludf.DUMMYFUNCTION("""COMPUTED_VALUE"""),"Neutral")</f>
        <v>Neutral</v>
      </c>
      <c r="BB27" s="1" t="str">
        <f ca="1">IFERROR(__xludf.DUMMYFUNCTION("""COMPUTED_VALUE"""),"Disagree")</f>
        <v>Disagree</v>
      </c>
      <c r="BC27" s="1" t="str">
        <f ca="1">IFERROR(__xludf.DUMMYFUNCTION("""COMPUTED_VALUE"""),"Participate in Healthy Recreation/Hobbies")</f>
        <v>Participate in Healthy Recreation/Hobbies</v>
      </c>
      <c r="BD27" s="1" t="str">
        <f ca="1">IFERROR(__xludf.DUMMYFUNCTION("""COMPUTED_VALUE"""),"Never")</f>
        <v>Never</v>
      </c>
      <c r="BF27" s="1">
        <f t="shared" ca="1" si="0"/>
        <v>1</v>
      </c>
      <c r="BG27" s="7" t="b">
        <f t="shared" ca="1" si="1"/>
        <v>0</v>
      </c>
      <c r="BH27" s="1">
        <f t="shared" ca="1" si="2"/>
        <v>1</v>
      </c>
      <c r="BI27" s="10">
        <f t="shared" ca="1" si="3"/>
        <v>2</v>
      </c>
      <c r="BJ27" s="10">
        <f t="shared" ca="1" si="4"/>
        <v>1</v>
      </c>
      <c r="BK27" s="10">
        <f t="shared" ca="1" si="5"/>
        <v>1</v>
      </c>
      <c r="BL27" s="10">
        <f t="shared" ref="BL27:BM27" ca="1" si="150">IF(I27="Yes",1,IF(I27="No",2))</f>
        <v>2</v>
      </c>
      <c r="BM27" s="10">
        <f t="shared" ca="1" si="150"/>
        <v>2</v>
      </c>
      <c r="BN27" s="10">
        <f t="shared" ca="1" si="7"/>
        <v>1</v>
      </c>
      <c r="BO27" s="10">
        <f t="shared" ref="BO27:BP27" ca="1" si="151">IF(L27="Strongly Disagree",1,IF(L27="Disagree",2,IF(L27="Neutral",3,IF(L27="Agree",4,IF(L27="Strongly Agree",5)))))</f>
        <v>1</v>
      </c>
      <c r="BP27" s="10">
        <f t="shared" ca="1" si="151"/>
        <v>2</v>
      </c>
      <c r="BQ27" s="10">
        <f t="shared" ca="1" si="9"/>
        <v>1</v>
      </c>
      <c r="BR27" s="1">
        <f t="shared" ca="1" si="10"/>
        <v>1</v>
      </c>
      <c r="BS27" s="10">
        <f t="shared" ref="BS27:CB27" ca="1" si="152">IF(P27="Not at all",1,IF(P27="A little bit",2,IF(P27="Moderately",3,IF(P27="Quite a bit",4,IF(P27="Extremely",5)))))</f>
        <v>2</v>
      </c>
      <c r="BT27" s="10">
        <f t="shared" ca="1" si="152"/>
        <v>1</v>
      </c>
      <c r="BU27" s="10">
        <f t="shared" ca="1" si="152"/>
        <v>1</v>
      </c>
      <c r="BV27" s="10">
        <f t="shared" ca="1" si="152"/>
        <v>1</v>
      </c>
      <c r="BW27" s="10">
        <f t="shared" ca="1" si="152"/>
        <v>1</v>
      </c>
      <c r="BX27" s="10">
        <f t="shared" ca="1" si="152"/>
        <v>1</v>
      </c>
      <c r="BY27" s="10">
        <f t="shared" ca="1" si="152"/>
        <v>1</v>
      </c>
      <c r="BZ27" s="10">
        <f t="shared" ca="1" si="152"/>
        <v>1</v>
      </c>
      <c r="CA27" s="10">
        <f t="shared" ca="1" si="152"/>
        <v>1</v>
      </c>
      <c r="CB27" s="10">
        <f t="shared" ca="1" si="152"/>
        <v>1</v>
      </c>
      <c r="CC27" s="10">
        <f t="shared" ca="1" si="12"/>
        <v>1</v>
      </c>
      <c r="CD27" s="10">
        <f t="shared" ref="CD27:CH27" ca="1" si="153">IF(AA27="Not at all",1,IF(AA27="A little bit",2,IF(AA27="Moderately",3,IF(AA27="Quite a bit",4,IF(AA27="Extremely",5)))))</f>
        <v>4</v>
      </c>
      <c r="CE27" s="10">
        <f t="shared" ca="1" si="153"/>
        <v>3</v>
      </c>
      <c r="CF27" s="10">
        <f t="shared" ca="1" si="153"/>
        <v>3</v>
      </c>
      <c r="CG27" s="10">
        <f t="shared" ca="1" si="153"/>
        <v>1</v>
      </c>
      <c r="CH27" s="10">
        <f t="shared" ca="1" si="153"/>
        <v>1</v>
      </c>
      <c r="CI27" s="10">
        <f t="shared" ref="CI27:CT27" ca="1" si="154">IF(AF27="Never",1,IF(AF27="Rarely",2,IF(AF27="Sometimes",3,IF(AF27="Often",4,IF(AF27="Very Often",5)))))</f>
        <v>2</v>
      </c>
      <c r="CJ27" s="10">
        <f t="shared" ca="1" si="154"/>
        <v>3</v>
      </c>
      <c r="CK27" s="10">
        <f t="shared" ca="1" si="154"/>
        <v>2</v>
      </c>
      <c r="CL27" s="10">
        <f t="shared" ca="1" si="154"/>
        <v>4</v>
      </c>
      <c r="CM27" s="10">
        <f t="shared" ca="1" si="154"/>
        <v>3</v>
      </c>
      <c r="CN27" s="10">
        <f t="shared" ca="1" si="154"/>
        <v>3</v>
      </c>
      <c r="CO27" s="10">
        <f t="shared" ca="1" si="154"/>
        <v>3</v>
      </c>
      <c r="CP27" s="10">
        <f t="shared" ca="1" si="154"/>
        <v>2</v>
      </c>
      <c r="CQ27" s="10">
        <f t="shared" ca="1" si="154"/>
        <v>4</v>
      </c>
      <c r="CR27" s="10">
        <f t="shared" ca="1" si="154"/>
        <v>3</v>
      </c>
      <c r="CS27" s="10">
        <f t="shared" ca="1" si="154"/>
        <v>2</v>
      </c>
      <c r="CT27" s="10">
        <f t="shared" ca="1" si="154"/>
        <v>1</v>
      </c>
      <c r="CU27" s="10">
        <f t="shared" ca="1" si="15"/>
        <v>1</v>
      </c>
      <c r="CV27" s="1">
        <f t="shared" ref="CV27:DE27" ca="1" si="155">IF(AS27="Strongly Disagree",1,IF(AS27="Disagree",2,IF(AS27="Neutral",3,IF(AS27="Agree",4,IF(AS27="Strongly Agree",5)))))</f>
        <v>2</v>
      </c>
      <c r="CW27" s="1">
        <f t="shared" ca="1" si="155"/>
        <v>3</v>
      </c>
      <c r="CX27" s="1">
        <f t="shared" ca="1" si="155"/>
        <v>3</v>
      </c>
      <c r="CY27" s="1">
        <f t="shared" ca="1" si="155"/>
        <v>2</v>
      </c>
      <c r="CZ27" s="1">
        <f t="shared" ca="1" si="155"/>
        <v>3</v>
      </c>
      <c r="DA27" s="1">
        <f t="shared" ca="1" si="155"/>
        <v>3</v>
      </c>
      <c r="DB27" s="1">
        <f t="shared" ca="1" si="155"/>
        <v>4</v>
      </c>
      <c r="DC27" s="1">
        <f t="shared" ca="1" si="155"/>
        <v>3</v>
      </c>
      <c r="DD27" s="1">
        <f t="shared" ca="1" si="155"/>
        <v>3</v>
      </c>
      <c r="DE27" s="1">
        <f t="shared" ca="1" si="155"/>
        <v>2</v>
      </c>
      <c r="DG27" s="1">
        <f t="shared" ca="1" si="17"/>
        <v>1</v>
      </c>
    </row>
    <row r="28" spans="1:111" ht="15">
      <c r="A28" s="8">
        <f ca="1">IFERROR(__xludf.DUMMYFUNCTION("""COMPUTED_VALUE"""),43802.5209860648)</f>
        <v>43802.520986064803</v>
      </c>
      <c r="B28" s="1" t="str">
        <f ca="1">IFERROR(__xludf.DUMMYFUNCTION("""COMPUTED_VALUE"""),"Yes")</f>
        <v>Yes</v>
      </c>
      <c r="C28" s="3" t="str">
        <f ca="1">IFERROR(__xludf.DUMMYFUNCTION("""COMPUTED_VALUE"""),"Sworn Officer")</f>
        <v>Sworn Officer</v>
      </c>
      <c r="D28" s="1" t="str">
        <f ca="1">IFERROR(__xludf.DUMMYFUNCTION("""COMPUTED_VALUE"""),"1-6 years")</f>
        <v>1-6 years</v>
      </c>
      <c r="E28" s="1" t="str">
        <f ca="1">IFERROR(__xludf.DUMMYFUNCTION("""COMPUTED_VALUE"""),"Quite a bit")</f>
        <v>Quite a bit</v>
      </c>
      <c r="F28" s="1" t="str">
        <f ca="1">IFERROR(__xludf.DUMMYFUNCTION("""COMPUTED_VALUE"""),"Yes")</f>
        <v>Yes</v>
      </c>
      <c r="G28" s="1" t="str">
        <f ca="1">IFERROR(__xludf.DUMMYFUNCTION("""COMPUTED_VALUE"""),"Rarely")</f>
        <v>Rarely</v>
      </c>
      <c r="H28" s="1" t="str">
        <f ca="1">IFERROR(__xludf.DUMMYFUNCTION("""COMPUTED_VALUE"""),"Moderately")</f>
        <v>Moderately</v>
      </c>
      <c r="I28" s="1" t="str">
        <f ca="1">IFERROR(__xludf.DUMMYFUNCTION("""COMPUTED_VALUE"""),"No")</f>
        <v>No</v>
      </c>
      <c r="J28" s="1" t="str">
        <f ca="1">IFERROR(__xludf.DUMMYFUNCTION("""COMPUTED_VALUE"""),"Yes")</f>
        <v>Yes</v>
      </c>
      <c r="K28" s="1" t="str">
        <f ca="1">IFERROR(__xludf.DUMMYFUNCTION("""COMPUTED_VALUE"""),"Sometimes")</f>
        <v>Sometimes</v>
      </c>
      <c r="L28" s="1" t="str">
        <f ca="1">IFERROR(__xludf.DUMMYFUNCTION("""COMPUTED_VALUE"""),"Neutral")</f>
        <v>Neutral</v>
      </c>
      <c r="M28" s="1" t="str">
        <f ca="1">IFERROR(__xludf.DUMMYFUNCTION("""COMPUTED_VALUE"""),"Agree")</f>
        <v>Agree</v>
      </c>
      <c r="N28" s="1" t="str">
        <f ca="1">IFERROR(__xludf.DUMMYFUNCTION("""COMPUTED_VALUE"""),"Not at all")</f>
        <v>Not at all</v>
      </c>
      <c r="O28" s="1" t="str">
        <f ca="1">IFERROR(__xludf.DUMMYFUNCTION("""COMPUTED_VALUE"""),"Agree")</f>
        <v>Agree</v>
      </c>
      <c r="P28" s="1" t="str">
        <f ca="1">IFERROR(__xludf.DUMMYFUNCTION("""COMPUTED_VALUE"""),"Extremely")</f>
        <v>Extremely</v>
      </c>
      <c r="Q28" s="1" t="str">
        <f ca="1">IFERROR(__xludf.DUMMYFUNCTION("""COMPUTED_VALUE"""),"Quite a bit")</f>
        <v>Quite a bit</v>
      </c>
      <c r="R28" s="1" t="str">
        <f ca="1">IFERROR(__xludf.DUMMYFUNCTION("""COMPUTED_VALUE"""),"Quite a bit")</f>
        <v>Quite a bit</v>
      </c>
      <c r="S28" s="1" t="str">
        <f ca="1">IFERROR(__xludf.DUMMYFUNCTION("""COMPUTED_VALUE"""),"Extremely")</f>
        <v>Extremely</v>
      </c>
      <c r="T28" s="1" t="str">
        <f ca="1">IFERROR(__xludf.DUMMYFUNCTION("""COMPUTED_VALUE"""),"Extremely")</f>
        <v>Extremely</v>
      </c>
      <c r="U28" s="1" t="str">
        <f ca="1">IFERROR(__xludf.DUMMYFUNCTION("""COMPUTED_VALUE"""),"Extremely")</f>
        <v>Extremely</v>
      </c>
      <c r="V28" s="1" t="str">
        <f ca="1">IFERROR(__xludf.DUMMYFUNCTION("""COMPUTED_VALUE"""),"Extremely")</f>
        <v>Extremely</v>
      </c>
      <c r="W28" s="1" t="str">
        <f ca="1">IFERROR(__xludf.DUMMYFUNCTION("""COMPUTED_VALUE"""),"Extremely")</f>
        <v>Extremely</v>
      </c>
      <c r="X28" s="1" t="str">
        <f ca="1">IFERROR(__xludf.DUMMYFUNCTION("""COMPUTED_VALUE"""),"Moderately")</f>
        <v>Moderately</v>
      </c>
      <c r="Y28" s="1" t="str">
        <f ca="1">IFERROR(__xludf.DUMMYFUNCTION("""COMPUTED_VALUE"""),"Extremely")</f>
        <v>Extremely</v>
      </c>
      <c r="Z28" s="1" t="str">
        <f ca="1">IFERROR(__xludf.DUMMYFUNCTION("""COMPUTED_VALUE"""),"Positively")</f>
        <v>Positively</v>
      </c>
      <c r="AA28" s="1" t="str">
        <f ca="1">IFERROR(__xludf.DUMMYFUNCTION("""COMPUTED_VALUE"""),"A little bit")</f>
        <v>A little bit</v>
      </c>
      <c r="AB28" s="1" t="str">
        <f ca="1">IFERROR(__xludf.DUMMYFUNCTION("""COMPUTED_VALUE"""),"Extremely")</f>
        <v>Extremely</v>
      </c>
      <c r="AC28" s="1" t="str">
        <f ca="1">IFERROR(__xludf.DUMMYFUNCTION("""COMPUTED_VALUE"""),"Quite a bit")</f>
        <v>Quite a bit</v>
      </c>
      <c r="AD28" s="1" t="str">
        <f ca="1">IFERROR(__xludf.DUMMYFUNCTION("""COMPUTED_VALUE"""),"Moderately")</f>
        <v>Moderately</v>
      </c>
      <c r="AE28" s="1" t="str">
        <f ca="1">IFERROR(__xludf.DUMMYFUNCTION("""COMPUTED_VALUE"""),"Not at all")</f>
        <v>Not at all</v>
      </c>
      <c r="AF28" s="1" t="str">
        <f ca="1">IFERROR(__xludf.DUMMYFUNCTION("""COMPUTED_VALUE"""),"Very Often")</f>
        <v>Very Often</v>
      </c>
      <c r="AG28" s="1" t="str">
        <f ca="1">IFERROR(__xludf.DUMMYFUNCTION("""COMPUTED_VALUE"""),"Very Often")</f>
        <v>Very Often</v>
      </c>
      <c r="AH28" s="1" t="str">
        <f ca="1">IFERROR(__xludf.DUMMYFUNCTION("""COMPUTED_VALUE"""),"Sometimes")</f>
        <v>Sometimes</v>
      </c>
      <c r="AI28" s="1" t="str">
        <f ca="1">IFERROR(__xludf.DUMMYFUNCTION("""COMPUTED_VALUE"""),"Often")</f>
        <v>Often</v>
      </c>
      <c r="AJ28" s="1" t="str">
        <f ca="1">IFERROR(__xludf.DUMMYFUNCTION("""COMPUTED_VALUE"""),"Sometimes")</f>
        <v>Sometimes</v>
      </c>
      <c r="AK28" s="1" t="str">
        <f ca="1">IFERROR(__xludf.DUMMYFUNCTION("""COMPUTED_VALUE"""),"Often")</f>
        <v>Often</v>
      </c>
      <c r="AL28" s="1" t="str">
        <f ca="1">IFERROR(__xludf.DUMMYFUNCTION("""COMPUTED_VALUE"""),"Rarely")</f>
        <v>Rarely</v>
      </c>
      <c r="AM28" s="1" t="str">
        <f ca="1">IFERROR(__xludf.DUMMYFUNCTION("""COMPUTED_VALUE"""),"Rarely")</f>
        <v>Rarely</v>
      </c>
      <c r="AN28" s="1" t="str">
        <f ca="1">IFERROR(__xludf.DUMMYFUNCTION("""COMPUTED_VALUE"""),"Sometimes")</f>
        <v>Sometimes</v>
      </c>
      <c r="AO28" s="1" t="str">
        <f ca="1">IFERROR(__xludf.DUMMYFUNCTION("""COMPUTED_VALUE"""),"Rarely")</f>
        <v>Rarely</v>
      </c>
      <c r="AP28" s="1" t="str">
        <f ca="1">IFERROR(__xludf.DUMMYFUNCTION("""COMPUTED_VALUE"""),"Sometimes")</f>
        <v>Sometimes</v>
      </c>
      <c r="AQ28" s="1" t="str">
        <f ca="1">IFERROR(__xludf.DUMMYFUNCTION("""COMPUTED_VALUE"""),"Never")</f>
        <v>Never</v>
      </c>
      <c r="AR28" s="1" t="str">
        <f ca="1">IFERROR(__xludf.DUMMYFUNCTION("""COMPUTED_VALUE"""),"Never")</f>
        <v>Never</v>
      </c>
      <c r="AS28" s="1" t="str">
        <f ca="1">IFERROR(__xludf.DUMMYFUNCTION("""COMPUTED_VALUE"""),"Disagree")</f>
        <v>Disagree</v>
      </c>
      <c r="AT28" s="1" t="str">
        <f ca="1">IFERROR(__xludf.DUMMYFUNCTION("""COMPUTED_VALUE"""),"Strongly Agree")</f>
        <v>Strongly Agree</v>
      </c>
      <c r="AU28" s="1" t="str">
        <f ca="1">IFERROR(__xludf.DUMMYFUNCTION("""COMPUTED_VALUE"""),"Agree")</f>
        <v>Agree</v>
      </c>
      <c r="AV28" s="1" t="str">
        <f ca="1">IFERROR(__xludf.DUMMYFUNCTION("""COMPUTED_VALUE"""),"Agree")</f>
        <v>Agree</v>
      </c>
      <c r="AW28" s="1" t="str">
        <f ca="1">IFERROR(__xludf.DUMMYFUNCTION("""COMPUTED_VALUE"""),"Strongly Agree")</f>
        <v>Strongly Agree</v>
      </c>
      <c r="AX28" s="1" t="str">
        <f ca="1">IFERROR(__xludf.DUMMYFUNCTION("""COMPUTED_VALUE"""),"Strongly Agree")</f>
        <v>Strongly Agree</v>
      </c>
      <c r="AY28" s="1" t="str">
        <f ca="1">IFERROR(__xludf.DUMMYFUNCTION("""COMPUTED_VALUE"""),"Agree")</f>
        <v>Agree</v>
      </c>
      <c r="AZ28" s="1" t="str">
        <f ca="1">IFERROR(__xludf.DUMMYFUNCTION("""COMPUTED_VALUE"""),"Neutral")</f>
        <v>Neutral</v>
      </c>
      <c r="BA28" s="1" t="str">
        <f ca="1">IFERROR(__xludf.DUMMYFUNCTION("""COMPUTED_VALUE"""),"Neutral")</f>
        <v>Neutral</v>
      </c>
      <c r="BB28" s="1" t="str">
        <f ca="1">IFERROR(__xludf.DUMMYFUNCTION("""COMPUTED_VALUE"""),"Agree")</f>
        <v>Agree</v>
      </c>
      <c r="BC28" s="1" t="str">
        <f ca="1">IFERROR(__xludf.DUMMYFUNCTION("""COMPUTED_VALUE"""),"Join in Positive/ Healthy Family Activities, Exercise, Meditation/ Mindfulness, Talk to others outside of the department about your hard shift, Participate in Healthy Recreation/Hobbies")</f>
        <v>Join in Positive/ Healthy Family Activities, Exercise, Meditation/ Mindfulness, Talk to others outside of the department about your hard shift, Participate in Healthy Recreation/Hobbies</v>
      </c>
      <c r="BD28" s="1" t="str">
        <f ca="1">IFERROR(__xludf.DUMMYFUNCTION("""COMPUTED_VALUE"""),"Rarely")</f>
        <v>Rarely</v>
      </c>
      <c r="BF28" s="1">
        <f t="shared" ca="1" si="0"/>
        <v>1</v>
      </c>
      <c r="BG28" s="7">
        <f t="shared" ca="1" si="1"/>
        <v>1</v>
      </c>
      <c r="BH28" s="1">
        <f t="shared" ca="1" si="2"/>
        <v>4</v>
      </c>
      <c r="BI28" s="10">
        <f t="shared" ca="1" si="3"/>
        <v>1</v>
      </c>
      <c r="BJ28" s="10">
        <f t="shared" ca="1" si="4"/>
        <v>2</v>
      </c>
      <c r="BK28" s="10">
        <f t="shared" ca="1" si="5"/>
        <v>3</v>
      </c>
      <c r="BL28" s="10">
        <f t="shared" ref="BL28:BM28" ca="1" si="156">IF(I28="Yes",1,IF(I28="No",2))</f>
        <v>2</v>
      </c>
      <c r="BM28" s="10">
        <f t="shared" ca="1" si="156"/>
        <v>1</v>
      </c>
      <c r="BN28" s="10">
        <f t="shared" ca="1" si="7"/>
        <v>3</v>
      </c>
      <c r="BO28" s="10">
        <f t="shared" ref="BO28:BP28" ca="1" si="157">IF(L28="Strongly Disagree",1,IF(L28="Disagree",2,IF(L28="Neutral",3,IF(L28="Agree",4,IF(L28="Strongly Agree",5)))))</f>
        <v>3</v>
      </c>
      <c r="BP28" s="10">
        <f t="shared" ca="1" si="157"/>
        <v>4</v>
      </c>
      <c r="BQ28" s="10">
        <f t="shared" ca="1" si="9"/>
        <v>1</v>
      </c>
      <c r="BR28" s="1">
        <f t="shared" ca="1" si="10"/>
        <v>4</v>
      </c>
      <c r="BS28" s="10">
        <f t="shared" ref="BS28:CB28" ca="1" si="158">IF(P28="Not at all",1,IF(P28="A little bit",2,IF(P28="Moderately",3,IF(P28="Quite a bit",4,IF(P28="Extremely",5)))))</f>
        <v>5</v>
      </c>
      <c r="BT28" s="10">
        <f t="shared" ca="1" si="158"/>
        <v>4</v>
      </c>
      <c r="BU28" s="10">
        <f t="shared" ca="1" si="158"/>
        <v>4</v>
      </c>
      <c r="BV28" s="10">
        <f t="shared" ca="1" si="158"/>
        <v>5</v>
      </c>
      <c r="BW28" s="10">
        <f t="shared" ca="1" si="158"/>
        <v>5</v>
      </c>
      <c r="BX28" s="10">
        <f t="shared" ca="1" si="158"/>
        <v>5</v>
      </c>
      <c r="BY28" s="10">
        <f t="shared" ca="1" si="158"/>
        <v>5</v>
      </c>
      <c r="BZ28" s="10">
        <f t="shared" ca="1" si="158"/>
        <v>5</v>
      </c>
      <c r="CA28" s="10">
        <f t="shared" ca="1" si="158"/>
        <v>3</v>
      </c>
      <c r="CB28" s="10">
        <f t="shared" ca="1" si="158"/>
        <v>5</v>
      </c>
      <c r="CC28" s="10">
        <f t="shared" ca="1" si="12"/>
        <v>2</v>
      </c>
      <c r="CD28" s="10">
        <f t="shared" ref="CD28:CH28" ca="1" si="159">IF(AA28="Not at all",1,IF(AA28="A little bit",2,IF(AA28="Moderately",3,IF(AA28="Quite a bit",4,IF(AA28="Extremely",5)))))</f>
        <v>2</v>
      </c>
      <c r="CE28" s="10">
        <f t="shared" ca="1" si="159"/>
        <v>5</v>
      </c>
      <c r="CF28" s="10">
        <f t="shared" ca="1" si="159"/>
        <v>4</v>
      </c>
      <c r="CG28" s="10">
        <f t="shared" ca="1" si="159"/>
        <v>3</v>
      </c>
      <c r="CH28" s="10">
        <f t="shared" ca="1" si="159"/>
        <v>1</v>
      </c>
      <c r="CI28" s="10">
        <f t="shared" ref="CI28:CT28" ca="1" si="160">IF(AF28="Never",1,IF(AF28="Rarely",2,IF(AF28="Sometimes",3,IF(AF28="Often",4,IF(AF28="Very Often",5)))))</f>
        <v>5</v>
      </c>
      <c r="CJ28" s="10">
        <f t="shared" ca="1" si="160"/>
        <v>5</v>
      </c>
      <c r="CK28" s="10">
        <f t="shared" ca="1" si="160"/>
        <v>3</v>
      </c>
      <c r="CL28" s="10">
        <f t="shared" ca="1" si="160"/>
        <v>4</v>
      </c>
      <c r="CM28" s="10">
        <f t="shared" ca="1" si="160"/>
        <v>3</v>
      </c>
      <c r="CN28" s="10">
        <f t="shared" ca="1" si="160"/>
        <v>4</v>
      </c>
      <c r="CO28" s="10">
        <f t="shared" ca="1" si="160"/>
        <v>2</v>
      </c>
      <c r="CP28" s="10">
        <f t="shared" ca="1" si="160"/>
        <v>2</v>
      </c>
      <c r="CQ28" s="10">
        <f t="shared" ca="1" si="160"/>
        <v>3</v>
      </c>
      <c r="CR28" s="10">
        <f t="shared" ca="1" si="160"/>
        <v>2</v>
      </c>
      <c r="CS28" s="10">
        <f t="shared" ca="1" si="160"/>
        <v>3</v>
      </c>
      <c r="CT28" s="10">
        <f t="shared" ca="1" si="160"/>
        <v>1</v>
      </c>
      <c r="CU28" s="10">
        <f t="shared" ca="1" si="15"/>
        <v>1</v>
      </c>
      <c r="CV28" s="1">
        <f t="shared" ref="CV28:DE28" ca="1" si="161">IF(AS28="Strongly Disagree",1,IF(AS28="Disagree",2,IF(AS28="Neutral",3,IF(AS28="Agree",4,IF(AS28="Strongly Agree",5)))))</f>
        <v>2</v>
      </c>
      <c r="CW28" s="1">
        <f t="shared" ca="1" si="161"/>
        <v>5</v>
      </c>
      <c r="CX28" s="1">
        <f t="shared" ca="1" si="161"/>
        <v>4</v>
      </c>
      <c r="CY28" s="1">
        <f t="shared" ca="1" si="161"/>
        <v>4</v>
      </c>
      <c r="CZ28" s="1">
        <f t="shared" ca="1" si="161"/>
        <v>5</v>
      </c>
      <c r="DA28" s="1">
        <f t="shared" ca="1" si="161"/>
        <v>5</v>
      </c>
      <c r="DB28" s="1">
        <f t="shared" ca="1" si="161"/>
        <v>4</v>
      </c>
      <c r="DC28" s="1">
        <f t="shared" ca="1" si="161"/>
        <v>3</v>
      </c>
      <c r="DD28" s="1">
        <f t="shared" ca="1" si="161"/>
        <v>3</v>
      </c>
      <c r="DE28" s="1">
        <f t="shared" ca="1" si="161"/>
        <v>4</v>
      </c>
      <c r="DG28" s="1">
        <f t="shared" ca="1" si="17"/>
        <v>2</v>
      </c>
    </row>
    <row r="29" spans="1:111" ht="15">
      <c r="A29" s="8">
        <f ca="1">IFERROR(__xludf.DUMMYFUNCTION("""COMPUTED_VALUE"""),43802.5210277777)</f>
        <v>43802.521027777701</v>
      </c>
      <c r="B29" s="1" t="str">
        <f ca="1">IFERROR(__xludf.DUMMYFUNCTION("""COMPUTED_VALUE"""),"Yes")</f>
        <v>Yes</v>
      </c>
      <c r="C29" s="3" t="str">
        <f ca="1">IFERROR(__xludf.DUMMYFUNCTION("""COMPUTED_VALUE"""),"Sworn Officer")</f>
        <v>Sworn Officer</v>
      </c>
      <c r="D29" s="1" t="str">
        <f ca="1">IFERROR(__xludf.DUMMYFUNCTION("""COMPUTED_VALUE"""),"14-20 years")</f>
        <v>14-20 years</v>
      </c>
      <c r="E29" s="1" t="str">
        <f ca="1">IFERROR(__xludf.DUMMYFUNCTION("""COMPUTED_VALUE"""),"Moderately")</f>
        <v>Moderately</v>
      </c>
      <c r="F29" s="1" t="str">
        <f ca="1">IFERROR(__xludf.DUMMYFUNCTION("""COMPUTED_VALUE"""),"No")</f>
        <v>No</v>
      </c>
      <c r="G29" s="1" t="str">
        <f ca="1">IFERROR(__xludf.DUMMYFUNCTION("""COMPUTED_VALUE"""),"Sometimes")</f>
        <v>Sometimes</v>
      </c>
      <c r="H29" s="1" t="str">
        <f ca="1">IFERROR(__xludf.DUMMYFUNCTION("""COMPUTED_VALUE"""),"Moderately")</f>
        <v>Moderately</v>
      </c>
      <c r="I29" s="1" t="str">
        <f ca="1">IFERROR(__xludf.DUMMYFUNCTION("""COMPUTED_VALUE"""),"Yes")</f>
        <v>Yes</v>
      </c>
      <c r="J29" s="1" t="str">
        <f ca="1">IFERROR(__xludf.DUMMYFUNCTION("""COMPUTED_VALUE"""),"No")</f>
        <v>No</v>
      </c>
      <c r="K29" s="1" t="str">
        <f ca="1">IFERROR(__xludf.DUMMYFUNCTION("""COMPUTED_VALUE"""),"Sometimes")</f>
        <v>Sometimes</v>
      </c>
      <c r="L29" s="1" t="str">
        <f ca="1">IFERROR(__xludf.DUMMYFUNCTION("""COMPUTED_VALUE"""),"Neutral")</f>
        <v>Neutral</v>
      </c>
      <c r="M29" s="1" t="str">
        <f ca="1">IFERROR(__xludf.DUMMYFUNCTION("""COMPUTED_VALUE"""),"Neutral")</f>
        <v>Neutral</v>
      </c>
      <c r="N29" s="1" t="str">
        <f ca="1">IFERROR(__xludf.DUMMYFUNCTION("""COMPUTED_VALUE"""),"Quite a bit")</f>
        <v>Quite a bit</v>
      </c>
      <c r="O29" s="1" t="str">
        <f ca="1">IFERROR(__xludf.DUMMYFUNCTION("""COMPUTED_VALUE"""),"Agree")</f>
        <v>Agree</v>
      </c>
      <c r="P29" s="1" t="str">
        <f ca="1">IFERROR(__xludf.DUMMYFUNCTION("""COMPUTED_VALUE"""),"Extremely")</f>
        <v>Extremely</v>
      </c>
      <c r="Q29" s="1" t="str">
        <f ca="1">IFERROR(__xludf.DUMMYFUNCTION("""COMPUTED_VALUE"""),"Quite a bit")</f>
        <v>Quite a bit</v>
      </c>
      <c r="R29" s="1" t="str">
        <f ca="1">IFERROR(__xludf.DUMMYFUNCTION("""COMPUTED_VALUE"""),"Quite a bit")</f>
        <v>Quite a bit</v>
      </c>
      <c r="S29" s="1" t="str">
        <f ca="1">IFERROR(__xludf.DUMMYFUNCTION("""COMPUTED_VALUE"""),"Moderately")</f>
        <v>Moderately</v>
      </c>
      <c r="T29" s="1" t="str">
        <f ca="1">IFERROR(__xludf.DUMMYFUNCTION("""COMPUTED_VALUE"""),"Moderately")</f>
        <v>Moderately</v>
      </c>
      <c r="U29" s="1" t="str">
        <f ca="1">IFERROR(__xludf.DUMMYFUNCTION("""COMPUTED_VALUE"""),"Moderately")</f>
        <v>Moderately</v>
      </c>
      <c r="V29" s="1" t="str">
        <f ca="1">IFERROR(__xludf.DUMMYFUNCTION("""COMPUTED_VALUE"""),"Moderately")</f>
        <v>Moderately</v>
      </c>
      <c r="W29" s="1" t="str">
        <f ca="1">IFERROR(__xludf.DUMMYFUNCTION("""COMPUTED_VALUE"""),"Quite a bit")</f>
        <v>Quite a bit</v>
      </c>
      <c r="X29" s="1" t="str">
        <f ca="1">IFERROR(__xludf.DUMMYFUNCTION("""COMPUTED_VALUE"""),"Quite a bit")</f>
        <v>Quite a bit</v>
      </c>
      <c r="Y29" s="1" t="str">
        <f ca="1">IFERROR(__xludf.DUMMYFUNCTION("""COMPUTED_VALUE"""),"Quite a bit")</f>
        <v>Quite a bit</v>
      </c>
      <c r="Z29" s="1" t="str">
        <f ca="1">IFERROR(__xludf.DUMMYFUNCTION("""COMPUTED_VALUE"""),"Both")</f>
        <v>Both</v>
      </c>
      <c r="AA29" s="1" t="str">
        <f ca="1">IFERROR(__xludf.DUMMYFUNCTION("""COMPUTED_VALUE"""),"Moderately")</f>
        <v>Moderately</v>
      </c>
      <c r="AB29" s="1" t="str">
        <f ca="1">IFERROR(__xludf.DUMMYFUNCTION("""COMPUTED_VALUE"""),"Moderately")</f>
        <v>Moderately</v>
      </c>
      <c r="AC29" s="1" t="str">
        <f ca="1">IFERROR(__xludf.DUMMYFUNCTION("""COMPUTED_VALUE"""),"Moderately")</f>
        <v>Moderately</v>
      </c>
      <c r="AD29" s="1" t="str">
        <f ca="1">IFERROR(__xludf.DUMMYFUNCTION("""COMPUTED_VALUE"""),"Not at all")</f>
        <v>Not at all</v>
      </c>
      <c r="AE29" s="1" t="str">
        <f ca="1">IFERROR(__xludf.DUMMYFUNCTION("""COMPUTED_VALUE"""),"Not at all")</f>
        <v>Not at all</v>
      </c>
      <c r="AF29" s="1" t="str">
        <f ca="1">IFERROR(__xludf.DUMMYFUNCTION("""COMPUTED_VALUE"""),"Sometimes")</f>
        <v>Sometimes</v>
      </c>
      <c r="AG29" s="1" t="str">
        <f ca="1">IFERROR(__xludf.DUMMYFUNCTION("""COMPUTED_VALUE"""),"Sometimes")</f>
        <v>Sometimes</v>
      </c>
      <c r="AH29" s="1" t="str">
        <f ca="1">IFERROR(__xludf.DUMMYFUNCTION("""COMPUTED_VALUE"""),"Sometimes")</f>
        <v>Sometimes</v>
      </c>
      <c r="AI29" s="1" t="str">
        <f ca="1">IFERROR(__xludf.DUMMYFUNCTION("""COMPUTED_VALUE"""),"Sometimes")</f>
        <v>Sometimes</v>
      </c>
      <c r="AJ29" s="1" t="str">
        <f ca="1">IFERROR(__xludf.DUMMYFUNCTION("""COMPUTED_VALUE"""),"Sometimes")</f>
        <v>Sometimes</v>
      </c>
      <c r="AK29" s="1" t="str">
        <f ca="1">IFERROR(__xludf.DUMMYFUNCTION("""COMPUTED_VALUE"""),"Sometimes")</f>
        <v>Sometimes</v>
      </c>
      <c r="AL29" s="1" t="str">
        <f ca="1">IFERROR(__xludf.DUMMYFUNCTION("""COMPUTED_VALUE"""),"Sometimes")</f>
        <v>Sometimes</v>
      </c>
      <c r="AM29" s="1" t="str">
        <f ca="1">IFERROR(__xludf.DUMMYFUNCTION("""COMPUTED_VALUE"""),"Sometimes")</f>
        <v>Sometimes</v>
      </c>
      <c r="AN29" s="1" t="str">
        <f ca="1">IFERROR(__xludf.DUMMYFUNCTION("""COMPUTED_VALUE"""),"Sometimes")</f>
        <v>Sometimes</v>
      </c>
      <c r="AO29" s="1" t="str">
        <f ca="1">IFERROR(__xludf.DUMMYFUNCTION("""COMPUTED_VALUE"""),"Sometimes")</f>
        <v>Sometimes</v>
      </c>
      <c r="AP29" s="1" t="str">
        <f ca="1">IFERROR(__xludf.DUMMYFUNCTION("""COMPUTED_VALUE"""),"Sometimes")</f>
        <v>Sometimes</v>
      </c>
      <c r="AQ29" s="1" t="str">
        <f ca="1">IFERROR(__xludf.DUMMYFUNCTION("""COMPUTED_VALUE"""),"Never")</f>
        <v>Never</v>
      </c>
      <c r="AR29" s="1" t="str">
        <f ca="1">IFERROR(__xludf.DUMMYFUNCTION("""COMPUTED_VALUE"""),"Never")</f>
        <v>Never</v>
      </c>
      <c r="AS29" s="1" t="str">
        <f ca="1">IFERROR(__xludf.DUMMYFUNCTION("""COMPUTED_VALUE"""),"Neutral")</f>
        <v>Neutral</v>
      </c>
      <c r="AT29" s="1" t="str">
        <f ca="1">IFERROR(__xludf.DUMMYFUNCTION("""COMPUTED_VALUE"""),"Neutral")</f>
        <v>Neutral</v>
      </c>
      <c r="AU29" s="1" t="str">
        <f ca="1">IFERROR(__xludf.DUMMYFUNCTION("""COMPUTED_VALUE"""),"Agree")</f>
        <v>Agree</v>
      </c>
      <c r="AV29" s="1" t="str">
        <f ca="1">IFERROR(__xludf.DUMMYFUNCTION("""COMPUTED_VALUE"""),"Disagree")</f>
        <v>Disagree</v>
      </c>
      <c r="AW29" s="1" t="str">
        <f ca="1">IFERROR(__xludf.DUMMYFUNCTION("""COMPUTED_VALUE"""),"Neutral")</f>
        <v>Neutral</v>
      </c>
      <c r="AX29" s="1" t="str">
        <f ca="1">IFERROR(__xludf.DUMMYFUNCTION("""COMPUTED_VALUE"""),"Neutral")</f>
        <v>Neutral</v>
      </c>
      <c r="AY29" s="1" t="str">
        <f ca="1">IFERROR(__xludf.DUMMYFUNCTION("""COMPUTED_VALUE"""),"Neutral")</f>
        <v>Neutral</v>
      </c>
      <c r="AZ29" s="1" t="str">
        <f ca="1">IFERROR(__xludf.DUMMYFUNCTION("""COMPUTED_VALUE"""),"Neutral")</f>
        <v>Neutral</v>
      </c>
      <c r="BA29" s="1" t="str">
        <f ca="1">IFERROR(__xludf.DUMMYFUNCTION("""COMPUTED_VALUE"""),"Neutral")</f>
        <v>Neutral</v>
      </c>
      <c r="BB29" s="1" t="str">
        <f ca="1">IFERROR(__xludf.DUMMYFUNCTION("""COMPUTED_VALUE"""),"Neutral")</f>
        <v>Neutral</v>
      </c>
      <c r="BC29" s="1" t="str">
        <f ca="1">IFERROR(__xludf.DUMMYFUNCTION("""COMPUTED_VALUE"""),"Drinking Alcohol (4 or more drinks), Exercise")</f>
        <v>Drinking Alcohol (4 or more drinks), Exercise</v>
      </c>
      <c r="BD29" s="1" t="str">
        <f ca="1">IFERROR(__xludf.DUMMYFUNCTION("""COMPUTED_VALUE"""),"Sometimes")</f>
        <v>Sometimes</v>
      </c>
      <c r="BF29" s="1">
        <f t="shared" ca="1" si="0"/>
        <v>1</v>
      </c>
      <c r="BG29" s="7">
        <f t="shared" ca="1" si="1"/>
        <v>3</v>
      </c>
      <c r="BH29" s="1">
        <f t="shared" ca="1" si="2"/>
        <v>3</v>
      </c>
      <c r="BI29" s="10">
        <f t="shared" ca="1" si="3"/>
        <v>2</v>
      </c>
      <c r="BJ29" s="10">
        <f t="shared" ca="1" si="4"/>
        <v>3</v>
      </c>
      <c r="BK29" s="10">
        <f t="shared" ca="1" si="5"/>
        <v>3</v>
      </c>
      <c r="BL29" s="10">
        <f t="shared" ref="BL29:BM29" ca="1" si="162">IF(I29="Yes",1,IF(I29="No",2))</f>
        <v>1</v>
      </c>
      <c r="BM29" s="10">
        <f t="shared" ca="1" si="162"/>
        <v>2</v>
      </c>
      <c r="BN29" s="10">
        <f t="shared" ca="1" si="7"/>
        <v>3</v>
      </c>
      <c r="BO29" s="10">
        <f t="shared" ref="BO29:BP29" ca="1" si="163">IF(L29="Strongly Disagree",1,IF(L29="Disagree",2,IF(L29="Neutral",3,IF(L29="Agree",4,IF(L29="Strongly Agree",5)))))</f>
        <v>3</v>
      </c>
      <c r="BP29" s="10">
        <f t="shared" ca="1" si="163"/>
        <v>3</v>
      </c>
      <c r="BQ29" s="10">
        <f t="shared" ca="1" si="9"/>
        <v>4</v>
      </c>
      <c r="BR29" s="1">
        <f t="shared" ca="1" si="10"/>
        <v>4</v>
      </c>
      <c r="BS29" s="10">
        <f t="shared" ref="BS29:CB29" ca="1" si="164">IF(P29="Not at all",1,IF(P29="A little bit",2,IF(P29="Moderately",3,IF(P29="Quite a bit",4,IF(P29="Extremely",5)))))</f>
        <v>5</v>
      </c>
      <c r="BT29" s="10">
        <f t="shared" ca="1" si="164"/>
        <v>4</v>
      </c>
      <c r="BU29" s="10">
        <f t="shared" ca="1" si="164"/>
        <v>4</v>
      </c>
      <c r="BV29" s="10">
        <f t="shared" ca="1" si="164"/>
        <v>3</v>
      </c>
      <c r="BW29" s="10">
        <f t="shared" ca="1" si="164"/>
        <v>3</v>
      </c>
      <c r="BX29" s="10">
        <f t="shared" ca="1" si="164"/>
        <v>3</v>
      </c>
      <c r="BY29" s="10">
        <f t="shared" ca="1" si="164"/>
        <v>3</v>
      </c>
      <c r="BZ29" s="10">
        <f t="shared" ca="1" si="164"/>
        <v>4</v>
      </c>
      <c r="CA29" s="10">
        <f t="shared" ca="1" si="164"/>
        <v>4</v>
      </c>
      <c r="CB29" s="10">
        <f t="shared" ca="1" si="164"/>
        <v>4</v>
      </c>
      <c r="CC29" s="10">
        <f t="shared" ca="1" si="12"/>
        <v>3</v>
      </c>
      <c r="CD29" s="10">
        <f t="shared" ref="CD29:CH29" ca="1" si="165">IF(AA29="Not at all",1,IF(AA29="A little bit",2,IF(AA29="Moderately",3,IF(AA29="Quite a bit",4,IF(AA29="Extremely",5)))))</f>
        <v>3</v>
      </c>
      <c r="CE29" s="10">
        <f t="shared" ca="1" si="165"/>
        <v>3</v>
      </c>
      <c r="CF29" s="10">
        <f t="shared" ca="1" si="165"/>
        <v>3</v>
      </c>
      <c r="CG29" s="10">
        <f t="shared" ca="1" si="165"/>
        <v>1</v>
      </c>
      <c r="CH29" s="10">
        <f t="shared" ca="1" si="165"/>
        <v>1</v>
      </c>
      <c r="CI29" s="10">
        <f t="shared" ref="CI29:CT29" ca="1" si="166">IF(AF29="Never",1,IF(AF29="Rarely",2,IF(AF29="Sometimes",3,IF(AF29="Often",4,IF(AF29="Very Often",5)))))</f>
        <v>3</v>
      </c>
      <c r="CJ29" s="10">
        <f t="shared" ca="1" si="166"/>
        <v>3</v>
      </c>
      <c r="CK29" s="10">
        <f t="shared" ca="1" si="166"/>
        <v>3</v>
      </c>
      <c r="CL29" s="10">
        <f t="shared" ca="1" si="166"/>
        <v>3</v>
      </c>
      <c r="CM29" s="10">
        <f t="shared" ca="1" si="166"/>
        <v>3</v>
      </c>
      <c r="CN29" s="10">
        <f t="shared" ca="1" si="166"/>
        <v>3</v>
      </c>
      <c r="CO29" s="10">
        <f t="shared" ca="1" si="166"/>
        <v>3</v>
      </c>
      <c r="CP29" s="10">
        <f t="shared" ca="1" si="166"/>
        <v>3</v>
      </c>
      <c r="CQ29" s="10">
        <f t="shared" ca="1" si="166"/>
        <v>3</v>
      </c>
      <c r="CR29" s="10">
        <f t="shared" ca="1" si="166"/>
        <v>3</v>
      </c>
      <c r="CS29" s="10">
        <f t="shared" ca="1" si="166"/>
        <v>3</v>
      </c>
      <c r="CT29" s="10">
        <f t="shared" ca="1" si="166"/>
        <v>1</v>
      </c>
      <c r="CU29" s="10">
        <f t="shared" ca="1" si="15"/>
        <v>1</v>
      </c>
      <c r="CV29" s="1">
        <f t="shared" ref="CV29:DE29" ca="1" si="167">IF(AS29="Strongly Disagree",1,IF(AS29="Disagree",2,IF(AS29="Neutral",3,IF(AS29="Agree",4,IF(AS29="Strongly Agree",5)))))</f>
        <v>3</v>
      </c>
      <c r="CW29" s="1">
        <f t="shared" ca="1" si="167"/>
        <v>3</v>
      </c>
      <c r="CX29" s="1">
        <f t="shared" ca="1" si="167"/>
        <v>4</v>
      </c>
      <c r="CY29" s="1">
        <f t="shared" ca="1" si="167"/>
        <v>2</v>
      </c>
      <c r="CZ29" s="1">
        <f t="shared" ca="1" si="167"/>
        <v>3</v>
      </c>
      <c r="DA29" s="1">
        <f t="shared" ca="1" si="167"/>
        <v>3</v>
      </c>
      <c r="DB29" s="1">
        <f t="shared" ca="1" si="167"/>
        <v>3</v>
      </c>
      <c r="DC29" s="1">
        <f t="shared" ca="1" si="167"/>
        <v>3</v>
      </c>
      <c r="DD29" s="1">
        <f t="shared" ca="1" si="167"/>
        <v>3</v>
      </c>
      <c r="DE29" s="1">
        <f t="shared" ca="1" si="167"/>
        <v>3</v>
      </c>
      <c r="DG29" s="1">
        <f t="shared" ca="1" si="17"/>
        <v>3</v>
      </c>
    </row>
    <row r="30" spans="1:111" ht="15">
      <c r="A30" s="8">
        <f ca="1">IFERROR(__xludf.DUMMYFUNCTION("""COMPUTED_VALUE"""),43802.5212494675)</f>
        <v>43802.5212494675</v>
      </c>
      <c r="B30" s="1" t="str">
        <f ca="1">IFERROR(__xludf.DUMMYFUNCTION("""COMPUTED_VALUE"""),"Yes")</f>
        <v>Yes</v>
      </c>
      <c r="C30" s="3" t="str">
        <f ca="1">IFERROR(__xludf.DUMMYFUNCTION("""COMPUTED_VALUE"""),"Law Enforcement Professional  (Dispatch or other Civilian Department Member )")</f>
        <v>Law Enforcement Professional  (Dispatch or other Civilian Department Member )</v>
      </c>
      <c r="D30" s="1" t="str">
        <f ca="1">IFERROR(__xludf.DUMMYFUNCTION("""COMPUTED_VALUE"""),"14-20 years")</f>
        <v>14-20 years</v>
      </c>
      <c r="E30" s="1" t="str">
        <f ca="1">IFERROR(__xludf.DUMMYFUNCTION("""COMPUTED_VALUE"""),"Moderately")</f>
        <v>Moderately</v>
      </c>
      <c r="F30" s="1" t="str">
        <f ca="1">IFERROR(__xludf.DUMMYFUNCTION("""COMPUTED_VALUE"""),"No")</f>
        <v>No</v>
      </c>
      <c r="G30" s="1" t="str">
        <f ca="1">IFERROR(__xludf.DUMMYFUNCTION("""COMPUTED_VALUE"""),"Rarely")</f>
        <v>Rarely</v>
      </c>
      <c r="H30" s="1" t="str">
        <f ca="1">IFERROR(__xludf.DUMMYFUNCTION("""COMPUTED_VALUE"""),"Moderately")</f>
        <v>Moderately</v>
      </c>
      <c r="I30" s="1" t="str">
        <f ca="1">IFERROR(__xludf.DUMMYFUNCTION("""COMPUTED_VALUE"""),"Yes")</f>
        <v>Yes</v>
      </c>
      <c r="J30" s="1" t="str">
        <f ca="1">IFERROR(__xludf.DUMMYFUNCTION("""COMPUTED_VALUE"""),"Yes")</f>
        <v>Yes</v>
      </c>
      <c r="K30" s="1" t="str">
        <f ca="1">IFERROR(__xludf.DUMMYFUNCTION("""COMPUTED_VALUE"""),"Sometimes")</f>
        <v>Sometimes</v>
      </c>
      <c r="L30" s="1" t="str">
        <f ca="1">IFERROR(__xludf.DUMMYFUNCTION("""COMPUTED_VALUE"""),"Agree")</f>
        <v>Agree</v>
      </c>
      <c r="M30" s="1" t="str">
        <f ca="1">IFERROR(__xludf.DUMMYFUNCTION("""COMPUTED_VALUE"""),"Neutral")</f>
        <v>Neutral</v>
      </c>
      <c r="N30" s="1" t="str">
        <f ca="1">IFERROR(__xludf.DUMMYFUNCTION("""COMPUTED_VALUE"""),"Moderately")</f>
        <v>Moderately</v>
      </c>
      <c r="O30" s="1" t="str">
        <f ca="1">IFERROR(__xludf.DUMMYFUNCTION("""COMPUTED_VALUE"""),"Neutral")</f>
        <v>Neutral</v>
      </c>
      <c r="P30" s="1" t="str">
        <f ca="1">IFERROR(__xludf.DUMMYFUNCTION("""COMPUTED_VALUE"""),"A little bit")</f>
        <v>A little bit</v>
      </c>
      <c r="Q30" s="1" t="str">
        <f ca="1">IFERROR(__xludf.DUMMYFUNCTION("""COMPUTED_VALUE"""),"A little bit")</f>
        <v>A little bit</v>
      </c>
      <c r="R30" s="1" t="str">
        <f ca="1">IFERROR(__xludf.DUMMYFUNCTION("""COMPUTED_VALUE"""),"A little bit")</f>
        <v>A little bit</v>
      </c>
      <c r="S30" s="1" t="str">
        <f ca="1">IFERROR(__xludf.DUMMYFUNCTION("""COMPUTED_VALUE"""),"Not at all")</f>
        <v>Not at all</v>
      </c>
      <c r="T30" s="1" t="str">
        <f ca="1">IFERROR(__xludf.DUMMYFUNCTION("""COMPUTED_VALUE"""),"A little bit")</f>
        <v>A little bit</v>
      </c>
      <c r="U30" s="1" t="str">
        <f ca="1">IFERROR(__xludf.DUMMYFUNCTION("""COMPUTED_VALUE"""),"Moderately")</f>
        <v>Moderately</v>
      </c>
      <c r="V30" s="1" t="str">
        <f ca="1">IFERROR(__xludf.DUMMYFUNCTION("""COMPUTED_VALUE"""),"Moderately")</f>
        <v>Moderately</v>
      </c>
      <c r="W30" s="1" t="str">
        <f ca="1">IFERROR(__xludf.DUMMYFUNCTION("""COMPUTED_VALUE"""),"Not at all")</f>
        <v>Not at all</v>
      </c>
      <c r="X30" s="1" t="str">
        <f ca="1">IFERROR(__xludf.DUMMYFUNCTION("""COMPUTED_VALUE"""),"A little bit")</f>
        <v>A little bit</v>
      </c>
      <c r="Y30" s="1" t="str">
        <f ca="1">IFERROR(__xludf.DUMMYFUNCTION("""COMPUTED_VALUE"""),"Moderately")</f>
        <v>Moderately</v>
      </c>
      <c r="Z30" s="1" t="str">
        <f ca="1">IFERROR(__xludf.DUMMYFUNCTION("""COMPUTED_VALUE"""),"Not at all")</f>
        <v>Not at all</v>
      </c>
      <c r="AA30" s="1" t="str">
        <f ca="1">IFERROR(__xludf.DUMMYFUNCTION("""COMPUTED_VALUE"""),"Not at all")</f>
        <v>Not at all</v>
      </c>
      <c r="AB30" s="1" t="str">
        <f ca="1">IFERROR(__xludf.DUMMYFUNCTION("""COMPUTED_VALUE"""),"Not at all")</f>
        <v>Not at all</v>
      </c>
      <c r="AC30" s="1" t="str">
        <f ca="1">IFERROR(__xludf.DUMMYFUNCTION("""COMPUTED_VALUE"""),"Not at all")</f>
        <v>Not at all</v>
      </c>
      <c r="AD30" s="1" t="str">
        <f ca="1">IFERROR(__xludf.DUMMYFUNCTION("""COMPUTED_VALUE"""),"Not at all")</f>
        <v>Not at all</v>
      </c>
      <c r="AE30" s="1" t="str">
        <f ca="1">IFERROR(__xludf.DUMMYFUNCTION("""COMPUTED_VALUE"""),"Not at all")</f>
        <v>Not at all</v>
      </c>
      <c r="AF30" s="1" t="str">
        <f ca="1">IFERROR(__xludf.DUMMYFUNCTION("""COMPUTED_VALUE"""),"Sometimes")</f>
        <v>Sometimes</v>
      </c>
      <c r="AG30" s="1" t="str">
        <f ca="1">IFERROR(__xludf.DUMMYFUNCTION("""COMPUTED_VALUE"""),"Very Often")</f>
        <v>Very Often</v>
      </c>
      <c r="AH30" s="1" t="str">
        <f ca="1">IFERROR(__xludf.DUMMYFUNCTION("""COMPUTED_VALUE"""),"Often")</f>
        <v>Often</v>
      </c>
      <c r="AI30" s="1" t="str">
        <f ca="1">IFERROR(__xludf.DUMMYFUNCTION("""COMPUTED_VALUE"""),"Rarely")</f>
        <v>Rarely</v>
      </c>
      <c r="AJ30" s="1" t="str">
        <f ca="1">IFERROR(__xludf.DUMMYFUNCTION("""COMPUTED_VALUE"""),"Sometimes")</f>
        <v>Sometimes</v>
      </c>
      <c r="AK30" s="1" t="str">
        <f ca="1">IFERROR(__xludf.DUMMYFUNCTION("""COMPUTED_VALUE"""),"Sometimes")</f>
        <v>Sometimes</v>
      </c>
      <c r="AL30" s="1" t="str">
        <f ca="1">IFERROR(__xludf.DUMMYFUNCTION("""COMPUTED_VALUE"""),"Rarely")</f>
        <v>Rarely</v>
      </c>
      <c r="AM30" s="1" t="str">
        <f ca="1">IFERROR(__xludf.DUMMYFUNCTION("""COMPUTED_VALUE"""),"Never")</f>
        <v>Never</v>
      </c>
      <c r="AN30" s="1" t="str">
        <f ca="1">IFERROR(__xludf.DUMMYFUNCTION("""COMPUTED_VALUE"""),"Sometimes")</f>
        <v>Sometimes</v>
      </c>
      <c r="AO30" s="1" t="str">
        <f ca="1">IFERROR(__xludf.DUMMYFUNCTION("""COMPUTED_VALUE"""),"Sometimes")</f>
        <v>Sometimes</v>
      </c>
      <c r="AP30" s="1" t="str">
        <f ca="1">IFERROR(__xludf.DUMMYFUNCTION("""COMPUTED_VALUE"""),"Sometimes")</f>
        <v>Sometimes</v>
      </c>
      <c r="AQ30" s="1" t="str">
        <f ca="1">IFERROR(__xludf.DUMMYFUNCTION("""COMPUTED_VALUE"""),"Rarely")</f>
        <v>Rarely</v>
      </c>
      <c r="AR30" s="1" t="str">
        <f ca="1">IFERROR(__xludf.DUMMYFUNCTION("""COMPUTED_VALUE"""),"Just After Stressful Events")</f>
        <v>Just After Stressful Events</v>
      </c>
      <c r="AS30" s="1" t="str">
        <f ca="1">IFERROR(__xludf.DUMMYFUNCTION("""COMPUTED_VALUE"""),"Disagree")</f>
        <v>Disagree</v>
      </c>
      <c r="AT30" s="1" t="str">
        <f ca="1">IFERROR(__xludf.DUMMYFUNCTION("""COMPUTED_VALUE"""),"Disagree")</f>
        <v>Disagree</v>
      </c>
      <c r="AU30" s="1" t="str">
        <f ca="1">IFERROR(__xludf.DUMMYFUNCTION("""COMPUTED_VALUE"""),"Strongly Disagree")</f>
        <v>Strongly Disagree</v>
      </c>
      <c r="AV30" s="1" t="str">
        <f ca="1">IFERROR(__xludf.DUMMYFUNCTION("""COMPUTED_VALUE"""),"Strongly Disagree")</f>
        <v>Strongly Disagree</v>
      </c>
      <c r="AW30" s="1" t="str">
        <f ca="1">IFERROR(__xludf.DUMMYFUNCTION("""COMPUTED_VALUE"""),"Strongly Disagree")</f>
        <v>Strongly Disagree</v>
      </c>
      <c r="AX30" s="1" t="str">
        <f ca="1">IFERROR(__xludf.DUMMYFUNCTION("""COMPUTED_VALUE"""),"Strongly Disagree")</f>
        <v>Strongly Disagree</v>
      </c>
      <c r="AY30" s="1" t="str">
        <f ca="1">IFERROR(__xludf.DUMMYFUNCTION("""COMPUTED_VALUE"""),"Strongly Disagree")</f>
        <v>Strongly Disagree</v>
      </c>
      <c r="AZ30" s="1" t="str">
        <f ca="1">IFERROR(__xludf.DUMMYFUNCTION("""COMPUTED_VALUE"""),"Neutral")</f>
        <v>Neutral</v>
      </c>
      <c r="BA30" s="1" t="str">
        <f ca="1">IFERROR(__xludf.DUMMYFUNCTION("""COMPUTED_VALUE"""),"Agree")</f>
        <v>Agree</v>
      </c>
      <c r="BB30" s="1" t="str">
        <f ca="1">IFERROR(__xludf.DUMMYFUNCTION("""COMPUTED_VALUE"""),"Agree")</f>
        <v>Agree</v>
      </c>
      <c r="BC30" s="1" t="str">
        <f ca="1">IFERROR(__xludf.DUMMYFUNCTION("""COMPUTED_VALUE"""),"Isolate Yourself, Talk to others outside of the department about your hard shift")</f>
        <v>Isolate Yourself, Talk to others outside of the department about your hard shift</v>
      </c>
      <c r="BD30" s="1" t="str">
        <f ca="1">IFERROR(__xludf.DUMMYFUNCTION("""COMPUTED_VALUE"""),"Never")</f>
        <v>Never</v>
      </c>
      <c r="BF30" s="1">
        <f t="shared" ca="1" si="0"/>
        <v>2</v>
      </c>
      <c r="BG30" s="7">
        <f t="shared" ca="1" si="1"/>
        <v>3</v>
      </c>
      <c r="BH30" s="1">
        <f t="shared" ca="1" si="2"/>
        <v>3</v>
      </c>
      <c r="BI30" s="10">
        <f t="shared" ca="1" si="3"/>
        <v>2</v>
      </c>
      <c r="BJ30" s="10">
        <f t="shared" ca="1" si="4"/>
        <v>2</v>
      </c>
      <c r="BK30" s="10">
        <f t="shared" ca="1" si="5"/>
        <v>3</v>
      </c>
      <c r="BL30" s="10">
        <f t="shared" ref="BL30:BM30" ca="1" si="168">IF(I30="Yes",1,IF(I30="No",2))</f>
        <v>1</v>
      </c>
      <c r="BM30" s="10">
        <f t="shared" ca="1" si="168"/>
        <v>1</v>
      </c>
      <c r="BN30" s="10">
        <f t="shared" ca="1" si="7"/>
        <v>3</v>
      </c>
      <c r="BO30" s="10">
        <f t="shared" ref="BO30:BP30" ca="1" si="169">IF(L30="Strongly Disagree",1,IF(L30="Disagree",2,IF(L30="Neutral",3,IF(L30="Agree",4,IF(L30="Strongly Agree",5)))))</f>
        <v>4</v>
      </c>
      <c r="BP30" s="10">
        <f t="shared" ca="1" si="169"/>
        <v>3</v>
      </c>
      <c r="BQ30" s="10">
        <f t="shared" ca="1" si="9"/>
        <v>3</v>
      </c>
      <c r="BR30" s="1">
        <f t="shared" ca="1" si="10"/>
        <v>3</v>
      </c>
      <c r="BS30" s="10">
        <f t="shared" ref="BS30:CB30" ca="1" si="170">IF(P30="Not at all",1,IF(P30="A little bit",2,IF(P30="Moderately",3,IF(P30="Quite a bit",4,IF(P30="Extremely",5)))))</f>
        <v>2</v>
      </c>
      <c r="BT30" s="10">
        <f t="shared" ca="1" si="170"/>
        <v>2</v>
      </c>
      <c r="BU30" s="10">
        <f t="shared" ca="1" si="170"/>
        <v>2</v>
      </c>
      <c r="BV30" s="10">
        <f t="shared" ca="1" si="170"/>
        <v>1</v>
      </c>
      <c r="BW30" s="10">
        <f t="shared" ca="1" si="170"/>
        <v>2</v>
      </c>
      <c r="BX30" s="10">
        <f t="shared" ca="1" si="170"/>
        <v>3</v>
      </c>
      <c r="BY30" s="10">
        <f t="shared" ca="1" si="170"/>
        <v>3</v>
      </c>
      <c r="BZ30" s="10">
        <f t="shared" ca="1" si="170"/>
        <v>1</v>
      </c>
      <c r="CA30" s="10">
        <f t="shared" ca="1" si="170"/>
        <v>2</v>
      </c>
      <c r="CB30" s="10">
        <f t="shared" ca="1" si="170"/>
        <v>3</v>
      </c>
      <c r="CC30" s="10">
        <f t="shared" ca="1" si="12"/>
        <v>4</v>
      </c>
      <c r="CD30" s="10">
        <f t="shared" ref="CD30:CH30" ca="1" si="171">IF(AA30="Not at all",1,IF(AA30="A little bit",2,IF(AA30="Moderately",3,IF(AA30="Quite a bit",4,IF(AA30="Extremely",5)))))</f>
        <v>1</v>
      </c>
      <c r="CE30" s="10">
        <f t="shared" ca="1" si="171"/>
        <v>1</v>
      </c>
      <c r="CF30" s="10">
        <f t="shared" ca="1" si="171"/>
        <v>1</v>
      </c>
      <c r="CG30" s="10">
        <f t="shared" ca="1" si="171"/>
        <v>1</v>
      </c>
      <c r="CH30" s="10">
        <f t="shared" ca="1" si="171"/>
        <v>1</v>
      </c>
      <c r="CI30" s="10">
        <f t="shared" ref="CI30:CT30" ca="1" si="172">IF(AF30="Never",1,IF(AF30="Rarely",2,IF(AF30="Sometimes",3,IF(AF30="Often",4,IF(AF30="Very Often",5)))))</f>
        <v>3</v>
      </c>
      <c r="CJ30" s="10">
        <f t="shared" ca="1" si="172"/>
        <v>5</v>
      </c>
      <c r="CK30" s="10">
        <f t="shared" ca="1" si="172"/>
        <v>4</v>
      </c>
      <c r="CL30" s="10">
        <f t="shared" ca="1" si="172"/>
        <v>2</v>
      </c>
      <c r="CM30" s="10">
        <f t="shared" ca="1" si="172"/>
        <v>3</v>
      </c>
      <c r="CN30" s="10">
        <f t="shared" ca="1" si="172"/>
        <v>3</v>
      </c>
      <c r="CO30" s="10">
        <f t="shared" ca="1" si="172"/>
        <v>2</v>
      </c>
      <c r="CP30" s="10">
        <f t="shared" ca="1" si="172"/>
        <v>1</v>
      </c>
      <c r="CQ30" s="10">
        <f t="shared" ca="1" si="172"/>
        <v>3</v>
      </c>
      <c r="CR30" s="10">
        <f t="shared" ca="1" si="172"/>
        <v>3</v>
      </c>
      <c r="CS30" s="10">
        <f t="shared" ca="1" si="172"/>
        <v>3</v>
      </c>
      <c r="CT30" s="10">
        <f t="shared" ca="1" si="172"/>
        <v>2</v>
      </c>
      <c r="CU30" s="10">
        <f t="shared" ca="1" si="15"/>
        <v>2</v>
      </c>
      <c r="CV30" s="1">
        <f t="shared" ref="CV30:DE30" ca="1" si="173">IF(AS30="Strongly Disagree",1,IF(AS30="Disagree",2,IF(AS30="Neutral",3,IF(AS30="Agree",4,IF(AS30="Strongly Agree",5)))))</f>
        <v>2</v>
      </c>
      <c r="CW30" s="1">
        <f t="shared" ca="1" si="173"/>
        <v>2</v>
      </c>
      <c r="CX30" s="1">
        <f t="shared" ca="1" si="173"/>
        <v>1</v>
      </c>
      <c r="CY30" s="1">
        <f t="shared" ca="1" si="173"/>
        <v>1</v>
      </c>
      <c r="CZ30" s="1">
        <f t="shared" ca="1" si="173"/>
        <v>1</v>
      </c>
      <c r="DA30" s="1">
        <f t="shared" ca="1" si="173"/>
        <v>1</v>
      </c>
      <c r="DB30" s="1">
        <f t="shared" ca="1" si="173"/>
        <v>1</v>
      </c>
      <c r="DC30" s="1">
        <f t="shared" ca="1" si="173"/>
        <v>3</v>
      </c>
      <c r="DD30" s="1">
        <f t="shared" ca="1" si="173"/>
        <v>4</v>
      </c>
      <c r="DE30" s="1">
        <f t="shared" ca="1" si="173"/>
        <v>4</v>
      </c>
      <c r="DG30" s="1">
        <f t="shared" ca="1" si="17"/>
        <v>1</v>
      </c>
    </row>
    <row r="31" spans="1:111" ht="15">
      <c r="A31" s="8">
        <f ca="1">IFERROR(__xludf.DUMMYFUNCTION("""COMPUTED_VALUE"""),43802.5217898611)</f>
        <v>43802.521789861101</v>
      </c>
      <c r="B31" s="1" t="str">
        <f ca="1">IFERROR(__xludf.DUMMYFUNCTION("""COMPUTED_VALUE"""),"Yes")</f>
        <v>Yes</v>
      </c>
      <c r="C31" s="3" t="str">
        <f ca="1">IFERROR(__xludf.DUMMYFUNCTION("""COMPUTED_VALUE"""),"Law Enforcement Professional  (Dispatch or other Civilian Department Member )")</f>
        <v>Law Enforcement Professional  (Dispatch or other Civilian Department Member )</v>
      </c>
      <c r="D31" s="1" t="str">
        <f ca="1">IFERROR(__xludf.DUMMYFUNCTION("""COMPUTED_VALUE"""),"1-6 years")</f>
        <v>1-6 years</v>
      </c>
      <c r="E31" s="1" t="str">
        <f ca="1">IFERROR(__xludf.DUMMYFUNCTION("""COMPUTED_VALUE"""),"A little bit")</f>
        <v>A little bit</v>
      </c>
      <c r="F31" s="1" t="str">
        <f ca="1">IFERROR(__xludf.DUMMYFUNCTION("""COMPUTED_VALUE"""),"No")</f>
        <v>No</v>
      </c>
      <c r="G31" s="1" t="str">
        <f ca="1">IFERROR(__xludf.DUMMYFUNCTION("""COMPUTED_VALUE"""),"Often")</f>
        <v>Often</v>
      </c>
      <c r="H31" s="1" t="str">
        <f ca="1">IFERROR(__xludf.DUMMYFUNCTION("""COMPUTED_VALUE"""),"A little bit")</f>
        <v>A little bit</v>
      </c>
      <c r="I31" s="1" t="str">
        <f ca="1">IFERROR(__xludf.DUMMYFUNCTION("""COMPUTED_VALUE"""),"No")</f>
        <v>No</v>
      </c>
      <c r="J31" s="1" t="str">
        <f ca="1">IFERROR(__xludf.DUMMYFUNCTION("""COMPUTED_VALUE"""),"No")</f>
        <v>No</v>
      </c>
      <c r="K31" s="1" t="str">
        <f ca="1">IFERROR(__xludf.DUMMYFUNCTION("""COMPUTED_VALUE"""),"Often")</f>
        <v>Often</v>
      </c>
      <c r="L31" s="1" t="str">
        <f ca="1">IFERROR(__xludf.DUMMYFUNCTION("""COMPUTED_VALUE"""),"Neutral")</f>
        <v>Neutral</v>
      </c>
      <c r="M31" s="1" t="str">
        <f ca="1">IFERROR(__xludf.DUMMYFUNCTION("""COMPUTED_VALUE"""),"Strongly Agree")</f>
        <v>Strongly Agree</v>
      </c>
      <c r="N31" s="1" t="str">
        <f ca="1">IFERROR(__xludf.DUMMYFUNCTION("""COMPUTED_VALUE"""),"A little bit")</f>
        <v>A little bit</v>
      </c>
      <c r="O31" s="1" t="str">
        <f ca="1">IFERROR(__xludf.DUMMYFUNCTION("""COMPUTED_VALUE"""),"Neutral")</f>
        <v>Neutral</v>
      </c>
      <c r="P31" s="1" t="str">
        <f ca="1">IFERROR(__xludf.DUMMYFUNCTION("""COMPUTED_VALUE"""),"Moderately")</f>
        <v>Moderately</v>
      </c>
      <c r="Q31" s="1" t="str">
        <f ca="1">IFERROR(__xludf.DUMMYFUNCTION("""COMPUTED_VALUE"""),"Quite a bit")</f>
        <v>Quite a bit</v>
      </c>
      <c r="R31" s="1" t="str">
        <f ca="1">IFERROR(__xludf.DUMMYFUNCTION("""COMPUTED_VALUE"""),"Quite a bit")</f>
        <v>Quite a bit</v>
      </c>
      <c r="S31" s="1" t="str">
        <f ca="1">IFERROR(__xludf.DUMMYFUNCTION("""COMPUTED_VALUE"""),"Quite a bit")</f>
        <v>Quite a bit</v>
      </c>
      <c r="T31" s="1" t="str">
        <f ca="1">IFERROR(__xludf.DUMMYFUNCTION("""COMPUTED_VALUE"""),"Moderately")</f>
        <v>Moderately</v>
      </c>
      <c r="U31" s="1" t="str">
        <f ca="1">IFERROR(__xludf.DUMMYFUNCTION("""COMPUTED_VALUE"""),"Extremely")</f>
        <v>Extremely</v>
      </c>
      <c r="V31" s="1" t="str">
        <f ca="1">IFERROR(__xludf.DUMMYFUNCTION("""COMPUTED_VALUE"""),"Extremely")</f>
        <v>Extremely</v>
      </c>
      <c r="W31" s="1" t="str">
        <f ca="1">IFERROR(__xludf.DUMMYFUNCTION("""COMPUTED_VALUE"""),"Extremely")</f>
        <v>Extremely</v>
      </c>
      <c r="X31" s="1" t="str">
        <f ca="1">IFERROR(__xludf.DUMMYFUNCTION("""COMPUTED_VALUE"""),"Extremely")</f>
        <v>Extremely</v>
      </c>
      <c r="Y31" s="1" t="str">
        <f ca="1">IFERROR(__xludf.DUMMYFUNCTION("""COMPUTED_VALUE"""),"Quite a bit")</f>
        <v>Quite a bit</v>
      </c>
      <c r="Z31" s="1" t="str">
        <f ca="1">IFERROR(__xludf.DUMMYFUNCTION("""COMPUTED_VALUE"""),"Not at all")</f>
        <v>Not at all</v>
      </c>
      <c r="AA31" s="1" t="str">
        <f ca="1">IFERROR(__xludf.DUMMYFUNCTION("""COMPUTED_VALUE"""),"Not at all")</f>
        <v>Not at all</v>
      </c>
      <c r="AB31" s="1" t="str">
        <f ca="1">IFERROR(__xludf.DUMMYFUNCTION("""COMPUTED_VALUE"""),"Moderately")</f>
        <v>Moderately</v>
      </c>
      <c r="AC31" s="1" t="str">
        <f ca="1">IFERROR(__xludf.DUMMYFUNCTION("""COMPUTED_VALUE"""),"Moderately")</f>
        <v>Moderately</v>
      </c>
      <c r="AD31" s="1" t="str">
        <f ca="1">IFERROR(__xludf.DUMMYFUNCTION("""COMPUTED_VALUE"""),"Not at all")</f>
        <v>Not at all</v>
      </c>
      <c r="AE31" s="1" t="str">
        <f ca="1">IFERROR(__xludf.DUMMYFUNCTION("""COMPUTED_VALUE"""),"Not at all")</f>
        <v>Not at all</v>
      </c>
      <c r="AF31" s="1" t="str">
        <f ca="1">IFERROR(__xludf.DUMMYFUNCTION("""COMPUTED_VALUE"""),"Sometimes")</f>
        <v>Sometimes</v>
      </c>
      <c r="AG31" s="1" t="str">
        <f ca="1">IFERROR(__xludf.DUMMYFUNCTION("""COMPUTED_VALUE"""),"Sometimes")</f>
        <v>Sometimes</v>
      </c>
      <c r="AH31" s="1" t="str">
        <f ca="1">IFERROR(__xludf.DUMMYFUNCTION("""COMPUTED_VALUE"""),"Rarely")</f>
        <v>Rarely</v>
      </c>
      <c r="AI31" s="1" t="str">
        <f ca="1">IFERROR(__xludf.DUMMYFUNCTION("""COMPUTED_VALUE"""),"Sometimes")</f>
        <v>Sometimes</v>
      </c>
      <c r="AJ31" s="1" t="str">
        <f ca="1">IFERROR(__xludf.DUMMYFUNCTION("""COMPUTED_VALUE"""),"Sometimes")</f>
        <v>Sometimes</v>
      </c>
      <c r="AK31" s="1" t="str">
        <f ca="1">IFERROR(__xludf.DUMMYFUNCTION("""COMPUTED_VALUE"""),"Rarely")</f>
        <v>Rarely</v>
      </c>
      <c r="AL31" s="1" t="str">
        <f ca="1">IFERROR(__xludf.DUMMYFUNCTION("""COMPUTED_VALUE"""),"Often")</f>
        <v>Often</v>
      </c>
      <c r="AM31" s="1" t="str">
        <f ca="1">IFERROR(__xludf.DUMMYFUNCTION("""COMPUTED_VALUE"""),"Often")</f>
        <v>Often</v>
      </c>
      <c r="AN31" s="1" t="str">
        <f ca="1">IFERROR(__xludf.DUMMYFUNCTION("""COMPUTED_VALUE"""),"Often")</f>
        <v>Often</v>
      </c>
      <c r="AO31" s="1" t="str">
        <f ca="1">IFERROR(__xludf.DUMMYFUNCTION("""COMPUTED_VALUE"""),"Rarely")</f>
        <v>Rarely</v>
      </c>
      <c r="AP31" s="1" t="str">
        <f ca="1">IFERROR(__xludf.DUMMYFUNCTION("""COMPUTED_VALUE"""),"Often")</f>
        <v>Often</v>
      </c>
      <c r="AQ31" s="1" t="str">
        <f ca="1">IFERROR(__xludf.DUMMYFUNCTION("""COMPUTED_VALUE"""),"Sometimes")</f>
        <v>Sometimes</v>
      </c>
      <c r="AR31" s="1" t="str">
        <f ca="1">IFERROR(__xludf.DUMMYFUNCTION("""COMPUTED_VALUE"""),"Just After Stressful Events")</f>
        <v>Just After Stressful Events</v>
      </c>
      <c r="AS31" s="1" t="str">
        <f ca="1">IFERROR(__xludf.DUMMYFUNCTION("""COMPUTED_VALUE"""),"Agree")</f>
        <v>Agree</v>
      </c>
      <c r="AT31" s="1" t="str">
        <f ca="1">IFERROR(__xludf.DUMMYFUNCTION("""COMPUTED_VALUE"""),"Agree")</f>
        <v>Agree</v>
      </c>
      <c r="AU31" s="1" t="str">
        <f ca="1">IFERROR(__xludf.DUMMYFUNCTION("""COMPUTED_VALUE"""),"Disagree")</f>
        <v>Disagree</v>
      </c>
      <c r="AV31" s="1" t="str">
        <f ca="1">IFERROR(__xludf.DUMMYFUNCTION("""COMPUTED_VALUE"""),"Strongly Disagree")</f>
        <v>Strongly Disagree</v>
      </c>
      <c r="AW31" s="1" t="str">
        <f ca="1">IFERROR(__xludf.DUMMYFUNCTION("""COMPUTED_VALUE"""),"Strongly Disagree")</f>
        <v>Strongly Disagree</v>
      </c>
      <c r="AX31" s="1" t="str">
        <f ca="1">IFERROR(__xludf.DUMMYFUNCTION("""COMPUTED_VALUE"""),"Strongly Disagree")</f>
        <v>Strongly Disagree</v>
      </c>
      <c r="AY31" s="1" t="str">
        <f ca="1">IFERROR(__xludf.DUMMYFUNCTION("""COMPUTED_VALUE"""),"Agree")</f>
        <v>Agree</v>
      </c>
      <c r="AZ31" s="1" t="str">
        <f ca="1">IFERROR(__xludf.DUMMYFUNCTION("""COMPUTED_VALUE"""),"Disagree")</f>
        <v>Disagree</v>
      </c>
      <c r="BA31" s="1" t="str">
        <f ca="1">IFERROR(__xludf.DUMMYFUNCTION("""COMPUTED_VALUE"""),"Strongly Agree")</f>
        <v>Strongly Agree</v>
      </c>
      <c r="BB31" s="1" t="str">
        <f ca="1">IFERROR(__xludf.DUMMYFUNCTION("""COMPUTED_VALUE"""),"Agree")</f>
        <v>Agree</v>
      </c>
      <c r="BC31" s="1" t="str">
        <f ca="1">IFERROR(__xludf.DUMMYFUNCTION("""COMPUTED_VALUE"""),"Isolate Yourself, Exercise, Meditation/ Mindfulness, Participate in Healthy Recreation/Hobbies")</f>
        <v>Isolate Yourself, Exercise, Meditation/ Mindfulness, Participate in Healthy Recreation/Hobbies</v>
      </c>
      <c r="BD31" s="1" t="str">
        <f ca="1">IFERROR(__xludf.DUMMYFUNCTION("""COMPUTED_VALUE"""),"Sometimes")</f>
        <v>Sometimes</v>
      </c>
      <c r="BF31" s="1">
        <f t="shared" ca="1" si="0"/>
        <v>2</v>
      </c>
      <c r="BG31" s="7">
        <f t="shared" ca="1" si="1"/>
        <v>1</v>
      </c>
      <c r="BH31" s="1">
        <f t="shared" ca="1" si="2"/>
        <v>2</v>
      </c>
      <c r="BI31" s="10">
        <f t="shared" ca="1" si="3"/>
        <v>2</v>
      </c>
      <c r="BJ31" s="10">
        <f t="shared" ca="1" si="4"/>
        <v>4</v>
      </c>
      <c r="BK31" s="10">
        <f t="shared" ca="1" si="5"/>
        <v>2</v>
      </c>
      <c r="BL31" s="10">
        <f t="shared" ref="BL31:BM31" ca="1" si="174">IF(I31="Yes",1,IF(I31="No",2))</f>
        <v>2</v>
      </c>
      <c r="BM31" s="10">
        <f t="shared" ca="1" si="174"/>
        <v>2</v>
      </c>
      <c r="BN31" s="10">
        <f t="shared" ca="1" si="7"/>
        <v>4</v>
      </c>
      <c r="BO31" s="10">
        <f t="shared" ref="BO31:BP31" ca="1" si="175">IF(L31="Strongly Disagree",1,IF(L31="Disagree",2,IF(L31="Neutral",3,IF(L31="Agree",4,IF(L31="Strongly Agree",5)))))</f>
        <v>3</v>
      </c>
      <c r="BP31" s="10">
        <f t="shared" ca="1" si="175"/>
        <v>5</v>
      </c>
      <c r="BQ31" s="10">
        <f t="shared" ca="1" si="9"/>
        <v>2</v>
      </c>
      <c r="BR31" s="1">
        <f t="shared" ca="1" si="10"/>
        <v>3</v>
      </c>
      <c r="BS31" s="10">
        <f t="shared" ref="BS31:CB31" ca="1" si="176">IF(P31="Not at all",1,IF(P31="A little bit",2,IF(P31="Moderately",3,IF(P31="Quite a bit",4,IF(P31="Extremely",5)))))</f>
        <v>3</v>
      </c>
      <c r="BT31" s="10">
        <f t="shared" ca="1" si="176"/>
        <v>4</v>
      </c>
      <c r="BU31" s="10">
        <f t="shared" ca="1" si="176"/>
        <v>4</v>
      </c>
      <c r="BV31" s="10">
        <f t="shared" ca="1" si="176"/>
        <v>4</v>
      </c>
      <c r="BW31" s="10">
        <f t="shared" ca="1" si="176"/>
        <v>3</v>
      </c>
      <c r="BX31" s="10">
        <f t="shared" ca="1" si="176"/>
        <v>5</v>
      </c>
      <c r="BY31" s="10">
        <f t="shared" ca="1" si="176"/>
        <v>5</v>
      </c>
      <c r="BZ31" s="10">
        <f t="shared" ca="1" si="176"/>
        <v>5</v>
      </c>
      <c r="CA31" s="10">
        <f t="shared" ca="1" si="176"/>
        <v>5</v>
      </c>
      <c r="CB31" s="10">
        <f t="shared" ca="1" si="176"/>
        <v>4</v>
      </c>
      <c r="CC31" s="10">
        <f t="shared" ca="1" si="12"/>
        <v>4</v>
      </c>
      <c r="CD31" s="10">
        <f t="shared" ref="CD31:CH31" ca="1" si="177">IF(AA31="Not at all",1,IF(AA31="A little bit",2,IF(AA31="Moderately",3,IF(AA31="Quite a bit",4,IF(AA31="Extremely",5)))))</f>
        <v>1</v>
      </c>
      <c r="CE31" s="10">
        <f t="shared" ca="1" si="177"/>
        <v>3</v>
      </c>
      <c r="CF31" s="10">
        <f t="shared" ca="1" si="177"/>
        <v>3</v>
      </c>
      <c r="CG31" s="10">
        <f t="shared" ca="1" si="177"/>
        <v>1</v>
      </c>
      <c r="CH31" s="10">
        <f t="shared" ca="1" si="177"/>
        <v>1</v>
      </c>
      <c r="CI31" s="10">
        <f t="shared" ref="CI31:CT31" ca="1" si="178">IF(AF31="Never",1,IF(AF31="Rarely",2,IF(AF31="Sometimes",3,IF(AF31="Often",4,IF(AF31="Very Often",5)))))</f>
        <v>3</v>
      </c>
      <c r="CJ31" s="10">
        <f t="shared" ca="1" si="178"/>
        <v>3</v>
      </c>
      <c r="CK31" s="10">
        <f t="shared" ca="1" si="178"/>
        <v>2</v>
      </c>
      <c r="CL31" s="10">
        <f t="shared" ca="1" si="178"/>
        <v>3</v>
      </c>
      <c r="CM31" s="10">
        <f t="shared" ca="1" si="178"/>
        <v>3</v>
      </c>
      <c r="CN31" s="10">
        <f t="shared" ca="1" si="178"/>
        <v>2</v>
      </c>
      <c r="CO31" s="10">
        <f t="shared" ca="1" si="178"/>
        <v>4</v>
      </c>
      <c r="CP31" s="10">
        <f t="shared" ca="1" si="178"/>
        <v>4</v>
      </c>
      <c r="CQ31" s="10">
        <f t="shared" ca="1" si="178"/>
        <v>4</v>
      </c>
      <c r="CR31" s="10">
        <f t="shared" ca="1" si="178"/>
        <v>2</v>
      </c>
      <c r="CS31" s="10">
        <f t="shared" ca="1" si="178"/>
        <v>4</v>
      </c>
      <c r="CT31" s="10">
        <f t="shared" ca="1" si="178"/>
        <v>3</v>
      </c>
      <c r="CU31" s="10">
        <f t="shared" ca="1" si="15"/>
        <v>2</v>
      </c>
      <c r="CV31" s="1">
        <f t="shared" ref="CV31:DE31" ca="1" si="179">IF(AS31="Strongly Disagree",1,IF(AS31="Disagree",2,IF(AS31="Neutral",3,IF(AS31="Agree",4,IF(AS31="Strongly Agree",5)))))</f>
        <v>4</v>
      </c>
      <c r="CW31" s="1">
        <f t="shared" ca="1" si="179"/>
        <v>4</v>
      </c>
      <c r="CX31" s="1">
        <f t="shared" ca="1" si="179"/>
        <v>2</v>
      </c>
      <c r="CY31" s="1">
        <f t="shared" ca="1" si="179"/>
        <v>1</v>
      </c>
      <c r="CZ31" s="1">
        <f t="shared" ca="1" si="179"/>
        <v>1</v>
      </c>
      <c r="DA31" s="1">
        <f t="shared" ca="1" si="179"/>
        <v>1</v>
      </c>
      <c r="DB31" s="1">
        <f t="shared" ca="1" si="179"/>
        <v>4</v>
      </c>
      <c r="DC31" s="1">
        <f t="shared" ca="1" si="179"/>
        <v>2</v>
      </c>
      <c r="DD31" s="1">
        <f t="shared" ca="1" si="179"/>
        <v>5</v>
      </c>
      <c r="DE31" s="1">
        <f t="shared" ca="1" si="179"/>
        <v>4</v>
      </c>
      <c r="DG31" s="1">
        <f t="shared" ca="1" si="17"/>
        <v>3</v>
      </c>
    </row>
    <row r="32" spans="1:111" ht="15">
      <c r="A32" s="8">
        <f ca="1">IFERROR(__xludf.DUMMYFUNCTION("""COMPUTED_VALUE"""),43802.5219686226)</f>
        <v>43802.521968622597</v>
      </c>
      <c r="B32" s="1" t="str">
        <f ca="1">IFERROR(__xludf.DUMMYFUNCTION("""COMPUTED_VALUE"""),"Yes")</f>
        <v>Yes</v>
      </c>
      <c r="C32" s="3" t="str">
        <f ca="1">IFERROR(__xludf.DUMMYFUNCTION("""COMPUTED_VALUE"""),"Sworn Officer")</f>
        <v>Sworn Officer</v>
      </c>
      <c r="D32" s="1" t="str">
        <f ca="1">IFERROR(__xludf.DUMMYFUNCTION("""COMPUTED_VALUE"""),"7-13 years")</f>
        <v>7-13 years</v>
      </c>
      <c r="E32" s="1" t="str">
        <f ca="1">IFERROR(__xludf.DUMMYFUNCTION("""COMPUTED_VALUE"""),"A little bit")</f>
        <v>A little bit</v>
      </c>
      <c r="F32" s="1" t="str">
        <f ca="1">IFERROR(__xludf.DUMMYFUNCTION("""COMPUTED_VALUE"""),"No")</f>
        <v>No</v>
      </c>
      <c r="G32" s="1" t="str">
        <f ca="1">IFERROR(__xludf.DUMMYFUNCTION("""COMPUTED_VALUE"""),"Never")</f>
        <v>Never</v>
      </c>
      <c r="H32" s="1" t="str">
        <f ca="1">IFERROR(__xludf.DUMMYFUNCTION("""COMPUTED_VALUE"""),"Not at all")</f>
        <v>Not at all</v>
      </c>
      <c r="I32" s="1" t="str">
        <f ca="1">IFERROR(__xludf.DUMMYFUNCTION("""COMPUTED_VALUE"""),"No")</f>
        <v>No</v>
      </c>
      <c r="J32" s="1" t="str">
        <f ca="1">IFERROR(__xludf.DUMMYFUNCTION("""COMPUTED_VALUE"""),"No")</f>
        <v>No</v>
      </c>
      <c r="K32" s="1" t="str">
        <f ca="1">IFERROR(__xludf.DUMMYFUNCTION("""COMPUTED_VALUE"""),"Sometimes")</f>
        <v>Sometimes</v>
      </c>
      <c r="L32" s="1" t="str">
        <f ca="1">IFERROR(__xludf.DUMMYFUNCTION("""COMPUTED_VALUE"""),"Strongly Disagree")</f>
        <v>Strongly Disagree</v>
      </c>
      <c r="M32" s="1" t="str">
        <f ca="1">IFERROR(__xludf.DUMMYFUNCTION("""COMPUTED_VALUE"""),"Agree")</f>
        <v>Agree</v>
      </c>
      <c r="N32" s="1" t="str">
        <f ca="1">IFERROR(__xludf.DUMMYFUNCTION("""COMPUTED_VALUE"""),"Quite a bit")</f>
        <v>Quite a bit</v>
      </c>
      <c r="O32" s="1" t="str">
        <f ca="1">IFERROR(__xludf.DUMMYFUNCTION("""COMPUTED_VALUE"""),"Agree")</f>
        <v>Agree</v>
      </c>
      <c r="P32" s="1" t="str">
        <f ca="1">IFERROR(__xludf.DUMMYFUNCTION("""COMPUTED_VALUE"""),"Not at all")</f>
        <v>Not at all</v>
      </c>
      <c r="Q32" s="1" t="str">
        <f ca="1">IFERROR(__xludf.DUMMYFUNCTION("""COMPUTED_VALUE"""),"Extremely")</f>
        <v>Extremely</v>
      </c>
      <c r="R32" s="1" t="str">
        <f ca="1">IFERROR(__xludf.DUMMYFUNCTION("""COMPUTED_VALUE"""),"Extremely")</f>
        <v>Extremely</v>
      </c>
      <c r="S32" s="1" t="str">
        <f ca="1">IFERROR(__xludf.DUMMYFUNCTION("""COMPUTED_VALUE"""),"Moderately")</f>
        <v>Moderately</v>
      </c>
      <c r="T32" s="1" t="str">
        <f ca="1">IFERROR(__xludf.DUMMYFUNCTION("""COMPUTED_VALUE"""),"Moderately")</f>
        <v>Moderately</v>
      </c>
      <c r="U32" s="1" t="str">
        <f ca="1">IFERROR(__xludf.DUMMYFUNCTION("""COMPUTED_VALUE"""),"Quite a bit")</f>
        <v>Quite a bit</v>
      </c>
      <c r="V32" s="1" t="str">
        <f ca="1">IFERROR(__xludf.DUMMYFUNCTION("""COMPUTED_VALUE"""),"Extremely")</f>
        <v>Extremely</v>
      </c>
      <c r="W32" s="1" t="str">
        <f ca="1">IFERROR(__xludf.DUMMYFUNCTION("""COMPUTED_VALUE"""),"Moderately")</f>
        <v>Moderately</v>
      </c>
      <c r="X32" s="1" t="str">
        <f ca="1">IFERROR(__xludf.DUMMYFUNCTION("""COMPUTED_VALUE"""),"Moderately")</f>
        <v>Moderately</v>
      </c>
      <c r="Y32" s="1" t="str">
        <f ca="1">IFERROR(__xludf.DUMMYFUNCTION("""COMPUTED_VALUE"""),"Extremely")</f>
        <v>Extremely</v>
      </c>
      <c r="Z32" s="1" t="str">
        <f ca="1">IFERROR(__xludf.DUMMYFUNCTION("""COMPUTED_VALUE"""),"Negatively")</f>
        <v>Negatively</v>
      </c>
      <c r="AA32" s="1" t="str">
        <f ca="1">IFERROR(__xludf.DUMMYFUNCTION("""COMPUTED_VALUE"""),"Extremely")</f>
        <v>Extremely</v>
      </c>
      <c r="AB32" s="1" t="str">
        <f ca="1">IFERROR(__xludf.DUMMYFUNCTION("""COMPUTED_VALUE"""),"Not at all")</f>
        <v>Not at all</v>
      </c>
      <c r="AC32" s="1" t="str">
        <f ca="1">IFERROR(__xludf.DUMMYFUNCTION("""COMPUTED_VALUE"""),"Not at all")</f>
        <v>Not at all</v>
      </c>
      <c r="AD32" s="1" t="str">
        <f ca="1">IFERROR(__xludf.DUMMYFUNCTION("""COMPUTED_VALUE"""),"Not at all")</f>
        <v>Not at all</v>
      </c>
      <c r="AE32" s="1" t="str">
        <f ca="1">IFERROR(__xludf.DUMMYFUNCTION("""COMPUTED_VALUE"""),"Not at all")</f>
        <v>Not at all</v>
      </c>
      <c r="AF32" s="1" t="str">
        <f ca="1">IFERROR(__xludf.DUMMYFUNCTION("""COMPUTED_VALUE"""),"Often")</f>
        <v>Often</v>
      </c>
      <c r="AG32" s="1" t="str">
        <f ca="1">IFERROR(__xludf.DUMMYFUNCTION("""COMPUTED_VALUE"""),"Very Often")</f>
        <v>Very Often</v>
      </c>
      <c r="AH32" s="1" t="str">
        <f ca="1">IFERROR(__xludf.DUMMYFUNCTION("""COMPUTED_VALUE"""),"Never")</f>
        <v>Never</v>
      </c>
      <c r="AI32" s="1" t="str">
        <f ca="1">IFERROR(__xludf.DUMMYFUNCTION("""COMPUTED_VALUE"""),"Very Often")</f>
        <v>Very Often</v>
      </c>
      <c r="AJ32" s="1" t="str">
        <f ca="1">IFERROR(__xludf.DUMMYFUNCTION("""COMPUTED_VALUE"""),"Very Often")</f>
        <v>Very Often</v>
      </c>
      <c r="AK32" s="1" t="str">
        <f ca="1">IFERROR(__xludf.DUMMYFUNCTION("""COMPUTED_VALUE"""),"Very Often")</f>
        <v>Very Often</v>
      </c>
      <c r="AL32" s="1" t="str">
        <f ca="1">IFERROR(__xludf.DUMMYFUNCTION("""COMPUTED_VALUE"""),"Very Often")</f>
        <v>Very Often</v>
      </c>
      <c r="AM32" s="1" t="str">
        <f ca="1">IFERROR(__xludf.DUMMYFUNCTION("""COMPUTED_VALUE"""),"Very Often")</f>
        <v>Very Often</v>
      </c>
      <c r="AN32" s="1" t="str">
        <f ca="1">IFERROR(__xludf.DUMMYFUNCTION("""COMPUTED_VALUE"""),"Very Often")</f>
        <v>Very Often</v>
      </c>
      <c r="AO32" s="1" t="str">
        <f ca="1">IFERROR(__xludf.DUMMYFUNCTION("""COMPUTED_VALUE"""),"Very Often")</f>
        <v>Very Often</v>
      </c>
      <c r="AP32" s="1" t="str">
        <f ca="1">IFERROR(__xludf.DUMMYFUNCTION("""COMPUTED_VALUE"""),"Very Often")</f>
        <v>Very Often</v>
      </c>
      <c r="AQ32" s="1" t="str">
        <f ca="1">IFERROR(__xludf.DUMMYFUNCTION("""COMPUTED_VALUE"""),"Never")</f>
        <v>Never</v>
      </c>
      <c r="AR32" s="1" t="str">
        <f ca="1">IFERROR(__xludf.DUMMYFUNCTION("""COMPUTED_VALUE"""),"Never")</f>
        <v>Never</v>
      </c>
      <c r="AS32" s="1" t="str">
        <f ca="1">IFERROR(__xludf.DUMMYFUNCTION("""COMPUTED_VALUE"""),"Agree")</f>
        <v>Agree</v>
      </c>
      <c r="AT32" s="1" t="str">
        <f ca="1">IFERROR(__xludf.DUMMYFUNCTION("""COMPUTED_VALUE"""),"Strongly Agree")</f>
        <v>Strongly Agree</v>
      </c>
      <c r="AU32" s="1" t="str">
        <f ca="1">IFERROR(__xludf.DUMMYFUNCTION("""COMPUTED_VALUE"""),"Strongly Agree")</f>
        <v>Strongly Agree</v>
      </c>
      <c r="AV32" s="1" t="str">
        <f ca="1">IFERROR(__xludf.DUMMYFUNCTION("""COMPUTED_VALUE"""),"Neutral")</f>
        <v>Neutral</v>
      </c>
      <c r="AW32" s="1" t="str">
        <f ca="1">IFERROR(__xludf.DUMMYFUNCTION("""COMPUTED_VALUE"""),"Strongly Agree")</f>
        <v>Strongly Agree</v>
      </c>
      <c r="AX32" s="1" t="str">
        <f ca="1">IFERROR(__xludf.DUMMYFUNCTION("""COMPUTED_VALUE"""),"Strongly Agree")</f>
        <v>Strongly Agree</v>
      </c>
      <c r="AY32" s="1" t="str">
        <f ca="1">IFERROR(__xludf.DUMMYFUNCTION("""COMPUTED_VALUE"""),"Strongly Agree")</f>
        <v>Strongly Agree</v>
      </c>
      <c r="AZ32" s="1" t="str">
        <f ca="1">IFERROR(__xludf.DUMMYFUNCTION("""COMPUTED_VALUE"""),"Disagree")</f>
        <v>Disagree</v>
      </c>
      <c r="BA32" s="1" t="str">
        <f ca="1">IFERROR(__xludf.DUMMYFUNCTION("""COMPUTED_VALUE"""),"Strongly Agree")</f>
        <v>Strongly Agree</v>
      </c>
      <c r="BB32" s="1" t="str">
        <f ca="1">IFERROR(__xludf.DUMMYFUNCTION("""COMPUTED_VALUE"""),"Agree")</f>
        <v>Agree</v>
      </c>
      <c r="BC32" s="1" t="str">
        <f ca="1">IFERROR(__xludf.DUMMYFUNCTION("""COMPUTED_VALUE"""),"Isolate Yourself, Exercise, Talk to only those inside the department about your hard shift")</f>
        <v>Isolate Yourself, Exercise, Talk to only those inside the department about your hard shift</v>
      </c>
      <c r="BD32" s="1" t="str">
        <f ca="1">IFERROR(__xludf.DUMMYFUNCTION("""COMPUTED_VALUE"""),"Sometimes")</f>
        <v>Sometimes</v>
      </c>
      <c r="BF32" s="1">
        <f t="shared" ca="1" si="0"/>
        <v>1</v>
      </c>
      <c r="BG32" s="7">
        <f t="shared" ca="1" si="1"/>
        <v>2</v>
      </c>
      <c r="BH32" s="1">
        <f t="shared" ca="1" si="2"/>
        <v>2</v>
      </c>
      <c r="BI32" s="10">
        <f t="shared" ca="1" si="3"/>
        <v>2</v>
      </c>
      <c r="BJ32" s="10">
        <f t="shared" ca="1" si="4"/>
        <v>1</v>
      </c>
      <c r="BK32" s="10">
        <f t="shared" ca="1" si="5"/>
        <v>1</v>
      </c>
      <c r="BL32" s="10">
        <f t="shared" ref="BL32:BM32" ca="1" si="180">IF(I32="Yes",1,IF(I32="No",2))</f>
        <v>2</v>
      </c>
      <c r="BM32" s="10">
        <f t="shared" ca="1" si="180"/>
        <v>2</v>
      </c>
      <c r="BN32" s="10">
        <f t="shared" ca="1" si="7"/>
        <v>3</v>
      </c>
      <c r="BO32" s="10">
        <f t="shared" ref="BO32:BP32" ca="1" si="181">IF(L32="Strongly Disagree",1,IF(L32="Disagree",2,IF(L32="Neutral",3,IF(L32="Agree",4,IF(L32="Strongly Agree",5)))))</f>
        <v>1</v>
      </c>
      <c r="BP32" s="10">
        <f t="shared" ca="1" si="181"/>
        <v>4</v>
      </c>
      <c r="BQ32" s="10">
        <f t="shared" ca="1" si="9"/>
        <v>4</v>
      </c>
      <c r="BR32" s="1">
        <f t="shared" ca="1" si="10"/>
        <v>4</v>
      </c>
      <c r="BS32" s="10">
        <f t="shared" ref="BS32:CB32" ca="1" si="182">IF(P32="Not at all",1,IF(P32="A little bit",2,IF(P32="Moderately",3,IF(P32="Quite a bit",4,IF(P32="Extremely",5)))))</f>
        <v>1</v>
      </c>
      <c r="BT32" s="10">
        <f t="shared" ca="1" si="182"/>
        <v>5</v>
      </c>
      <c r="BU32" s="10">
        <f t="shared" ca="1" si="182"/>
        <v>5</v>
      </c>
      <c r="BV32" s="10">
        <f t="shared" ca="1" si="182"/>
        <v>3</v>
      </c>
      <c r="BW32" s="10">
        <f t="shared" ca="1" si="182"/>
        <v>3</v>
      </c>
      <c r="BX32" s="10">
        <f t="shared" ca="1" si="182"/>
        <v>4</v>
      </c>
      <c r="BY32" s="10">
        <f t="shared" ca="1" si="182"/>
        <v>5</v>
      </c>
      <c r="BZ32" s="10">
        <f t="shared" ca="1" si="182"/>
        <v>3</v>
      </c>
      <c r="CA32" s="10">
        <f t="shared" ca="1" si="182"/>
        <v>3</v>
      </c>
      <c r="CB32" s="10">
        <f t="shared" ca="1" si="182"/>
        <v>5</v>
      </c>
      <c r="CC32" s="10">
        <f t="shared" ca="1" si="12"/>
        <v>1</v>
      </c>
      <c r="CD32" s="10">
        <f t="shared" ref="CD32:CH32" ca="1" si="183">IF(AA32="Not at all",1,IF(AA32="A little bit",2,IF(AA32="Moderately",3,IF(AA32="Quite a bit",4,IF(AA32="Extremely",5)))))</f>
        <v>5</v>
      </c>
      <c r="CE32" s="10">
        <f t="shared" ca="1" si="183"/>
        <v>1</v>
      </c>
      <c r="CF32" s="10">
        <f t="shared" ca="1" si="183"/>
        <v>1</v>
      </c>
      <c r="CG32" s="10">
        <f t="shared" ca="1" si="183"/>
        <v>1</v>
      </c>
      <c r="CH32" s="10">
        <f t="shared" ca="1" si="183"/>
        <v>1</v>
      </c>
      <c r="CI32" s="10">
        <f t="shared" ref="CI32:CT32" ca="1" si="184">IF(AF32="Never",1,IF(AF32="Rarely",2,IF(AF32="Sometimes",3,IF(AF32="Often",4,IF(AF32="Very Often",5)))))</f>
        <v>4</v>
      </c>
      <c r="CJ32" s="10">
        <f t="shared" ca="1" si="184"/>
        <v>5</v>
      </c>
      <c r="CK32" s="10">
        <f t="shared" ca="1" si="184"/>
        <v>1</v>
      </c>
      <c r="CL32" s="10">
        <f t="shared" ca="1" si="184"/>
        <v>5</v>
      </c>
      <c r="CM32" s="10">
        <f t="shared" ca="1" si="184"/>
        <v>5</v>
      </c>
      <c r="CN32" s="10">
        <f t="shared" ca="1" si="184"/>
        <v>5</v>
      </c>
      <c r="CO32" s="10">
        <f t="shared" ca="1" si="184"/>
        <v>5</v>
      </c>
      <c r="CP32" s="10">
        <f t="shared" ca="1" si="184"/>
        <v>5</v>
      </c>
      <c r="CQ32" s="10">
        <f t="shared" ca="1" si="184"/>
        <v>5</v>
      </c>
      <c r="CR32" s="10">
        <f t="shared" ca="1" si="184"/>
        <v>5</v>
      </c>
      <c r="CS32" s="10">
        <f t="shared" ca="1" si="184"/>
        <v>5</v>
      </c>
      <c r="CT32" s="10">
        <f t="shared" ca="1" si="184"/>
        <v>1</v>
      </c>
      <c r="CU32" s="10">
        <f t="shared" ca="1" si="15"/>
        <v>1</v>
      </c>
      <c r="CV32" s="1">
        <f t="shared" ref="CV32:DE32" ca="1" si="185">IF(AS32="Strongly Disagree",1,IF(AS32="Disagree",2,IF(AS32="Neutral",3,IF(AS32="Agree",4,IF(AS32="Strongly Agree",5)))))</f>
        <v>4</v>
      </c>
      <c r="CW32" s="1">
        <f t="shared" ca="1" si="185"/>
        <v>5</v>
      </c>
      <c r="CX32" s="1">
        <f t="shared" ca="1" si="185"/>
        <v>5</v>
      </c>
      <c r="CY32" s="1">
        <f t="shared" ca="1" si="185"/>
        <v>3</v>
      </c>
      <c r="CZ32" s="1">
        <f t="shared" ca="1" si="185"/>
        <v>5</v>
      </c>
      <c r="DA32" s="1">
        <f t="shared" ca="1" si="185"/>
        <v>5</v>
      </c>
      <c r="DB32" s="1">
        <f t="shared" ca="1" si="185"/>
        <v>5</v>
      </c>
      <c r="DC32" s="1">
        <f t="shared" ca="1" si="185"/>
        <v>2</v>
      </c>
      <c r="DD32" s="1">
        <f t="shared" ca="1" si="185"/>
        <v>5</v>
      </c>
      <c r="DE32" s="1">
        <f t="shared" ca="1" si="185"/>
        <v>4</v>
      </c>
      <c r="DG32" s="1">
        <f t="shared" ca="1" si="17"/>
        <v>3</v>
      </c>
    </row>
    <row r="33" spans="1:111" ht="15">
      <c r="A33" s="8">
        <f ca="1">IFERROR(__xludf.DUMMYFUNCTION("""COMPUTED_VALUE"""),43802.5226271527)</f>
        <v>43802.522627152699</v>
      </c>
      <c r="B33" s="1" t="str">
        <f ca="1">IFERROR(__xludf.DUMMYFUNCTION("""COMPUTED_VALUE"""),"Yes")</f>
        <v>Yes</v>
      </c>
      <c r="C33" s="3" t="str">
        <f ca="1">IFERROR(__xludf.DUMMYFUNCTION("""COMPUTED_VALUE"""),"Law Enforcement Professional  (Dispatch or other Civilian Department Member )")</f>
        <v>Law Enforcement Professional  (Dispatch or other Civilian Department Member )</v>
      </c>
      <c r="D33" s="1" t="str">
        <f ca="1">IFERROR(__xludf.DUMMYFUNCTION("""COMPUTED_VALUE"""),"1-6 years")</f>
        <v>1-6 years</v>
      </c>
      <c r="E33" s="1" t="str">
        <f ca="1">IFERROR(__xludf.DUMMYFUNCTION("""COMPUTED_VALUE"""),"Quite a bit")</f>
        <v>Quite a bit</v>
      </c>
      <c r="F33" s="1" t="str">
        <f ca="1">IFERROR(__xludf.DUMMYFUNCTION("""COMPUTED_VALUE"""),"Yes")</f>
        <v>Yes</v>
      </c>
      <c r="G33" s="1" t="str">
        <f ca="1">IFERROR(__xludf.DUMMYFUNCTION("""COMPUTED_VALUE"""),"Very Often")</f>
        <v>Very Often</v>
      </c>
      <c r="H33" s="1" t="str">
        <f ca="1">IFERROR(__xludf.DUMMYFUNCTION("""COMPUTED_VALUE"""),"Extremely")</f>
        <v>Extremely</v>
      </c>
      <c r="I33" s="1" t="str">
        <f ca="1">IFERROR(__xludf.DUMMYFUNCTION("""COMPUTED_VALUE"""),"Yes")</f>
        <v>Yes</v>
      </c>
      <c r="J33" s="1" t="str">
        <f ca="1">IFERROR(__xludf.DUMMYFUNCTION("""COMPUTED_VALUE"""),"Yes")</f>
        <v>Yes</v>
      </c>
      <c r="K33" s="1" t="str">
        <f ca="1">IFERROR(__xludf.DUMMYFUNCTION("""COMPUTED_VALUE"""),"Rarely")</f>
        <v>Rarely</v>
      </c>
      <c r="L33" s="1" t="str">
        <f ca="1">IFERROR(__xludf.DUMMYFUNCTION("""COMPUTED_VALUE"""),"Strongly Agree")</f>
        <v>Strongly Agree</v>
      </c>
      <c r="M33" s="1" t="str">
        <f ca="1">IFERROR(__xludf.DUMMYFUNCTION("""COMPUTED_VALUE"""),"Agree")</f>
        <v>Agree</v>
      </c>
      <c r="N33" s="1" t="str">
        <f ca="1">IFERROR(__xludf.DUMMYFUNCTION("""COMPUTED_VALUE"""),"A little bit")</f>
        <v>A little bit</v>
      </c>
      <c r="O33" s="1" t="str">
        <f ca="1">IFERROR(__xludf.DUMMYFUNCTION("""COMPUTED_VALUE"""),"Neutral")</f>
        <v>Neutral</v>
      </c>
      <c r="P33" s="1" t="str">
        <f ca="1">IFERROR(__xludf.DUMMYFUNCTION("""COMPUTED_VALUE"""),"Quite a bit")</f>
        <v>Quite a bit</v>
      </c>
      <c r="Q33" s="1" t="str">
        <f ca="1">IFERROR(__xludf.DUMMYFUNCTION("""COMPUTED_VALUE"""),"Moderately")</f>
        <v>Moderately</v>
      </c>
      <c r="R33" s="1" t="str">
        <f ca="1">IFERROR(__xludf.DUMMYFUNCTION("""COMPUTED_VALUE"""),"A little bit")</f>
        <v>A little bit</v>
      </c>
      <c r="S33" s="1" t="str">
        <f ca="1">IFERROR(__xludf.DUMMYFUNCTION("""COMPUTED_VALUE"""),"A little bit")</f>
        <v>A little bit</v>
      </c>
      <c r="T33" s="1" t="str">
        <f ca="1">IFERROR(__xludf.DUMMYFUNCTION("""COMPUTED_VALUE"""),"A little bit")</f>
        <v>A little bit</v>
      </c>
      <c r="U33" s="1" t="str">
        <f ca="1">IFERROR(__xludf.DUMMYFUNCTION("""COMPUTED_VALUE"""),"Quite a bit")</f>
        <v>Quite a bit</v>
      </c>
      <c r="V33" s="1" t="str">
        <f ca="1">IFERROR(__xludf.DUMMYFUNCTION("""COMPUTED_VALUE"""),"Moderately")</f>
        <v>Moderately</v>
      </c>
      <c r="W33" s="1" t="str">
        <f ca="1">IFERROR(__xludf.DUMMYFUNCTION("""COMPUTED_VALUE"""),"A little bit")</f>
        <v>A little bit</v>
      </c>
      <c r="X33" s="1" t="str">
        <f ca="1">IFERROR(__xludf.DUMMYFUNCTION("""COMPUTED_VALUE"""),"A little bit")</f>
        <v>A little bit</v>
      </c>
      <c r="Y33" s="1" t="str">
        <f ca="1">IFERROR(__xludf.DUMMYFUNCTION("""COMPUTED_VALUE"""),"Quite a bit")</f>
        <v>Quite a bit</v>
      </c>
      <c r="Z33" s="1" t="str">
        <f ca="1">IFERROR(__xludf.DUMMYFUNCTION("""COMPUTED_VALUE"""),"Both")</f>
        <v>Both</v>
      </c>
      <c r="AA33" s="1" t="str">
        <f ca="1">IFERROR(__xludf.DUMMYFUNCTION("""COMPUTED_VALUE"""),"Not at all")</f>
        <v>Not at all</v>
      </c>
      <c r="AB33" s="1" t="str">
        <f ca="1">IFERROR(__xludf.DUMMYFUNCTION("""COMPUTED_VALUE"""),"Moderately")</f>
        <v>Moderately</v>
      </c>
      <c r="AC33" s="1" t="str">
        <f ca="1">IFERROR(__xludf.DUMMYFUNCTION("""COMPUTED_VALUE"""),"A little bit")</f>
        <v>A little bit</v>
      </c>
      <c r="AD33" s="1" t="str">
        <f ca="1">IFERROR(__xludf.DUMMYFUNCTION("""COMPUTED_VALUE"""),"Not at all")</f>
        <v>Not at all</v>
      </c>
      <c r="AE33" s="1" t="str">
        <f ca="1">IFERROR(__xludf.DUMMYFUNCTION("""COMPUTED_VALUE"""),"A little bit")</f>
        <v>A little bit</v>
      </c>
      <c r="AF33" s="1" t="str">
        <f ca="1">IFERROR(__xludf.DUMMYFUNCTION("""COMPUTED_VALUE"""),"Sometimes")</f>
        <v>Sometimes</v>
      </c>
      <c r="AG33" s="1" t="str">
        <f ca="1">IFERROR(__xludf.DUMMYFUNCTION("""COMPUTED_VALUE"""),"Often")</f>
        <v>Often</v>
      </c>
      <c r="AH33" s="1" t="str">
        <f ca="1">IFERROR(__xludf.DUMMYFUNCTION("""COMPUTED_VALUE"""),"Sometimes")</f>
        <v>Sometimes</v>
      </c>
      <c r="AI33" s="1" t="str">
        <f ca="1">IFERROR(__xludf.DUMMYFUNCTION("""COMPUTED_VALUE"""),"Sometimes")</f>
        <v>Sometimes</v>
      </c>
      <c r="AJ33" s="1" t="str">
        <f ca="1">IFERROR(__xludf.DUMMYFUNCTION("""COMPUTED_VALUE"""),"Sometimes")</f>
        <v>Sometimes</v>
      </c>
      <c r="AK33" s="1" t="str">
        <f ca="1">IFERROR(__xludf.DUMMYFUNCTION("""COMPUTED_VALUE"""),"Often")</f>
        <v>Often</v>
      </c>
      <c r="AL33" s="1" t="str">
        <f ca="1">IFERROR(__xludf.DUMMYFUNCTION("""COMPUTED_VALUE"""),"Rarely")</f>
        <v>Rarely</v>
      </c>
      <c r="AM33" s="1" t="str">
        <f ca="1">IFERROR(__xludf.DUMMYFUNCTION("""COMPUTED_VALUE"""),"Never")</f>
        <v>Never</v>
      </c>
      <c r="AN33" s="1" t="str">
        <f ca="1">IFERROR(__xludf.DUMMYFUNCTION("""COMPUTED_VALUE"""),"Rarely")</f>
        <v>Rarely</v>
      </c>
      <c r="AO33" s="1" t="str">
        <f ca="1">IFERROR(__xludf.DUMMYFUNCTION("""COMPUTED_VALUE"""),"Rarely")</f>
        <v>Rarely</v>
      </c>
      <c r="AP33" s="1" t="str">
        <f ca="1">IFERROR(__xludf.DUMMYFUNCTION("""COMPUTED_VALUE"""),"Often")</f>
        <v>Often</v>
      </c>
      <c r="AQ33" s="1" t="str">
        <f ca="1">IFERROR(__xludf.DUMMYFUNCTION("""COMPUTED_VALUE"""),"Rarely")</f>
        <v>Rarely</v>
      </c>
      <c r="AR33" s="1" t="str">
        <f ca="1">IFERROR(__xludf.DUMMYFUNCTION("""COMPUTED_VALUE"""),"Never")</f>
        <v>Never</v>
      </c>
      <c r="AS33" s="1" t="str">
        <f ca="1">IFERROR(__xludf.DUMMYFUNCTION("""COMPUTED_VALUE"""),"Strongly Disagree")</f>
        <v>Strongly Disagree</v>
      </c>
      <c r="AT33" s="1" t="str">
        <f ca="1">IFERROR(__xludf.DUMMYFUNCTION("""COMPUTED_VALUE"""),"Strongly Disagree")</f>
        <v>Strongly Disagree</v>
      </c>
      <c r="AU33" s="1" t="str">
        <f ca="1">IFERROR(__xludf.DUMMYFUNCTION("""COMPUTED_VALUE"""),"Strongly Disagree")</f>
        <v>Strongly Disagree</v>
      </c>
      <c r="AV33" s="1" t="str">
        <f ca="1">IFERROR(__xludf.DUMMYFUNCTION("""COMPUTED_VALUE"""),"Strongly Disagree")</f>
        <v>Strongly Disagree</v>
      </c>
      <c r="AW33" s="1" t="str">
        <f ca="1">IFERROR(__xludf.DUMMYFUNCTION("""COMPUTED_VALUE"""),"Agree")</f>
        <v>Agree</v>
      </c>
      <c r="AX33" s="1" t="str">
        <f ca="1">IFERROR(__xludf.DUMMYFUNCTION("""COMPUTED_VALUE"""),"Agree")</f>
        <v>Agree</v>
      </c>
      <c r="AY33" s="1" t="str">
        <f ca="1">IFERROR(__xludf.DUMMYFUNCTION("""COMPUTED_VALUE"""),"Disagree")</f>
        <v>Disagree</v>
      </c>
      <c r="AZ33" s="1" t="str">
        <f ca="1">IFERROR(__xludf.DUMMYFUNCTION("""COMPUTED_VALUE"""),"Disagree")</f>
        <v>Disagree</v>
      </c>
      <c r="BA33" s="1" t="str">
        <f ca="1">IFERROR(__xludf.DUMMYFUNCTION("""COMPUTED_VALUE"""),"Agree")</f>
        <v>Agree</v>
      </c>
      <c r="BB33" s="1" t="str">
        <f ca="1">IFERROR(__xludf.DUMMYFUNCTION("""COMPUTED_VALUE"""),"Disagree")</f>
        <v>Disagree</v>
      </c>
      <c r="BC33" s="1" t="str">
        <f ca="1">IFERROR(__xludf.DUMMYFUNCTION("""COMPUTED_VALUE"""),"Isolate Yourself")</f>
        <v>Isolate Yourself</v>
      </c>
      <c r="BD33" s="1" t="str">
        <f ca="1">IFERROR(__xludf.DUMMYFUNCTION("""COMPUTED_VALUE"""),"Never")</f>
        <v>Never</v>
      </c>
      <c r="BF33" s="1">
        <f t="shared" ca="1" si="0"/>
        <v>2</v>
      </c>
      <c r="BG33" s="7">
        <f t="shared" ca="1" si="1"/>
        <v>1</v>
      </c>
      <c r="BH33" s="1">
        <f t="shared" ca="1" si="2"/>
        <v>4</v>
      </c>
      <c r="BI33" s="10">
        <f t="shared" ca="1" si="3"/>
        <v>1</v>
      </c>
      <c r="BJ33" s="10">
        <f t="shared" ca="1" si="4"/>
        <v>5</v>
      </c>
      <c r="BK33" s="10">
        <f t="shared" ca="1" si="5"/>
        <v>5</v>
      </c>
      <c r="BL33" s="10">
        <f t="shared" ref="BL33:BM33" ca="1" si="186">IF(I33="Yes",1,IF(I33="No",2))</f>
        <v>1</v>
      </c>
      <c r="BM33" s="10">
        <f t="shared" ca="1" si="186"/>
        <v>1</v>
      </c>
      <c r="BN33" s="10">
        <f t="shared" ca="1" si="7"/>
        <v>2</v>
      </c>
      <c r="BO33" s="10">
        <f t="shared" ref="BO33:BP33" ca="1" si="187">IF(L33="Strongly Disagree",1,IF(L33="Disagree",2,IF(L33="Neutral",3,IF(L33="Agree",4,IF(L33="Strongly Agree",5)))))</f>
        <v>5</v>
      </c>
      <c r="BP33" s="10">
        <f t="shared" ca="1" si="187"/>
        <v>4</v>
      </c>
      <c r="BQ33" s="10">
        <f t="shared" ca="1" si="9"/>
        <v>2</v>
      </c>
      <c r="BR33" s="1">
        <f t="shared" ca="1" si="10"/>
        <v>3</v>
      </c>
      <c r="BS33" s="10">
        <f t="shared" ref="BS33:CB33" ca="1" si="188">IF(P33="Not at all",1,IF(P33="A little bit",2,IF(P33="Moderately",3,IF(P33="Quite a bit",4,IF(P33="Extremely",5)))))</f>
        <v>4</v>
      </c>
      <c r="BT33" s="10">
        <f t="shared" ca="1" si="188"/>
        <v>3</v>
      </c>
      <c r="BU33" s="10">
        <f t="shared" ca="1" si="188"/>
        <v>2</v>
      </c>
      <c r="BV33" s="10">
        <f t="shared" ca="1" si="188"/>
        <v>2</v>
      </c>
      <c r="BW33" s="10">
        <f t="shared" ca="1" si="188"/>
        <v>2</v>
      </c>
      <c r="BX33" s="10">
        <f t="shared" ca="1" si="188"/>
        <v>4</v>
      </c>
      <c r="BY33" s="10">
        <f t="shared" ca="1" si="188"/>
        <v>3</v>
      </c>
      <c r="BZ33" s="10">
        <f t="shared" ca="1" si="188"/>
        <v>2</v>
      </c>
      <c r="CA33" s="10">
        <f t="shared" ca="1" si="188"/>
        <v>2</v>
      </c>
      <c r="CB33" s="10">
        <f t="shared" ca="1" si="188"/>
        <v>4</v>
      </c>
      <c r="CC33" s="10">
        <f t="shared" ca="1" si="12"/>
        <v>3</v>
      </c>
      <c r="CD33" s="10">
        <f t="shared" ref="CD33:CH33" ca="1" si="189">IF(AA33="Not at all",1,IF(AA33="A little bit",2,IF(AA33="Moderately",3,IF(AA33="Quite a bit",4,IF(AA33="Extremely",5)))))</f>
        <v>1</v>
      </c>
      <c r="CE33" s="10">
        <f t="shared" ca="1" si="189"/>
        <v>3</v>
      </c>
      <c r="CF33" s="10">
        <f t="shared" ca="1" si="189"/>
        <v>2</v>
      </c>
      <c r="CG33" s="10">
        <f t="shared" ca="1" si="189"/>
        <v>1</v>
      </c>
      <c r="CH33" s="10">
        <f t="shared" ca="1" si="189"/>
        <v>2</v>
      </c>
      <c r="CI33" s="10">
        <f t="shared" ref="CI33:CT33" ca="1" si="190">IF(AF33="Never",1,IF(AF33="Rarely",2,IF(AF33="Sometimes",3,IF(AF33="Often",4,IF(AF33="Very Often",5)))))</f>
        <v>3</v>
      </c>
      <c r="CJ33" s="10">
        <f t="shared" ca="1" si="190"/>
        <v>4</v>
      </c>
      <c r="CK33" s="10">
        <f t="shared" ca="1" si="190"/>
        <v>3</v>
      </c>
      <c r="CL33" s="10">
        <f t="shared" ca="1" si="190"/>
        <v>3</v>
      </c>
      <c r="CM33" s="10">
        <f t="shared" ca="1" si="190"/>
        <v>3</v>
      </c>
      <c r="CN33" s="10">
        <f t="shared" ca="1" si="190"/>
        <v>4</v>
      </c>
      <c r="CO33" s="10">
        <f t="shared" ca="1" si="190"/>
        <v>2</v>
      </c>
      <c r="CP33" s="10">
        <f t="shared" ca="1" si="190"/>
        <v>1</v>
      </c>
      <c r="CQ33" s="10">
        <f t="shared" ca="1" si="190"/>
        <v>2</v>
      </c>
      <c r="CR33" s="10">
        <f t="shared" ca="1" si="190"/>
        <v>2</v>
      </c>
      <c r="CS33" s="10">
        <f t="shared" ca="1" si="190"/>
        <v>4</v>
      </c>
      <c r="CT33" s="10">
        <f t="shared" ca="1" si="190"/>
        <v>2</v>
      </c>
      <c r="CU33" s="10">
        <f t="shared" ca="1" si="15"/>
        <v>1</v>
      </c>
      <c r="CV33" s="1">
        <f t="shared" ref="CV33:DE33" ca="1" si="191">IF(AS33="Strongly Disagree",1,IF(AS33="Disagree",2,IF(AS33="Neutral",3,IF(AS33="Agree",4,IF(AS33="Strongly Agree",5)))))</f>
        <v>1</v>
      </c>
      <c r="CW33" s="1">
        <f t="shared" ca="1" si="191"/>
        <v>1</v>
      </c>
      <c r="CX33" s="1">
        <f t="shared" ca="1" si="191"/>
        <v>1</v>
      </c>
      <c r="CY33" s="1">
        <f t="shared" ca="1" si="191"/>
        <v>1</v>
      </c>
      <c r="CZ33" s="1">
        <f t="shared" ca="1" si="191"/>
        <v>4</v>
      </c>
      <c r="DA33" s="1">
        <f t="shared" ca="1" si="191"/>
        <v>4</v>
      </c>
      <c r="DB33" s="1">
        <f t="shared" ca="1" si="191"/>
        <v>2</v>
      </c>
      <c r="DC33" s="1">
        <f t="shared" ca="1" si="191"/>
        <v>2</v>
      </c>
      <c r="DD33" s="1">
        <f t="shared" ca="1" si="191"/>
        <v>4</v>
      </c>
      <c r="DE33" s="1">
        <f t="shared" ca="1" si="191"/>
        <v>2</v>
      </c>
      <c r="DG33" s="1">
        <f t="shared" ca="1" si="17"/>
        <v>1</v>
      </c>
    </row>
    <row r="34" spans="1:111" ht="15">
      <c r="A34" s="8">
        <f ca="1">IFERROR(__xludf.DUMMYFUNCTION("""COMPUTED_VALUE"""),43802.5228726967)</f>
        <v>43802.522872696703</v>
      </c>
      <c r="B34" s="1" t="str">
        <f ca="1">IFERROR(__xludf.DUMMYFUNCTION("""COMPUTED_VALUE"""),"Yes")</f>
        <v>Yes</v>
      </c>
      <c r="C34" s="3" t="str">
        <f ca="1">IFERROR(__xludf.DUMMYFUNCTION("""COMPUTED_VALUE"""),"Sworn Officer")</f>
        <v>Sworn Officer</v>
      </c>
      <c r="D34" s="1" t="str">
        <f ca="1">IFERROR(__xludf.DUMMYFUNCTION("""COMPUTED_VALUE"""),"14-20 years")</f>
        <v>14-20 years</v>
      </c>
      <c r="E34" s="1" t="str">
        <f ca="1">IFERROR(__xludf.DUMMYFUNCTION("""COMPUTED_VALUE"""),"Quite a bit")</f>
        <v>Quite a bit</v>
      </c>
      <c r="F34" s="1" t="str">
        <f ca="1">IFERROR(__xludf.DUMMYFUNCTION("""COMPUTED_VALUE"""),"Yes")</f>
        <v>Yes</v>
      </c>
      <c r="G34" s="1" t="str">
        <f ca="1">IFERROR(__xludf.DUMMYFUNCTION("""COMPUTED_VALUE"""),"Very Often")</f>
        <v>Very Often</v>
      </c>
      <c r="H34" s="1" t="str">
        <f ca="1">IFERROR(__xludf.DUMMYFUNCTION("""COMPUTED_VALUE"""),"Not at all")</f>
        <v>Not at all</v>
      </c>
      <c r="I34" s="1" t="str">
        <f ca="1">IFERROR(__xludf.DUMMYFUNCTION("""COMPUTED_VALUE"""),"Yes")</f>
        <v>Yes</v>
      </c>
      <c r="J34" s="1" t="str">
        <f ca="1">IFERROR(__xludf.DUMMYFUNCTION("""COMPUTED_VALUE"""),"No")</f>
        <v>No</v>
      </c>
      <c r="K34" s="1" t="str">
        <f ca="1">IFERROR(__xludf.DUMMYFUNCTION("""COMPUTED_VALUE"""),"Rarely")</f>
        <v>Rarely</v>
      </c>
      <c r="L34" s="1" t="str">
        <f ca="1">IFERROR(__xludf.DUMMYFUNCTION("""COMPUTED_VALUE"""),"Disagree")</f>
        <v>Disagree</v>
      </c>
      <c r="M34" s="1" t="str">
        <f ca="1">IFERROR(__xludf.DUMMYFUNCTION("""COMPUTED_VALUE"""),"Disagree")</f>
        <v>Disagree</v>
      </c>
      <c r="N34" s="1" t="str">
        <f ca="1">IFERROR(__xludf.DUMMYFUNCTION("""COMPUTED_VALUE"""),"A little bit")</f>
        <v>A little bit</v>
      </c>
      <c r="O34" s="1" t="str">
        <f ca="1">IFERROR(__xludf.DUMMYFUNCTION("""COMPUTED_VALUE"""),"Agree")</f>
        <v>Agree</v>
      </c>
      <c r="P34" s="1" t="str">
        <f ca="1">IFERROR(__xludf.DUMMYFUNCTION("""COMPUTED_VALUE"""),"Quite a bit")</f>
        <v>Quite a bit</v>
      </c>
      <c r="Q34" s="1" t="str">
        <f ca="1">IFERROR(__xludf.DUMMYFUNCTION("""COMPUTED_VALUE"""),"Quite a bit")</f>
        <v>Quite a bit</v>
      </c>
      <c r="R34" s="1" t="str">
        <f ca="1">IFERROR(__xludf.DUMMYFUNCTION("""COMPUTED_VALUE"""),"Quite a bit")</f>
        <v>Quite a bit</v>
      </c>
      <c r="S34" s="1" t="str">
        <f ca="1">IFERROR(__xludf.DUMMYFUNCTION("""COMPUTED_VALUE"""),"Quite a bit")</f>
        <v>Quite a bit</v>
      </c>
      <c r="T34" s="1" t="str">
        <f ca="1">IFERROR(__xludf.DUMMYFUNCTION("""COMPUTED_VALUE"""),"Moderately")</f>
        <v>Moderately</v>
      </c>
      <c r="U34" s="1" t="str">
        <f ca="1">IFERROR(__xludf.DUMMYFUNCTION("""COMPUTED_VALUE"""),"Quite a bit")</f>
        <v>Quite a bit</v>
      </c>
      <c r="V34" s="1" t="str">
        <f ca="1">IFERROR(__xludf.DUMMYFUNCTION("""COMPUTED_VALUE"""),"Quite a bit")</f>
        <v>Quite a bit</v>
      </c>
      <c r="W34" s="1" t="str">
        <f ca="1">IFERROR(__xludf.DUMMYFUNCTION("""COMPUTED_VALUE"""),"Quite a bit")</f>
        <v>Quite a bit</v>
      </c>
      <c r="X34" s="1" t="str">
        <f ca="1">IFERROR(__xludf.DUMMYFUNCTION("""COMPUTED_VALUE"""),"Quite a bit")</f>
        <v>Quite a bit</v>
      </c>
      <c r="Y34" s="1" t="str">
        <f ca="1">IFERROR(__xludf.DUMMYFUNCTION("""COMPUTED_VALUE"""),"Quite a bit")</f>
        <v>Quite a bit</v>
      </c>
      <c r="Z34" s="1" t="str">
        <f ca="1">IFERROR(__xludf.DUMMYFUNCTION("""COMPUTED_VALUE"""),"Not at all")</f>
        <v>Not at all</v>
      </c>
      <c r="AA34" s="1" t="str">
        <f ca="1">IFERROR(__xludf.DUMMYFUNCTION("""COMPUTED_VALUE"""),"Not at all")</f>
        <v>Not at all</v>
      </c>
      <c r="AB34" s="1" t="str">
        <f ca="1">IFERROR(__xludf.DUMMYFUNCTION("""COMPUTED_VALUE"""),"Moderately")</f>
        <v>Moderately</v>
      </c>
      <c r="AC34" s="1" t="str">
        <f ca="1">IFERROR(__xludf.DUMMYFUNCTION("""COMPUTED_VALUE"""),"A little bit")</f>
        <v>A little bit</v>
      </c>
      <c r="AD34" s="1" t="str">
        <f ca="1">IFERROR(__xludf.DUMMYFUNCTION("""COMPUTED_VALUE"""),"Not at all")</f>
        <v>Not at all</v>
      </c>
      <c r="AE34" s="1" t="str">
        <f ca="1">IFERROR(__xludf.DUMMYFUNCTION("""COMPUTED_VALUE"""),"Not at all")</f>
        <v>Not at all</v>
      </c>
      <c r="AF34" s="1" t="str">
        <f ca="1">IFERROR(__xludf.DUMMYFUNCTION("""COMPUTED_VALUE"""),"Rarely")</f>
        <v>Rarely</v>
      </c>
      <c r="AG34" s="1" t="str">
        <f ca="1">IFERROR(__xludf.DUMMYFUNCTION("""COMPUTED_VALUE"""),"Often")</f>
        <v>Often</v>
      </c>
      <c r="AH34" s="1" t="str">
        <f ca="1">IFERROR(__xludf.DUMMYFUNCTION("""COMPUTED_VALUE"""),"Never")</f>
        <v>Never</v>
      </c>
      <c r="AI34" s="1" t="str">
        <f ca="1">IFERROR(__xludf.DUMMYFUNCTION("""COMPUTED_VALUE"""),"Often")</f>
        <v>Often</v>
      </c>
      <c r="AJ34" s="1" t="str">
        <f ca="1">IFERROR(__xludf.DUMMYFUNCTION("""COMPUTED_VALUE"""),"Sometimes")</f>
        <v>Sometimes</v>
      </c>
      <c r="AK34" s="1" t="str">
        <f ca="1">IFERROR(__xludf.DUMMYFUNCTION("""COMPUTED_VALUE"""),"Sometimes")</f>
        <v>Sometimes</v>
      </c>
      <c r="AL34" s="1" t="str">
        <f ca="1">IFERROR(__xludf.DUMMYFUNCTION("""COMPUTED_VALUE"""),"Sometimes")</f>
        <v>Sometimes</v>
      </c>
      <c r="AM34" s="1" t="str">
        <f ca="1">IFERROR(__xludf.DUMMYFUNCTION("""COMPUTED_VALUE"""),"Sometimes")</f>
        <v>Sometimes</v>
      </c>
      <c r="AN34" s="1" t="str">
        <f ca="1">IFERROR(__xludf.DUMMYFUNCTION("""COMPUTED_VALUE"""),"Sometimes")</f>
        <v>Sometimes</v>
      </c>
      <c r="AO34" s="1" t="str">
        <f ca="1">IFERROR(__xludf.DUMMYFUNCTION("""COMPUTED_VALUE"""),"Sometimes")</f>
        <v>Sometimes</v>
      </c>
      <c r="AP34" s="1" t="str">
        <f ca="1">IFERROR(__xludf.DUMMYFUNCTION("""COMPUTED_VALUE"""),"Sometimes")</f>
        <v>Sometimes</v>
      </c>
      <c r="AQ34" s="1" t="str">
        <f ca="1">IFERROR(__xludf.DUMMYFUNCTION("""COMPUTED_VALUE"""),"Never")</f>
        <v>Never</v>
      </c>
      <c r="AR34" s="1" t="str">
        <f ca="1">IFERROR(__xludf.DUMMYFUNCTION("""COMPUTED_VALUE"""),"Never")</f>
        <v>Never</v>
      </c>
      <c r="AS34" s="1" t="str">
        <f ca="1">IFERROR(__xludf.DUMMYFUNCTION("""COMPUTED_VALUE"""),"Disagree")</f>
        <v>Disagree</v>
      </c>
      <c r="AT34" s="1" t="str">
        <f ca="1">IFERROR(__xludf.DUMMYFUNCTION("""COMPUTED_VALUE"""),"Disagree")</f>
        <v>Disagree</v>
      </c>
      <c r="AU34" s="1" t="str">
        <f ca="1">IFERROR(__xludf.DUMMYFUNCTION("""COMPUTED_VALUE"""),"Disagree")</f>
        <v>Disagree</v>
      </c>
      <c r="AV34" s="1" t="str">
        <f ca="1">IFERROR(__xludf.DUMMYFUNCTION("""COMPUTED_VALUE"""),"Strongly Disagree")</f>
        <v>Strongly Disagree</v>
      </c>
      <c r="AW34" s="1" t="str">
        <f ca="1">IFERROR(__xludf.DUMMYFUNCTION("""COMPUTED_VALUE"""),"Strongly Disagree")</f>
        <v>Strongly Disagree</v>
      </c>
      <c r="AX34" s="1" t="str">
        <f ca="1">IFERROR(__xludf.DUMMYFUNCTION("""COMPUTED_VALUE"""),"Strongly Disagree")</f>
        <v>Strongly Disagree</v>
      </c>
      <c r="AY34" s="1" t="str">
        <f ca="1">IFERROR(__xludf.DUMMYFUNCTION("""COMPUTED_VALUE"""),"Strongly Disagree")</f>
        <v>Strongly Disagree</v>
      </c>
      <c r="AZ34" s="1" t="str">
        <f ca="1">IFERROR(__xludf.DUMMYFUNCTION("""COMPUTED_VALUE"""),"Strongly Disagree")</f>
        <v>Strongly Disagree</v>
      </c>
      <c r="BA34" s="1" t="str">
        <f ca="1">IFERROR(__xludf.DUMMYFUNCTION("""COMPUTED_VALUE"""),"Agree")</f>
        <v>Agree</v>
      </c>
      <c r="BB34" s="1" t="str">
        <f ca="1">IFERROR(__xludf.DUMMYFUNCTION("""COMPUTED_VALUE"""),"Strongly Agree")</f>
        <v>Strongly Agree</v>
      </c>
      <c r="BC34" s="1" t="str">
        <f ca="1">IFERROR(__xludf.DUMMYFUNCTION("""COMPUTED_VALUE"""),"Drinking Alcohol (4 or more drinks), Isolate Yourself, Exercise, Participate in Healthy Recreation/Hobbies")</f>
        <v>Drinking Alcohol (4 or more drinks), Isolate Yourself, Exercise, Participate in Healthy Recreation/Hobbies</v>
      </c>
      <c r="BD34" s="1" t="str">
        <f ca="1">IFERROR(__xludf.DUMMYFUNCTION("""COMPUTED_VALUE"""),"Rarely")</f>
        <v>Rarely</v>
      </c>
      <c r="BF34" s="1">
        <f t="shared" ca="1" si="0"/>
        <v>1</v>
      </c>
      <c r="BG34" s="7">
        <f t="shared" ca="1" si="1"/>
        <v>3</v>
      </c>
      <c r="BH34" s="1">
        <f t="shared" ca="1" si="2"/>
        <v>4</v>
      </c>
      <c r="BI34" s="10">
        <f t="shared" ca="1" si="3"/>
        <v>1</v>
      </c>
      <c r="BJ34" s="10">
        <f t="shared" ca="1" si="4"/>
        <v>5</v>
      </c>
      <c r="BK34" s="10">
        <f t="shared" ca="1" si="5"/>
        <v>1</v>
      </c>
      <c r="BL34" s="10">
        <f t="shared" ref="BL34:BM34" ca="1" si="192">IF(I34="Yes",1,IF(I34="No",2))</f>
        <v>1</v>
      </c>
      <c r="BM34" s="10">
        <f t="shared" ca="1" si="192"/>
        <v>2</v>
      </c>
      <c r="BN34" s="10">
        <f t="shared" ca="1" si="7"/>
        <v>2</v>
      </c>
      <c r="BO34" s="10">
        <f t="shared" ref="BO34:BP34" ca="1" si="193">IF(L34="Strongly Disagree",1,IF(L34="Disagree",2,IF(L34="Neutral",3,IF(L34="Agree",4,IF(L34="Strongly Agree",5)))))</f>
        <v>2</v>
      </c>
      <c r="BP34" s="10">
        <f t="shared" ca="1" si="193"/>
        <v>2</v>
      </c>
      <c r="BQ34" s="10">
        <f t="shared" ca="1" si="9"/>
        <v>2</v>
      </c>
      <c r="BR34" s="1">
        <f t="shared" ca="1" si="10"/>
        <v>4</v>
      </c>
      <c r="BS34" s="10">
        <f t="shared" ref="BS34:CB34" ca="1" si="194">IF(P34="Not at all",1,IF(P34="A little bit",2,IF(P34="Moderately",3,IF(P34="Quite a bit",4,IF(P34="Extremely",5)))))</f>
        <v>4</v>
      </c>
      <c r="BT34" s="10">
        <f t="shared" ca="1" si="194"/>
        <v>4</v>
      </c>
      <c r="BU34" s="10">
        <f t="shared" ca="1" si="194"/>
        <v>4</v>
      </c>
      <c r="BV34" s="10">
        <f t="shared" ca="1" si="194"/>
        <v>4</v>
      </c>
      <c r="BW34" s="10">
        <f t="shared" ca="1" si="194"/>
        <v>3</v>
      </c>
      <c r="BX34" s="10">
        <f t="shared" ca="1" si="194"/>
        <v>4</v>
      </c>
      <c r="BY34" s="10">
        <f t="shared" ca="1" si="194"/>
        <v>4</v>
      </c>
      <c r="BZ34" s="10">
        <f t="shared" ca="1" si="194"/>
        <v>4</v>
      </c>
      <c r="CA34" s="10">
        <f t="shared" ca="1" si="194"/>
        <v>4</v>
      </c>
      <c r="CB34" s="10">
        <f t="shared" ca="1" si="194"/>
        <v>4</v>
      </c>
      <c r="CC34" s="10">
        <f t="shared" ca="1" si="12"/>
        <v>4</v>
      </c>
      <c r="CD34" s="10">
        <f t="shared" ref="CD34:CH34" ca="1" si="195">IF(AA34="Not at all",1,IF(AA34="A little bit",2,IF(AA34="Moderately",3,IF(AA34="Quite a bit",4,IF(AA34="Extremely",5)))))</f>
        <v>1</v>
      </c>
      <c r="CE34" s="10">
        <f t="shared" ca="1" si="195"/>
        <v>3</v>
      </c>
      <c r="CF34" s="10">
        <f t="shared" ca="1" si="195"/>
        <v>2</v>
      </c>
      <c r="CG34" s="10">
        <f t="shared" ca="1" si="195"/>
        <v>1</v>
      </c>
      <c r="CH34" s="10">
        <f t="shared" ca="1" si="195"/>
        <v>1</v>
      </c>
      <c r="CI34" s="10">
        <f t="shared" ref="CI34:CT34" ca="1" si="196">IF(AF34="Never",1,IF(AF34="Rarely",2,IF(AF34="Sometimes",3,IF(AF34="Often",4,IF(AF34="Very Often",5)))))</f>
        <v>2</v>
      </c>
      <c r="CJ34" s="10">
        <f t="shared" ca="1" si="196"/>
        <v>4</v>
      </c>
      <c r="CK34" s="10">
        <f t="shared" ca="1" si="196"/>
        <v>1</v>
      </c>
      <c r="CL34" s="10">
        <f t="shared" ca="1" si="196"/>
        <v>4</v>
      </c>
      <c r="CM34" s="10">
        <f t="shared" ca="1" si="196"/>
        <v>3</v>
      </c>
      <c r="CN34" s="10">
        <f t="shared" ca="1" si="196"/>
        <v>3</v>
      </c>
      <c r="CO34" s="10">
        <f t="shared" ca="1" si="196"/>
        <v>3</v>
      </c>
      <c r="CP34" s="10">
        <f t="shared" ca="1" si="196"/>
        <v>3</v>
      </c>
      <c r="CQ34" s="10">
        <f t="shared" ca="1" si="196"/>
        <v>3</v>
      </c>
      <c r="CR34" s="10">
        <f t="shared" ca="1" si="196"/>
        <v>3</v>
      </c>
      <c r="CS34" s="10">
        <f t="shared" ca="1" si="196"/>
        <v>3</v>
      </c>
      <c r="CT34" s="10">
        <f t="shared" ca="1" si="196"/>
        <v>1</v>
      </c>
      <c r="CU34" s="10">
        <f t="shared" ca="1" si="15"/>
        <v>1</v>
      </c>
      <c r="CV34" s="1">
        <f t="shared" ref="CV34:DE34" ca="1" si="197">IF(AS34="Strongly Disagree",1,IF(AS34="Disagree",2,IF(AS34="Neutral",3,IF(AS34="Agree",4,IF(AS34="Strongly Agree",5)))))</f>
        <v>2</v>
      </c>
      <c r="CW34" s="1">
        <f t="shared" ca="1" si="197"/>
        <v>2</v>
      </c>
      <c r="CX34" s="1">
        <f t="shared" ca="1" si="197"/>
        <v>2</v>
      </c>
      <c r="CY34" s="1">
        <f t="shared" ca="1" si="197"/>
        <v>1</v>
      </c>
      <c r="CZ34" s="1">
        <f t="shared" ca="1" si="197"/>
        <v>1</v>
      </c>
      <c r="DA34" s="1">
        <f t="shared" ca="1" si="197"/>
        <v>1</v>
      </c>
      <c r="DB34" s="1">
        <f t="shared" ca="1" si="197"/>
        <v>1</v>
      </c>
      <c r="DC34" s="1">
        <f t="shared" ca="1" si="197"/>
        <v>1</v>
      </c>
      <c r="DD34" s="1">
        <f t="shared" ca="1" si="197"/>
        <v>4</v>
      </c>
      <c r="DE34" s="1">
        <f t="shared" ca="1" si="197"/>
        <v>5</v>
      </c>
      <c r="DG34" s="1">
        <f t="shared" ca="1" si="17"/>
        <v>2</v>
      </c>
    </row>
    <row r="35" spans="1:111" ht="15">
      <c r="A35" s="8">
        <f ca="1">IFERROR(__xludf.DUMMYFUNCTION("""COMPUTED_VALUE"""),43802.5229569791)</f>
        <v>43802.522956979097</v>
      </c>
      <c r="B35" s="1" t="str">
        <f ca="1">IFERROR(__xludf.DUMMYFUNCTION("""COMPUTED_VALUE"""),"Yes")</f>
        <v>Yes</v>
      </c>
      <c r="C35" s="3" t="str">
        <f ca="1">IFERROR(__xludf.DUMMYFUNCTION("""COMPUTED_VALUE"""),"Law Enforcement Professional  (Dispatch or other Civilian Department Member )")</f>
        <v>Law Enforcement Professional  (Dispatch or other Civilian Department Member )</v>
      </c>
      <c r="D35" s="1" t="str">
        <f ca="1">IFERROR(__xludf.DUMMYFUNCTION("""COMPUTED_VALUE"""),"20+ years")</f>
        <v>20+ years</v>
      </c>
      <c r="E35" s="1" t="str">
        <f ca="1">IFERROR(__xludf.DUMMYFUNCTION("""COMPUTED_VALUE"""),"A little bit")</f>
        <v>A little bit</v>
      </c>
      <c r="F35" s="1" t="str">
        <f ca="1">IFERROR(__xludf.DUMMYFUNCTION("""COMPUTED_VALUE"""),"No")</f>
        <v>No</v>
      </c>
      <c r="G35" s="1" t="str">
        <f ca="1">IFERROR(__xludf.DUMMYFUNCTION("""COMPUTED_VALUE"""),"Rarely")</f>
        <v>Rarely</v>
      </c>
      <c r="H35" s="1" t="str">
        <f ca="1">IFERROR(__xludf.DUMMYFUNCTION("""COMPUTED_VALUE"""),"A little bit")</f>
        <v>A little bit</v>
      </c>
      <c r="I35" s="1" t="str">
        <f ca="1">IFERROR(__xludf.DUMMYFUNCTION("""COMPUTED_VALUE"""),"Yes")</f>
        <v>Yes</v>
      </c>
      <c r="J35" s="1" t="str">
        <f ca="1">IFERROR(__xludf.DUMMYFUNCTION("""COMPUTED_VALUE"""),"Yes")</f>
        <v>Yes</v>
      </c>
      <c r="K35" s="1" t="str">
        <f ca="1">IFERROR(__xludf.DUMMYFUNCTION("""COMPUTED_VALUE"""),"Rarely")</f>
        <v>Rarely</v>
      </c>
      <c r="L35" s="1" t="str">
        <f ca="1">IFERROR(__xludf.DUMMYFUNCTION("""COMPUTED_VALUE"""),"Disagree")</f>
        <v>Disagree</v>
      </c>
      <c r="M35" s="1" t="str">
        <f ca="1">IFERROR(__xludf.DUMMYFUNCTION("""COMPUTED_VALUE"""),"Neutral")</f>
        <v>Neutral</v>
      </c>
      <c r="N35" s="1" t="str">
        <f ca="1">IFERROR(__xludf.DUMMYFUNCTION("""COMPUTED_VALUE"""),"A little bit")</f>
        <v>A little bit</v>
      </c>
      <c r="O35" s="1" t="str">
        <f ca="1">IFERROR(__xludf.DUMMYFUNCTION("""COMPUTED_VALUE"""),"Agree")</f>
        <v>Agree</v>
      </c>
      <c r="P35" s="1" t="str">
        <f ca="1">IFERROR(__xludf.DUMMYFUNCTION("""COMPUTED_VALUE"""),"Quite a bit")</f>
        <v>Quite a bit</v>
      </c>
      <c r="Q35" s="1" t="str">
        <f ca="1">IFERROR(__xludf.DUMMYFUNCTION("""COMPUTED_VALUE"""),"Not at all")</f>
        <v>Not at all</v>
      </c>
      <c r="R35" s="1" t="str">
        <f ca="1">IFERROR(__xludf.DUMMYFUNCTION("""COMPUTED_VALUE"""),"Not at all")</f>
        <v>Not at all</v>
      </c>
      <c r="S35" s="1" t="str">
        <f ca="1">IFERROR(__xludf.DUMMYFUNCTION("""COMPUTED_VALUE"""),"Not at all")</f>
        <v>Not at all</v>
      </c>
      <c r="T35" s="1" t="str">
        <f ca="1">IFERROR(__xludf.DUMMYFUNCTION("""COMPUTED_VALUE"""),"Not at all")</f>
        <v>Not at all</v>
      </c>
      <c r="U35" s="1" t="str">
        <f ca="1">IFERROR(__xludf.DUMMYFUNCTION("""COMPUTED_VALUE"""),"Not at all")</f>
        <v>Not at all</v>
      </c>
      <c r="V35" s="1" t="str">
        <f ca="1">IFERROR(__xludf.DUMMYFUNCTION("""COMPUTED_VALUE"""),"Not at all")</f>
        <v>Not at all</v>
      </c>
      <c r="W35" s="1" t="str">
        <f ca="1">IFERROR(__xludf.DUMMYFUNCTION("""COMPUTED_VALUE"""),"Not at all")</f>
        <v>Not at all</v>
      </c>
      <c r="X35" s="1" t="str">
        <f ca="1">IFERROR(__xludf.DUMMYFUNCTION("""COMPUTED_VALUE"""),"Not at all")</f>
        <v>Not at all</v>
      </c>
      <c r="Y35" s="1" t="str">
        <f ca="1">IFERROR(__xludf.DUMMYFUNCTION("""COMPUTED_VALUE"""),"A little bit")</f>
        <v>A little bit</v>
      </c>
      <c r="Z35" s="1" t="str">
        <f ca="1">IFERROR(__xludf.DUMMYFUNCTION("""COMPUTED_VALUE"""),"Not at all")</f>
        <v>Not at all</v>
      </c>
      <c r="AA35" s="1" t="str">
        <f ca="1">IFERROR(__xludf.DUMMYFUNCTION("""COMPUTED_VALUE"""),"Not at all")</f>
        <v>Not at all</v>
      </c>
      <c r="AB35" s="1" t="str">
        <f ca="1">IFERROR(__xludf.DUMMYFUNCTION("""COMPUTED_VALUE"""),"Moderately")</f>
        <v>Moderately</v>
      </c>
      <c r="AC35" s="1" t="str">
        <f ca="1">IFERROR(__xludf.DUMMYFUNCTION("""COMPUTED_VALUE"""),"A little bit")</f>
        <v>A little bit</v>
      </c>
      <c r="AD35" s="1" t="str">
        <f ca="1">IFERROR(__xludf.DUMMYFUNCTION("""COMPUTED_VALUE"""),"Not at all")</f>
        <v>Not at all</v>
      </c>
      <c r="AE35" s="1" t="str">
        <f ca="1">IFERROR(__xludf.DUMMYFUNCTION("""COMPUTED_VALUE"""),"A little bit")</f>
        <v>A little bit</v>
      </c>
      <c r="AF35" s="1" t="str">
        <f ca="1">IFERROR(__xludf.DUMMYFUNCTION("""COMPUTED_VALUE"""),"Very Often")</f>
        <v>Very Often</v>
      </c>
      <c r="AG35" s="1" t="str">
        <f ca="1">IFERROR(__xludf.DUMMYFUNCTION("""COMPUTED_VALUE"""),"Very Often")</f>
        <v>Very Often</v>
      </c>
      <c r="AH35" s="1" t="str">
        <f ca="1">IFERROR(__xludf.DUMMYFUNCTION("""COMPUTED_VALUE"""),"Sometimes")</f>
        <v>Sometimes</v>
      </c>
      <c r="AI35" s="1" t="str">
        <f ca="1">IFERROR(__xludf.DUMMYFUNCTION("""COMPUTED_VALUE"""),"Often")</f>
        <v>Often</v>
      </c>
      <c r="AJ35" s="1" t="str">
        <f ca="1">IFERROR(__xludf.DUMMYFUNCTION("""COMPUTED_VALUE"""),"Often")</f>
        <v>Often</v>
      </c>
      <c r="AK35" s="1" t="str">
        <f ca="1">IFERROR(__xludf.DUMMYFUNCTION("""COMPUTED_VALUE"""),"Sometimes")</f>
        <v>Sometimes</v>
      </c>
      <c r="AL35" s="1" t="str">
        <f ca="1">IFERROR(__xludf.DUMMYFUNCTION("""COMPUTED_VALUE"""),"Very Often")</f>
        <v>Very Often</v>
      </c>
      <c r="AM35" s="1" t="str">
        <f ca="1">IFERROR(__xludf.DUMMYFUNCTION("""COMPUTED_VALUE"""),"Often")</f>
        <v>Often</v>
      </c>
      <c r="AN35" s="1" t="str">
        <f ca="1">IFERROR(__xludf.DUMMYFUNCTION("""COMPUTED_VALUE"""),"Often")</f>
        <v>Often</v>
      </c>
      <c r="AO35" s="1" t="str">
        <f ca="1">IFERROR(__xludf.DUMMYFUNCTION("""COMPUTED_VALUE"""),"Rarely")</f>
        <v>Rarely</v>
      </c>
      <c r="AP35" s="1" t="str">
        <f ca="1">IFERROR(__xludf.DUMMYFUNCTION("""COMPUTED_VALUE"""),"Rarely")</f>
        <v>Rarely</v>
      </c>
      <c r="AQ35" s="1" t="str">
        <f ca="1">IFERROR(__xludf.DUMMYFUNCTION("""COMPUTED_VALUE"""),"Sometimes")</f>
        <v>Sometimes</v>
      </c>
      <c r="AR35" s="1" t="str">
        <f ca="1">IFERROR(__xludf.DUMMYFUNCTION("""COMPUTED_VALUE"""),"Just After Stressful Events")</f>
        <v>Just After Stressful Events</v>
      </c>
      <c r="AS35" s="1" t="str">
        <f ca="1">IFERROR(__xludf.DUMMYFUNCTION("""COMPUTED_VALUE"""),"Neutral")</f>
        <v>Neutral</v>
      </c>
      <c r="AT35" s="1" t="str">
        <f ca="1">IFERROR(__xludf.DUMMYFUNCTION("""COMPUTED_VALUE"""),"Strongly Agree")</f>
        <v>Strongly Agree</v>
      </c>
      <c r="AU35" s="1" t="str">
        <f ca="1">IFERROR(__xludf.DUMMYFUNCTION("""COMPUTED_VALUE"""),"Strongly Agree")</f>
        <v>Strongly Agree</v>
      </c>
      <c r="AV35" s="1" t="str">
        <f ca="1">IFERROR(__xludf.DUMMYFUNCTION("""COMPUTED_VALUE"""),"Disagree")</f>
        <v>Disagree</v>
      </c>
      <c r="AW35" s="1" t="str">
        <f ca="1">IFERROR(__xludf.DUMMYFUNCTION("""COMPUTED_VALUE"""),"Disagree")</f>
        <v>Disagree</v>
      </c>
      <c r="AX35" s="1" t="str">
        <f ca="1">IFERROR(__xludf.DUMMYFUNCTION("""COMPUTED_VALUE"""),"Disagree")</f>
        <v>Disagree</v>
      </c>
      <c r="AY35" s="1" t="str">
        <f ca="1">IFERROR(__xludf.DUMMYFUNCTION("""COMPUTED_VALUE"""),"Strongly Disagree")</f>
        <v>Strongly Disagree</v>
      </c>
      <c r="AZ35" s="1" t="str">
        <f ca="1">IFERROR(__xludf.DUMMYFUNCTION("""COMPUTED_VALUE"""),"Strongly Agree")</f>
        <v>Strongly Agree</v>
      </c>
      <c r="BA35" s="1" t="str">
        <f ca="1">IFERROR(__xludf.DUMMYFUNCTION("""COMPUTED_VALUE"""),"Agree")</f>
        <v>Agree</v>
      </c>
      <c r="BB35" s="1" t="str">
        <f ca="1">IFERROR(__xludf.DUMMYFUNCTION("""COMPUTED_VALUE"""),"Agree")</f>
        <v>Agree</v>
      </c>
      <c r="BC35" s="1" t="str">
        <f ca="1">IFERROR(__xludf.DUMMYFUNCTION("""COMPUTED_VALUE"""),"Drinking Alcohol (4 or more drinks), Isolate Yourself")</f>
        <v>Drinking Alcohol (4 or more drinks), Isolate Yourself</v>
      </c>
      <c r="BD35" s="1" t="str">
        <f ca="1">IFERROR(__xludf.DUMMYFUNCTION("""COMPUTED_VALUE"""),"Very Often")</f>
        <v>Very Often</v>
      </c>
      <c r="BF35" s="1">
        <f t="shared" ca="1" si="0"/>
        <v>2</v>
      </c>
      <c r="BG35" s="7">
        <f t="shared" ca="1" si="1"/>
        <v>4</v>
      </c>
      <c r="BH35" s="1">
        <f t="shared" ca="1" si="2"/>
        <v>2</v>
      </c>
      <c r="BI35" s="10">
        <f t="shared" ca="1" si="3"/>
        <v>2</v>
      </c>
      <c r="BJ35" s="10">
        <f t="shared" ca="1" si="4"/>
        <v>2</v>
      </c>
      <c r="BK35" s="10">
        <f t="shared" ca="1" si="5"/>
        <v>2</v>
      </c>
      <c r="BL35" s="10">
        <f t="shared" ref="BL35:BM35" ca="1" si="198">IF(I35="Yes",1,IF(I35="No",2))</f>
        <v>1</v>
      </c>
      <c r="BM35" s="10">
        <f t="shared" ca="1" si="198"/>
        <v>1</v>
      </c>
      <c r="BN35" s="10">
        <f t="shared" ca="1" si="7"/>
        <v>2</v>
      </c>
      <c r="BO35" s="10">
        <f t="shared" ref="BO35:BP35" ca="1" si="199">IF(L35="Strongly Disagree",1,IF(L35="Disagree",2,IF(L35="Neutral",3,IF(L35="Agree",4,IF(L35="Strongly Agree",5)))))</f>
        <v>2</v>
      </c>
      <c r="BP35" s="10">
        <f t="shared" ca="1" si="199"/>
        <v>3</v>
      </c>
      <c r="BQ35" s="10">
        <f t="shared" ca="1" si="9"/>
        <v>2</v>
      </c>
      <c r="BR35" s="1">
        <f t="shared" ca="1" si="10"/>
        <v>4</v>
      </c>
      <c r="BS35" s="10">
        <f t="shared" ref="BS35:CB35" ca="1" si="200">IF(P35="Not at all",1,IF(P35="A little bit",2,IF(P35="Moderately",3,IF(P35="Quite a bit",4,IF(P35="Extremely",5)))))</f>
        <v>4</v>
      </c>
      <c r="BT35" s="10">
        <f t="shared" ca="1" si="200"/>
        <v>1</v>
      </c>
      <c r="BU35" s="10">
        <f t="shared" ca="1" si="200"/>
        <v>1</v>
      </c>
      <c r="BV35" s="10">
        <f t="shared" ca="1" si="200"/>
        <v>1</v>
      </c>
      <c r="BW35" s="10">
        <f t="shared" ca="1" si="200"/>
        <v>1</v>
      </c>
      <c r="BX35" s="10">
        <f t="shared" ca="1" si="200"/>
        <v>1</v>
      </c>
      <c r="BY35" s="10">
        <f t="shared" ca="1" si="200"/>
        <v>1</v>
      </c>
      <c r="BZ35" s="10">
        <f t="shared" ca="1" si="200"/>
        <v>1</v>
      </c>
      <c r="CA35" s="10">
        <f t="shared" ca="1" si="200"/>
        <v>1</v>
      </c>
      <c r="CB35" s="10">
        <f t="shared" ca="1" si="200"/>
        <v>2</v>
      </c>
      <c r="CC35" s="10">
        <f t="shared" ca="1" si="12"/>
        <v>4</v>
      </c>
      <c r="CD35" s="10">
        <f t="shared" ref="CD35:CH35" ca="1" si="201">IF(AA35="Not at all",1,IF(AA35="A little bit",2,IF(AA35="Moderately",3,IF(AA35="Quite a bit",4,IF(AA35="Extremely",5)))))</f>
        <v>1</v>
      </c>
      <c r="CE35" s="10">
        <f t="shared" ca="1" si="201"/>
        <v>3</v>
      </c>
      <c r="CF35" s="10">
        <f t="shared" ca="1" si="201"/>
        <v>2</v>
      </c>
      <c r="CG35" s="10">
        <f t="shared" ca="1" si="201"/>
        <v>1</v>
      </c>
      <c r="CH35" s="10">
        <f t="shared" ca="1" si="201"/>
        <v>2</v>
      </c>
      <c r="CI35" s="10">
        <f t="shared" ref="CI35:CT35" ca="1" si="202">IF(AF35="Never",1,IF(AF35="Rarely",2,IF(AF35="Sometimes",3,IF(AF35="Often",4,IF(AF35="Very Often",5)))))</f>
        <v>5</v>
      </c>
      <c r="CJ35" s="10">
        <f t="shared" ca="1" si="202"/>
        <v>5</v>
      </c>
      <c r="CK35" s="10">
        <f t="shared" ca="1" si="202"/>
        <v>3</v>
      </c>
      <c r="CL35" s="10">
        <f t="shared" ca="1" si="202"/>
        <v>4</v>
      </c>
      <c r="CM35" s="10">
        <f t="shared" ca="1" si="202"/>
        <v>4</v>
      </c>
      <c r="CN35" s="10">
        <f t="shared" ca="1" si="202"/>
        <v>3</v>
      </c>
      <c r="CO35" s="10">
        <f t="shared" ca="1" si="202"/>
        <v>5</v>
      </c>
      <c r="CP35" s="10">
        <f t="shared" ca="1" si="202"/>
        <v>4</v>
      </c>
      <c r="CQ35" s="10">
        <f t="shared" ca="1" si="202"/>
        <v>4</v>
      </c>
      <c r="CR35" s="10">
        <f t="shared" ca="1" si="202"/>
        <v>2</v>
      </c>
      <c r="CS35" s="10">
        <f t="shared" ca="1" si="202"/>
        <v>2</v>
      </c>
      <c r="CT35" s="10">
        <f t="shared" ca="1" si="202"/>
        <v>3</v>
      </c>
      <c r="CU35" s="10">
        <f t="shared" ca="1" si="15"/>
        <v>2</v>
      </c>
      <c r="CV35" s="1">
        <f t="shared" ref="CV35:DE35" ca="1" si="203">IF(AS35="Strongly Disagree",1,IF(AS35="Disagree",2,IF(AS35="Neutral",3,IF(AS35="Agree",4,IF(AS35="Strongly Agree",5)))))</f>
        <v>3</v>
      </c>
      <c r="CW35" s="1">
        <f t="shared" ca="1" si="203"/>
        <v>5</v>
      </c>
      <c r="CX35" s="1">
        <f t="shared" ca="1" si="203"/>
        <v>5</v>
      </c>
      <c r="CY35" s="1">
        <f t="shared" ca="1" si="203"/>
        <v>2</v>
      </c>
      <c r="CZ35" s="1">
        <f t="shared" ca="1" si="203"/>
        <v>2</v>
      </c>
      <c r="DA35" s="1">
        <f t="shared" ca="1" si="203"/>
        <v>2</v>
      </c>
      <c r="DB35" s="1">
        <f t="shared" ca="1" si="203"/>
        <v>1</v>
      </c>
      <c r="DC35" s="1">
        <f t="shared" ca="1" si="203"/>
        <v>5</v>
      </c>
      <c r="DD35" s="1">
        <f t="shared" ca="1" si="203"/>
        <v>4</v>
      </c>
      <c r="DE35" s="1">
        <f t="shared" ca="1" si="203"/>
        <v>4</v>
      </c>
      <c r="DG35" s="1">
        <f t="shared" ca="1" si="17"/>
        <v>5</v>
      </c>
    </row>
    <row r="36" spans="1:111" ht="15">
      <c r="A36" s="8">
        <f ca="1">IFERROR(__xludf.DUMMYFUNCTION("""COMPUTED_VALUE"""),43802.523001493)</f>
        <v>43802.523001492998</v>
      </c>
      <c r="B36" s="1" t="str">
        <f ca="1">IFERROR(__xludf.DUMMYFUNCTION("""COMPUTED_VALUE"""),"Yes")</f>
        <v>Yes</v>
      </c>
      <c r="C36" s="3" t="str">
        <f ca="1">IFERROR(__xludf.DUMMYFUNCTION("""COMPUTED_VALUE"""),"Law Enforcement Professional  (Dispatch or other Civilian Department Member )")</f>
        <v>Law Enforcement Professional  (Dispatch or other Civilian Department Member )</v>
      </c>
      <c r="D36" s="1" t="str">
        <f ca="1">IFERROR(__xludf.DUMMYFUNCTION("""COMPUTED_VALUE"""),"1-6 years")</f>
        <v>1-6 years</v>
      </c>
      <c r="E36" s="1" t="str">
        <f ca="1">IFERROR(__xludf.DUMMYFUNCTION("""COMPUTED_VALUE"""),"A little bit")</f>
        <v>A little bit</v>
      </c>
      <c r="F36" s="1" t="str">
        <f ca="1">IFERROR(__xludf.DUMMYFUNCTION("""COMPUTED_VALUE"""),"Yes")</f>
        <v>Yes</v>
      </c>
      <c r="G36" s="1" t="str">
        <f ca="1">IFERROR(__xludf.DUMMYFUNCTION("""COMPUTED_VALUE"""),"Rarely")</f>
        <v>Rarely</v>
      </c>
      <c r="H36" s="1" t="str">
        <f ca="1">IFERROR(__xludf.DUMMYFUNCTION("""COMPUTED_VALUE"""),"A little bit")</f>
        <v>A little bit</v>
      </c>
      <c r="I36" s="1" t="str">
        <f ca="1">IFERROR(__xludf.DUMMYFUNCTION("""COMPUTED_VALUE"""),"Yes")</f>
        <v>Yes</v>
      </c>
      <c r="J36" s="1" t="str">
        <f ca="1">IFERROR(__xludf.DUMMYFUNCTION("""COMPUTED_VALUE"""),"Yes")</f>
        <v>Yes</v>
      </c>
      <c r="K36" s="1" t="str">
        <f ca="1">IFERROR(__xludf.DUMMYFUNCTION("""COMPUTED_VALUE"""),"Rarely")</f>
        <v>Rarely</v>
      </c>
      <c r="L36" s="1" t="str">
        <f ca="1">IFERROR(__xludf.DUMMYFUNCTION("""COMPUTED_VALUE"""),"Agree")</f>
        <v>Agree</v>
      </c>
      <c r="M36" s="1" t="str">
        <f ca="1">IFERROR(__xludf.DUMMYFUNCTION("""COMPUTED_VALUE"""),"Disagree")</f>
        <v>Disagree</v>
      </c>
      <c r="N36" s="1" t="str">
        <f ca="1">IFERROR(__xludf.DUMMYFUNCTION("""COMPUTED_VALUE"""),"A little bit")</f>
        <v>A little bit</v>
      </c>
      <c r="O36" s="1" t="str">
        <f ca="1">IFERROR(__xludf.DUMMYFUNCTION("""COMPUTED_VALUE"""),"Agree")</f>
        <v>Agree</v>
      </c>
      <c r="P36" s="1" t="str">
        <f ca="1">IFERROR(__xludf.DUMMYFUNCTION("""COMPUTED_VALUE"""),"Extremely")</f>
        <v>Extremely</v>
      </c>
      <c r="Q36" s="1" t="str">
        <f ca="1">IFERROR(__xludf.DUMMYFUNCTION("""COMPUTED_VALUE"""),"Quite a bit")</f>
        <v>Quite a bit</v>
      </c>
      <c r="R36" s="1" t="str">
        <f ca="1">IFERROR(__xludf.DUMMYFUNCTION("""COMPUTED_VALUE"""),"Moderately")</f>
        <v>Moderately</v>
      </c>
      <c r="S36" s="1" t="str">
        <f ca="1">IFERROR(__xludf.DUMMYFUNCTION("""COMPUTED_VALUE"""),"Moderately")</f>
        <v>Moderately</v>
      </c>
      <c r="T36" s="1" t="str">
        <f ca="1">IFERROR(__xludf.DUMMYFUNCTION("""COMPUTED_VALUE"""),"A little bit")</f>
        <v>A little bit</v>
      </c>
      <c r="U36" s="1" t="str">
        <f ca="1">IFERROR(__xludf.DUMMYFUNCTION("""COMPUTED_VALUE"""),"Moderately")</f>
        <v>Moderately</v>
      </c>
      <c r="V36" s="1" t="str">
        <f ca="1">IFERROR(__xludf.DUMMYFUNCTION("""COMPUTED_VALUE"""),"Not at all")</f>
        <v>Not at all</v>
      </c>
      <c r="W36" s="1" t="str">
        <f ca="1">IFERROR(__xludf.DUMMYFUNCTION("""COMPUTED_VALUE"""),"A little bit")</f>
        <v>A little bit</v>
      </c>
      <c r="X36" s="1" t="str">
        <f ca="1">IFERROR(__xludf.DUMMYFUNCTION("""COMPUTED_VALUE"""),"Quite a bit")</f>
        <v>Quite a bit</v>
      </c>
      <c r="Y36" s="1" t="str">
        <f ca="1">IFERROR(__xludf.DUMMYFUNCTION("""COMPUTED_VALUE"""),"A little bit")</f>
        <v>A little bit</v>
      </c>
      <c r="Z36" s="1" t="str">
        <f ca="1">IFERROR(__xludf.DUMMYFUNCTION("""COMPUTED_VALUE"""),"Not at all")</f>
        <v>Not at all</v>
      </c>
      <c r="AA36" s="1" t="str">
        <f ca="1">IFERROR(__xludf.DUMMYFUNCTION("""COMPUTED_VALUE"""),"Not at all")</f>
        <v>Not at all</v>
      </c>
      <c r="AB36" s="1" t="str">
        <f ca="1">IFERROR(__xludf.DUMMYFUNCTION("""COMPUTED_VALUE"""),"Extremely")</f>
        <v>Extremely</v>
      </c>
      <c r="AC36" s="1" t="str">
        <f ca="1">IFERROR(__xludf.DUMMYFUNCTION("""COMPUTED_VALUE"""),"Not at all")</f>
        <v>Not at all</v>
      </c>
      <c r="AD36" s="1" t="str">
        <f ca="1">IFERROR(__xludf.DUMMYFUNCTION("""COMPUTED_VALUE"""),"Not at all")</f>
        <v>Not at all</v>
      </c>
      <c r="AE36" s="1" t="str">
        <f ca="1">IFERROR(__xludf.DUMMYFUNCTION("""COMPUTED_VALUE"""),"Not at all")</f>
        <v>Not at all</v>
      </c>
      <c r="AF36" s="1" t="str">
        <f ca="1">IFERROR(__xludf.DUMMYFUNCTION("""COMPUTED_VALUE"""),"Sometimes")</f>
        <v>Sometimes</v>
      </c>
      <c r="AG36" s="1" t="str">
        <f ca="1">IFERROR(__xludf.DUMMYFUNCTION("""COMPUTED_VALUE"""),"Often")</f>
        <v>Often</v>
      </c>
      <c r="AH36" s="1" t="str">
        <f ca="1">IFERROR(__xludf.DUMMYFUNCTION("""COMPUTED_VALUE"""),"Sometimes")</f>
        <v>Sometimes</v>
      </c>
      <c r="AI36" s="1" t="str">
        <f ca="1">IFERROR(__xludf.DUMMYFUNCTION("""COMPUTED_VALUE"""),"Sometimes")</f>
        <v>Sometimes</v>
      </c>
      <c r="AJ36" s="1" t="str">
        <f ca="1">IFERROR(__xludf.DUMMYFUNCTION("""COMPUTED_VALUE"""),"Rarely")</f>
        <v>Rarely</v>
      </c>
      <c r="AK36" s="1" t="str">
        <f ca="1">IFERROR(__xludf.DUMMYFUNCTION("""COMPUTED_VALUE"""),"Sometimes")</f>
        <v>Sometimes</v>
      </c>
      <c r="AL36" s="1" t="str">
        <f ca="1">IFERROR(__xludf.DUMMYFUNCTION("""COMPUTED_VALUE"""),"Sometimes")</f>
        <v>Sometimes</v>
      </c>
      <c r="AM36" s="1" t="str">
        <f ca="1">IFERROR(__xludf.DUMMYFUNCTION("""COMPUTED_VALUE"""),"Sometimes")</f>
        <v>Sometimes</v>
      </c>
      <c r="AN36" s="1" t="str">
        <f ca="1">IFERROR(__xludf.DUMMYFUNCTION("""COMPUTED_VALUE"""),"Sometimes")</f>
        <v>Sometimes</v>
      </c>
      <c r="AO36" s="1" t="str">
        <f ca="1">IFERROR(__xludf.DUMMYFUNCTION("""COMPUTED_VALUE"""),"Sometimes")</f>
        <v>Sometimes</v>
      </c>
      <c r="AP36" s="1" t="str">
        <f ca="1">IFERROR(__xludf.DUMMYFUNCTION("""COMPUTED_VALUE"""),"Rarely")</f>
        <v>Rarely</v>
      </c>
      <c r="AQ36" s="1" t="str">
        <f ca="1">IFERROR(__xludf.DUMMYFUNCTION("""COMPUTED_VALUE"""),"Never")</f>
        <v>Never</v>
      </c>
      <c r="AR36" s="1" t="str">
        <f ca="1">IFERROR(__xludf.DUMMYFUNCTION("""COMPUTED_VALUE"""),"Never")</f>
        <v>Never</v>
      </c>
      <c r="AS36" s="1" t="str">
        <f ca="1">IFERROR(__xludf.DUMMYFUNCTION("""COMPUTED_VALUE"""),"Strongly Disagree")</f>
        <v>Strongly Disagree</v>
      </c>
      <c r="AT36" s="1" t="str">
        <f ca="1">IFERROR(__xludf.DUMMYFUNCTION("""COMPUTED_VALUE"""),"Disagree")</f>
        <v>Disagree</v>
      </c>
      <c r="AU36" s="1" t="str">
        <f ca="1">IFERROR(__xludf.DUMMYFUNCTION("""COMPUTED_VALUE"""),"Agree")</f>
        <v>Agree</v>
      </c>
      <c r="AV36" s="1" t="str">
        <f ca="1">IFERROR(__xludf.DUMMYFUNCTION("""COMPUTED_VALUE"""),"Strongly Disagree")</f>
        <v>Strongly Disagree</v>
      </c>
      <c r="AW36" s="1" t="str">
        <f ca="1">IFERROR(__xludf.DUMMYFUNCTION("""COMPUTED_VALUE"""),"Strongly Agree")</f>
        <v>Strongly Agree</v>
      </c>
      <c r="AX36" s="1" t="str">
        <f ca="1">IFERROR(__xludf.DUMMYFUNCTION("""COMPUTED_VALUE"""),"Agree")</f>
        <v>Agree</v>
      </c>
      <c r="AY36" s="1" t="str">
        <f ca="1">IFERROR(__xludf.DUMMYFUNCTION("""COMPUTED_VALUE"""),"Neutral")</f>
        <v>Neutral</v>
      </c>
      <c r="AZ36" s="1" t="str">
        <f ca="1">IFERROR(__xludf.DUMMYFUNCTION("""COMPUTED_VALUE"""),"Strongly Disagree")</f>
        <v>Strongly Disagree</v>
      </c>
      <c r="BA36" s="1" t="str">
        <f ca="1">IFERROR(__xludf.DUMMYFUNCTION("""COMPUTED_VALUE"""),"Agree")</f>
        <v>Agree</v>
      </c>
      <c r="BB36" s="1" t="str">
        <f ca="1">IFERROR(__xludf.DUMMYFUNCTION("""COMPUTED_VALUE"""),"Disagree")</f>
        <v>Disagree</v>
      </c>
      <c r="BC36" s="1" t="str">
        <f ca="1">IFERROR(__xludf.DUMMYFUNCTION("""COMPUTED_VALUE"""),"Join in Positive/ Healthy Family Activities, Meditation/ Mindfulness, Participate in Healthy Recreation/Hobbies")</f>
        <v>Join in Positive/ Healthy Family Activities, Meditation/ Mindfulness, Participate in Healthy Recreation/Hobbies</v>
      </c>
      <c r="BD36" s="1" t="str">
        <f ca="1">IFERROR(__xludf.DUMMYFUNCTION("""COMPUTED_VALUE"""),"Never")</f>
        <v>Never</v>
      </c>
      <c r="BF36" s="1">
        <f t="shared" ca="1" si="0"/>
        <v>2</v>
      </c>
      <c r="BG36" s="7">
        <f t="shared" ca="1" si="1"/>
        <v>1</v>
      </c>
      <c r="BH36" s="1">
        <f t="shared" ca="1" si="2"/>
        <v>2</v>
      </c>
      <c r="BI36" s="10">
        <f t="shared" ca="1" si="3"/>
        <v>1</v>
      </c>
      <c r="BJ36" s="10">
        <f t="shared" ca="1" si="4"/>
        <v>2</v>
      </c>
      <c r="BK36" s="10">
        <f t="shared" ca="1" si="5"/>
        <v>2</v>
      </c>
      <c r="BL36" s="10">
        <f t="shared" ref="BL36:BM36" ca="1" si="204">IF(I36="Yes",1,IF(I36="No",2))</f>
        <v>1</v>
      </c>
      <c r="BM36" s="10">
        <f t="shared" ca="1" si="204"/>
        <v>1</v>
      </c>
      <c r="BN36" s="10">
        <f t="shared" ca="1" si="7"/>
        <v>2</v>
      </c>
      <c r="BO36" s="10">
        <f t="shared" ref="BO36:BP36" ca="1" si="205">IF(L36="Strongly Disagree",1,IF(L36="Disagree",2,IF(L36="Neutral",3,IF(L36="Agree",4,IF(L36="Strongly Agree",5)))))</f>
        <v>4</v>
      </c>
      <c r="BP36" s="10">
        <f t="shared" ca="1" si="205"/>
        <v>2</v>
      </c>
      <c r="BQ36" s="10">
        <f t="shared" ca="1" si="9"/>
        <v>2</v>
      </c>
      <c r="BR36" s="1">
        <f t="shared" ca="1" si="10"/>
        <v>4</v>
      </c>
      <c r="BS36" s="10">
        <f t="shared" ref="BS36:CB36" ca="1" si="206">IF(P36="Not at all",1,IF(P36="A little bit",2,IF(P36="Moderately",3,IF(P36="Quite a bit",4,IF(P36="Extremely",5)))))</f>
        <v>5</v>
      </c>
      <c r="BT36" s="10">
        <f t="shared" ca="1" si="206"/>
        <v>4</v>
      </c>
      <c r="BU36" s="10">
        <f t="shared" ca="1" si="206"/>
        <v>3</v>
      </c>
      <c r="BV36" s="10">
        <f t="shared" ca="1" si="206"/>
        <v>3</v>
      </c>
      <c r="BW36" s="10">
        <f t="shared" ca="1" si="206"/>
        <v>2</v>
      </c>
      <c r="BX36" s="10">
        <f t="shared" ca="1" si="206"/>
        <v>3</v>
      </c>
      <c r="BY36" s="10">
        <f t="shared" ca="1" si="206"/>
        <v>1</v>
      </c>
      <c r="BZ36" s="10">
        <f t="shared" ca="1" si="206"/>
        <v>2</v>
      </c>
      <c r="CA36" s="10">
        <f t="shared" ca="1" si="206"/>
        <v>4</v>
      </c>
      <c r="CB36" s="10">
        <f t="shared" ca="1" si="206"/>
        <v>2</v>
      </c>
      <c r="CC36" s="10">
        <f t="shared" ca="1" si="12"/>
        <v>4</v>
      </c>
      <c r="CD36" s="10">
        <f t="shared" ref="CD36:CH36" ca="1" si="207">IF(AA36="Not at all",1,IF(AA36="A little bit",2,IF(AA36="Moderately",3,IF(AA36="Quite a bit",4,IF(AA36="Extremely",5)))))</f>
        <v>1</v>
      </c>
      <c r="CE36" s="10">
        <f t="shared" ca="1" si="207"/>
        <v>5</v>
      </c>
      <c r="CF36" s="10">
        <f t="shared" ca="1" si="207"/>
        <v>1</v>
      </c>
      <c r="CG36" s="10">
        <f t="shared" ca="1" si="207"/>
        <v>1</v>
      </c>
      <c r="CH36" s="10">
        <f t="shared" ca="1" si="207"/>
        <v>1</v>
      </c>
      <c r="CI36" s="10">
        <f t="shared" ref="CI36:CT36" ca="1" si="208">IF(AF36="Never",1,IF(AF36="Rarely",2,IF(AF36="Sometimes",3,IF(AF36="Often",4,IF(AF36="Very Often",5)))))</f>
        <v>3</v>
      </c>
      <c r="CJ36" s="10">
        <f t="shared" ca="1" si="208"/>
        <v>4</v>
      </c>
      <c r="CK36" s="10">
        <f t="shared" ca="1" si="208"/>
        <v>3</v>
      </c>
      <c r="CL36" s="10">
        <f t="shared" ca="1" si="208"/>
        <v>3</v>
      </c>
      <c r="CM36" s="10">
        <f t="shared" ca="1" si="208"/>
        <v>2</v>
      </c>
      <c r="CN36" s="10">
        <f t="shared" ca="1" si="208"/>
        <v>3</v>
      </c>
      <c r="CO36" s="10">
        <f t="shared" ca="1" si="208"/>
        <v>3</v>
      </c>
      <c r="CP36" s="10">
        <f t="shared" ca="1" si="208"/>
        <v>3</v>
      </c>
      <c r="CQ36" s="10">
        <f t="shared" ca="1" si="208"/>
        <v>3</v>
      </c>
      <c r="CR36" s="10">
        <f t="shared" ca="1" si="208"/>
        <v>3</v>
      </c>
      <c r="CS36" s="10">
        <f t="shared" ca="1" si="208"/>
        <v>2</v>
      </c>
      <c r="CT36" s="10">
        <f t="shared" ca="1" si="208"/>
        <v>1</v>
      </c>
      <c r="CU36" s="10">
        <f t="shared" ca="1" si="15"/>
        <v>1</v>
      </c>
      <c r="CV36" s="1">
        <f t="shared" ref="CV36:DE36" ca="1" si="209">IF(AS36="Strongly Disagree",1,IF(AS36="Disagree",2,IF(AS36="Neutral",3,IF(AS36="Agree",4,IF(AS36="Strongly Agree",5)))))</f>
        <v>1</v>
      </c>
      <c r="CW36" s="1">
        <f t="shared" ca="1" si="209"/>
        <v>2</v>
      </c>
      <c r="CX36" s="1">
        <f t="shared" ca="1" si="209"/>
        <v>4</v>
      </c>
      <c r="CY36" s="1">
        <f t="shared" ca="1" si="209"/>
        <v>1</v>
      </c>
      <c r="CZ36" s="1">
        <f t="shared" ca="1" si="209"/>
        <v>5</v>
      </c>
      <c r="DA36" s="1">
        <f t="shared" ca="1" si="209"/>
        <v>4</v>
      </c>
      <c r="DB36" s="1">
        <f t="shared" ca="1" si="209"/>
        <v>3</v>
      </c>
      <c r="DC36" s="1">
        <f t="shared" ca="1" si="209"/>
        <v>1</v>
      </c>
      <c r="DD36" s="1">
        <f t="shared" ca="1" si="209"/>
        <v>4</v>
      </c>
      <c r="DE36" s="1">
        <f t="shared" ca="1" si="209"/>
        <v>2</v>
      </c>
      <c r="DG36" s="1">
        <f t="shared" ca="1" si="17"/>
        <v>1</v>
      </c>
    </row>
    <row r="37" spans="1:111" ht="15">
      <c r="A37" s="8">
        <f ca="1">IFERROR(__xludf.DUMMYFUNCTION("""COMPUTED_VALUE"""),43802.5232192592)</f>
        <v>43802.523219259201</v>
      </c>
      <c r="B37" s="1" t="str">
        <f ca="1">IFERROR(__xludf.DUMMYFUNCTION("""COMPUTED_VALUE"""),"Yes")</f>
        <v>Yes</v>
      </c>
      <c r="C37" s="3" t="str">
        <f ca="1">IFERROR(__xludf.DUMMYFUNCTION("""COMPUTED_VALUE"""),"Sworn Officer")</f>
        <v>Sworn Officer</v>
      </c>
      <c r="D37" s="1" t="str">
        <f ca="1">IFERROR(__xludf.DUMMYFUNCTION("""COMPUTED_VALUE"""),"7-13 years")</f>
        <v>7-13 years</v>
      </c>
      <c r="E37" s="1" t="str">
        <f ca="1">IFERROR(__xludf.DUMMYFUNCTION("""COMPUTED_VALUE"""),"A little bit")</f>
        <v>A little bit</v>
      </c>
      <c r="F37" s="1" t="str">
        <f ca="1">IFERROR(__xludf.DUMMYFUNCTION("""COMPUTED_VALUE"""),"No")</f>
        <v>No</v>
      </c>
      <c r="G37" s="1" t="str">
        <f ca="1">IFERROR(__xludf.DUMMYFUNCTION("""COMPUTED_VALUE"""),"Rarely")</f>
        <v>Rarely</v>
      </c>
      <c r="H37" s="1" t="str">
        <f ca="1">IFERROR(__xludf.DUMMYFUNCTION("""COMPUTED_VALUE"""),"A little bit")</f>
        <v>A little bit</v>
      </c>
      <c r="I37" s="1" t="str">
        <f ca="1">IFERROR(__xludf.DUMMYFUNCTION("""COMPUTED_VALUE"""),"Yes")</f>
        <v>Yes</v>
      </c>
      <c r="J37" s="1" t="str">
        <f ca="1">IFERROR(__xludf.DUMMYFUNCTION("""COMPUTED_VALUE"""),"Yes")</f>
        <v>Yes</v>
      </c>
      <c r="K37" s="1" t="str">
        <f ca="1">IFERROR(__xludf.DUMMYFUNCTION("""COMPUTED_VALUE"""),"Rarely")</f>
        <v>Rarely</v>
      </c>
      <c r="L37" s="1" t="str">
        <f ca="1">IFERROR(__xludf.DUMMYFUNCTION("""COMPUTED_VALUE"""),"Neutral")</f>
        <v>Neutral</v>
      </c>
      <c r="M37" s="1" t="str">
        <f ca="1">IFERROR(__xludf.DUMMYFUNCTION("""COMPUTED_VALUE"""),"Neutral")</f>
        <v>Neutral</v>
      </c>
      <c r="N37" s="1" t="str">
        <f ca="1">IFERROR(__xludf.DUMMYFUNCTION("""COMPUTED_VALUE"""),"A little bit")</f>
        <v>A little bit</v>
      </c>
      <c r="O37" s="1" t="str">
        <f ca="1">IFERROR(__xludf.DUMMYFUNCTION("""COMPUTED_VALUE"""),"Neutral")</f>
        <v>Neutral</v>
      </c>
      <c r="P37" s="1" t="str">
        <f ca="1">IFERROR(__xludf.DUMMYFUNCTION("""COMPUTED_VALUE"""),"Moderately")</f>
        <v>Moderately</v>
      </c>
      <c r="Q37" s="1" t="str">
        <f ca="1">IFERROR(__xludf.DUMMYFUNCTION("""COMPUTED_VALUE"""),"Quite a bit")</f>
        <v>Quite a bit</v>
      </c>
      <c r="R37" s="1" t="str">
        <f ca="1">IFERROR(__xludf.DUMMYFUNCTION("""COMPUTED_VALUE"""),"Quite a bit")</f>
        <v>Quite a bit</v>
      </c>
      <c r="S37" s="1" t="str">
        <f ca="1">IFERROR(__xludf.DUMMYFUNCTION("""COMPUTED_VALUE"""),"Moderately")</f>
        <v>Moderately</v>
      </c>
      <c r="T37" s="1" t="str">
        <f ca="1">IFERROR(__xludf.DUMMYFUNCTION("""COMPUTED_VALUE"""),"Moderately")</f>
        <v>Moderately</v>
      </c>
      <c r="U37" s="1" t="str">
        <f ca="1">IFERROR(__xludf.DUMMYFUNCTION("""COMPUTED_VALUE"""),"Moderately")</f>
        <v>Moderately</v>
      </c>
      <c r="V37" s="1" t="str">
        <f ca="1">IFERROR(__xludf.DUMMYFUNCTION("""COMPUTED_VALUE"""),"Quite a bit")</f>
        <v>Quite a bit</v>
      </c>
      <c r="W37" s="1" t="str">
        <f ca="1">IFERROR(__xludf.DUMMYFUNCTION("""COMPUTED_VALUE"""),"Quite a bit")</f>
        <v>Quite a bit</v>
      </c>
      <c r="X37" s="1" t="str">
        <f ca="1">IFERROR(__xludf.DUMMYFUNCTION("""COMPUTED_VALUE"""),"Moderately")</f>
        <v>Moderately</v>
      </c>
      <c r="Y37" s="1" t="str">
        <f ca="1">IFERROR(__xludf.DUMMYFUNCTION("""COMPUTED_VALUE"""),"Moderately")</f>
        <v>Moderately</v>
      </c>
      <c r="Z37" s="1" t="str">
        <f ca="1">IFERROR(__xludf.DUMMYFUNCTION("""COMPUTED_VALUE"""),"Both")</f>
        <v>Both</v>
      </c>
      <c r="AA37" s="1" t="str">
        <f ca="1">IFERROR(__xludf.DUMMYFUNCTION("""COMPUTED_VALUE"""),"Quite a bit")</f>
        <v>Quite a bit</v>
      </c>
      <c r="AB37" s="1" t="str">
        <f ca="1">IFERROR(__xludf.DUMMYFUNCTION("""COMPUTED_VALUE"""),"Quite a bit")</f>
        <v>Quite a bit</v>
      </c>
      <c r="AC37" s="1" t="str">
        <f ca="1">IFERROR(__xludf.DUMMYFUNCTION("""COMPUTED_VALUE"""),"Moderately")</f>
        <v>Moderately</v>
      </c>
      <c r="AD37" s="1" t="str">
        <f ca="1">IFERROR(__xludf.DUMMYFUNCTION("""COMPUTED_VALUE"""),"Not at all")</f>
        <v>Not at all</v>
      </c>
      <c r="AE37" s="1" t="str">
        <f ca="1">IFERROR(__xludf.DUMMYFUNCTION("""COMPUTED_VALUE"""),"Not at all")</f>
        <v>Not at all</v>
      </c>
      <c r="AF37" s="1" t="str">
        <f ca="1">IFERROR(__xludf.DUMMYFUNCTION("""COMPUTED_VALUE"""),"Sometimes")</f>
        <v>Sometimes</v>
      </c>
      <c r="AG37" s="1" t="str">
        <f ca="1">IFERROR(__xludf.DUMMYFUNCTION("""COMPUTED_VALUE"""),"Often")</f>
        <v>Often</v>
      </c>
      <c r="AH37" s="1" t="str">
        <f ca="1">IFERROR(__xludf.DUMMYFUNCTION("""COMPUTED_VALUE"""),"Never")</f>
        <v>Never</v>
      </c>
      <c r="AI37" s="1" t="str">
        <f ca="1">IFERROR(__xludf.DUMMYFUNCTION("""COMPUTED_VALUE"""),"Rarely")</f>
        <v>Rarely</v>
      </c>
      <c r="AJ37" s="1" t="str">
        <f ca="1">IFERROR(__xludf.DUMMYFUNCTION("""COMPUTED_VALUE"""),"Rarely")</f>
        <v>Rarely</v>
      </c>
      <c r="AK37" s="1" t="str">
        <f ca="1">IFERROR(__xludf.DUMMYFUNCTION("""COMPUTED_VALUE"""),"Sometimes")</f>
        <v>Sometimes</v>
      </c>
      <c r="AL37" s="1" t="str">
        <f ca="1">IFERROR(__xludf.DUMMYFUNCTION("""COMPUTED_VALUE"""),"Rarely")</f>
        <v>Rarely</v>
      </c>
      <c r="AM37" s="1" t="str">
        <f ca="1">IFERROR(__xludf.DUMMYFUNCTION("""COMPUTED_VALUE"""),"Rarely")</f>
        <v>Rarely</v>
      </c>
      <c r="AN37" s="1" t="str">
        <f ca="1">IFERROR(__xludf.DUMMYFUNCTION("""COMPUTED_VALUE"""),"Sometimes")</f>
        <v>Sometimes</v>
      </c>
      <c r="AO37" s="1" t="str">
        <f ca="1">IFERROR(__xludf.DUMMYFUNCTION("""COMPUTED_VALUE"""),"Rarely")</f>
        <v>Rarely</v>
      </c>
      <c r="AP37" s="1" t="str">
        <f ca="1">IFERROR(__xludf.DUMMYFUNCTION("""COMPUTED_VALUE"""),"Rarely")</f>
        <v>Rarely</v>
      </c>
      <c r="AQ37" s="1" t="str">
        <f ca="1">IFERROR(__xludf.DUMMYFUNCTION("""COMPUTED_VALUE"""),"Never")</f>
        <v>Never</v>
      </c>
      <c r="AR37" s="1" t="str">
        <f ca="1">IFERROR(__xludf.DUMMYFUNCTION("""COMPUTED_VALUE"""),"Never")</f>
        <v>Never</v>
      </c>
      <c r="AS37" s="1" t="str">
        <f ca="1">IFERROR(__xludf.DUMMYFUNCTION("""COMPUTED_VALUE"""),"Neutral")</f>
        <v>Neutral</v>
      </c>
      <c r="AT37" s="1" t="str">
        <f ca="1">IFERROR(__xludf.DUMMYFUNCTION("""COMPUTED_VALUE"""),"Agree")</f>
        <v>Agree</v>
      </c>
      <c r="AU37" s="1" t="str">
        <f ca="1">IFERROR(__xludf.DUMMYFUNCTION("""COMPUTED_VALUE"""),"Disagree")</f>
        <v>Disagree</v>
      </c>
      <c r="AV37" s="1" t="str">
        <f ca="1">IFERROR(__xludf.DUMMYFUNCTION("""COMPUTED_VALUE"""),"Disagree")</f>
        <v>Disagree</v>
      </c>
      <c r="AW37" s="1" t="str">
        <f ca="1">IFERROR(__xludf.DUMMYFUNCTION("""COMPUTED_VALUE"""),"Neutral")</f>
        <v>Neutral</v>
      </c>
      <c r="AX37" s="1" t="str">
        <f ca="1">IFERROR(__xludf.DUMMYFUNCTION("""COMPUTED_VALUE"""),"Neutral")</f>
        <v>Neutral</v>
      </c>
      <c r="AY37" s="1" t="str">
        <f ca="1">IFERROR(__xludf.DUMMYFUNCTION("""COMPUTED_VALUE"""),"Agree")</f>
        <v>Agree</v>
      </c>
      <c r="AZ37" s="1" t="str">
        <f ca="1">IFERROR(__xludf.DUMMYFUNCTION("""COMPUTED_VALUE"""),"Neutral")</f>
        <v>Neutral</v>
      </c>
      <c r="BA37" s="1" t="str">
        <f ca="1">IFERROR(__xludf.DUMMYFUNCTION("""COMPUTED_VALUE"""),"Agree")</f>
        <v>Agree</v>
      </c>
      <c r="BB37" s="1" t="str">
        <f ca="1">IFERROR(__xludf.DUMMYFUNCTION("""COMPUTED_VALUE"""),"Neutral")</f>
        <v>Neutral</v>
      </c>
      <c r="BC37" s="1" t="str">
        <f ca="1">IFERROR(__xludf.DUMMYFUNCTION("""COMPUTED_VALUE"""),"Exercise, Meditation/ Mindfulness, Participate in Healthy Recreation/Hobbies, Talk to only those inside the department about your hard shift")</f>
        <v>Exercise, Meditation/ Mindfulness, Participate in Healthy Recreation/Hobbies, Talk to only those inside the department about your hard shift</v>
      </c>
      <c r="BD37" s="1" t="str">
        <f ca="1">IFERROR(__xludf.DUMMYFUNCTION("""COMPUTED_VALUE"""),"Never")</f>
        <v>Never</v>
      </c>
      <c r="BF37" s="1">
        <f t="shared" ca="1" si="0"/>
        <v>1</v>
      </c>
      <c r="BG37" s="7">
        <f t="shared" ca="1" si="1"/>
        <v>2</v>
      </c>
      <c r="BH37" s="1">
        <f t="shared" ca="1" si="2"/>
        <v>2</v>
      </c>
      <c r="BI37" s="10">
        <f t="shared" ca="1" si="3"/>
        <v>2</v>
      </c>
      <c r="BJ37" s="10">
        <f t="shared" ca="1" si="4"/>
        <v>2</v>
      </c>
      <c r="BK37" s="10">
        <f t="shared" ca="1" si="5"/>
        <v>2</v>
      </c>
      <c r="BL37" s="10">
        <f t="shared" ref="BL37:BM37" ca="1" si="210">IF(I37="Yes",1,IF(I37="No",2))</f>
        <v>1</v>
      </c>
      <c r="BM37" s="10">
        <f t="shared" ca="1" si="210"/>
        <v>1</v>
      </c>
      <c r="BN37" s="10">
        <f t="shared" ca="1" si="7"/>
        <v>2</v>
      </c>
      <c r="BO37" s="10">
        <f t="shared" ref="BO37:BP37" ca="1" si="211">IF(L37="Strongly Disagree",1,IF(L37="Disagree",2,IF(L37="Neutral",3,IF(L37="Agree",4,IF(L37="Strongly Agree",5)))))</f>
        <v>3</v>
      </c>
      <c r="BP37" s="10">
        <f t="shared" ca="1" si="211"/>
        <v>3</v>
      </c>
      <c r="BQ37" s="10">
        <f t="shared" ca="1" si="9"/>
        <v>2</v>
      </c>
      <c r="BR37" s="1">
        <f t="shared" ca="1" si="10"/>
        <v>3</v>
      </c>
      <c r="BS37" s="10">
        <f t="shared" ref="BS37:CB37" ca="1" si="212">IF(P37="Not at all",1,IF(P37="A little bit",2,IF(P37="Moderately",3,IF(P37="Quite a bit",4,IF(P37="Extremely",5)))))</f>
        <v>3</v>
      </c>
      <c r="BT37" s="10">
        <f t="shared" ca="1" si="212"/>
        <v>4</v>
      </c>
      <c r="BU37" s="10">
        <f t="shared" ca="1" si="212"/>
        <v>4</v>
      </c>
      <c r="BV37" s="10">
        <f t="shared" ca="1" si="212"/>
        <v>3</v>
      </c>
      <c r="BW37" s="10">
        <f t="shared" ca="1" si="212"/>
        <v>3</v>
      </c>
      <c r="BX37" s="10">
        <f t="shared" ca="1" si="212"/>
        <v>3</v>
      </c>
      <c r="BY37" s="10">
        <f t="shared" ca="1" si="212"/>
        <v>4</v>
      </c>
      <c r="BZ37" s="10">
        <f t="shared" ca="1" si="212"/>
        <v>4</v>
      </c>
      <c r="CA37" s="10">
        <f t="shared" ca="1" si="212"/>
        <v>3</v>
      </c>
      <c r="CB37" s="10">
        <f t="shared" ca="1" si="212"/>
        <v>3</v>
      </c>
      <c r="CC37" s="10">
        <f t="shared" ca="1" si="12"/>
        <v>3</v>
      </c>
      <c r="CD37" s="10">
        <f t="shared" ref="CD37:CH37" ca="1" si="213">IF(AA37="Not at all",1,IF(AA37="A little bit",2,IF(AA37="Moderately",3,IF(AA37="Quite a bit",4,IF(AA37="Extremely",5)))))</f>
        <v>4</v>
      </c>
      <c r="CE37" s="10">
        <f t="shared" ca="1" si="213"/>
        <v>4</v>
      </c>
      <c r="CF37" s="10">
        <f t="shared" ca="1" si="213"/>
        <v>3</v>
      </c>
      <c r="CG37" s="10">
        <f t="shared" ca="1" si="213"/>
        <v>1</v>
      </c>
      <c r="CH37" s="10">
        <f t="shared" ca="1" si="213"/>
        <v>1</v>
      </c>
      <c r="CI37" s="10">
        <f t="shared" ref="CI37:CT37" ca="1" si="214">IF(AF37="Never",1,IF(AF37="Rarely",2,IF(AF37="Sometimes",3,IF(AF37="Often",4,IF(AF37="Very Often",5)))))</f>
        <v>3</v>
      </c>
      <c r="CJ37" s="10">
        <f t="shared" ca="1" si="214"/>
        <v>4</v>
      </c>
      <c r="CK37" s="10">
        <f t="shared" ca="1" si="214"/>
        <v>1</v>
      </c>
      <c r="CL37" s="10">
        <f t="shared" ca="1" si="214"/>
        <v>2</v>
      </c>
      <c r="CM37" s="10">
        <f t="shared" ca="1" si="214"/>
        <v>2</v>
      </c>
      <c r="CN37" s="10">
        <f t="shared" ca="1" si="214"/>
        <v>3</v>
      </c>
      <c r="CO37" s="10">
        <f t="shared" ca="1" si="214"/>
        <v>2</v>
      </c>
      <c r="CP37" s="10">
        <f t="shared" ca="1" si="214"/>
        <v>2</v>
      </c>
      <c r="CQ37" s="10">
        <f t="shared" ca="1" si="214"/>
        <v>3</v>
      </c>
      <c r="CR37" s="10">
        <f t="shared" ca="1" si="214"/>
        <v>2</v>
      </c>
      <c r="CS37" s="10">
        <f t="shared" ca="1" si="214"/>
        <v>2</v>
      </c>
      <c r="CT37" s="10">
        <f t="shared" ca="1" si="214"/>
        <v>1</v>
      </c>
      <c r="CU37" s="10">
        <f t="shared" ca="1" si="15"/>
        <v>1</v>
      </c>
      <c r="CV37" s="1">
        <f t="shared" ref="CV37:DE37" ca="1" si="215">IF(AS37="Strongly Disagree",1,IF(AS37="Disagree",2,IF(AS37="Neutral",3,IF(AS37="Agree",4,IF(AS37="Strongly Agree",5)))))</f>
        <v>3</v>
      </c>
      <c r="CW37" s="1">
        <f t="shared" ca="1" si="215"/>
        <v>4</v>
      </c>
      <c r="CX37" s="1">
        <f t="shared" ca="1" si="215"/>
        <v>2</v>
      </c>
      <c r="CY37" s="1">
        <f t="shared" ca="1" si="215"/>
        <v>2</v>
      </c>
      <c r="CZ37" s="1">
        <f t="shared" ca="1" si="215"/>
        <v>3</v>
      </c>
      <c r="DA37" s="1">
        <f t="shared" ca="1" si="215"/>
        <v>3</v>
      </c>
      <c r="DB37" s="1">
        <f t="shared" ca="1" si="215"/>
        <v>4</v>
      </c>
      <c r="DC37" s="1">
        <f t="shared" ca="1" si="215"/>
        <v>3</v>
      </c>
      <c r="DD37" s="1">
        <f t="shared" ca="1" si="215"/>
        <v>4</v>
      </c>
      <c r="DE37" s="1">
        <f t="shared" ca="1" si="215"/>
        <v>3</v>
      </c>
      <c r="DG37" s="1">
        <f t="shared" ca="1" si="17"/>
        <v>1</v>
      </c>
    </row>
    <row r="38" spans="1:111" ht="15">
      <c r="A38" s="8">
        <f ca="1">IFERROR(__xludf.DUMMYFUNCTION("""COMPUTED_VALUE"""),43802.5237827662)</f>
        <v>43802.523782766199</v>
      </c>
      <c r="B38" s="1" t="str">
        <f ca="1">IFERROR(__xludf.DUMMYFUNCTION("""COMPUTED_VALUE"""),"Yes")</f>
        <v>Yes</v>
      </c>
      <c r="C38" s="3" t="str">
        <f ca="1">IFERROR(__xludf.DUMMYFUNCTION("""COMPUTED_VALUE"""),"Sworn Officer")</f>
        <v>Sworn Officer</v>
      </c>
      <c r="D38" s="1" t="str">
        <f ca="1">IFERROR(__xludf.DUMMYFUNCTION("""COMPUTED_VALUE"""),"20+ years")</f>
        <v>20+ years</v>
      </c>
      <c r="E38" s="1" t="str">
        <f ca="1">IFERROR(__xludf.DUMMYFUNCTION("""COMPUTED_VALUE"""),"A little bit")</f>
        <v>A little bit</v>
      </c>
      <c r="F38" s="1" t="str">
        <f ca="1">IFERROR(__xludf.DUMMYFUNCTION("""COMPUTED_VALUE"""),"No")</f>
        <v>No</v>
      </c>
      <c r="G38" s="1" t="str">
        <f ca="1">IFERROR(__xludf.DUMMYFUNCTION("""COMPUTED_VALUE"""),"Rarely")</f>
        <v>Rarely</v>
      </c>
      <c r="H38" s="1" t="str">
        <f ca="1">IFERROR(__xludf.DUMMYFUNCTION("""COMPUTED_VALUE"""),"A little bit")</f>
        <v>A little bit</v>
      </c>
      <c r="I38" s="1" t="str">
        <f ca="1">IFERROR(__xludf.DUMMYFUNCTION("""COMPUTED_VALUE"""),"Yes")</f>
        <v>Yes</v>
      </c>
      <c r="J38" s="1" t="str">
        <f ca="1">IFERROR(__xludf.DUMMYFUNCTION("""COMPUTED_VALUE"""),"No")</f>
        <v>No</v>
      </c>
      <c r="K38" s="1" t="str">
        <f ca="1">IFERROR(__xludf.DUMMYFUNCTION("""COMPUTED_VALUE"""),"Rarely")</f>
        <v>Rarely</v>
      </c>
      <c r="L38" s="1" t="str">
        <f ca="1">IFERROR(__xludf.DUMMYFUNCTION("""COMPUTED_VALUE"""),"Neutral")</f>
        <v>Neutral</v>
      </c>
      <c r="M38" s="1" t="str">
        <f ca="1">IFERROR(__xludf.DUMMYFUNCTION("""COMPUTED_VALUE"""),"Disagree")</f>
        <v>Disagree</v>
      </c>
      <c r="N38" s="1" t="str">
        <f ca="1">IFERROR(__xludf.DUMMYFUNCTION("""COMPUTED_VALUE"""),"A little bit")</f>
        <v>A little bit</v>
      </c>
      <c r="O38" s="1" t="str">
        <f ca="1">IFERROR(__xludf.DUMMYFUNCTION("""COMPUTED_VALUE"""),"Disagree")</f>
        <v>Disagree</v>
      </c>
      <c r="P38" s="1" t="str">
        <f ca="1">IFERROR(__xludf.DUMMYFUNCTION("""COMPUTED_VALUE"""),"Moderately")</f>
        <v>Moderately</v>
      </c>
      <c r="Q38" s="1" t="str">
        <f ca="1">IFERROR(__xludf.DUMMYFUNCTION("""COMPUTED_VALUE"""),"Moderately")</f>
        <v>Moderately</v>
      </c>
      <c r="R38" s="1" t="str">
        <f ca="1">IFERROR(__xludf.DUMMYFUNCTION("""COMPUTED_VALUE"""),"Moderately")</f>
        <v>Moderately</v>
      </c>
      <c r="S38" s="1" t="str">
        <f ca="1">IFERROR(__xludf.DUMMYFUNCTION("""COMPUTED_VALUE"""),"A little bit")</f>
        <v>A little bit</v>
      </c>
      <c r="T38" s="1" t="str">
        <f ca="1">IFERROR(__xludf.DUMMYFUNCTION("""COMPUTED_VALUE"""),"Not at all")</f>
        <v>Not at all</v>
      </c>
      <c r="U38" s="1" t="str">
        <f ca="1">IFERROR(__xludf.DUMMYFUNCTION("""COMPUTED_VALUE"""),"Not at all")</f>
        <v>Not at all</v>
      </c>
      <c r="V38" s="1" t="str">
        <f ca="1">IFERROR(__xludf.DUMMYFUNCTION("""COMPUTED_VALUE"""),"Not at all")</f>
        <v>Not at all</v>
      </c>
      <c r="W38" s="1" t="str">
        <f ca="1">IFERROR(__xludf.DUMMYFUNCTION("""COMPUTED_VALUE"""),"Not at all")</f>
        <v>Not at all</v>
      </c>
      <c r="X38" s="1" t="str">
        <f ca="1">IFERROR(__xludf.DUMMYFUNCTION("""COMPUTED_VALUE"""),"A little bit")</f>
        <v>A little bit</v>
      </c>
      <c r="Y38" s="1" t="str">
        <f ca="1">IFERROR(__xludf.DUMMYFUNCTION("""COMPUTED_VALUE"""),"Quite a bit")</f>
        <v>Quite a bit</v>
      </c>
      <c r="Z38" s="1" t="str">
        <f ca="1">IFERROR(__xludf.DUMMYFUNCTION("""COMPUTED_VALUE"""),"Both")</f>
        <v>Both</v>
      </c>
      <c r="AA38" s="1" t="str">
        <f ca="1">IFERROR(__xludf.DUMMYFUNCTION("""COMPUTED_VALUE"""),"Not at all")</f>
        <v>Not at all</v>
      </c>
      <c r="AB38" s="1" t="str">
        <f ca="1">IFERROR(__xludf.DUMMYFUNCTION("""COMPUTED_VALUE"""),"Not at all")</f>
        <v>Not at all</v>
      </c>
      <c r="AC38" s="1" t="str">
        <f ca="1">IFERROR(__xludf.DUMMYFUNCTION("""COMPUTED_VALUE"""),"Not at all")</f>
        <v>Not at all</v>
      </c>
      <c r="AD38" s="1" t="str">
        <f ca="1">IFERROR(__xludf.DUMMYFUNCTION("""COMPUTED_VALUE"""),"A little bit")</f>
        <v>A little bit</v>
      </c>
      <c r="AE38" s="1" t="str">
        <f ca="1">IFERROR(__xludf.DUMMYFUNCTION("""COMPUTED_VALUE"""),"Not at all")</f>
        <v>Not at all</v>
      </c>
      <c r="AF38" s="1" t="str">
        <f ca="1">IFERROR(__xludf.DUMMYFUNCTION("""COMPUTED_VALUE"""),"Sometimes")</f>
        <v>Sometimes</v>
      </c>
      <c r="AG38" s="1" t="str">
        <f ca="1">IFERROR(__xludf.DUMMYFUNCTION("""COMPUTED_VALUE"""),"Sometimes")</f>
        <v>Sometimes</v>
      </c>
      <c r="AH38" s="1" t="str">
        <f ca="1">IFERROR(__xludf.DUMMYFUNCTION("""COMPUTED_VALUE"""),"Rarely")</f>
        <v>Rarely</v>
      </c>
      <c r="AI38" s="1" t="str">
        <f ca="1">IFERROR(__xludf.DUMMYFUNCTION("""COMPUTED_VALUE"""),"Sometimes")</f>
        <v>Sometimes</v>
      </c>
      <c r="AJ38" s="1" t="str">
        <f ca="1">IFERROR(__xludf.DUMMYFUNCTION("""COMPUTED_VALUE"""),"Sometimes")</f>
        <v>Sometimes</v>
      </c>
      <c r="AK38" s="1" t="str">
        <f ca="1">IFERROR(__xludf.DUMMYFUNCTION("""COMPUTED_VALUE"""),"Sometimes")</f>
        <v>Sometimes</v>
      </c>
      <c r="AL38" s="1" t="str">
        <f ca="1">IFERROR(__xludf.DUMMYFUNCTION("""COMPUTED_VALUE"""),"Sometimes")</f>
        <v>Sometimes</v>
      </c>
      <c r="AM38" s="1" t="str">
        <f ca="1">IFERROR(__xludf.DUMMYFUNCTION("""COMPUTED_VALUE"""),"Rarely")</f>
        <v>Rarely</v>
      </c>
      <c r="AN38" s="1" t="str">
        <f ca="1">IFERROR(__xludf.DUMMYFUNCTION("""COMPUTED_VALUE"""),"Sometimes")</f>
        <v>Sometimes</v>
      </c>
      <c r="AO38" s="1" t="str">
        <f ca="1">IFERROR(__xludf.DUMMYFUNCTION("""COMPUTED_VALUE"""),"Rarely")</f>
        <v>Rarely</v>
      </c>
      <c r="AP38" s="1" t="str">
        <f ca="1">IFERROR(__xludf.DUMMYFUNCTION("""COMPUTED_VALUE"""),"Rarely")</f>
        <v>Rarely</v>
      </c>
      <c r="AQ38" s="1" t="str">
        <f ca="1">IFERROR(__xludf.DUMMYFUNCTION("""COMPUTED_VALUE"""),"Rarely")</f>
        <v>Rarely</v>
      </c>
      <c r="AR38" s="1" t="str">
        <f ca="1">IFERROR(__xludf.DUMMYFUNCTION("""COMPUTED_VALUE"""),"Never")</f>
        <v>Never</v>
      </c>
      <c r="AS38" s="1" t="str">
        <f ca="1">IFERROR(__xludf.DUMMYFUNCTION("""COMPUTED_VALUE"""),"Neutral")</f>
        <v>Neutral</v>
      </c>
      <c r="AT38" s="1" t="str">
        <f ca="1">IFERROR(__xludf.DUMMYFUNCTION("""COMPUTED_VALUE"""),"Neutral")</f>
        <v>Neutral</v>
      </c>
      <c r="AU38" s="1" t="str">
        <f ca="1">IFERROR(__xludf.DUMMYFUNCTION("""COMPUTED_VALUE"""),"Neutral")</f>
        <v>Neutral</v>
      </c>
      <c r="AV38" s="1" t="str">
        <f ca="1">IFERROR(__xludf.DUMMYFUNCTION("""COMPUTED_VALUE"""),"Disagree")</f>
        <v>Disagree</v>
      </c>
      <c r="AW38" s="1" t="str">
        <f ca="1">IFERROR(__xludf.DUMMYFUNCTION("""COMPUTED_VALUE"""),"Neutral")</f>
        <v>Neutral</v>
      </c>
      <c r="AX38" s="1" t="str">
        <f ca="1">IFERROR(__xludf.DUMMYFUNCTION("""COMPUTED_VALUE"""),"Neutral")</f>
        <v>Neutral</v>
      </c>
      <c r="AY38" s="1" t="str">
        <f ca="1">IFERROR(__xludf.DUMMYFUNCTION("""COMPUTED_VALUE"""),"Agree")</f>
        <v>Agree</v>
      </c>
      <c r="AZ38" s="1" t="str">
        <f ca="1">IFERROR(__xludf.DUMMYFUNCTION("""COMPUTED_VALUE"""),"Disagree")</f>
        <v>Disagree</v>
      </c>
      <c r="BA38" s="1" t="str">
        <f ca="1">IFERROR(__xludf.DUMMYFUNCTION("""COMPUTED_VALUE"""),"Agree")</f>
        <v>Agree</v>
      </c>
      <c r="BB38" s="1" t="str">
        <f ca="1">IFERROR(__xludf.DUMMYFUNCTION("""COMPUTED_VALUE"""),"Agree")</f>
        <v>Agree</v>
      </c>
      <c r="BC38" s="1" t="str">
        <f ca="1">IFERROR(__xludf.DUMMYFUNCTION("""COMPUTED_VALUE"""),"Isolate Yourself, Participate in Healthy Recreation/Hobbies")</f>
        <v>Isolate Yourself, Participate in Healthy Recreation/Hobbies</v>
      </c>
      <c r="BD38" s="1" t="str">
        <f ca="1">IFERROR(__xludf.DUMMYFUNCTION("""COMPUTED_VALUE"""),"Rarely")</f>
        <v>Rarely</v>
      </c>
      <c r="BF38" s="1">
        <f t="shared" ca="1" si="0"/>
        <v>1</v>
      </c>
      <c r="BG38" s="7">
        <f t="shared" ca="1" si="1"/>
        <v>4</v>
      </c>
      <c r="BH38" s="1">
        <f t="shared" ca="1" si="2"/>
        <v>2</v>
      </c>
      <c r="BI38" s="10">
        <f t="shared" ca="1" si="3"/>
        <v>2</v>
      </c>
      <c r="BJ38" s="10">
        <f t="shared" ca="1" si="4"/>
        <v>2</v>
      </c>
      <c r="BK38" s="10">
        <f t="shared" ca="1" si="5"/>
        <v>2</v>
      </c>
      <c r="BL38" s="10">
        <f t="shared" ref="BL38:BM38" ca="1" si="216">IF(I38="Yes",1,IF(I38="No",2))</f>
        <v>1</v>
      </c>
      <c r="BM38" s="10">
        <f t="shared" ca="1" si="216"/>
        <v>2</v>
      </c>
      <c r="BN38" s="10">
        <f t="shared" ca="1" si="7"/>
        <v>2</v>
      </c>
      <c r="BO38" s="10">
        <f t="shared" ref="BO38:BP38" ca="1" si="217">IF(L38="Strongly Disagree",1,IF(L38="Disagree",2,IF(L38="Neutral",3,IF(L38="Agree",4,IF(L38="Strongly Agree",5)))))</f>
        <v>3</v>
      </c>
      <c r="BP38" s="10">
        <f t="shared" ca="1" si="217"/>
        <v>2</v>
      </c>
      <c r="BQ38" s="10">
        <f t="shared" ca="1" si="9"/>
        <v>2</v>
      </c>
      <c r="BR38" s="1">
        <f t="shared" ca="1" si="10"/>
        <v>2</v>
      </c>
      <c r="BS38" s="10">
        <f t="shared" ref="BS38:CB38" ca="1" si="218">IF(P38="Not at all",1,IF(P38="A little bit",2,IF(P38="Moderately",3,IF(P38="Quite a bit",4,IF(P38="Extremely",5)))))</f>
        <v>3</v>
      </c>
      <c r="BT38" s="10">
        <f t="shared" ca="1" si="218"/>
        <v>3</v>
      </c>
      <c r="BU38" s="10">
        <f t="shared" ca="1" si="218"/>
        <v>3</v>
      </c>
      <c r="BV38" s="10">
        <f t="shared" ca="1" si="218"/>
        <v>2</v>
      </c>
      <c r="BW38" s="10">
        <f t="shared" ca="1" si="218"/>
        <v>1</v>
      </c>
      <c r="BX38" s="10">
        <f t="shared" ca="1" si="218"/>
        <v>1</v>
      </c>
      <c r="BY38" s="10">
        <f t="shared" ca="1" si="218"/>
        <v>1</v>
      </c>
      <c r="BZ38" s="10">
        <f t="shared" ca="1" si="218"/>
        <v>1</v>
      </c>
      <c r="CA38" s="10">
        <f t="shared" ca="1" si="218"/>
        <v>2</v>
      </c>
      <c r="CB38" s="10">
        <f t="shared" ca="1" si="218"/>
        <v>4</v>
      </c>
      <c r="CC38" s="10">
        <f t="shared" ca="1" si="12"/>
        <v>3</v>
      </c>
      <c r="CD38" s="10">
        <f t="shared" ref="CD38:CH38" ca="1" si="219">IF(AA38="Not at all",1,IF(AA38="A little bit",2,IF(AA38="Moderately",3,IF(AA38="Quite a bit",4,IF(AA38="Extremely",5)))))</f>
        <v>1</v>
      </c>
      <c r="CE38" s="10">
        <f t="shared" ca="1" si="219"/>
        <v>1</v>
      </c>
      <c r="CF38" s="10">
        <f t="shared" ca="1" si="219"/>
        <v>1</v>
      </c>
      <c r="CG38" s="10">
        <f t="shared" ca="1" si="219"/>
        <v>2</v>
      </c>
      <c r="CH38" s="10">
        <f t="shared" ca="1" si="219"/>
        <v>1</v>
      </c>
      <c r="CI38" s="10">
        <f t="shared" ref="CI38:CT38" ca="1" si="220">IF(AF38="Never",1,IF(AF38="Rarely",2,IF(AF38="Sometimes",3,IF(AF38="Often",4,IF(AF38="Very Often",5)))))</f>
        <v>3</v>
      </c>
      <c r="CJ38" s="10">
        <f t="shared" ca="1" si="220"/>
        <v>3</v>
      </c>
      <c r="CK38" s="10">
        <f t="shared" ca="1" si="220"/>
        <v>2</v>
      </c>
      <c r="CL38" s="10">
        <f t="shared" ca="1" si="220"/>
        <v>3</v>
      </c>
      <c r="CM38" s="10">
        <f t="shared" ca="1" si="220"/>
        <v>3</v>
      </c>
      <c r="CN38" s="10">
        <f t="shared" ca="1" si="220"/>
        <v>3</v>
      </c>
      <c r="CO38" s="10">
        <f t="shared" ca="1" si="220"/>
        <v>3</v>
      </c>
      <c r="CP38" s="10">
        <f t="shared" ca="1" si="220"/>
        <v>2</v>
      </c>
      <c r="CQ38" s="10">
        <f t="shared" ca="1" si="220"/>
        <v>3</v>
      </c>
      <c r="CR38" s="10">
        <f t="shared" ca="1" si="220"/>
        <v>2</v>
      </c>
      <c r="CS38" s="10">
        <f t="shared" ca="1" si="220"/>
        <v>2</v>
      </c>
      <c r="CT38" s="10">
        <f t="shared" ca="1" si="220"/>
        <v>2</v>
      </c>
      <c r="CU38" s="10">
        <f t="shared" ca="1" si="15"/>
        <v>1</v>
      </c>
      <c r="CV38" s="1">
        <f t="shared" ref="CV38:DE38" ca="1" si="221">IF(AS38="Strongly Disagree",1,IF(AS38="Disagree",2,IF(AS38="Neutral",3,IF(AS38="Agree",4,IF(AS38="Strongly Agree",5)))))</f>
        <v>3</v>
      </c>
      <c r="CW38" s="1">
        <f t="shared" ca="1" si="221"/>
        <v>3</v>
      </c>
      <c r="CX38" s="1">
        <f t="shared" ca="1" si="221"/>
        <v>3</v>
      </c>
      <c r="CY38" s="1">
        <f t="shared" ca="1" si="221"/>
        <v>2</v>
      </c>
      <c r="CZ38" s="1">
        <f t="shared" ca="1" si="221"/>
        <v>3</v>
      </c>
      <c r="DA38" s="1">
        <f t="shared" ca="1" si="221"/>
        <v>3</v>
      </c>
      <c r="DB38" s="1">
        <f t="shared" ca="1" si="221"/>
        <v>4</v>
      </c>
      <c r="DC38" s="1">
        <f t="shared" ca="1" si="221"/>
        <v>2</v>
      </c>
      <c r="DD38" s="1">
        <f t="shared" ca="1" si="221"/>
        <v>4</v>
      </c>
      <c r="DE38" s="1">
        <f t="shared" ca="1" si="221"/>
        <v>4</v>
      </c>
      <c r="DG38" s="1">
        <f t="shared" ca="1" si="17"/>
        <v>2</v>
      </c>
    </row>
    <row r="39" spans="1:111" ht="15">
      <c r="A39" s="8">
        <f ca="1">IFERROR(__xludf.DUMMYFUNCTION("""COMPUTED_VALUE"""),43802.5241359259)</f>
        <v>43802.524135925902</v>
      </c>
      <c r="B39" s="1" t="str">
        <f ca="1">IFERROR(__xludf.DUMMYFUNCTION("""COMPUTED_VALUE"""),"Yes")</f>
        <v>Yes</v>
      </c>
      <c r="C39" s="3" t="str">
        <f ca="1">IFERROR(__xludf.DUMMYFUNCTION("""COMPUTED_VALUE"""),"Sworn Officer")</f>
        <v>Sworn Officer</v>
      </c>
      <c r="D39" s="1" t="str">
        <f ca="1">IFERROR(__xludf.DUMMYFUNCTION("""COMPUTED_VALUE"""),"14-20 years")</f>
        <v>14-20 years</v>
      </c>
      <c r="E39" s="1" t="str">
        <f ca="1">IFERROR(__xludf.DUMMYFUNCTION("""COMPUTED_VALUE"""),"Quite a bit")</f>
        <v>Quite a bit</v>
      </c>
      <c r="F39" s="1" t="str">
        <f ca="1">IFERROR(__xludf.DUMMYFUNCTION("""COMPUTED_VALUE"""),"Yes")</f>
        <v>Yes</v>
      </c>
      <c r="G39" s="1" t="str">
        <f ca="1">IFERROR(__xludf.DUMMYFUNCTION("""COMPUTED_VALUE"""),"Rarely")</f>
        <v>Rarely</v>
      </c>
      <c r="H39" s="1" t="str">
        <f ca="1">IFERROR(__xludf.DUMMYFUNCTION("""COMPUTED_VALUE"""),"Quite a bit")</f>
        <v>Quite a bit</v>
      </c>
      <c r="I39" s="1" t="str">
        <f ca="1">IFERROR(__xludf.DUMMYFUNCTION("""COMPUTED_VALUE"""),"Yes")</f>
        <v>Yes</v>
      </c>
      <c r="J39" s="1" t="str">
        <f ca="1">IFERROR(__xludf.DUMMYFUNCTION("""COMPUTED_VALUE"""),"Yes")</f>
        <v>Yes</v>
      </c>
      <c r="K39" s="1" t="str">
        <f ca="1">IFERROR(__xludf.DUMMYFUNCTION("""COMPUTED_VALUE"""),"Rarely")</f>
        <v>Rarely</v>
      </c>
      <c r="L39" s="1" t="str">
        <f ca="1">IFERROR(__xludf.DUMMYFUNCTION("""COMPUTED_VALUE"""),"Neutral")</f>
        <v>Neutral</v>
      </c>
      <c r="M39" s="1" t="str">
        <f ca="1">IFERROR(__xludf.DUMMYFUNCTION("""COMPUTED_VALUE"""),"Disagree")</f>
        <v>Disagree</v>
      </c>
      <c r="N39" s="1" t="str">
        <f ca="1">IFERROR(__xludf.DUMMYFUNCTION("""COMPUTED_VALUE"""),"Moderately")</f>
        <v>Moderately</v>
      </c>
      <c r="O39" s="1" t="str">
        <f ca="1">IFERROR(__xludf.DUMMYFUNCTION("""COMPUTED_VALUE"""),"Agree")</f>
        <v>Agree</v>
      </c>
      <c r="P39" s="1" t="str">
        <f ca="1">IFERROR(__xludf.DUMMYFUNCTION("""COMPUTED_VALUE"""),"Moderately")</f>
        <v>Moderately</v>
      </c>
      <c r="Q39" s="1" t="str">
        <f ca="1">IFERROR(__xludf.DUMMYFUNCTION("""COMPUTED_VALUE"""),"Not at all")</f>
        <v>Not at all</v>
      </c>
      <c r="R39" s="1" t="str">
        <f ca="1">IFERROR(__xludf.DUMMYFUNCTION("""COMPUTED_VALUE"""),"Quite a bit")</f>
        <v>Quite a bit</v>
      </c>
      <c r="S39" s="1" t="str">
        <f ca="1">IFERROR(__xludf.DUMMYFUNCTION("""COMPUTED_VALUE"""),"Not at all")</f>
        <v>Not at all</v>
      </c>
      <c r="T39" s="1" t="str">
        <f ca="1">IFERROR(__xludf.DUMMYFUNCTION("""COMPUTED_VALUE"""),"Not at all")</f>
        <v>Not at all</v>
      </c>
      <c r="U39" s="1" t="str">
        <f ca="1">IFERROR(__xludf.DUMMYFUNCTION("""COMPUTED_VALUE"""),"Not at all")</f>
        <v>Not at all</v>
      </c>
      <c r="V39" s="1" t="str">
        <f ca="1">IFERROR(__xludf.DUMMYFUNCTION("""COMPUTED_VALUE"""),"Not at all")</f>
        <v>Not at all</v>
      </c>
      <c r="W39" s="1" t="str">
        <f ca="1">IFERROR(__xludf.DUMMYFUNCTION("""COMPUTED_VALUE"""),"Not at all")</f>
        <v>Not at all</v>
      </c>
      <c r="X39" s="1" t="str">
        <f ca="1">IFERROR(__xludf.DUMMYFUNCTION("""COMPUTED_VALUE"""),"Not at all")</f>
        <v>Not at all</v>
      </c>
      <c r="Y39" s="1" t="str">
        <f ca="1">IFERROR(__xludf.DUMMYFUNCTION("""COMPUTED_VALUE"""),"Quite a bit")</f>
        <v>Quite a bit</v>
      </c>
      <c r="Z39" s="1" t="str">
        <f ca="1">IFERROR(__xludf.DUMMYFUNCTION("""COMPUTED_VALUE"""),"Positively")</f>
        <v>Positively</v>
      </c>
      <c r="AA39" s="1" t="str">
        <f ca="1">IFERROR(__xludf.DUMMYFUNCTION("""COMPUTED_VALUE"""),"Moderately")</f>
        <v>Moderately</v>
      </c>
      <c r="AB39" s="1" t="str">
        <f ca="1">IFERROR(__xludf.DUMMYFUNCTION("""COMPUTED_VALUE"""),"Extremely")</f>
        <v>Extremely</v>
      </c>
      <c r="AC39" s="1" t="str">
        <f ca="1">IFERROR(__xludf.DUMMYFUNCTION("""COMPUTED_VALUE"""),"Extremely")</f>
        <v>Extremely</v>
      </c>
      <c r="AD39" s="1" t="str">
        <f ca="1">IFERROR(__xludf.DUMMYFUNCTION("""COMPUTED_VALUE"""),"Moderately")</f>
        <v>Moderately</v>
      </c>
      <c r="AE39" s="1" t="str">
        <f ca="1">IFERROR(__xludf.DUMMYFUNCTION("""COMPUTED_VALUE"""),"A little bit")</f>
        <v>A little bit</v>
      </c>
      <c r="AF39" s="1" t="str">
        <f ca="1">IFERROR(__xludf.DUMMYFUNCTION("""COMPUTED_VALUE"""),"Sometimes")</f>
        <v>Sometimes</v>
      </c>
      <c r="AG39" s="1" t="str">
        <f ca="1">IFERROR(__xludf.DUMMYFUNCTION("""COMPUTED_VALUE"""),"Sometimes")</f>
        <v>Sometimes</v>
      </c>
      <c r="AH39" s="1" t="str">
        <f ca="1">IFERROR(__xludf.DUMMYFUNCTION("""COMPUTED_VALUE"""),"Rarely")</f>
        <v>Rarely</v>
      </c>
      <c r="AI39" s="1" t="str">
        <f ca="1">IFERROR(__xludf.DUMMYFUNCTION("""COMPUTED_VALUE"""),"Rarely")</f>
        <v>Rarely</v>
      </c>
      <c r="AJ39" s="1" t="str">
        <f ca="1">IFERROR(__xludf.DUMMYFUNCTION("""COMPUTED_VALUE"""),"Never")</f>
        <v>Never</v>
      </c>
      <c r="AK39" s="1" t="str">
        <f ca="1">IFERROR(__xludf.DUMMYFUNCTION("""COMPUTED_VALUE"""),"Never")</f>
        <v>Never</v>
      </c>
      <c r="AL39" s="1" t="str">
        <f ca="1">IFERROR(__xludf.DUMMYFUNCTION("""COMPUTED_VALUE"""),"Rarely")</f>
        <v>Rarely</v>
      </c>
      <c r="AM39" s="1" t="str">
        <f ca="1">IFERROR(__xludf.DUMMYFUNCTION("""COMPUTED_VALUE"""),"Never")</f>
        <v>Never</v>
      </c>
      <c r="AN39" s="1" t="str">
        <f ca="1">IFERROR(__xludf.DUMMYFUNCTION("""COMPUTED_VALUE"""),"Rarely")</f>
        <v>Rarely</v>
      </c>
      <c r="AO39" s="1" t="str">
        <f ca="1">IFERROR(__xludf.DUMMYFUNCTION("""COMPUTED_VALUE"""),"Rarely")</f>
        <v>Rarely</v>
      </c>
      <c r="AP39" s="1" t="str">
        <f ca="1">IFERROR(__xludf.DUMMYFUNCTION("""COMPUTED_VALUE"""),"Never")</f>
        <v>Never</v>
      </c>
      <c r="AQ39" s="1" t="str">
        <f ca="1">IFERROR(__xludf.DUMMYFUNCTION("""COMPUTED_VALUE"""),"Never")</f>
        <v>Never</v>
      </c>
      <c r="AR39" s="1" t="str">
        <f ca="1">IFERROR(__xludf.DUMMYFUNCTION("""COMPUTED_VALUE"""),"Never")</f>
        <v>Never</v>
      </c>
      <c r="AS39" s="1" t="str">
        <f ca="1">IFERROR(__xludf.DUMMYFUNCTION("""COMPUTED_VALUE"""),"Disagree")</f>
        <v>Disagree</v>
      </c>
      <c r="AT39" s="1" t="str">
        <f ca="1">IFERROR(__xludf.DUMMYFUNCTION("""COMPUTED_VALUE"""),"Strongly Disagree")</f>
        <v>Strongly Disagree</v>
      </c>
      <c r="AU39" s="1" t="str">
        <f ca="1">IFERROR(__xludf.DUMMYFUNCTION("""COMPUTED_VALUE"""),"Neutral")</f>
        <v>Neutral</v>
      </c>
      <c r="AV39" s="1" t="str">
        <f ca="1">IFERROR(__xludf.DUMMYFUNCTION("""COMPUTED_VALUE"""),"Disagree")</f>
        <v>Disagree</v>
      </c>
      <c r="AW39" s="1" t="str">
        <f ca="1">IFERROR(__xludf.DUMMYFUNCTION("""COMPUTED_VALUE"""),"Neutral")</f>
        <v>Neutral</v>
      </c>
      <c r="AX39" s="1" t="str">
        <f ca="1">IFERROR(__xludf.DUMMYFUNCTION("""COMPUTED_VALUE"""),"Disagree")</f>
        <v>Disagree</v>
      </c>
      <c r="AY39" s="1" t="str">
        <f ca="1">IFERROR(__xludf.DUMMYFUNCTION("""COMPUTED_VALUE"""),"Disagree")</f>
        <v>Disagree</v>
      </c>
      <c r="AZ39" s="1" t="str">
        <f ca="1">IFERROR(__xludf.DUMMYFUNCTION("""COMPUTED_VALUE"""),"Agree")</f>
        <v>Agree</v>
      </c>
      <c r="BA39" s="1" t="str">
        <f ca="1">IFERROR(__xludf.DUMMYFUNCTION("""COMPUTED_VALUE"""),"Agree")</f>
        <v>Agree</v>
      </c>
      <c r="BB39" s="1" t="str">
        <f ca="1">IFERROR(__xludf.DUMMYFUNCTION("""COMPUTED_VALUE"""),"Strongly Disagree")</f>
        <v>Strongly Disagree</v>
      </c>
      <c r="BC39" s="1" t="str">
        <f ca="1">IFERROR(__xludf.DUMMYFUNCTION("""COMPUTED_VALUE"""),"Join in Positive/ Healthy Family Activities, Exercise, Meditation/ Mindfulness, Talk to others outside of the department about your hard shift, Participate in Healthy Recreation/Hobbies")</f>
        <v>Join in Positive/ Healthy Family Activities, Exercise, Meditation/ Mindfulness, Talk to others outside of the department about your hard shift, Participate in Healthy Recreation/Hobbies</v>
      </c>
      <c r="BD39" s="1" t="str">
        <f ca="1">IFERROR(__xludf.DUMMYFUNCTION("""COMPUTED_VALUE"""),"Never")</f>
        <v>Never</v>
      </c>
      <c r="BF39" s="1">
        <f t="shared" ca="1" si="0"/>
        <v>1</v>
      </c>
      <c r="BG39" s="7">
        <f t="shared" ca="1" si="1"/>
        <v>3</v>
      </c>
      <c r="BH39" s="1">
        <f t="shared" ca="1" si="2"/>
        <v>4</v>
      </c>
      <c r="BI39" s="10">
        <f t="shared" ca="1" si="3"/>
        <v>1</v>
      </c>
      <c r="BJ39" s="10">
        <f t="shared" ca="1" si="4"/>
        <v>2</v>
      </c>
      <c r="BK39" s="10">
        <f t="shared" ca="1" si="5"/>
        <v>4</v>
      </c>
      <c r="BL39" s="10">
        <f t="shared" ref="BL39:BM39" ca="1" si="222">IF(I39="Yes",1,IF(I39="No",2))</f>
        <v>1</v>
      </c>
      <c r="BM39" s="10">
        <f t="shared" ca="1" si="222"/>
        <v>1</v>
      </c>
      <c r="BN39" s="10">
        <f t="shared" ca="1" si="7"/>
        <v>2</v>
      </c>
      <c r="BO39" s="10">
        <f t="shared" ref="BO39:BP39" ca="1" si="223">IF(L39="Strongly Disagree",1,IF(L39="Disagree",2,IF(L39="Neutral",3,IF(L39="Agree",4,IF(L39="Strongly Agree",5)))))</f>
        <v>3</v>
      </c>
      <c r="BP39" s="10">
        <f t="shared" ca="1" si="223"/>
        <v>2</v>
      </c>
      <c r="BQ39" s="10">
        <f t="shared" ca="1" si="9"/>
        <v>3</v>
      </c>
      <c r="BR39" s="1">
        <f t="shared" ca="1" si="10"/>
        <v>4</v>
      </c>
      <c r="BS39" s="10">
        <f t="shared" ref="BS39:CB39" ca="1" si="224">IF(P39="Not at all",1,IF(P39="A little bit",2,IF(P39="Moderately",3,IF(P39="Quite a bit",4,IF(P39="Extremely",5)))))</f>
        <v>3</v>
      </c>
      <c r="BT39" s="10">
        <f t="shared" ca="1" si="224"/>
        <v>1</v>
      </c>
      <c r="BU39" s="10">
        <f t="shared" ca="1" si="224"/>
        <v>4</v>
      </c>
      <c r="BV39" s="10">
        <f t="shared" ca="1" si="224"/>
        <v>1</v>
      </c>
      <c r="BW39" s="10">
        <f t="shared" ca="1" si="224"/>
        <v>1</v>
      </c>
      <c r="BX39" s="10">
        <f t="shared" ca="1" si="224"/>
        <v>1</v>
      </c>
      <c r="BY39" s="10">
        <f t="shared" ca="1" si="224"/>
        <v>1</v>
      </c>
      <c r="BZ39" s="10">
        <f t="shared" ca="1" si="224"/>
        <v>1</v>
      </c>
      <c r="CA39" s="10">
        <f t="shared" ca="1" si="224"/>
        <v>1</v>
      </c>
      <c r="CB39" s="10">
        <f t="shared" ca="1" si="224"/>
        <v>4</v>
      </c>
      <c r="CC39" s="10">
        <f t="shared" ca="1" si="12"/>
        <v>2</v>
      </c>
      <c r="CD39" s="10">
        <f t="shared" ref="CD39:CH39" ca="1" si="225">IF(AA39="Not at all",1,IF(AA39="A little bit",2,IF(AA39="Moderately",3,IF(AA39="Quite a bit",4,IF(AA39="Extremely",5)))))</f>
        <v>3</v>
      </c>
      <c r="CE39" s="10">
        <f t="shared" ca="1" si="225"/>
        <v>5</v>
      </c>
      <c r="CF39" s="10">
        <f t="shared" ca="1" si="225"/>
        <v>5</v>
      </c>
      <c r="CG39" s="10">
        <f t="shared" ca="1" si="225"/>
        <v>3</v>
      </c>
      <c r="CH39" s="10">
        <f t="shared" ca="1" si="225"/>
        <v>2</v>
      </c>
      <c r="CI39" s="10">
        <f t="shared" ref="CI39:CT39" ca="1" si="226">IF(AF39="Never",1,IF(AF39="Rarely",2,IF(AF39="Sometimes",3,IF(AF39="Often",4,IF(AF39="Very Often",5)))))</f>
        <v>3</v>
      </c>
      <c r="CJ39" s="10">
        <f t="shared" ca="1" si="226"/>
        <v>3</v>
      </c>
      <c r="CK39" s="10">
        <f t="shared" ca="1" si="226"/>
        <v>2</v>
      </c>
      <c r="CL39" s="10">
        <f t="shared" ca="1" si="226"/>
        <v>2</v>
      </c>
      <c r="CM39" s="10">
        <f t="shared" ca="1" si="226"/>
        <v>1</v>
      </c>
      <c r="CN39" s="10">
        <f t="shared" ca="1" si="226"/>
        <v>1</v>
      </c>
      <c r="CO39" s="10">
        <f t="shared" ca="1" si="226"/>
        <v>2</v>
      </c>
      <c r="CP39" s="10">
        <f t="shared" ca="1" si="226"/>
        <v>1</v>
      </c>
      <c r="CQ39" s="10">
        <f t="shared" ca="1" si="226"/>
        <v>2</v>
      </c>
      <c r="CR39" s="10">
        <f t="shared" ca="1" si="226"/>
        <v>2</v>
      </c>
      <c r="CS39" s="10">
        <f t="shared" ca="1" si="226"/>
        <v>1</v>
      </c>
      <c r="CT39" s="10">
        <f t="shared" ca="1" si="226"/>
        <v>1</v>
      </c>
      <c r="CU39" s="10">
        <f t="shared" ca="1" si="15"/>
        <v>1</v>
      </c>
      <c r="CV39" s="1">
        <f t="shared" ref="CV39:DE39" ca="1" si="227">IF(AS39="Strongly Disagree",1,IF(AS39="Disagree",2,IF(AS39="Neutral",3,IF(AS39="Agree",4,IF(AS39="Strongly Agree",5)))))</f>
        <v>2</v>
      </c>
      <c r="CW39" s="1">
        <f t="shared" ca="1" si="227"/>
        <v>1</v>
      </c>
      <c r="CX39" s="1">
        <f t="shared" ca="1" si="227"/>
        <v>3</v>
      </c>
      <c r="CY39" s="1">
        <f t="shared" ca="1" si="227"/>
        <v>2</v>
      </c>
      <c r="CZ39" s="1">
        <f t="shared" ca="1" si="227"/>
        <v>3</v>
      </c>
      <c r="DA39" s="1">
        <f t="shared" ca="1" si="227"/>
        <v>2</v>
      </c>
      <c r="DB39" s="1">
        <f t="shared" ca="1" si="227"/>
        <v>2</v>
      </c>
      <c r="DC39" s="1">
        <f t="shared" ca="1" si="227"/>
        <v>4</v>
      </c>
      <c r="DD39" s="1">
        <f t="shared" ca="1" si="227"/>
        <v>4</v>
      </c>
      <c r="DE39" s="1">
        <f t="shared" ca="1" si="227"/>
        <v>1</v>
      </c>
      <c r="DG39" s="1">
        <f t="shared" ca="1" si="17"/>
        <v>1</v>
      </c>
    </row>
    <row r="40" spans="1:111" ht="15">
      <c r="A40" s="8">
        <f ca="1">IFERROR(__xludf.DUMMYFUNCTION("""COMPUTED_VALUE"""),43802.5243605092)</f>
        <v>43802.524360509196</v>
      </c>
      <c r="B40" s="1" t="str">
        <f ca="1">IFERROR(__xludf.DUMMYFUNCTION("""COMPUTED_VALUE"""),"Yes")</f>
        <v>Yes</v>
      </c>
      <c r="C40" s="3" t="str">
        <f ca="1">IFERROR(__xludf.DUMMYFUNCTION("""COMPUTED_VALUE"""),"Sworn Officer")</f>
        <v>Sworn Officer</v>
      </c>
      <c r="D40" s="1" t="str">
        <f ca="1">IFERROR(__xludf.DUMMYFUNCTION("""COMPUTED_VALUE"""),"")</f>
        <v/>
      </c>
      <c r="E40" s="1" t="str">
        <f ca="1">IFERROR(__xludf.DUMMYFUNCTION("""COMPUTED_VALUE"""),"Moderately")</f>
        <v>Moderately</v>
      </c>
      <c r="F40" s="1" t="str">
        <f ca="1">IFERROR(__xludf.DUMMYFUNCTION("""COMPUTED_VALUE"""),"No")</f>
        <v>No</v>
      </c>
      <c r="G40" s="1" t="str">
        <f ca="1">IFERROR(__xludf.DUMMYFUNCTION("""COMPUTED_VALUE"""),"Never")</f>
        <v>Never</v>
      </c>
      <c r="H40" s="1" t="str">
        <f ca="1">IFERROR(__xludf.DUMMYFUNCTION("""COMPUTED_VALUE"""),"A little bit")</f>
        <v>A little bit</v>
      </c>
      <c r="I40" s="1" t="str">
        <f ca="1">IFERROR(__xludf.DUMMYFUNCTION("""COMPUTED_VALUE"""),"Yes")</f>
        <v>Yes</v>
      </c>
      <c r="J40" s="1" t="str">
        <f ca="1">IFERROR(__xludf.DUMMYFUNCTION("""COMPUTED_VALUE"""),"Yes")</f>
        <v>Yes</v>
      </c>
      <c r="K40" s="1" t="str">
        <f ca="1">IFERROR(__xludf.DUMMYFUNCTION("""COMPUTED_VALUE"""),"Rarely")</f>
        <v>Rarely</v>
      </c>
      <c r="L40" s="1" t="str">
        <f ca="1">IFERROR(__xludf.DUMMYFUNCTION("""COMPUTED_VALUE"""),"Disagree")</f>
        <v>Disagree</v>
      </c>
      <c r="M40" s="1" t="str">
        <f ca="1">IFERROR(__xludf.DUMMYFUNCTION("""COMPUTED_VALUE"""),"Strongly Disagree")</f>
        <v>Strongly Disagree</v>
      </c>
      <c r="N40" s="1" t="str">
        <f ca="1">IFERROR(__xludf.DUMMYFUNCTION("""COMPUTED_VALUE"""),"Not at all")</f>
        <v>Not at all</v>
      </c>
      <c r="O40" s="1" t="str">
        <f ca="1">IFERROR(__xludf.DUMMYFUNCTION("""COMPUTED_VALUE"""),"Agree")</f>
        <v>Agree</v>
      </c>
      <c r="P40" s="1" t="str">
        <f ca="1">IFERROR(__xludf.DUMMYFUNCTION("""COMPUTED_VALUE"""),"Not at all")</f>
        <v>Not at all</v>
      </c>
      <c r="Q40" s="1" t="str">
        <f ca="1">IFERROR(__xludf.DUMMYFUNCTION("""COMPUTED_VALUE"""),"Quite a bit")</f>
        <v>Quite a bit</v>
      </c>
      <c r="R40" s="1" t="str">
        <f ca="1">IFERROR(__xludf.DUMMYFUNCTION("""COMPUTED_VALUE"""),"Quite a bit")</f>
        <v>Quite a bit</v>
      </c>
      <c r="S40" s="1" t="str">
        <f ca="1">IFERROR(__xludf.DUMMYFUNCTION("""COMPUTED_VALUE"""),"Not at all")</f>
        <v>Not at all</v>
      </c>
      <c r="T40" s="1" t="str">
        <f ca="1">IFERROR(__xludf.DUMMYFUNCTION("""COMPUTED_VALUE"""),"Moderately")</f>
        <v>Moderately</v>
      </c>
      <c r="U40" s="1" t="str">
        <f ca="1">IFERROR(__xludf.DUMMYFUNCTION("""COMPUTED_VALUE"""),"Not at all")</f>
        <v>Not at all</v>
      </c>
      <c r="V40" s="1" t="str">
        <f ca="1">IFERROR(__xludf.DUMMYFUNCTION("""COMPUTED_VALUE"""),"Not at all")</f>
        <v>Not at all</v>
      </c>
      <c r="W40" s="1" t="str">
        <f ca="1">IFERROR(__xludf.DUMMYFUNCTION("""COMPUTED_VALUE"""),"Not at all")</f>
        <v>Not at all</v>
      </c>
      <c r="X40" s="1" t="str">
        <f ca="1">IFERROR(__xludf.DUMMYFUNCTION("""COMPUTED_VALUE"""),"Not at all")</f>
        <v>Not at all</v>
      </c>
      <c r="Y40" s="1" t="str">
        <f ca="1">IFERROR(__xludf.DUMMYFUNCTION("""COMPUTED_VALUE"""),"Extremely")</f>
        <v>Extremely</v>
      </c>
      <c r="Z40" s="1" t="str">
        <f ca="1">IFERROR(__xludf.DUMMYFUNCTION("""COMPUTED_VALUE"""),"Negatively")</f>
        <v>Negatively</v>
      </c>
      <c r="AA40" s="1" t="str">
        <f ca="1">IFERROR(__xludf.DUMMYFUNCTION("""COMPUTED_VALUE"""),"Quite a bit")</f>
        <v>Quite a bit</v>
      </c>
      <c r="AB40" s="1" t="str">
        <f ca="1">IFERROR(__xludf.DUMMYFUNCTION("""COMPUTED_VALUE"""),"Not at all")</f>
        <v>Not at all</v>
      </c>
      <c r="AC40" s="1" t="str">
        <f ca="1">IFERROR(__xludf.DUMMYFUNCTION("""COMPUTED_VALUE"""),"Not at all")</f>
        <v>Not at all</v>
      </c>
      <c r="AD40" s="1" t="str">
        <f ca="1">IFERROR(__xludf.DUMMYFUNCTION("""COMPUTED_VALUE"""),"Not at all")</f>
        <v>Not at all</v>
      </c>
      <c r="AE40" s="1" t="str">
        <f ca="1">IFERROR(__xludf.DUMMYFUNCTION("""COMPUTED_VALUE"""),"Not at all")</f>
        <v>Not at all</v>
      </c>
      <c r="AF40" s="1" t="str">
        <f ca="1">IFERROR(__xludf.DUMMYFUNCTION("""COMPUTED_VALUE"""),"Rarely")</f>
        <v>Rarely</v>
      </c>
      <c r="AG40" s="1" t="str">
        <f ca="1">IFERROR(__xludf.DUMMYFUNCTION("""COMPUTED_VALUE"""),"Sometimes")</f>
        <v>Sometimes</v>
      </c>
      <c r="AH40" s="1" t="str">
        <f ca="1">IFERROR(__xludf.DUMMYFUNCTION("""COMPUTED_VALUE"""),"Never")</f>
        <v>Never</v>
      </c>
      <c r="AI40" s="1" t="str">
        <f ca="1">IFERROR(__xludf.DUMMYFUNCTION("""COMPUTED_VALUE"""),"Sometimes")</f>
        <v>Sometimes</v>
      </c>
      <c r="AJ40" s="1" t="str">
        <f ca="1">IFERROR(__xludf.DUMMYFUNCTION("""COMPUTED_VALUE"""),"Sometimes")</f>
        <v>Sometimes</v>
      </c>
      <c r="AK40" s="1" t="str">
        <f ca="1">IFERROR(__xludf.DUMMYFUNCTION("""COMPUTED_VALUE"""),"Sometimes")</f>
        <v>Sometimes</v>
      </c>
      <c r="AL40" s="1" t="str">
        <f ca="1">IFERROR(__xludf.DUMMYFUNCTION("""COMPUTED_VALUE"""),"Sometimes")</f>
        <v>Sometimes</v>
      </c>
      <c r="AM40" s="1" t="str">
        <f ca="1">IFERROR(__xludf.DUMMYFUNCTION("""COMPUTED_VALUE"""),"Sometimes")</f>
        <v>Sometimes</v>
      </c>
      <c r="AN40" s="1" t="str">
        <f ca="1">IFERROR(__xludf.DUMMYFUNCTION("""COMPUTED_VALUE"""),"Sometimes")</f>
        <v>Sometimes</v>
      </c>
      <c r="AO40" s="1" t="str">
        <f ca="1">IFERROR(__xludf.DUMMYFUNCTION("""COMPUTED_VALUE"""),"Rarely")</f>
        <v>Rarely</v>
      </c>
      <c r="AP40" s="1" t="str">
        <f ca="1">IFERROR(__xludf.DUMMYFUNCTION("""COMPUTED_VALUE"""),"Sometimes")</f>
        <v>Sometimes</v>
      </c>
      <c r="AQ40" s="1" t="str">
        <f ca="1">IFERROR(__xludf.DUMMYFUNCTION("""COMPUTED_VALUE"""),"Never")</f>
        <v>Never</v>
      </c>
      <c r="AR40" s="1" t="str">
        <f ca="1">IFERROR(__xludf.DUMMYFUNCTION("""COMPUTED_VALUE"""),"Never")</f>
        <v>Never</v>
      </c>
      <c r="AS40" s="1" t="str">
        <f ca="1">IFERROR(__xludf.DUMMYFUNCTION("""COMPUTED_VALUE"""),"Neutral")</f>
        <v>Neutral</v>
      </c>
      <c r="AT40" s="1" t="str">
        <f ca="1">IFERROR(__xludf.DUMMYFUNCTION("""COMPUTED_VALUE"""),"Agree")</f>
        <v>Agree</v>
      </c>
      <c r="AU40" s="1" t="str">
        <f ca="1">IFERROR(__xludf.DUMMYFUNCTION("""COMPUTED_VALUE"""),"Agree")</f>
        <v>Agree</v>
      </c>
      <c r="AV40" s="1" t="str">
        <f ca="1">IFERROR(__xludf.DUMMYFUNCTION("""COMPUTED_VALUE"""),"Disagree")</f>
        <v>Disagree</v>
      </c>
      <c r="AW40" s="1" t="str">
        <f ca="1">IFERROR(__xludf.DUMMYFUNCTION("""COMPUTED_VALUE"""),"Strongly Disagree")</f>
        <v>Strongly Disagree</v>
      </c>
      <c r="AX40" s="1" t="str">
        <f ca="1">IFERROR(__xludf.DUMMYFUNCTION("""COMPUTED_VALUE"""),"Disagree")</f>
        <v>Disagree</v>
      </c>
      <c r="AY40" s="1" t="str">
        <f ca="1">IFERROR(__xludf.DUMMYFUNCTION("""COMPUTED_VALUE"""),"Agree")</f>
        <v>Agree</v>
      </c>
      <c r="AZ40" s="1" t="str">
        <f ca="1">IFERROR(__xludf.DUMMYFUNCTION("""COMPUTED_VALUE"""),"Strongly Agree")</f>
        <v>Strongly Agree</v>
      </c>
      <c r="BA40" s="1" t="str">
        <f ca="1">IFERROR(__xludf.DUMMYFUNCTION("""COMPUTED_VALUE"""),"Agree")</f>
        <v>Agree</v>
      </c>
      <c r="BB40" s="1" t="str">
        <f ca="1">IFERROR(__xludf.DUMMYFUNCTION("""COMPUTED_VALUE"""),"Agree")</f>
        <v>Agree</v>
      </c>
      <c r="BC40" s="1" t="str">
        <f ca="1">IFERROR(__xludf.DUMMYFUNCTION("""COMPUTED_VALUE"""),"Join in Positive/ Healthy Family Activities, Talk to others outside of the department about your hard shift, Participate in Healthy Recreation/Hobbies")</f>
        <v>Join in Positive/ Healthy Family Activities, Talk to others outside of the department about your hard shift, Participate in Healthy Recreation/Hobbies</v>
      </c>
      <c r="BD40" s="1" t="str">
        <f ca="1">IFERROR(__xludf.DUMMYFUNCTION("""COMPUTED_VALUE"""),"Never")</f>
        <v>Never</v>
      </c>
      <c r="BF40" s="1">
        <f t="shared" ca="1" si="0"/>
        <v>1</v>
      </c>
      <c r="BG40" s="7" t="b">
        <f t="shared" ca="1" si="1"/>
        <v>0</v>
      </c>
      <c r="BH40" s="1">
        <f t="shared" ca="1" si="2"/>
        <v>3</v>
      </c>
      <c r="BI40" s="10">
        <f t="shared" ca="1" si="3"/>
        <v>2</v>
      </c>
      <c r="BJ40" s="10">
        <f t="shared" ca="1" si="4"/>
        <v>1</v>
      </c>
      <c r="BK40" s="10">
        <f t="shared" ca="1" si="5"/>
        <v>2</v>
      </c>
      <c r="BL40" s="10">
        <f t="shared" ref="BL40:BM40" ca="1" si="228">IF(I40="Yes",1,IF(I40="No",2))</f>
        <v>1</v>
      </c>
      <c r="BM40" s="10">
        <f t="shared" ca="1" si="228"/>
        <v>1</v>
      </c>
      <c r="BN40" s="10">
        <f t="shared" ca="1" si="7"/>
        <v>2</v>
      </c>
      <c r="BO40" s="10">
        <f t="shared" ref="BO40:BP40" ca="1" si="229">IF(L40="Strongly Disagree",1,IF(L40="Disagree",2,IF(L40="Neutral",3,IF(L40="Agree",4,IF(L40="Strongly Agree",5)))))</f>
        <v>2</v>
      </c>
      <c r="BP40" s="10">
        <f t="shared" ca="1" si="229"/>
        <v>1</v>
      </c>
      <c r="BQ40" s="10">
        <f t="shared" ca="1" si="9"/>
        <v>1</v>
      </c>
      <c r="BR40" s="1">
        <f t="shared" ca="1" si="10"/>
        <v>4</v>
      </c>
      <c r="BS40" s="10">
        <f t="shared" ref="BS40:CB40" ca="1" si="230">IF(P40="Not at all",1,IF(P40="A little bit",2,IF(P40="Moderately",3,IF(P40="Quite a bit",4,IF(P40="Extremely",5)))))</f>
        <v>1</v>
      </c>
      <c r="BT40" s="10">
        <f t="shared" ca="1" si="230"/>
        <v>4</v>
      </c>
      <c r="BU40" s="10">
        <f t="shared" ca="1" si="230"/>
        <v>4</v>
      </c>
      <c r="BV40" s="10">
        <f t="shared" ca="1" si="230"/>
        <v>1</v>
      </c>
      <c r="BW40" s="10">
        <f t="shared" ca="1" si="230"/>
        <v>3</v>
      </c>
      <c r="BX40" s="10">
        <f t="shared" ca="1" si="230"/>
        <v>1</v>
      </c>
      <c r="BY40" s="10">
        <f t="shared" ca="1" si="230"/>
        <v>1</v>
      </c>
      <c r="BZ40" s="10">
        <f t="shared" ca="1" si="230"/>
        <v>1</v>
      </c>
      <c r="CA40" s="10">
        <f t="shared" ca="1" si="230"/>
        <v>1</v>
      </c>
      <c r="CB40" s="10">
        <f t="shared" ca="1" si="230"/>
        <v>5</v>
      </c>
      <c r="CC40" s="10">
        <f t="shared" ca="1" si="12"/>
        <v>1</v>
      </c>
      <c r="CD40" s="10">
        <f t="shared" ref="CD40:CH40" ca="1" si="231">IF(AA40="Not at all",1,IF(AA40="A little bit",2,IF(AA40="Moderately",3,IF(AA40="Quite a bit",4,IF(AA40="Extremely",5)))))</f>
        <v>4</v>
      </c>
      <c r="CE40" s="10">
        <f t="shared" ca="1" si="231"/>
        <v>1</v>
      </c>
      <c r="CF40" s="10">
        <f t="shared" ca="1" si="231"/>
        <v>1</v>
      </c>
      <c r="CG40" s="10">
        <f t="shared" ca="1" si="231"/>
        <v>1</v>
      </c>
      <c r="CH40" s="10">
        <f t="shared" ca="1" si="231"/>
        <v>1</v>
      </c>
      <c r="CI40" s="10">
        <f t="shared" ref="CI40:CT40" ca="1" si="232">IF(AF40="Never",1,IF(AF40="Rarely",2,IF(AF40="Sometimes",3,IF(AF40="Often",4,IF(AF40="Very Often",5)))))</f>
        <v>2</v>
      </c>
      <c r="CJ40" s="10">
        <f t="shared" ca="1" si="232"/>
        <v>3</v>
      </c>
      <c r="CK40" s="10">
        <f t="shared" ca="1" si="232"/>
        <v>1</v>
      </c>
      <c r="CL40" s="10">
        <f t="shared" ca="1" si="232"/>
        <v>3</v>
      </c>
      <c r="CM40" s="10">
        <f t="shared" ca="1" si="232"/>
        <v>3</v>
      </c>
      <c r="CN40" s="10">
        <f t="shared" ca="1" si="232"/>
        <v>3</v>
      </c>
      <c r="CO40" s="10">
        <f t="shared" ca="1" si="232"/>
        <v>3</v>
      </c>
      <c r="CP40" s="10">
        <f t="shared" ca="1" si="232"/>
        <v>3</v>
      </c>
      <c r="CQ40" s="10">
        <f t="shared" ca="1" si="232"/>
        <v>3</v>
      </c>
      <c r="CR40" s="10">
        <f t="shared" ca="1" si="232"/>
        <v>2</v>
      </c>
      <c r="CS40" s="10">
        <f t="shared" ca="1" si="232"/>
        <v>3</v>
      </c>
      <c r="CT40" s="10">
        <f t="shared" ca="1" si="232"/>
        <v>1</v>
      </c>
      <c r="CU40" s="10">
        <f t="shared" ca="1" si="15"/>
        <v>1</v>
      </c>
      <c r="CV40" s="1">
        <f t="shared" ref="CV40:DE40" ca="1" si="233">IF(AS40="Strongly Disagree",1,IF(AS40="Disagree",2,IF(AS40="Neutral",3,IF(AS40="Agree",4,IF(AS40="Strongly Agree",5)))))</f>
        <v>3</v>
      </c>
      <c r="CW40" s="1">
        <f t="shared" ca="1" si="233"/>
        <v>4</v>
      </c>
      <c r="CX40" s="1">
        <f t="shared" ca="1" si="233"/>
        <v>4</v>
      </c>
      <c r="CY40" s="1">
        <f t="shared" ca="1" si="233"/>
        <v>2</v>
      </c>
      <c r="CZ40" s="1">
        <f t="shared" ca="1" si="233"/>
        <v>1</v>
      </c>
      <c r="DA40" s="1">
        <f t="shared" ca="1" si="233"/>
        <v>2</v>
      </c>
      <c r="DB40" s="1">
        <f t="shared" ca="1" si="233"/>
        <v>4</v>
      </c>
      <c r="DC40" s="1">
        <f t="shared" ca="1" si="233"/>
        <v>5</v>
      </c>
      <c r="DD40" s="1">
        <f t="shared" ca="1" si="233"/>
        <v>4</v>
      </c>
      <c r="DE40" s="1">
        <f t="shared" ca="1" si="233"/>
        <v>4</v>
      </c>
      <c r="DG40" s="1">
        <f t="shared" ca="1" si="17"/>
        <v>1</v>
      </c>
    </row>
    <row r="41" spans="1:111" ht="15">
      <c r="A41" s="8">
        <f ca="1">IFERROR(__xludf.DUMMYFUNCTION("""COMPUTED_VALUE"""),43802.5246395949)</f>
        <v>43802.5246395949</v>
      </c>
      <c r="B41" s="1" t="str">
        <f ca="1">IFERROR(__xludf.DUMMYFUNCTION("""COMPUTED_VALUE"""),"Yes")</f>
        <v>Yes</v>
      </c>
      <c r="C41" s="3" t="str">
        <f ca="1">IFERROR(__xludf.DUMMYFUNCTION("""COMPUTED_VALUE"""),"Sworn Officer")</f>
        <v>Sworn Officer</v>
      </c>
      <c r="D41" s="1" t="str">
        <f ca="1">IFERROR(__xludf.DUMMYFUNCTION("""COMPUTED_VALUE"""),"1-6 years")</f>
        <v>1-6 years</v>
      </c>
      <c r="E41" s="1" t="str">
        <f ca="1">IFERROR(__xludf.DUMMYFUNCTION("""COMPUTED_VALUE"""),"Moderately")</f>
        <v>Moderately</v>
      </c>
      <c r="F41" s="1" t="str">
        <f ca="1">IFERROR(__xludf.DUMMYFUNCTION("""COMPUTED_VALUE"""),"Yes")</f>
        <v>Yes</v>
      </c>
      <c r="G41" s="1" t="str">
        <f ca="1">IFERROR(__xludf.DUMMYFUNCTION("""COMPUTED_VALUE"""),"Often")</f>
        <v>Often</v>
      </c>
      <c r="H41" s="1" t="str">
        <f ca="1">IFERROR(__xludf.DUMMYFUNCTION("""COMPUTED_VALUE"""),"A little bit")</f>
        <v>A little bit</v>
      </c>
      <c r="I41" s="1" t="str">
        <f ca="1">IFERROR(__xludf.DUMMYFUNCTION("""COMPUTED_VALUE"""),"Yes")</f>
        <v>Yes</v>
      </c>
      <c r="J41" s="1" t="str">
        <f ca="1">IFERROR(__xludf.DUMMYFUNCTION("""COMPUTED_VALUE"""),"No")</f>
        <v>No</v>
      </c>
      <c r="K41" s="1" t="str">
        <f ca="1">IFERROR(__xludf.DUMMYFUNCTION("""COMPUTED_VALUE"""),"Sometimes")</f>
        <v>Sometimes</v>
      </c>
      <c r="L41" s="1" t="str">
        <f ca="1">IFERROR(__xludf.DUMMYFUNCTION("""COMPUTED_VALUE"""),"Disagree")</f>
        <v>Disagree</v>
      </c>
      <c r="M41" s="1" t="str">
        <f ca="1">IFERROR(__xludf.DUMMYFUNCTION("""COMPUTED_VALUE"""),"Agree")</f>
        <v>Agree</v>
      </c>
      <c r="N41" s="1" t="str">
        <f ca="1">IFERROR(__xludf.DUMMYFUNCTION("""COMPUTED_VALUE"""),"Quite a bit")</f>
        <v>Quite a bit</v>
      </c>
      <c r="O41" s="1" t="str">
        <f ca="1">IFERROR(__xludf.DUMMYFUNCTION("""COMPUTED_VALUE"""),"Strongly disagree")</f>
        <v>Strongly disagree</v>
      </c>
      <c r="P41" s="1" t="str">
        <f ca="1">IFERROR(__xludf.DUMMYFUNCTION("""COMPUTED_VALUE"""),"Not at all")</f>
        <v>Not at all</v>
      </c>
      <c r="Q41" s="1" t="str">
        <f ca="1">IFERROR(__xludf.DUMMYFUNCTION("""COMPUTED_VALUE"""),"Moderately")</f>
        <v>Moderately</v>
      </c>
      <c r="R41" s="1" t="str">
        <f ca="1">IFERROR(__xludf.DUMMYFUNCTION("""COMPUTED_VALUE"""),"Quite a bit")</f>
        <v>Quite a bit</v>
      </c>
      <c r="S41" s="1" t="str">
        <f ca="1">IFERROR(__xludf.DUMMYFUNCTION("""COMPUTED_VALUE"""),"Moderately")</f>
        <v>Moderately</v>
      </c>
      <c r="T41" s="1" t="str">
        <f ca="1">IFERROR(__xludf.DUMMYFUNCTION("""COMPUTED_VALUE"""),"A little bit")</f>
        <v>A little bit</v>
      </c>
      <c r="U41" s="1" t="str">
        <f ca="1">IFERROR(__xludf.DUMMYFUNCTION("""COMPUTED_VALUE"""),"Moderately")</f>
        <v>Moderately</v>
      </c>
      <c r="V41" s="1" t="str">
        <f ca="1">IFERROR(__xludf.DUMMYFUNCTION("""COMPUTED_VALUE"""),"Not at all")</f>
        <v>Not at all</v>
      </c>
      <c r="W41" s="1" t="str">
        <f ca="1">IFERROR(__xludf.DUMMYFUNCTION("""COMPUTED_VALUE"""),"Not at all")</f>
        <v>Not at all</v>
      </c>
      <c r="X41" s="1" t="str">
        <f ca="1">IFERROR(__xludf.DUMMYFUNCTION("""COMPUTED_VALUE"""),"A little bit")</f>
        <v>A little bit</v>
      </c>
      <c r="Y41" s="1" t="str">
        <f ca="1">IFERROR(__xludf.DUMMYFUNCTION("""COMPUTED_VALUE"""),"Quite a bit")</f>
        <v>Quite a bit</v>
      </c>
      <c r="Z41" s="1" t="str">
        <f ca="1">IFERROR(__xludf.DUMMYFUNCTION("""COMPUTED_VALUE"""),"Negatively")</f>
        <v>Negatively</v>
      </c>
      <c r="AA41" s="1" t="str">
        <f ca="1">IFERROR(__xludf.DUMMYFUNCTION("""COMPUTED_VALUE"""),"Moderately")</f>
        <v>Moderately</v>
      </c>
      <c r="AB41" s="1" t="str">
        <f ca="1">IFERROR(__xludf.DUMMYFUNCTION("""COMPUTED_VALUE"""),"Not at all")</f>
        <v>Not at all</v>
      </c>
      <c r="AC41" s="1" t="str">
        <f ca="1">IFERROR(__xludf.DUMMYFUNCTION("""COMPUTED_VALUE"""),"Not at all")</f>
        <v>Not at all</v>
      </c>
      <c r="AD41" s="1" t="str">
        <f ca="1">IFERROR(__xludf.DUMMYFUNCTION("""COMPUTED_VALUE"""),"Not at all")</f>
        <v>Not at all</v>
      </c>
      <c r="AE41" s="1" t="str">
        <f ca="1">IFERROR(__xludf.DUMMYFUNCTION("""COMPUTED_VALUE"""),"Not at all")</f>
        <v>Not at all</v>
      </c>
      <c r="AF41" s="1" t="str">
        <f ca="1">IFERROR(__xludf.DUMMYFUNCTION("""COMPUTED_VALUE"""),"Sometimes")</f>
        <v>Sometimes</v>
      </c>
      <c r="AG41" s="1" t="str">
        <f ca="1">IFERROR(__xludf.DUMMYFUNCTION("""COMPUTED_VALUE"""),"Sometimes")</f>
        <v>Sometimes</v>
      </c>
      <c r="AH41" s="1" t="str">
        <f ca="1">IFERROR(__xludf.DUMMYFUNCTION("""COMPUTED_VALUE"""),"Rarely")</f>
        <v>Rarely</v>
      </c>
      <c r="AI41" s="1" t="str">
        <f ca="1">IFERROR(__xludf.DUMMYFUNCTION("""COMPUTED_VALUE"""),"Sometimes")</f>
        <v>Sometimes</v>
      </c>
      <c r="AJ41" s="1" t="str">
        <f ca="1">IFERROR(__xludf.DUMMYFUNCTION("""COMPUTED_VALUE"""),"Sometimes")</f>
        <v>Sometimes</v>
      </c>
      <c r="AK41" s="1" t="str">
        <f ca="1">IFERROR(__xludf.DUMMYFUNCTION("""COMPUTED_VALUE"""),"Sometimes")</f>
        <v>Sometimes</v>
      </c>
      <c r="AL41" s="1" t="str">
        <f ca="1">IFERROR(__xludf.DUMMYFUNCTION("""COMPUTED_VALUE"""),"Sometimes")</f>
        <v>Sometimes</v>
      </c>
      <c r="AM41" s="1" t="str">
        <f ca="1">IFERROR(__xludf.DUMMYFUNCTION("""COMPUTED_VALUE"""),"Rarely")</f>
        <v>Rarely</v>
      </c>
      <c r="AN41" s="1" t="str">
        <f ca="1">IFERROR(__xludf.DUMMYFUNCTION("""COMPUTED_VALUE"""),"Rarely")</f>
        <v>Rarely</v>
      </c>
      <c r="AO41" s="1" t="str">
        <f ca="1">IFERROR(__xludf.DUMMYFUNCTION("""COMPUTED_VALUE"""),"Sometimes")</f>
        <v>Sometimes</v>
      </c>
      <c r="AP41" s="1" t="str">
        <f ca="1">IFERROR(__xludf.DUMMYFUNCTION("""COMPUTED_VALUE"""),"Sometimes")</f>
        <v>Sometimes</v>
      </c>
      <c r="AQ41" s="1" t="str">
        <f ca="1">IFERROR(__xludf.DUMMYFUNCTION("""COMPUTED_VALUE"""),"Never")</f>
        <v>Never</v>
      </c>
      <c r="AR41" s="1" t="str">
        <f ca="1">IFERROR(__xludf.DUMMYFUNCTION("""COMPUTED_VALUE"""),"Never")</f>
        <v>Never</v>
      </c>
      <c r="AS41" s="1" t="str">
        <f ca="1">IFERROR(__xludf.DUMMYFUNCTION("""COMPUTED_VALUE"""),"Strongly Disagree")</f>
        <v>Strongly Disagree</v>
      </c>
      <c r="AT41" s="1" t="str">
        <f ca="1">IFERROR(__xludf.DUMMYFUNCTION("""COMPUTED_VALUE"""),"Strongly Disagree")</f>
        <v>Strongly Disagree</v>
      </c>
      <c r="AU41" s="1" t="str">
        <f ca="1">IFERROR(__xludf.DUMMYFUNCTION("""COMPUTED_VALUE"""),"Disagree")</f>
        <v>Disagree</v>
      </c>
      <c r="AV41" s="1" t="str">
        <f ca="1">IFERROR(__xludf.DUMMYFUNCTION("""COMPUTED_VALUE"""),"Strongly Disagree")</f>
        <v>Strongly Disagree</v>
      </c>
      <c r="AW41" s="1" t="str">
        <f ca="1">IFERROR(__xludf.DUMMYFUNCTION("""COMPUTED_VALUE"""),"Strongly Disagree")</f>
        <v>Strongly Disagree</v>
      </c>
      <c r="AX41" s="1" t="str">
        <f ca="1">IFERROR(__xludf.DUMMYFUNCTION("""COMPUTED_VALUE"""),"Strongly Disagree")</f>
        <v>Strongly Disagree</v>
      </c>
      <c r="AY41" s="1" t="str">
        <f ca="1">IFERROR(__xludf.DUMMYFUNCTION("""COMPUTED_VALUE"""),"Strongly Disagree")</f>
        <v>Strongly Disagree</v>
      </c>
      <c r="AZ41" s="1" t="str">
        <f ca="1">IFERROR(__xludf.DUMMYFUNCTION("""COMPUTED_VALUE"""),"Strongly Disagree")</f>
        <v>Strongly Disagree</v>
      </c>
      <c r="BA41" s="1" t="str">
        <f ca="1">IFERROR(__xludf.DUMMYFUNCTION("""COMPUTED_VALUE"""),"Agree")</f>
        <v>Agree</v>
      </c>
      <c r="BB41" s="1" t="str">
        <f ca="1">IFERROR(__xludf.DUMMYFUNCTION("""COMPUTED_VALUE"""),"Agree")</f>
        <v>Agree</v>
      </c>
      <c r="BC41" s="1" t="str">
        <f ca="1">IFERROR(__xludf.DUMMYFUNCTION("""COMPUTED_VALUE"""),"Drinking Alcohol (4 or more drinks), Exercise, Talk to others outside of the department about your hard shift")</f>
        <v>Drinking Alcohol (4 or more drinks), Exercise, Talk to others outside of the department about your hard shift</v>
      </c>
      <c r="BD41" s="1" t="str">
        <f ca="1">IFERROR(__xludf.DUMMYFUNCTION("""COMPUTED_VALUE"""),"Sometimes")</f>
        <v>Sometimes</v>
      </c>
      <c r="BF41" s="1">
        <f t="shared" ca="1" si="0"/>
        <v>1</v>
      </c>
      <c r="BG41" s="7">
        <f t="shared" ca="1" si="1"/>
        <v>1</v>
      </c>
      <c r="BH41" s="1">
        <f t="shared" ca="1" si="2"/>
        <v>3</v>
      </c>
      <c r="BI41" s="10">
        <f t="shared" ca="1" si="3"/>
        <v>1</v>
      </c>
      <c r="BJ41" s="10">
        <f t="shared" ca="1" si="4"/>
        <v>4</v>
      </c>
      <c r="BK41" s="10">
        <f t="shared" ca="1" si="5"/>
        <v>2</v>
      </c>
      <c r="BL41" s="10">
        <f t="shared" ref="BL41:BM41" ca="1" si="234">IF(I41="Yes",1,IF(I41="No",2))</f>
        <v>1</v>
      </c>
      <c r="BM41" s="10">
        <f t="shared" ca="1" si="234"/>
        <v>2</v>
      </c>
      <c r="BN41" s="10">
        <f t="shared" ca="1" si="7"/>
        <v>3</v>
      </c>
      <c r="BO41" s="10">
        <f t="shared" ref="BO41:BP41" ca="1" si="235">IF(L41="Strongly Disagree",1,IF(L41="Disagree",2,IF(L41="Neutral",3,IF(L41="Agree",4,IF(L41="Strongly Agree",5)))))</f>
        <v>2</v>
      </c>
      <c r="BP41" s="10">
        <f t="shared" ca="1" si="235"/>
        <v>4</v>
      </c>
      <c r="BQ41" s="10">
        <f t="shared" ca="1" si="9"/>
        <v>4</v>
      </c>
      <c r="BR41" s="1">
        <f t="shared" ca="1" si="10"/>
        <v>1</v>
      </c>
      <c r="BS41" s="10">
        <f t="shared" ref="BS41:CB41" ca="1" si="236">IF(P41="Not at all",1,IF(P41="A little bit",2,IF(P41="Moderately",3,IF(P41="Quite a bit",4,IF(P41="Extremely",5)))))</f>
        <v>1</v>
      </c>
      <c r="BT41" s="10">
        <f t="shared" ca="1" si="236"/>
        <v>3</v>
      </c>
      <c r="BU41" s="10">
        <f t="shared" ca="1" si="236"/>
        <v>4</v>
      </c>
      <c r="BV41" s="10">
        <f t="shared" ca="1" si="236"/>
        <v>3</v>
      </c>
      <c r="BW41" s="10">
        <f t="shared" ca="1" si="236"/>
        <v>2</v>
      </c>
      <c r="BX41" s="10">
        <f t="shared" ca="1" si="236"/>
        <v>3</v>
      </c>
      <c r="BY41" s="10">
        <f t="shared" ca="1" si="236"/>
        <v>1</v>
      </c>
      <c r="BZ41" s="10">
        <f t="shared" ca="1" si="236"/>
        <v>1</v>
      </c>
      <c r="CA41" s="10">
        <f t="shared" ca="1" si="236"/>
        <v>2</v>
      </c>
      <c r="CB41" s="10">
        <f t="shared" ca="1" si="236"/>
        <v>4</v>
      </c>
      <c r="CC41" s="10">
        <f t="shared" ca="1" si="12"/>
        <v>1</v>
      </c>
      <c r="CD41" s="10">
        <f t="shared" ref="CD41:CH41" ca="1" si="237">IF(AA41="Not at all",1,IF(AA41="A little bit",2,IF(AA41="Moderately",3,IF(AA41="Quite a bit",4,IF(AA41="Extremely",5)))))</f>
        <v>3</v>
      </c>
      <c r="CE41" s="10">
        <f t="shared" ca="1" si="237"/>
        <v>1</v>
      </c>
      <c r="CF41" s="10">
        <f t="shared" ca="1" si="237"/>
        <v>1</v>
      </c>
      <c r="CG41" s="10">
        <f t="shared" ca="1" si="237"/>
        <v>1</v>
      </c>
      <c r="CH41" s="10">
        <f t="shared" ca="1" si="237"/>
        <v>1</v>
      </c>
      <c r="CI41" s="10">
        <f t="shared" ref="CI41:CT41" ca="1" si="238">IF(AF41="Never",1,IF(AF41="Rarely",2,IF(AF41="Sometimes",3,IF(AF41="Often",4,IF(AF41="Very Often",5)))))</f>
        <v>3</v>
      </c>
      <c r="CJ41" s="10">
        <f t="shared" ca="1" si="238"/>
        <v>3</v>
      </c>
      <c r="CK41" s="10">
        <f t="shared" ca="1" si="238"/>
        <v>2</v>
      </c>
      <c r="CL41" s="10">
        <f t="shared" ca="1" si="238"/>
        <v>3</v>
      </c>
      <c r="CM41" s="10">
        <f t="shared" ca="1" si="238"/>
        <v>3</v>
      </c>
      <c r="CN41" s="10">
        <f t="shared" ca="1" si="238"/>
        <v>3</v>
      </c>
      <c r="CO41" s="10">
        <f t="shared" ca="1" si="238"/>
        <v>3</v>
      </c>
      <c r="CP41" s="10">
        <f t="shared" ca="1" si="238"/>
        <v>2</v>
      </c>
      <c r="CQ41" s="10">
        <f t="shared" ca="1" si="238"/>
        <v>2</v>
      </c>
      <c r="CR41" s="10">
        <f t="shared" ca="1" si="238"/>
        <v>3</v>
      </c>
      <c r="CS41" s="10">
        <f t="shared" ca="1" si="238"/>
        <v>3</v>
      </c>
      <c r="CT41" s="10">
        <f t="shared" ca="1" si="238"/>
        <v>1</v>
      </c>
      <c r="CU41" s="10">
        <f t="shared" ca="1" si="15"/>
        <v>1</v>
      </c>
      <c r="CV41" s="1">
        <f t="shared" ref="CV41:DE41" ca="1" si="239">IF(AS41="Strongly Disagree",1,IF(AS41="Disagree",2,IF(AS41="Neutral",3,IF(AS41="Agree",4,IF(AS41="Strongly Agree",5)))))</f>
        <v>1</v>
      </c>
      <c r="CW41" s="1">
        <f t="shared" ca="1" si="239"/>
        <v>1</v>
      </c>
      <c r="CX41" s="1">
        <f t="shared" ca="1" si="239"/>
        <v>2</v>
      </c>
      <c r="CY41" s="1">
        <f t="shared" ca="1" si="239"/>
        <v>1</v>
      </c>
      <c r="CZ41" s="1">
        <f t="shared" ca="1" si="239"/>
        <v>1</v>
      </c>
      <c r="DA41" s="1">
        <f t="shared" ca="1" si="239"/>
        <v>1</v>
      </c>
      <c r="DB41" s="1">
        <f t="shared" ca="1" si="239"/>
        <v>1</v>
      </c>
      <c r="DC41" s="1">
        <f t="shared" ca="1" si="239"/>
        <v>1</v>
      </c>
      <c r="DD41" s="1">
        <f t="shared" ca="1" si="239"/>
        <v>4</v>
      </c>
      <c r="DE41" s="1">
        <f t="shared" ca="1" si="239"/>
        <v>4</v>
      </c>
      <c r="DG41" s="1">
        <f t="shared" ca="1" si="17"/>
        <v>3</v>
      </c>
    </row>
    <row r="42" spans="1:111" ht="15">
      <c r="A42" s="8">
        <f ca="1">IFERROR(__xludf.DUMMYFUNCTION("""COMPUTED_VALUE"""),43802.5251084143)</f>
        <v>43802.525108414302</v>
      </c>
      <c r="B42" s="1" t="str">
        <f ca="1">IFERROR(__xludf.DUMMYFUNCTION("""COMPUTED_VALUE"""),"Yes")</f>
        <v>Yes</v>
      </c>
      <c r="C42" s="3" t="str">
        <f ca="1">IFERROR(__xludf.DUMMYFUNCTION("""COMPUTED_VALUE"""),"Law Enforcement Professional  (Dispatch or other Civilian Department Member )")</f>
        <v>Law Enforcement Professional  (Dispatch or other Civilian Department Member )</v>
      </c>
      <c r="D42" s="1" t="str">
        <f ca="1">IFERROR(__xludf.DUMMYFUNCTION("""COMPUTED_VALUE"""),"7-13 years")</f>
        <v>7-13 years</v>
      </c>
      <c r="E42" s="1" t="str">
        <f ca="1">IFERROR(__xludf.DUMMYFUNCTION("""COMPUTED_VALUE"""),"A little bit")</f>
        <v>A little bit</v>
      </c>
      <c r="F42" s="1" t="str">
        <f ca="1">IFERROR(__xludf.DUMMYFUNCTION("""COMPUTED_VALUE"""),"No")</f>
        <v>No</v>
      </c>
      <c r="G42" s="1" t="str">
        <f ca="1">IFERROR(__xludf.DUMMYFUNCTION("""COMPUTED_VALUE"""),"Rarely")</f>
        <v>Rarely</v>
      </c>
      <c r="H42" s="1" t="str">
        <f ca="1">IFERROR(__xludf.DUMMYFUNCTION("""COMPUTED_VALUE"""),"A little bit")</f>
        <v>A little bit</v>
      </c>
      <c r="I42" s="1" t="str">
        <f ca="1">IFERROR(__xludf.DUMMYFUNCTION("""COMPUTED_VALUE"""),"No")</f>
        <v>No</v>
      </c>
      <c r="J42" s="1" t="str">
        <f ca="1">IFERROR(__xludf.DUMMYFUNCTION("""COMPUTED_VALUE"""),"No")</f>
        <v>No</v>
      </c>
      <c r="K42" s="1" t="str">
        <f ca="1">IFERROR(__xludf.DUMMYFUNCTION("""COMPUTED_VALUE"""),"Rarely")</f>
        <v>Rarely</v>
      </c>
      <c r="L42" s="1" t="str">
        <f ca="1">IFERROR(__xludf.DUMMYFUNCTION("""COMPUTED_VALUE"""),"Neutral")</f>
        <v>Neutral</v>
      </c>
      <c r="M42" s="1" t="str">
        <f ca="1">IFERROR(__xludf.DUMMYFUNCTION("""COMPUTED_VALUE"""),"Neutral")</f>
        <v>Neutral</v>
      </c>
      <c r="N42" s="1" t="str">
        <f ca="1">IFERROR(__xludf.DUMMYFUNCTION("""COMPUTED_VALUE"""),"Moderately")</f>
        <v>Moderately</v>
      </c>
      <c r="O42" s="1" t="str">
        <f ca="1">IFERROR(__xludf.DUMMYFUNCTION("""COMPUTED_VALUE"""),"Neutral")</f>
        <v>Neutral</v>
      </c>
      <c r="P42" s="1" t="str">
        <f ca="1">IFERROR(__xludf.DUMMYFUNCTION("""COMPUTED_VALUE"""),"Quite a bit")</f>
        <v>Quite a bit</v>
      </c>
      <c r="Q42" s="1" t="str">
        <f ca="1">IFERROR(__xludf.DUMMYFUNCTION("""COMPUTED_VALUE"""),"Moderately")</f>
        <v>Moderately</v>
      </c>
      <c r="R42" s="1" t="str">
        <f ca="1">IFERROR(__xludf.DUMMYFUNCTION("""COMPUTED_VALUE"""),"Quite a bit")</f>
        <v>Quite a bit</v>
      </c>
      <c r="S42" s="1" t="str">
        <f ca="1">IFERROR(__xludf.DUMMYFUNCTION("""COMPUTED_VALUE"""),"Quite a bit")</f>
        <v>Quite a bit</v>
      </c>
      <c r="T42" s="1" t="str">
        <f ca="1">IFERROR(__xludf.DUMMYFUNCTION("""COMPUTED_VALUE"""),"Moderately")</f>
        <v>Moderately</v>
      </c>
      <c r="U42" s="1" t="str">
        <f ca="1">IFERROR(__xludf.DUMMYFUNCTION("""COMPUTED_VALUE"""),"Extremely")</f>
        <v>Extremely</v>
      </c>
      <c r="V42" s="1" t="str">
        <f ca="1">IFERROR(__xludf.DUMMYFUNCTION("""COMPUTED_VALUE"""),"Quite a bit")</f>
        <v>Quite a bit</v>
      </c>
      <c r="W42" s="1" t="str">
        <f ca="1">IFERROR(__xludf.DUMMYFUNCTION("""COMPUTED_VALUE"""),"Moderately")</f>
        <v>Moderately</v>
      </c>
      <c r="X42" s="1" t="str">
        <f ca="1">IFERROR(__xludf.DUMMYFUNCTION("""COMPUTED_VALUE"""),"Quite a bit")</f>
        <v>Quite a bit</v>
      </c>
      <c r="Y42" s="1" t="str">
        <f ca="1">IFERROR(__xludf.DUMMYFUNCTION("""COMPUTED_VALUE"""),"Extremely")</f>
        <v>Extremely</v>
      </c>
      <c r="Z42" s="1" t="str">
        <f ca="1">IFERROR(__xludf.DUMMYFUNCTION("""COMPUTED_VALUE"""),"Not at all")</f>
        <v>Not at all</v>
      </c>
      <c r="AA42" s="1" t="str">
        <f ca="1">IFERROR(__xludf.DUMMYFUNCTION("""COMPUTED_VALUE"""),"Not at all")</f>
        <v>Not at all</v>
      </c>
      <c r="AB42" s="1" t="str">
        <f ca="1">IFERROR(__xludf.DUMMYFUNCTION("""COMPUTED_VALUE"""),"Not at all")</f>
        <v>Not at all</v>
      </c>
      <c r="AC42" s="1" t="str">
        <f ca="1">IFERROR(__xludf.DUMMYFUNCTION("""COMPUTED_VALUE"""),"Not at all")</f>
        <v>Not at all</v>
      </c>
      <c r="AD42" s="1" t="str">
        <f ca="1">IFERROR(__xludf.DUMMYFUNCTION("""COMPUTED_VALUE"""),"Not at all")</f>
        <v>Not at all</v>
      </c>
      <c r="AE42" s="1" t="str">
        <f ca="1">IFERROR(__xludf.DUMMYFUNCTION("""COMPUTED_VALUE"""),"Not at all")</f>
        <v>Not at all</v>
      </c>
      <c r="AF42" s="1" t="str">
        <f ca="1">IFERROR(__xludf.DUMMYFUNCTION("""COMPUTED_VALUE"""),"Never")</f>
        <v>Never</v>
      </c>
      <c r="AG42" s="1" t="str">
        <f ca="1">IFERROR(__xludf.DUMMYFUNCTION("""COMPUTED_VALUE"""),"Sometimes")</f>
        <v>Sometimes</v>
      </c>
      <c r="AH42" s="1" t="str">
        <f ca="1">IFERROR(__xludf.DUMMYFUNCTION("""COMPUTED_VALUE"""),"Sometimes")</f>
        <v>Sometimes</v>
      </c>
      <c r="AI42" s="1" t="str">
        <f ca="1">IFERROR(__xludf.DUMMYFUNCTION("""COMPUTED_VALUE"""),"Never")</f>
        <v>Never</v>
      </c>
      <c r="AJ42" s="1" t="str">
        <f ca="1">IFERROR(__xludf.DUMMYFUNCTION("""COMPUTED_VALUE"""),"Sometimes")</f>
        <v>Sometimes</v>
      </c>
      <c r="AK42" s="1" t="str">
        <f ca="1">IFERROR(__xludf.DUMMYFUNCTION("""COMPUTED_VALUE"""),"Sometimes")</f>
        <v>Sometimes</v>
      </c>
      <c r="AL42" s="1" t="str">
        <f ca="1">IFERROR(__xludf.DUMMYFUNCTION("""COMPUTED_VALUE"""),"Never")</f>
        <v>Never</v>
      </c>
      <c r="AM42" s="1" t="str">
        <f ca="1">IFERROR(__xludf.DUMMYFUNCTION("""COMPUTED_VALUE"""),"Never")</f>
        <v>Never</v>
      </c>
      <c r="AN42" s="1" t="str">
        <f ca="1">IFERROR(__xludf.DUMMYFUNCTION("""COMPUTED_VALUE"""),"Sometimes")</f>
        <v>Sometimes</v>
      </c>
      <c r="AO42" s="1" t="str">
        <f ca="1">IFERROR(__xludf.DUMMYFUNCTION("""COMPUTED_VALUE"""),"Sometimes")</f>
        <v>Sometimes</v>
      </c>
      <c r="AP42" s="1" t="str">
        <f ca="1">IFERROR(__xludf.DUMMYFUNCTION("""COMPUTED_VALUE"""),"Rarely")</f>
        <v>Rarely</v>
      </c>
      <c r="AQ42" s="1" t="str">
        <f ca="1">IFERROR(__xludf.DUMMYFUNCTION("""COMPUTED_VALUE"""),"Never")</f>
        <v>Never</v>
      </c>
      <c r="AR42" s="1" t="str">
        <f ca="1">IFERROR(__xludf.DUMMYFUNCTION("""COMPUTED_VALUE"""),"Never")</f>
        <v>Never</v>
      </c>
      <c r="AS42" s="1" t="str">
        <f ca="1">IFERROR(__xludf.DUMMYFUNCTION("""COMPUTED_VALUE"""),"Strongly Disagree")</f>
        <v>Strongly Disagree</v>
      </c>
      <c r="AT42" s="1" t="str">
        <f ca="1">IFERROR(__xludf.DUMMYFUNCTION("""COMPUTED_VALUE"""),"Strongly Disagree")</f>
        <v>Strongly Disagree</v>
      </c>
      <c r="AU42" s="1" t="str">
        <f ca="1">IFERROR(__xludf.DUMMYFUNCTION("""COMPUTED_VALUE"""),"Neutral")</f>
        <v>Neutral</v>
      </c>
      <c r="AV42" s="1" t="str">
        <f ca="1">IFERROR(__xludf.DUMMYFUNCTION("""COMPUTED_VALUE"""),"Strongly Disagree")</f>
        <v>Strongly Disagree</v>
      </c>
      <c r="AW42" s="1" t="str">
        <f ca="1">IFERROR(__xludf.DUMMYFUNCTION("""COMPUTED_VALUE"""),"Strongly Disagree")</f>
        <v>Strongly Disagree</v>
      </c>
      <c r="AX42" s="1" t="str">
        <f ca="1">IFERROR(__xludf.DUMMYFUNCTION("""COMPUTED_VALUE"""),"Neutral")</f>
        <v>Neutral</v>
      </c>
      <c r="AY42" s="1" t="str">
        <f ca="1">IFERROR(__xludf.DUMMYFUNCTION("""COMPUTED_VALUE"""),"Strongly Disagree")</f>
        <v>Strongly Disagree</v>
      </c>
      <c r="AZ42" s="1" t="str">
        <f ca="1">IFERROR(__xludf.DUMMYFUNCTION("""COMPUTED_VALUE"""),"Neutral")</f>
        <v>Neutral</v>
      </c>
      <c r="BA42" s="1" t="str">
        <f ca="1">IFERROR(__xludf.DUMMYFUNCTION("""COMPUTED_VALUE"""),"Agree")</f>
        <v>Agree</v>
      </c>
      <c r="BB42" s="1" t="str">
        <f ca="1">IFERROR(__xludf.DUMMYFUNCTION("""COMPUTED_VALUE"""),"Neutral")</f>
        <v>Neutral</v>
      </c>
      <c r="BC42" s="1" t="str">
        <f ca="1">IFERROR(__xludf.DUMMYFUNCTION("""COMPUTED_VALUE"""),"Drinking Alcohol (4 or more drinks), Isolate Yourself, Engage in Unhealthy Sexual Activity, Talk to only those inside the department about your hard shift")</f>
        <v>Drinking Alcohol (4 or more drinks), Isolate Yourself, Engage in Unhealthy Sexual Activity, Talk to only those inside the department about your hard shift</v>
      </c>
      <c r="BD42" s="1" t="str">
        <f ca="1">IFERROR(__xludf.DUMMYFUNCTION("""COMPUTED_VALUE"""),"Rarely")</f>
        <v>Rarely</v>
      </c>
      <c r="BF42" s="1">
        <f t="shared" ca="1" si="0"/>
        <v>2</v>
      </c>
      <c r="BG42" s="7">
        <f t="shared" ca="1" si="1"/>
        <v>2</v>
      </c>
      <c r="BH42" s="1">
        <f t="shared" ca="1" si="2"/>
        <v>2</v>
      </c>
      <c r="BI42" s="10">
        <f t="shared" ca="1" si="3"/>
        <v>2</v>
      </c>
      <c r="BJ42" s="10">
        <f t="shared" ca="1" si="4"/>
        <v>2</v>
      </c>
      <c r="BK42" s="10">
        <f t="shared" ca="1" si="5"/>
        <v>2</v>
      </c>
      <c r="BL42" s="10">
        <f t="shared" ref="BL42:BM42" ca="1" si="240">IF(I42="Yes",1,IF(I42="No",2))</f>
        <v>2</v>
      </c>
      <c r="BM42" s="10">
        <f t="shared" ca="1" si="240"/>
        <v>2</v>
      </c>
      <c r="BN42" s="10">
        <f t="shared" ca="1" si="7"/>
        <v>2</v>
      </c>
      <c r="BO42" s="10">
        <f t="shared" ref="BO42:BP42" ca="1" si="241">IF(L42="Strongly Disagree",1,IF(L42="Disagree",2,IF(L42="Neutral",3,IF(L42="Agree",4,IF(L42="Strongly Agree",5)))))</f>
        <v>3</v>
      </c>
      <c r="BP42" s="10">
        <f t="shared" ca="1" si="241"/>
        <v>3</v>
      </c>
      <c r="BQ42" s="10">
        <f t="shared" ca="1" si="9"/>
        <v>3</v>
      </c>
      <c r="BR42" s="1">
        <f t="shared" ca="1" si="10"/>
        <v>3</v>
      </c>
      <c r="BS42" s="10">
        <f t="shared" ref="BS42:CB42" ca="1" si="242">IF(P42="Not at all",1,IF(P42="A little bit",2,IF(P42="Moderately",3,IF(P42="Quite a bit",4,IF(P42="Extremely",5)))))</f>
        <v>4</v>
      </c>
      <c r="BT42" s="10">
        <f t="shared" ca="1" si="242"/>
        <v>3</v>
      </c>
      <c r="BU42" s="10">
        <f t="shared" ca="1" si="242"/>
        <v>4</v>
      </c>
      <c r="BV42" s="10">
        <f t="shared" ca="1" si="242"/>
        <v>4</v>
      </c>
      <c r="BW42" s="10">
        <f t="shared" ca="1" si="242"/>
        <v>3</v>
      </c>
      <c r="BX42" s="10">
        <f t="shared" ca="1" si="242"/>
        <v>5</v>
      </c>
      <c r="BY42" s="10">
        <f t="shared" ca="1" si="242"/>
        <v>4</v>
      </c>
      <c r="BZ42" s="10">
        <f t="shared" ca="1" si="242"/>
        <v>3</v>
      </c>
      <c r="CA42" s="10">
        <f t="shared" ca="1" si="242"/>
        <v>4</v>
      </c>
      <c r="CB42" s="10">
        <f t="shared" ca="1" si="242"/>
        <v>5</v>
      </c>
      <c r="CC42" s="10">
        <f t="shared" ca="1" si="12"/>
        <v>4</v>
      </c>
      <c r="CD42" s="10">
        <f t="shared" ref="CD42:CH42" ca="1" si="243">IF(AA42="Not at all",1,IF(AA42="A little bit",2,IF(AA42="Moderately",3,IF(AA42="Quite a bit",4,IF(AA42="Extremely",5)))))</f>
        <v>1</v>
      </c>
      <c r="CE42" s="10">
        <f t="shared" ca="1" si="243"/>
        <v>1</v>
      </c>
      <c r="CF42" s="10">
        <f t="shared" ca="1" si="243"/>
        <v>1</v>
      </c>
      <c r="CG42" s="10">
        <f t="shared" ca="1" si="243"/>
        <v>1</v>
      </c>
      <c r="CH42" s="10">
        <f t="shared" ca="1" si="243"/>
        <v>1</v>
      </c>
      <c r="CI42" s="10">
        <f t="shared" ref="CI42:CT42" ca="1" si="244">IF(AF42="Never",1,IF(AF42="Rarely",2,IF(AF42="Sometimes",3,IF(AF42="Often",4,IF(AF42="Very Often",5)))))</f>
        <v>1</v>
      </c>
      <c r="CJ42" s="10">
        <f t="shared" ca="1" si="244"/>
        <v>3</v>
      </c>
      <c r="CK42" s="10">
        <f t="shared" ca="1" si="244"/>
        <v>3</v>
      </c>
      <c r="CL42" s="10">
        <f t="shared" ca="1" si="244"/>
        <v>1</v>
      </c>
      <c r="CM42" s="10">
        <f t="shared" ca="1" si="244"/>
        <v>3</v>
      </c>
      <c r="CN42" s="10">
        <f t="shared" ca="1" si="244"/>
        <v>3</v>
      </c>
      <c r="CO42" s="10">
        <f t="shared" ca="1" si="244"/>
        <v>1</v>
      </c>
      <c r="CP42" s="10">
        <f t="shared" ca="1" si="244"/>
        <v>1</v>
      </c>
      <c r="CQ42" s="10">
        <f t="shared" ca="1" si="244"/>
        <v>3</v>
      </c>
      <c r="CR42" s="10">
        <f t="shared" ca="1" si="244"/>
        <v>3</v>
      </c>
      <c r="CS42" s="10">
        <f t="shared" ca="1" si="244"/>
        <v>2</v>
      </c>
      <c r="CT42" s="10">
        <f t="shared" ca="1" si="244"/>
        <v>1</v>
      </c>
      <c r="CU42" s="10">
        <f t="shared" ca="1" si="15"/>
        <v>1</v>
      </c>
      <c r="CV42" s="1">
        <f t="shared" ref="CV42:DE42" ca="1" si="245">IF(AS42="Strongly Disagree",1,IF(AS42="Disagree",2,IF(AS42="Neutral",3,IF(AS42="Agree",4,IF(AS42="Strongly Agree",5)))))</f>
        <v>1</v>
      </c>
      <c r="CW42" s="1">
        <f t="shared" ca="1" si="245"/>
        <v>1</v>
      </c>
      <c r="CX42" s="1">
        <f t="shared" ca="1" si="245"/>
        <v>3</v>
      </c>
      <c r="CY42" s="1">
        <f t="shared" ca="1" si="245"/>
        <v>1</v>
      </c>
      <c r="CZ42" s="1">
        <f t="shared" ca="1" si="245"/>
        <v>1</v>
      </c>
      <c r="DA42" s="1">
        <f t="shared" ca="1" si="245"/>
        <v>3</v>
      </c>
      <c r="DB42" s="1">
        <f t="shared" ca="1" si="245"/>
        <v>1</v>
      </c>
      <c r="DC42" s="1">
        <f t="shared" ca="1" si="245"/>
        <v>3</v>
      </c>
      <c r="DD42" s="1">
        <f t="shared" ca="1" si="245"/>
        <v>4</v>
      </c>
      <c r="DE42" s="1">
        <f t="shared" ca="1" si="245"/>
        <v>3</v>
      </c>
      <c r="DG42" s="1">
        <f t="shared" ca="1" si="17"/>
        <v>2</v>
      </c>
    </row>
    <row r="43" spans="1:111" ht="15">
      <c r="A43" s="8">
        <f ca="1">IFERROR(__xludf.DUMMYFUNCTION("""COMPUTED_VALUE"""),43802.52521)</f>
        <v>43802.52521</v>
      </c>
      <c r="B43" s="1" t="str">
        <f ca="1">IFERROR(__xludf.DUMMYFUNCTION("""COMPUTED_VALUE"""),"Yes")</f>
        <v>Yes</v>
      </c>
      <c r="C43" s="3" t="str">
        <f ca="1">IFERROR(__xludf.DUMMYFUNCTION("""COMPUTED_VALUE"""),"Sworn Officer")</f>
        <v>Sworn Officer</v>
      </c>
      <c r="D43" s="1" t="str">
        <f ca="1">IFERROR(__xludf.DUMMYFUNCTION("""COMPUTED_VALUE"""),"1-6 years")</f>
        <v>1-6 years</v>
      </c>
      <c r="E43" s="1" t="str">
        <f ca="1">IFERROR(__xludf.DUMMYFUNCTION("""COMPUTED_VALUE"""),"Quite a bit")</f>
        <v>Quite a bit</v>
      </c>
      <c r="F43" s="1" t="str">
        <f ca="1">IFERROR(__xludf.DUMMYFUNCTION("""COMPUTED_VALUE"""),"Yes")</f>
        <v>Yes</v>
      </c>
      <c r="G43" s="1" t="str">
        <f ca="1">IFERROR(__xludf.DUMMYFUNCTION("""COMPUTED_VALUE"""),"Sometimes")</f>
        <v>Sometimes</v>
      </c>
      <c r="H43" s="1" t="str">
        <f ca="1">IFERROR(__xludf.DUMMYFUNCTION("""COMPUTED_VALUE"""),"Quite a bit")</f>
        <v>Quite a bit</v>
      </c>
      <c r="I43" s="1" t="str">
        <f ca="1">IFERROR(__xludf.DUMMYFUNCTION("""COMPUTED_VALUE"""),"Yes")</f>
        <v>Yes</v>
      </c>
      <c r="J43" s="1" t="str">
        <f ca="1">IFERROR(__xludf.DUMMYFUNCTION("""COMPUTED_VALUE"""),"Yes")</f>
        <v>Yes</v>
      </c>
      <c r="K43" s="1" t="str">
        <f ca="1">IFERROR(__xludf.DUMMYFUNCTION("""COMPUTED_VALUE"""),"Often")</f>
        <v>Often</v>
      </c>
      <c r="L43" s="1" t="str">
        <f ca="1">IFERROR(__xludf.DUMMYFUNCTION("""COMPUTED_VALUE"""),"Strongly Agree")</f>
        <v>Strongly Agree</v>
      </c>
      <c r="M43" s="1" t="str">
        <f ca="1">IFERROR(__xludf.DUMMYFUNCTION("""COMPUTED_VALUE"""),"Agree")</f>
        <v>Agree</v>
      </c>
      <c r="N43" s="1" t="str">
        <f ca="1">IFERROR(__xludf.DUMMYFUNCTION("""COMPUTED_VALUE"""),"Not at all")</f>
        <v>Not at all</v>
      </c>
      <c r="O43" s="1" t="str">
        <f ca="1">IFERROR(__xludf.DUMMYFUNCTION("""COMPUTED_VALUE"""),"Disagree")</f>
        <v>Disagree</v>
      </c>
      <c r="P43" s="1" t="str">
        <f ca="1">IFERROR(__xludf.DUMMYFUNCTION("""COMPUTED_VALUE"""),"Quite a bit")</f>
        <v>Quite a bit</v>
      </c>
      <c r="Q43" s="1" t="str">
        <f ca="1">IFERROR(__xludf.DUMMYFUNCTION("""COMPUTED_VALUE"""),"A little bit")</f>
        <v>A little bit</v>
      </c>
      <c r="R43" s="1" t="str">
        <f ca="1">IFERROR(__xludf.DUMMYFUNCTION("""COMPUTED_VALUE"""),"A little bit")</f>
        <v>A little bit</v>
      </c>
      <c r="S43" s="1" t="str">
        <f ca="1">IFERROR(__xludf.DUMMYFUNCTION("""COMPUTED_VALUE"""),"Not at all")</f>
        <v>Not at all</v>
      </c>
      <c r="T43" s="1" t="str">
        <f ca="1">IFERROR(__xludf.DUMMYFUNCTION("""COMPUTED_VALUE"""),"Moderately")</f>
        <v>Moderately</v>
      </c>
      <c r="U43" s="1" t="str">
        <f ca="1">IFERROR(__xludf.DUMMYFUNCTION("""COMPUTED_VALUE"""),"A little bit")</f>
        <v>A little bit</v>
      </c>
      <c r="V43" s="1" t="str">
        <f ca="1">IFERROR(__xludf.DUMMYFUNCTION("""COMPUTED_VALUE"""),"A little bit")</f>
        <v>A little bit</v>
      </c>
      <c r="W43" s="1" t="str">
        <f ca="1">IFERROR(__xludf.DUMMYFUNCTION("""COMPUTED_VALUE"""),"Moderately")</f>
        <v>Moderately</v>
      </c>
      <c r="X43" s="1" t="str">
        <f ca="1">IFERROR(__xludf.DUMMYFUNCTION("""COMPUTED_VALUE"""),"Moderately")</f>
        <v>Moderately</v>
      </c>
      <c r="Y43" s="1" t="str">
        <f ca="1">IFERROR(__xludf.DUMMYFUNCTION("""COMPUTED_VALUE"""),"Extremely")</f>
        <v>Extremely</v>
      </c>
      <c r="Z43" s="1" t="str">
        <f ca="1">IFERROR(__xludf.DUMMYFUNCTION("""COMPUTED_VALUE"""),"Not at all")</f>
        <v>Not at all</v>
      </c>
      <c r="AA43" s="1" t="str">
        <f ca="1">IFERROR(__xludf.DUMMYFUNCTION("""COMPUTED_VALUE"""),"Not at all")</f>
        <v>Not at all</v>
      </c>
      <c r="AB43" s="1" t="str">
        <f ca="1">IFERROR(__xludf.DUMMYFUNCTION("""COMPUTED_VALUE"""),"Moderately")</f>
        <v>Moderately</v>
      </c>
      <c r="AC43" s="1" t="str">
        <f ca="1">IFERROR(__xludf.DUMMYFUNCTION("""COMPUTED_VALUE"""),"Moderately")</f>
        <v>Moderately</v>
      </c>
      <c r="AD43" s="1" t="str">
        <f ca="1">IFERROR(__xludf.DUMMYFUNCTION("""COMPUTED_VALUE"""),"Quite a bit")</f>
        <v>Quite a bit</v>
      </c>
      <c r="AE43" s="1" t="str">
        <f ca="1">IFERROR(__xludf.DUMMYFUNCTION("""COMPUTED_VALUE"""),"Not at all")</f>
        <v>Not at all</v>
      </c>
      <c r="AF43" s="1" t="str">
        <f ca="1">IFERROR(__xludf.DUMMYFUNCTION("""COMPUTED_VALUE"""),"Sometimes")</f>
        <v>Sometimes</v>
      </c>
      <c r="AG43" s="1" t="str">
        <f ca="1">IFERROR(__xludf.DUMMYFUNCTION("""COMPUTED_VALUE"""),"Never")</f>
        <v>Never</v>
      </c>
      <c r="AH43" s="1" t="str">
        <f ca="1">IFERROR(__xludf.DUMMYFUNCTION("""COMPUTED_VALUE"""),"Sometimes")</f>
        <v>Sometimes</v>
      </c>
      <c r="AI43" s="1" t="str">
        <f ca="1">IFERROR(__xludf.DUMMYFUNCTION("""COMPUTED_VALUE"""),"Often")</f>
        <v>Often</v>
      </c>
      <c r="AJ43" s="1" t="str">
        <f ca="1">IFERROR(__xludf.DUMMYFUNCTION("""COMPUTED_VALUE"""),"Never")</f>
        <v>Never</v>
      </c>
      <c r="AK43" s="1" t="str">
        <f ca="1">IFERROR(__xludf.DUMMYFUNCTION("""COMPUTED_VALUE"""),"Rarely")</f>
        <v>Rarely</v>
      </c>
      <c r="AL43" s="1" t="str">
        <f ca="1">IFERROR(__xludf.DUMMYFUNCTION("""COMPUTED_VALUE"""),"Sometimes")</f>
        <v>Sometimes</v>
      </c>
      <c r="AM43" s="1" t="str">
        <f ca="1">IFERROR(__xludf.DUMMYFUNCTION("""COMPUTED_VALUE"""),"Never")</f>
        <v>Never</v>
      </c>
      <c r="AN43" s="1" t="str">
        <f ca="1">IFERROR(__xludf.DUMMYFUNCTION("""COMPUTED_VALUE"""),"Sometimes")</f>
        <v>Sometimes</v>
      </c>
      <c r="AO43" s="1" t="str">
        <f ca="1">IFERROR(__xludf.DUMMYFUNCTION("""COMPUTED_VALUE"""),"Rarely")</f>
        <v>Rarely</v>
      </c>
      <c r="AP43" s="1" t="str">
        <f ca="1">IFERROR(__xludf.DUMMYFUNCTION("""COMPUTED_VALUE"""),"Never")</f>
        <v>Never</v>
      </c>
      <c r="AQ43" s="1" t="str">
        <f ca="1">IFERROR(__xludf.DUMMYFUNCTION("""COMPUTED_VALUE"""),"Never")</f>
        <v>Never</v>
      </c>
      <c r="AR43" s="1" t="str">
        <f ca="1">IFERROR(__xludf.DUMMYFUNCTION("""COMPUTED_VALUE"""),"Never")</f>
        <v>Never</v>
      </c>
      <c r="AS43" s="1" t="str">
        <f ca="1">IFERROR(__xludf.DUMMYFUNCTION("""COMPUTED_VALUE"""),"Strongly Disagree")</f>
        <v>Strongly Disagree</v>
      </c>
      <c r="AT43" s="1" t="str">
        <f ca="1">IFERROR(__xludf.DUMMYFUNCTION("""COMPUTED_VALUE"""),"Strongly Disagree")</f>
        <v>Strongly Disagree</v>
      </c>
      <c r="AU43" s="1" t="str">
        <f ca="1">IFERROR(__xludf.DUMMYFUNCTION("""COMPUTED_VALUE"""),"Strongly Disagree")</f>
        <v>Strongly Disagree</v>
      </c>
      <c r="AV43" s="1" t="str">
        <f ca="1">IFERROR(__xludf.DUMMYFUNCTION("""COMPUTED_VALUE"""),"Strongly Disagree")</f>
        <v>Strongly Disagree</v>
      </c>
      <c r="AW43" s="1" t="str">
        <f ca="1">IFERROR(__xludf.DUMMYFUNCTION("""COMPUTED_VALUE"""),"Strongly Disagree")</f>
        <v>Strongly Disagree</v>
      </c>
      <c r="AX43" s="1" t="str">
        <f ca="1">IFERROR(__xludf.DUMMYFUNCTION("""COMPUTED_VALUE"""),"Strongly Disagree")</f>
        <v>Strongly Disagree</v>
      </c>
      <c r="AY43" s="1" t="str">
        <f ca="1">IFERROR(__xludf.DUMMYFUNCTION("""COMPUTED_VALUE"""),"Strongly Disagree")</f>
        <v>Strongly Disagree</v>
      </c>
      <c r="AZ43" s="1" t="str">
        <f ca="1">IFERROR(__xludf.DUMMYFUNCTION("""COMPUTED_VALUE"""),"Strongly Disagree")</f>
        <v>Strongly Disagree</v>
      </c>
      <c r="BA43" s="1" t="str">
        <f ca="1">IFERROR(__xludf.DUMMYFUNCTION("""COMPUTED_VALUE"""),"Neutral")</f>
        <v>Neutral</v>
      </c>
      <c r="BB43" s="1" t="str">
        <f ca="1">IFERROR(__xludf.DUMMYFUNCTION("""COMPUTED_VALUE"""),"Strongly Disagree")</f>
        <v>Strongly Disagree</v>
      </c>
      <c r="BC43" s="1" t="str">
        <f ca="1">IFERROR(__xludf.DUMMYFUNCTION("""COMPUTED_VALUE"""),"Join in Positive/ Healthy Family Activities, Exercise, Meditation/ Mindfulness, Talk to others outside of the department about your hard shift, Participate in Healthy Recreation/Hobbies, Talk to only those inside the department about your hard shift")</f>
        <v>Join in Positive/ Healthy Family Activities, Exercise, Meditation/ Mindfulness, Talk to others outside of the department about your hard shift, Participate in Healthy Recreation/Hobbies, Talk to only those inside the department about your hard shift</v>
      </c>
      <c r="BD43" s="1" t="str">
        <f ca="1">IFERROR(__xludf.DUMMYFUNCTION("""COMPUTED_VALUE"""),"Never")</f>
        <v>Never</v>
      </c>
      <c r="BF43" s="1">
        <f t="shared" ca="1" si="0"/>
        <v>1</v>
      </c>
      <c r="BG43" s="7">
        <f t="shared" ca="1" si="1"/>
        <v>1</v>
      </c>
      <c r="BH43" s="1">
        <f t="shared" ca="1" si="2"/>
        <v>4</v>
      </c>
      <c r="BI43" s="10">
        <f t="shared" ca="1" si="3"/>
        <v>1</v>
      </c>
      <c r="BJ43" s="10">
        <f t="shared" ca="1" si="4"/>
        <v>3</v>
      </c>
      <c r="BK43" s="10">
        <f t="shared" ca="1" si="5"/>
        <v>4</v>
      </c>
      <c r="BL43" s="10">
        <f t="shared" ref="BL43:BM43" ca="1" si="246">IF(I43="Yes",1,IF(I43="No",2))</f>
        <v>1</v>
      </c>
      <c r="BM43" s="10">
        <f t="shared" ca="1" si="246"/>
        <v>1</v>
      </c>
      <c r="BN43" s="10">
        <f t="shared" ca="1" si="7"/>
        <v>4</v>
      </c>
      <c r="BO43" s="10">
        <f t="shared" ref="BO43:BP43" ca="1" si="247">IF(L43="Strongly Disagree",1,IF(L43="Disagree",2,IF(L43="Neutral",3,IF(L43="Agree",4,IF(L43="Strongly Agree",5)))))</f>
        <v>5</v>
      </c>
      <c r="BP43" s="10">
        <f t="shared" ca="1" si="247"/>
        <v>4</v>
      </c>
      <c r="BQ43" s="10">
        <f t="shared" ca="1" si="9"/>
        <v>1</v>
      </c>
      <c r="BR43" s="1">
        <f t="shared" ca="1" si="10"/>
        <v>2</v>
      </c>
      <c r="BS43" s="10">
        <f t="shared" ref="BS43:CB43" ca="1" si="248">IF(P43="Not at all",1,IF(P43="A little bit",2,IF(P43="Moderately",3,IF(P43="Quite a bit",4,IF(P43="Extremely",5)))))</f>
        <v>4</v>
      </c>
      <c r="BT43" s="10">
        <f t="shared" ca="1" si="248"/>
        <v>2</v>
      </c>
      <c r="BU43" s="10">
        <f t="shared" ca="1" si="248"/>
        <v>2</v>
      </c>
      <c r="BV43" s="10">
        <f t="shared" ca="1" si="248"/>
        <v>1</v>
      </c>
      <c r="BW43" s="10">
        <f t="shared" ca="1" si="248"/>
        <v>3</v>
      </c>
      <c r="BX43" s="10">
        <f t="shared" ca="1" si="248"/>
        <v>2</v>
      </c>
      <c r="BY43" s="10">
        <f t="shared" ca="1" si="248"/>
        <v>2</v>
      </c>
      <c r="BZ43" s="10">
        <f t="shared" ca="1" si="248"/>
        <v>3</v>
      </c>
      <c r="CA43" s="10">
        <f t="shared" ca="1" si="248"/>
        <v>3</v>
      </c>
      <c r="CB43" s="10">
        <f t="shared" ca="1" si="248"/>
        <v>5</v>
      </c>
      <c r="CC43" s="10">
        <f t="shared" ca="1" si="12"/>
        <v>4</v>
      </c>
      <c r="CD43" s="10">
        <f t="shared" ref="CD43:CH43" ca="1" si="249">IF(AA43="Not at all",1,IF(AA43="A little bit",2,IF(AA43="Moderately",3,IF(AA43="Quite a bit",4,IF(AA43="Extremely",5)))))</f>
        <v>1</v>
      </c>
      <c r="CE43" s="10">
        <f t="shared" ca="1" si="249"/>
        <v>3</v>
      </c>
      <c r="CF43" s="10">
        <f t="shared" ca="1" si="249"/>
        <v>3</v>
      </c>
      <c r="CG43" s="10">
        <f t="shared" ca="1" si="249"/>
        <v>4</v>
      </c>
      <c r="CH43" s="10">
        <f t="shared" ca="1" si="249"/>
        <v>1</v>
      </c>
      <c r="CI43" s="10">
        <f t="shared" ref="CI43:CT43" ca="1" si="250">IF(AF43="Never",1,IF(AF43="Rarely",2,IF(AF43="Sometimes",3,IF(AF43="Often",4,IF(AF43="Very Often",5)))))</f>
        <v>3</v>
      </c>
      <c r="CJ43" s="10">
        <f t="shared" ca="1" si="250"/>
        <v>1</v>
      </c>
      <c r="CK43" s="10">
        <f t="shared" ca="1" si="250"/>
        <v>3</v>
      </c>
      <c r="CL43" s="10">
        <f t="shared" ca="1" si="250"/>
        <v>4</v>
      </c>
      <c r="CM43" s="10">
        <f t="shared" ca="1" si="250"/>
        <v>1</v>
      </c>
      <c r="CN43" s="10">
        <f t="shared" ca="1" si="250"/>
        <v>2</v>
      </c>
      <c r="CO43" s="10">
        <f t="shared" ca="1" si="250"/>
        <v>3</v>
      </c>
      <c r="CP43" s="10">
        <f t="shared" ca="1" si="250"/>
        <v>1</v>
      </c>
      <c r="CQ43" s="10">
        <f t="shared" ca="1" si="250"/>
        <v>3</v>
      </c>
      <c r="CR43" s="10">
        <f t="shared" ca="1" si="250"/>
        <v>2</v>
      </c>
      <c r="CS43" s="10">
        <f t="shared" ca="1" si="250"/>
        <v>1</v>
      </c>
      <c r="CT43" s="10">
        <f t="shared" ca="1" si="250"/>
        <v>1</v>
      </c>
      <c r="CU43" s="10">
        <f t="shared" ca="1" si="15"/>
        <v>1</v>
      </c>
      <c r="CV43" s="1">
        <f t="shared" ref="CV43:DE43" ca="1" si="251">IF(AS43="Strongly Disagree",1,IF(AS43="Disagree",2,IF(AS43="Neutral",3,IF(AS43="Agree",4,IF(AS43="Strongly Agree",5)))))</f>
        <v>1</v>
      </c>
      <c r="CW43" s="1">
        <f t="shared" ca="1" si="251"/>
        <v>1</v>
      </c>
      <c r="CX43" s="1">
        <f t="shared" ca="1" si="251"/>
        <v>1</v>
      </c>
      <c r="CY43" s="1">
        <f t="shared" ca="1" si="251"/>
        <v>1</v>
      </c>
      <c r="CZ43" s="1">
        <f t="shared" ca="1" si="251"/>
        <v>1</v>
      </c>
      <c r="DA43" s="1">
        <f t="shared" ca="1" si="251"/>
        <v>1</v>
      </c>
      <c r="DB43" s="1">
        <f t="shared" ca="1" si="251"/>
        <v>1</v>
      </c>
      <c r="DC43" s="1">
        <f t="shared" ca="1" si="251"/>
        <v>1</v>
      </c>
      <c r="DD43" s="1">
        <f t="shared" ca="1" si="251"/>
        <v>3</v>
      </c>
      <c r="DE43" s="1">
        <f t="shared" ca="1" si="251"/>
        <v>1</v>
      </c>
      <c r="DG43" s="1">
        <f t="shared" ca="1" si="17"/>
        <v>1</v>
      </c>
    </row>
    <row r="44" spans="1:111" ht="15">
      <c r="A44" s="8">
        <f ca="1">IFERROR(__xludf.DUMMYFUNCTION("""COMPUTED_VALUE"""),43802.5255646064)</f>
        <v>43802.525564606403</v>
      </c>
      <c r="B44" s="1" t="str">
        <f ca="1">IFERROR(__xludf.DUMMYFUNCTION("""COMPUTED_VALUE"""),"Yes")</f>
        <v>Yes</v>
      </c>
      <c r="C44" s="3" t="str">
        <f ca="1">IFERROR(__xludf.DUMMYFUNCTION("""COMPUTED_VALUE"""),"Sworn Officer")</f>
        <v>Sworn Officer</v>
      </c>
      <c r="D44" s="1" t="str">
        <f ca="1">IFERROR(__xludf.DUMMYFUNCTION("""COMPUTED_VALUE"""),"20+ years")</f>
        <v>20+ years</v>
      </c>
      <c r="E44" s="1" t="str">
        <f ca="1">IFERROR(__xludf.DUMMYFUNCTION("""COMPUTED_VALUE"""),"Quite a bit")</f>
        <v>Quite a bit</v>
      </c>
      <c r="F44" s="1" t="str">
        <f ca="1">IFERROR(__xludf.DUMMYFUNCTION("""COMPUTED_VALUE"""),"Yes")</f>
        <v>Yes</v>
      </c>
      <c r="G44" s="1" t="str">
        <f ca="1">IFERROR(__xludf.DUMMYFUNCTION("""COMPUTED_VALUE"""),"Rarely")</f>
        <v>Rarely</v>
      </c>
      <c r="H44" s="1" t="str">
        <f ca="1">IFERROR(__xludf.DUMMYFUNCTION("""COMPUTED_VALUE"""),"Quite a bit")</f>
        <v>Quite a bit</v>
      </c>
      <c r="I44" s="1" t="str">
        <f ca="1">IFERROR(__xludf.DUMMYFUNCTION("""COMPUTED_VALUE"""),"Yes")</f>
        <v>Yes</v>
      </c>
      <c r="J44" s="1" t="str">
        <f ca="1">IFERROR(__xludf.DUMMYFUNCTION("""COMPUTED_VALUE"""),"Yes")</f>
        <v>Yes</v>
      </c>
      <c r="K44" s="1" t="str">
        <f ca="1">IFERROR(__xludf.DUMMYFUNCTION("""COMPUTED_VALUE"""),"Rarely")</f>
        <v>Rarely</v>
      </c>
      <c r="L44" s="1" t="str">
        <f ca="1">IFERROR(__xludf.DUMMYFUNCTION("""COMPUTED_VALUE"""),"Disagree")</f>
        <v>Disagree</v>
      </c>
      <c r="M44" s="1" t="str">
        <f ca="1">IFERROR(__xludf.DUMMYFUNCTION("""COMPUTED_VALUE"""),"Strongly Agree")</f>
        <v>Strongly Agree</v>
      </c>
      <c r="N44" s="1" t="str">
        <f ca="1">IFERROR(__xludf.DUMMYFUNCTION("""COMPUTED_VALUE"""),"A little bit")</f>
        <v>A little bit</v>
      </c>
      <c r="O44" s="1" t="str">
        <f ca="1">IFERROR(__xludf.DUMMYFUNCTION("""COMPUTED_VALUE"""),"Agree")</f>
        <v>Agree</v>
      </c>
      <c r="P44" s="1" t="str">
        <f ca="1">IFERROR(__xludf.DUMMYFUNCTION("""COMPUTED_VALUE"""),"Extremely")</f>
        <v>Extremely</v>
      </c>
      <c r="Q44" s="1" t="str">
        <f ca="1">IFERROR(__xludf.DUMMYFUNCTION("""COMPUTED_VALUE"""),"Quite a bit")</f>
        <v>Quite a bit</v>
      </c>
      <c r="R44" s="1" t="str">
        <f ca="1">IFERROR(__xludf.DUMMYFUNCTION("""COMPUTED_VALUE"""),"Quite a bit")</f>
        <v>Quite a bit</v>
      </c>
      <c r="S44" s="1" t="str">
        <f ca="1">IFERROR(__xludf.DUMMYFUNCTION("""COMPUTED_VALUE"""),"Quite a bit")</f>
        <v>Quite a bit</v>
      </c>
      <c r="T44" s="1" t="str">
        <f ca="1">IFERROR(__xludf.DUMMYFUNCTION("""COMPUTED_VALUE"""),"Quite a bit")</f>
        <v>Quite a bit</v>
      </c>
      <c r="U44" s="1" t="str">
        <f ca="1">IFERROR(__xludf.DUMMYFUNCTION("""COMPUTED_VALUE"""),"Quite a bit")</f>
        <v>Quite a bit</v>
      </c>
      <c r="V44" s="1" t="str">
        <f ca="1">IFERROR(__xludf.DUMMYFUNCTION("""COMPUTED_VALUE"""),"Quite a bit")</f>
        <v>Quite a bit</v>
      </c>
      <c r="W44" s="1" t="str">
        <f ca="1">IFERROR(__xludf.DUMMYFUNCTION("""COMPUTED_VALUE"""),"Quite a bit")</f>
        <v>Quite a bit</v>
      </c>
      <c r="X44" s="1" t="str">
        <f ca="1">IFERROR(__xludf.DUMMYFUNCTION("""COMPUTED_VALUE"""),"Quite a bit")</f>
        <v>Quite a bit</v>
      </c>
      <c r="Y44" s="1" t="str">
        <f ca="1">IFERROR(__xludf.DUMMYFUNCTION("""COMPUTED_VALUE"""),"Quite a bit")</f>
        <v>Quite a bit</v>
      </c>
      <c r="Z44" s="1" t="str">
        <f ca="1">IFERROR(__xludf.DUMMYFUNCTION("""COMPUTED_VALUE"""),"Positively")</f>
        <v>Positively</v>
      </c>
      <c r="AA44" s="1" t="str">
        <f ca="1">IFERROR(__xludf.DUMMYFUNCTION("""COMPUTED_VALUE"""),"Extremely")</f>
        <v>Extremely</v>
      </c>
      <c r="AB44" s="1" t="str">
        <f ca="1">IFERROR(__xludf.DUMMYFUNCTION("""COMPUTED_VALUE"""),"Extremely")</f>
        <v>Extremely</v>
      </c>
      <c r="AC44" s="1" t="str">
        <f ca="1">IFERROR(__xludf.DUMMYFUNCTION("""COMPUTED_VALUE"""),"Quite a bit")</f>
        <v>Quite a bit</v>
      </c>
      <c r="AD44" s="1" t="str">
        <f ca="1">IFERROR(__xludf.DUMMYFUNCTION("""COMPUTED_VALUE"""),"Not at all")</f>
        <v>Not at all</v>
      </c>
      <c r="AE44" s="1" t="str">
        <f ca="1">IFERROR(__xludf.DUMMYFUNCTION("""COMPUTED_VALUE"""),"A little bit")</f>
        <v>A little bit</v>
      </c>
      <c r="AF44" s="1" t="str">
        <f ca="1">IFERROR(__xludf.DUMMYFUNCTION("""COMPUTED_VALUE"""),"Very Often")</f>
        <v>Very Often</v>
      </c>
      <c r="AG44" s="1" t="str">
        <f ca="1">IFERROR(__xludf.DUMMYFUNCTION("""COMPUTED_VALUE"""),"Very Often")</f>
        <v>Very Often</v>
      </c>
      <c r="AH44" s="1" t="str">
        <f ca="1">IFERROR(__xludf.DUMMYFUNCTION("""COMPUTED_VALUE"""),"Rarely")</f>
        <v>Rarely</v>
      </c>
      <c r="AI44" s="1" t="str">
        <f ca="1">IFERROR(__xludf.DUMMYFUNCTION("""COMPUTED_VALUE"""),"Sometimes")</f>
        <v>Sometimes</v>
      </c>
      <c r="AJ44" s="1" t="str">
        <f ca="1">IFERROR(__xludf.DUMMYFUNCTION("""COMPUTED_VALUE"""),"Rarely")</f>
        <v>Rarely</v>
      </c>
      <c r="AK44" s="1" t="str">
        <f ca="1">IFERROR(__xludf.DUMMYFUNCTION("""COMPUTED_VALUE"""),"Often")</f>
        <v>Often</v>
      </c>
      <c r="AL44" s="1" t="str">
        <f ca="1">IFERROR(__xludf.DUMMYFUNCTION("""COMPUTED_VALUE"""),"Often")</f>
        <v>Often</v>
      </c>
      <c r="AM44" s="1" t="str">
        <f ca="1">IFERROR(__xludf.DUMMYFUNCTION("""COMPUTED_VALUE"""),"Often")</f>
        <v>Often</v>
      </c>
      <c r="AN44" s="1" t="str">
        <f ca="1">IFERROR(__xludf.DUMMYFUNCTION("""COMPUTED_VALUE"""),"Sometimes")</f>
        <v>Sometimes</v>
      </c>
      <c r="AO44" s="1" t="str">
        <f ca="1">IFERROR(__xludf.DUMMYFUNCTION("""COMPUTED_VALUE"""),"Rarely")</f>
        <v>Rarely</v>
      </c>
      <c r="AP44" s="1" t="str">
        <f ca="1">IFERROR(__xludf.DUMMYFUNCTION("""COMPUTED_VALUE"""),"Rarely")</f>
        <v>Rarely</v>
      </c>
      <c r="AQ44" s="1" t="str">
        <f ca="1">IFERROR(__xludf.DUMMYFUNCTION("""COMPUTED_VALUE"""),"Never")</f>
        <v>Never</v>
      </c>
      <c r="AR44" s="1" t="str">
        <f ca="1">IFERROR(__xludf.DUMMYFUNCTION("""COMPUTED_VALUE"""),"Never")</f>
        <v>Never</v>
      </c>
      <c r="AS44" s="1" t="str">
        <f ca="1">IFERROR(__xludf.DUMMYFUNCTION("""COMPUTED_VALUE"""),"Neutral")</f>
        <v>Neutral</v>
      </c>
      <c r="AT44" s="1" t="str">
        <f ca="1">IFERROR(__xludf.DUMMYFUNCTION("""COMPUTED_VALUE"""),"Disagree")</f>
        <v>Disagree</v>
      </c>
      <c r="AU44" s="1" t="str">
        <f ca="1">IFERROR(__xludf.DUMMYFUNCTION("""COMPUTED_VALUE"""),"Agree")</f>
        <v>Agree</v>
      </c>
      <c r="AV44" s="1" t="str">
        <f ca="1">IFERROR(__xludf.DUMMYFUNCTION("""COMPUTED_VALUE"""),"Disagree")</f>
        <v>Disagree</v>
      </c>
      <c r="AW44" s="1" t="str">
        <f ca="1">IFERROR(__xludf.DUMMYFUNCTION("""COMPUTED_VALUE"""),"Agree")</f>
        <v>Agree</v>
      </c>
      <c r="AX44" s="1" t="str">
        <f ca="1">IFERROR(__xludf.DUMMYFUNCTION("""COMPUTED_VALUE"""),"Agree")</f>
        <v>Agree</v>
      </c>
      <c r="AY44" s="1" t="str">
        <f ca="1">IFERROR(__xludf.DUMMYFUNCTION("""COMPUTED_VALUE"""),"Agree")</f>
        <v>Agree</v>
      </c>
      <c r="AZ44" s="1" t="str">
        <f ca="1">IFERROR(__xludf.DUMMYFUNCTION("""COMPUTED_VALUE"""),"Agree")</f>
        <v>Agree</v>
      </c>
      <c r="BA44" s="1" t="str">
        <f ca="1">IFERROR(__xludf.DUMMYFUNCTION("""COMPUTED_VALUE"""),"Strongly Agree")</f>
        <v>Strongly Agree</v>
      </c>
      <c r="BB44" s="1" t="str">
        <f ca="1">IFERROR(__xludf.DUMMYFUNCTION("""COMPUTED_VALUE"""),"Agree")</f>
        <v>Agree</v>
      </c>
      <c r="BC44" s="1" t="str">
        <f ca="1">IFERROR(__xludf.DUMMYFUNCTION("""COMPUTED_VALUE"""),"Engaging in Risky Behavior, Join in Positive/ Healthy Family Activities, Exercise, Participate in Healthy Recreation/Hobbies")</f>
        <v>Engaging in Risky Behavior, Join in Positive/ Healthy Family Activities, Exercise, Participate in Healthy Recreation/Hobbies</v>
      </c>
      <c r="BD44" s="1" t="str">
        <f ca="1">IFERROR(__xludf.DUMMYFUNCTION("""COMPUTED_VALUE"""),"Rarely")</f>
        <v>Rarely</v>
      </c>
      <c r="BF44" s="1">
        <f t="shared" ca="1" si="0"/>
        <v>1</v>
      </c>
      <c r="BG44" s="7">
        <f t="shared" ca="1" si="1"/>
        <v>4</v>
      </c>
      <c r="BH44" s="1">
        <f t="shared" ca="1" si="2"/>
        <v>4</v>
      </c>
      <c r="BI44" s="10">
        <f t="shared" ca="1" si="3"/>
        <v>1</v>
      </c>
      <c r="BJ44" s="10">
        <f t="shared" ca="1" si="4"/>
        <v>2</v>
      </c>
      <c r="BK44" s="10">
        <f t="shared" ca="1" si="5"/>
        <v>4</v>
      </c>
      <c r="BL44" s="10">
        <f t="shared" ref="BL44:BM44" ca="1" si="252">IF(I44="Yes",1,IF(I44="No",2))</f>
        <v>1</v>
      </c>
      <c r="BM44" s="10">
        <f t="shared" ca="1" si="252"/>
        <v>1</v>
      </c>
      <c r="BN44" s="10">
        <f t="shared" ca="1" si="7"/>
        <v>2</v>
      </c>
      <c r="BO44" s="10">
        <f t="shared" ref="BO44:BP44" ca="1" si="253">IF(L44="Strongly Disagree",1,IF(L44="Disagree",2,IF(L44="Neutral",3,IF(L44="Agree",4,IF(L44="Strongly Agree",5)))))</f>
        <v>2</v>
      </c>
      <c r="BP44" s="10">
        <f t="shared" ca="1" si="253"/>
        <v>5</v>
      </c>
      <c r="BQ44" s="10">
        <f t="shared" ca="1" si="9"/>
        <v>2</v>
      </c>
      <c r="BR44" s="1">
        <f t="shared" ca="1" si="10"/>
        <v>4</v>
      </c>
      <c r="BS44" s="10">
        <f t="shared" ref="BS44:CB44" ca="1" si="254">IF(P44="Not at all",1,IF(P44="A little bit",2,IF(P44="Moderately",3,IF(P44="Quite a bit",4,IF(P44="Extremely",5)))))</f>
        <v>5</v>
      </c>
      <c r="BT44" s="10">
        <f t="shared" ca="1" si="254"/>
        <v>4</v>
      </c>
      <c r="BU44" s="10">
        <f t="shared" ca="1" si="254"/>
        <v>4</v>
      </c>
      <c r="BV44" s="10">
        <f t="shared" ca="1" si="254"/>
        <v>4</v>
      </c>
      <c r="BW44" s="10">
        <f t="shared" ca="1" si="254"/>
        <v>4</v>
      </c>
      <c r="BX44" s="10">
        <f t="shared" ca="1" si="254"/>
        <v>4</v>
      </c>
      <c r="BY44" s="10">
        <f t="shared" ca="1" si="254"/>
        <v>4</v>
      </c>
      <c r="BZ44" s="10">
        <f t="shared" ca="1" si="254"/>
        <v>4</v>
      </c>
      <c r="CA44" s="10">
        <f t="shared" ca="1" si="254"/>
        <v>4</v>
      </c>
      <c r="CB44" s="10">
        <f t="shared" ca="1" si="254"/>
        <v>4</v>
      </c>
      <c r="CC44" s="10">
        <f t="shared" ca="1" si="12"/>
        <v>2</v>
      </c>
      <c r="CD44" s="10">
        <f t="shared" ref="CD44:CH44" ca="1" si="255">IF(AA44="Not at all",1,IF(AA44="A little bit",2,IF(AA44="Moderately",3,IF(AA44="Quite a bit",4,IF(AA44="Extremely",5)))))</f>
        <v>5</v>
      </c>
      <c r="CE44" s="10">
        <f t="shared" ca="1" si="255"/>
        <v>5</v>
      </c>
      <c r="CF44" s="10">
        <f t="shared" ca="1" si="255"/>
        <v>4</v>
      </c>
      <c r="CG44" s="10">
        <f t="shared" ca="1" si="255"/>
        <v>1</v>
      </c>
      <c r="CH44" s="10">
        <f t="shared" ca="1" si="255"/>
        <v>2</v>
      </c>
      <c r="CI44" s="10">
        <f t="shared" ref="CI44:CT44" ca="1" si="256">IF(AF44="Never",1,IF(AF44="Rarely",2,IF(AF44="Sometimes",3,IF(AF44="Often",4,IF(AF44="Very Often",5)))))</f>
        <v>5</v>
      </c>
      <c r="CJ44" s="10">
        <f t="shared" ca="1" si="256"/>
        <v>5</v>
      </c>
      <c r="CK44" s="10">
        <f t="shared" ca="1" si="256"/>
        <v>2</v>
      </c>
      <c r="CL44" s="10">
        <f t="shared" ca="1" si="256"/>
        <v>3</v>
      </c>
      <c r="CM44" s="10">
        <f t="shared" ca="1" si="256"/>
        <v>2</v>
      </c>
      <c r="CN44" s="10">
        <f t="shared" ca="1" si="256"/>
        <v>4</v>
      </c>
      <c r="CO44" s="10">
        <f t="shared" ca="1" si="256"/>
        <v>4</v>
      </c>
      <c r="CP44" s="10">
        <f t="shared" ca="1" si="256"/>
        <v>4</v>
      </c>
      <c r="CQ44" s="10">
        <f t="shared" ca="1" si="256"/>
        <v>3</v>
      </c>
      <c r="CR44" s="10">
        <f t="shared" ca="1" si="256"/>
        <v>2</v>
      </c>
      <c r="CS44" s="10">
        <f t="shared" ca="1" si="256"/>
        <v>2</v>
      </c>
      <c r="CT44" s="10">
        <f t="shared" ca="1" si="256"/>
        <v>1</v>
      </c>
      <c r="CU44" s="10">
        <f t="shared" ca="1" si="15"/>
        <v>1</v>
      </c>
      <c r="CV44" s="1">
        <f t="shared" ref="CV44:DE44" ca="1" si="257">IF(AS44="Strongly Disagree",1,IF(AS44="Disagree",2,IF(AS44="Neutral",3,IF(AS44="Agree",4,IF(AS44="Strongly Agree",5)))))</f>
        <v>3</v>
      </c>
      <c r="CW44" s="1">
        <f t="shared" ca="1" si="257"/>
        <v>2</v>
      </c>
      <c r="CX44" s="1">
        <f t="shared" ca="1" si="257"/>
        <v>4</v>
      </c>
      <c r="CY44" s="1">
        <f t="shared" ca="1" si="257"/>
        <v>2</v>
      </c>
      <c r="CZ44" s="1">
        <f t="shared" ca="1" si="257"/>
        <v>4</v>
      </c>
      <c r="DA44" s="1">
        <f t="shared" ca="1" si="257"/>
        <v>4</v>
      </c>
      <c r="DB44" s="1">
        <f t="shared" ca="1" si="257"/>
        <v>4</v>
      </c>
      <c r="DC44" s="1">
        <f t="shared" ca="1" si="257"/>
        <v>4</v>
      </c>
      <c r="DD44" s="1">
        <f t="shared" ca="1" si="257"/>
        <v>5</v>
      </c>
      <c r="DE44" s="1">
        <f t="shared" ca="1" si="257"/>
        <v>4</v>
      </c>
      <c r="DG44" s="1">
        <f t="shared" ca="1" si="17"/>
        <v>2</v>
      </c>
    </row>
    <row r="45" spans="1:111" ht="15">
      <c r="A45" s="8">
        <f ca="1">IFERROR(__xludf.DUMMYFUNCTION("""COMPUTED_VALUE"""),43802.5259580555)</f>
        <v>43802.525958055499</v>
      </c>
      <c r="B45" s="1" t="str">
        <f ca="1">IFERROR(__xludf.DUMMYFUNCTION("""COMPUTED_VALUE"""),"Yes")</f>
        <v>Yes</v>
      </c>
      <c r="C45" s="3" t="str">
        <f ca="1">IFERROR(__xludf.DUMMYFUNCTION("""COMPUTED_VALUE"""),"Sworn Officer")</f>
        <v>Sworn Officer</v>
      </c>
      <c r="D45" s="1" t="str">
        <f ca="1">IFERROR(__xludf.DUMMYFUNCTION("""COMPUTED_VALUE"""),"20+ years")</f>
        <v>20+ years</v>
      </c>
      <c r="E45" s="1" t="str">
        <f ca="1">IFERROR(__xludf.DUMMYFUNCTION("""COMPUTED_VALUE"""),"Quite a bit")</f>
        <v>Quite a bit</v>
      </c>
      <c r="F45" s="1" t="str">
        <f ca="1">IFERROR(__xludf.DUMMYFUNCTION("""COMPUTED_VALUE"""),"Yes")</f>
        <v>Yes</v>
      </c>
      <c r="G45" s="1" t="str">
        <f ca="1">IFERROR(__xludf.DUMMYFUNCTION("""COMPUTED_VALUE"""),"Sometimes")</f>
        <v>Sometimes</v>
      </c>
      <c r="H45" s="1" t="str">
        <f ca="1">IFERROR(__xludf.DUMMYFUNCTION("""COMPUTED_VALUE"""),"A little bit")</f>
        <v>A little bit</v>
      </c>
      <c r="I45" s="1" t="str">
        <f ca="1">IFERROR(__xludf.DUMMYFUNCTION("""COMPUTED_VALUE"""),"Yes")</f>
        <v>Yes</v>
      </c>
      <c r="J45" s="1" t="str">
        <f ca="1">IFERROR(__xludf.DUMMYFUNCTION("""COMPUTED_VALUE"""),"Yes")</f>
        <v>Yes</v>
      </c>
      <c r="K45" s="1" t="str">
        <f ca="1">IFERROR(__xludf.DUMMYFUNCTION("""COMPUTED_VALUE"""),"Rarely")</f>
        <v>Rarely</v>
      </c>
      <c r="L45" s="1" t="str">
        <f ca="1">IFERROR(__xludf.DUMMYFUNCTION("""COMPUTED_VALUE"""),"Neutral")</f>
        <v>Neutral</v>
      </c>
      <c r="M45" s="1" t="str">
        <f ca="1">IFERROR(__xludf.DUMMYFUNCTION("""COMPUTED_VALUE"""),"Agree")</f>
        <v>Agree</v>
      </c>
      <c r="N45" s="1" t="str">
        <f ca="1">IFERROR(__xludf.DUMMYFUNCTION("""COMPUTED_VALUE"""),"Moderately")</f>
        <v>Moderately</v>
      </c>
      <c r="O45" s="1" t="str">
        <f ca="1">IFERROR(__xludf.DUMMYFUNCTION("""COMPUTED_VALUE"""),"Agree")</f>
        <v>Agree</v>
      </c>
      <c r="P45" s="1" t="str">
        <f ca="1">IFERROR(__xludf.DUMMYFUNCTION("""COMPUTED_VALUE"""),"Extremely")</f>
        <v>Extremely</v>
      </c>
      <c r="Q45" s="1" t="str">
        <f ca="1">IFERROR(__xludf.DUMMYFUNCTION("""COMPUTED_VALUE"""),"Not at all")</f>
        <v>Not at all</v>
      </c>
      <c r="R45" s="1" t="str">
        <f ca="1">IFERROR(__xludf.DUMMYFUNCTION("""COMPUTED_VALUE"""),"A little bit")</f>
        <v>A little bit</v>
      </c>
      <c r="S45" s="1" t="str">
        <f ca="1">IFERROR(__xludf.DUMMYFUNCTION("""COMPUTED_VALUE"""),"Not at all")</f>
        <v>Not at all</v>
      </c>
      <c r="T45" s="1" t="str">
        <f ca="1">IFERROR(__xludf.DUMMYFUNCTION("""COMPUTED_VALUE"""),"Not at all")</f>
        <v>Not at all</v>
      </c>
      <c r="U45" s="1" t="str">
        <f ca="1">IFERROR(__xludf.DUMMYFUNCTION("""COMPUTED_VALUE"""),"A little bit")</f>
        <v>A little bit</v>
      </c>
      <c r="V45" s="1" t="str">
        <f ca="1">IFERROR(__xludf.DUMMYFUNCTION("""COMPUTED_VALUE"""),"Not at all")</f>
        <v>Not at all</v>
      </c>
      <c r="W45" s="1" t="str">
        <f ca="1">IFERROR(__xludf.DUMMYFUNCTION("""COMPUTED_VALUE"""),"A little bit")</f>
        <v>A little bit</v>
      </c>
      <c r="X45" s="1" t="str">
        <f ca="1">IFERROR(__xludf.DUMMYFUNCTION("""COMPUTED_VALUE"""),"A little bit")</f>
        <v>A little bit</v>
      </c>
      <c r="Y45" s="1" t="str">
        <f ca="1">IFERROR(__xludf.DUMMYFUNCTION("""COMPUTED_VALUE"""),"A little bit")</f>
        <v>A little bit</v>
      </c>
      <c r="Z45" s="1" t="str">
        <f ca="1">IFERROR(__xludf.DUMMYFUNCTION("""COMPUTED_VALUE"""),"Both")</f>
        <v>Both</v>
      </c>
      <c r="AA45" s="1" t="str">
        <f ca="1">IFERROR(__xludf.DUMMYFUNCTION("""COMPUTED_VALUE"""),"A little bit")</f>
        <v>A little bit</v>
      </c>
      <c r="AB45" s="1" t="str">
        <f ca="1">IFERROR(__xludf.DUMMYFUNCTION("""COMPUTED_VALUE"""),"Quite a bit")</f>
        <v>Quite a bit</v>
      </c>
      <c r="AC45" s="1" t="str">
        <f ca="1">IFERROR(__xludf.DUMMYFUNCTION("""COMPUTED_VALUE"""),"Moderately")</f>
        <v>Moderately</v>
      </c>
      <c r="AD45" s="1" t="str">
        <f ca="1">IFERROR(__xludf.DUMMYFUNCTION("""COMPUTED_VALUE"""),"A little bit")</f>
        <v>A little bit</v>
      </c>
      <c r="AE45" s="1" t="str">
        <f ca="1">IFERROR(__xludf.DUMMYFUNCTION("""COMPUTED_VALUE"""),"Not at all")</f>
        <v>Not at all</v>
      </c>
      <c r="AF45" s="1" t="str">
        <f ca="1">IFERROR(__xludf.DUMMYFUNCTION("""COMPUTED_VALUE"""),"Sometimes")</f>
        <v>Sometimes</v>
      </c>
      <c r="AG45" s="1" t="str">
        <f ca="1">IFERROR(__xludf.DUMMYFUNCTION("""COMPUTED_VALUE"""),"Very Often")</f>
        <v>Very Often</v>
      </c>
      <c r="AH45" s="1" t="str">
        <f ca="1">IFERROR(__xludf.DUMMYFUNCTION("""COMPUTED_VALUE"""),"Sometimes")</f>
        <v>Sometimes</v>
      </c>
      <c r="AI45" s="1" t="str">
        <f ca="1">IFERROR(__xludf.DUMMYFUNCTION("""COMPUTED_VALUE"""),"Rarely")</f>
        <v>Rarely</v>
      </c>
      <c r="AJ45" s="1" t="str">
        <f ca="1">IFERROR(__xludf.DUMMYFUNCTION("""COMPUTED_VALUE"""),"Often")</f>
        <v>Often</v>
      </c>
      <c r="AK45" s="1" t="str">
        <f ca="1">IFERROR(__xludf.DUMMYFUNCTION("""COMPUTED_VALUE"""),"Sometimes")</f>
        <v>Sometimes</v>
      </c>
      <c r="AL45" s="1" t="str">
        <f ca="1">IFERROR(__xludf.DUMMYFUNCTION("""COMPUTED_VALUE"""),"Sometimes")</f>
        <v>Sometimes</v>
      </c>
      <c r="AM45" s="1" t="str">
        <f ca="1">IFERROR(__xludf.DUMMYFUNCTION("""COMPUTED_VALUE"""),"Sometimes")</f>
        <v>Sometimes</v>
      </c>
      <c r="AN45" s="1" t="str">
        <f ca="1">IFERROR(__xludf.DUMMYFUNCTION("""COMPUTED_VALUE"""),"Rarely")</f>
        <v>Rarely</v>
      </c>
      <c r="AO45" s="1" t="str">
        <f ca="1">IFERROR(__xludf.DUMMYFUNCTION("""COMPUTED_VALUE"""),"Rarely")</f>
        <v>Rarely</v>
      </c>
      <c r="AP45" s="1" t="str">
        <f ca="1">IFERROR(__xludf.DUMMYFUNCTION("""COMPUTED_VALUE"""),"Never")</f>
        <v>Never</v>
      </c>
      <c r="AQ45" s="1" t="str">
        <f ca="1">IFERROR(__xludf.DUMMYFUNCTION("""COMPUTED_VALUE"""),"Sometimes")</f>
        <v>Sometimes</v>
      </c>
      <c r="AR45" s="1" t="str">
        <f ca="1">IFERROR(__xludf.DUMMYFUNCTION("""COMPUTED_VALUE"""),"(2-3)x’s a Month")</f>
        <v>(2-3)x’s a Month</v>
      </c>
      <c r="AS45" s="1" t="str">
        <f ca="1">IFERROR(__xludf.DUMMYFUNCTION("""COMPUTED_VALUE"""),"Disagree")</f>
        <v>Disagree</v>
      </c>
      <c r="AT45" s="1" t="str">
        <f ca="1">IFERROR(__xludf.DUMMYFUNCTION("""COMPUTED_VALUE"""),"Disagree")</f>
        <v>Disagree</v>
      </c>
      <c r="AU45" s="1" t="str">
        <f ca="1">IFERROR(__xludf.DUMMYFUNCTION("""COMPUTED_VALUE"""),"Agree")</f>
        <v>Agree</v>
      </c>
      <c r="AV45" s="1" t="str">
        <f ca="1">IFERROR(__xludf.DUMMYFUNCTION("""COMPUTED_VALUE"""),"Strongly Disagree")</f>
        <v>Strongly Disagree</v>
      </c>
      <c r="AW45" s="1" t="str">
        <f ca="1">IFERROR(__xludf.DUMMYFUNCTION("""COMPUTED_VALUE"""),"Disagree")</f>
        <v>Disagree</v>
      </c>
      <c r="AX45" s="1" t="str">
        <f ca="1">IFERROR(__xludf.DUMMYFUNCTION("""COMPUTED_VALUE"""),"Disagree")</f>
        <v>Disagree</v>
      </c>
      <c r="AY45" s="1" t="str">
        <f ca="1">IFERROR(__xludf.DUMMYFUNCTION("""COMPUTED_VALUE"""),"Agree")</f>
        <v>Agree</v>
      </c>
      <c r="AZ45" s="1" t="str">
        <f ca="1">IFERROR(__xludf.DUMMYFUNCTION("""COMPUTED_VALUE"""),"Agree")</f>
        <v>Agree</v>
      </c>
      <c r="BA45" s="1" t="str">
        <f ca="1">IFERROR(__xludf.DUMMYFUNCTION("""COMPUTED_VALUE"""),"Neutral")</f>
        <v>Neutral</v>
      </c>
      <c r="BB45" s="1" t="str">
        <f ca="1">IFERROR(__xludf.DUMMYFUNCTION("""COMPUTED_VALUE"""),"Agree")</f>
        <v>Agree</v>
      </c>
      <c r="BC45" s="1" t="str">
        <f ca="1">IFERROR(__xludf.DUMMYFUNCTION("""COMPUTED_VALUE"""),"Exercise, Talk to others outside of the department about your hard shift, Participate in Healthy Recreation/Hobbies")</f>
        <v>Exercise, Talk to others outside of the department about your hard shift, Participate in Healthy Recreation/Hobbies</v>
      </c>
      <c r="BD45" s="1" t="str">
        <f ca="1">IFERROR(__xludf.DUMMYFUNCTION("""COMPUTED_VALUE"""),"Never")</f>
        <v>Never</v>
      </c>
      <c r="BF45" s="1">
        <f t="shared" ca="1" si="0"/>
        <v>1</v>
      </c>
      <c r="BG45" s="7">
        <f t="shared" ca="1" si="1"/>
        <v>4</v>
      </c>
      <c r="BH45" s="1">
        <f t="shared" ca="1" si="2"/>
        <v>4</v>
      </c>
      <c r="BI45" s="10">
        <f t="shared" ca="1" si="3"/>
        <v>1</v>
      </c>
      <c r="BJ45" s="10">
        <f t="shared" ca="1" si="4"/>
        <v>3</v>
      </c>
      <c r="BK45" s="10">
        <f t="shared" ca="1" si="5"/>
        <v>2</v>
      </c>
      <c r="BL45" s="10">
        <f t="shared" ref="BL45:BM45" ca="1" si="258">IF(I45="Yes",1,IF(I45="No",2))</f>
        <v>1</v>
      </c>
      <c r="BM45" s="10">
        <f t="shared" ca="1" si="258"/>
        <v>1</v>
      </c>
      <c r="BN45" s="10">
        <f t="shared" ca="1" si="7"/>
        <v>2</v>
      </c>
      <c r="BO45" s="10">
        <f t="shared" ref="BO45:BP45" ca="1" si="259">IF(L45="Strongly Disagree",1,IF(L45="Disagree",2,IF(L45="Neutral",3,IF(L45="Agree",4,IF(L45="Strongly Agree",5)))))</f>
        <v>3</v>
      </c>
      <c r="BP45" s="10">
        <f t="shared" ca="1" si="259"/>
        <v>4</v>
      </c>
      <c r="BQ45" s="10">
        <f t="shared" ca="1" si="9"/>
        <v>3</v>
      </c>
      <c r="BR45" s="1">
        <f t="shared" ca="1" si="10"/>
        <v>4</v>
      </c>
      <c r="BS45" s="10">
        <f t="shared" ref="BS45:CB45" ca="1" si="260">IF(P45="Not at all",1,IF(P45="A little bit",2,IF(P45="Moderately",3,IF(P45="Quite a bit",4,IF(P45="Extremely",5)))))</f>
        <v>5</v>
      </c>
      <c r="BT45" s="10">
        <f t="shared" ca="1" si="260"/>
        <v>1</v>
      </c>
      <c r="BU45" s="10">
        <f t="shared" ca="1" si="260"/>
        <v>2</v>
      </c>
      <c r="BV45" s="10">
        <f t="shared" ca="1" si="260"/>
        <v>1</v>
      </c>
      <c r="BW45" s="10">
        <f t="shared" ca="1" si="260"/>
        <v>1</v>
      </c>
      <c r="BX45" s="10">
        <f t="shared" ca="1" si="260"/>
        <v>2</v>
      </c>
      <c r="BY45" s="10">
        <f t="shared" ca="1" si="260"/>
        <v>1</v>
      </c>
      <c r="BZ45" s="10">
        <f t="shared" ca="1" si="260"/>
        <v>2</v>
      </c>
      <c r="CA45" s="10">
        <f t="shared" ca="1" si="260"/>
        <v>2</v>
      </c>
      <c r="CB45" s="10">
        <f t="shared" ca="1" si="260"/>
        <v>2</v>
      </c>
      <c r="CC45" s="10">
        <f t="shared" ca="1" si="12"/>
        <v>3</v>
      </c>
      <c r="CD45" s="10">
        <f t="shared" ref="CD45:CH45" ca="1" si="261">IF(AA45="Not at all",1,IF(AA45="A little bit",2,IF(AA45="Moderately",3,IF(AA45="Quite a bit",4,IF(AA45="Extremely",5)))))</f>
        <v>2</v>
      </c>
      <c r="CE45" s="10">
        <f t="shared" ca="1" si="261"/>
        <v>4</v>
      </c>
      <c r="CF45" s="10">
        <f t="shared" ca="1" si="261"/>
        <v>3</v>
      </c>
      <c r="CG45" s="10">
        <f t="shared" ca="1" si="261"/>
        <v>2</v>
      </c>
      <c r="CH45" s="10">
        <f t="shared" ca="1" si="261"/>
        <v>1</v>
      </c>
      <c r="CI45" s="10">
        <f t="shared" ref="CI45:CT45" ca="1" si="262">IF(AF45="Never",1,IF(AF45="Rarely",2,IF(AF45="Sometimes",3,IF(AF45="Often",4,IF(AF45="Very Often",5)))))</f>
        <v>3</v>
      </c>
      <c r="CJ45" s="10">
        <f t="shared" ca="1" si="262"/>
        <v>5</v>
      </c>
      <c r="CK45" s="10">
        <f t="shared" ca="1" si="262"/>
        <v>3</v>
      </c>
      <c r="CL45" s="10">
        <f t="shared" ca="1" si="262"/>
        <v>2</v>
      </c>
      <c r="CM45" s="10">
        <f t="shared" ca="1" si="262"/>
        <v>4</v>
      </c>
      <c r="CN45" s="10">
        <f t="shared" ca="1" si="262"/>
        <v>3</v>
      </c>
      <c r="CO45" s="10">
        <f t="shared" ca="1" si="262"/>
        <v>3</v>
      </c>
      <c r="CP45" s="10">
        <f t="shared" ca="1" si="262"/>
        <v>3</v>
      </c>
      <c r="CQ45" s="10">
        <f t="shared" ca="1" si="262"/>
        <v>2</v>
      </c>
      <c r="CR45" s="10">
        <f t="shared" ca="1" si="262"/>
        <v>2</v>
      </c>
      <c r="CS45" s="10">
        <f t="shared" ca="1" si="262"/>
        <v>1</v>
      </c>
      <c r="CT45" s="10">
        <f t="shared" ca="1" si="262"/>
        <v>3</v>
      </c>
      <c r="CU45" s="10" t="b">
        <f t="shared" ca="1" si="15"/>
        <v>0</v>
      </c>
      <c r="CV45" s="1">
        <f t="shared" ref="CV45:DE45" ca="1" si="263">IF(AS45="Strongly Disagree",1,IF(AS45="Disagree",2,IF(AS45="Neutral",3,IF(AS45="Agree",4,IF(AS45="Strongly Agree",5)))))</f>
        <v>2</v>
      </c>
      <c r="CW45" s="1">
        <f t="shared" ca="1" si="263"/>
        <v>2</v>
      </c>
      <c r="CX45" s="1">
        <f t="shared" ca="1" si="263"/>
        <v>4</v>
      </c>
      <c r="CY45" s="1">
        <f t="shared" ca="1" si="263"/>
        <v>1</v>
      </c>
      <c r="CZ45" s="1">
        <f t="shared" ca="1" si="263"/>
        <v>2</v>
      </c>
      <c r="DA45" s="1">
        <f t="shared" ca="1" si="263"/>
        <v>2</v>
      </c>
      <c r="DB45" s="1">
        <f t="shared" ca="1" si="263"/>
        <v>4</v>
      </c>
      <c r="DC45" s="1">
        <f t="shared" ca="1" si="263"/>
        <v>4</v>
      </c>
      <c r="DD45" s="1">
        <f t="shared" ca="1" si="263"/>
        <v>3</v>
      </c>
      <c r="DE45" s="1">
        <f t="shared" ca="1" si="263"/>
        <v>4</v>
      </c>
      <c r="DG45" s="1">
        <f t="shared" ca="1" si="17"/>
        <v>1</v>
      </c>
    </row>
    <row r="46" spans="1:111" ht="15">
      <c r="A46" s="8">
        <f ca="1">IFERROR(__xludf.DUMMYFUNCTION("""COMPUTED_VALUE"""),43802.5264620833)</f>
        <v>43802.526462083297</v>
      </c>
      <c r="B46" s="1" t="str">
        <f ca="1">IFERROR(__xludf.DUMMYFUNCTION("""COMPUTED_VALUE"""),"Yes")</f>
        <v>Yes</v>
      </c>
      <c r="C46" s="3" t="str">
        <f ca="1">IFERROR(__xludf.DUMMYFUNCTION("""COMPUTED_VALUE"""),"Law Enforcement Professional  (Dispatch or other Civilian Department Member )")</f>
        <v>Law Enforcement Professional  (Dispatch or other Civilian Department Member )</v>
      </c>
      <c r="D46" s="1" t="str">
        <f ca="1">IFERROR(__xludf.DUMMYFUNCTION("""COMPUTED_VALUE"""),"7-13 years")</f>
        <v>7-13 years</v>
      </c>
      <c r="E46" s="1" t="str">
        <f ca="1">IFERROR(__xludf.DUMMYFUNCTION("""COMPUTED_VALUE"""),"Moderately")</f>
        <v>Moderately</v>
      </c>
      <c r="F46" s="1" t="str">
        <f ca="1">IFERROR(__xludf.DUMMYFUNCTION("""COMPUTED_VALUE"""),"Yes")</f>
        <v>Yes</v>
      </c>
      <c r="G46" s="1" t="str">
        <f ca="1">IFERROR(__xludf.DUMMYFUNCTION("""COMPUTED_VALUE"""),"Sometimes")</f>
        <v>Sometimes</v>
      </c>
      <c r="H46" s="1" t="str">
        <f ca="1">IFERROR(__xludf.DUMMYFUNCTION("""COMPUTED_VALUE"""),"Moderately")</f>
        <v>Moderately</v>
      </c>
      <c r="I46" s="1" t="str">
        <f ca="1">IFERROR(__xludf.DUMMYFUNCTION("""COMPUTED_VALUE"""),"Yes")</f>
        <v>Yes</v>
      </c>
      <c r="J46" s="1" t="str">
        <f ca="1">IFERROR(__xludf.DUMMYFUNCTION("""COMPUTED_VALUE"""),"No")</f>
        <v>No</v>
      </c>
      <c r="K46" s="1" t="str">
        <f ca="1">IFERROR(__xludf.DUMMYFUNCTION("""COMPUTED_VALUE"""),"Rarely")</f>
        <v>Rarely</v>
      </c>
      <c r="L46" s="1" t="str">
        <f ca="1">IFERROR(__xludf.DUMMYFUNCTION("""COMPUTED_VALUE"""),"Disagree")</f>
        <v>Disagree</v>
      </c>
      <c r="M46" s="1" t="str">
        <f ca="1">IFERROR(__xludf.DUMMYFUNCTION("""COMPUTED_VALUE"""),"Neutral")</f>
        <v>Neutral</v>
      </c>
      <c r="N46" s="1" t="str">
        <f ca="1">IFERROR(__xludf.DUMMYFUNCTION("""COMPUTED_VALUE"""),"Quite a bit")</f>
        <v>Quite a bit</v>
      </c>
      <c r="O46" s="1" t="str">
        <f ca="1">IFERROR(__xludf.DUMMYFUNCTION("""COMPUTED_VALUE"""),"Neutral")</f>
        <v>Neutral</v>
      </c>
      <c r="P46" s="1" t="str">
        <f ca="1">IFERROR(__xludf.DUMMYFUNCTION("""COMPUTED_VALUE"""),"Quite a bit")</f>
        <v>Quite a bit</v>
      </c>
      <c r="Q46" s="1" t="str">
        <f ca="1">IFERROR(__xludf.DUMMYFUNCTION("""COMPUTED_VALUE"""),"Moderately")</f>
        <v>Moderately</v>
      </c>
      <c r="R46" s="1" t="str">
        <f ca="1">IFERROR(__xludf.DUMMYFUNCTION("""COMPUTED_VALUE"""),"Moderately")</f>
        <v>Moderately</v>
      </c>
      <c r="S46" s="1" t="str">
        <f ca="1">IFERROR(__xludf.DUMMYFUNCTION("""COMPUTED_VALUE"""),"Quite a bit")</f>
        <v>Quite a bit</v>
      </c>
      <c r="T46" s="1" t="str">
        <f ca="1">IFERROR(__xludf.DUMMYFUNCTION("""COMPUTED_VALUE"""),"Quite a bit")</f>
        <v>Quite a bit</v>
      </c>
      <c r="U46" s="1" t="str">
        <f ca="1">IFERROR(__xludf.DUMMYFUNCTION("""COMPUTED_VALUE"""),"Quite a bit")</f>
        <v>Quite a bit</v>
      </c>
      <c r="V46" s="1" t="str">
        <f ca="1">IFERROR(__xludf.DUMMYFUNCTION("""COMPUTED_VALUE"""),"Quite a bit")</f>
        <v>Quite a bit</v>
      </c>
      <c r="W46" s="1" t="str">
        <f ca="1">IFERROR(__xludf.DUMMYFUNCTION("""COMPUTED_VALUE"""),"Moderately")</f>
        <v>Moderately</v>
      </c>
      <c r="X46" s="1" t="str">
        <f ca="1">IFERROR(__xludf.DUMMYFUNCTION("""COMPUTED_VALUE"""),"Quite a bit")</f>
        <v>Quite a bit</v>
      </c>
      <c r="Y46" s="1" t="str">
        <f ca="1">IFERROR(__xludf.DUMMYFUNCTION("""COMPUTED_VALUE"""),"Quite a bit")</f>
        <v>Quite a bit</v>
      </c>
      <c r="Z46" s="1" t="str">
        <f ca="1">IFERROR(__xludf.DUMMYFUNCTION("""COMPUTED_VALUE"""),"Both")</f>
        <v>Both</v>
      </c>
      <c r="AA46" s="1" t="str">
        <f ca="1">IFERROR(__xludf.DUMMYFUNCTION("""COMPUTED_VALUE"""),"A little bit")</f>
        <v>A little bit</v>
      </c>
      <c r="AB46" s="1" t="str">
        <f ca="1">IFERROR(__xludf.DUMMYFUNCTION("""COMPUTED_VALUE"""),"Moderately")</f>
        <v>Moderately</v>
      </c>
      <c r="AC46" s="1" t="str">
        <f ca="1">IFERROR(__xludf.DUMMYFUNCTION("""COMPUTED_VALUE"""),"A little bit")</f>
        <v>A little bit</v>
      </c>
      <c r="AD46" s="1" t="str">
        <f ca="1">IFERROR(__xludf.DUMMYFUNCTION("""COMPUTED_VALUE"""),"Not at all")</f>
        <v>Not at all</v>
      </c>
      <c r="AE46" s="1" t="str">
        <f ca="1">IFERROR(__xludf.DUMMYFUNCTION("""COMPUTED_VALUE"""),"Moderately")</f>
        <v>Moderately</v>
      </c>
      <c r="AF46" s="1" t="str">
        <f ca="1">IFERROR(__xludf.DUMMYFUNCTION("""COMPUTED_VALUE"""),"Sometimes")</f>
        <v>Sometimes</v>
      </c>
      <c r="AG46" s="1" t="str">
        <f ca="1">IFERROR(__xludf.DUMMYFUNCTION("""COMPUTED_VALUE"""),"Often")</f>
        <v>Often</v>
      </c>
      <c r="AH46" s="1" t="str">
        <f ca="1">IFERROR(__xludf.DUMMYFUNCTION("""COMPUTED_VALUE"""),"Never")</f>
        <v>Never</v>
      </c>
      <c r="AI46" s="1" t="str">
        <f ca="1">IFERROR(__xludf.DUMMYFUNCTION("""COMPUTED_VALUE"""),"Sometimes")</f>
        <v>Sometimes</v>
      </c>
      <c r="AJ46" s="1" t="str">
        <f ca="1">IFERROR(__xludf.DUMMYFUNCTION("""COMPUTED_VALUE"""),"Sometimes")</f>
        <v>Sometimes</v>
      </c>
      <c r="AK46" s="1" t="str">
        <f ca="1">IFERROR(__xludf.DUMMYFUNCTION("""COMPUTED_VALUE"""),"Sometimes")</f>
        <v>Sometimes</v>
      </c>
      <c r="AL46" s="1" t="str">
        <f ca="1">IFERROR(__xludf.DUMMYFUNCTION("""COMPUTED_VALUE"""),"Often")</f>
        <v>Often</v>
      </c>
      <c r="AM46" s="1" t="str">
        <f ca="1">IFERROR(__xludf.DUMMYFUNCTION("""COMPUTED_VALUE"""),"Sometimes")</f>
        <v>Sometimes</v>
      </c>
      <c r="AN46" s="1" t="str">
        <f ca="1">IFERROR(__xludf.DUMMYFUNCTION("""COMPUTED_VALUE"""),"Sometimes")</f>
        <v>Sometimes</v>
      </c>
      <c r="AO46" s="1" t="str">
        <f ca="1">IFERROR(__xludf.DUMMYFUNCTION("""COMPUTED_VALUE"""),"Rarely")</f>
        <v>Rarely</v>
      </c>
      <c r="AP46" s="1" t="str">
        <f ca="1">IFERROR(__xludf.DUMMYFUNCTION("""COMPUTED_VALUE"""),"Sometimes")</f>
        <v>Sometimes</v>
      </c>
      <c r="AQ46" s="1" t="str">
        <f ca="1">IFERROR(__xludf.DUMMYFUNCTION("""COMPUTED_VALUE"""),"Never")</f>
        <v>Never</v>
      </c>
      <c r="AR46" s="1" t="str">
        <f ca="1">IFERROR(__xludf.DUMMYFUNCTION("""COMPUTED_VALUE"""),"Never")</f>
        <v>Never</v>
      </c>
      <c r="AS46" s="1" t="str">
        <f ca="1">IFERROR(__xludf.DUMMYFUNCTION("""COMPUTED_VALUE"""),"Neutral")</f>
        <v>Neutral</v>
      </c>
      <c r="AT46" s="1" t="str">
        <f ca="1">IFERROR(__xludf.DUMMYFUNCTION("""COMPUTED_VALUE"""),"Agree")</f>
        <v>Agree</v>
      </c>
      <c r="AU46" s="1" t="str">
        <f ca="1">IFERROR(__xludf.DUMMYFUNCTION("""COMPUTED_VALUE"""),"Neutral")</f>
        <v>Neutral</v>
      </c>
      <c r="AV46" s="1" t="str">
        <f ca="1">IFERROR(__xludf.DUMMYFUNCTION("""COMPUTED_VALUE"""),"Strongly Disagree")</f>
        <v>Strongly Disagree</v>
      </c>
      <c r="AW46" s="1" t="str">
        <f ca="1">IFERROR(__xludf.DUMMYFUNCTION("""COMPUTED_VALUE"""),"Strongly Disagree")</f>
        <v>Strongly Disagree</v>
      </c>
      <c r="AX46" s="1" t="str">
        <f ca="1">IFERROR(__xludf.DUMMYFUNCTION("""COMPUTED_VALUE"""),"Strongly Disagree")</f>
        <v>Strongly Disagree</v>
      </c>
      <c r="AY46" s="1" t="str">
        <f ca="1">IFERROR(__xludf.DUMMYFUNCTION("""COMPUTED_VALUE"""),"Neutral")</f>
        <v>Neutral</v>
      </c>
      <c r="AZ46" s="1" t="str">
        <f ca="1">IFERROR(__xludf.DUMMYFUNCTION("""COMPUTED_VALUE"""),"Disagree")</f>
        <v>Disagree</v>
      </c>
      <c r="BA46" s="1" t="str">
        <f ca="1">IFERROR(__xludf.DUMMYFUNCTION("""COMPUTED_VALUE"""),"Disagree")</f>
        <v>Disagree</v>
      </c>
      <c r="BB46" s="1" t="str">
        <f ca="1">IFERROR(__xludf.DUMMYFUNCTION("""COMPUTED_VALUE"""),"Agree")</f>
        <v>Agree</v>
      </c>
      <c r="BC46" s="1" t="str">
        <f ca="1">IFERROR(__xludf.DUMMYFUNCTION("""COMPUTED_VALUE"""),"Isolate Yourself, Join in Positive/ Healthy Family Activities, Talk to others outside of the department about your hard shift")</f>
        <v>Isolate Yourself, Join in Positive/ Healthy Family Activities, Talk to others outside of the department about your hard shift</v>
      </c>
      <c r="BD46" s="1" t="str">
        <f ca="1">IFERROR(__xludf.DUMMYFUNCTION("""COMPUTED_VALUE"""),"Rarely")</f>
        <v>Rarely</v>
      </c>
      <c r="BF46" s="1">
        <f t="shared" ca="1" si="0"/>
        <v>2</v>
      </c>
      <c r="BG46" s="7">
        <f t="shared" ca="1" si="1"/>
        <v>2</v>
      </c>
      <c r="BH46" s="1">
        <f t="shared" ca="1" si="2"/>
        <v>3</v>
      </c>
      <c r="BI46" s="10">
        <f t="shared" ca="1" si="3"/>
        <v>1</v>
      </c>
      <c r="BJ46" s="10">
        <f t="shared" ca="1" si="4"/>
        <v>3</v>
      </c>
      <c r="BK46" s="10">
        <f t="shared" ca="1" si="5"/>
        <v>3</v>
      </c>
      <c r="BL46" s="10">
        <f t="shared" ref="BL46:BM46" ca="1" si="264">IF(I46="Yes",1,IF(I46="No",2))</f>
        <v>1</v>
      </c>
      <c r="BM46" s="10">
        <f t="shared" ca="1" si="264"/>
        <v>2</v>
      </c>
      <c r="BN46" s="10">
        <f t="shared" ca="1" si="7"/>
        <v>2</v>
      </c>
      <c r="BO46" s="10">
        <f t="shared" ref="BO46:BP46" ca="1" si="265">IF(L46="Strongly Disagree",1,IF(L46="Disagree",2,IF(L46="Neutral",3,IF(L46="Agree",4,IF(L46="Strongly Agree",5)))))</f>
        <v>2</v>
      </c>
      <c r="BP46" s="10">
        <f t="shared" ca="1" si="265"/>
        <v>3</v>
      </c>
      <c r="BQ46" s="10">
        <f t="shared" ca="1" si="9"/>
        <v>4</v>
      </c>
      <c r="BR46" s="1">
        <f t="shared" ca="1" si="10"/>
        <v>3</v>
      </c>
      <c r="BS46" s="10">
        <f t="shared" ref="BS46:CB46" ca="1" si="266">IF(P46="Not at all",1,IF(P46="A little bit",2,IF(P46="Moderately",3,IF(P46="Quite a bit",4,IF(P46="Extremely",5)))))</f>
        <v>4</v>
      </c>
      <c r="BT46" s="10">
        <f t="shared" ca="1" si="266"/>
        <v>3</v>
      </c>
      <c r="BU46" s="10">
        <f t="shared" ca="1" si="266"/>
        <v>3</v>
      </c>
      <c r="BV46" s="10">
        <f t="shared" ca="1" si="266"/>
        <v>4</v>
      </c>
      <c r="BW46" s="10">
        <f t="shared" ca="1" si="266"/>
        <v>4</v>
      </c>
      <c r="BX46" s="10">
        <f t="shared" ca="1" si="266"/>
        <v>4</v>
      </c>
      <c r="BY46" s="10">
        <f t="shared" ca="1" si="266"/>
        <v>4</v>
      </c>
      <c r="BZ46" s="10">
        <f t="shared" ca="1" si="266"/>
        <v>3</v>
      </c>
      <c r="CA46" s="10">
        <f t="shared" ca="1" si="266"/>
        <v>4</v>
      </c>
      <c r="CB46" s="10">
        <f t="shared" ca="1" si="266"/>
        <v>4</v>
      </c>
      <c r="CC46" s="10">
        <f t="shared" ca="1" si="12"/>
        <v>3</v>
      </c>
      <c r="CD46" s="10">
        <f t="shared" ref="CD46:CH46" ca="1" si="267">IF(AA46="Not at all",1,IF(AA46="A little bit",2,IF(AA46="Moderately",3,IF(AA46="Quite a bit",4,IF(AA46="Extremely",5)))))</f>
        <v>2</v>
      </c>
      <c r="CE46" s="10">
        <f t="shared" ca="1" si="267"/>
        <v>3</v>
      </c>
      <c r="CF46" s="10">
        <f t="shared" ca="1" si="267"/>
        <v>2</v>
      </c>
      <c r="CG46" s="10">
        <f t="shared" ca="1" si="267"/>
        <v>1</v>
      </c>
      <c r="CH46" s="10">
        <f t="shared" ca="1" si="267"/>
        <v>3</v>
      </c>
      <c r="CI46" s="10">
        <f t="shared" ref="CI46:CT46" ca="1" si="268">IF(AF46="Never",1,IF(AF46="Rarely",2,IF(AF46="Sometimes",3,IF(AF46="Often",4,IF(AF46="Very Often",5)))))</f>
        <v>3</v>
      </c>
      <c r="CJ46" s="10">
        <f t="shared" ca="1" si="268"/>
        <v>4</v>
      </c>
      <c r="CK46" s="10">
        <f t="shared" ca="1" si="268"/>
        <v>1</v>
      </c>
      <c r="CL46" s="10">
        <f t="shared" ca="1" si="268"/>
        <v>3</v>
      </c>
      <c r="CM46" s="10">
        <f t="shared" ca="1" si="268"/>
        <v>3</v>
      </c>
      <c r="CN46" s="10">
        <f t="shared" ca="1" si="268"/>
        <v>3</v>
      </c>
      <c r="CO46" s="10">
        <f t="shared" ca="1" si="268"/>
        <v>4</v>
      </c>
      <c r="CP46" s="10">
        <f t="shared" ca="1" si="268"/>
        <v>3</v>
      </c>
      <c r="CQ46" s="10">
        <f t="shared" ca="1" si="268"/>
        <v>3</v>
      </c>
      <c r="CR46" s="10">
        <f t="shared" ca="1" si="268"/>
        <v>2</v>
      </c>
      <c r="CS46" s="10">
        <f t="shared" ca="1" si="268"/>
        <v>3</v>
      </c>
      <c r="CT46" s="10">
        <f t="shared" ca="1" si="268"/>
        <v>1</v>
      </c>
      <c r="CU46" s="10">
        <f t="shared" ca="1" si="15"/>
        <v>1</v>
      </c>
      <c r="CV46" s="1">
        <f t="shared" ref="CV46:DE46" ca="1" si="269">IF(AS46="Strongly Disagree",1,IF(AS46="Disagree",2,IF(AS46="Neutral",3,IF(AS46="Agree",4,IF(AS46="Strongly Agree",5)))))</f>
        <v>3</v>
      </c>
      <c r="CW46" s="1">
        <f t="shared" ca="1" si="269"/>
        <v>4</v>
      </c>
      <c r="CX46" s="1">
        <f t="shared" ca="1" si="269"/>
        <v>3</v>
      </c>
      <c r="CY46" s="1">
        <f t="shared" ca="1" si="269"/>
        <v>1</v>
      </c>
      <c r="CZ46" s="1">
        <f t="shared" ca="1" si="269"/>
        <v>1</v>
      </c>
      <c r="DA46" s="1">
        <f t="shared" ca="1" si="269"/>
        <v>1</v>
      </c>
      <c r="DB46" s="1">
        <f t="shared" ca="1" si="269"/>
        <v>3</v>
      </c>
      <c r="DC46" s="1">
        <f t="shared" ca="1" si="269"/>
        <v>2</v>
      </c>
      <c r="DD46" s="1">
        <f t="shared" ca="1" si="269"/>
        <v>2</v>
      </c>
      <c r="DE46" s="1">
        <f t="shared" ca="1" si="269"/>
        <v>4</v>
      </c>
      <c r="DG46" s="1">
        <f t="shared" ca="1" si="17"/>
        <v>2</v>
      </c>
    </row>
    <row r="47" spans="1:111" ht="15">
      <c r="A47" s="8">
        <f ca="1">IFERROR(__xludf.DUMMYFUNCTION("""COMPUTED_VALUE"""),43802.5271727199)</f>
        <v>43802.5271727199</v>
      </c>
      <c r="B47" s="1" t="str">
        <f ca="1">IFERROR(__xludf.DUMMYFUNCTION("""COMPUTED_VALUE"""),"Yes")</f>
        <v>Yes</v>
      </c>
      <c r="C47" s="3" t="str">
        <f ca="1">IFERROR(__xludf.DUMMYFUNCTION("""COMPUTED_VALUE"""),"Sworn Officer")</f>
        <v>Sworn Officer</v>
      </c>
      <c r="D47" s="1" t="str">
        <f ca="1">IFERROR(__xludf.DUMMYFUNCTION("""COMPUTED_VALUE"""),"20+ years")</f>
        <v>20+ years</v>
      </c>
      <c r="E47" s="1" t="str">
        <f ca="1">IFERROR(__xludf.DUMMYFUNCTION("""COMPUTED_VALUE"""),"Quite a bit")</f>
        <v>Quite a bit</v>
      </c>
      <c r="F47" s="1" t="str">
        <f ca="1">IFERROR(__xludf.DUMMYFUNCTION("""COMPUTED_VALUE"""),"Yes")</f>
        <v>Yes</v>
      </c>
      <c r="G47" s="1" t="str">
        <f ca="1">IFERROR(__xludf.DUMMYFUNCTION("""COMPUTED_VALUE"""),"Sometimes")</f>
        <v>Sometimes</v>
      </c>
      <c r="H47" s="1" t="str">
        <f ca="1">IFERROR(__xludf.DUMMYFUNCTION("""COMPUTED_VALUE"""),"Moderately")</f>
        <v>Moderately</v>
      </c>
      <c r="I47" s="1" t="str">
        <f ca="1">IFERROR(__xludf.DUMMYFUNCTION("""COMPUTED_VALUE"""),"Yes")</f>
        <v>Yes</v>
      </c>
      <c r="J47" s="1" t="str">
        <f ca="1">IFERROR(__xludf.DUMMYFUNCTION("""COMPUTED_VALUE"""),"Yes")</f>
        <v>Yes</v>
      </c>
      <c r="K47" s="1" t="str">
        <f ca="1">IFERROR(__xludf.DUMMYFUNCTION("""COMPUTED_VALUE"""),"Sometimes")</f>
        <v>Sometimes</v>
      </c>
      <c r="L47" s="1" t="str">
        <f ca="1">IFERROR(__xludf.DUMMYFUNCTION("""COMPUTED_VALUE"""),"Agree")</f>
        <v>Agree</v>
      </c>
      <c r="M47" s="1" t="str">
        <f ca="1">IFERROR(__xludf.DUMMYFUNCTION("""COMPUTED_VALUE"""),"Agree")</f>
        <v>Agree</v>
      </c>
      <c r="N47" s="1" t="str">
        <f ca="1">IFERROR(__xludf.DUMMYFUNCTION("""COMPUTED_VALUE"""),"Quite a bit")</f>
        <v>Quite a bit</v>
      </c>
      <c r="O47" s="1" t="str">
        <f ca="1">IFERROR(__xludf.DUMMYFUNCTION("""COMPUTED_VALUE"""),"Neutral")</f>
        <v>Neutral</v>
      </c>
      <c r="P47" s="1" t="str">
        <f ca="1">IFERROR(__xludf.DUMMYFUNCTION("""COMPUTED_VALUE"""),"Quite a bit")</f>
        <v>Quite a bit</v>
      </c>
      <c r="Q47" s="1" t="str">
        <f ca="1">IFERROR(__xludf.DUMMYFUNCTION("""COMPUTED_VALUE"""),"Moderately")</f>
        <v>Moderately</v>
      </c>
      <c r="R47" s="1" t="str">
        <f ca="1">IFERROR(__xludf.DUMMYFUNCTION("""COMPUTED_VALUE"""),"Moderately")</f>
        <v>Moderately</v>
      </c>
      <c r="S47" s="1" t="str">
        <f ca="1">IFERROR(__xludf.DUMMYFUNCTION("""COMPUTED_VALUE"""),"Not at all")</f>
        <v>Not at all</v>
      </c>
      <c r="T47" s="1" t="str">
        <f ca="1">IFERROR(__xludf.DUMMYFUNCTION("""COMPUTED_VALUE"""),"Not at all")</f>
        <v>Not at all</v>
      </c>
      <c r="U47" s="1" t="str">
        <f ca="1">IFERROR(__xludf.DUMMYFUNCTION("""COMPUTED_VALUE"""),"Quite a bit")</f>
        <v>Quite a bit</v>
      </c>
      <c r="V47" s="1" t="str">
        <f ca="1">IFERROR(__xludf.DUMMYFUNCTION("""COMPUTED_VALUE"""),"Moderately")</f>
        <v>Moderately</v>
      </c>
      <c r="W47" s="1" t="str">
        <f ca="1">IFERROR(__xludf.DUMMYFUNCTION("""COMPUTED_VALUE"""),"Moderately")</f>
        <v>Moderately</v>
      </c>
      <c r="X47" s="1" t="str">
        <f ca="1">IFERROR(__xludf.DUMMYFUNCTION("""COMPUTED_VALUE"""),"Moderately")</f>
        <v>Moderately</v>
      </c>
      <c r="Y47" s="1" t="str">
        <f ca="1">IFERROR(__xludf.DUMMYFUNCTION("""COMPUTED_VALUE"""),"Moderately")</f>
        <v>Moderately</v>
      </c>
      <c r="Z47" s="1" t="str">
        <f ca="1">IFERROR(__xludf.DUMMYFUNCTION("""COMPUTED_VALUE"""),"Negatively")</f>
        <v>Negatively</v>
      </c>
      <c r="AA47" s="1" t="str">
        <f ca="1">IFERROR(__xludf.DUMMYFUNCTION("""COMPUTED_VALUE"""),"Extremely")</f>
        <v>Extremely</v>
      </c>
      <c r="AB47" s="1" t="str">
        <f ca="1">IFERROR(__xludf.DUMMYFUNCTION("""COMPUTED_VALUE"""),"Moderately")</f>
        <v>Moderately</v>
      </c>
      <c r="AC47" s="1" t="str">
        <f ca="1">IFERROR(__xludf.DUMMYFUNCTION("""COMPUTED_VALUE"""),"A little bit")</f>
        <v>A little bit</v>
      </c>
      <c r="AD47" s="1" t="str">
        <f ca="1">IFERROR(__xludf.DUMMYFUNCTION("""COMPUTED_VALUE"""),"Moderately")</f>
        <v>Moderately</v>
      </c>
      <c r="AE47" s="1" t="str">
        <f ca="1">IFERROR(__xludf.DUMMYFUNCTION("""COMPUTED_VALUE"""),"Not at all")</f>
        <v>Not at all</v>
      </c>
      <c r="AF47" s="1" t="str">
        <f ca="1">IFERROR(__xludf.DUMMYFUNCTION("""COMPUTED_VALUE"""),"Sometimes")</f>
        <v>Sometimes</v>
      </c>
      <c r="AG47" s="1" t="str">
        <f ca="1">IFERROR(__xludf.DUMMYFUNCTION("""COMPUTED_VALUE"""),"Often")</f>
        <v>Often</v>
      </c>
      <c r="AH47" s="1" t="str">
        <f ca="1">IFERROR(__xludf.DUMMYFUNCTION("""COMPUTED_VALUE"""),"Rarely")</f>
        <v>Rarely</v>
      </c>
      <c r="AI47" s="1" t="str">
        <f ca="1">IFERROR(__xludf.DUMMYFUNCTION("""COMPUTED_VALUE"""),"Sometimes")</f>
        <v>Sometimes</v>
      </c>
      <c r="AJ47" s="1" t="str">
        <f ca="1">IFERROR(__xludf.DUMMYFUNCTION("""COMPUTED_VALUE"""),"Sometimes")</f>
        <v>Sometimes</v>
      </c>
      <c r="AK47" s="1" t="str">
        <f ca="1">IFERROR(__xludf.DUMMYFUNCTION("""COMPUTED_VALUE"""),"Often")</f>
        <v>Often</v>
      </c>
      <c r="AL47" s="1" t="str">
        <f ca="1">IFERROR(__xludf.DUMMYFUNCTION("""COMPUTED_VALUE"""),"Sometimes")</f>
        <v>Sometimes</v>
      </c>
      <c r="AM47" s="1" t="str">
        <f ca="1">IFERROR(__xludf.DUMMYFUNCTION("""COMPUTED_VALUE"""),"Rarely")</f>
        <v>Rarely</v>
      </c>
      <c r="AN47" s="1" t="str">
        <f ca="1">IFERROR(__xludf.DUMMYFUNCTION("""COMPUTED_VALUE"""),"Rarely")</f>
        <v>Rarely</v>
      </c>
      <c r="AO47" s="1" t="str">
        <f ca="1">IFERROR(__xludf.DUMMYFUNCTION("""COMPUTED_VALUE"""),"Rarely")</f>
        <v>Rarely</v>
      </c>
      <c r="AP47" s="1" t="str">
        <f ca="1">IFERROR(__xludf.DUMMYFUNCTION("""COMPUTED_VALUE"""),"Rarely")</f>
        <v>Rarely</v>
      </c>
      <c r="AQ47" s="1" t="str">
        <f ca="1">IFERROR(__xludf.DUMMYFUNCTION("""COMPUTED_VALUE"""),"Rarely")</f>
        <v>Rarely</v>
      </c>
      <c r="AR47" s="1" t="str">
        <f ca="1">IFERROR(__xludf.DUMMYFUNCTION("""COMPUTED_VALUE"""),"(2-3)x’s a Month")</f>
        <v>(2-3)x’s a Month</v>
      </c>
      <c r="AS47" s="1" t="str">
        <f ca="1">IFERROR(__xludf.DUMMYFUNCTION("""COMPUTED_VALUE"""),"Disagree")</f>
        <v>Disagree</v>
      </c>
      <c r="AT47" s="1" t="str">
        <f ca="1">IFERROR(__xludf.DUMMYFUNCTION("""COMPUTED_VALUE"""),"Neutral")</f>
        <v>Neutral</v>
      </c>
      <c r="AU47" s="1" t="str">
        <f ca="1">IFERROR(__xludf.DUMMYFUNCTION("""COMPUTED_VALUE"""),"Disagree")</f>
        <v>Disagree</v>
      </c>
      <c r="AV47" s="1" t="str">
        <f ca="1">IFERROR(__xludf.DUMMYFUNCTION("""COMPUTED_VALUE"""),"Disagree")</f>
        <v>Disagree</v>
      </c>
      <c r="AW47" s="1" t="str">
        <f ca="1">IFERROR(__xludf.DUMMYFUNCTION("""COMPUTED_VALUE"""),"Disagree")</f>
        <v>Disagree</v>
      </c>
      <c r="AX47" s="1" t="str">
        <f ca="1">IFERROR(__xludf.DUMMYFUNCTION("""COMPUTED_VALUE"""),"Disagree")</f>
        <v>Disagree</v>
      </c>
      <c r="AY47" s="1" t="str">
        <f ca="1">IFERROR(__xludf.DUMMYFUNCTION("""COMPUTED_VALUE"""),"Neutral")</f>
        <v>Neutral</v>
      </c>
      <c r="AZ47" s="1" t="str">
        <f ca="1">IFERROR(__xludf.DUMMYFUNCTION("""COMPUTED_VALUE"""),"Disagree")</f>
        <v>Disagree</v>
      </c>
      <c r="BA47" s="1" t="str">
        <f ca="1">IFERROR(__xludf.DUMMYFUNCTION("""COMPUTED_VALUE"""),"Strongly Agree")</f>
        <v>Strongly Agree</v>
      </c>
      <c r="BB47" s="1" t="str">
        <f ca="1">IFERROR(__xludf.DUMMYFUNCTION("""COMPUTED_VALUE"""),"Agree")</f>
        <v>Agree</v>
      </c>
      <c r="BC47" s="1" t="str">
        <f ca="1">IFERROR(__xludf.DUMMYFUNCTION("""COMPUTED_VALUE"""),"Exercise, Participate in Healthy Recreation/Hobbies, Talk to only those inside the department about your hard shift")</f>
        <v>Exercise, Participate in Healthy Recreation/Hobbies, Talk to only those inside the department about your hard shift</v>
      </c>
      <c r="BD47" s="1" t="str">
        <f ca="1">IFERROR(__xludf.DUMMYFUNCTION("""COMPUTED_VALUE"""),"Never")</f>
        <v>Never</v>
      </c>
      <c r="BF47" s="1">
        <f t="shared" ca="1" si="0"/>
        <v>1</v>
      </c>
      <c r="BG47" s="7">
        <f t="shared" ca="1" si="1"/>
        <v>4</v>
      </c>
      <c r="BH47" s="1">
        <f t="shared" ca="1" si="2"/>
        <v>4</v>
      </c>
      <c r="BI47" s="10">
        <f t="shared" ca="1" si="3"/>
        <v>1</v>
      </c>
      <c r="BJ47" s="10">
        <f t="shared" ca="1" si="4"/>
        <v>3</v>
      </c>
      <c r="BK47" s="10">
        <f t="shared" ca="1" si="5"/>
        <v>3</v>
      </c>
      <c r="BL47" s="10">
        <f t="shared" ref="BL47:BM47" ca="1" si="270">IF(I47="Yes",1,IF(I47="No",2))</f>
        <v>1</v>
      </c>
      <c r="BM47" s="10">
        <f t="shared" ca="1" si="270"/>
        <v>1</v>
      </c>
      <c r="BN47" s="10">
        <f t="shared" ca="1" si="7"/>
        <v>3</v>
      </c>
      <c r="BO47" s="10">
        <f t="shared" ref="BO47:BP47" ca="1" si="271">IF(L47="Strongly Disagree",1,IF(L47="Disagree",2,IF(L47="Neutral",3,IF(L47="Agree",4,IF(L47="Strongly Agree",5)))))</f>
        <v>4</v>
      </c>
      <c r="BP47" s="10">
        <f t="shared" ca="1" si="271"/>
        <v>4</v>
      </c>
      <c r="BQ47" s="10">
        <f t="shared" ca="1" si="9"/>
        <v>4</v>
      </c>
      <c r="BR47" s="1">
        <f t="shared" ca="1" si="10"/>
        <v>3</v>
      </c>
      <c r="BS47" s="10">
        <f t="shared" ref="BS47:CB47" ca="1" si="272">IF(P47="Not at all",1,IF(P47="A little bit",2,IF(P47="Moderately",3,IF(P47="Quite a bit",4,IF(P47="Extremely",5)))))</f>
        <v>4</v>
      </c>
      <c r="BT47" s="10">
        <f t="shared" ca="1" si="272"/>
        <v>3</v>
      </c>
      <c r="BU47" s="10">
        <f t="shared" ca="1" si="272"/>
        <v>3</v>
      </c>
      <c r="BV47" s="10">
        <f t="shared" ca="1" si="272"/>
        <v>1</v>
      </c>
      <c r="BW47" s="10">
        <f t="shared" ca="1" si="272"/>
        <v>1</v>
      </c>
      <c r="BX47" s="10">
        <f t="shared" ca="1" si="272"/>
        <v>4</v>
      </c>
      <c r="BY47" s="10">
        <f t="shared" ca="1" si="272"/>
        <v>3</v>
      </c>
      <c r="BZ47" s="10">
        <f t="shared" ca="1" si="272"/>
        <v>3</v>
      </c>
      <c r="CA47" s="10">
        <f t="shared" ca="1" si="272"/>
        <v>3</v>
      </c>
      <c r="CB47" s="10">
        <f t="shared" ca="1" si="272"/>
        <v>3</v>
      </c>
      <c r="CC47" s="10">
        <f t="shared" ca="1" si="12"/>
        <v>1</v>
      </c>
      <c r="CD47" s="10">
        <f t="shared" ref="CD47:CH47" ca="1" si="273">IF(AA47="Not at all",1,IF(AA47="A little bit",2,IF(AA47="Moderately",3,IF(AA47="Quite a bit",4,IF(AA47="Extremely",5)))))</f>
        <v>5</v>
      </c>
      <c r="CE47" s="10">
        <f t="shared" ca="1" si="273"/>
        <v>3</v>
      </c>
      <c r="CF47" s="10">
        <f t="shared" ca="1" si="273"/>
        <v>2</v>
      </c>
      <c r="CG47" s="10">
        <f t="shared" ca="1" si="273"/>
        <v>3</v>
      </c>
      <c r="CH47" s="10">
        <f t="shared" ca="1" si="273"/>
        <v>1</v>
      </c>
      <c r="CI47" s="10">
        <f t="shared" ref="CI47:CT47" ca="1" si="274">IF(AF47="Never",1,IF(AF47="Rarely",2,IF(AF47="Sometimes",3,IF(AF47="Often",4,IF(AF47="Very Often",5)))))</f>
        <v>3</v>
      </c>
      <c r="CJ47" s="10">
        <f t="shared" ca="1" si="274"/>
        <v>4</v>
      </c>
      <c r="CK47" s="10">
        <f t="shared" ca="1" si="274"/>
        <v>2</v>
      </c>
      <c r="CL47" s="10">
        <f t="shared" ca="1" si="274"/>
        <v>3</v>
      </c>
      <c r="CM47" s="10">
        <f t="shared" ca="1" si="274"/>
        <v>3</v>
      </c>
      <c r="CN47" s="10">
        <f t="shared" ca="1" si="274"/>
        <v>4</v>
      </c>
      <c r="CO47" s="10">
        <f t="shared" ca="1" si="274"/>
        <v>3</v>
      </c>
      <c r="CP47" s="10">
        <f t="shared" ca="1" si="274"/>
        <v>2</v>
      </c>
      <c r="CQ47" s="10">
        <f t="shared" ca="1" si="274"/>
        <v>2</v>
      </c>
      <c r="CR47" s="10">
        <f t="shared" ca="1" si="274"/>
        <v>2</v>
      </c>
      <c r="CS47" s="10">
        <f t="shared" ca="1" si="274"/>
        <v>2</v>
      </c>
      <c r="CT47" s="10">
        <f t="shared" ca="1" si="274"/>
        <v>2</v>
      </c>
      <c r="CU47" s="10" t="b">
        <f t="shared" ca="1" si="15"/>
        <v>0</v>
      </c>
      <c r="CV47" s="1">
        <f t="shared" ref="CV47:DE47" ca="1" si="275">IF(AS47="Strongly Disagree",1,IF(AS47="Disagree",2,IF(AS47="Neutral",3,IF(AS47="Agree",4,IF(AS47="Strongly Agree",5)))))</f>
        <v>2</v>
      </c>
      <c r="CW47" s="1">
        <f t="shared" ca="1" si="275"/>
        <v>3</v>
      </c>
      <c r="CX47" s="1">
        <f t="shared" ca="1" si="275"/>
        <v>2</v>
      </c>
      <c r="CY47" s="1">
        <f t="shared" ca="1" si="275"/>
        <v>2</v>
      </c>
      <c r="CZ47" s="1">
        <f t="shared" ca="1" si="275"/>
        <v>2</v>
      </c>
      <c r="DA47" s="1">
        <f t="shared" ca="1" si="275"/>
        <v>2</v>
      </c>
      <c r="DB47" s="1">
        <f t="shared" ca="1" si="275"/>
        <v>3</v>
      </c>
      <c r="DC47" s="1">
        <f t="shared" ca="1" si="275"/>
        <v>2</v>
      </c>
      <c r="DD47" s="1">
        <f t="shared" ca="1" si="275"/>
        <v>5</v>
      </c>
      <c r="DE47" s="1">
        <f t="shared" ca="1" si="275"/>
        <v>4</v>
      </c>
      <c r="DG47" s="1">
        <f t="shared" ca="1" si="17"/>
        <v>1</v>
      </c>
    </row>
    <row r="48" spans="1:111" ht="15">
      <c r="A48" s="8">
        <f ca="1">IFERROR(__xludf.DUMMYFUNCTION("""COMPUTED_VALUE"""),43802.5274595601)</f>
        <v>43802.5274595601</v>
      </c>
      <c r="B48" s="1" t="str">
        <f ca="1">IFERROR(__xludf.DUMMYFUNCTION("""COMPUTED_VALUE"""),"Yes")</f>
        <v>Yes</v>
      </c>
      <c r="C48" s="3" t="str">
        <f ca="1">IFERROR(__xludf.DUMMYFUNCTION("""COMPUTED_VALUE"""),"Sworn Officer")</f>
        <v>Sworn Officer</v>
      </c>
      <c r="D48" s="1" t="str">
        <f ca="1">IFERROR(__xludf.DUMMYFUNCTION("""COMPUTED_VALUE"""),"7-13 years")</f>
        <v>7-13 years</v>
      </c>
      <c r="E48" s="1" t="str">
        <f ca="1">IFERROR(__xludf.DUMMYFUNCTION("""COMPUTED_VALUE"""),"Not at all")</f>
        <v>Not at all</v>
      </c>
      <c r="F48" s="1" t="str">
        <f ca="1">IFERROR(__xludf.DUMMYFUNCTION("""COMPUTED_VALUE"""),"No")</f>
        <v>No</v>
      </c>
      <c r="G48" s="1" t="str">
        <f ca="1">IFERROR(__xludf.DUMMYFUNCTION("""COMPUTED_VALUE"""),"Sometimes")</f>
        <v>Sometimes</v>
      </c>
      <c r="H48" s="1" t="str">
        <f ca="1">IFERROR(__xludf.DUMMYFUNCTION("""COMPUTED_VALUE"""),"Not at all")</f>
        <v>Not at all</v>
      </c>
      <c r="I48" s="1" t="str">
        <f ca="1">IFERROR(__xludf.DUMMYFUNCTION("""COMPUTED_VALUE"""),"No")</f>
        <v>No</v>
      </c>
      <c r="J48" s="1" t="str">
        <f ca="1">IFERROR(__xludf.DUMMYFUNCTION("""COMPUTED_VALUE"""),"No")</f>
        <v>No</v>
      </c>
      <c r="K48" s="1" t="str">
        <f ca="1">IFERROR(__xludf.DUMMYFUNCTION("""COMPUTED_VALUE"""),"Sometimes")</f>
        <v>Sometimes</v>
      </c>
      <c r="L48" s="1" t="str">
        <f ca="1">IFERROR(__xludf.DUMMYFUNCTION("""COMPUTED_VALUE"""),"Neutral")</f>
        <v>Neutral</v>
      </c>
      <c r="M48" s="1" t="str">
        <f ca="1">IFERROR(__xludf.DUMMYFUNCTION("""COMPUTED_VALUE"""),"Neutral")</f>
        <v>Neutral</v>
      </c>
      <c r="N48" s="1" t="str">
        <f ca="1">IFERROR(__xludf.DUMMYFUNCTION("""COMPUTED_VALUE"""),"Moderately")</f>
        <v>Moderately</v>
      </c>
      <c r="O48" s="1" t="str">
        <f ca="1">IFERROR(__xludf.DUMMYFUNCTION("""COMPUTED_VALUE"""),"Neutral")</f>
        <v>Neutral</v>
      </c>
      <c r="P48" s="1" t="str">
        <f ca="1">IFERROR(__xludf.DUMMYFUNCTION("""COMPUTED_VALUE"""),"Moderately")</f>
        <v>Moderately</v>
      </c>
      <c r="Q48" s="1" t="str">
        <f ca="1">IFERROR(__xludf.DUMMYFUNCTION("""COMPUTED_VALUE"""),"Quite a bit")</f>
        <v>Quite a bit</v>
      </c>
      <c r="R48" s="1" t="str">
        <f ca="1">IFERROR(__xludf.DUMMYFUNCTION("""COMPUTED_VALUE"""),"Quite a bit")</f>
        <v>Quite a bit</v>
      </c>
      <c r="S48" s="1" t="str">
        <f ca="1">IFERROR(__xludf.DUMMYFUNCTION("""COMPUTED_VALUE"""),"Moderately")</f>
        <v>Moderately</v>
      </c>
      <c r="T48" s="1" t="str">
        <f ca="1">IFERROR(__xludf.DUMMYFUNCTION("""COMPUTED_VALUE"""),"Moderately")</f>
        <v>Moderately</v>
      </c>
      <c r="U48" s="1" t="str">
        <f ca="1">IFERROR(__xludf.DUMMYFUNCTION("""COMPUTED_VALUE"""),"Moderately")</f>
        <v>Moderately</v>
      </c>
      <c r="V48" s="1" t="str">
        <f ca="1">IFERROR(__xludf.DUMMYFUNCTION("""COMPUTED_VALUE"""),"Moderately")</f>
        <v>Moderately</v>
      </c>
      <c r="W48" s="1" t="str">
        <f ca="1">IFERROR(__xludf.DUMMYFUNCTION("""COMPUTED_VALUE"""),"Moderately")</f>
        <v>Moderately</v>
      </c>
      <c r="X48" s="1" t="str">
        <f ca="1">IFERROR(__xludf.DUMMYFUNCTION("""COMPUTED_VALUE"""),"Moderately")</f>
        <v>Moderately</v>
      </c>
      <c r="Y48" s="1" t="str">
        <f ca="1">IFERROR(__xludf.DUMMYFUNCTION("""COMPUTED_VALUE"""),"Quite a bit")</f>
        <v>Quite a bit</v>
      </c>
      <c r="Z48" s="1" t="str">
        <f ca="1">IFERROR(__xludf.DUMMYFUNCTION("""COMPUTED_VALUE"""),"Both")</f>
        <v>Both</v>
      </c>
      <c r="AA48" s="1" t="str">
        <f ca="1">IFERROR(__xludf.DUMMYFUNCTION("""COMPUTED_VALUE"""),"Quite a bit")</f>
        <v>Quite a bit</v>
      </c>
      <c r="AB48" s="1" t="str">
        <f ca="1">IFERROR(__xludf.DUMMYFUNCTION("""COMPUTED_VALUE"""),"Quite a bit")</f>
        <v>Quite a bit</v>
      </c>
      <c r="AC48" s="1" t="str">
        <f ca="1">IFERROR(__xludf.DUMMYFUNCTION("""COMPUTED_VALUE"""),"Quite a bit")</f>
        <v>Quite a bit</v>
      </c>
      <c r="AD48" s="1" t="str">
        <f ca="1">IFERROR(__xludf.DUMMYFUNCTION("""COMPUTED_VALUE"""),"Moderately")</f>
        <v>Moderately</v>
      </c>
      <c r="AE48" s="1" t="str">
        <f ca="1">IFERROR(__xludf.DUMMYFUNCTION("""COMPUTED_VALUE"""),"Moderately")</f>
        <v>Moderately</v>
      </c>
      <c r="AF48" s="1" t="str">
        <f ca="1">IFERROR(__xludf.DUMMYFUNCTION("""COMPUTED_VALUE"""),"Sometimes")</f>
        <v>Sometimes</v>
      </c>
      <c r="AG48" s="1" t="str">
        <f ca="1">IFERROR(__xludf.DUMMYFUNCTION("""COMPUTED_VALUE"""),"Sometimes")</f>
        <v>Sometimes</v>
      </c>
      <c r="AH48" s="1" t="str">
        <f ca="1">IFERROR(__xludf.DUMMYFUNCTION("""COMPUTED_VALUE"""),"Sometimes")</f>
        <v>Sometimes</v>
      </c>
      <c r="AI48" s="1" t="str">
        <f ca="1">IFERROR(__xludf.DUMMYFUNCTION("""COMPUTED_VALUE"""),"Rarely")</f>
        <v>Rarely</v>
      </c>
      <c r="AJ48" s="1" t="str">
        <f ca="1">IFERROR(__xludf.DUMMYFUNCTION("""COMPUTED_VALUE"""),"Rarely")</f>
        <v>Rarely</v>
      </c>
      <c r="AK48" s="1" t="str">
        <f ca="1">IFERROR(__xludf.DUMMYFUNCTION("""COMPUTED_VALUE"""),"Rarely")</f>
        <v>Rarely</v>
      </c>
      <c r="AL48" s="1" t="str">
        <f ca="1">IFERROR(__xludf.DUMMYFUNCTION("""COMPUTED_VALUE"""),"Rarely")</f>
        <v>Rarely</v>
      </c>
      <c r="AM48" s="1" t="str">
        <f ca="1">IFERROR(__xludf.DUMMYFUNCTION("""COMPUTED_VALUE"""),"Rarely")</f>
        <v>Rarely</v>
      </c>
      <c r="AN48" s="1" t="str">
        <f ca="1">IFERROR(__xludf.DUMMYFUNCTION("""COMPUTED_VALUE"""),"Rarely")</f>
        <v>Rarely</v>
      </c>
      <c r="AO48" s="1" t="str">
        <f ca="1">IFERROR(__xludf.DUMMYFUNCTION("""COMPUTED_VALUE"""),"Rarely")</f>
        <v>Rarely</v>
      </c>
      <c r="AP48" s="1" t="str">
        <f ca="1">IFERROR(__xludf.DUMMYFUNCTION("""COMPUTED_VALUE"""),"Rarely")</f>
        <v>Rarely</v>
      </c>
      <c r="AQ48" s="1" t="str">
        <f ca="1">IFERROR(__xludf.DUMMYFUNCTION("""COMPUTED_VALUE"""),"Never")</f>
        <v>Never</v>
      </c>
      <c r="AR48" s="1" t="str">
        <f ca="1">IFERROR(__xludf.DUMMYFUNCTION("""COMPUTED_VALUE"""),"Never")</f>
        <v>Never</v>
      </c>
      <c r="AS48" s="1" t="str">
        <f ca="1">IFERROR(__xludf.DUMMYFUNCTION("""COMPUTED_VALUE"""),"Neutral")</f>
        <v>Neutral</v>
      </c>
      <c r="AT48" s="1" t="str">
        <f ca="1">IFERROR(__xludf.DUMMYFUNCTION("""COMPUTED_VALUE"""),"Neutral")</f>
        <v>Neutral</v>
      </c>
      <c r="AU48" s="1" t="str">
        <f ca="1">IFERROR(__xludf.DUMMYFUNCTION("""COMPUTED_VALUE"""),"Neutral")</f>
        <v>Neutral</v>
      </c>
      <c r="AV48" s="1" t="str">
        <f ca="1">IFERROR(__xludf.DUMMYFUNCTION("""COMPUTED_VALUE"""),"Neutral")</f>
        <v>Neutral</v>
      </c>
      <c r="AW48" s="1" t="str">
        <f ca="1">IFERROR(__xludf.DUMMYFUNCTION("""COMPUTED_VALUE"""),"Neutral")</f>
        <v>Neutral</v>
      </c>
      <c r="AX48" s="1" t="str">
        <f ca="1">IFERROR(__xludf.DUMMYFUNCTION("""COMPUTED_VALUE"""),"Neutral")</f>
        <v>Neutral</v>
      </c>
      <c r="AY48" s="1" t="str">
        <f ca="1">IFERROR(__xludf.DUMMYFUNCTION("""COMPUTED_VALUE"""),"Neutral")</f>
        <v>Neutral</v>
      </c>
      <c r="AZ48" s="1" t="str">
        <f ca="1">IFERROR(__xludf.DUMMYFUNCTION("""COMPUTED_VALUE"""),"Neutral")</f>
        <v>Neutral</v>
      </c>
      <c r="BA48" s="1" t="str">
        <f ca="1">IFERROR(__xludf.DUMMYFUNCTION("""COMPUTED_VALUE"""),"Neutral")</f>
        <v>Neutral</v>
      </c>
      <c r="BB48" s="1" t="str">
        <f ca="1">IFERROR(__xludf.DUMMYFUNCTION("""COMPUTED_VALUE"""),"Neutral")</f>
        <v>Neutral</v>
      </c>
      <c r="BC48" s="1" t="str">
        <f ca="1">IFERROR(__xludf.DUMMYFUNCTION("""COMPUTED_VALUE"""),"Exercise, Talk to others outside of the department about your hard shift, Participate in Healthy Recreation/Hobbies")</f>
        <v>Exercise, Talk to others outside of the department about your hard shift, Participate in Healthy Recreation/Hobbies</v>
      </c>
      <c r="BD48" s="1" t="str">
        <f ca="1">IFERROR(__xludf.DUMMYFUNCTION("""COMPUTED_VALUE"""),"Rarely")</f>
        <v>Rarely</v>
      </c>
      <c r="BF48" s="1">
        <f t="shared" ca="1" si="0"/>
        <v>1</v>
      </c>
      <c r="BG48" s="7">
        <f t="shared" ca="1" si="1"/>
        <v>2</v>
      </c>
      <c r="BH48" s="1">
        <f t="shared" ca="1" si="2"/>
        <v>1</v>
      </c>
      <c r="BI48" s="10">
        <f t="shared" ca="1" si="3"/>
        <v>2</v>
      </c>
      <c r="BJ48" s="10">
        <f t="shared" ca="1" si="4"/>
        <v>3</v>
      </c>
      <c r="BK48" s="10">
        <f t="shared" ca="1" si="5"/>
        <v>1</v>
      </c>
      <c r="BL48" s="10">
        <f t="shared" ref="BL48:BM48" ca="1" si="276">IF(I48="Yes",1,IF(I48="No",2))</f>
        <v>2</v>
      </c>
      <c r="BM48" s="10">
        <f t="shared" ca="1" si="276"/>
        <v>2</v>
      </c>
      <c r="BN48" s="10">
        <f t="shared" ca="1" si="7"/>
        <v>3</v>
      </c>
      <c r="BO48" s="10">
        <f t="shared" ref="BO48:BP48" ca="1" si="277">IF(L48="Strongly Disagree",1,IF(L48="Disagree",2,IF(L48="Neutral",3,IF(L48="Agree",4,IF(L48="Strongly Agree",5)))))</f>
        <v>3</v>
      </c>
      <c r="BP48" s="10">
        <f t="shared" ca="1" si="277"/>
        <v>3</v>
      </c>
      <c r="BQ48" s="10">
        <f t="shared" ca="1" si="9"/>
        <v>3</v>
      </c>
      <c r="BR48" s="1">
        <f t="shared" ca="1" si="10"/>
        <v>3</v>
      </c>
      <c r="BS48" s="10">
        <f t="shared" ref="BS48:CB48" ca="1" si="278">IF(P48="Not at all",1,IF(P48="A little bit",2,IF(P48="Moderately",3,IF(P48="Quite a bit",4,IF(P48="Extremely",5)))))</f>
        <v>3</v>
      </c>
      <c r="BT48" s="10">
        <f t="shared" ca="1" si="278"/>
        <v>4</v>
      </c>
      <c r="BU48" s="10">
        <f t="shared" ca="1" si="278"/>
        <v>4</v>
      </c>
      <c r="BV48" s="10">
        <f t="shared" ca="1" si="278"/>
        <v>3</v>
      </c>
      <c r="BW48" s="10">
        <f t="shared" ca="1" si="278"/>
        <v>3</v>
      </c>
      <c r="BX48" s="10">
        <f t="shared" ca="1" si="278"/>
        <v>3</v>
      </c>
      <c r="BY48" s="10">
        <f t="shared" ca="1" si="278"/>
        <v>3</v>
      </c>
      <c r="BZ48" s="10">
        <f t="shared" ca="1" si="278"/>
        <v>3</v>
      </c>
      <c r="CA48" s="10">
        <f t="shared" ca="1" si="278"/>
        <v>3</v>
      </c>
      <c r="CB48" s="10">
        <f t="shared" ca="1" si="278"/>
        <v>4</v>
      </c>
      <c r="CC48" s="10">
        <f t="shared" ca="1" si="12"/>
        <v>3</v>
      </c>
      <c r="CD48" s="10">
        <f t="shared" ref="CD48:CH48" ca="1" si="279">IF(AA48="Not at all",1,IF(AA48="A little bit",2,IF(AA48="Moderately",3,IF(AA48="Quite a bit",4,IF(AA48="Extremely",5)))))</f>
        <v>4</v>
      </c>
      <c r="CE48" s="10">
        <f t="shared" ca="1" si="279"/>
        <v>4</v>
      </c>
      <c r="CF48" s="10">
        <f t="shared" ca="1" si="279"/>
        <v>4</v>
      </c>
      <c r="CG48" s="10">
        <f t="shared" ca="1" si="279"/>
        <v>3</v>
      </c>
      <c r="CH48" s="10">
        <f t="shared" ca="1" si="279"/>
        <v>3</v>
      </c>
      <c r="CI48" s="10">
        <f t="shared" ref="CI48:CT48" ca="1" si="280">IF(AF48="Never",1,IF(AF48="Rarely",2,IF(AF48="Sometimes",3,IF(AF48="Often",4,IF(AF48="Very Often",5)))))</f>
        <v>3</v>
      </c>
      <c r="CJ48" s="10">
        <f t="shared" ca="1" si="280"/>
        <v>3</v>
      </c>
      <c r="CK48" s="10">
        <f t="shared" ca="1" si="280"/>
        <v>3</v>
      </c>
      <c r="CL48" s="10">
        <f t="shared" ca="1" si="280"/>
        <v>2</v>
      </c>
      <c r="CM48" s="10">
        <f t="shared" ca="1" si="280"/>
        <v>2</v>
      </c>
      <c r="CN48" s="10">
        <f t="shared" ca="1" si="280"/>
        <v>2</v>
      </c>
      <c r="CO48" s="10">
        <f t="shared" ca="1" si="280"/>
        <v>2</v>
      </c>
      <c r="CP48" s="10">
        <f t="shared" ca="1" si="280"/>
        <v>2</v>
      </c>
      <c r="CQ48" s="10">
        <f t="shared" ca="1" si="280"/>
        <v>2</v>
      </c>
      <c r="CR48" s="10">
        <f t="shared" ca="1" si="280"/>
        <v>2</v>
      </c>
      <c r="CS48" s="10">
        <f t="shared" ca="1" si="280"/>
        <v>2</v>
      </c>
      <c r="CT48" s="10">
        <f t="shared" ca="1" si="280"/>
        <v>1</v>
      </c>
      <c r="CU48" s="10">
        <f t="shared" ca="1" si="15"/>
        <v>1</v>
      </c>
      <c r="CV48" s="1">
        <f t="shared" ref="CV48:DE48" ca="1" si="281">IF(AS48="Strongly Disagree",1,IF(AS48="Disagree",2,IF(AS48="Neutral",3,IF(AS48="Agree",4,IF(AS48="Strongly Agree",5)))))</f>
        <v>3</v>
      </c>
      <c r="CW48" s="1">
        <f t="shared" ca="1" si="281"/>
        <v>3</v>
      </c>
      <c r="CX48" s="1">
        <f t="shared" ca="1" si="281"/>
        <v>3</v>
      </c>
      <c r="CY48" s="1">
        <f t="shared" ca="1" si="281"/>
        <v>3</v>
      </c>
      <c r="CZ48" s="1">
        <f t="shared" ca="1" si="281"/>
        <v>3</v>
      </c>
      <c r="DA48" s="1">
        <f t="shared" ca="1" si="281"/>
        <v>3</v>
      </c>
      <c r="DB48" s="1">
        <f t="shared" ca="1" si="281"/>
        <v>3</v>
      </c>
      <c r="DC48" s="1">
        <f t="shared" ca="1" si="281"/>
        <v>3</v>
      </c>
      <c r="DD48" s="1">
        <f t="shared" ca="1" si="281"/>
        <v>3</v>
      </c>
      <c r="DE48" s="1">
        <f t="shared" ca="1" si="281"/>
        <v>3</v>
      </c>
      <c r="DG48" s="1">
        <f t="shared" ca="1" si="17"/>
        <v>2</v>
      </c>
    </row>
    <row r="49" spans="1:111" ht="15">
      <c r="A49" s="8">
        <f ca="1">IFERROR(__xludf.DUMMYFUNCTION("""COMPUTED_VALUE"""),43802.5276191435)</f>
        <v>43802.527619143497</v>
      </c>
      <c r="B49" s="1" t="str">
        <f ca="1">IFERROR(__xludf.DUMMYFUNCTION("""COMPUTED_VALUE"""),"Yes")</f>
        <v>Yes</v>
      </c>
      <c r="C49" s="3" t="str">
        <f ca="1">IFERROR(__xludf.DUMMYFUNCTION("""COMPUTED_VALUE"""),"Sworn Officer")</f>
        <v>Sworn Officer</v>
      </c>
      <c r="D49" s="1" t="str">
        <f ca="1">IFERROR(__xludf.DUMMYFUNCTION("""COMPUTED_VALUE"""),"20+ years")</f>
        <v>20+ years</v>
      </c>
      <c r="E49" s="1" t="str">
        <f ca="1">IFERROR(__xludf.DUMMYFUNCTION("""COMPUTED_VALUE"""),"Moderately")</f>
        <v>Moderately</v>
      </c>
      <c r="F49" s="1" t="str">
        <f ca="1">IFERROR(__xludf.DUMMYFUNCTION("""COMPUTED_VALUE"""),"No")</f>
        <v>No</v>
      </c>
      <c r="G49" s="1" t="str">
        <f ca="1">IFERROR(__xludf.DUMMYFUNCTION("""COMPUTED_VALUE"""),"Never")</f>
        <v>Never</v>
      </c>
      <c r="H49" s="1" t="str">
        <f ca="1">IFERROR(__xludf.DUMMYFUNCTION("""COMPUTED_VALUE"""),"Moderately")</f>
        <v>Moderately</v>
      </c>
      <c r="I49" s="1" t="str">
        <f ca="1">IFERROR(__xludf.DUMMYFUNCTION("""COMPUTED_VALUE"""),"No")</f>
        <v>No</v>
      </c>
      <c r="J49" s="1" t="str">
        <f ca="1">IFERROR(__xludf.DUMMYFUNCTION("""COMPUTED_VALUE"""),"No")</f>
        <v>No</v>
      </c>
      <c r="K49" s="1" t="str">
        <f ca="1">IFERROR(__xludf.DUMMYFUNCTION("""COMPUTED_VALUE"""),"Never")</f>
        <v>Never</v>
      </c>
      <c r="L49" s="1" t="str">
        <f ca="1">IFERROR(__xludf.DUMMYFUNCTION("""COMPUTED_VALUE"""),"Disagree")</f>
        <v>Disagree</v>
      </c>
      <c r="M49" s="1" t="str">
        <f ca="1">IFERROR(__xludf.DUMMYFUNCTION("""COMPUTED_VALUE"""),"Agree")</f>
        <v>Agree</v>
      </c>
      <c r="N49" s="1" t="str">
        <f ca="1">IFERROR(__xludf.DUMMYFUNCTION("""COMPUTED_VALUE"""),"A little bit")</f>
        <v>A little bit</v>
      </c>
      <c r="O49" s="1" t="str">
        <f ca="1">IFERROR(__xludf.DUMMYFUNCTION("""COMPUTED_VALUE"""),"Strongly disagree")</f>
        <v>Strongly disagree</v>
      </c>
      <c r="P49" s="1" t="str">
        <f ca="1">IFERROR(__xludf.DUMMYFUNCTION("""COMPUTED_VALUE"""),"Moderately")</f>
        <v>Moderately</v>
      </c>
      <c r="Q49" s="1" t="str">
        <f ca="1">IFERROR(__xludf.DUMMYFUNCTION("""COMPUTED_VALUE"""),"Moderately")</f>
        <v>Moderately</v>
      </c>
      <c r="R49" s="1" t="str">
        <f ca="1">IFERROR(__xludf.DUMMYFUNCTION("""COMPUTED_VALUE"""),"Moderately")</f>
        <v>Moderately</v>
      </c>
      <c r="S49" s="1" t="str">
        <f ca="1">IFERROR(__xludf.DUMMYFUNCTION("""COMPUTED_VALUE"""),"Moderately")</f>
        <v>Moderately</v>
      </c>
      <c r="T49" s="1" t="str">
        <f ca="1">IFERROR(__xludf.DUMMYFUNCTION("""COMPUTED_VALUE"""),"Not at all")</f>
        <v>Not at all</v>
      </c>
      <c r="U49" s="1" t="str">
        <f ca="1">IFERROR(__xludf.DUMMYFUNCTION("""COMPUTED_VALUE"""),"Not at all")</f>
        <v>Not at all</v>
      </c>
      <c r="V49" s="1" t="str">
        <f ca="1">IFERROR(__xludf.DUMMYFUNCTION("""COMPUTED_VALUE"""),"Extremely")</f>
        <v>Extremely</v>
      </c>
      <c r="W49" s="1" t="str">
        <f ca="1">IFERROR(__xludf.DUMMYFUNCTION("""COMPUTED_VALUE"""),"Not at all")</f>
        <v>Not at all</v>
      </c>
      <c r="X49" s="1" t="str">
        <f ca="1">IFERROR(__xludf.DUMMYFUNCTION("""COMPUTED_VALUE"""),"Moderately")</f>
        <v>Moderately</v>
      </c>
      <c r="Y49" s="1" t="str">
        <f ca="1">IFERROR(__xludf.DUMMYFUNCTION("""COMPUTED_VALUE"""),"Extremely")</f>
        <v>Extremely</v>
      </c>
      <c r="Z49" s="1" t="str">
        <f ca="1">IFERROR(__xludf.DUMMYFUNCTION("""COMPUTED_VALUE"""),"Both")</f>
        <v>Both</v>
      </c>
      <c r="AA49" s="1" t="str">
        <f ca="1">IFERROR(__xludf.DUMMYFUNCTION("""COMPUTED_VALUE"""),"A little bit")</f>
        <v>A little bit</v>
      </c>
      <c r="AB49" s="1" t="str">
        <f ca="1">IFERROR(__xludf.DUMMYFUNCTION("""COMPUTED_VALUE"""),"Quite a bit")</f>
        <v>Quite a bit</v>
      </c>
      <c r="AC49" s="1" t="str">
        <f ca="1">IFERROR(__xludf.DUMMYFUNCTION("""COMPUTED_VALUE"""),"Moderately")</f>
        <v>Moderately</v>
      </c>
      <c r="AD49" s="1" t="str">
        <f ca="1">IFERROR(__xludf.DUMMYFUNCTION("""COMPUTED_VALUE"""),"Not at all")</f>
        <v>Not at all</v>
      </c>
      <c r="AE49" s="1" t="str">
        <f ca="1">IFERROR(__xludf.DUMMYFUNCTION("""COMPUTED_VALUE"""),"Not at all")</f>
        <v>Not at all</v>
      </c>
      <c r="AF49" s="1" t="str">
        <f ca="1">IFERROR(__xludf.DUMMYFUNCTION("""COMPUTED_VALUE"""),"Never")</f>
        <v>Never</v>
      </c>
      <c r="AG49" s="1" t="str">
        <f ca="1">IFERROR(__xludf.DUMMYFUNCTION("""COMPUTED_VALUE"""),"Often")</f>
        <v>Often</v>
      </c>
      <c r="AH49" s="1" t="str">
        <f ca="1">IFERROR(__xludf.DUMMYFUNCTION("""COMPUTED_VALUE"""),"Very Often")</f>
        <v>Very Often</v>
      </c>
      <c r="AI49" s="1" t="str">
        <f ca="1">IFERROR(__xludf.DUMMYFUNCTION("""COMPUTED_VALUE"""),"Sometimes")</f>
        <v>Sometimes</v>
      </c>
      <c r="AJ49" s="1" t="str">
        <f ca="1">IFERROR(__xludf.DUMMYFUNCTION("""COMPUTED_VALUE"""),"Rarely")</f>
        <v>Rarely</v>
      </c>
      <c r="AK49" s="1" t="str">
        <f ca="1">IFERROR(__xludf.DUMMYFUNCTION("""COMPUTED_VALUE"""),"Rarely")</f>
        <v>Rarely</v>
      </c>
      <c r="AL49" s="1" t="str">
        <f ca="1">IFERROR(__xludf.DUMMYFUNCTION("""COMPUTED_VALUE"""),"Never")</f>
        <v>Never</v>
      </c>
      <c r="AM49" s="1" t="str">
        <f ca="1">IFERROR(__xludf.DUMMYFUNCTION("""COMPUTED_VALUE"""),"Never")</f>
        <v>Never</v>
      </c>
      <c r="AN49" s="1" t="str">
        <f ca="1">IFERROR(__xludf.DUMMYFUNCTION("""COMPUTED_VALUE"""),"Rarely")</f>
        <v>Rarely</v>
      </c>
      <c r="AO49" s="1" t="str">
        <f ca="1">IFERROR(__xludf.DUMMYFUNCTION("""COMPUTED_VALUE"""),"Sometimes")</f>
        <v>Sometimes</v>
      </c>
      <c r="AP49" s="1" t="str">
        <f ca="1">IFERROR(__xludf.DUMMYFUNCTION("""COMPUTED_VALUE"""),"Never")</f>
        <v>Never</v>
      </c>
      <c r="AQ49" s="1" t="str">
        <f ca="1">IFERROR(__xludf.DUMMYFUNCTION("""COMPUTED_VALUE"""),"Never")</f>
        <v>Never</v>
      </c>
      <c r="AR49" s="1" t="str">
        <f ca="1">IFERROR(__xludf.DUMMYFUNCTION("""COMPUTED_VALUE"""),"Never")</f>
        <v>Never</v>
      </c>
      <c r="AS49" s="1" t="str">
        <f ca="1">IFERROR(__xludf.DUMMYFUNCTION("""COMPUTED_VALUE"""),"Neutral")</f>
        <v>Neutral</v>
      </c>
      <c r="AT49" s="1" t="str">
        <f ca="1">IFERROR(__xludf.DUMMYFUNCTION("""COMPUTED_VALUE"""),"Agree")</f>
        <v>Agree</v>
      </c>
      <c r="AU49" s="1" t="str">
        <f ca="1">IFERROR(__xludf.DUMMYFUNCTION("""COMPUTED_VALUE"""),"Disagree")</f>
        <v>Disagree</v>
      </c>
      <c r="AV49" s="1" t="str">
        <f ca="1">IFERROR(__xludf.DUMMYFUNCTION("""COMPUTED_VALUE"""),"Strongly Disagree")</f>
        <v>Strongly Disagree</v>
      </c>
      <c r="AW49" s="1" t="str">
        <f ca="1">IFERROR(__xludf.DUMMYFUNCTION("""COMPUTED_VALUE"""),"Neutral")</f>
        <v>Neutral</v>
      </c>
      <c r="AX49" s="1" t="str">
        <f ca="1">IFERROR(__xludf.DUMMYFUNCTION("""COMPUTED_VALUE"""),"Agree")</f>
        <v>Agree</v>
      </c>
      <c r="AY49" s="1" t="str">
        <f ca="1">IFERROR(__xludf.DUMMYFUNCTION("""COMPUTED_VALUE"""),"Agree")</f>
        <v>Agree</v>
      </c>
      <c r="AZ49" s="1" t="str">
        <f ca="1">IFERROR(__xludf.DUMMYFUNCTION("""COMPUTED_VALUE"""),"Agree")</f>
        <v>Agree</v>
      </c>
      <c r="BA49" s="1" t="str">
        <f ca="1">IFERROR(__xludf.DUMMYFUNCTION("""COMPUTED_VALUE"""),"Strongly Agree")</f>
        <v>Strongly Agree</v>
      </c>
      <c r="BB49" s="1" t="str">
        <f ca="1">IFERROR(__xludf.DUMMYFUNCTION("""COMPUTED_VALUE"""),"Strongly Disagree")</f>
        <v>Strongly Disagree</v>
      </c>
      <c r="BC49" s="1" t="str">
        <f ca="1">IFERROR(__xludf.DUMMYFUNCTION("""COMPUTED_VALUE"""),"Talk to others outside of the department about your hard shift, Participate in Healthy Recreation/Hobbies")</f>
        <v>Talk to others outside of the department about your hard shift, Participate in Healthy Recreation/Hobbies</v>
      </c>
      <c r="BD49" s="1" t="str">
        <f ca="1">IFERROR(__xludf.DUMMYFUNCTION("""COMPUTED_VALUE"""),"Never")</f>
        <v>Never</v>
      </c>
      <c r="BF49" s="1">
        <f t="shared" ca="1" si="0"/>
        <v>1</v>
      </c>
      <c r="BG49" s="7">
        <f t="shared" ca="1" si="1"/>
        <v>4</v>
      </c>
      <c r="BH49" s="1">
        <f t="shared" ca="1" si="2"/>
        <v>3</v>
      </c>
      <c r="BI49" s="10">
        <f t="shared" ca="1" si="3"/>
        <v>2</v>
      </c>
      <c r="BJ49" s="10">
        <f t="shared" ca="1" si="4"/>
        <v>1</v>
      </c>
      <c r="BK49" s="10">
        <f t="shared" ca="1" si="5"/>
        <v>3</v>
      </c>
      <c r="BL49" s="10">
        <f t="shared" ref="BL49:BM49" ca="1" si="282">IF(I49="Yes",1,IF(I49="No",2))</f>
        <v>2</v>
      </c>
      <c r="BM49" s="10">
        <f t="shared" ca="1" si="282"/>
        <v>2</v>
      </c>
      <c r="BN49" s="10">
        <f t="shared" ca="1" si="7"/>
        <v>1</v>
      </c>
      <c r="BO49" s="10">
        <f t="shared" ref="BO49:BP49" ca="1" si="283">IF(L49="Strongly Disagree",1,IF(L49="Disagree",2,IF(L49="Neutral",3,IF(L49="Agree",4,IF(L49="Strongly Agree",5)))))</f>
        <v>2</v>
      </c>
      <c r="BP49" s="10">
        <f t="shared" ca="1" si="283"/>
        <v>4</v>
      </c>
      <c r="BQ49" s="10">
        <f t="shared" ca="1" si="9"/>
        <v>2</v>
      </c>
      <c r="BR49" s="1">
        <f t="shared" ca="1" si="10"/>
        <v>1</v>
      </c>
      <c r="BS49" s="10">
        <f t="shared" ref="BS49:CB49" ca="1" si="284">IF(P49="Not at all",1,IF(P49="A little bit",2,IF(P49="Moderately",3,IF(P49="Quite a bit",4,IF(P49="Extremely",5)))))</f>
        <v>3</v>
      </c>
      <c r="BT49" s="10">
        <f t="shared" ca="1" si="284"/>
        <v>3</v>
      </c>
      <c r="BU49" s="10">
        <f t="shared" ca="1" si="284"/>
        <v>3</v>
      </c>
      <c r="BV49" s="10">
        <f t="shared" ca="1" si="284"/>
        <v>3</v>
      </c>
      <c r="BW49" s="10">
        <f t="shared" ca="1" si="284"/>
        <v>1</v>
      </c>
      <c r="BX49" s="10">
        <f t="shared" ca="1" si="284"/>
        <v>1</v>
      </c>
      <c r="BY49" s="10">
        <f t="shared" ca="1" si="284"/>
        <v>5</v>
      </c>
      <c r="BZ49" s="10">
        <f t="shared" ca="1" si="284"/>
        <v>1</v>
      </c>
      <c r="CA49" s="10">
        <f t="shared" ca="1" si="284"/>
        <v>3</v>
      </c>
      <c r="CB49" s="10">
        <f t="shared" ca="1" si="284"/>
        <v>5</v>
      </c>
      <c r="CC49" s="10">
        <f t="shared" ca="1" si="12"/>
        <v>3</v>
      </c>
      <c r="CD49" s="10">
        <f t="shared" ref="CD49:CH49" ca="1" si="285">IF(AA49="Not at all",1,IF(AA49="A little bit",2,IF(AA49="Moderately",3,IF(AA49="Quite a bit",4,IF(AA49="Extremely",5)))))</f>
        <v>2</v>
      </c>
      <c r="CE49" s="10">
        <f t="shared" ca="1" si="285"/>
        <v>4</v>
      </c>
      <c r="CF49" s="10">
        <f t="shared" ca="1" si="285"/>
        <v>3</v>
      </c>
      <c r="CG49" s="10">
        <f t="shared" ca="1" si="285"/>
        <v>1</v>
      </c>
      <c r="CH49" s="10">
        <f t="shared" ca="1" si="285"/>
        <v>1</v>
      </c>
      <c r="CI49" s="10">
        <f t="shared" ref="CI49:CT49" ca="1" si="286">IF(AF49="Never",1,IF(AF49="Rarely",2,IF(AF49="Sometimes",3,IF(AF49="Often",4,IF(AF49="Very Often",5)))))</f>
        <v>1</v>
      </c>
      <c r="CJ49" s="10">
        <f t="shared" ca="1" si="286"/>
        <v>4</v>
      </c>
      <c r="CK49" s="10">
        <f t="shared" ca="1" si="286"/>
        <v>5</v>
      </c>
      <c r="CL49" s="10">
        <f t="shared" ca="1" si="286"/>
        <v>3</v>
      </c>
      <c r="CM49" s="10">
        <f t="shared" ca="1" si="286"/>
        <v>2</v>
      </c>
      <c r="CN49" s="10">
        <f t="shared" ca="1" si="286"/>
        <v>2</v>
      </c>
      <c r="CO49" s="10">
        <f t="shared" ca="1" si="286"/>
        <v>1</v>
      </c>
      <c r="CP49" s="10">
        <f t="shared" ca="1" si="286"/>
        <v>1</v>
      </c>
      <c r="CQ49" s="10">
        <f t="shared" ca="1" si="286"/>
        <v>2</v>
      </c>
      <c r="CR49" s="10">
        <f t="shared" ca="1" si="286"/>
        <v>3</v>
      </c>
      <c r="CS49" s="10">
        <f t="shared" ca="1" si="286"/>
        <v>1</v>
      </c>
      <c r="CT49" s="10">
        <f t="shared" ca="1" si="286"/>
        <v>1</v>
      </c>
      <c r="CU49" s="10">
        <f t="shared" ca="1" si="15"/>
        <v>1</v>
      </c>
      <c r="CV49" s="1">
        <f t="shared" ref="CV49:DE49" ca="1" si="287">IF(AS49="Strongly Disagree",1,IF(AS49="Disagree",2,IF(AS49="Neutral",3,IF(AS49="Agree",4,IF(AS49="Strongly Agree",5)))))</f>
        <v>3</v>
      </c>
      <c r="CW49" s="1">
        <f t="shared" ca="1" si="287"/>
        <v>4</v>
      </c>
      <c r="CX49" s="1">
        <f t="shared" ca="1" si="287"/>
        <v>2</v>
      </c>
      <c r="CY49" s="1">
        <f t="shared" ca="1" si="287"/>
        <v>1</v>
      </c>
      <c r="CZ49" s="1">
        <f t="shared" ca="1" si="287"/>
        <v>3</v>
      </c>
      <c r="DA49" s="1">
        <f t="shared" ca="1" si="287"/>
        <v>4</v>
      </c>
      <c r="DB49" s="1">
        <f t="shared" ca="1" si="287"/>
        <v>4</v>
      </c>
      <c r="DC49" s="1">
        <f t="shared" ca="1" si="287"/>
        <v>4</v>
      </c>
      <c r="DD49" s="1">
        <f t="shared" ca="1" si="287"/>
        <v>5</v>
      </c>
      <c r="DE49" s="1">
        <f t="shared" ca="1" si="287"/>
        <v>1</v>
      </c>
      <c r="DG49" s="1">
        <f t="shared" ca="1" si="17"/>
        <v>1</v>
      </c>
    </row>
    <row r="50" spans="1:111" ht="15">
      <c r="A50" s="8">
        <f ca="1">IFERROR(__xludf.DUMMYFUNCTION("""COMPUTED_VALUE"""),43802.5278830671)</f>
        <v>43802.527883067101</v>
      </c>
      <c r="B50" s="1" t="str">
        <f ca="1">IFERROR(__xludf.DUMMYFUNCTION("""COMPUTED_VALUE"""),"Yes")</f>
        <v>Yes</v>
      </c>
      <c r="C50" s="3" t="str">
        <f ca="1">IFERROR(__xludf.DUMMYFUNCTION("""COMPUTED_VALUE"""),"Sworn Officer")</f>
        <v>Sworn Officer</v>
      </c>
      <c r="D50" s="1" t="str">
        <f ca="1">IFERROR(__xludf.DUMMYFUNCTION("""COMPUTED_VALUE"""),"7-13 years")</f>
        <v>7-13 years</v>
      </c>
      <c r="E50" s="1" t="str">
        <f ca="1">IFERROR(__xludf.DUMMYFUNCTION("""COMPUTED_VALUE"""),"A little bit")</f>
        <v>A little bit</v>
      </c>
      <c r="F50" s="1" t="str">
        <f ca="1">IFERROR(__xludf.DUMMYFUNCTION("""COMPUTED_VALUE"""),"No")</f>
        <v>No</v>
      </c>
      <c r="G50" s="1" t="str">
        <f ca="1">IFERROR(__xludf.DUMMYFUNCTION("""COMPUTED_VALUE"""),"Never")</f>
        <v>Never</v>
      </c>
      <c r="H50" s="1" t="str">
        <f ca="1">IFERROR(__xludf.DUMMYFUNCTION("""COMPUTED_VALUE"""),"A little bit")</f>
        <v>A little bit</v>
      </c>
      <c r="I50" s="1" t="str">
        <f ca="1">IFERROR(__xludf.DUMMYFUNCTION("""COMPUTED_VALUE"""),"Yes")</f>
        <v>Yes</v>
      </c>
      <c r="J50" s="1" t="str">
        <f ca="1">IFERROR(__xludf.DUMMYFUNCTION("""COMPUTED_VALUE"""),"No")</f>
        <v>No</v>
      </c>
      <c r="K50" s="1" t="str">
        <f ca="1">IFERROR(__xludf.DUMMYFUNCTION("""COMPUTED_VALUE"""),"Never")</f>
        <v>Never</v>
      </c>
      <c r="L50" s="1" t="str">
        <f ca="1">IFERROR(__xludf.DUMMYFUNCTION("""COMPUTED_VALUE"""),"Disagree")</f>
        <v>Disagree</v>
      </c>
      <c r="M50" s="1" t="str">
        <f ca="1">IFERROR(__xludf.DUMMYFUNCTION("""COMPUTED_VALUE"""),"Neutral")</f>
        <v>Neutral</v>
      </c>
      <c r="N50" s="1" t="str">
        <f ca="1">IFERROR(__xludf.DUMMYFUNCTION("""COMPUTED_VALUE"""),"Not at all")</f>
        <v>Not at all</v>
      </c>
      <c r="O50" s="1" t="str">
        <f ca="1">IFERROR(__xludf.DUMMYFUNCTION("""COMPUTED_VALUE"""),"Disagree")</f>
        <v>Disagree</v>
      </c>
      <c r="P50" s="1" t="str">
        <f ca="1">IFERROR(__xludf.DUMMYFUNCTION("""COMPUTED_VALUE"""),"Quite a bit")</f>
        <v>Quite a bit</v>
      </c>
      <c r="Q50" s="1" t="str">
        <f ca="1">IFERROR(__xludf.DUMMYFUNCTION("""COMPUTED_VALUE"""),"Not at all")</f>
        <v>Not at all</v>
      </c>
      <c r="R50" s="1" t="str">
        <f ca="1">IFERROR(__xludf.DUMMYFUNCTION("""COMPUTED_VALUE"""),"Not at all")</f>
        <v>Not at all</v>
      </c>
      <c r="S50" s="1" t="str">
        <f ca="1">IFERROR(__xludf.DUMMYFUNCTION("""COMPUTED_VALUE"""),"Not at all")</f>
        <v>Not at all</v>
      </c>
      <c r="T50" s="1" t="str">
        <f ca="1">IFERROR(__xludf.DUMMYFUNCTION("""COMPUTED_VALUE"""),"Not at all")</f>
        <v>Not at all</v>
      </c>
      <c r="U50" s="1" t="str">
        <f ca="1">IFERROR(__xludf.DUMMYFUNCTION("""COMPUTED_VALUE"""),"Not at all")</f>
        <v>Not at all</v>
      </c>
      <c r="V50" s="1" t="str">
        <f ca="1">IFERROR(__xludf.DUMMYFUNCTION("""COMPUTED_VALUE"""),"A little bit")</f>
        <v>A little bit</v>
      </c>
      <c r="W50" s="1" t="str">
        <f ca="1">IFERROR(__xludf.DUMMYFUNCTION("""COMPUTED_VALUE"""),"Not at all")</f>
        <v>Not at all</v>
      </c>
      <c r="X50" s="1" t="str">
        <f ca="1">IFERROR(__xludf.DUMMYFUNCTION("""COMPUTED_VALUE"""),"Not at all")</f>
        <v>Not at all</v>
      </c>
      <c r="Y50" s="1" t="str">
        <f ca="1">IFERROR(__xludf.DUMMYFUNCTION("""COMPUTED_VALUE"""),"Extremely")</f>
        <v>Extremely</v>
      </c>
      <c r="Z50" s="1" t="str">
        <f ca="1">IFERROR(__xludf.DUMMYFUNCTION("""COMPUTED_VALUE"""),"Positively")</f>
        <v>Positively</v>
      </c>
      <c r="AA50" s="1" t="str">
        <f ca="1">IFERROR(__xludf.DUMMYFUNCTION("""COMPUTED_VALUE"""),"Extremely")</f>
        <v>Extremely</v>
      </c>
      <c r="AB50" s="1" t="str">
        <f ca="1">IFERROR(__xludf.DUMMYFUNCTION("""COMPUTED_VALUE"""),"Extremely")</f>
        <v>Extremely</v>
      </c>
      <c r="AC50" s="1" t="str">
        <f ca="1">IFERROR(__xludf.DUMMYFUNCTION("""COMPUTED_VALUE"""),"Extremely")</f>
        <v>Extremely</v>
      </c>
      <c r="AD50" s="1" t="str">
        <f ca="1">IFERROR(__xludf.DUMMYFUNCTION("""COMPUTED_VALUE"""),"Not at all")</f>
        <v>Not at all</v>
      </c>
      <c r="AE50" s="1" t="str">
        <f ca="1">IFERROR(__xludf.DUMMYFUNCTION("""COMPUTED_VALUE"""),"Not at all")</f>
        <v>Not at all</v>
      </c>
      <c r="AF50" s="1" t="str">
        <f ca="1">IFERROR(__xludf.DUMMYFUNCTION("""COMPUTED_VALUE"""),"Rarely")</f>
        <v>Rarely</v>
      </c>
      <c r="AG50" s="1" t="str">
        <f ca="1">IFERROR(__xludf.DUMMYFUNCTION("""COMPUTED_VALUE"""),"Often")</f>
        <v>Often</v>
      </c>
      <c r="AH50" s="1" t="str">
        <f ca="1">IFERROR(__xludf.DUMMYFUNCTION("""COMPUTED_VALUE"""),"Never")</f>
        <v>Never</v>
      </c>
      <c r="AI50" s="1" t="str">
        <f ca="1">IFERROR(__xludf.DUMMYFUNCTION("""COMPUTED_VALUE"""),"Sometimes")</f>
        <v>Sometimes</v>
      </c>
      <c r="AJ50" s="1" t="str">
        <f ca="1">IFERROR(__xludf.DUMMYFUNCTION("""COMPUTED_VALUE"""),"Often")</f>
        <v>Often</v>
      </c>
      <c r="AK50" s="1" t="str">
        <f ca="1">IFERROR(__xludf.DUMMYFUNCTION("""COMPUTED_VALUE"""),"Often")</f>
        <v>Often</v>
      </c>
      <c r="AL50" s="1" t="str">
        <f ca="1">IFERROR(__xludf.DUMMYFUNCTION("""COMPUTED_VALUE"""),"Very Often")</f>
        <v>Very Often</v>
      </c>
      <c r="AM50" s="1" t="str">
        <f ca="1">IFERROR(__xludf.DUMMYFUNCTION("""COMPUTED_VALUE"""),"Sometimes")</f>
        <v>Sometimes</v>
      </c>
      <c r="AN50" s="1" t="str">
        <f ca="1">IFERROR(__xludf.DUMMYFUNCTION("""COMPUTED_VALUE"""),"Often")</f>
        <v>Often</v>
      </c>
      <c r="AO50" s="1" t="str">
        <f ca="1">IFERROR(__xludf.DUMMYFUNCTION("""COMPUTED_VALUE"""),"Rarely")</f>
        <v>Rarely</v>
      </c>
      <c r="AP50" s="1" t="str">
        <f ca="1">IFERROR(__xludf.DUMMYFUNCTION("""COMPUTED_VALUE"""),"Sometimes")</f>
        <v>Sometimes</v>
      </c>
      <c r="AQ50" s="1" t="str">
        <f ca="1">IFERROR(__xludf.DUMMYFUNCTION("""COMPUTED_VALUE"""),"Never")</f>
        <v>Never</v>
      </c>
      <c r="AR50" s="1" t="str">
        <f ca="1">IFERROR(__xludf.DUMMYFUNCTION("""COMPUTED_VALUE"""),"Never")</f>
        <v>Never</v>
      </c>
      <c r="AS50" s="1" t="str">
        <f ca="1">IFERROR(__xludf.DUMMYFUNCTION("""COMPUTED_VALUE"""),"Agree")</f>
        <v>Agree</v>
      </c>
      <c r="AT50" s="1" t="str">
        <f ca="1">IFERROR(__xludf.DUMMYFUNCTION("""COMPUTED_VALUE"""),"Disagree")</f>
        <v>Disagree</v>
      </c>
      <c r="AU50" s="1" t="str">
        <f ca="1">IFERROR(__xludf.DUMMYFUNCTION("""COMPUTED_VALUE"""),"Strongly Agree")</f>
        <v>Strongly Agree</v>
      </c>
      <c r="AV50" s="1" t="str">
        <f ca="1">IFERROR(__xludf.DUMMYFUNCTION("""COMPUTED_VALUE"""),"Strongly Disagree")</f>
        <v>Strongly Disagree</v>
      </c>
      <c r="AW50" s="1" t="str">
        <f ca="1">IFERROR(__xludf.DUMMYFUNCTION("""COMPUTED_VALUE"""),"Agree")</f>
        <v>Agree</v>
      </c>
      <c r="AX50" s="1" t="str">
        <f ca="1">IFERROR(__xludf.DUMMYFUNCTION("""COMPUTED_VALUE"""),"Strongly Agree")</f>
        <v>Strongly Agree</v>
      </c>
      <c r="AY50" s="1" t="str">
        <f ca="1">IFERROR(__xludf.DUMMYFUNCTION("""COMPUTED_VALUE"""),"Neutral")</f>
        <v>Neutral</v>
      </c>
      <c r="AZ50" s="1" t="str">
        <f ca="1">IFERROR(__xludf.DUMMYFUNCTION("""COMPUTED_VALUE"""),"Strongly Agree")</f>
        <v>Strongly Agree</v>
      </c>
      <c r="BA50" s="1" t="str">
        <f ca="1">IFERROR(__xludf.DUMMYFUNCTION("""COMPUTED_VALUE"""),"Strongly Agree")</f>
        <v>Strongly Agree</v>
      </c>
      <c r="BB50" s="1" t="str">
        <f ca="1">IFERROR(__xludf.DUMMYFUNCTION("""COMPUTED_VALUE"""),"Strongly Agree")</f>
        <v>Strongly Agree</v>
      </c>
      <c r="BC50" s="1" t="str">
        <f ca="1">IFERROR(__xludf.DUMMYFUNCTION("""COMPUTED_VALUE"""),"Isolate Yourself, Join in Positive/ Healthy Family Activities, Participate in Healthy Recreation/Hobbies")</f>
        <v>Isolate Yourself, Join in Positive/ Healthy Family Activities, Participate in Healthy Recreation/Hobbies</v>
      </c>
      <c r="BD50" s="1" t="str">
        <f ca="1">IFERROR(__xludf.DUMMYFUNCTION("""COMPUTED_VALUE"""),"Never")</f>
        <v>Never</v>
      </c>
      <c r="BF50" s="1">
        <f t="shared" ca="1" si="0"/>
        <v>1</v>
      </c>
      <c r="BG50" s="7">
        <f t="shared" ca="1" si="1"/>
        <v>2</v>
      </c>
      <c r="BH50" s="1">
        <f t="shared" ca="1" si="2"/>
        <v>2</v>
      </c>
      <c r="BI50" s="10">
        <f t="shared" ca="1" si="3"/>
        <v>2</v>
      </c>
      <c r="BJ50" s="10">
        <f t="shared" ca="1" si="4"/>
        <v>1</v>
      </c>
      <c r="BK50" s="10">
        <f t="shared" ca="1" si="5"/>
        <v>2</v>
      </c>
      <c r="BL50" s="10">
        <f t="shared" ref="BL50:BM50" ca="1" si="288">IF(I50="Yes",1,IF(I50="No",2))</f>
        <v>1</v>
      </c>
      <c r="BM50" s="10">
        <f t="shared" ca="1" si="288"/>
        <v>2</v>
      </c>
      <c r="BN50" s="10">
        <f t="shared" ca="1" si="7"/>
        <v>1</v>
      </c>
      <c r="BO50" s="10">
        <f t="shared" ref="BO50:BP50" ca="1" si="289">IF(L50="Strongly Disagree",1,IF(L50="Disagree",2,IF(L50="Neutral",3,IF(L50="Agree",4,IF(L50="Strongly Agree",5)))))</f>
        <v>2</v>
      </c>
      <c r="BP50" s="10">
        <f t="shared" ca="1" si="289"/>
        <v>3</v>
      </c>
      <c r="BQ50" s="10">
        <f t="shared" ca="1" si="9"/>
        <v>1</v>
      </c>
      <c r="BR50" s="1">
        <f t="shared" ca="1" si="10"/>
        <v>2</v>
      </c>
      <c r="BS50" s="10">
        <f t="shared" ref="BS50:CB50" ca="1" si="290">IF(P50="Not at all",1,IF(P50="A little bit",2,IF(P50="Moderately",3,IF(P50="Quite a bit",4,IF(P50="Extremely",5)))))</f>
        <v>4</v>
      </c>
      <c r="BT50" s="10">
        <f t="shared" ca="1" si="290"/>
        <v>1</v>
      </c>
      <c r="BU50" s="10">
        <f t="shared" ca="1" si="290"/>
        <v>1</v>
      </c>
      <c r="BV50" s="10">
        <f t="shared" ca="1" si="290"/>
        <v>1</v>
      </c>
      <c r="BW50" s="10">
        <f t="shared" ca="1" si="290"/>
        <v>1</v>
      </c>
      <c r="BX50" s="10">
        <f t="shared" ca="1" si="290"/>
        <v>1</v>
      </c>
      <c r="BY50" s="10">
        <f t="shared" ca="1" si="290"/>
        <v>2</v>
      </c>
      <c r="BZ50" s="10">
        <f t="shared" ca="1" si="290"/>
        <v>1</v>
      </c>
      <c r="CA50" s="10">
        <f t="shared" ca="1" si="290"/>
        <v>1</v>
      </c>
      <c r="CB50" s="10">
        <f t="shared" ca="1" si="290"/>
        <v>5</v>
      </c>
      <c r="CC50" s="10">
        <f t="shared" ca="1" si="12"/>
        <v>2</v>
      </c>
      <c r="CD50" s="10">
        <f t="shared" ref="CD50:CH50" ca="1" si="291">IF(AA50="Not at all",1,IF(AA50="A little bit",2,IF(AA50="Moderately",3,IF(AA50="Quite a bit",4,IF(AA50="Extremely",5)))))</f>
        <v>5</v>
      </c>
      <c r="CE50" s="10">
        <f t="shared" ca="1" si="291"/>
        <v>5</v>
      </c>
      <c r="CF50" s="10">
        <f t="shared" ca="1" si="291"/>
        <v>5</v>
      </c>
      <c r="CG50" s="10">
        <f t="shared" ca="1" si="291"/>
        <v>1</v>
      </c>
      <c r="CH50" s="10">
        <f t="shared" ca="1" si="291"/>
        <v>1</v>
      </c>
      <c r="CI50" s="10">
        <f t="shared" ref="CI50:CT50" ca="1" si="292">IF(AF50="Never",1,IF(AF50="Rarely",2,IF(AF50="Sometimes",3,IF(AF50="Often",4,IF(AF50="Very Often",5)))))</f>
        <v>2</v>
      </c>
      <c r="CJ50" s="10">
        <f t="shared" ca="1" si="292"/>
        <v>4</v>
      </c>
      <c r="CK50" s="10">
        <f t="shared" ca="1" si="292"/>
        <v>1</v>
      </c>
      <c r="CL50" s="10">
        <f t="shared" ca="1" si="292"/>
        <v>3</v>
      </c>
      <c r="CM50" s="10">
        <f t="shared" ca="1" si="292"/>
        <v>4</v>
      </c>
      <c r="CN50" s="10">
        <f t="shared" ca="1" si="292"/>
        <v>4</v>
      </c>
      <c r="CO50" s="10">
        <f t="shared" ca="1" si="292"/>
        <v>5</v>
      </c>
      <c r="CP50" s="10">
        <f t="shared" ca="1" si="292"/>
        <v>3</v>
      </c>
      <c r="CQ50" s="10">
        <f t="shared" ca="1" si="292"/>
        <v>4</v>
      </c>
      <c r="CR50" s="10">
        <f t="shared" ca="1" si="292"/>
        <v>2</v>
      </c>
      <c r="CS50" s="10">
        <f t="shared" ca="1" si="292"/>
        <v>3</v>
      </c>
      <c r="CT50" s="10">
        <f t="shared" ca="1" si="292"/>
        <v>1</v>
      </c>
      <c r="CU50" s="10">
        <f t="shared" ca="1" si="15"/>
        <v>1</v>
      </c>
      <c r="CV50" s="1">
        <f t="shared" ref="CV50:DE50" ca="1" si="293">IF(AS50="Strongly Disagree",1,IF(AS50="Disagree",2,IF(AS50="Neutral",3,IF(AS50="Agree",4,IF(AS50="Strongly Agree",5)))))</f>
        <v>4</v>
      </c>
      <c r="CW50" s="1">
        <f t="shared" ca="1" si="293"/>
        <v>2</v>
      </c>
      <c r="CX50" s="1">
        <f t="shared" ca="1" si="293"/>
        <v>5</v>
      </c>
      <c r="CY50" s="1">
        <f t="shared" ca="1" si="293"/>
        <v>1</v>
      </c>
      <c r="CZ50" s="1">
        <f t="shared" ca="1" si="293"/>
        <v>4</v>
      </c>
      <c r="DA50" s="1">
        <f t="shared" ca="1" si="293"/>
        <v>5</v>
      </c>
      <c r="DB50" s="1">
        <f t="shared" ca="1" si="293"/>
        <v>3</v>
      </c>
      <c r="DC50" s="1">
        <f t="shared" ca="1" si="293"/>
        <v>5</v>
      </c>
      <c r="DD50" s="1">
        <f t="shared" ca="1" si="293"/>
        <v>5</v>
      </c>
      <c r="DE50" s="1">
        <f t="shared" ca="1" si="293"/>
        <v>5</v>
      </c>
      <c r="DG50" s="1">
        <f t="shared" ca="1" si="17"/>
        <v>1</v>
      </c>
    </row>
    <row r="51" spans="1:111" ht="15">
      <c r="A51" s="8">
        <f ca="1">IFERROR(__xludf.DUMMYFUNCTION("""COMPUTED_VALUE"""),43802.5285375925)</f>
        <v>43802.528537592501</v>
      </c>
      <c r="B51" s="1" t="str">
        <f ca="1">IFERROR(__xludf.DUMMYFUNCTION("""COMPUTED_VALUE"""),"Yes")</f>
        <v>Yes</v>
      </c>
      <c r="C51" s="3" t="str">
        <f ca="1">IFERROR(__xludf.DUMMYFUNCTION("""COMPUTED_VALUE"""),"Sworn Officer")</f>
        <v>Sworn Officer</v>
      </c>
      <c r="D51" s="1" t="str">
        <f ca="1">IFERROR(__xludf.DUMMYFUNCTION("""COMPUTED_VALUE"""),"1-6 years")</f>
        <v>1-6 years</v>
      </c>
      <c r="E51" s="1" t="str">
        <f ca="1">IFERROR(__xludf.DUMMYFUNCTION("""COMPUTED_VALUE"""),"Moderately")</f>
        <v>Moderately</v>
      </c>
      <c r="F51" s="1" t="str">
        <f ca="1">IFERROR(__xludf.DUMMYFUNCTION("""COMPUTED_VALUE"""),"No")</f>
        <v>No</v>
      </c>
      <c r="G51" s="1" t="str">
        <f ca="1">IFERROR(__xludf.DUMMYFUNCTION("""COMPUTED_VALUE"""),"Rarely")</f>
        <v>Rarely</v>
      </c>
      <c r="H51" s="1" t="str">
        <f ca="1">IFERROR(__xludf.DUMMYFUNCTION("""COMPUTED_VALUE"""),"Moderately")</f>
        <v>Moderately</v>
      </c>
      <c r="I51" s="1" t="str">
        <f ca="1">IFERROR(__xludf.DUMMYFUNCTION("""COMPUTED_VALUE"""),"No")</f>
        <v>No</v>
      </c>
      <c r="J51" s="1" t="str">
        <f ca="1">IFERROR(__xludf.DUMMYFUNCTION("""COMPUTED_VALUE"""),"No")</f>
        <v>No</v>
      </c>
      <c r="K51" s="1" t="str">
        <f ca="1">IFERROR(__xludf.DUMMYFUNCTION("""COMPUTED_VALUE"""),"Rarely")</f>
        <v>Rarely</v>
      </c>
      <c r="L51" s="1" t="str">
        <f ca="1">IFERROR(__xludf.DUMMYFUNCTION("""COMPUTED_VALUE"""),"Disagree")</f>
        <v>Disagree</v>
      </c>
      <c r="M51" s="1" t="str">
        <f ca="1">IFERROR(__xludf.DUMMYFUNCTION("""COMPUTED_VALUE"""),"Disagree")</f>
        <v>Disagree</v>
      </c>
      <c r="N51" s="1" t="str">
        <f ca="1">IFERROR(__xludf.DUMMYFUNCTION("""COMPUTED_VALUE"""),"Moderately")</f>
        <v>Moderately</v>
      </c>
      <c r="O51" s="1" t="str">
        <f ca="1">IFERROR(__xludf.DUMMYFUNCTION("""COMPUTED_VALUE"""),"Neutral")</f>
        <v>Neutral</v>
      </c>
      <c r="P51" s="1" t="str">
        <f ca="1">IFERROR(__xludf.DUMMYFUNCTION("""COMPUTED_VALUE"""),"Moderately")</f>
        <v>Moderately</v>
      </c>
      <c r="Q51" s="1" t="str">
        <f ca="1">IFERROR(__xludf.DUMMYFUNCTION("""COMPUTED_VALUE"""),"Moderately")</f>
        <v>Moderately</v>
      </c>
      <c r="R51" s="1" t="str">
        <f ca="1">IFERROR(__xludf.DUMMYFUNCTION("""COMPUTED_VALUE"""),"Moderately")</f>
        <v>Moderately</v>
      </c>
      <c r="S51" s="1" t="str">
        <f ca="1">IFERROR(__xludf.DUMMYFUNCTION("""COMPUTED_VALUE"""),"A little bit")</f>
        <v>A little bit</v>
      </c>
      <c r="T51" s="1" t="str">
        <f ca="1">IFERROR(__xludf.DUMMYFUNCTION("""COMPUTED_VALUE"""),"Not at all")</f>
        <v>Not at all</v>
      </c>
      <c r="U51" s="1" t="str">
        <f ca="1">IFERROR(__xludf.DUMMYFUNCTION("""COMPUTED_VALUE"""),"A little bit")</f>
        <v>A little bit</v>
      </c>
      <c r="V51" s="1" t="str">
        <f ca="1">IFERROR(__xludf.DUMMYFUNCTION("""COMPUTED_VALUE"""),"Moderately")</f>
        <v>Moderately</v>
      </c>
      <c r="W51" s="1" t="str">
        <f ca="1">IFERROR(__xludf.DUMMYFUNCTION("""COMPUTED_VALUE"""),"Not at all")</f>
        <v>Not at all</v>
      </c>
      <c r="X51" s="1" t="str">
        <f ca="1">IFERROR(__xludf.DUMMYFUNCTION("""COMPUTED_VALUE"""),"Not at all")</f>
        <v>Not at all</v>
      </c>
      <c r="Y51" s="1" t="str">
        <f ca="1">IFERROR(__xludf.DUMMYFUNCTION("""COMPUTED_VALUE"""),"Quite a bit")</f>
        <v>Quite a bit</v>
      </c>
      <c r="Z51" s="1" t="str">
        <f ca="1">IFERROR(__xludf.DUMMYFUNCTION("""COMPUTED_VALUE"""),"Negatively")</f>
        <v>Negatively</v>
      </c>
      <c r="AA51" s="1" t="str">
        <f ca="1">IFERROR(__xludf.DUMMYFUNCTION("""COMPUTED_VALUE"""),"Moderately")</f>
        <v>Moderately</v>
      </c>
      <c r="AB51" s="1" t="str">
        <f ca="1">IFERROR(__xludf.DUMMYFUNCTION("""COMPUTED_VALUE"""),"A little bit")</f>
        <v>A little bit</v>
      </c>
      <c r="AC51" s="1" t="str">
        <f ca="1">IFERROR(__xludf.DUMMYFUNCTION("""COMPUTED_VALUE"""),"A little bit")</f>
        <v>A little bit</v>
      </c>
      <c r="AD51" s="1" t="str">
        <f ca="1">IFERROR(__xludf.DUMMYFUNCTION("""COMPUTED_VALUE"""),"Not at all")</f>
        <v>Not at all</v>
      </c>
      <c r="AE51" s="1" t="str">
        <f ca="1">IFERROR(__xludf.DUMMYFUNCTION("""COMPUTED_VALUE"""),"Not at all")</f>
        <v>Not at all</v>
      </c>
      <c r="AF51" s="1" t="str">
        <f ca="1">IFERROR(__xludf.DUMMYFUNCTION("""COMPUTED_VALUE"""),"Sometimes")</f>
        <v>Sometimes</v>
      </c>
      <c r="AG51" s="1" t="str">
        <f ca="1">IFERROR(__xludf.DUMMYFUNCTION("""COMPUTED_VALUE"""),"Often")</f>
        <v>Often</v>
      </c>
      <c r="AH51" s="1" t="str">
        <f ca="1">IFERROR(__xludf.DUMMYFUNCTION("""COMPUTED_VALUE"""),"Rarely")</f>
        <v>Rarely</v>
      </c>
      <c r="AI51" s="1" t="str">
        <f ca="1">IFERROR(__xludf.DUMMYFUNCTION("""COMPUTED_VALUE"""),"Sometimes")</f>
        <v>Sometimes</v>
      </c>
      <c r="AJ51" s="1" t="str">
        <f ca="1">IFERROR(__xludf.DUMMYFUNCTION("""COMPUTED_VALUE"""),"Sometimes")</f>
        <v>Sometimes</v>
      </c>
      <c r="AK51" s="1" t="str">
        <f ca="1">IFERROR(__xludf.DUMMYFUNCTION("""COMPUTED_VALUE"""),"Sometimes")</f>
        <v>Sometimes</v>
      </c>
      <c r="AL51" s="1" t="str">
        <f ca="1">IFERROR(__xludf.DUMMYFUNCTION("""COMPUTED_VALUE"""),"Rarely")</f>
        <v>Rarely</v>
      </c>
      <c r="AM51" s="1" t="str">
        <f ca="1">IFERROR(__xludf.DUMMYFUNCTION("""COMPUTED_VALUE"""),"Never")</f>
        <v>Never</v>
      </c>
      <c r="AN51" s="1" t="str">
        <f ca="1">IFERROR(__xludf.DUMMYFUNCTION("""COMPUTED_VALUE"""),"Rarely")</f>
        <v>Rarely</v>
      </c>
      <c r="AO51" s="1" t="str">
        <f ca="1">IFERROR(__xludf.DUMMYFUNCTION("""COMPUTED_VALUE"""),"Never")</f>
        <v>Never</v>
      </c>
      <c r="AP51" s="1" t="str">
        <f ca="1">IFERROR(__xludf.DUMMYFUNCTION("""COMPUTED_VALUE"""),"Never")</f>
        <v>Never</v>
      </c>
      <c r="AQ51" s="1" t="str">
        <f ca="1">IFERROR(__xludf.DUMMYFUNCTION("""COMPUTED_VALUE"""),"Never")</f>
        <v>Never</v>
      </c>
      <c r="AR51" s="1" t="str">
        <f ca="1">IFERROR(__xludf.DUMMYFUNCTION("""COMPUTED_VALUE"""),"Never")</f>
        <v>Never</v>
      </c>
      <c r="AS51" s="1" t="str">
        <f ca="1">IFERROR(__xludf.DUMMYFUNCTION("""COMPUTED_VALUE"""),"Neutral")</f>
        <v>Neutral</v>
      </c>
      <c r="AT51" s="1" t="str">
        <f ca="1">IFERROR(__xludf.DUMMYFUNCTION("""COMPUTED_VALUE"""),"Disagree")</f>
        <v>Disagree</v>
      </c>
      <c r="AU51" s="1" t="str">
        <f ca="1">IFERROR(__xludf.DUMMYFUNCTION("""COMPUTED_VALUE"""),"Neutral")</f>
        <v>Neutral</v>
      </c>
      <c r="AV51" s="1" t="str">
        <f ca="1">IFERROR(__xludf.DUMMYFUNCTION("""COMPUTED_VALUE"""),"Strongly Disagree")</f>
        <v>Strongly Disagree</v>
      </c>
      <c r="AW51" s="1" t="str">
        <f ca="1">IFERROR(__xludf.DUMMYFUNCTION("""COMPUTED_VALUE"""),"Neutral")</f>
        <v>Neutral</v>
      </c>
      <c r="AX51" s="1" t="str">
        <f ca="1">IFERROR(__xludf.DUMMYFUNCTION("""COMPUTED_VALUE"""),"Neutral")</f>
        <v>Neutral</v>
      </c>
      <c r="AY51" s="1" t="str">
        <f ca="1">IFERROR(__xludf.DUMMYFUNCTION("""COMPUTED_VALUE"""),"Disagree")</f>
        <v>Disagree</v>
      </c>
      <c r="AZ51" s="1" t="str">
        <f ca="1">IFERROR(__xludf.DUMMYFUNCTION("""COMPUTED_VALUE"""),"Agree")</f>
        <v>Agree</v>
      </c>
      <c r="BA51" s="1" t="str">
        <f ca="1">IFERROR(__xludf.DUMMYFUNCTION("""COMPUTED_VALUE"""),"Strongly Agree")</f>
        <v>Strongly Agree</v>
      </c>
      <c r="BB51" s="1" t="str">
        <f ca="1">IFERROR(__xludf.DUMMYFUNCTION("""COMPUTED_VALUE"""),"Agree")</f>
        <v>Agree</v>
      </c>
      <c r="BC51" s="1" t="str">
        <f ca="1">IFERROR(__xludf.DUMMYFUNCTION("""COMPUTED_VALUE"""),"Isolate Yourself, Exercise, Participate in Healthy Recreation/Hobbies")</f>
        <v>Isolate Yourself, Exercise, Participate in Healthy Recreation/Hobbies</v>
      </c>
      <c r="BD51" s="1" t="str">
        <f ca="1">IFERROR(__xludf.DUMMYFUNCTION("""COMPUTED_VALUE"""),"Never")</f>
        <v>Never</v>
      </c>
      <c r="BF51" s="1">
        <f t="shared" ca="1" si="0"/>
        <v>1</v>
      </c>
      <c r="BG51" s="7">
        <f t="shared" ca="1" si="1"/>
        <v>1</v>
      </c>
      <c r="BH51" s="1">
        <f t="shared" ca="1" si="2"/>
        <v>3</v>
      </c>
      <c r="BI51" s="10">
        <f t="shared" ca="1" si="3"/>
        <v>2</v>
      </c>
      <c r="BJ51" s="10">
        <f t="shared" ca="1" si="4"/>
        <v>2</v>
      </c>
      <c r="BK51" s="10">
        <f t="shared" ca="1" si="5"/>
        <v>3</v>
      </c>
      <c r="BL51" s="10">
        <f t="shared" ref="BL51:BM51" ca="1" si="294">IF(I51="Yes",1,IF(I51="No",2))</f>
        <v>2</v>
      </c>
      <c r="BM51" s="10">
        <f t="shared" ca="1" si="294"/>
        <v>2</v>
      </c>
      <c r="BN51" s="10">
        <f t="shared" ca="1" si="7"/>
        <v>2</v>
      </c>
      <c r="BO51" s="10">
        <f t="shared" ref="BO51:BP51" ca="1" si="295">IF(L51="Strongly Disagree",1,IF(L51="Disagree",2,IF(L51="Neutral",3,IF(L51="Agree",4,IF(L51="Strongly Agree",5)))))</f>
        <v>2</v>
      </c>
      <c r="BP51" s="10">
        <f t="shared" ca="1" si="295"/>
        <v>2</v>
      </c>
      <c r="BQ51" s="10">
        <f t="shared" ca="1" si="9"/>
        <v>3</v>
      </c>
      <c r="BR51" s="1">
        <f t="shared" ca="1" si="10"/>
        <v>3</v>
      </c>
      <c r="BS51" s="10">
        <f t="shared" ref="BS51:CB51" ca="1" si="296">IF(P51="Not at all",1,IF(P51="A little bit",2,IF(P51="Moderately",3,IF(P51="Quite a bit",4,IF(P51="Extremely",5)))))</f>
        <v>3</v>
      </c>
      <c r="BT51" s="10">
        <f t="shared" ca="1" si="296"/>
        <v>3</v>
      </c>
      <c r="BU51" s="10">
        <f t="shared" ca="1" si="296"/>
        <v>3</v>
      </c>
      <c r="BV51" s="10">
        <f t="shared" ca="1" si="296"/>
        <v>2</v>
      </c>
      <c r="BW51" s="10">
        <f t="shared" ca="1" si="296"/>
        <v>1</v>
      </c>
      <c r="BX51" s="10">
        <f t="shared" ca="1" si="296"/>
        <v>2</v>
      </c>
      <c r="BY51" s="10">
        <f t="shared" ca="1" si="296"/>
        <v>3</v>
      </c>
      <c r="BZ51" s="10">
        <f t="shared" ca="1" si="296"/>
        <v>1</v>
      </c>
      <c r="CA51" s="10">
        <f t="shared" ca="1" si="296"/>
        <v>1</v>
      </c>
      <c r="CB51" s="10">
        <f t="shared" ca="1" si="296"/>
        <v>4</v>
      </c>
      <c r="CC51" s="10">
        <f t="shared" ca="1" si="12"/>
        <v>1</v>
      </c>
      <c r="CD51" s="10">
        <f t="shared" ref="CD51:CH51" ca="1" si="297">IF(AA51="Not at all",1,IF(AA51="A little bit",2,IF(AA51="Moderately",3,IF(AA51="Quite a bit",4,IF(AA51="Extremely",5)))))</f>
        <v>3</v>
      </c>
      <c r="CE51" s="10">
        <f t="shared" ca="1" si="297"/>
        <v>2</v>
      </c>
      <c r="CF51" s="10">
        <f t="shared" ca="1" si="297"/>
        <v>2</v>
      </c>
      <c r="CG51" s="10">
        <f t="shared" ca="1" si="297"/>
        <v>1</v>
      </c>
      <c r="CH51" s="10">
        <f t="shared" ca="1" si="297"/>
        <v>1</v>
      </c>
      <c r="CI51" s="10">
        <f t="shared" ref="CI51:CT51" ca="1" si="298">IF(AF51="Never",1,IF(AF51="Rarely",2,IF(AF51="Sometimes",3,IF(AF51="Often",4,IF(AF51="Very Often",5)))))</f>
        <v>3</v>
      </c>
      <c r="CJ51" s="10">
        <f t="shared" ca="1" si="298"/>
        <v>4</v>
      </c>
      <c r="CK51" s="10">
        <f t="shared" ca="1" si="298"/>
        <v>2</v>
      </c>
      <c r="CL51" s="10">
        <f t="shared" ca="1" si="298"/>
        <v>3</v>
      </c>
      <c r="CM51" s="10">
        <f t="shared" ca="1" si="298"/>
        <v>3</v>
      </c>
      <c r="CN51" s="10">
        <f t="shared" ca="1" si="298"/>
        <v>3</v>
      </c>
      <c r="CO51" s="10">
        <f t="shared" ca="1" si="298"/>
        <v>2</v>
      </c>
      <c r="CP51" s="10">
        <f t="shared" ca="1" si="298"/>
        <v>1</v>
      </c>
      <c r="CQ51" s="10">
        <f t="shared" ca="1" si="298"/>
        <v>2</v>
      </c>
      <c r="CR51" s="10">
        <f t="shared" ca="1" si="298"/>
        <v>1</v>
      </c>
      <c r="CS51" s="10">
        <f t="shared" ca="1" si="298"/>
        <v>1</v>
      </c>
      <c r="CT51" s="10">
        <f t="shared" ca="1" si="298"/>
        <v>1</v>
      </c>
      <c r="CU51" s="10">
        <f t="shared" ca="1" si="15"/>
        <v>1</v>
      </c>
      <c r="CV51" s="1">
        <f t="shared" ref="CV51:DE51" ca="1" si="299">IF(AS51="Strongly Disagree",1,IF(AS51="Disagree",2,IF(AS51="Neutral",3,IF(AS51="Agree",4,IF(AS51="Strongly Agree",5)))))</f>
        <v>3</v>
      </c>
      <c r="CW51" s="1">
        <f t="shared" ca="1" si="299"/>
        <v>2</v>
      </c>
      <c r="CX51" s="1">
        <f t="shared" ca="1" si="299"/>
        <v>3</v>
      </c>
      <c r="CY51" s="1">
        <f t="shared" ca="1" si="299"/>
        <v>1</v>
      </c>
      <c r="CZ51" s="1">
        <f t="shared" ca="1" si="299"/>
        <v>3</v>
      </c>
      <c r="DA51" s="1">
        <f t="shared" ca="1" si="299"/>
        <v>3</v>
      </c>
      <c r="DB51" s="1">
        <f t="shared" ca="1" si="299"/>
        <v>2</v>
      </c>
      <c r="DC51" s="1">
        <f t="shared" ca="1" si="299"/>
        <v>4</v>
      </c>
      <c r="DD51" s="1">
        <f t="shared" ca="1" si="299"/>
        <v>5</v>
      </c>
      <c r="DE51" s="1">
        <f t="shared" ca="1" si="299"/>
        <v>4</v>
      </c>
      <c r="DG51" s="1">
        <f t="shared" ca="1" si="17"/>
        <v>1</v>
      </c>
    </row>
    <row r="52" spans="1:111" ht="15">
      <c r="A52" s="8">
        <f ca="1">IFERROR(__xludf.DUMMYFUNCTION("""COMPUTED_VALUE"""),43802.52941978)</f>
        <v>43802.529419780003</v>
      </c>
      <c r="B52" s="1" t="str">
        <f ca="1">IFERROR(__xludf.DUMMYFUNCTION("""COMPUTED_VALUE"""),"Yes")</f>
        <v>Yes</v>
      </c>
      <c r="C52" s="3" t="str">
        <f ca="1">IFERROR(__xludf.DUMMYFUNCTION("""COMPUTED_VALUE"""),"Sworn Officer")</f>
        <v>Sworn Officer</v>
      </c>
      <c r="D52" s="1" t="str">
        <f ca="1">IFERROR(__xludf.DUMMYFUNCTION("""COMPUTED_VALUE"""),"14-20 years")</f>
        <v>14-20 years</v>
      </c>
      <c r="E52" s="1" t="str">
        <f ca="1">IFERROR(__xludf.DUMMYFUNCTION("""COMPUTED_VALUE"""),"Moderately")</f>
        <v>Moderately</v>
      </c>
      <c r="F52" s="1" t="str">
        <f ca="1">IFERROR(__xludf.DUMMYFUNCTION("""COMPUTED_VALUE"""),"Yes")</f>
        <v>Yes</v>
      </c>
      <c r="G52" s="1" t="str">
        <f ca="1">IFERROR(__xludf.DUMMYFUNCTION("""COMPUTED_VALUE"""),"Sometimes")</f>
        <v>Sometimes</v>
      </c>
      <c r="H52" s="1" t="str">
        <f ca="1">IFERROR(__xludf.DUMMYFUNCTION("""COMPUTED_VALUE"""),"Moderately")</f>
        <v>Moderately</v>
      </c>
      <c r="I52" s="1" t="str">
        <f ca="1">IFERROR(__xludf.DUMMYFUNCTION("""COMPUTED_VALUE"""),"Yes")</f>
        <v>Yes</v>
      </c>
      <c r="J52" s="1" t="str">
        <f ca="1">IFERROR(__xludf.DUMMYFUNCTION("""COMPUTED_VALUE"""),"Yes")</f>
        <v>Yes</v>
      </c>
      <c r="K52" s="1" t="str">
        <f ca="1">IFERROR(__xludf.DUMMYFUNCTION("""COMPUTED_VALUE"""),"Sometimes")</f>
        <v>Sometimes</v>
      </c>
      <c r="L52" s="1" t="str">
        <f ca="1">IFERROR(__xludf.DUMMYFUNCTION("""COMPUTED_VALUE"""),"Agree")</f>
        <v>Agree</v>
      </c>
      <c r="M52" s="1" t="str">
        <f ca="1">IFERROR(__xludf.DUMMYFUNCTION("""COMPUTED_VALUE"""),"Disagree")</f>
        <v>Disagree</v>
      </c>
      <c r="N52" s="1" t="str">
        <f ca="1">IFERROR(__xludf.DUMMYFUNCTION("""COMPUTED_VALUE"""),"Moderately")</f>
        <v>Moderately</v>
      </c>
      <c r="O52" s="1" t="str">
        <f ca="1">IFERROR(__xludf.DUMMYFUNCTION("""COMPUTED_VALUE"""),"Agree")</f>
        <v>Agree</v>
      </c>
      <c r="P52" s="1" t="str">
        <f ca="1">IFERROR(__xludf.DUMMYFUNCTION("""COMPUTED_VALUE"""),"Quite a bit")</f>
        <v>Quite a bit</v>
      </c>
      <c r="Q52" s="1" t="str">
        <f ca="1">IFERROR(__xludf.DUMMYFUNCTION("""COMPUTED_VALUE"""),"Moderately")</f>
        <v>Moderately</v>
      </c>
      <c r="R52" s="1" t="str">
        <f ca="1">IFERROR(__xludf.DUMMYFUNCTION("""COMPUTED_VALUE"""),"Moderately")</f>
        <v>Moderately</v>
      </c>
      <c r="S52" s="1" t="str">
        <f ca="1">IFERROR(__xludf.DUMMYFUNCTION("""COMPUTED_VALUE"""),"A little bit")</f>
        <v>A little bit</v>
      </c>
      <c r="T52" s="1" t="str">
        <f ca="1">IFERROR(__xludf.DUMMYFUNCTION("""COMPUTED_VALUE"""),"Moderately")</f>
        <v>Moderately</v>
      </c>
      <c r="U52" s="1" t="str">
        <f ca="1">IFERROR(__xludf.DUMMYFUNCTION("""COMPUTED_VALUE"""),"Moderately")</f>
        <v>Moderately</v>
      </c>
      <c r="V52" s="1" t="str">
        <f ca="1">IFERROR(__xludf.DUMMYFUNCTION("""COMPUTED_VALUE"""),"Quite a bit")</f>
        <v>Quite a bit</v>
      </c>
      <c r="W52" s="1" t="str">
        <f ca="1">IFERROR(__xludf.DUMMYFUNCTION("""COMPUTED_VALUE"""),"A little bit")</f>
        <v>A little bit</v>
      </c>
      <c r="X52" s="1" t="str">
        <f ca="1">IFERROR(__xludf.DUMMYFUNCTION("""COMPUTED_VALUE"""),"A little bit")</f>
        <v>A little bit</v>
      </c>
      <c r="Y52" s="1" t="str">
        <f ca="1">IFERROR(__xludf.DUMMYFUNCTION("""COMPUTED_VALUE"""),"Extremely")</f>
        <v>Extremely</v>
      </c>
      <c r="Z52" s="1" t="str">
        <f ca="1">IFERROR(__xludf.DUMMYFUNCTION("""COMPUTED_VALUE"""),"Both")</f>
        <v>Both</v>
      </c>
      <c r="AA52" s="1" t="str">
        <f ca="1">IFERROR(__xludf.DUMMYFUNCTION("""COMPUTED_VALUE"""),"Quite a bit")</f>
        <v>Quite a bit</v>
      </c>
      <c r="AB52" s="1" t="str">
        <f ca="1">IFERROR(__xludf.DUMMYFUNCTION("""COMPUTED_VALUE"""),"Extremely")</f>
        <v>Extremely</v>
      </c>
      <c r="AC52" s="1" t="str">
        <f ca="1">IFERROR(__xludf.DUMMYFUNCTION("""COMPUTED_VALUE"""),"Extremely")</f>
        <v>Extremely</v>
      </c>
      <c r="AD52" s="1" t="str">
        <f ca="1">IFERROR(__xludf.DUMMYFUNCTION("""COMPUTED_VALUE"""),"A little bit")</f>
        <v>A little bit</v>
      </c>
      <c r="AE52" s="1" t="str">
        <f ca="1">IFERROR(__xludf.DUMMYFUNCTION("""COMPUTED_VALUE"""),"A little bit")</f>
        <v>A little bit</v>
      </c>
      <c r="AF52" s="1" t="str">
        <f ca="1">IFERROR(__xludf.DUMMYFUNCTION("""COMPUTED_VALUE"""),"Sometimes")</f>
        <v>Sometimes</v>
      </c>
      <c r="AG52" s="1" t="str">
        <f ca="1">IFERROR(__xludf.DUMMYFUNCTION("""COMPUTED_VALUE"""),"Sometimes")</f>
        <v>Sometimes</v>
      </c>
      <c r="AH52" s="1" t="str">
        <f ca="1">IFERROR(__xludf.DUMMYFUNCTION("""COMPUTED_VALUE"""),"Never")</f>
        <v>Never</v>
      </c>
      <c r="AI52" s="1" t="str">
        <f ca="1">IFERROR(__xludf.DUMMYFUNCTION("""COMPUTED_VALUE"""),"Never")</f>
        <v>Never</v>
      </c>
      <c r="AJ52" s="1" t="str">
        <f ca="1">IFERROR(__xludf.DUMMYFUNCTION("""COMPUTED_VALUE"""),"Never")</f>
        <v>Never</v>
      </c>
      <c r="AK52" s="1" t="str">
        <f ca="1">IFERROR(__xludf.DUMMYFUNCTION("""COMPUTED_VALUE"""),"Sometimes")</f>
        <v>Sometimes</v>
      </c>
      <c r="AL52" s="1" t="str">
        <f ca="1">IFERROR(__xludf.DUMMYFUNCTION("""COMPUTED_VALUE"""),"Rarely")</f>
        <v>Rarely</v>
      </c>
      <c r="AM52" s="1" t="str">
        <f ca="1">IFERROR(__xludf.DUMMYFUNCTION("""COMPUTED_VALUE"""),"Rarely")</f>
        <v>Rarely</v>
      </c>
      <c r="AN52" s="1" t="str">
        <f ca="1">IFERROR(__xludf.DUMMYFUNCTION("""COMPUTED_VALUE"""),"Sometimes")</f>
        <v>Sometimes</v>
      </c>
      <c r="AO52" s="1" t="str">
        <f ca="1">IFERROR(__xludf.DUMMYFUNCTION("""COMPUTED_VALUE"""),"Rarely")</f>
        <v>Rarely</v>
      </c>
      <c r="AP52" s="1" t="str">
        <f ca="1">IFERROR(__xludf.DUMMYFUNCTION("""COMPUTED_VALUE"""),"Never")</f>
        <v>Never</v>
      </c>
      <c r="AQ52" s="1" t="str">
        <f ca="1">IFERROR(__xludf.DUMMYFUNCTION("""COMPUTED_VALUE"""),"Never")</f>
        <v>Never</v>
      </c>
      <c r="AR52" s="1" t="str">
        <f ca="1">IFERROR(__xludf.DUMMYFUNCTION("""COMPUTED_VALUE"""),"Never")</f>
        <v>Never</v>
      </c>
      <c r="AS52" s="1" t="str">
        <f ca="1">IFERROR(__xludf.DUMMYFUNCTION("""COMPUTED_VALUE"""),"Strongly Disagree")</f>
        <v>Strongly Disagree</v>
      </c>
      <c r="AT52" s="1" t="str">
        <f ca="1">IFERROR(__xludf.DUMMYFUNCTION("""COMPUTED_VALUE"""),"Disagree")</f>
        <v>Disagree</v>
      </c>
      <c r="AU52" s="1" t="str">
        <f ca="1">IFERROR(__xludf.DUMMYFUNCTION("""COMPUTED_VALUE"""),"Neutral")</f>
        <v>Neutral</v>
      </c>
      <c r="AV52" s="1" t="str">
        <f ca="1">IFERROR(__xludf.DUMMYFUNCTION("""COMPUTED_VALUE"""),"Strongly Disagree")</f>
        <v>Strongly Disagree</v>
      </c>
      <c r="AW52" s="1" t="str">
        <f ca="1">IFERROR(__xludf.DUMMYFUNCTION("""COMPUTED_VALUE"""),"Disagree")</f>
        <v>Disagree</v>
      </c>
      <c r="AX52" s="1" t="str">
        <f ca="1">IFERROR(__xludf.DUMMYFUNCTION("""COMPUTED_VALUE"""),"Neutral")</f>
        <v>Neutral</v>
      </c>
      <c r="AY52" s="1" t="str">
        <f ca="1">IFERROR(__xludf.DUMMYFUNCTION("""COMPUTED_VALUE"""),"Strongly Agree")</f>
        <v>Strongly Agree</v>
      </c>
      <c r="AZ52" s="1" t="str">
        <f ca="1">IFERROR(__xludf.DUMMYFUNCTION("""COMPUTED_VALUE"""),"Disagree")</f>
        <v>Disagree</v>
      </c>
      <c r="BA52" s="1" t="str">
        <f ca="1">IFERROR(__xludf.DUMMYFUNCTION("""COMPUTED_VALUE"""),"Strongly Agree")</f>
        <v>Strongly Agree</v>
      </c>
      <c r="BB52" s="1" t="str">
        <f ca="1">IFERROR(__xludf.DUMMYFUNCTION("""COMPUTED_VALUE"""),"Disagree")</f>
        <v>Disagree</v>
      </c>
      <c r="BC52" s="1" t="str">
        <f ca="1">IFERROR(__xludf.DUMMYFUNCTION("""COMPUTED_VALUE"""),"Exercise")</f>
        <v>Exercise</v>
      </c>
      <c r="BD52" s="1" t="str">
        <f ca="1">IFERROR(__xludf.DUMMYFUNCTION("""COMPUTED_VALUE"""),"Never")</f>
        <v>Never</v>
      </c>
      <c r="BF52" s="1">
        <f t="shared" ca="1" si="0"/>
        <v>1</v>
      </c>
      <c r="BG52" s="7">
        <f t="shared" ca="1" si="1"/>
        <v>3</v>
      </c>
      <c r="BH52" s="1">
        <f t="shared" ca="1" si="2"/>
        <v>3</v>
      </c>
      <c r="BI52" s="10">
        <f t="shared" ca="1" si="3"/>
        <v>1</v>
      </c>
      <c r="BJ52" s="10">
        <f t="shared" ca="1" si="4"/>
        <v>3</v>
      </c>
      <c r="BK52" s="10">
        <f t="shared" ca="1" si="5"/>
        <v>3</v>
      </c>
      <c r="BL52" s="10">
        <f t="shared" ref="BL52:BM52" ca="1" si="300">IF(I52="Yes",1,IF(I52="No",2))</f>
        <v>1</v>
      </c>
      <c r="BM52" s="10">
        <f t="shared" ca="1" si="300"/>
        <v>1</v>
      </c>
      <c r="BN52" s="10">
        <f t="shared" ca="1" si="7"/>
        <v>3</v>
      </c>
      <c r="BO52" s="10">
        <f t="shared" ref="BO52:BP52" ca="1" si="301">IF(L52="Strongly Disagree",1,IF(L52="Disagree",2,IF(L52="Neutral",3,IF(L52="Agree",4,IF(L52="Strongly Agree",5)))))</f>
        <v>4</v>
      </c>
      <c r="BP52" s="10">
        <f t="shared" ca="1" si="301"/>
        <v>2</v>
      </c>
      <c r="BQ52" s="10">
        <f t="shared" ca="1" si="9"/>
        <v>3</v>
      </c>
      <c r="BR52" s="1">
        <f t="shared" ca="1" si="10"/>
        <v>4</v>
      </c>
      <c r="BS52" s="10">
        <f t="shared" ref="BS52:CB52" ca="1" si="302">IF(P52="Not at all",1,IF(P52="A little bit",2,IF(P52="Moderately",3,IF(P52="Quite a bit",4,IF(P52="Extremely",5)))))</f>
        <v>4</v>
      </c>
      <c r="BT52" s="10">
        <f t="shared" ca="1" si="302"/>
        <v>3</v>
      </c>
      <c r="BU52" s="10">
        <f t="shared" ca="1" si="302"/>
        <v>3</v>
      </c>
      <c r="BV52" s="10">
        <f t="shared" ca="1" si="302"/>
        <v>2</v>
      </c>
      <c r="BW52" s="10">
        <f t="shared" ca="1" si="302"/>
        <v>3</v>
      </c>
      <c r="BX52" s="10">
        <f t="shared" ca="1" si="302"/>
        <v>3</v>
      </c>
      <c r="BY52" s="10">
        <f t="shared" ca="1" si="302"/>
        <v>4</v>
      </c>
      <c r="BZ52" s="10">
        <f t="shared" ca="1" si="302"/>
        <v>2</v>
      </c>
      <c r="CA52" s="10">
        <f t="shared" ca="1" si="302"/>
        <v>2</v>
      </c>
      <c r="CB52" s="10">
        <f t="shared" ca="1" si="302"/>
        <v>5</v>
      </c>
      <c r="CC52" s="10">
        <f t="shared" ca="1" si="12"/>
        <v>3</v>
      </c>
      <c r="CD52" s="10">
        <f t="shared" ref="CD52:CH52" ca="1" si="303">IF(AA52="Not at all",1,IF(AA52="A little bit",2,IF(AA52="Moderately",3,IF(AA52="Quite a bit",4,IF(AA52="Extremely",5)))))</f>
        <v>4</v>
      </c>
      <c r="CE52" s="10">
        <f t="shared" ca="1" si="303"/>
        <v>5</v>
      </c>
      <c r="CF52" s="10">
        <f t="shared" ca="1" si="303"/>
        <v>5</v>
      </c>
      <c r="CG52" s="10">
        <f t="shared" ca="1" si="303"/>
        <v>2</v>
      </c>
      <c r="CH52" s="10">
        <f t="shared" ca="1" si="303"/>
        <v>2</v>
      </c>
      <c r="CI52" s="10">
        <f t="shared" ref="CI52:CT52" ca="1" si="304">IF(AF52="Never",1,IF(AF52="Rarely",2,IF(AF52="Sometimes",3,IF(AF52="Often",4,IF(AF52="Very Often",5)))))</f>
        <v>3</v>
      </c>
      <c r="CJ52" s="10">
        <f t="shared" ca="1" si="304"/>
        <v>3</v>
      </c>
      <c r="CK52" s="10">
        <f t="shared" ca="1" si="304"/>
        <v>1</v>
      </c>
      <c r="CL52" s="10">
        <f t="shared" ca="1" si="304"/>
        <v>1</v>
      </c>
      <c r="CM52" s="10">
        <f t="shared" ca="1" si="304"/>
        <v>1</v>
      </c>
      <c r="CN52" s="10">
        <f t="shared" ca="1" si="304"/>
        <v>3</v>
      </c>
      <c r="CO52" s="10">
        <f t="shared" ca="1" si="304"/>
        <v>2</v>
      </c>
      <c r="CP52" s="10">
        <f t="shared" ca="1" si="304"/>
        <v>2</v>
      </c>
      <c r="CQ52" s="10">
        <f t="shared" ca="1" si="304"/>
        <v>3</v>
      </c>
      <c r="CR52" s="10">
        <f t="shared" ca="1" si="304"/>
        <v>2</v>
      </c>
      <c r="CS52" s="10">
        <f t="shared" ca="1" si="304"/>
        <v>1</v>
      </c>
      <c r="CT52" s="10">
        <f t="shared" ca="1" si="304"/>
        <v>1</v>
      </c>
      <c r="CU52" s="10">
        <f t="shared" ca="1" si="15"/>
        <v>1</v>
      </c>
      <c r="CV52" s="1">
        <f t="shared" ref="CV52:DE52" ca="1" si="305">IF(AS52="Strongly Disagree",1,IF(AS52="Disagree",2,IF(AS52="Neutral",3,IF(AS52="Agree",4,IF(AS52="Strongly Agree",5)))))</f>
        <v>1</v>
      </c>
      <c r="CW52" s="1">
        <f t="shared" ca="1" si="305"/>
        <v>2</v>
      </c>
      <c r="CX52" s="1">
        <f t="shared" ca="1" si="305"/>
        <v>3</v>
      </c>
      <c r="CY52" s="1">
        <f t="shared" ca="1" si="305"/>
        <v>1</v>
      </c>
      <c r="CZ52" s="1">
        <f t="shared" ca="1" si="305"/>
        <v>2</v>
      </c>
      <c r="DA52" s="1">
        <f t="shared" ca="1" si="305"/>
        <v>3</v>
      </c>
      <c r="DB52" s="1">
        <f t="shared" ca="1" si="305"/>
        <v>5</v>
      </c>
      <c r="DC52" s="1">
        <f t="shared" ca="1" si="305"/>
        <v>2</v>
      </c>
      <c r="DD52" s="1">
        <f t="shared" ca="1" si="305"/>
        <v>5</v>
      </c>
      <c r="DE52" s="1">
        <f t="shared" ca="1" si="305"/>
        <v>2</v>
      </c>
      <c r="DG52" s="1">
        <f t="shared" ca="1" si="17"/>
        <v>1</v>
      </c>
    </row>
    <row r="53" spans="1:111" ht="15">
      <c r="A53" s="8">
        <f ca="1">IFERROR(__xludf.DUMMYFUNCTION("""COMPUTED_VALUE"""),43802.529442037)</f>
        <v>43802.529442036997</v>
      </c>
      <c r="B53" s="1" t="str">
        <f ca="1">IFERROR(__xludf.DUMMYFUNCTION("""COMPUTED_VALUE"""),"Yes")</f>
        <v>Yes</v>
      </c>
      <c r="C53" s="3" t="str">
        <f ca="1">IFERROR(__xludf.DUMMYFUNCTION("""COMPUTED_VALUE"""),"Sworn Officer")</f>
        <v>Sworn Officer</v>
      </c>
      <c r="D53" s="1" t="str">
        <f ca="1">IFERROR(__xludf.DUMMYFUNCTION("""COMPUTED_VALUE"""),"7-13 years")</f>
        <v>7-13 years</v>
      </c>
      <c r="E53" s="1" t="str">
        <f ca="1">IFERROR(__xludf.DUMMYFUNCTION("""COMPUTED_VALUE"""),"A little bit")</f>
        <v>A little bit</v>
      </c>
      <c r="F53" s="1" t="str">
        <f ca="1">IFERROR(__xludf.DUMMYFUNCTION("""COMPUTED_VALUE"""),"Yes")</f>
        <v>Yes</v>
      </c>
      <c r="G53" s="1" t="str">
        <f ca="1">IFERROR(__xludf.DUMMYFUNCTION("""COMPUTED_VALUE"""),"Never")</f>
        <v>Never</v>
      </c>
      <c r="H53" s="1" t="str">
        <f ca="1">IFERROR(__xludf.DUMMYFUNCTION("""COMPUTED_VALUE"""),"Not at all")</f>
        <v>Not at all</v>
      </c>
      <c r="I53" s="1" t="str">
        <f ca="1">IFERROR(__xludf.DUMMYFUNCTION("""COMPUTED_VALUE"""),"No")</f>
        <v>No</v>
      </c>
      <c r="J53" s="1" t="str">
        <f ca="1">IFERROR(__xludf.DUMMYFUNCTION("""COMPUTED_VALUE"""),"No")</f>
        <v>No</v>
      </c>
      <c r="K53" s="1" t="str">
        <f ca="1">IFERROR(__xludf.DUMMYFUNCTION("""COMPUTED_VALUE"""),"Never")</f>
        <v>Never</v>
      </c>
      <c r="L53" s="1" t="str">
        <f ca="1">IFERROR(__xludf.DUMMYFUNCTION("""COMPUTED_VALUE"""),"Agree")</f>
        <v>Agree</v>
      </c>
      <c r="M53" s="1" t="str">
        <f ca="1">IFERROR(__xludf.DUMMYFUNCTION("""COMPUTED_VALUE"""),"Disagree")</f>
        <v>Disagree</v>
      </c>
      <c r="N53" s="1" t="str">
        <f ca="1">IFERROR(__xludf.DUMMYFUNCTION("""COMPUTED_VALUE"""),"A little bit")</f>
        <v>A little bit</v>
      </c>
      <c r="O53" s="1" t="str">
        <f ca="1">IFERROR(__xludf.DUMMYFUNCTION("""COMPUTED_VALUE"""),"Disagree")</f>
        <v>Disagree</v>
      </c>
      <c r="P53" s="1" t="str">
        <f ca="1">IFERROR(__xludf.DUMMYFUNCTION("""COMPUTED_VALUE"""),"Moderately")</f>
        <v>Moderately</v>
      </c>
      <c r="Q53" s="1" t="str">
        <f ca="1">IFERROR(__xludf.DUMMYFUNCTION("""COMPUTED_VALUE"""),"Not at all")</f>
        <v>Not at all</v>
      </c>
      <c r="R53" s="1" t="str">
        <f ca="1">IFERROR(__xludf.DUMMYFUNCTION("""COMPUTED_VALUE"""),"A little bit")</f>
        <v>A little bit</v>
      </c>
      <c r="S53" s="1" t="str">
        <f ca="1">IFERROR(__xludf.DUMMYFUNCTION("""COMPUTED_VALUE"""),"A little bit")</f>
        <v>A little bit</v>
      </c>
      <c r="T53" s="1" t="str">
        <f ca="1">IFERROR(__xludf.DUMMYFUNCTION("""COMPUTED_VALUE"""),"Not at all")</f>
        <v>Not at all</v>
      </c>
      <c r="U53" s="1" t="str">
        <f ca="1">IFERROR(__xludf.DUMMYFUNCTION("""COMPUTED_VALUE"""),"Moderately")</f>
        <v>Moderately</v>
      </c>
      <c r="V53" s="1" t="str">
        <f ca="1">IFERROR(__xludf.DUMMYFUNCTION("""COMPUTED_VALUE"""),"A little bit")</f>
        <v>A little bit</v>
      </c>
      <c r="W53" s="1" t="str">
        <f ca="1">IFERROR(__xludf.DUMMYFUNCTION("""COMPUTED_VALUE"""),"Not at all")</f>
        <v>Not at all</v>
      </c>
      <c r="X53" s="1" t="str">
        <f ca="1">IFERROR(__xludf.DUMMYFUNCTION("""COMPUTED_VALUE"""),"A little bit")</f>
        <v>A little bit</v>
      </c>
      <c r="Y53" s="1" t="str">
        <f ca="1">IFERROR(__xludf.DUMMYFUNCTION("""COMPUTED_VALUE"""),"Moderately")</f>
        <v>Moderately</v>
      </c>
      <c r="Z53" s="1" t="str">
        <f ca="1">IFERROR(__xludf.DUMMYFUNCTION("""COMPUTED_VALUE"""),"Negatively")</f>
        <v>Negatively</v>
      </c>
      <c r="AA53" s="1" t="str">
        <f ca="1">IFERROR(__xludf.DUMMYFUNCTION("""COMPUTED_VALUE"""),"Quite a bit")</f>
        <v>Quite a bit</v>
      </c>
      <c r="AB53" s="1" t="str">
        <f ca="1">IFERROR(__xludf.DUMMYFUNCTION("""COMPUTED_VALUE"""),"A little bit")</f>
        <v>A little bit</v>
      </c>
      <c r="AC53" s="1" t="str">
        <f ca="1">IFERROR(__xludf.DUMMYFUNCTION("""COMPUTED_VALUE"""),"Not at all")</f>
        <v>Not at all</v>
      </c>
      <c r="AD53" s="1" t="str">
        <f ca="1">IFERROR(__xludf.DUMMYFUNCTION("""COMPUTED_VALUE"""),"Not at all")</f>
        <v>Not at all</v>
      </c>
      <c r="AE53" s="1" t="str">
        <f ca="1">IFERROR(__xludf.DUMMYFUNCTION("""COMPUTED_VALUE"""),"Not at all")</f>
        <v>Not at all</v>
      </c>
      <c r="AF53" s="1" t="str">
        <f ca="1">IFERROR(__xludf.DUMMYFUNCTION("""COMPUTED_VALUE"""),"Never")</f>
        <v>Never</v>
      </c>
      <c r="AG53" s="1" t="str">
        <f ca="1">IFERROR(__xludf.DUMMYFUNCTION("""COMPUTED_VALUE"""),"Never")</f>
        <v>Never</v>
      </c>
      <c r="AH53" s="1" t="str">
        <f ca="1">IFERROR(__xludf.DUMMYFUNCTION("""COMPUTED_VALUE"""),"Never")</f>
        <v>Never</v>
      </c>
      <c r="AI53" s="1" t="str">
        <f ca="1">IFERROR(__xludf.DUMMYFUNCTION("""COMPUTED_VALUE"""),"Never")</f>
        <v>Never</v>
      </c>
      <c r="AJ53" s="1" t="str">
        <f ca="1">IFERROR(__xludf.DUMMYFUNCTION("""COMPUTED_VALUE"""),"Never")</f>
        <v>Never</v>
      </c>
      <c r="AK53" s="1" t="str">
        <f ca="1">IFERROR(__xludf.DUMMYFUNCTION("""COMPUTED_VALUE"""),"Never")</f>
        <v>Never</v>
      </c>
      <c r="AL53" s="1" t="str">
        <f ca="1">IFERROR(__xludf.DUMMYFUNCTION("""COMPUTED_VALUE"""),"Never")</f>
        <v>Never</v>
      </c>
      <c r="AM53" s="1" t="str">
        <f ca="1">IFERROR(__xludf.DUMMYFUNCTION("""COMPUTED_VALUE"""),"Sometimes")</f>
        <v>Sometimes</v>
      </c>
      <c r="AN53" s="1" t="str">
        <f ca="1">IFERROR(__xludf.DUMMYFUNCTION("""COMPUTED_VALUE"""),"Sometimes")</f>
        <v>Sometimes</v>
      </c>
      <c r="AO53" s="1" t="str">
        <f ca="1">IFERROR(__xludf.DUMMYFUNCTION("""COMPUTED_VALUE"""),"Sometimes")</f>
        <v>Sometimes</v>
      </c>
      <c r="AP53" s="1" t="str">
        <f ca="1">IFERROR(__xludf.DUMMYFUNCTION("""COMPUTED_VALUE"""),"Rarely")</f>
        <v>Rarely</v>
      </c>
      <c r="AQ53" s="1" t="str">
        <f ca="1">IFERROR(__xludf.DUMMYFUNCTION("""COMPUTED_VALUE"""),"Never")</f>
        <v>Never</v>
      </c>
      <c r="AR53" s="1" t="str">
        <f ca="1">IFERROR(__xludf.DUMMYFUNCTION("""COMPUTED_VALUE"""),"Never")</f>
        <v>Never</v>
      </c>
      <c r="AS53" s="1" t="str">
        <f ca="1">IFERROR(__xludf.DUMMYFUNCTION("""COMPUTED_VALUE"""),"Disagree")</f>
        <v>Disagree</v>
      </c>
      <c r="AT53" s="1" t="str">
        <f ca="1">IFERROR(__xludf.DUMMYFUNCTION("""COMPUTED_VALUE"""),"Agree")</f>
        <v>Agree</v>
      </c>
      <c r="AU53" s="1" t="str">
        <f ca="1">IFERROR(__xludf.DUMMYFUNCTION("""COMPUTED_VALUE"""),"Neutral")</f>
        <v>Neutral</v>
      </c>
      <c r="AV53" s="1" t="str">
        <f ca="1">IFERROR(__xludf.DUMMYFUNCTION("""COMPUTED_VALUE"""),"Strongly Disagree")</f>
        <v>Strongly Disagree</v>
      </c>
      <c r="AW53" s="1" t="str">
        <f ca="1">IFERROR(__xludf.DUMMYFUNCTION("""COMPUTED_VALUE"""),"Disagree")</f>
        <v>Disagree</v>
      </c>
      <c r="AX53" s="1" t="str">
        <f ca="1">IFERROR(__xludf.DUMMYFUNCTION("""COMPUTED_VALUE"""),"Disagree")</f>
        <v>Disagree</v>
      </c>
      <c r="AY53" s="1" t="str">
        <f ca="1">IFERROR(__xludf.DUMMYFUNCTION("""COMPUTED_VALUE"""),"Disagree")</f>
        <v>Disagree</v>
      </c>
      <c r="AZ53" s="1" t="str">
        <f ca="1">IFERROR(__xludf.DUMMYFUNCTION("""COMPUTED_VALUE"""),"Disagree")</f>
        <v>Disagree</v>
      </c>
      <c r="BA53" s="1" t="str">
        <f ca="1">IFERROR(__xludf.DUMMYFUNCTION("""COMPUTED_VALUE"""),"Agree")</f>
        <v>Agree</v>
      </c>
      <c r="BB53" s="1" t="str">
        <f ca="1">IFERROR(__xludf.DUMMYFUNCTION("""COMPUTED_VALUE"""),"Strongly Agree")</f>
        <v>Strongly Agree</v>
      </c>
      <c r="BC53" s="1" t="str">
        <f ca="1">IFERROR(__xludf.DUMMYFUNCTION("""COMPUTED_VALUE"""),"Participate in Healthy Recreation/Hobbies")</f>
        <v>Participate in Healthy Recreation/Hobbies</v>
      </c>
      <c r="BD53" s="1" t="str">
        <f ca="1">IFERROR(__xludf.DUMMYFUNCTION("""COMPUTED_VALUE"""),"Never")</f>
        <v>Never</v>
      </c>
      <c r="BF53" s="1">
        <f t="shared" ca="1" si="0"/>
        <v>1</v>
      </c>
      <c r="BG53" s="7">
        <f t="shared" ca="1" si="1"/>
        <v>2</v>
      </c>
      <c r="BH53" s="1">
        <f t="shared" ca="1" si="2"/>
        <v>2</v>
      </c>
      <c r="BI53" s="10">
        <f t="shared" ca="1" si="3"/>
        <v>1</v>
      </c>
      <c r="BJ53" s="10">
        <f t="shared" ca="1" si="4"/>
        <v>1</v>
      </c>
      <c r="BK53" s="10">
        <f t="shared" ca="1" si="5"/>
        <v>1</v>
      </c>
      <c r="BL53" s="10">
        <f t="shared" ref="BL53:BM53" ca="1" si="306">IF(I53="Yes",1,IF(I53="No",2))</f>
        <v>2</v>
      </c>
      <c r="BM53" s="10">
        <f t="shared" ca="1" si="306"/>
        <v>2</v>
      </c>
      <c r="BN53" s="10">
        <f t="shared" ca="1" si="7"/>
        <v>1</v>
      </c>
      <c r="BO53" s="10">
        <f t="shared" ref="BO53:BP53" ca="1" si="307">IF(L53="Strongly Disagree",1,IF(L53="Disagree",2,IF(L53="Neutral",3,IF(L53="Agree",4,IF(L53="Strongly Agree",5)))))</f>
        <v>4</v>
      </c>
      <c r="BP53" s="10">
        <f t="shared" ca="1" si="307"/>
        <v>2</v>
      </c>
      <c r="BQ53" s="10">
        <f t="shared" ca="1" si="9"/>
        <v>2</v>
      </c>
      <c r="BR53" s="1">
        <f t="shared" ca="1" si="10"/>
        <v>2</v>
      </c>
      <c r="BS53" s="10">
        <f t="shared" ref="BS53:CB53" ca="1" si="308">IF(P53="Not at all",1,IF(P53="A little bit",2,IF(P53="Moderately",3,IF(P53="Quite a bit",4,IF(P53="Extremely",5)))))</f>
        <v>3</v>
      </c>
      <c r="BT53" s="10">
        <f t="shared" ca="1" si="308"/>
        <v>1</v>
      </c>
      <c r="BU53" s="10">
        <f t="shared" ca="1" si="308"/>
        <v>2</v>
      </c>
      <c r="BV53" s="10">
        <f t="shared" ca="1" si="308"/>
        <v>2</v>
      </c>
      <c r="BW53" s="10">
        <f t="shared" ca="1" si="308"/>
        <v>1</v>
      </c>
      <c r="BX53" s="10">
        <f t="shared" ca="1" si="308"/>
        <v>3</v>
      </c>
      <c r="BY53" s="10">
        <f t="shared" ca="1" si="308"/>
        <v>2</v>
      </c>
      <c r="BZ53" s="10">
        <f t="shared" ca="1" si="308"/>
        <v>1</v>
      </c>
      <c r="CA53" s="10">
        <f t="shared" ca="1" si="308"/>
        <v>2</v>
      </c>
      <c r="CB53" s="10">
        <f t="shared" ca="1" si="308"/>
        <v>3</v>
      </c>
      <c r="CC53" s="10">
        <f t="shared" ca="1" si="12"/>
        <v>1</v>
      </c>
      <c r="CD53" s="10">
        <f t="shared" ref="CD53:CH53" ca="1" si="309">IF(AA53="Not at all",1,IF(AA53="A little bit",2,IF(AA53="Moderately",3,IF(AA53="Quite a bit",4,IF(AA53="Extremely",5)))))</f>
        <v>4</v>
      </c>
      <c r="CE53" s="10">
        <f t="shared" ca="1" si="309"/>
        <v>2</v>
      </c>
      <c r="CF53" s="10">
        <f t="shared" ca="1" si="309"/>
        <v>1</v>
      </c>
      <c r="CG53" s="10">
        <f t="shared" ca="1" si="309"/>
        <v>1</v>
      </c>
      <c r="CH53" s="10">
        <f t="shared" ca="1" si="309"/>
        <v>1</v>
      </c>
      <c r="CI53" s="10">
        <f t="shared" ref="CI53:CT53" ca="1" si="310">IF(AF53="Never",1,IF(AF53="Rarely",2,IF(AF53="Sometimes",3,IF(AF53="Often",4,IF(AF53="Very Often",5)))))</f>
        <v>1</v>
      </c>
      <c r="CJ53" s="10">
        <f t="shared" ca="1" si="310"/>
        <v>1</v>
      </c>
      <c r="CK53" s="10">
        <f t="shared" ca="1" si="310"/>
        <v>1</v>
      </c>
      <c r="CL53" s="10">
        <f t="shared" ca="1" si="310"/>
        <v>1</v>
      </c>
      <c r="CM53" s="10">
        <f t="shared" ca="1" si="310"/>
        <v>1</v>
      </c>
      <c r="CN53" s="10">
        <f t="shared" ca="1" si="310"/>
        <v>1</v>
      </c>
      <c r="CO53" s="10">
        <f t="shared" ca="1" si="310"/>
        <v>1</v>
      </c>
      <c r="CP53" s="10">
        <f t="shared" ca="1" si="310"/>
        <v>3</v>
      </c>
      <c r="CQ53" s="10">
        <f t="shared" ca="1" si="310"/>
        <v>3</v>
      </c>
      <c r="CR53" s="10">
        <f t="shared" ca="1" si="310"/>
        <v>3</v>
      </c>
      <c r="CS53" s="10">
        <f t="shared" ca="1" si="310"/>
        <v>2</v>
      </c>
      <c r="CT53" s="10">
        <f t="shared" ca="1" si="310"/>
        <v>1</v>
      </c>
      <c r="CU53" s="10">
        <f t="shared" ca="1" si="15"/>
        <v>1</v>
      </c>
      <c r="CV53" s="1">
        <f t="shared" ref="CV53:DE53" ca="1" si="311">IF(AS53="Strongly Disagree",1,IF(AS53="Disagree",2,IF(AS53="Neutral",3,IF(AS53="Agree",4,IF(AS53="Strongly Agree",5)))))</f>
        <v>2</v>
      </c>
      <c r="CW53" s="1">
        <f t="shared" ca="1" si="311"/>
        <v>4</v>
      </c>
      <c r="CX53" s="1">
        <f t="shared" ca="1" si="311"/>
        <v>3</v>
      </c>
      <c r="CY53" s="1">
        <f t="shared" ca="1" si="311"/>
        <v>1</v>
      </c>
      <c r="CZ53" s="1">
        <f t="shared" ca="1" si="311"/>
        <v>2</v>
      </c>
      <c r="DA53" s="1">
        <f t="shared" ca="1" si="311"/>
        <v>2</v>
      </c>
      <c r="DB53" s="1">
        <f t="shared" ca="1" si="311"/>
        <v>2</v>
      </c>
      <c r="DC53" s="1">
        <f t="shared" ca="1" si="311"/>
        <v>2</v>
      </c>
      <c r="DD53" s="1">
        <f t="shared" ca="1" si="311"/>
        <v>4</v>
      </c>
      <c r="DE53" s="1">
        <f t="shared" ca="1" si="311"/>
        <v>5</v>
      </c>
      <c r="DG53" s="1">
        <f t="shared" ca="1" si="17"/>
        <v>1</v>
      </c>
    </row>
    <row r="54" spans="1:111" ht="15">
      <c r="A54" s="8">
        <f ca="1">IFERROR(__xludf.DUMMYFUNCTION("""COMPUTED_VALUE"""),43802.5295908217)</f>
        <v>43802.529590821701</v>
      </c>
      <c r="B54" s="1" t="str">
        <f ca="1">IFERROR(__xludf.DUMMYFUNCTION("""COMPUTED_VALUE"""),"Yes")</f>
        <v>Yes</v>
      </c>
      <c r="C54" s="3" t="str">
        <f ca="1">IFERROR(__xludf.DUMMYFUNCTION("""COMPUTED_VALUE"""),"Sworn Officer")</f>
        <v>Sworn Officer</v>
      </c>
      <c r="D54" s="1" t="str">
        <f ca="1">IFERROR(__xludf.DUMMYFUNCTION("""COMPUTED_VALUE"""),"14-20 years")</f>
        <v>14-20 years</v>
      </c>
      <c r="E54" s="1" t="str">
        <f ca="1">IFERROR(__xludf.DUMMYFUNCTION("""COMPUTED_VALUE"""),"Moderately")</f>
        <v>Moderately</v>
      </c>
      <c r="F54" s="1" t="str">
        <f ca="1">IFERROR(__xludf.DUMMYFUNCTION("""COMPUTED_VALUE"""),"Yes")</f>
        <v>Yes</v>
      </c>
      <c r="G54" s="1" t="str">
        <f ca="1">IFERROR(__xludf.DUMMYFUNCTION("""COMPUTED_VALUE"""),"Rarely")</f>
        <v>Rarely</v>
      </c>
      <c r="H54" s="1" t="str">
        <f ca="1">IFERROR(__xludf.DUMMYFUNCTION("""COMPUTED_VALUE"""),"Moderately")</f>
        <v>Moderately</v>
      </c>
      <c r="I54" s="1" t="str">
        <f ca="1">IFERROR(__xludf.DUMMYFUNCTION("""COMPUTED_VALUE"""),"Yes")</f>
        <v>Yes</v>
      </c>
      <c r="J54" s="1" t="str">
        <f ca="1">IFERROR(__xludf.DUMMYFUNCTION("""COMPUTED_VALUE"""),"Yes")</f>
        <v>Yes</v>
      </c>
      <c r="K54" s="1" t="str">
        <f ca="1">IFERROR(__xludf.DUMMYFUNCTION("""COMPUTED_VALUE"""),"Rarely")</f>
        <v>Rarely</v>
      </c>
      <c r="L54" s="1" t="str">
        <f ca="1">IFERROR(__xludf.DUMMYFUNCTION("""COMPUTED_VALUE"""),"Neutral")</f>
        <v>Neutral</v>
      </c>
      <c r="M54" s="1" t="str">
        <f ca="1">IFERROR(__xludf.DUMMYFUNCTION("""COMPUTED_VALUE"""),"Neutral")</f>
        <v>Neutral</v>
      </c>
      <c r="N54" s="1" t="str">
        <f ca="1">IFERROR(__xludf.DUMMYFUNCTION("""COMPUTED_VALUE"""),"A little bit")</f>
        <v>A little bit</v>
      </c>
      <c r="O54" s="1" t="str">
        <f ca="1">IFERROR(__xludf.DUMMYFUNCTION("""COMPUTED_VALUE"""),"Neutral")</f>
        <v>Neutral</v>
      </c>
      <c r="P54" s="1" t="str">
        <f ca="1">IFERROR(__xludf.DUMMYFUNCTION("""COMPUTED_VALUE"""),"A little bit")</f>
        <v>A little bit</v>
      </c>
      <c r="Q54" s="1" t="str">
        <f ca="1">IFERROR(__xludf.DUMMYFUNCTION("""COMPUTED_VALUE"""),"Not at all")</f>
        <v>Not at all</v>
      </c>
      <c r="R54" s="1" t="str">
        <f ca="1">IFERROR(__xludf.DUMMYFUNCTION("""COMPUTED_VALUE"""),"Not at all")</f>
        <v>Not at all</v>
      </c>
      <c r="S54" s="1" t="str">
        <f ca="1">IFERROR(__xludf.DUMMYFUNCTION("""COMPUTED_VALUE"""),"Not at all")</f>
        <v>Not at all</v>
      </c>
      <c r="T54" s="1" t="str">
        <f ca="1">IFERROR(__xludf.DUMMYFUNCTION("""COMPUTED_VALUE"""),"Not at all")</f>
        <v>Not at all</v>
      </c>
      <c r="U54" s="1" t="str">
        <f ca="1">IFERROR(__xludf.DUMMYFUNCTION("""COMPUTED_VALUE"""),"Not at all")</f>
        <v>Not at all</v>
      </c>
      <c r="V54" s="1" t="str">
        <f ca="1">IFERROR(__xludf.DUMMYFUNCTION("""COMPUTED_VALUE"""),"Not at all")</f>
        <v>Not at all</v>
      </c>
      <c r="W54" s="1" t="str">
        <f ca="1">IFERROR(__xludf.DUMMYFUNCTION("""COMPUTED_VALUE"""),"Not at all")</f>
        <v>Not at all</v>
      </c>
      <c r="X54" s="1" t="str">
        <f ca="1">IFERROR(__xludf.DUMMYFUNCTION("""COMPUTED_VALUE"""),"Not at all")</f>
        <v>Not at all</v>
      </c>
      <c r="Y54" s="1" t="str">
        <f ca="1">IFERROR(__xludf.DUMMYFUNCTION("""COMPUTED_VALUE"""),"Quite a bit")</f>
        <v>Quite a bit</v>
      </c>
      <c r="Z54" s="1" t="str">
        <f ca="1">IFERROR(__xludf.DUMMYFUNCTION("""COMPUTED_VALUE"""),"Positively")</f>
        <v>Positively</v>
      </c>
      <c r="AA54" s="1" t="str">
        <f ca="1">IFERROR(__xludf.DUMMYFUNCTION("""COMPUTED_VALUE"""),"A little bit")</f>
        <v>A little bit</v>
      </c>
      <c r="AB54" s="1" t="str">
        <f ca="1">IFERROR(__xludf.DUMMYFUNCTION("""COMPUTED_VALUE"""),"Extremely")</f>
        <v>Extremely</v>
      </c>
      <c r="AC54" s="1" t="str">
        <f ca="1">IFERROR(__xludf.DUMMYFUNCTION("""COMPUTED_VALUE"""),"Extremely")</f>
        <v>Extremely</v>
      </c>
      <c r="AD54" s="1" t="str">
        <f ca="1">IFERROR(__xludf.DUMMYFUNCTION("""COMPUTED_VALUE"""),"Not at all")</f>
        <v>Not at all</v>
      </c>
      <c r="AE54" s="1" t="str">
        <f ca="1">IFERROR(__xludf.DUMMYFUNCTION("""COMPUTED_VALUE"""),"Not at all")</f>
        <v>Not at all</v>
      </c>
      <c r="AF54" s="1" t="str">
        <f ca="1">IFERROR(__xludf.DUMMYFUNCTION("""COMPUTED_VALUE"""),"Rarely")</f>
        <v>Rarely</v>
      </c>
      <c r="AG54" s="1" t="str">
        <f ca="1">IFERROR(__xludf.DUMMYFUNCTION("""COMPUTED_VALUE"""),"Never")</f>
        <v>Never</v>
      </c>
      <c r="AH54" s="1" t="str">
        <f ca="1">IFERROR(__xludf.DUMMYFUNCTION("""COMPUTED_VALUE"""),"Never")</f>
        <v>Never</v>
      </c>
      <c r="AI54" s="1" t="str">
        <f ca="1">IFERROR(__xludf.DUMMYFUNCTION("""COMPUTED_VALUE"""),"Never")</f>
        <v>Never</v>
      </c>
      <c r="AJ54" s="1" t="str">
        <f ca="1">IFERROR(__xludf.DUMMYFUNCTION("""COMPUTED_VALUE"""),"Never")</f>
        <v>Never</v>
      </c>
      <c r="AK54" s="1" t="str">
        <f ca="1">IFERROR(__xludf.DUMMYFUNCTION("""COMPUTED_VALUE"""),"Sometimes")</f>
        <v>Sometimes</v>
      </c>
      <c r="AL54" s="1" t="str">
        <f ca="1">IFERROR(__xludf.DUMMYFUNCTION("""COMPUTED_VALUE"""),"Rarely")</f>
        <v>Rarely</v>
      </c>
      <c r="AM54" s="1" t="str">
        <f ca="1">IFERROR(__xludf.DUMMYFUNCTION("""COMPUTED_VALUE"""),"Never")</f>
        <v>Never</v>
      </c>
      <c r="AN54" s="1" t="str">
        <f ca="1">IFERROR(__xludf.DUMMYFUNCTION("""COMPUTED_VALUE"""),"Sometimes")</f>
        <v>Sometimes</v>
      </c>
      <c r="AO54" s="1" t="str">
        <f ca="1">IFERROR(__xludf.DUMMYFUNCTION("""COMPUTED_VALUE"""),"Rarely")</f>
        <v>Rarely</v>
      </c>
      <c r="AP54" s="1" t="str">
        <f ca="1">IFERROR(__xludf.DUMMYFUNCTION("""COMPUTED_VALUE"""),"Rarely")</f>
        <v>Rarely</v>
      </c>
      <c r="AQ54" s="1" t="str">
        <f ca="1">IFERROR(__xludf.DUMMYFUNCTION("""COMPUTED_VALUE"""),"Never")</f>
        <v>Never</v>
      </c>
      <c r="AR54" s="1" t="str">
        <f ca="1">IFERROR(__xludf.DUMMYFUNCTION("""COMPUTED_VALUE"""),"Never")</f>
        <v>Never</v>
      </c>
      <c r="AS54" s="1" t="str">
        <f ca="1">IFERROR(__xludf.DUMMYFUNCTION("""COMPUTED_VALUE"""),"Disagree")</f>
        <v>Disagree</v>
      </c>
      <c r="AT54" s="1" t="str">
        <f ca="1">IFERROR(__xludf.DUMMYFUNCTION("""COMPUTED_VALUE"""),"Disagree")</f>
        <v>Disagree</v>
      </c>
      <c r="AU54" s="1" t="str">
        <f ca="1">IFERROR(__xludf.DUMMYFUNCTION("""COMPUTED_VALUE"""),"Agree")</f>
        <v>Agree</v>
      </c>
      <c r="AV54" s="1" t="str">
        <f ca="1">IFERROR(__xludf.DUMMYFUNCTION("""COMPUTED_VALUE"""),"Strongly Disagree")</f>
        <v>Strongly Disagree</v>
      </c>
      <c r="AW54" s="1" t="str">
        <f ca="1">IFERROR(__xludf.DUMMYFUNCTION("""COMPUTED_VALUE"""),"Neutral")</f>
        <v>Neutral</v>
      </c>
      <c r="AX54" s="1" t="str">
        <f ca="1">IFERROR(__xludf.DUMMYFUNCTION("""COMPUTED_VALUE"""),"Neutral")</f>
        <v>Neutral</v>
      </c>
      <c r="AY54" s="1" t="str">
        <f ca="1">IFERROR(__xludf.DUMMYFUNCTION("""COMPUTED_VALUE"""),"Strongly Agree")</f>
        <v>Strongly Agree</v>
      </c>
      <c r="AZ54" s="1" t="str">
        <f ca="1">IFERROR(__xludf.DUMMYFUNCTION("""COMPUTED_VALUE"""),"Neutral")</f>
        <v>Neutral</v>
      </c>
      <c r="BA54" s="1" t="str">
        <f ca="1">IFERROR(__xludf.DUMMYFUNCTION("""COMPUTED_VALUE"""),"Neutral")</f>
        <v>Neutral</v>
      </c>
      <c r="BB54" s="1" t="str">
        <f ca="1">IFERROR(__xludf.DUMMYFUNCTION("""COMPUTED_VALUE"""),"Neutral")</f>
        <v>Neutral</v>
      </c>
      <c r="BC54" s="1" t="str">
        <f ca="1">IFERROR(__xludf.DUMMYFUNCTION("""COMPUTED_VALUE"""),"Isolate Yourself, Join in Positive/ Healthy Family Activities, Exercise, Participate in Healthy Recreation/Hobbies")</f>
        <v>Isolate Yourself, Join in Positive/ Healthy Family Activities, Exercise, Participate in Healthy Recreation/Hobbies</v>
      </c>
      <c r="BD54" s="1" t="str">
        <f ca="1">IFERROR(__xludf.DUMMYFUNCTION("""COMPUTED_VALUE"""),"Never")</f>
        <v>Never</v>
      </c>
      <c r="BF54" s="1">
        <f t="shared" ca="1" si="0"/>
        <v>1</v>
      </c>
      <c r="BG54" s="7">
        <f t="shared" ca="1" si="1"/>
        <v>3</v>
      </c>
      <c r="BH54" s="1">
        <f t="shared" ca="1" si="2"/>
        <v>3</v>
      </c>
      <c r="BI54" s="10">
        <f t="shared" ca="1" si="3"/>
        <v>1</v>
      </c>
      <c r="BJ54" s="10">
        <f t="shared" ca="1" si="4"/>
        <v>2</v>
      </c>
      <c r="BK54" s="10">
        <f t="shared" ca="1" si="5"/>
        <v>3</v>
      </c>
      <c r="BL54" s="10">
        <f t="shared" ref="BL54:BM54" ca="1" si="312">IF(I54="Yes",1,IF(I54="No",2))</f>
        <v>1</v>
      </c>
      <c r="BM54" s="10">
        <f t="shared" ca="1" si="312"/>
        <v>1</v>
      </c>
      <c r="BN54" s="10">
        <f t="shared" ca="1" si="7"/>
        <v>2</v>
      </c>
      <c r="BO54" s="10">
        <f t="shared" ref="BO54:BP54" ca="1" si="313">IF(L54="Strongly Disagree",1,IF(L54="Disagree",2,IF(L54="Neutral",3,IF(L54="Agree",4,IF(L54="Strongly Agree",5)))))</f>
        <v>3</v>
      </c>
      <c r="BP54" s="10">
        <f t="shared" ca="1" si="313"/>
        <v>3</v>
      </c>
      <c r="BQ54" s="10">
        <f t="shared" ca="1" si="9"/>
        <v>2</v>
      </c>
      <c r="BR54" s="1">
        <f t="shared" ca="1" si="10"/>
        <v>3</v>
      </c>
      <c r="BS54" s="10">
        <f t="shared" ref="BS54:CB54" ca="1" si="314">IF(P54="Not at all",1,IF(P54="A little bit",2,IF(P54="Moderately",3,IF(P54="Quite a bit",4,IF(P54="Extremely",5)))))</f>
        <v>2</v>
      </c>
      <c r="BT54" s="10">
        <f t="shared" ca="1" si="314"/>
        <v>1</v>
      </c>
      <c r="BU54" s="10">
        <f t="shared" ca="1" si="314"/>
        <v>1</v>
      </c>
      <c r="BV54" s="10">
        <f t="shared" ca="1" si="314"/>
        <v>1</v>
      </c>
      <c r="BW54" s="10">
        <f t="shared" ca="1" si="314"/>
        <v>1</v>
      </c>
      <c r="BX54" s="10">
        <f t="shared" ca="1" si="314"/>
        <v>1</v>
      </c>
      <c r="BY54" s="10">
        <f t="shared" ca="1" si="314"/>
        <v>1</v>
      </c>
      <c r="BZ54" s="10">
        <f t="shared" ca="1" si="314"/>
        <v>1</v>
      </c>
      <c r="CA54" s="10">
        <f t="shared" ca="1" si="314"/>
        <v>1</v>
      </c>
      <c r="CB54" s="10">
        <f t="shared" ca="1" si="314"/>
        <v>4</v>
      </c>
      <c r="CC54" s="10">
        <f t="shared" ca="1" si="12"/>
        <v>2</v>
      </c>
      <c r="CD54" s="10">
        <f t="shared" ref="CD54:CH54" ca="1" si="315">IF(AA54="Not at all",1,IF(AA54="A little bit",2,IF(AA54="Moderately",3,IF(AA54="Quite a bit",4,IF(AA54="Extremely",5)))))</f>
        <v>2</v>
      </c>
      <c r="CE54" s="10">
        <f t="shared" ca="1" si="315"/>
        <v>5</v>
      </c>
      <c r="CF54" s="10">
        <f t="shared" ca="1" si="315"/>
        <v>5</v>
      </c>
      <c r="CG54" s="10">
        <f t="shared" ca="1" si="315"/>
        <v>1</v>
      </c>
      <c r="CH54" s="10">
        <f t="shared" ca="1" si="315"/>
        <v>1</v>
      </c>
      <c r="CI54" s="10">
        <f t="shared" ref="CI54:CT54" ca="1" si="316">IF(AF54="Never",1,IF(AF54="Rarely",2,IF(AF54="Sometimes",3,IF(AF54="Often",4,IF(AF54="Very Often",5)))))</f>
        <v>2</v>
      </c>
      <c r="CJ54" s="10">
        <f t="shared" ca="1" si="316"/>
        <v>1</v>
      </c>
      <c r="CK54" s="10">
        <f t="shared" ca="1" si="316"/>
        <v>1</v>
      </c>
      <c r="CL54" s="10">
        <f t="shared" ca="1" si="316"/>
        <v>1</v>
      </c>
      <c r="CM54" s="10">
        <f t="shared" ca="1" si="316"/>
        <v>1</v>
      </c>
      <c r="CN54" s="10">
        <f t="shared" ca="1" si="316"/>
        <v>3</v>
      </c>
      <c r="CO54" s="10">
        <f t="shared" ca="1" si="316"/>
        <v>2</v>
      </c>
      <c r="CP54" s="10">
        <f t="shared" ca="1" si="316"/>
        <v>1</v>
      </c>
      <c r="CQ54" s="10">
        <f t="shared" ca="1" si="316"/>
        <v>3</v>
      </c>
      <c r="CR54" s="10">
        <f t="shared" ca="1" si="316"/>
        <v>2</v>
      </c>
      <c r="CS54" s="10">
        <f t="shared" ca="1" si="316"/>
        <v>2</v>
      </c>
      <c r="CT54" s="10">
        <f t="shared" ca="1" si="316"/>
        <v>1</v>
      </c>
      <c r="CU54" s="10">
        <f t="shared" ca="1" si="15"/>
        <v>1</v>
      </c>
      <c r="CV54" s="1">
        <f t="shared" ref="CV54:DE54" ca="1" si="317">IF(AS54="Strongly Disagree",1,IF(AS54="Disagree",2,IF(AS54="Neutral",3,IF(AS54="Agree",4,IF(AS54="Strongly Agree",5)))))</f>
        <v>2</v>
      </c>
      <c r="CW54" s="1">
        <f t="shared" ca="1" si="317"/>
        <v>2</v>
      </c>
      <c r="CX54" s="1">
        <f t="shared" ca="1" si="317"/>
        <v>4</v>
      </c>
      <c r="CY54" s="1">
        <f t="shared" ca="1" si="317"/>
        <v>1</v>
      </c>
      <c r="CZ54" s="1">
        <f t="shared" ca="1" si="317"/>
        <v>3</v>
      </c>
      <c r="DA54" s="1">
        <f t="shared" ca="1" si="317"/>
        <v>3</v>
      </c>
      <c r="DB54" s="1">
        <f t="shared" ca="1" si="317"/>
        <v>5</v>
      </c>
      <c r="DC54" s="1">
        <f t="shared" ca="1" si="317"/>
        <v>3</v>
      </c>
      <c r="DD54" s="1">
        <f t="shared" ca="1" si="317"/>
        <v>3</v>
      </c>
      <c r="DE54" s="1">
        <f t="shared" ca="1" si="317"/>
        <v>3</v>
      </c>
      <c r="DG54" s="1">
        <f t="shared" ca="1" si="17"/>
        <v>1</v>
      </c>
    </row>
    <row r="55" spans="1:111" ht="15">
      <c r="A55" s="8">
        <f ca="1">IFERROR(__xludf.DUMMYFUNCTION("""COMPUTED_VALUE"""),43802.529944618)</f>
        <v>43802.529944618</v>
      </c>
      <c r="B55" s="1" t="str">
        <f ca="1">IFERROR(__xludf.DUMMYFUNCTION("""COMPUTED_VALUE"""),"Yes")</f>
        <v>Yes</v>
      </c>
      <c r="C55" s="3" t="str">
        <f ca="1">IFERROR(__xludf.DUMMYFUNCTION("""COMPUTED_VALUE"""),"Sworn Officer")</f>
        <v>Sworn Officer</v>
      </c>
      <c r="D55" s="1" t="str">
        <f ca="1">IFERROR(__xludf.DUMMYFUNCTION("""COMPUTED_VALUE"""),"1-6 years")</f>
        <v>1-6 years</v>
      </c>
      <c r="E55" s="1" t="str">
        <f ca="1">IFERROR(__xludf.DUMMYFUNCTION("""COMPUTED_VALUE"""),"A little bit")</f>
        <v>A little bit</v>
      </c>
      <c r="F55" s="1" t="str">
        <f ca="1">IFERROR(__xludf.DUMMYFUNCTION("""COMPUTED_VALUE"""),"Yes")</f>
        <v>Yes</v>
      </c>
      <c r="G55" s="1" t="str">
        <f ca="1">IFERROR(__xludf.DUMMYFUNCTION("""COMPUTED_VALUE"""),"Never")</f>
        <v>Never</v>
      </c>
      <c r="H55" s="1" t="str">
        <f ca="1">IFERROR(__xludf.DUMMYFUNCTION("""COMPUTED_VALUE"""),"A little bit")</f>
        <v>A little bit</v>
      </c>
      <c r="I55" s="1" t="str">
        <f ca="1">IFERROR(__xludf.DUMMYFUNCTION("""COMPUTED_VALUE"""),"Yes")</f>
        <v>Yes</v>
      </c>
      <c r="J55" s="1" t="str">
        <f ca="1">IFERROR(__xludf.DUMMYFUNCTION("""COMPUTED_VALUE"""),"Yes")</f>
        <v>Yes</v>
      </c>
      <c r="K55" s="1" t="str">
        <f ca="1">IFERROR(__xludf.DUMMYFUNCTION("""COMPUTED_VALUE"""),"Rarely")</f>
        <v>Rarely</v>
      </c>
      <c r="L55" s="1" t="str">
        <f ca="1">IFERROR(__xludf.DUMMYFUNCTION("""COMPUTED_VALUE"""),"Strongly Agree")</f>
        <v>Strongly Agree</v>
      </c>
      <c r="M55" s="1" t="str">
        <f ca="1">IFERROR(__xludf.DUMMYFUNCTION("""COMPUTED_VALUE"""),"Strongly Agree")</f>
        <v>Strongly Agree</v>
      </c>
      <c r="N55" s="1" t="str">
        <f ca="1">IFERROR(__xludf.DUMMYFUNCTION("""COMPUTED_VALUE"""),"Not at all")</f>
        <v>Not at all</v>
      </c>
      <c r="O55" s="1" t="str">
        <f ca="1">IFERROR(__xludf.DUMMYFUNCTION("""COMPUTED_VALUE"""),"Agree")</f>
        <v>Agree</v>
      </c>
      <c r="P55" s="1" t="str">
        <f ca="1">IFERROR(__xludf.DUMMYFUNCTION("""COMPUTED_VALUE"""),"Moderately")</f>
        <v>Moderately</v>
      </c>
      <c r="Q55" s="1" t="str">
        <f ca="1">IFERROR(__xludf.DUMMYFUNCTION("""COMPUTED_VALUE"""),"Moderately")</f>
        <v>Moderately</v>
      </c>
      <c r="R55" s="1" t="str">
        <f ca="1">IFERROR(__xludf.DUMMYFUNCTION("""COMPUTED_VALUE"""),"Moderately")</f>
        <v>Moderately</v>
      </c>
      <c r="S55" s="1" t="str">
        <f ca="1">IFERROR(__xludf.DUMMYFUNCTION("""COMPUTED_VALUE"""),"Not at all")</f>
        <v>Not at all</v>
      </c>
      <c r="T55" s="1" t="str">
        <f ca="1">IFERROR(__xludf.DUMMYFUNCTION("""COMPUTED_VALUE"""),"Not at all")</f>
        <v>Not at all</v>
      </c>
      <c r="U55" s="1" t="str">
        <f ca="1">IFERROR(__xludf.DUMMYFUNCTION("""COMPUTED_VALUE"""),"A little bit")</f>
        <v>A little bit</v>
      </c>
      <c r="V55" s="1" t="str">
        <f ca="1">IFERROR(__xludf.DUMMYFUNCTION("""COMPUTED_VALUE"""),"A little bit")</f>
        <v>A little bit</v>
      </c>
      <c r="W55" s="1" t="str">
        <f ca="1">IFERROR(__xludf.DUMMYFUNCTION("""COMPUTED_VALUE"""),"Not at all")</f>
        <v>Not at all</v>
      </c>
      <c r="X55" s="1" t="str">
        <f ca="1">IFERROR(__xludf.DUMMYFUNCTION("""COMPUTED_VALUE"""),"Not at all")</f>
        <v>Not at all</v>
      </c>
      <c r="Y55" s="1" t="str">
        <f ca="1">IFERROR(__xludf.DUMMYFUNCTION("""COMPUTED_VALUE"""),"Extremely")</f>
        <v>Extremely</v>
      </c>
      <c r="Z55" s="1" t="str">
        <f ca="1">IFERROR(__xludf.DUMMYFUNCTION("""COMPUTED_VALUE"""),"Both")</f>
        <v>Both</v>
      </c>
      <c r="AA55" s="1" t="str">
        <f ca="1">IFERROR(__xludf.DUMMYFUNCTION("""COMPUTED_VALUE"""),"Quite a bit")</f>
        <v>Quite a bit</v>
      </c>
      <c r="AB55" s="1" t="str">
        <f ca="1">IFERROR(__xludf.DUMMYFUNCTION("""COMPUTED_VALUE"""),"Extremely")</f>
        <v>Extremely</v>
      </c>
      <c r="AC55" s="1" t="str">
        <f ca="1">IFERROR(__xludf.DUMMYFUNCTION("""COMPUTED_VALUE"""),"Extremely")</f>
        <v>Extremely</v>
      </c>
      <c r="AD55" s="1" t="str">
        <f ca="1">IFERROR(__xludf.DUMMYFUNCTION("""COMPUTED_VALUE"""),"Not at all")</f>
        <v>Not at all</v>
      </c>
      <c r="AE55" s="1" t="str">
        <f ca="1">IFERROR(__xludf.DUMMYFUNCTION("""COMPUTED_VALUE"""),"Not at all")</f>
        <v>Not at all</v>
      </c>
      <c r="AF55" s="1" t="str">
        <f ca="1">IFERROR(__xludf.DUMMYFUNCTION("""COMPUTED_VALUE"""),"Often")</f>
        <v>Often</v>
      </c>
      <c r="AG55" s="1" t="str">
        <f ca="1">IFERROR(__xludf.DUMMYFUNCTION("""COMPUTED_VALUE"""),"Often")</f>
        <v>Often</v>
      </c>
      <c r="AH55" s="1" t="str">
        <f ca="1">IFERROR(__xludf.DUMMYFUNCTION("""COMPUTED_VALUE"""),"Never")</f>
        <v>Never</v>
      </c>
      <c r="AI55" s="1" t="str">
        <f ca="1">IFERROR(__xludf.DUMMYFUNCTION("""COMPUTED_VALUE"""),"Often")</f>
        <v>Often</v>
      </c>
      <c r="AJ55" s="1" t="str">
        <f ca="1">IFERROR(__xludf.DUMMYFUNCTION("""COMPUTED_VALUE"""),"Never")</f>
        <v>Never</v>
      </c>
      <c r="AK55" s="1" t="str">
        <f ca="1">IFERROR(__xludf.DUMMYFUNCTION("""COMPUTED_VALUE"""),"Rarely")</f>
        <v>Rarely</v>
      </c>
      <c r="AL55" s="1" t="str">
        <f ca="1">IFERROR(__xludf.DUMMYFUNCTION("""COMPUTED_VALUE"""),"Sometimes")</f>
        <v>Sometimes</v>
      </c>
      <c r="AM55" s="1" t="str">
        <f ca="1">IFERROR(__xludf.DUMMYFUNCTION("""COMPUTED_VALUE"""),"Never")</f>
        <v>Never</v>
      </c>
      <c r="AN55" s="1" t="str">
        <f ca="1">IFERROR(__xludf.DUMMYFUNCTION("""COMPUTED_VALUE"""),"Never")</f>
        <v>Never</v>
      </c>
      <c r="AO55" s="1" t="str">
        <f ca="1">IFERROR(__xludf.DUMMYFUNCTION("""COMPUTED_VALUE"""),"Never")</f>
        <v>Never</v>
      </c>
      <c r="AP55" s="1" t="str">
        <f ca="1">IFERROR(__xludf.DUMMYFUNCTION("""COMPUTED_VALUE"""),"Never")</f>
        <v>Never</v>
      </c>
      <c r="AQ55" s="1" t="str">
        <f ca="1">IFERROR(__xludf.DUMMYFUNCTION("""COMPUTED_VALUE"""),"Never")</f>
        <v>Never</v>
      </c>
      <c r="AR55" s="1" t="str">
        <f ca="1">IFERROR(__xludf.DUMMYFUNCTION("""COMPUTED_VALUE"""),"Never")</f>
        <v>Never</v>
      </c>
      <c r="AS55" s="1" t="str">
        <f ca="1">IFERROR(__xludf.DUMMYFUNCTION("""COMPUTED_VALUE"""),"Strongly Disagree")</f>
        <v>Strongly Disagree</v>
      </c>
      <c r="AT55" s="1" t="str">
        <f ca="1">IFERROR(__xludf.DUMMYFUNCTION("""COMPUTED_VALUE"""),"Strongly Disagree")</f>
        <v>Strongly Disagree</v>
      </c>
      <c r="AU55" s="1" t="str">
        <f ca="1">IFERROR(__xludf.DUMMYFUNCTION("""COMPUTED_VALUE"""),"Agree")</f>
        <v>Agree</v>
      </c>
      <c r="AV55" s="1" t="str">
        <f ca="1">IFERROR(__xludf.DUMMYFUNCTION("""COMPUTED_VALUE"""),"Strongly Disagree")</f>
        <v>Strongly Disagree</v>
      </c>
      <c r="AW55" s="1" t="str">
        <f ca="1">IFERROR(__xludf.DUMMYFUNCTION("""COMPUTED_VALUE"""),"Neutral")</f>
        <v>Neutral</v>
      </c>
      <c r="AX55" s="1" t="str">
        <f ca="1">IFERROR(__xludf.DUMMYFUNCTION("""COMPUTED_VALUE"""),"Agree")</f>
        <v>Agree</v>
      </c>
      <c r="AY55" s="1" t="str">
        <f ca="1">IFERROR(__xludf.DUMMYFUNCTION("""COMPUTED_VALUE"""),"Strongly Agree")</f>
        <v>Strongly Agree</v>
      </c>
      <c r="AZ55" s="1" t="str">
        <f ca="1">IFERROR(__xludf.DUMMYFUNCTION("""COMPUTED_VALUE"""),"Strongly Agree")</f>
        <v>Strongly Agree</v>
      </c>
      <c r="BA55" s="1" t="str">
        <f ca="1">IFERROR(__xludf.DUMMYFUNCTION("""COMPUTED_VALUE"""),"Disagree")</f>
        <v>Disagree</v>
      </c>
      <c r="BB55" s="1" t="str">
        <f ca="1">IFERROR(__xludf.DUMMYFUNCTION("""COMPUTED_VALUE"""),"Strongly Disagree")</f>
        <v>Strongly Disagree</v>
      </c>
      <c r="BC55" s="1" t="str">
        <f ca="1">IFERROR(__xludf.DUMMYFUNCTION("""COMPUTED_VALUE"""),"Exercise")</f>
        <v>Exercise</v>
      </c>
      <c r="BD55" s="1" t="str">
        <f ca="1">IFERROR(__xludf.DUMMYFUNCTION("""COMPUTED_VALUE"""),"Never")</f>
        <v>Never</v>
      </c>
      <c r="BF55" s="1">
        <f t="shared" ca="1" si="0"/>
        <v>1</v>
      </c>
      <c r="BG55" s="7">
        <f t="shared" ca="1" si="1"/>
        <v>1</v>
      </c>
      <c r="BH55" s="1">
        <f t="shared" ca="1" si="2"/>
        <v>2</v>
      </c>
      <c r="BI55" s="10">
        <f t="shared" ca="1" si="3"/>
        <v>1</v>
      </c>
      <c r="BJ55" s="10">
        <f t="shared" ca="1" si="4"/>
        <v>1</v>
      </c>
      <c r="BK55" s="10">
        <f t="shared" ca="1" si="5"/>
        <v>2</v>
      </c>
      <c r="BL55" s="10">
        <f t="shared" ref="BL55:BM55" ca="1" si="318">IF(I55="Yes",1,IF(I55="No",2))</f>
        <v>1</v>
      </c>
      <c r="BM55" s="10">
        <f t="shared" ca="1" si="318"/>
        <v>1</v>
      </c>
      <c r="BN55" s="10">
        <f t="shared" ca="1" si="7"/>
        <v>2</v>
      </c>
      <c r="BO55" s="10">
        <f t="shared" ref="BO55:BP55" ca="1" si="319">IF(L55="Strongly Disagree",1,IF(L55="Disagree",2,IF(L55="Neutral",3,IF(L55="Agree",4,IF(L55="Strongly Agree",5)))))</f>
        <v>5</v>
      </c>
      <c r="BP55" s="10">
        <f t="shared" ca="1" si="319"/>
        <v>5</v>
      </c>
      <c r="BQ55" s="10">
        <f t="shared" ca="1" si="9"/>
        <v>1</v>
      </c>
      <c r="BR55" s="1">
        <f t="shared" ca="1" si="10"/>
        <v>4</v>
      </c>
      <c r="BS55" s="10">
        <f t="shared" ref="BS55:CB55" ca="1" si="320">IF(P55="Not at all",1,IF(P55="A little bit",2,IF(P55="Moderately",3,IF(P55="Quite a bit",4,IF(P55="Extremely",5)))))</f>
        <v>3</v>
      </c>
      <c r="BT55" s="10">
        <f t="shared" ca="1" si="320"/>
        <v>3</v>
      </c>
      <c r="BU55" s="10">
        <f t="shared" ca="1" si="320"/>
        <v>3</v>
      </c>
      <c r="BV55" s="10">
        <f t="shared" ca="1" si="320"/>
        <v>1</v>
      </c>
      <c r="BW55" s="10">
        <f t="shared" ca="1" si="320"/>
        <v>1</v>
      </c>
      <c r="BX55" s="10">
        <f t="shared" ca="1" si="320"/>
        <v>2</v>
      </c>
      <c r="BY55" s="10">
        <f t="shared" ca="1" si="320"/>
        <v>2</v>
      </c>
      <c r="BZ55" s="10">
        <f t="shared" ca="1" si="320"/>
        <v>1</v>
      </c>
      <c r="CA55" s="10">
        <f t="shared" ca="1" si="320"/>
        <v>1</v>
      </c>
      <c r="CB55" s="10">
        <f t="shared" ca="1" si="320"/>
        <v>5</v>
      </c>
      <c r="CC55" s="10">
        <f t="shared" ca="1" si="12"/>
        <v>3</v>
      </c>
      <c r="CD55" s="10">
        <f t="shared" ref="CD55:CH55" ca="1" si="321">IF(AA55="Not at all",1,IF(AA55="A little bit",2,IF(AA55="Moderately",3,IF(AA55="Quite a bit",4,IF(AA55="Extremely",5)))))</f>
        <v>4</v>
      </c>
      <c r="CE55" s="10">
        <f t="shared" ca="1" si="321"/>
        <v>5</v>
      </c>
      <c r="CF55" s="10">
        <f t="shared" ca="1" si="321"/>
        <v>5</v>
      </c>
      <c r="CG55" s="10">
        <f t="shared" ca="1" si="321"/>
        <v>1</v>
      </c>
      <c r="CH55" s="10">
        <f t="shared" ca="1" si="321"/>
        <v>1</v>
      </c>
      <c r="CI55" s="10">
        <f t="shared" ref="CI55:CT55" ca="1" si="322">IF(AF55="Never",1,IF(AF55="Rarely",2,IF(AF55="Sometimes",3,IF(AF55="Often",4,IF(AF55="Very Often",5)))))</f>
        <v>4</v>
      </c>
      <c r="CJ55" s="10">
        <f t="shared" ca="1" si="322"/>
        <v>4</v>
      </c>
      <c r="CK55" s="10">
        <f t="shared" ca="1" si="322"/>
        <v>1</v>
      </c>
      <c r="CL55" s="10">
        <f t="shared" ca="1" si="322"/>
        <v>4</v>
      </c>
      <c r="CM55" s="10">
        <f t="shared" ca="1" si="322"/>
        <v>1</v>
      </c>
      <c r="CN55" s="10">
        <f t="shared" ca="1" si="322"/>
        <v>2</v>
      </c>
      <c r="CO55" s="10">
        <f t="shared" ca="1" si="322"/>
        <v>3</v>
      </c>
      <c r="CP55" s="10">
        <f t="shared" ca="1" si="322"/>
        <v>1</v>
      </c>
      <c r="CQ55" s="10">
        <f t="shared" ca="1" si="322"/>
        <v>1</v>
      </c>
      <c r="CR55" s="10">
        <f t="shared" ca="1" si="322"/>
        <v>1</v>
      </c>
      <c r="CS55" s="10">
        <f t="shared" ca="1" si="322"/>
        <v>1</v>
      </c>
      <c r="CT55" s="10">
        <f t="shared" ca="1" si="322"/>
        <v>1</v>
      </c>
      <c r="CU55" s="10">
        <f t="shared" ca="1" si="15"/>
        <v>1</v>
      </c>
      <c r="CV55" s="1">
        <f t="shared" ref="CV55:DE55" ca="1" si="323">IF(AS55="Strongly Disagree",1,IF(AS55="Disagree",2,IF(AS55="Neutral",3,IF(AS55="Agree",4,IF(AS55="Strongly Agree",5)))))</f>
        <v>1</v>
      </c>
      <c r="CW55" s="1">
        <f t="shared" ca="1" si="323"/>
        <v>1</v>
      </c>
      <c r="CX55" s="1">
        <f t="shared" ca="1" si="323"/>
        <v>4</v>
      </c>
      <c r="CY55" s="1">
        <f t="shared" ca="1" si="323"/>
        <v>1</v>
      </c>
      <c r="CZ55" s="1">
        <f t="shared" ca="1" si="323"/>
        <v>3</v>
      </c>
      <c r="DA55" s="1">
        <f t="shared" ca="1" si="323"/>
        <v>4</v>
      </c>
      <c r="DB55" s="1">
        <f t="shared" ca="1" si="323"/>
        <v>5</v>
      </c>
      <c r="DC55" s="1">
        <f t="shared" ca="1" si="323"/>
        <v>5</v>
      </c>
      <c r="DD55" s="1">
        <f t="shared" ca="1" si="323"/>
        <v>2</v>
      </c>
      <c r="DE55" s="1">
        <f t="shared" ca="1" si="323"/>
        <v>1</v>
      </c>
      <c r="DG55" s="1">
        <f t="shared" ca="1" si="17"/>
        <v>1</v>
      </c>
    </row>
    <row r="56" spans="1:111" ht="15">
      <c r="A56" s="8">
        <f ca="1">IFERROR(__xludf.DUMMYFUNCTION("""COMPUTED_VALUE"""),43802.5307343518)</f>
        <v>43802.5307343518</v>
      </c>
      <c r="B56" s="1" t="str">
        <f ca="1">IFERROR(__xludf.DUMMYFUNCTION("""COMPUTED_VALUE"""),"Yes")</f>
        <v>Yes</v>
      </c>
      <c r="C56" s="3" t="str">
        <f ca="1">IFERROR(__xludf.DUMMYFUNCTION("""COMPUTED_VALUE"""),"Sworn Officer")</f>
        <v>Sworn Officer</v>
      </c>
      <c r="D56" s="1" t="str">
        <f ca="1">IFERROR(__xludf.DUMMYFUNCTION("""COMPUTED_VALUE"""),"14-20 years")</f>
        <v>14-20 years</v>
      </c>
      <c r="E56" s="1" t="str">
        <f ca="1">IFERROR(__xludf.DUMMYFUNCTION("""COMPUTED_VALUE"""),"Quite a bit")</f>
        <v>Quite a bit</v>
      </c>
      <c r="F56" s="1" t="str">
        <f ca="1">IFERROR(__xludf.DUMMYFUNCTION("""COMPUTED_VALUE"""),"Yes")</f>
        <v>Yes</v>
      </c>
      <c r="G56" s="1" t="str">
        <f ca="1">IFERROR(__xludf.DUMMYFUNCTION("""COMPUTED_VALUE"""),"Sometimes")</f>
        <v>Sometimes</v>
      </c>
      <c r="H56" s="1" t="str">
        <f ca="1">IFERROR(__xludf.DUMMYFUNCTION("""COMPUTED_VALUE"""),"Quite a bit")</f>
        <v>Quite a bit</v>
      </c>
      <c r="I56" s="1" t="str">
        <f ca="1">IFERROR(__xludf.DUMMYFUNCTION("""COMPUTED_VALUE"""),"Yes")</f>
        <v>Yes</v>
      </c>
      <c r="J56" s="1" t="str">
        <f ca="1">IFERROR(__xludf.DUMMYFUNCTION("""COMPUTED_VALUE"""),"Yes")</f>
        <v>Yes</v>
      </c>
      <c r="K56" s="1" t="str">
        <f ca="1">IFERROR(__xludf.DUMMYFUNCTION("""COMPUTED_VALUE"""),"Rarely")</f>
        <v>Rarely</v>
      </c>
      <c r="L56" s="1" t="str">
        <f ca="1">IFERROR(__xludf.DUMMYFUNCTION("""COMPUTED_VALUE"""),"Agree")</f>
        <v>Agree</v>
      </c>
      <c r="M56" s="1" t="str">
        <f ca="1">IFERROR(__xludf.DUMMYFUNCTION("""COMPUTED_VALUE"""),"Strongly Agree")</f>
        <v>Strongly Agree</v>
      </c>
      <c r="N56" s="1" t="str">
        <f ca="1">IFERROR(__xludf.DUMMYFUNCTION("""COMPUTED_VALUE"""),"A little bit")</f>
        <v>A little bit</v>
      </c>
      <c r="O56" s="1" t="str">
        <f ca="1">IFERROR(__xludf.DUMMYFUNCTION("""COMPUTED_VALUE"""),"Neutral")</f>
        <v>Neutral</v>
      </c>
      <c r="P56" s="1" t="str">
        <f ca="1">IFERROR(__xludf.DUMMYFUNCTION("""COMPUTED_VALUE"""),"Moderately")</f>
        <v>Moderately</v>
      </c>
      <c r="Q56" s="1" t="str">
        <f ca="1">IFERROR(__xludf.DUMMYFUNCTION("""COMPUTED_VALUE"""),"Quite a bit")</f>
        <v>Quite a bit</v>
      </c>
      <c r="R56" s="1" t="str">
        <f ca="1">IFERROR(__xludf.DUMMYFUNCTION("""COMPUTED_VALUE"""),"Extremely")</f>
        <v>Extremely</v>
      </c>
      <c r="S56" s="1" t="str">
        <f ca="1">IFERROR(__xludf.DUMMYFUNCTION("""COMPUTED_VALUE"""),"Quite a bit")</f>
        <v>Quite a bit</v>
      </c>
      <c r="T56" s="1" t="str">
        <f ca="1">IFERROR(__xludf.DUMMYFUNCTION("""COMPUTED_VALUE"""),"Quite a bit")</f>
        <v>Quite a bit</v>
      </c>
      <c r="U56" s="1" t="str">
        <f ca="1">IFERROR(__xludf.DUMMYFUNCTION("""COMPUTED_VALUE"""),"Quite a bit")</f>
        <v>Quite a bit</v>
      </c>
      <c r="V56" s="1" t="str">
        <f ca="1">IFERROR(__xludf.DUMMYFUNCTION("""COMPUTED_VALUE"""),"Quite a bit")</f>
        <v>Quite a bit</v>
      </c>
      <c r="W56" s="1" t="str">
        <f ca="1">IFERROR(__xludf.DUMMYFUNCTION("""COMPUTED_VALUE"""),"Moderately")</f>
        <v>Moderately</v>
      </c>
      <c r="X56" s="1" t="str">
        <f ca="1">IFERROR(__xludf.DUMMYFUNCTION("""COMPUTED_VALUE"""),"Moderately")</f>
        <v>Moderately</v>
      </c>
      <c r="Y56" s="1" t="str">
        <f ca="1">IFERROR(__xludf.DUMMYFUNCTION("""COMPUTED_VALUE"""),"Moderately")</f>
        <v>Moderately</v>
      </c>
      <c r="Z56" s="1" t="str">
        <f ca="1">IFERROR(__xludf.DUMMYFUNCTION("""COMPUTED_VALUE"""),"Negatively")</f>
        <v>Negatively</v>
      </c>
      <c r="AA56" s="1" t="str">
        <f ca="1">IFERROR(__xludf.DUMMYFUNCTION("""COMPUTED_VALUE"""),"Moderately")</f>
        <v>Moderately</v>
      </c>
      <c r="AB56" s="1" t="str">
        <f ca="1">IFERROR(__xludf.DUMMYFUNCTION("""COMPUTED_VALUE"""),"Moderately")</f>
        <v>Moderately</v>
      </c>
      <c r="AC56" s="1" t="str">
        <f ca="1">IFERROR(__xludf.DUMMYFUNCTION("""COMPUTED_VALUE"""),"Moderately")</f>
        <v>Moderately</v>
      </c>
      <c r="AD56" s="1" t="str">
        <f ca="1">IFERROR(__xludf.DUMMYFUNCTION("""COMPUTED_VALUE"""),"Not at all")</f>
        <v>Not at all</v>
      </c>
      <c r="AE56" s="1" t="str">
        <f ca="1">IFERROR(__xludf.DUMMYFUNCTION("""COMPUTED_VALUE"""),"Not at all")</f>
        <v>Not at all</v>
      </c>
      <c r="AF56" s="1" t="str">
        <f ca="1">IFERROR(__xludf.DUMMYFUNCTION("""COMPUTED_VALUE"""),"Sometimes")</f>
        <v>Sometimes</v>
      </c>
      <c r="AG56" s="1" t="str">
        <f ca="1">IFERROR(__xludf.DUMMYFUNCTION("""COMPUTED_VALUE"""),"Very Often")</f>
        <v>Very Often</v>
      </c>
      <c r="AH56" s="1" t="str">
        <f ca="1">IFERROR(__xludf.DUMMYFUNCTION("""COMPUTED_VALUE"""),"Never")</f>
        <v>Never</v>
      </c>
      <c r="AI56" s="1" t="str">
        <f ca="1">IFERROR(__xludf.DUMMYFUNCTION("""COMPUTED_VALUE"""),"Often")</f>
        <v>Often</v>
      </c>
      <c r="AJ56" s="1" t="str">
        <f ca="1">IFERROR(__xludf.DUMMYFUNCTION("""COMPUTED_VALUE"""),"Often")</f>
        <v>Often</v>
      </c>
      <c r="AK56" s="1" t="str">
        <f ca="1">IFERROR(__xludf.DUMMYFUNCTION("""COMPUTED_VALUE"""),"Sometimes")</f>
        <v>Sometimes</v>
      </c>
      <c r="AL56" s="1" t="str">
        <f ca="1">IFERROR(__xludf.DUMMYFUNCTION("""COMPUTED_VALUE"""),"Rarely")</f>
        <v>Rarely</v>
      </c>
      <c r="AM56" s="1" t="str">
        <f ca="1">IFERROR(__xludf.DUMMYFUNCTION("""COMPUTED_VALUE"""),"Sometimes")</f>
        <v>Sometimes</v>
      </c>
      <c r="AN56" s="1" t="str">
        <f ca="1">IFERROR(__xludf.DUMMYFUNCTION("""COMPUTED_VALUE"""),"Sometimes")</f>
        <v>Sometimes</v>
      </c>
      <c r="AO56" s="1" t="str">
        <f ca="1">IFERROR(__xludf.DUMMYFUNCTION("""COMPUTED_VALUE"""),"Rarely")</f>
        <v>Rarely</v>
      </c>
      <c r="AP56" s="1" t="str">
        <f ca="1">IFERROR(__xludf.DUMMYFUNCTION("""COMPUTED_VALUE"""),"Sometimes")</f>
        <v>Sometimes</v>
      </c>
      <c r="AQ56" s="1" t="str">
        <f ca="1">IFERROR(__xludf.DUMMYFUNCTION("""COMPUTED_VALUE"""),"Sometimes")</f>
        <v>Sometimes</v>
      </c>
      <c r="AR56" s="1" t="str">
        <f ca="1">IFERROR(__xludf.DUMMYFUNCTION("""COMPUTED_VALUE"""),"(2-3)x’s a Month")</f>
        <v>(2-3)x’s a Month</v>
      </c>
      <c r="AS56" s="1" t="str">
        <f ca="1">IFERROR(__xludf.DUMMYFUNCTION("""COMPUTED_VALUE"""),"Strongly Disagree")</f>
        <v>Strongly Disagree</v>
      </c>
      <c r="AT56" s="1" t="str">
        <f ca="1">IFERROR(__xludf.DUMMYFUNCTION("""COMPUTED_VALUE"""),"Agree")</f>
        <v>Agree</v>
      </c>
      <c r="AU56" s="1" t="str">
        <f ca="1">IFERROR(__xludf.DUMMYFUNCTION("""COMPUTED_VALUE"""),"Neutral")</f>
        <v>Neutral</v>
      </c>
      <c r="AV56" s="1" t="str">
        <f ca="1">IFERROR(__xludf.DUMMYFUNCTION("""COMPUTED_VALUE"""),"Strongly Disagree")</f>
        <v>Strongly Disagree</v>
      </c>
      <c r="AW56" s="1" t="str">
        <f ca="1">IFERROR(__xludf.DUMMYFUNCTION("""COMPUTED_VALUE"""),"Disagree")</f>
        <v>Disagree</v>
      </c>
      <c r="AX56" s="1" t="str">
        <f ca="1">IFERROR(__xludf.DUMMYFUNCTION("""COMPUTED_VALUE"""),"Agree")</f>
        <v>Agree</v>
      </c>
      <c r="AY56" s="1" t="str">
        <f ca="1">IFERROR(__xludf.DUMMYFUNCTION("""COMPUTED_VALUE"""),"Disagree")</f>
        <v>Disagree</v>
      </c>
      <c r="AZ56" s="1" t="str">
        <f ca="1">IFERROR(__xludf.DUMMYFUNCTION("""COMPUTED_VALUE"""),"Neutral")</f>
        <v>Neutral</v>
      </c>
      <c r="BA56" s="1" t="str">
        <f ca="1">IFERROR(__xludf.DUMMYFUNCTION("""COMPUTED_VALUE"""),"Neutral")</f>
        <v>Neutral</v>
      </c>
      <c r="BB56" s="1" t="str">
        <f ca="1">IFERROR(__xludf.DUMMYFUNCTION("""COMPUTED_VALUE"""),"Agree")</f>
        <v>Agree</v>
      </c>
      <c r="BC56" s="1" t="str">
        <f ca="1">IFERROR(__xludf.DUMMYFUNCTION("""COMPUTED_VALUE"""),"Isolate Yourself, Join in Positive/ Healthy Family Activities, Exercise, Meditation/ Mindfulness, Talk to others outside of the department about your hard shift")</f>
        <v>Isolate Yourself, Join in Positive/ Healthy Family Activities, Exercise, Meditation/ Mindfulness, Talk to others outside of the department about your hard shift</v>
      </c>
      <c r="BD56" s="1" t="str">
        <f ca="1">IFERROR(__xludf.DUMMYFUNCTION("""COMPUTED_VALUE"""),"Never")</f>
        <v>Never</v>
      </c>
      <c r="BF56" s="1">
        <f t="shared" ca="1" si="0"/>
        <v>1</v>
      </c>
      <c r="BG56" s="7">
        <f t="shared" ca="1" si="1"/>
        <v>3</v>
      </c>
      <c r="BH56" s="1">
        <f t="shared" ca="1" si="2"/>
        <v>4</v>
      </c>
      <c r="BI56" s="10">
        <f t="shared" ca="1" si="3"/>
        <v>1</v>
      </c>
      <c r="BJ56" s="10">
        <f t="shared" ca="1" si="4"/>
        <v>3</v>
      </c>
      <c r="BK56" s="10">
        <f t="shared" ca="1" si="5"/>
        <v>4</v>
      </c>
      <c r="BL56" s="10">
        <f t="shared" ref="BL56:BM56" ca="1" si="324">IF(I56="Yes",1,IF(I56="No",2))</f>
        <v>1</v>
      </c>
      <c r="BM56" s="10">
        <f t="shared" ca="1" si="324"/>
        <v>1</v>
      </c>
      <c r="BN56" s="10">
        <f t="shared" ca="1" si="7"/>
        <v>2</v>
      </c>
      <c r="BO56" s="10">
        <f t="shared" ref="BO56:BP56" ca="1" si="325">IF(L56="Strongly Disagree",1,IF(L56="Disagree",2,IF(L56="Neutral",3,IF(L56="Agree",4,IF(L56="Strongly Agree",5)))))</f>
        <v>4</v>
      </c>
      <c r="BP56" s="10">
        <f t="shared" ca="1" si="325"/>
        <v>5</v>
      </c>
      <c r="BQ56" s="10">
        <f t="shared" ca="1" si="9"/>
        <v>2</v>
      </c>
      <c r="BR56" s="1">
        <f t="shared" ca="1" si="10"/>
        <v>3</v>
      </c>
      <c r="BS56" s="10">
        <f t="shared" ref="BS56:CB56" ca="1" si="326">IF(P56="Not at all",1,IF(P56="A little bit",2,IF(P56="Moderately",3,IF(P56="Quite a bit",4,IF(P56="Extremely",5)))))</f>
        <v>3</v>
      </c>
      <c r="BT56" s="10">
        <f t="shared" ca="1" si="326"/>
        <v>4</v>
      </c>
      <c r="BU56" s="10">
        <f t="shared" ca="1" si="326"/>
        <v>5</v>
      </c>
      <c r="BV56" s="10">
        <f t="shared" ca="1" si="326"/>
        <v>4</v>
      </c>
      <c r="BW56" s="10">
        <f t="shared" ca="1" si="326"/>
        <v>4</v>
      </c>
      <c r="BX56" s="10">
        <f t="shared" ca="1" si="326"/>
        <v>4</v>
      </c>
      <c r="BY56" s="10">
        <f t="shared" ca="1" si="326"/>
        <v>4</v>
      </c>
      <c r="BZ56" s="10">
        <f t="shared" ca="1" si="326"/>
        <v>3</v>
      </c>
      <c r="CA56" s="10">
        <f t="shared" ca="1" si="326"/>
        <v>3</v>
      </c>
      <c r="CB56" s="10">
        <f t="shared" ca="1" si="326"/>
        <v>3</v>
      </c>
      <c r="CC56" s="10">
        <f t="shared" ca="1" si="12"/>
        <v>1</v>
      </c>
      <c r="CD56" s="10">
        <f t="shared" ref="CD56:CH56" ca="1" si="327">IF(AA56="Not at all",1,IF(AA56="A little bit",2,IF(AA56="Moderately",3,IF(AA56="Quite a bit",4,IF(AA56="Extremely",5)))))</f>
        <v>3</v>
      </c>
      <c r="CE56" s="10">
        <f t="shared" ca="1" si="327"/>
        <v>3</v>
      </c>
      <c r="CF56" s="10">
        <f t="shared" ca="1" si="327"/>
        <v>3</v>
      </c>
      <c r="CG56" s="10">
        <f t="shared" ca="1" si="327"/>
        <v>1</v>
      </c>
      <c r="CH56" s="10">
        <f t="shared" ca="1" si="327"/>
        <v>1</v>
      </c>
      <c r="CI56" s="10">
        <f t="shared" ref="CI56:CT56" ca="1" si="328">IF(AF56="Never",1,IF(AF56="Rarely",2,IF(AF56="Sometimes",3,IF(AF56="Often",4,IF(AF56="Very Often",5)))))</f>
        <v>3</v>
      </c>
      <c r="CJ56" s="10">
        <f t="shared" ca="1" si="328"/>
        <v>5</v>
      </c>
      <c r="CK56" s="10">
        <f t="shared" ca="1" si="328"/>
        <v>1</v>
      </c>
      <c r="CL56" s="10">
        <f t="shared" ca="1" si="328"/>
        <v>4</v>
      </c>
      <c r="CM56" s="10">
        <f t="shared" ca="1" si="328"/>
        <v>4</v>
      </c>
      <c r="CN56" s="10">
        <f t="shared" ca="1" si="328"/>
        <v>3</v>
      </c>
      <c r="CO56" s="10">
        <f t="shared" ca="1" si="328"/>
        <v>2</v>
      </c>
      <c r="CP56" s="10">
        <f t="shared" ca="1" si="328"/>
        <v>3</v>
      </c>
      <c r="CQ56" s="10">
        <f t="shared" ca="1" si="328"/>
        <v>3</v>
      </c>
      <c r="CR56" s="10">
        <f t="shared" ca="1" si="328"/>
        <v>2</v>
      </c>
      <c r="CS56" s="10">
        <f t="shared" ca="1" si="328"/>
        <v>3</v>
      </c>
      <c r="CT56" s="10">
        <f t="shared" ca="1" si="328"/>
        <v>3</v>
      </c>
      <c r="CU56" s="10" t="b">
        <f t="shared" ca="1" si="15"/>
        <v>0</v>
      </c>
      <c r="CV56" s="1">
        <f t="shared" ref="CV56:DE56" ca="1" si="329">IF(AS56="Strongly Disagree",1,IF(AS56="Disagree",2,IF(AS56="Neutral",3,IF(AS56="Agree",4,IF(AS56="Strongly Agree",5)))))</f>
        <v>1</v>
      </c>
      <c r="CW56" s="1">
        <f t="shared" ca="1" si="329"/>
        <v>4</v>
      </c>
      <c r="CX56" s="1">
        <f t="shared" ca="1" si="329"/>
        <v>3</v>
      </c>
      <c r="CY56" s="1">
        <f t="shared" ca="1" si="329"/>
        <v>1</v>
      </c>
      <c r="CZ56" s="1">
        <f t="shared" ca="1" si="329"/>
        <v>2</v>
      </c>
      <c r="DA56" s="1">
        <f t="shared" ca="1" si="329"/>
        <v>4</v>
      </c>
      <c r="DB56" s="1">
        <f t="shared" ca="1" si="329"/>
        <v>2</v>
      </c>
      <c r="DC56" s="1">
        <f t="shared" ca="1" si="329"/>
        <v>3</v>
      </c>
      <c r="DD56" s="1">
        <f t="shared" ca="1" si="329"/>
        <v>3</v>
      </c>
      <c r="DE56" s="1">
        <f t="shared" ca="1" si="329"/>
        <v>4</v>
      </c>
      <c r="DG56" s="1">
        <f t="shared" ca="1" si="17"/>
        <v>1</v>
      </c>
    </row>
    <row r="57" spans="1:111" ht="15">
      <c r="A57" s="8">
        <f ca="1">IFERROR(__xludf.DUMMYFUNCTION("""COMPUTED_VALUE"""),43802.5312826157)</f>
        <v>43802.531282615702</v>
      </c>
      <c r="B57" s="1" t="str">
        <f ca="1">IFERROR(__xludf.DUMMYFUNCTION("""COMPUTED_VALUE"""),"Yes")</f>
        <v>Yes</v>
      </c>
      <c r="C57" s="3" t="str">
        <f ca="1">IFERROR(__xludf.DUMMYFUNCTION("""COMPUTED_VALUE"""),"Sworn Officer")</f>
        <v>Sworn Officer</v>
      </c>
      <c r="D57" s="1" t="str">
        <f ca="1">IFERROR(__xludf.DUMMYFUNCTION("""COMPUTED_VALUE"""),"7-13 years")</f>
        <v>7-13 years</v>
      </c>
      <c r="E57" s="1" t="str">
        <f ca="1">IFERROR(__xludf.DUMMYFUNCTION("""COMPUTED_VALUE"""),"A little bit")</f>
        <v>A little bit</v>
      </c>
      <c r="F57" s="1" t="str">
        <f ca="1">IFERROR(__xludf.DUMMYFUNCTION("""COMPUTED_VALUE"""),"Yes")</f>
        <v>Yes</v>
      </c>
      <c r="G57" s="1" t="str">
        <f ca="1">IFERROR(__xludf.DUMMYFUNCTION("""COMPUTED_VALUE"""),"Rarely")</f>
        <v>Rarely</v>
      </c>
      <c r="H57" s="1" t="str">
        <f ca="1">IFERROR(__xludf.DUMMYFUNCTION("""COMPUTED_VALUE"""),"Quite a bit")</f>
        <v>Quite a bit</v>
      </c>
      <c r="I57" s="1" t="str">
        <f ca="1">IFERROR(__xludf.DUMMYFUNCTION("""COMPUTED_VALUE"""),"Yes")</f>
        <v>Yes</v>
      </c>
      <c r="J57" s="1" t="str">
        <f ca="1">IFERROR(__xludf.DUMMYFUNCTION("""COMPUTED_VALUE"""),"Yes")</f>
        <v>Yes</v>
      </c>
      <c r="K57" s="1" t="str">
        <f ca="1">IFERROR(__xludf.DUMMYFUNCTION("""COMPUTED_VALUE"""),"Rarely")</f>
        <v>Rarely</v>
      </c>
      <c r="L57" s="1" t="str">
        <f ca="1">IFERROR(__xludf.DUMMYFUNCTION("""COMPUTED_VALUE"""),"Neutral")</f>
        <v>Neutral</v>
      </c>
      <c r="M57" s="1" t="str">
        <f ca="1">IFERROR(__xludf.DUMMYFUNCTION("""COMPUTED_VALUE"""),"Neutral")</f>
        <v>Neutral</v>
      </c>
      <c r="N57" s="1" t="str">
        <f ca="1">IFERROR(__xludf.DUMMYFUNCTION("""COMPUTED_VALUE"""),"Not at all")</f>
        <v>Not at all</v>
      </c>
      <c r="O57" s="1" t="str">
        <f ca="1">IFERROR(__xludf.DUMMYFUNCTION("""COMPUTED_VALUE"""),"Agree")</f>
        <v>Agree</v>
      </c>
      <c r="P57" s="1" t="str">
        <f ca="1">IFERROR(__xludf.DUMMYFUNCTION("""COMPUTED_VALUE"""),"Quite a bit")</f>
        <v>Quite a bit</v>
      </c>
      <c r="Q57" s="1" t="str">
        <f ca="1">IFERROR(__xludf.DUMMYFUNCTION("""COMPUTED_VALUE"""),"A little bit")</f>
        <v>A little bit</v>
      </c>
      <c r="R57" s="1" t="str">
        <f ca="1">IFERROR(__xludf.DUMMYFUNCTION("""COMPUTED_VALUE"""),"Moderately")</f>
        <v>Moderately</v>
      </c>
      <c r="S57" s="1" t="str">
        <f ca="1">IFERROR(__xludf.DUMMYFUNCTION("""COMPUTED_VALUE"""),"A little bit")</f>
        <v>A little bit</v>
      </c>
      <c r="T57" s="1" t="str">
        <f ca="1">IFERROR(__xludf.DUMMYFUNCTION("""COMPUTED_VALUE"""),"A little bit")</f>
        <v>A little bit</v>
      </c>
      <c r="U57" s="1" t="str">
        <f ca="1">IFERROR(__xludf.DUMMYFUNCTION("""COMPUTED_VALUE"""),"A little bit")</f>
        <v>A little bit</v>
      </c>
      <c r="V57" s="1" t="str">
        <f ca="1">IFERROR(__xludf.DUMMYFUNCTION("""COMPUTED_VALUE"""),"Extremely")</f>
        <v>Extremely</v>
      </c>
      <c r="W57" s="1" t="str">
        <f ca="1">IFERROR(__xludf.DUMMYFUNCTION("""COMPUTED_VALUE"""),"A little bit")</f>
        <v>A little bit</v>
      </c>
      <c r="X57" s="1" t="str">
        <f ca="1">IFERROR(__xludf.DUMMYFUNCTION("""COMPUTED_VALUE"""),"A little bit")</f>
        <v>A little bit</v>
      </c>
      <c r="Y57" s="1" t="str">
        <f ca="1">IFERROR(__xludf.DUMMYFUNCTION("""COMPUTED_VALUE"""),"Moderately")</f>
        <v>Moderately</v>
      </c>
      <c r="Z57" s="1" t="str">
        <f ca="1">IFERROR(__xludf.DUMMYFUNCTION("""COMPUTED_VALUE"""),"Not at all")</f>
        <v>Not at all</v>
      </c>
      <c r="AA57" s="1" t="str">
        <f ca="1">IFERROR(__xludf.DUMMYFUNCTION("""COMPUTED_VALUE"""),"Not at all")</f>
        <v>Not at all</v>
      </c>
      <c r="AB57" s="1" t="str">
        <f ca="1">IFERROR(__xludf.DUMMYFUNCTION("""COMPUTED_VALUE"""),"Not at all")</f>
        <v>Not at all</v>
      </c>
      <c r="AC57" s="1" t="str">
        <f ca="1">IFERROR(__xludf.DUMMYFUNCTION("""COMPUTED_VALUE"""),"Not at all")</f>
        <v>Not at all</v>
      </c>
      <c r="AD57" s="1" t="str">
        <f ca="1">IFERROR(__xludf.DUMMYFUNCTION("""COMPUTED_VALUE"""),"A little bit")</f>
        <v>A little bit</v>
      </c>
      <c r="AE57" s="1" t="str">
        <f ca="1">IFERROR(__xludf.DUMMYFUNCTION("""COMPUTED_VALUE"""),"Not at all")</f>
        <v>Not at all</v>
      </c>
      <c r="AF57" s="1" t="str">
        <f ca="1">IFERROR(__xludf.DUMMYFUNCTION("""COMPUTED_VALUE"""),"Rarely")</f>
        <v>Rarely</v>
      </c>
      <c r="AG57" s="1" t="str">
        <f ca="1">IFERROR(__xludf.DUMMYFUNCTION("""COMPUTED_VALUE"""),"Often")</f>
        <v>Often</v>
      </c>
      <c r="AH57" s="1" t="str">
        <f ca="1">IFERROR(__xludf.DUMMYFUNCTION("""COMPUTED_VALUE"""),"Never")</f>
        <v>Never</v>
      </c>
      <c r="AI57" s="1" t="str">
        <f ca="1">IFERROR(__xludf.DUMMYFUNCTION("""COMPUTED_VALUE"""),"Never")</f>
        <v>Never</v>
      </c>
      <c r="AJ57" s="1" t="str">
        <f ca="1">IFERROR(__xludf.DUMMYFUNCTION("""COMPUTED_VALUE"""),"Never")</f>
        <v>Never</v>
      </c>
      <c r="AK57" s="1" t="str">
        <f ca="1">IFERROR(__xludf.DUMMYFUNCTION("""COMPUTED_VALUE"""),"Rarely")</f>
        <v>Rarely</v>
      </c>
      <c r="AL57" s="1" t="str">
        <f ca="1">IFERROR(__xludf.DUMMYFUNCTION("""COMPUTED_VALUE"""),"Rarely")</f>
        <v>Rarely</v>
      </c>
      <c r="AM57" s="1" t="str">
        <f ca="1">IFERROR(__xludf.DUMMYFUNCTION("""COMPUTED_VALUE"""),"Never")</f>
        <v>Never</v>
      </c>
      <c r="AN57" s="1" t="str">
        <f ca="1">IFERROR(__xludf.DUMMYFUNCTION("""COMPUTED_VALUE"""),"Never")</f>
        <v>Never</v>
      </c>
      <c r="AO57" s="1" t="str">
        <f ca="1">IFERROR(__xludf.DUMMYFUNCTION("""COMPUTED_VALUE"""),"Never")</f>
        <v>Never</v>
      </c>
      <c r="AP57" s="1" t="str">
        <f ca="1">IFERROR(__xludf.DUMMYFUNCTION("""COMPUTED_VALUE"""),"Never")</f>
        <v>Never</v>
      </c>
      <c r="AQ57" s="1" t="str">
        <f ca="1">IFERROR(__xludf.DUMMYFUNCTION("""COMPUTED_VALUE"""),"Never")</f>
        <v>Never</v>
      </c>
      <c r="AR57" s="1" t="str">
        <f ca="1">IFERROR(__xludf.DUMMYFUNCTION("""COMPUTED_VALUE"""),"Never")</f>
        <v>Never</v>
      </c>
      <c r="AS57" s="1" t="str">
        <f ca="1">IFERROR(__xludf.DUMMYFUNCTION("""COMPUTED_VALUE"""),"Strongly Disagree")</f>
        <v>Strongly Disagree</v>
      </c>
      <c r="AT57" s="1" t="str">
        <f ca="1">IFERROR(__xludf.DUMMYFUNCTION("""COMPUTED_VALUE"""),"Disagree")</f>
        <v>Disagree</v>
      </c>
      <c r="AU57" s="1" t="str">
        <f ca="1">IFERROR(__xludf.DUMMYFUNCTION("""COMPUTED_VALUE"""),"Disagree")</f>
        <v>Disagree</v>
      </c>
      <c r="AV57" s="1" t="str">
        <f ca="1">IFERROR(__xludf.DUMMYFUNCTION("""COMPUTED_VALUE"""),"Strongly Disagree")</f>
        <v>Strongly Disagree</v>
      </c>
      <c r="AW57" s="1" t="str">
        <f ca="1">IFERROR(__xludf.DUMMYFUNCTION("""COMPUTED_VALUE"""),"Disagree")</f>
        <v>Disagree</v>
      </c>
      <c r="AX57" s="1" t="str">
        <f ca="1">IFERROR(__xludf.DUMMYFUNCTION("""COMPUTED_VALUE"""),"Disagree")</f>
        <v>Disagree</v>
      </c>
      <c r="AY57" s="1" t="str">
        <f ca="1">IFERROR(__xludf.DUMMYFUNCTION("""COMPUTED_VALUE"""),"Agree")</f>
        <v>Agree</v>
      </c>
      <c r="AZ57" s="1" t="str">
        <f ca="1">IFERROR(__xludf.DUMMYFUNCTION("""COMPUTED_VALUE"""),"Disagree")</f>
        <v>Disagree</v>
      </c>
      <c r="BA57" s="1" t="str">
        <f ca="1">IFERROR(__xludf.DUMMYFUNCTION("""COMPUTED_VALUE"""),"Strongly Agree")</f>
        <v>Strongly Agree</v>
      </c>
      <c r="BB57" s="1" t="str">
        <f ca="1">IFERROR(__xludf.DUMMYFUNCTION("""COMPUTED_VALUE"""),"Neutral")</f>
        <v>Neutral</v>
      </c>
      <c r="BC57" s="1" t="str">
        <f ca="1">IFERROR(__xludf.DUMMYFUNCTION("""COMPUTED_VALUE"""),"Join in Positive/ Healthy Family Activities, Exercise, Talk to others outside of the department about your hard shift, Participate in Healthy Recreation/Hobbies")</f>
        <v>Join in Positive/ Healthy Family Activities, Exercise, Talk to others outside of the department about your hard shift, Participate in Healthy Recreation/Hobbies</v>
      </c>
      <c r="BD57" s="1" t="str">
        <f ca="1">IFERROR(__xludf.DUMMYFUNCTION("""COMPUTED_VALUE"""),"Sometimes")</f>
        <v>Sometimes</v>
      </c>
      <c r="BF57" s="1">
        <f t="shared" ca="1" si="0"/>
        <v>1</v>
      </c>
      <c r="BG57" s="7">
        <f t="shared" ca="1" si="1"/>
        <v>2</v>
      </c>
      <c r="BH57" s="1">
        <f t="shared" ca="1" si="2"/>
        <v>2</v>
      </c>
      <c r="BI57" s="10">
        <f t="shared" ca="1" si="3"/>
        <v>1</v>
      </c>
      <c r="BJ57" s="10">
        <f t="shared" ca="1" si="4"/>
        <v>2</v>
      </c>
      <c r="BK57" s="10">
        <f t="shared" ca="1" si="5"/>
        <v>4</v>
      </c>
      <c r="BL57" s="10">
        <f t="shared" ref="BL57:BM57" ca="1" si="330">IF(I57="Yes",1,IF(I57="No",2))</f>
        <v>1</v>
      </c>
      <c r="BM57" s="10">
        <f t="shared" ca="1" si="330"/>
        <v>1</v>
      </c>
      <c r="BN57" s="10">
        <f t="shared" ca="1" si="7"/>
        <v>2</v>
      </c>
      <c r="BO57" s="10">
        <f t="shared" ref="BO57:BP57" ca="1" si="331">IF(L57="Strongly Disagree",1,IF(L57="Disagree",2,IF(L57="Neutral",3,IF(L57="Agree",4,IF(L57="Strongly Agree",5)))))</f>
        <v>3</v>
      </c>
      <c r="BP57" s="10">
        <f t="shared" ca="1" si="331"/>
        <v>3</v>
      </c>
      <c r="BQ57" s="10">
        <f t="shared" ca="1" si="9"/>
        <v>1</v>
      </c>
      <c r="BR57" s="1">
        <f t="shared" ca="1" si="10"/>
        <v>4</v>
      </c>
      <c r="BS57" s="10">
        <f t="shared" ref="BS57:CB57" ca="1" si="332">IF(P57="Not at all",1,IF(P57="A little bit",2,IF(P57="Moderately",3,IF(P57="Quite a bit",4,IF(P57="Extremely",5)))))</f>
        <v>4</v>
      </c>
      <c r="BT57" s="10">
        <f t="shared" ca="1" si="332"/>
        <v>2</v>
      </c>
      <c r="BU57" s="10">
        <f t="shared" ca="1" si="332"/>
        <v>3</v>
      </c>
      <c r="BV57" s="10">
        <f t="shared" ca="1" si="332"/>
        <v>2</v>
      </c>
      <c r="BW57" s="10">
        <f t="shared" ca="1" si="332"/>
        <v>2</v>
      </c>
      <c r="BX57" s="10">
        <f t="shared" ca="1" si="332"/>
        <v>2</v>
      </c>
      <c r="BY57" s="10">
        <f t="shared" ca="1" si="332"/>
        <v>5</v>
      </c>
      <c r="BZ57" s="10">
        <f t="shared" ca="1" si="332"/>
        <v>2</v>
      </c>
      <c r="CA57" s="10">
        <f t="shared" ca="1" si="332"/>
        <v>2</v>
      </c>
      <c r="CB57" s="10">
        <f t="shared" ca="1" si="332"/>
        <v>3</v>
      </c>
      <c r="CC57" s="10">
        <f t="shared" ca="1" si="12"/>
        <v>4</v>
      </c>
      <c r="CD57" s="10">
        <f t="shared" ref="CD57:CH57" ca="1" si="333">IF(AA57="Not at all",1,IF(AA57="A little bit",2,IF(AA57="Moderately",3,IF(AA57="Quite a bit",4,IF(AA57="Extremely",5)))))</f>
        <v>1</v>
      </c>
      <c r="CE57" s="10">
        <f t="shared" ca="1" si="333"/>
        <v>1</v>
      </c>
      <c r="CF57" s="10">
        <f t="shared" ca="1" si="333"/>
        <v>1</v>
      </c>
      <c r="CG57" s="10">
        <f t="shared" ca="1" si="333"/>
        <v>2</v>
      </c>
      <c r="CH57" s="10">
        <f t="shared" ca="1" si="333"/>
        <v>1</v>
      </c>
      <c r="CI57" s="10">
        <f t="shared" ref="CI57:CT57" ca="1" si="334">IF(AF57="Never",1,IF(AF57="Rarely",2,IF(AF57="Sometimes",3,IF(AF57="Often",4,IF(AF57="Very Often",5)))))</f>
        <v>2</v>
      </c>
      <c r="CJ57" s="10">
        <f t="shared" ca="1" si="334"/>
        <v>4</v>
      </c>
      <c r="CK57" s="10">
        <f t="shared" ca="1" si="334"/>
        <v>1</v>
      </c>
      <c r="CL57" s="10">
        <f t="shared" ca="1" si="334"/>
        <v>1</v>
      </c>
      <c r="CM57" s="10">
        <f t="shared" ca="1" si="334"/>
        <v>1</v>
      </c>
      <c r="CN57" s="10">
        <f t="shared" ca="1" si="334"/>
        <v>2</v>
      </c>
      <c r="CO57" s="10">
        <f t="shared" ca="1" si="334"/>
        <v>2</v>
      </c>
      <c r="CP57" s="10">
        <f t="shared" ca="1" si="334"/>
        <v>1</v>
      </c>
      <c r="CQ57" s="10">
        <f t="shared" ca="1" si="334"/>
        <v>1</v>
      </c>
      <c r="CR57" s="10">
        <f t="shared" ca="1" si="334"/>
        <v>1</v>
      </c>
      <c r="CS57" s="10">
        <f t="shared" ca="1" si="334"/>
        <v>1</v>
      </c>
      <c r="CT57" s="10">
        <f t="shared" ca="1" si="334"/>
        <v>1</v>
      </c>
      <c r="CU57" s="10">
        <f t="shared" ca="1" si="15"/>
        <v>1</v>
      </c>
      <c r="CV57" s="1">
        <f t="shared" ref="CV57:DE57" ca="1" si="335">IF(AS57="Strongly Disagree",1,IF(AS57="Disagree",2,IF(AS57="Neutral",3,IF(AS57="Agree",4,IF(AS57="Strongly Agree",5)))))</f>
        <v>1</v>
      </c>
      <c r="CW57" s="1">
        <f t="shared" ca="1" si="335"/>
        <v>2</v>
      </c>
      <c r="CX57" s="1">
        <f t="shared" ca="1" si="335"/>
        <v>2</v>
      </c>
      <c r="CY57" s="1">
        <f t="shared" ca="1" si="335"/>
        <v>1</v>
      </c>
      <c r="CZ57" s="1">
        <f t="shared" ca="1" si="335"/>
        <v>2</v>
      </c>
      <c r="DA57" s="1">
        <f t="shared" ca="1" si="335"/>
        <v>2</v>
      </c>
      <c r="DB57" s="1">
        <f t="shared" ca="1" si="335"/>
        <v>4</v>
      </c>
      <c r="DC57" s="1">
        <f t="shared" ca="1" si="335"/>
        <v>2</v>
      </c>
      <c r="DD57" s="1">
        <f t="shared" ca="1" si="335"/>
        <v>5</v>
      </c>
      <c r="DE57" s="1">
        <f t="shared" ca="1" si="335"/>
        <v>3</v>
      </c>
      <c r="DG57" s="1">
        <f t="shared" ca="1" si="17"/>
        <v>3</v>
      </c>
    </row>
    <row r="58" spans="1:111" ht="15">
      <c r="A58" s="8">
        <f ca="1">IFERROR(__xludf.DUMMYFUNCTION("""COMPUTED_VALUE"""),43802.53196978)</f>
        <v>43802.531969780001</v>
      </c>
      <c r="B58" s="1" t="str">
        <f ca="1">IFERROR(__xludf.DUMMYFUNCTION("""COMPUTED_VALUE"""),"Yes")</f>
        <v>Yes</v>
      </c>
      <c r="C58" s="3" t="str">
        <f ca="1">IFERROR(__xludf.DUMMYFUNCTION("""COMPUTED_VALUE"""),"Law Enforcement Professional  (Dispatch or other Civilian Department Member )")</f>
        <v>Law Enforcement Professional  (Dispatch or other Civilian Department Member )</v>
      </c>
      <c r="D58" s="1" t="str">
        <f ca="1">IFERROR(__xludf.DUMMYFUNCTION("""COMPUTED_VALUE"""),"14-20 years")</f>
        <v>14-20 years</v>
      </c>
      <c r="E58" s="1" t="str">
        <f ca="1">IFERROR(__xludf.DUMMYFUNCTION("""COMPUTED_VALUE"""),"Quite a bit")</f>
        <v>Quite a bit</v>
      </c>
      <c r="F58" s="1" t="str">
        <f ca="1">IFERROR(__xludf.DUMMYFUNCTION("""COMPUTED_VALUE"""),"Yes")</f>
        <v>Yes</v>
      </c>
      <c r="G58" s="1" t="str">
        <f ca="1">IFERROR(__xludf.DUMMYFUNCTION("""COMPUTED_VALUE"""),"Never")</f>
        <v>Never</v>
      </c>
      <c r="H58" s="1" t="str">
        <f ca="1">IFERROR(__xludf.DUMMYFUNCTION("""COMPUTED_VALUE"""),"Quite a bit")</f>
        <v>Quite a bit</v>
      </c>
      <c r="I58" s="1" t="str">
        <f ca="1">IFERROR(__xludf.DUMMYFUNCTION("""COMPUTED_VALUE"""),"Yes")</f>
        <v>Yes</v>
      </c>
      <c r="J58" s="1" t="str">
        <f ca="1">IFERROR(__xludf.DUMMYFUNCTION("""COMPUTED_VALUE"""),"Yes")</f>
        <v>Yes</v>
      </c>
      <c r="K58" s="1" t="str">
        <f ca="1">IFERROR(__xludf.DUMMYFUNCTION("""COMPUTED_VALUE"""),"Never")</f>
        <v>Never</v>
      </c>
      <c r="L58" s="1" t="str">
        <f ca="1">IFERROR(__xludf.DUMMYFUNCTION("""COMPUTED_VALUE"""),"Strongly Disagree")</f>
        <v>Strongly Disagree</v>
      </c>
      <c r="M58" s="1" t="str">
        <f ca="1">IFERROR(__xludf.DUMMYFUNCTION("""COMPUTED_VALUE"""),"Strongly Disagree")</f>
        <v>Strongly Disagree</v>
      </c>
      <c r="N58" s="1" t="str">
        <f ca="1">IFERROR(__xludf.DUMMYFUNCTION("""COMPUTED_VALUE"""),"Moderately")</f>
        <v>Moderately</v>
      </c>
      <c r="O58" s="1" t="str">
        <f ca="1">IFERROR(__xludf.DUMMYFUNCTION("""COMPUTED_VALUE"""),"Neutral")</f>
        <v>Neutral</v>
      </c>
      <c r="P58" s="1" t="str">
        <f ca="1">IFERROR(__xludf.DUMMYFUNCTION("""COMPUTED_VALUE"""),"Not at all")</f>
        <v>Not at all</v>
      </c>
      <c r="Q58" s="1" t="str">
        <f ca="1">IFERROR(__xludf.DUMMYFUNCTION("""COMPUTED_VALUE"""),"Quite a bit")</f>
        <v>Quite a bit</v>
      </c>
      <c r="R58" s="1" t="str">
        <f ca="1">IFERROR(__xludf.DUMMYFUNCTION("""COMPUTED_VALUE"""),"Quite a bit")</f>
        <v>Quite a bit</v>
      </c>
      <c r="S58" s="1" t="str">
        <f ca="1">IFERROR(__xludf.DUMMYFUNCTION("""COMPUTED_VALUE"""),"Not at all")</f>
        <v>Not at all</v>
      </c>
      <c r="T58" s="1" t="str">
        <f ca="1">IFERROR(__xludf.DUMMYFUNCTION("""COMPUTED_VALUE"""),"Not at all")</f>
        <v>Not at all</v>
      </c>
      <c r="U58" s="1" t="str">
        <f ca="1">IFERROR(__xludf.DUMMYFUNCTION("""COMPUTED_VALUE"""),"Not at all")</f>
        <v>Not at all</v>
      </c>
      <c r="V58" s="1" t="str">
        <f ca="1">IFERROR(__xludf.DUMMYFUNCTION("""COMPUTED_VALUE"""),"Quite a bit")</f>
        <v>Quite a bit</v>
      </c>
      <c r="W58" s="1" t="str">
        <f ca="1">IFERROR(__xludf.DUMMYFUNCTION("""COMPUTED_VALUE"""),"Not at all")</f>
        <v>Not at all</v>
      </c>
      <c r="X58" s="1" t="str">
        <f ca="1">IFERROR(__xludf.DUMMYFUNCTION("""COMPUTED_VALUE"""),"Not at all")</f>
        <v>Not at all</v>
      </c>
      <c r="Y58" s="1" t="str">
        <f ca="1">IFERROR(__xludf.DUMMYFUNCTION("""COMPUTED_VALUE"""),"Not at all")</f>
        <v>Not at all</v>
      </c>
      <c r="Z58" s="1" t="str">
        <f ca="1">IFERROR(__xludf.DUMMYFUNCTION("""COMPUTED_VALUE"""),"Both")</f>
        <v>Both</v>
      </c>
      <c r="AA58" s="1" t="str">
        <f ca="1">IFERROR(__xludf.DUMMYFUNCTION("""COMPUTED_VALUE"""),"Moderately")</f>
        <v>Moderately</v>
      </c>
      <c r="AB58" s="1" t="str">
        <f ca="1">IFERROR(__xludf.DUMMYFUNCTION("""COMPUTED_VALUE"""),"A little bit")</f>
        <v>A little bit</v>
      </c>
      <c r="AC58" s="1" t="str">
        <f ca="1">IFERROR(__xludf.DUMMYFUNCTION("""COMPUTED_VALUE"""),"Not at all")</f>
        <v>Not at all</v>
      </c>
      <c r="AD58" s="1" t="str">
        <f ca="1">IFERROR(__xludf.DUMMYFUNCTION("""COMPUTED_VALUE"""),"Not at all")</f>
        <v>Not at all</v>
      </c>
      <c r="AE58" s="1" t="str">
        <f ca="1">IFERROR(__xludf.DUMMYFUNCTION("""COMPUTED_VALUE"""),"Not at all")</f>
        <v>Not at all</v>
      </c>
      <c r="AF58" s="1" t="str">
        <f ca="1">IFERROR(__xludf.DUMMYFUNCTION("""COMPUTED_VALUE"""),"Sometimes")</f>
        <v>Sometimes</v>
      </c>
      <c r="AG58" s="1" t="str">
        <f ca="1">IFERROR(__xludf.DUMMYFUNCTION("""COMPUTED_VALUE"""),"Rarely")</f>
        <v>Rarely</v>
      </c>
      <c r="AH58" s="1" t="str">
        <f ca="1">IFERROR(__xludf.DUMMYFUNCTION("""COMPUTED_VALUE"""),"Rarely")</f>
        <v>Rarely</v>
      </c>
      <c r="AI58" s="1" t="str">
        <f ca="1">IFERROR(__xludf.DUMMYFUNCTION("""COMPUTED_VALUE"""),"Never")</f>
        <v>Never</v>
      </c>
      <c r="AJ58" s="1" t="str">
        <f ca="1">IFERROR(__xludf.DUMMYFUNCTION("""COMPUTED_VALUE"""),"Sometimes")</f>
        <v>Sometimes</v>
      </c>
      <c r="AK58" s="1" t="str">
        <f ca="1">IFERROR(__xludf.DUMMYFUNCTION("""COMPUTED_VALUE"""),"Sometimes")</f>
        <v>Sometimes</v>
      </c>
      <c r="AL58" s="1" t="str">
        <f ca="1">IFERROR(__xludf.DUMMYFUNCTION("""COMPUTED_VALUE"""),"Sometimes")</f>
        <v>Sometimes</v>
      </c>
      <c r="AM58" s="1" t="str">
        <f ca="1">IFERROR(__xludf.DUMMYFUNCTION("""COMPUTED_VALUE"""),"Never")</f>
        <v>Never</v>
      </c>
      <c r="AN58" s="1" t="str">
        <f ca="1">IFERROR(__xludf.DUMMYFUNCTION("""COMPUTED_VALUE"""),"Never")</f>
        <v>Never</v>
      </c>
      <c r="AO58" s="1" t="str">
        <f ca="1">IFERROR(__xludf.DUMMYFUNCTION("""COMPUTED_VALUE"""),"Never")</f>
        <v>Never</v>
      </c>
      <c r="AP58" s="1" t="str">
        <f ca="1">IFERROR(__xludf.DUMMYFUNCTION("""COMPUTED_VALUE"""),"Never")</f>
        <v>Never</v>
      </c>
      <c r="AQ58" s="1" t="str">
        <f ca="1">IFERROR(__xludf.DUMMYFUNCTION("""COMPUTED_VALUE"""),"Never")</f>
        <v>Never</v>
      </c>
      <c r="AR58" s="1" t="str">
        <f ca="1">IFERROR(__xludf.DUMMYFUNCTION("""COMPUTED_VALUE"""),"Never")</f>
        <v>Never</v>
      </c>
      <c r="AS58" s="1" t="str">
        <f ca="1">IFERROR(__xludf.DUMMYFUNCTION("""COMPUTED_VALUE"""),"Strongly Disagree")</f>
        <v>Strongly Disagree</v>
      </c>
      <c r="AT58" s="1" t="str">
        <f ca="1">IFERROR(__xludf.DUMMYFUNCTION("""COMPUTED_VALUE"""),"Strongly Agree")</f>
        <v>Strongly Agree</v>
      </c>
      <c r="AU58" s="1" t="str">
        <f ca="1">IFERROR(__xludf.DUMMYFUNCTION("""COMPUTED_VALUE"""),"Strongly Agree")</f>
        <v>Strongly Agree</v>
      </c>
      <c r="AV58" s="1" t="str">
        <f ca="1">IFERROR(__xludf.DUMMYFUNCTION("""COMPUTED_VALUE"""),"Agree")</f>
        <v>Agree</v>
      </c>
      <c r="AW58" s="1" t="str">
        <f ca="1">IFERROR(__xludf.DUMMYFUNCTION("""COMPUTED_VALUE"""),"Strongly Agree")</f>
        <v>Strongly Agree</v>
      </c>
      <c r="AX58" s="1" t="str">
        <f ca="1">IFERROR(__xludf.DUMMYFUNCTION("""COMPUTED_VALUE"""),"Strongly Agree")</f>
        <v>Strongly Agree</v>
      </c>
      <c r="AY58" s="1" t="str">
        <f ca="1">IFERROR(__xludf.DUMMYFUNCTION("""COMPUTED_VALUE"""),"Neutral")</f>
        <v>Neutral</v>
      </c>
      <c r="AZ58" s="1" t="str">
        <f ca="1">IFERROR(__xludf.DUMMYFUNCTION("""COMPUTED_VALUE"""),"Neutral")</f>
        <v>Neutral</v>
      </c>
      <c r="BA58" s="1" t="str">
        <f ca="1">IFERROR(__xludf.DUMMYFUNCTION("""COMPUTED_VALUE"""),"Strongly Agree")</f>
        <v>Strongly Agree</v>
      </c>
      <c r="BB58" s="1" t="str">
        <f ca="1">IFERROR(__xludf.DUMMYFUNCTION("""COMPUTED_VALUE"""),"Strongly Disagree")</f>
        <v>Strongly Disagree</v>
      </c>
      <c r="BC58" s="1" t="str">
        <f ca="1">IFERROR(__xludf.DUMMYFUNCTION("""COMPUTED_VALUE"""),"Join in Positive/ Healthy Family Activities, Exercise, Talk to others outside of the department about your hard shift, Talk to only those inside the department about your hard shift")</f>
        <v>Join in Positive/ Healthy Family Activities, Exercise, Talk to others outside of the department about your hard shift, Talk to only those inside the department about your hard shift</v>
      </c>
      <c r="BD58" s="1" t="str">
        <f ca="1">IFERROR(__xludf.DUMMYFUNCTION("""COMPUTED_VALUE"""),"Rarely")</f>
        <v>Rarely</v>
      </c>
      <c r="BF58" s="1">
        <f t="shared" ca="1" si="0"/>
        <v>2</v>
      </c>
      <c r="BG58" s="7">
        <f t="shared" ca="1" si="1"/>
        <v>3</v>
      </c>
      <c r="BH58" s="1">
        <f t="shared" ca="1" si="2"/>
        <v>4</v>
      </c>
      <c r="BI58" s="10">
        <f t="shared" ca="1" si="3"/>
        <v>1</v>
      </c>
      <c r="BJ58" s="10">
        <f t="shared" ca="1" si="4"/>
        <v>1</v>
      </c>
      <c r="BK58" s="10">
        <f t="shared" ca="1" si="5"/>
        <v>4</v>
      </c>
      <c r="BL58" s="10">
        <f t="shared" ref="BL58:BM58" ca="1" si="336">IF(I58="Yes",1,IF(I58="No",2))</f>
        <v>1</v>
      </c>
      <c r="BM58" s="10">
        <f t="shared" ca="1" si="336"/>
        <v>1</v>
      </c>
      <c r="BN58" s="10">
        <f t="shared" ca="1" si="7"/>
        <v>1</v>
      </c>
      <c r="BO58" s="10">
        <f t="shared" ref="BO58:BP58" ca="1" si="337">IF(L58="Strongly Disagree",1,IF(L58="Disagree",2,IF(L58="Neutral",3,IF(L58="Agree",4,IF(L58="Strongly Agree",5)))))</f>
        <v>1</v>
      </c>
      <c r="BP58" s="10">
        <f t="shared" ca="1" si="337"/>
        <v>1</v>
      </c>
      <c r="BQ58" s="10">
        <f t="shared" ca="1" si="9"/>
        <v>3</v>
      </c>
      <c r="BR58" s="1">
        <f t="shared" ca="1" si="10"/>
        <v>3</v>
      </c>
      <c r="BS58" s="10">
        <f t="shared" ref="BS58:CB58" ca="1" si="338">IF(P58="Not at all",1,IF(P58="A little bit",2,IF(P58="Moderately",3,IF(P58="Quite a bit",4,IF(P58="Extremely",5)))))</f>
        <v>1</v>
      </c>
      <c r="BT58" s="10">
        <f t="shared" ca="1" si="338"/>
        <v>4</v>
      </c>
      <c r="BU58" s="10">
        <f t="shared" ca="1" si="338"/>
        <v>4</v>
      </c>
      <c r="BV58" s="10">
        <f t="shared" ca="1" si="338"/>
        <v>1</v>
      </c>
      <c r="BW58" s="10">
        <f t="shared" ca="1" si="338"/>
        <v>1</v>
      </c>
      <c r="BX58" s="10">
        <f t="shared" ca="1" si="338"/>
        <v>1</v>
      </c>
      <c r="BY58" s="10">
        <f t="shared" ca="1" si="338"/>
        <v>4</v>
      </c>
      <c r="BZ58" s="10">
        <f t="shared" ca="1" si="338"/>
        <v>1</v>
      </c>
      <c r="CA58" s="10">
        <f t="shared" ca="1" si="338"/>
        <v>1</v>
      </c>
      <c r="CB58" s="10">
        <f t="shared" ca="1" si="338"/>
        <v>1</v>
      </c>
      <c r="CC58" s="10">
        <f t="shared" ca="1" si="12"/>
        <v>3</v>
      </c>
      <c r="CD58" s="10">
        <f t="shared" ref="CD58:CH58" ca="1" si="339">IF(AA58="Not at all",1,IF(AA58="A little bit",2,IF(AA58="Moderately",3,IF(AA58="Quite a bit",4,IF(AA58="Extremely",5)))))</f>
        <v>3</v>
      </c>
      <c r="CE58" s="10">
        <f t="shared" ca="1" si="339"/>
        <v>2</v>
      </c>
      <c r="CF58" s="10">
        <f t="shared" ca="1" si="339"/>
        <v>1</v>
      </c>
      <c r="CG58" s="10">
        <f t="shared" ca="1" si="339"/>
        <v>1</v>
      </c>
      <c r="CH58" s="10">
        <f t="shared" ca="1" si="339"/>
        <v>1</v>
      </c>
      <c r="CI58" s="10">
        <f t="shared" ref="CI58:CT58" ca="1" si="340">IF(AF58="Never",1,IF(AF58="Rarely",2,IF(AF58="Sometimes",3,IF(AF58="Often",4,IF(AF58="Very Often",5)))))</f>
        <v>3</v>
      </c>
      <c r="CJ58" s="10">
        <f t="shared" ca="1" si="340"/>
        <v>2</v>
      </c>
      <c r="CK58" s="10">
        <f t="shared" ca="1" si="340"/>
        <v>2</v>
      </c>
      <c r="CL58" s="10">
        <f t="shared" ca="1" si="340"/>
        <v>1</v>
      </c>
      <c r="CM58" s="10">
        <f t="shared" ca="1" si="340"/>
        <v>3</v>
      </c>
      <c r="CN58" s="10">
        <f t="shared" ca="1" si="340"/>
        <v>3</v>
      </c>
      <c r="CO58" s="10">
        <f t="shared" ca="1" si="340"/>
        <v>3</v>
      </c>
      <c r="CP58" s="10">
        <f t="shared" ca="1" si="340"/>
        <v>1</v>
      </c>
      <c r="CQ58" s="10">
        <f t="shared" ca="1" si="340"/>
        <v>1</v>
      </c>
      <c r="CR58" s="10">
        <f t="shared" ca="1" si="340"/>
        <v>1</v>
      </c>
      <c r="CS58" s="10">
        <f t="shared" ca="1" si="340"/>
        <v>1</v>
      </c>
      <c r="CT58" s="10">
        <f t="shared" ca="1" si="340"/>
        <v>1</v>
      </c>
      <c r="CU58" s="10">
        <f t="shared" ca="1" si="15"/>
        <v>1</v>
      </c>
      <c r="CV58" s="1">
        <f t="shared" ref="CV58:DE58" ca="1" si="341">IF(AS58="Strongly Disagree",1,IF(AS58="Disagree",2,IF(AS58="Neutral",3,IF(AS58="Agree",4,IF(AS58="Strongly Agree",5)))))</f>
        <v>1</v>
      </c>
      <c r="CW58" s="1">
        <f t="shared" ca="1" si="341"/>
        <v>5</v>
      </c>
      <c r="CX58" s="1">
        <f t="shared" ca="1" si="341"/>
        <v>5</v>
      </c>
      <c r="CY58" s="1">
        <f t="shared" ca="1" si="341"/>
        <v>4</v>
      </c>
      <c r="CZ58" s="1">
        <f t="shared" ca="1" si="341"/>
        <v>5</v>
      </c>
      <c r="DA58" s="1">
        <f t="shared" ca="1" si="341"/>
        <v>5</v>
      </c>
      <c r="DB58" s="1">
        <f t="shared" ca="1" si="341"/>
        <v>3</v>
      </c>
      <c r="DC58" s="1">
        <f t="shared" ca="1" si="341"/>
        <v>3</v>
      </c>
      <c r="DD58" s="1">
        <f t="shared" ca="1" si="341"/>
        <v>5</v>
      </c>
      <c r="DE58" s="1">
        <f t="shared" ca="1" si="341"/>
        <v>1</v>
      </c>
      <c r="DG58" s="1">
        <f t="shared" ca="1" si="17"/>
        <v>2</v>
      </c>
    </row>
    <row r="59" spans="1:111" ht="15">
      <c r="A59" s="8">
        <f ca="1">IFERROR(__xludf.DUMMYFUNCTION("""COMPUTED_VALUE"""),43802.532677662)</f>
        <v>43802.532677661999</v>
      </c>
      <c r="B59" s="1" t="str">
        <f ca="1">IFERROR(__xludf.DUMMYFUNCTION("""COMPUTED_VALUE"""),"Yes")</f>
        <v>Yes</v>
      </c>
      <c r="C59" s="3" t="str">
        <f ca="1">IFERROR(__xludf.DUMMYFUNCTION("""COMPUTED_VALUE"""),"Sworn Officer")</f>
        <v>Sworn Officer</v>
      </c>
      <c r="D59" s="1" t="str">
        <f ca="1">IFERROR(__xludf.DUMMYFUNCTION("""COMPUTED_VALUE"""),"1-6 years")</f>
        <v>1-6 years</v>
      </c>
      <c r="E59" s="1" t="str">
        <f ca="1">IFERROR(__xludf.DUMMYFUNCTION("""COMPUTED_VALUE"""),"Quite a bit")</f>
        <v>Quite a bit</v>
      </c>
      <c r="F59" s="1" t="str">
        <f ca="1">IFERROR(__xludf.DUMMYFUNCTION("""COMPUTED_VALUE"""),"Yes")</f>
        <v>Yes</v>
      </c>
      <c r="G59" s="1" t="str">
        <f ca="1">IFERROR(__xludf.DUMMYFUNCTION("""COMPUTED_VALUE"""),"Rarely")</f>
        <v>Rarely</v>
      </c>
      <c r="H59" s="1" t="str">
        <f ca="1">IFERROR(__xludf.DUMMYFUNCTION("""COMPUTED_VALUE"""),"Quite a bit")</f>
        <v>Quite a bit</v>
      </c>
      <c r="I59" s="1" t="str">
        <f ca="1">IFERROR(__xludf.DUMMYFUNCTION("""COMPUTED_VALUE"""),"Yes")</f>
        <v>Yes</v>
      </c>
      <c r="J59" s="1" t="str">
        <f ca="1">IFERROR(__xludf.DUMMYFUNCTION("""COMPUTED_VALUE"""),"Yes")</f>
        <v>Yes</v>
      </c>
      <c r="K59" s="1" t="str">
        <f ca="1">IFERROR(__xludf.DUMMYFUNCTION("""COMPUTED_VALUE"""),"Rarely")</f>
        <v>Rarely</v>
      </c>
      <c r="L59" s="1" t="str">
        <f ca="1">IFERROR(__xludf.DUMMYFUNCTION("""COMPUTED_VALUE"""),"Agree")</f>
        <v>Agree</v>
      </c>
      <c r="M59" s="1" t="str">
        <f ca="1">IFERROR(__xludf.DUMMYFUNCTION("""COMPUTED_VALUE"""),"Agree")</f>
        <v>Agree</v>
      </c>
      <c r="N59" s="1" t="str">
        <f ca="1">IFERROR(__xludf.DUMMYFUNCTION("""COMPUTED_VALUE"""),"A little bit")</f>
        <v>A little bit</v>
      </c>
      <c r="O59" s="1" t="str">
        <f ca="1">IFERROR(__xludf.DUMMYFUNCTION("""COMPUTED_VALUE"""),"Neutral")</f>
        <v>Neutral</v>
      </c>
      <c r="P59" s="1" t="str">
        <f ca="1">IFERROR(__xludf.DUMMYFUNCTION("""COMPUTED_VALUE"""),"Quite a bit")</f>
        <v>Quite a bit</v>
      </c>
      <c r="Q59" s="1" t="str">
        <f ca="1">IFERROR(__xludf.DUMMYFUNCTION("""COMPUTED_VALUE"""),"Extremely")</f>
        <v>Extremely</v>
      </c>
      <c r="R59" s="1" t="str">
        <f ca="1">IFERROR(__xludf.DUMMYFUNCTION("""COMPUTED_VALUE"""),"Extremely")</f>
        <v>Extremely</v>
      </c>
      <c r="S59" s="1" t="str">
        <f ca="1">IFERROR(__xludf.DUMMYFUNCTION("""COMPUTED_VALUE"""),"Quite a bit")</f>
        <v>Quite a bit</v>
      </c>
      <c r="T59" s="1" t="str">
        <f ca="1">IFERROR(__xludf.DUMMYFUNCTION("""COMPUTED_VALUE"""),"Quite a bit")</f>
        <v>Quite a bit</v>
      </c>
      <c r="U59" s="1" t="str">
        <f ca="1">IFERROR(__xludf.DUMMYFUNCTION("""COMPUTED_VALUE"""),"Extremely")</f>
        <v>Extremely</v>
      </c>
      <c r="V59" s="1" t="str">
        <f ca="1">IFERROR(__xludf.DUMMYFUNCTION("""COMPUTED_VALUE"""),"Quite a bit")</f>
        <v>Quite a bit</v>
      </c>
      <c r="W59" s="1" t="str">
        <f ca="1">IFERROR(__xludf.DUMMYFUNCTION("""COMPUTED_VALUE"""),"Quite a bit")</f>
        <v>Quite a bit</v>
      </c>
      <c r="X59" s="1" t="str">
        <f ca="1">IFERROR(__xludf.DUMMYFUNCTION("""COMPUTED_VALUE"""),"Quite a bit")</f>
        <v>Quite a bit</v>
      </c>
      <c r="Y59" s="1" t="str">
        <f ca="1">IFERROR(__xludf.DUMMYFUNCTION("""COMPUTED_VALUE"""),"Quite a bit")</f>
        <v>Quite a bit</v>
      </c>
      <c r="Z59" s="1" t="str">
        <f ca="1">IFERROR(__xludf.DUMMYFUNCTION("""COMPUTED_VALUE"""),"Not at all")</f>
        <v>Not at all</v>
      </c>
      <c r="AA59" s="1" t="str">
        <f ca="1">IFERROR(__xludf.DUMMYFUNCTION("""COMPUTED_VALUE"""),"Not at all")</f>
        <v>Not at all</v>
      </c>
      <c r="AB59" s="1" t="str">
        <f ca="1">IFERROR(__xludf.DUMMYFUNCTION("""COMPUTED_VALUE"""),"Not at all")</f>
        <v>Not at all</v>
      </c>
      <c r="AC59" s="1" t="str">
        <f ca="1">IFERROR(__xludf.DUMMYFUNCTION("""COMPUTED_VALUE"""),"Not at all")</f>
        <v>Not at all</v>
      </c>
      <c r="AD59" s="1" t="str">
        <f ca="1">IFERROR(__xludf.DUMMYFUNCTION("""COMPUTED_VALUE"""),"Not at all")</f>
        <v>Not at all</v>
      </c>
      <c r="AE59" s="1" t="str">
        <f ca="1">IFERROR(__xludf.DUMMYFUNCTION("""COMPUTED_VALUE"""),"Not at all")</f>
        <v>Not at all</v>
      </c>
      <c r="AF59" s="1" t="str">
        <f ca="1">IFERROR(__xludf.DUMMYFUNCTION("""COMPUTED_VALUE"""),"Often")</f>
        <v>Often</v>
      </c>
      <c r="AG59" s="1" t="str">
        <f ca="1">IFERROR(__xludf.DUMMYFUNCTION("""COMPUTED_VALUE"""),"Very Often")</f>
        <v>Very Often</v>
      </c>
      <c r="AH59" s="1" t="str">
        <f ca="1">IFERROR(__xludf.DUMMYFUNCTION("""COMPUTED_VALUE"""),"Rarely")</f>
        <v>Rarely</v>
      </c>
      <c r="AI59" s="1" t="str">
        <f ca="1">IFERROR(__xludf.DUMMYFUNCTION("""COMPUTED_VALUE"""),"Very Often")</f>
        <v>Very Often</v>
      </c>
      <c r="AJ59" s="1" t="str">
        <f ca="1">IFERROR(__xludf.DUMMYFUNCTION("""COMPUTED_VALUE"""),"Very Often")</f>
        <v>Very Often</v>
      </c>
      <c r="AK59" s="1" t="str">
        <f ca="1">IFERROR(__xludf.DUMMYFUNCTION("""COMPUTED_VALUE"""),"Very Often")</f>
        <v>Very Often</v>
      </c>
      <c r="AL59" s="1" t="str">
        <f ca="1">IFERROR(__xludf.DUMMYFUNCTION("""COMPUTED_VALUE"""),"Often")</f>
        <v>Often</v>
      </c>
      <c r="AM59" s="1" t="str">
        <f ca="1">IFERROR(__xludf.DUMMYFUNCTION("""COMPUTED_VALUE"""),"Often")</f>
        <v>Often</v>
      </c>
      <c r="AN59" s="1" t="str">
        <f ca="1">IFERROR(__xludf.DUMMYFUNCTION("""COMPUTED_VALUE"""),"Often")</f>
        <v>Often</v>
      </c>
      <c r="AO59" s="1" t="str">
        <f ca="1">IFERROR(__xludf.DUMMYFUNCTION("""COMPUTED_VALUE"""),"Often")</f>
        <v>Often</v>
      </c>
      <c r="AP59" s="1" t="str">
        <f ca="1">IFERROR(__xludf.DUMMYFUNCTION("""COMPUTED_VALUE"""),"Very Often")</f>
        <v>Very Often</v>
      </c>
      <c r="AQ59" s="1" t="str">
        <f ca="1">IFERROR(__xludf.DUMMYFUNCTION("""COMPUTED_VALUE"""),"Sometimes")</f>
        <v>Sometimes</v>
      </c>
      <c r="AR59" s="1" t="str">
        <f ca="1">IFERROR(__xludf.DUMMYFUNCTION("""COMPUTED_VALUE"""),"Just After Stressful Events")</f>
        <v>Just After Stressful Events</v>
      </c>
      <c r="AS59" s="1" t="str">
        <f ca="1">IFERROR(__xludf.DUMMYFUNCTION("""COMPUTED_VALUE"""),"Strongly Disagree")</f>
        <v>Strongly Disagree</v>
      </c>
      <c r="AT59" s="1" t="str">
        <f ca="1">IFERROR(__xludf.DUMMYFUNCTION("""COMPUTED_VALUE"""),"Strongly Disagree")</f>
        <v>Strongly Disagree</v>
      </c>
      <c r="AU59" s="1" t="str">
        <f ca="1">IFERROR(__xludf.DUMMYFUNCTION("""COMPUTED_VALUE"""),"Strongly Agree")</f>
        <v>Strongly Agree</v>
      </c>
      <c r="AV59" s="1" t="str">
        <f ca="1">IFERROR(__xludf.DUMMYFUNCTION("""COMPUTED_VALUE"""),"Neutral")</f>
        <v>Neutral</v>
      </c>
      <c r="AW59" s="1" t="str">
        <f ca="1">IFERROR(__xludf.DUMMYFUNCTION("""COMPUTED_VALUE"""),"Strongly Agree")</f>
        <v>Strongly Agree</v>
      </c>
      <c r="AX59" s="1" t="str">
        <f ca="1">IFERROR(__xludf.DUMMYFUNCTION("""COMPUTED_VALUE"""),"Strongly Agree")</f>
        <v>Strongly Agree</v>
      </c>
      <c r="AY59" s="1" t="str">
        <f ca="1">IFERROR(__xludf.DUMMYFUNCTION("""COMPUTED_VALUE"""),"Strongly Agree")</f>
        <v>Strongly Agree</v>
      </c>
      <c r="AZ59" s="1" t="str">
        <f ca="1">IFERROR(__xludf.DUMMYFUNCTION("""COMPUTED_VALUE"""),"Strongly Agree")</f>
        <v>Strongly Agree</v>
      </c>
      <c r="BA59" s="1" t="str">
        <f ca="1">IFERROR(__xludf.DUMMYFUNCTION("""COMPUTED_VALUE"""),"Strongly Agree")</f>
        <v>Strongly Agree</v>
      </c>
      <c r="BB59" s="1" t="str">
        <f ca="1">IFERROR(__xludf.DUMMYFUNCTION("""COMPUTED_VALUE"""),"Strongly Agree")</f>
        <v>Strongly Agree</v>
      </c>
      <c r="BC59" s="1" t="str">
        <f ca="1">IFERROR(__xludf.DUMMYFUNCTION("""COMPUTED_VALUE"""),"Drinking Alcohol (4 or more drinks), Isolate Yourself, Exercise, Meditation/ Mindfulness, Talk to others outside of the department about your hard shift, Participate in Healthy Recreation/Hobbies, Talk to only those inside the department about your hard s"&amp;"hift")</f>
        <v>Drinking Alcohol (4 or more drinks), Isolate Yourself, Exercise, Meditation/ Mindfulness, Talk to others outside of the department about your hard shift, Participate in Healthy Recreation/Hobbies, Talk to only those inside the department about your hard shift</v>
      </c>
      <c r="BD59" s="1" t="str">
        <f ca="1">IFERROR(__xludf.DUMMYFUNCTION("""COMPUTED_VALUE"""),"Sometimes")</f>
        <v>Sometimes</v>
      </c>
      <c r="BF59" s="1">
        <f t="shared" ca="1" si="0"/>
        <v>1</v>
      </c>
      <c r="BG59" s="7">
        <f t="shared" ca="1" si="1"/>
        <v>1</v>
      </c>
      <c r="BH59" s="1">
        <f t="shared" ca="1" si="2"/>
        <v>4</v>
      </c>
      <c r="BI59" s="10">
        <f t="shared" ca="1" si="3"/>
        <v>1</v>
      </c>
      <c r="BJ59" s="10">
        <f t="shared" ca="1" si="4"/>
        <v>2</v>
      </c>
      <c r="BK59" s="10">
        <f t="shared" ca="1" si="5"/>
        <v>4</v>
      </c>
      <c r="BL59" s="10">
        <f t="shared" ref="BL59:BM59" ca="1" si="342">IF(I59="Yes",1,IF(I59="No",2))</f>
        <v>1</v>
      </c>
      <c r="BM59" s="10">
        <f t="shared" ca="1" si="342"/>
        <v>1</v>
      </c>
      <c r="BN59" s="10">
        <f t="shared" ca="1" si="7"/>
        <v>2</v>
      </c>
      <c r="BO59" s="10">
        <f t="shared" ref="BO59:BP59" ca="1" si="343">IF(L59="Strongly Disagree",1,IF(L59="Disagree",2,IF(L59="Neutral",3,IF(L59="Agree",4,IF(L59="Strongly Agree",5)))))</f>
        <v>4</v>
      </c>
      <c r="BP59" s="10">
        <f t="shared" ca="1" si="343"/>
        <v>4</v>
      </c>
      <c r="BQ59" s="10">
        <f t="shared" ca="1" si="9"/>
        <v>2</v>
      </c>
      <c r="BR59" s="1">
        <f t="shared" ca="1" si="10"/>
        <v>3</v>
      </c>
      <c r="BS59" s="10">
        <f t="shared" ref="BS59:CB59" ca="1" si="344">IF(P59="Not at all",1,IF(P59="A little bit",2,IF(P59="Moderately",3,IF(P59="Quite a bit",4,IF(P59="Extremely",5)))))</f>
        <v>4</v>
      </c>
      <c r="BT59" s="10">
        <f t="shared" ca="1" si="344"/>
        <v>5</v>
      </c>
      <c r="BU59" s="10">
        <f t="shared" ca="1" si="344"/>
        <v>5</v>
      </c>
      <c r="BV59" s="10">
        <f t="shared" ca="1" si="344"/>
        <v>4</v>
      </c>
      <c r="BW59" s="10">
        <f t="shared" ca="1" si="344"/>
        <v>4</v>
      </c>
      <c r="BX59" s="10">
        <f t="shared" ca="1" si="344"/>
        <v>5</v>
      </c>
      <c r="BY59" s="10">
        <f t="shared" ca="1" si="344"/>
        <v>4</v>
      </c>
      <c r="BZ59" s="10">
        <f t="shared" ca="1" si="344"/>
        <v>4</v>
      </c>
      <c r="CA59" s="10">
        <f t="shared" ca="1" si="344"/>
        <v>4</v>
      </c>
      <c r="CB59" s="10">
        <f t="shared" ca="1" si="344"/>
        <v>4</v>
      </c>
      <c r="CC59" s="10">
        <f t="shared" ca="1" si="12"/>
        <v>4</v>
      </c>
      <c r="CD59" s="10">
        <f t="shared" ref="CD59:CH59" ca="1" si="345">IF(AA59="Not at all",1,IF(AA59="A little bit",2,IF(AA59="Moderately",3,IF(AA59="Quite a bit",4,IF(AA59="Extremely",5)))))</f>
        <v>1</v>
      </c>
      <c r="CE59" s="10">
        <f t="shared" ca="1" si="345"/>
        <v>1</v>
      </c>
      <c r="CF59" s="10">
        <f t="shared" ca="1" si="345"/>
        <v>1</v>
      </c>
      <c r="CG59" s="10">
        <f t="shared" ca="1" si="345"/>
        <v>1</v>
      </c>
      <c r="CH59" s="10">
        <f t="shared" ca="1" si="345"/>
        <v>1</v>
      </c>
      <c r="CI59" s="10">
        <f t="shared" ref="CI59:CT59" ca="1" si="346">IF(AF59="Never",1,IF(AF59="Rarely",2,IF(AF59="Sometimes",3,IF(AF59="Often",4,IF(AF59="Very Often",5)))))</f>
        <v>4</v>
      </c>
      <c r="CJ59" s="10">
        <f t="shared" ca="1" si="346"/>
        <v>5</v>
      </c>
      <c r="CK59" s="10">
        <f t="shared" ca="1" si="346"/>
        <v>2</v>
      </c>
      <c r="CL59" s="10">
        <f t="shared" ca="1" si="346"/>
        <v>5</v>
      </c>
      <c r="CM59" s="10">
        <f t="shared" ca="1" si="346"/>
        <v>5</v>
      </c>
      <c r="CN59" s="10">
        <f t="shared" ca="1" si="346"/>
        <v>5</v>
      </c>
      <c r="CO59" s="10">
        <f t="shared" ca="1" si="346"/>
        <v>4</v>
      </c>
      <c r="CP59" s="10">
        <f t="shared" ca="1" si="346"/>
        <v>4</v>
      </c>
      <c r="CQ59" s="10">
        <f t="shared" ca="1" si="346"/>
        <v>4</v>
      </c>
      <c r="CR59" s="10">
        <f t="shared" ca="1" si="346"/>
        <v>4</v>
      </c>
      <c r="CS59" s="10">
        <f t="shared" ca="1" si="346"/>
        <v>5</v>
      </c>
      <c r="CT59" s="10">
        <f t="shared" ca="1" si="346"/>
        <v>3</v>
      </c>
      <c r="CU59" s="10">
        <f t="shared" ca="1" si="15"/>
        <v>2</v>
      </c>
      <c r="CV59" s="1">
        <f t="shared" ref="CV59:DE59" ca="1" si="347">IF(AS59="Strongly Disagree",1,IF(AS59="Disagree",2,IF(AS59="Neutral",3,IF(AS59="Agree",4,IF(AS59="Strongly Agree",5)))))</f>
        <v>1</v>
      </c>
      <c r="CW59" s="1">
        <f t="shared" ca="1" si="347"/>
        <v>1</v>
      </c>
      <c r="CX59" s="1">
        <f t="shared" ca="1" si="347"/>
        <v>5</v>
      </c>
      <c r="CY59" s="1">
        <f t="shared" ca="1" si="347"/>
        <v>3</v>
      </c>
      <c r="CZ59" s="1">
        <f t="shared" ca="1" si="347"/>
        <v>5</v>
      </c>
      <c r="DA59" s="1">
        <f t="shared" ca="1" si="347"/>
        <v>5</v>
      </c>
      <c r="DB59" s="1">
        <f t="shared" ca="1" si="347"/>
        <v>5</v>
      </c>
      <c r="DC59" s="1">
        <f t="shared" ca="1" si="347"/>
        <v>5</v>
      </c>
      <c r="DD59" s="1">
        <f t="shared" ca="1" si="347"/>
        <v>5</v>
      </c>
      <c r="DE59" s="1">
        <f t="shared" ca="1" si="347"/>
        <v>5</v>
      </c>
      <c r="DG59" s="1">
        <f t="shared" ca="1" si="17"/>
        <v>3</v>
      </c>
    </row>
    <row r="60" spans="1:111" ht="15">
      <c r="A60" s="8">
        <f ca="1">IFERROR(__xludf.DUMMYFUNCTION("""COMPUTED_VALUE"""),43802.532756956)</f>
        <v>43802.532756956003</v>
      </c>
      <c r="B60" s="1" t="str">
        <f ca="1">IFERROR(__xludf.DUMMYFUNCTION("""COMPUTED_VALUE"""),"Yes")</f>
        <v>Yes</v>
      </c>
      <c r="C60" s="3" t="str">
        <f ca="1">IFERROR(__xludf.DUMMYFUNCTION("""COMPUTED_VALUE"""),"Sworn Officer")</f>
        <v>Sworn Officer</v>
      </c>
      <c r="D60" s="1" t="str">
        <f ca="1">IFERROR(__xludf.DUMMYFUNCTION("""COMPUTED_VALUE"""),"1-6 years")</f>
        <v>1-6 years</v>
      </c>
      <c r="E60" s="1" t="str">
        <f ca="1">IFERROR(__xludf.DUMMYFUNCTION("""COMPUTED_VALUE"""),"Moderately")</f>
        <v>Moderately</v>
      </c>
      <c r="F60" s="1" t="str">
        <f ca="1">IFERROR(__xludf.DUMMYFUNCTION("""COMPUTED_VALUE"""),"Yes")</f>
        <v>Yes</v>
      </c>
      <c r="G60" s="1" t="str">
        <f ca="1">IFERROR(__xludf.DUMMYFUNCTION("""COMPUTED_VALUE"""),"Rarely")</f>
        <v>Rarely</v>
      </c>
      <c r="H60" s="1" t="str">
        <f ca="1">IFERROR(__xludf.DUMMYFUNCTION("""COMPUTED_VALUE"""),"A little bit")</f>
        <v>A little bit</v>
      </c>
      <c r="I60" s="1" t="str">
        <f ca="1">IFERROR(__xludf.DUMMYFUNCTION("""COMPUTED_VALUE"""),"Yes")</f>
        <v>Yes</v>
      </c>
      <c r="J60" s="1" t="str">
        <f ca="1">IFERROR(__xludf.DUMMYFUNCTION("""COMPUTED_VALUE"""),"No")</f>
        <v>No</v>
      </c>
      <c r="K60" s="1" t="str">
        <f ca="1">IFERROR(__xludf.DUMMYFUNCTION("""COMPUTED_VALUE"""),"Never")</f>
        <v>Never</v>
      </c>
      <c r="L60" s="1" t="str">
        <f ca="1">IFERROR(__xludf.DUMMYFUNCTION("""COMPUTED_VALUE"""),"Agree")</f>
        <v>Agree</v>
      </c>
      <c r="M60" s="1" t="str">
        <f ca="1">IFERROR(__xludf.DUMMYFUNCTION("""COMPUTED_VALUE"""),"Disagree")</f>
        <v>Disagree</v>
      </c>
      <c r="N60" s="1" t="str">
        <f ca="1">IFERROR(__xludf.DUMMYFUNCTION("""COMPUTED_VALUE"""),"Not at all")</f>
        <v>Not at all</v>
      </c>
      <c r="O60" s="1" t="str">
        <f ca="1">IFERROR(__xludf.DUMMYFUNCTION("""COMPUTED_VALUE"""),"Disagree")</f>
        <v>Disagree</v>
      </c>
      <c r="P60" s="1" t="str">
        <f ca="1">IFERROR(__xludf.DUMMYFUNCTION("""COMPUTED_VALUE"""),"Moderately")</f>
        <v>Moderately</v>
      </c>
      <c r="Q60" s="1" t="str">
        <f ca="1">IFERROR(__xludf.DUMMYFUNCTION("""COMPUTED_VALUE"""),"Moderately")</f>
        <v>Moderately</v>
      </c>
      <c r="R60" s="1" t="str">
        <f ca="1">IFERROR(__xludf.DUMMYFUNCTION("""COMPUTED_VALUE"""),"Moderately")</f>
        <v>Moderately</v>
      </c>
      <c r="S60" s="1" t="str">
        <f ca="1">IFERROR(__xludf.DUMMYFUNCTION("""COMPUTED_VALUE"""),"Not at all")</f>
        <v>Not at all</v>
      </c>
      <c r="T60" s="1" t="str">
        <f ca="1">IFERROR(__xludf.DUMMYFUNCTION("""COMPUTED_VALUE"""),"Not at all")</f>
        <v>Not at all</v>
      </c>
      <c r="U60" s="1" t="str">
        <f ca="1">IFERROR(__xludf.DUMMYFUNCTION("""COMPUTED_VALUE"""),"A little bit")</f>
        <v>A little bit</v>
      </c>
      <c r="V60" s="1" t="str">
        <f ca="1">IFERROR(__xludf.DUMMYFUNCTION("""COMPUTED_VALUE"""),"Moderately")</f>
        <v>Moderately</v>
      </c>
      <c r="W60" s="1" t="str">
        <f ca="1">IFERROR(__xludf.DUMMYFUNCTION("""COMPUTED_VALUE"""),"A little bit")</f>
        <v>A little bit</v>
      </c>
      <c r="X60" s="1" t="str">
        <f ca="1">IFERROR(__xludf.DUMMYFUNCTION("""COMPUTED_VALUE"""),"Not at all")</f>
        <v>Not at all</v>
      </c>
      <c r="Y60" s="1" t="str">
        <f ca="1">IFERROR(__xludf.DUMMYFUNCTION("""COMPUTED_VALUE"""),"Moderately")</f>
        <v>Moderately</v>
      </c>
      <c r="Z60" s="1" t="str">
        <f ca="1">IFERROR(__xludf.DUMMYFUNCTION("""COMPUTED_VALUE"""),"Both")</f>
        <v>Both</v>
      </c>
      <c r="AA60" s="1" t="str">
        <f ca="1">IFERROR(__xludf.DUMMYFUNCTION("""COMPUTED_VALUE"""),"A little bit")</f>
        <v>A little bit</v>
      </c>
      <c r="AB60" s="1" t="str">
        <f ca="1">IFERROR(__xludf.DUMMYFUNCTION("""COMPUTED_VALUE"""),"Not at all")</f>
        <v>Not at all</v>
      </c>
      <c r="AC60" s="1" t="str">
        <f ca="1">IFERROR(__xludf.DUMMYFUNCTION("""COMPUTED_VALUE"""),"Not at all")</f>
        <v>Not at all</v>
      </c>
      <c r="AD60" s="1" t="str">
        <f ca="1">IFERROR(__xludf.DUMMYFUNCTION("""COMPUTED_VALUE"""),"Not at all")</f>
        <v>Not at all</v>
      </c>
      <c r="AE60" s="1" t="str">
        <f ca="1">IFERROR(__xludf.DUMMYFUNCTION("""COMPUTED_VALUE"""),"Not at all")</f>
        <v>Not at all</v>
      </c>
      <c r="AF60" s="1" t="str">
        <f ca="1">IFERROR(__xludf.DUMMYFUNCTION("""COMPUTED_VALUE"""),"Rarely")</f>
        <v>Rarely</v>
      </c>
      <c r="AG60" s="1" t="str">
        <f ca="1">IFERROR(__xludf.DUMMYFUNCTION("""COMPUTED_VALUE"""),"Rarely")</f>
        <v>Rarely</v>
      </c>
      <c r="AH60" s="1" t="str">
        <f ca="1">IFERROR(__xludf.DUMMYFUNCTION("""COMPUTED_VALUE"""),"Never")</f>
        <v>Never</v>
      </c>
      <c r="AI60" s="1" t="str">
        <f ca="1">IFERROR(__xludf.DUMMYFUNCTION("""COMPUTED_VALUE"""),"Sometimes")</f>
        <v>Sometimes</v>
      </c>
      <c r="AJ60" s="1" t="str">
        <f ca="1">IFERROR(__xludf.DUMMYFUNCTION("""COMPUTED_VALUE"""),"Rarely")</f>
        <v>Rarely</v>
      </c>
      <c r="AK60" s="1" t="str">
        <f ca="1">IFERROR(__xludf.DUMMYFUNCTION("""COMPUTED_VALUE"""),"Sometimes")</f>
        <v>Sometimes</v>
      </c>
      <c r="AL60" s="1" t="str">
        <f ca="1">IFERROR(__xludf.DUMMYFUNCTION("""COMPUTED_VALUE"""),"Sometimes")</f>
        <v>Sometimes</v>
      </c>
      <c r="AM60" s="1" t="str">
        <f ca="1">IFERROR(__xludf.DUMMYFUNCTION("""COMPUTED_VALUE"""),"Rarely")</f>
        <v>Rarely</v>
      </c>
      <c r="AN60" s="1" t="str">
        <f ca="1">IFERROR(__xludf.DUMMYFUNCTION("""COMPUTED_VALUE"""),"Sometimes")</f>
        <v>Sometimes</v>
      </c>
      <c r="AO60" s="1" t="str">
        <f ca="1">IFERROR(__xludf.DUMMYFUNCTION("""COMPUTED_VALUE"""),"Sometimes")</f>
        <v>Sometimes</v>
      </c>
      <c r="AP60" s="1" t="str">
        <f ca="1">IFERROR(__xludf.DUMMYFUNCTION("""COMPUTED_VALUE"""),"Rarely")</f>
        <v>Rarely</v>
      </c>
      <c r="AQ60" s="1" t="str">
        <f ca="1">IFERROR(__xludf.DUMMYFUNCTION("""COMPUTED_VALUE"""),"Never")</f>
        <v>Never</v>
      </c>
      <c r="AR60" s="1" t="str">
        <f ca="1">IFERROR(__xludf.DUMMYFUNCTION("""COMPUTED_VALUE"""),"Never")</f>
        <v>Never</v>
      </c>
      <c r="AS60" s="1" t="str">
        <f ca="1">IFERROR(__xludf.DUMMYFUNCTION("""COMPUTED_VALUE"""),"Disagree")</f>
        <v>Disagree</v>
      </c>
      <c r="AT60" s="1" t="str">
        <f ca="1">IFERROR(__xludf.DUMMYFUNCTION("""COMPUTED_VALUE"""),"Disagree")</f>
        <v>Disagree</v>
      </c>
      <c r="AU60" s="1" t="str">
        <f ca="1">IFERROR(__xludf.DUMMYFUNCTION("""COMPUTED_VALUE"""),"Disagree")</f>
        <v>Disagree</v>
      </c>
      <c r="AV60" s="1" t="str">
        <f ca="1">IFERROR(__xludf.DUMMYFUNCTION("""COMPUTED_VALUE"""),"Disagree")</f>
        <v>Disagree</v>
      </c>
      <c r="AW60" s="1" t="str">
        <f ca="1">IFERROR(__xludf.DUMMYFUNCTION("""COMPUTED_VALUE"""),"Agree")</f>
        <v>Agree</v>
      </c>
      <c r="AX60" s="1" t="str">
        <f ca="1">IFERROR(__xludf.DUMMYFUNCTION("""COMPUTED_VALUE"""),"Disagree")</f>
        <v>Disagree</v>
      </c>
      <c r="AY60" s="1" t="str">
        <f ca="1">IFERROR(__xludf.DUMMYFUNCTION("""COMPUTED_VALUE"""),"Agree")</f>
        <v>Agree</v>
      </c>
      <c r="AZ60" s="1" t="str">
        <f ca="1">IFERROR(__xludf.DUMMYFUNCTION("""COMPUTED_VALUE"""),"Agree")</f>
        <v>Agree</v>
      </c>
      <c r="BA60" s="1" t="str">
        <f ca="1">IFERROR(__xludf.DUMMYFUNCTION("""COMPUTED_VALUE"""),"Agree")</f>
        <v>Agree</v>
      </c>
      <c r="BB60" s="1" t="str">
        <f ca="1">IFERROR(__xludf.DUMMYFUNCTION("""COMPUTED_VALUE"""),"Agree")</f>
        <v>Agree</v>
      </c>
      <c r="BC60" s="1" t="str">
        <f ca="1">IFERROR(__xludf.DUMMYFUNCTION("""COMPUTED_VALUE"""),"Isolate Yourself, Talk to others outside of the department about your hard shift, Participate in Healthy Recreation/Hobbies")</f>
        <v>Isolate Yourself, Talk to others outside of the department about your hard shift, Participate in Healthy Recreation/Hobbies</v>
      </c>
      <c r="BD60" s="1" t="str">
        <f ca="1">IFERROR(__xludf.DUMMYFUNCTION("""COMPUTED_VALUE"""),"Never")</f>
        <v>Never</v>
      </c>
      <c r="BF60" s="1">
        <f t="shared" ca="1" si="0"/>
        <v>1</v>
      </c>
      <c r="BG60" s="7">
        <f t="shared" ca="1" si="1"/>
        <v>1</v>
      </c>
      <c r="BH60" s="1">
        <f t="shared" ca="1" si="2"/>
        <v>3</v>
      </c>
      <c r="BI60" s="10">
        <f t="shared" ca="1" si="3"/>
        <v>1</v>
      </c>
      <c r="BJ60" s="10">
        <f t="shared" ca="1" si="4"/>
        <v>2</v>
      </c>
      <c r="BK60" s="10">
        <f t="shared" ca="1" si="5"/>
        <v>2</v>
      </c>
      <c r="BL60" s="10">
        <f t="shared" ref="BL60:BM60" ca="1" si="348">IF(I60="Yes",1,IF(I60="No",2))</f>
        <v>1</v>
      </c>
      <c r="BM60" s="10">
        <f t="shared" ca="1" si="348"/>
        <v>2</v>
      </c>
      <c r="BN60" s="10">
        <f t="shared" ca="1" si="7"/>
        <v>1</v>
      </c>
      <c r="BO60" s="10">
        <f t="shared" ref="BO60:BP60" ca="1" si="349">IF(L60="Strongly Disagree",1,IF(L60="Disagree",2,IF(L60="Neutral",3,IF(L60="Agree",4,IF(L60="Strongly Agree",5)))))</f>
        <v>4</v>
      </c>
      <c r="BP60" s="10">
        <f t="shared" ca="1" si="349"/>
        <v>2</v>
      </c>
      <c r="BQ60" s="10">
        <f t="shared" ca="1" si="9"/>
        <v>1</v>
      </c>
      <c r="BR60" s="1">
        <f t="shared" ca="1" si="10"/>
        <v>2</v>
      </c>
      <c r="BS60" s="10">
        <f t="shared" ref="BS60:CB60" ca="1" si="350">IF(P60="Not at all",1,IF(P60="A little bit",2,IF(P60="Moderately",3,IF(P60="Quite a bit",4,IF(P60="Extremely",5)))))</f>
        <v>3</v>
      </c>
      <c r="BT60" s="10">
        <f t="shared" ca="1" si="350"/>
        <v>3</v>
      </c>
      <c r="BU60" s="10">
        <f t="shared" ca="1" si="350"/>
        <v>3</v>
      </c>
      <c r="BV60" s="10">
        <f t="shared" ca="1" si="350"/>
        <v>1</v>
      </c>
      <c r="BW60" s="10">
        <f t="shared" ca="1" si="350"/>
        <v>1</v>
      </c>
      <c r="BX60" s="10">
        <f t="shared" ca="1" si="350"/>
        <v>2</v>
      </c>
      <c r="BY60" s="10">
        <f t="shared" ca="1" si="350"/>
        <v>3</v>
      </c>
      <c r="BZ60" s="10">
        <f t="shared" ca="1" si="350"/>
        <v>2</v>
      </c>
      <c r="CA60" s="10">
        <f t="shared" ca="1" si="350"/>
        <v>1</v>
      </c>
      <c r="CB60" s="10">
        <f t="shared" ca="1" si="350"/>
        <v>3</v>
      </c>
      <c r="CC60" s="10">
        <f t="shared" ca="1" si="12"/>
        <v>3</v>
      </c>
      <c r="CD60" s="10">
        <f t="shared" ref="CD60:CH60" ca="1" si="351">IF(AA60="Not at all",1,IF(AA60="A little bit",2,IF(AA60="Moderately",3,IF(AA60="Quite a bit",4,IF(AA60="Extremely",5)))))</f>
        <v>2</v>
      </c>
      <c r="CE60" s="10">
        <f t="shared" ca="1" si="351"/>
        <v>1</v>
      </c>
      <c r="CF60" s="10">
        <f t="shared" ca="1" si="351"/>
        <v>1</v>
      </c>
      <c r="CG60" s="10">
        <f t="shared" ca="1" si="351"/>
        <v>1</v>
      </c>
      <c r="CH60" s="10">
        <f t="shared" ca="1" si="351"/>
        <v>1</v>
      </c>
      <c r="CI60" s="10">
        <f t="shared" ref="CI60:CT60" ca="1" si="352">IF(AF60="Never",1,IF(AF60="Rarely",2,IF(AF60="Sometimes",3,IF(AF60="Often",4,IF(AF60="Very Often",5)))))</f>
        <v>2</v>
      </c>
      <c r="CJ60" s="10">
        <f t="shared" ca="1" si="352"/>
        <v>2</v>
      </c>
      <c r="CK60" s="10">
        <f t="shared" ca="1" si="352"/>
        <v>1</v>
      </c>
      <c r="CL60" s="10">
        <f t="shared" ca="1" si="352"/>
        <v>3</v>
      </c>
      <c r="CM60" s="10">
        <f t="shared" ca="1" si="352"/>
        <v>2</v>
      </c>
      <c r="CN60" s="10">
        <f t="shared" ca="1" si="352"/>
        <v>3</v>
      </c>
      <c r="CO60" s="10">
        <f t="shared" ca="1" si="352"/>
        <v>3</v>
      </c>
      <c r="CP60" s="10">
        <f t="shared" ca="1" si="352"/>
        <v>2</v>
      </c>
      <c r="CQ60" s="10">
        <f t="shared" ca="1" si="352"/>
        <v>3</v>
      </c>
      <c r="CR60" s="10">
        <f t="shared" ca="1" si="352"/>
        <v>3</v>
      </c>
      <c r="CS60" s="10">
        <f t="shared" ca="1" si="352"/>
        <v>2</v>
      </c>
      <c r="CT60" s="10">
        <f t="shared" ca="1" si="352"/>
        <v>1</v>
      </c>
      <c r="CU60" s="10">
        <f t="shared" ca="1" si="15"/>
        <v>1</v>
      </c>
      <c r="CV60" s="1">
        <f t="shared" ref="CV60:DE60" ca="1" si="353">IF(AS60="Strongly Disagree",1,IF(AS60="Disagree",2,IF(AS60="Neutral",3,IF(AS60="Agree",4,IF(AS60="Strongly Agree",5)))))</f>
        <v>2</v>
      </c>
      <c r="CW60" s="1">
        <f t="shared" ca="1" si="353"/>
        <v>2</v>
      </c>
      <c r="CX60" s="1">
        <f t="shared" ca="1" si="353"/>
        <v>2</v>
      </c>
      <c r="CY60" s="1">
        <f t="shared" ca="1" si="353"/>
        <v>2</v>
      </c>
      <c r="CZ60" s="1">
        <f t="shared" ca="1" si="353"/>
        <v>4</v>
      </c>
      <c r="DA60" s="1">
        <f t="shared" ca="1" si="353"/>
        <v>2</v>
      </c>
      <c r="DB60" s="1">
        <f t="shared" ca="1" si="353"/>
        <v>4</v>
      </c>
      <c r="DC60" s="1">
        <f t="shared" ca="1" si="353"/>
        <v>4</v>
      </c>
      <c r="DD60" s="1">
        <f t="shared" ca="1" si="353"/>
        <v>4</v>
      </c>
      <c r="DE60" s="1">
        <f t="shared" ca="1" si="353"/>
        <v>4</v>
      </c>
      <c r="DG60" s="1">
        <f t="shared" ca="1" si="17"/>
        <v>1</v>
      </c>
    </row>
    <row r="61" spans="1:111" ht="15">
      <c r="A61" s="8">
        <f ca="1">IFERROR(__xludf.DUMMYFUNCTION("""COMPUTED_VALUE"""),43802.5345942708)</f>
        <v>43802.534594270801</v>
      </c>
      <c r="B61" s="1" t="str">
        <f ca="1">IFERROR(__xludf.DUMMYFUNCTION("""COMPUTED_VALUE"""),"Yes")</f>
        <v>Yes</v>
      </c>
      <c r="C61" s="3" t="str">
        <f ca="1">IFERROR(__xludf.DUMMYFUNCTION("""COMPUTED_VALUE"""),"Sworn Officer")</f>
        <v>Sworn Officer</v>
      </c>
      <c r="D61" s="1" t="str">
        <f ca="1">IFERROR(__xludf.DUMMYFUNCTION("""COMPUTED_VALUE"""),"1-6 years")</f>
        <v>1-6 years</v>
      </c>
      <c r="E61" s="1" t="str">
        <f ca="1">IFERROR(__xludf.DUMMYFUNCTION("""COMPUTED_VALUE"""),"Moderately")</f>
        <v>Moderately</v>
      </c>
      <c r="F61" s="1" t="str">
        <f ca="1">IFERROR(__xludf.DUMMYFUNCTION("""COMPUTED_VALUE"""),"No")</f>
        <v>No</v>
      </c>
      <c r="G61" s="1" t="str">
        <f ca="1">IFERROR(__xludf.DUMMYFUNCTION("""COMPUTED_VALUE"""),"Rarely")</f>
        <v>Rarely</v>
      </c>
      <c r="H61" s="1" t="str">
        <f ca="1">IFERROR(__xludf.DUMMYFUNCTION("""COMPUTED_VALUE"""),"Moderately")</f>
        <v>Moderately</v>
      </c>
      <c r="I61" s="1" t="str">
        <f ca="1">IFERROR(__xludf.DUMMYFUNCTION("""COMPUTED_VALUE"""),"Yes")</f>
        <v>Yes</v>
      </c>
      <c r="J61" s="1" t="str">
        <f ca="1">IFERROR(__xludf.DUMMYFUNCTION("""COMPUTED_VALUE"""),"Yes")</f>
        <v>Yes</v>
      </c>
      <c r="K61" s="1" t="str">
        <f ca="1">IFERROR(__xludf.DUMMYFUNCTION("""COMPUTED_VALUE"""),"Sometimes")</f>
        <v>Sometimes</v>
      </c>
      <c r="L61" s="1" t="str">
        <f ca="1">IFERROR(__xludf.DUMMYFUNCTION("""COMPUTED_VALUE"""),"Agree")</f>
        <v>Agree</v>
      </c>
      <c r="M61" s="1" t="str">
        <f ca="1">IFERROR(__xludf.DUMMYFUNCTION("""COMPUTED_VALUE"""),"Neutral")</f>
        <v>Neutral</v>
      </c>
      <c r="N61" s="1" t="str">
        <f ca="1">IFERROR(__xludf.DUMMYFUNCTION("""COMPUTED_VALUE"""),"A little bit")</f>
        <v>A little bit</v>
      </c>
      <c r="O61" s="1" t="str">
        <f ca="1">IFERROR(__xludf.DUMMYFUNCTION("""COMPUTED_VALUE"""),"Neutral")</f>
        <v>Neutral</v>
      </c>
      <c r="P61" s="1" t="str">
        <f ca="1">IFERROR(__xludf.DUMMYFUNCTION("""COMPUTED_VALUE"""),"Quite a bit")</f>
        <v>Quite a bit</v>
      </c>
      <c r="Q61" s="1" t="str">
        <f ca="1">IFERROR(__xludf.DUMMYFUNCTION("""COMPUTED_VALUE"""),"A little bit")</f>
        <v>A little bit</v>
      </c>
      <c r="R61" s="1" t="str">
        <f ca="1">IFERROR(__xludf.DUMMYFUNCTION("""COMPUTED_VALUE"""),"A little bit")</f>
        <v>A little bit</v>
      </c>
      <c r="S61" s="1" t="str">
        <f ca="1">IFERROR(__xludf.DUMMYFUNCTION("""COMPUTED_VALUE"""),"A little bit")</f>
        <v>A little bit</v>
      </c>
      <c r="T61" s="1" t="str">
        <f ca="1">IFERROR(__xludf.DUMMYFUNCTION("""COMPUTED_VALUE"""),"A little bit")</f>
        <v>A little bit</v>
      </c>
      <c r="U61" s="1" t="str">
        <f ca="1">IFERROR(__xludf.DUMMYFUNCTION("""COMPUTED_VALUE"""),"Moderately")</f>
        <v>Moderately</v>
      </c>
      <c r="V61" s="1" t="str">
        <f ca="1">IFERROR(__xludf.DUMMYFUNCTION("""COMPUTED_VALUE"""),"Moderately")</f>
        <v>Moderately</v>
      </c>
      <c r="W61" s="1" t="str">
        <f ca="1">IFERROR(__xludf.DUMMYFUNCTION("""COMPUTED_VALUE"""),"Not at all")</f>
        <v>Not at all</v>
      </c>
      <c r="X61" s="1" t="str">
        <f ca="1">IFERROR(__xludf.DUMMYFUNCTION("""COMPUTED_VALUE"""),"Not at all")</f>
        <v>Not at all</v>
      </c>
      <c r="Y61" s="1" t="str">
        <f ca="1">IFERROR(__xludf.DUMMYFUNCTION("""COMPUTED_VALUE"""),"A little bit")</f>
        <v>A little bit</v>
      </c>
      <c r="Z61" s="1" t="str">
        <f ca="1">IFERROR(__xludf.DUMMYFUNCTION("""COMPUTED_VALUE"""),"Both")</f>
        <v>Both</v>
      </c>
      <c r="AA61" s="1" t="str">
        <f ca="1">IFERROR(__xludf.DUMMYFUNCTION("""COMPUTED_VALUE"""),"A little bit")</f>
        <v>A little bit</v>
      </c>
      <c r="AB61" s="1" t="str">
        <f ca="1">IFERROR(__xludf.DUMMYFUNCTION("""COMPUTED_VALUE"""),"Quite a bit")</f>
        <v>Quite a bit</v>
      </c>
      <c r="AC61" s="1" t="str">
        <f ca="1">IFERROR(__xludf.DUMMYFUNCTION("""COMPUTED_VALUE"""),"Moderately")</f>
        <v>Moderately</v>
      </c>
      <c r="AD61" s="1" t="str">
        <f ca="1">IFERROR(__xludf.DUMMYFUNCTION("""COMPUTED_VALUE"""),"Not at all")</f>
        <v>Not at all</v>
      </c>
      <c r="AE61" s="1" t="str">
        <f ca="1">IFERROR(__xludf.DUMMYFUNCTION("""COMPUTED_VALUE"""),"Not at all")</f>
        <v>Not at all</v>
      </c>
      <c r="AF61" s="1" t="str">
        <f ca="1">IFERROR(__xludf.DUMMYFUNCTION("""COMPUTED_VALUE"""),"Rarely")</f>
        <v>Rarely</v>
      </c>
      <c r="AG61" s="1" t="str">
        <f ca="1">IFERROR(__xludf.DUMMYFUNCTION("""COMPUTED_VALUE"""),"Sometimes")</f>
        <v>Sometimes</v>
      </c>
      <c r="AH61" s="1" t="str">
        <f ca="1">IFERROR(__xludf.DUMMYFUNCTION("""COMPUTED_VALUE"""),"Sometimes")</f>
        <v>Sometimes</v>
      </c>
      <c r="AI61" s="1" t="str">
        <f ca="1">IFERROR(__xludf.DUMMYFUNCTION("""COMPUTED_VALUE"""),"Sometimes")</f>
        <v>Sometimes</v>
      </c>
      <c r="AJ61" s="1" t="str">
        <f ca="1">IFERROR(__xludf.DUMMYFUNCTION("""COMPUTED_VALUE"""),"Rarely")</f>
        <v>Rarely</v>
      </c>
      <c r="AK61" s="1" t="str">
        <f ca="1">IFERROR(__xludf.DUMMYFUNCTION("""COMPUTED_VALUE"""),"Sometimes")</f>
        <v>Sometimes</v>
      </c>
      <c r="AL61" s="1" t="str">
        <f ca="1">IFERROR(__xludf.DUMMYFUNCTION("""COMPUTED_VALUE"""),"Sometimes")</f>
        <v>Sometimes</v>
      </c>
      <c r="AM61" s="1" t="str">
        <f ca="1">IFERROR(__xludf.DUMMYFUNCTION("""COMPUTED_VALUE"""),"Rarely")</f>
        <v>Rarely</v>
      </c>
      <c r="AN61" s="1" t="str">
        <f ca="1">IFERROR(__xludf.DUMMYFUNCTION("""COMPUTED_VALUE"""),"Sometimes")</f>
        <v>Sometimes</v>
      </c>
      <c r="AO61" s="1" t="str">
        <f ca="1">IFERROR(__xludf.DUMMYFUNCTION("""COMPUTED_VALUE"""),"Rarely")</f>
        <v>Rarely</v>
      </c>
      <c r="AP61" s="1" t="str">
        <f ca="1">IFERROR(__xludf.DUMMYFUNCTION("""COMPUTED_VALUE"""),"Sometimes")</f>
        <v>Sometimes</v>
      </c>
      <c r="AQ61" s="1" t="str">
        <f ca="1">IFERROR(__xludf.DUMMYFUNCTION("""COMPUTED_VALUE"""),"Sometimes")</f>
        <v>Sometimes</v>
      </c>
      <c r="AR61" s="1" t="str">
        <f ca="1">IFERROR(__xludf.DUMMYFUNCTION("""COMPUTED_VALUE"""),"Just After Stressful Events")</f>
        <v>Just After Stressful Events</v>
      </c>
      <c r="AS61" s="1" t="str">
        <f ca="1">IFERROR(__xludf.DUMMYFUNCTION("""COMPUTED_VALUE"""),"Agree")</f>
        <v>Agree</v>
      </c>
      <c r="AT61" s="1" t="str">
        <f ca="1">IFERROR(__xludf.DUMMYFUNCTION("""COMPUTED_VALUE"""),"Disagree")</f>
        <v>Disagree</v>
      </c>
      <c r="AU61" s="1" t="str">
        <f ca="1">IFERROR(__xludf.DUMMYFUNCTION("""COMPUTED_VALUE"""),"Neutral")</f>
        <v>Neutral</v>
      </c>
      <c r="AV61" s="1" t="str">
        <f ca="1">IFERROR(__xludf.DUMMYFUNCTION("""COMPUTED_VALUE"""),"Strongly Disagree")</f>
        <v>Strongly Disagree</v>
      </c>
      <c r="AW61" s="1" t="str">
        <f ca="1">IFERROR(__xludf.DUMMYFUNCTION("""COMPUTED_VALUE"""),"Disagree")</f>
        <v>Disagree</v>
      </c>
      <c r="AX61" s="1" t="str">
        <f ca="1">IFERROR(__xludf.DUMMYFUNCTION("""COMPUTED_VALUE"""),"Disagree")</f>
        <v>Disagree</v>
      </c>
      <c r="AY61" s="1" t="str">
        <f ca="1">IFERROR(__xludf.DUMMYFUNCTION("""COMPUTED_VALUE"""),"Agree")</f>
        <v>Agree</v>
      </c>
      <c r="AZ61" s="1" t="str">
        <f ca="1">IFERROR(__xludf.DUMMYFUNCTION("""COMPUTED_VALUE"""),"Neutral")</f>
        <v>Neutral</v>
      </c>
      <c r="BA61" s="1" t="str">
        <f ca="1">IFERROR(__xludf.DUMMYFUNCTION("""COMPUTED_VALUE"""),"Neutral")</f>
        <v>Neutral</v>
      </c>
      <c r="BB61" s="1" t="str">
        <f ca="1">IFERROR(__xludf.DUMMYFUNCTION("""COMPUTED_VALUE"""),"Neutral")</f>
        <v>Neutral</v>
      </c>
      <c r="BC61" s="1" t="str">
        <f ca="1">IFERROR(__xludf.DUMMYFUNCTION("""COMPUTED_VALUE"""),"Exercise, Talk to others outside of the department about your hard shift")</f>
        <v>Exercise, Talk to others outside of the department about your hard shift</v>
      </c>
      <c r="BD61" s="1" t="str">
        <f ca="1">IFERROR(__xludf.DUMMYFUNCTION("""COMPUTED_VALUE"""),"Rarely")</f>
        <v>Rarely</v>
      </c>
      <c r="BF61" s="1">
        <f t="shared" ca="1" si="0"/>
        <v>1</v>
      </c>
      <c r="BG61" s="7">
        <f t="shared" ca="1" si="1"/>
        <v>1</v>
      </c>
      <c r="BH61" s="1">
        <f t="shared" ca="1" si="2"/>
        <v>3</v>
      </c>
      <c r="BI61" s="10">
        <f t="shared" ca="1" si="3"/>
        <v>2</v>
      </c>
      <c r="BJ61" s="10">
        <f t="shared" ca="1" si="4"/>
        <v>2</v>
      </c>
      <c r="BK61" s="10">
        <f t="shared" ca="1" si="5"/>
        <v>3</v>
      </c>
      <c r="BL61" s="10">
        <f t="shared" ref="BL61:BM61" ca="1" si="354">IF(I61="Yes",1,IF(I61="No",2))</f>
        <v>1</v>
      </c>
      <c r="BM61" s="10">
        <f t="shared" ca="1" si="354"/>
        <v>1</v>
      </c>
      <c r="BN61" s="10">
        <f t="shared" ca="1" si="7"/>
        <v>3</v>
      </c>
      <c r="BO61" s="10">
        <f t="shared" ref="BO61:BP61" ca="1" si="355">IF(L61="Strongly Disagree",1,IF(L61="Disagree",2,IF(L61="Neutral",3,IF(L61="Agree",4,IF(L61="Strongly Agree",5)))))</f>
        <v>4</v>
      </c>
      <c r="BP61" s="10">
        <f t="shared" ca="1" si="355"/>
        <v>3</v>
      </c>
      <c r="BQ61" s="10">
        <f t="shared" ca="1" si="9"/>
        <v>2</v>
      </c>
      <c r="BR61" s="1">
        <f t="shared" ca="1" si="10"/>
        <v>3</v>
      </c>
      <c r="BS61" s="10">
        <f t="shared" ref="BS61:CB61" ca="1" si="356">IF(P61="Not at all",1,IF(P61="A little bit",2,IF(P61="Moderately",3,IF(P61="Quite a bit",4,IF(P61="Extremely",5)))))</f>
        <v>4</v>
      </c>
      <c r="BT61" s="10">
        <f t="shared" ca="1" si="356"/>
        <v>2</v>
      </c>
      <c r="BU61" s="10">
        <f t="shared" ca="1" si="356"/>
        <v>2</v>
      </c>
      <c r="BV61" s="10">
        <f t="shared" ca="1" si="356"/>
        <v>2</v>
      </c>
      <c r="BW61" s="10">
        <f t="shared" ca="1" si="356"/>
        <v>2</v>
      </c>
      <c r="BX61" s="10">
        <f t="shared" ca="1" si="356"/>
        <v>3</v>
      </c>
      <c r="BY61" s="10">
        <f t="shared" ca="1" si="356"/>
        <v>3</v>
      </c>
      <c r="BZ61" s="10">
        <f t="shared" ca="1" si="356"/>
        <v>1</v>
      </c>
      <c r="CA61" s="10">
        <f t="shared" ca="1" si="356"/>
        <v>1</v>
      </c>
      <c r="CB61" s="10">
        <f t="shared" ca="1" si="356"/>
        <v>2</v>
      </c>
      <c r="CC61" s="10">
        <f t="shared" ca="1" si="12"/>
        <v>3</v>
      </c>
      <c r="CD61" s="10">
        <f t="shared" ref="CD61:CH61" ca="1" si="357">IF(AA61="Not at all",1,IF(AA61="A little bit",2,IF(AA61="Moderately",3,IF(AA61="Quite a bit",4,IF(AA61="Extremely",5)))))</f>
        <v>2</v>
      </c>
      <c r="CE61" s="10">
        <f t="shared" ca="1" si="357"/>
        <v>4</v>
      </c>
      <c r="CF61" s="10">
        <f t="shared" ca="1" si="357"/>
        <v>3</v>
      </c>
      <c r="CG61" s="10">
        <f t="shared" ca="1" si="357"/>
        <v>1</v>
      </c>
      <c r="CH61" s="10">
        <f t="shared" ca="1" si="357"/>
        <v>1</v>
      </c>
      <c r="CI61" s="10">
        <f t="shared" ref="CI61:CT61" ca="1" si="358">IF(AF61="Never",1,IF(AF61="Rarely",2,IF(AF61="Sometimes",3,IF(AF61="Often",4,IF(AF61="Very Often",5)))))</f>
        <v>2</v>
      </c>
      <c r="CJ61" s="10">
        <f t="shared" ca="1" si="358"/>
        <v>3</v>
      </c>
      <c r="CK61" s="10">
        <f t="shared" ca="1" si="358"/>
        <v>3</v>
      </c>
      <c r="CL61" s="10">
        <f t="shared" ca="1" si="358"/>
        <v>3</v>
      </c>
      <c r="CM61" s="10">
        <f t="shared" ca="1" si="358"/>
        <v>2</v>
      </c>
      <c r="CN61" s="10">
        <f t="shared" ca="1" si="358"/>
        <v>3</v>
      </c>
      <c r="CO61" s="10">
        <f t="shared" ca="1" si="358"/>
        <v>3</v>
      </c>
      <c r="CP61" s="10">
        <f t="shared" ca="1" si="358"/>
        <v>2</v>
      </c>
      <c r="CQ61" s="10">
        <f t="shared" ca="1" si="358"/>
        <v>3</v>
      </c>
      <c r="CR61" s="10">
        <f t="shared" ca="1" si="358"/>
        <v>2</v>
      </c>
      <c r="CS61" s="10">
        <f t="shared" ca="1" si="358"/>
        <v>3</v>
      </c>
      <c r="CT61" s="10">
        <f t="shared" ca="1" si="358"/>
        <v>3</v>
      </c>
      <c r="CU61" s="10">
        <f t="shared" ca="1" si="15"/>
        <v>2</v>
      </c>
      <c r="CV61" s="1">
        <f t="shared" ref="CV61:DE61" ca="1" si="359">IF(AS61="Strongly Disagree",1,IF(AS61="Disagree",2,IF(AS61="Neutral",3,IF(AS61="Agree",4,IF(AS61="Strongly Agree",5)))))</f>
        <v>4</v>
      </c>
      <c r="CW61" s="1">
        <f t="shared" ca="1" si="359"/>
        <v>2</v>
      </c>
      <c r="CX61" s="1">
        <f t="shared" ca="1" si="359"/>
        <v>3</v>
      </c>
      <c r="CY61" s="1">
        <f t="shared" ca="1" si="359"/>
        <v>1</v>
      </c>
      <c r="CZ61" s="1">
        <f t="shared" ca="1" si="359"/>
        <v>2</v>
      </c>
      <c r="DA61" s="1">
        <f t="shared" ca="1" si="359"/>
        <v>2</v>
      </c>
      <c r="DB61" s="1">
        <f t="shared" ca="1" si="359"/>
        <v>4</v>
      </c>
      <c r="DC61" s="1">
        <f t="shared" ca="1" si="359"/>
        <v>3</v>
      </c>
      <c r="DD61" s="1">
        <f t="shared" ca="1" si="359"/>
        <v>3</v>
      </c>
      <c r="DE61" s="1">
        <f t="shared" ca="1" si="359"/>
        <v>3</v>
      </c>
      <c r="DG61" s="1">
        <f t="shared" ca="1" si="17"/>
        <v>2</v>
      </c>
    </row>
    <row r="62" spans="1:111" ht="15">
      <c r="A62" s="8">
        <f ca="1">IFERROR(__xludf.DUMMYFUNCTION("""COMPUTED_VALUE"""),43802.5351798379)</f>
        <v>43802.535179837898</v>
      </c>
      <c r="B62" s="1" t="str">
        <f ca="1">IFERROR(__xludf.DUMMYFUNCTION("""COMPUTED_VALUE"""),"Yes")</f>
        <v>Yes</v>
      </c>
      <c r="C62" s="3" t="str">
        <f ca="1">IFERROR(__xludf.DUMMYFUNCTION("""COMPUTED_VALUE"""),"Sworn Officer")</f>
        <v>Sworn Officer</v>
      </c>
      <c r="D62" s="1" t="str">
        <f ca="1">IFERROR(__xludf.DUMMYFUNCTION("""COMPUTED_VALUE"""),"20+ years")</f>
        <v>20+ years</v>
      </c>
      <c r="E62" s="1" t="str">
        <f ca="1">IFERROR(__xludf.DUMMYFUNCTION("""COMPUTED_VALUE"""),"Moderately")</f>
        <v>Moderately</v>
      </c>
      <c r="F62" s="1" t="str">
        <f ca="1">IFERROR(__xludf.DUMMYFUNCTION("""COMPUTED_VALUE"""),"No")</f>
        <v>No</v>
      </c>
      <c r="G62" s="1" t="str">
        <f ca="1">IFERROR(__xludf.DUMMYFUNCTION("""COMPUTED_VALUE"""),"Never")</f>
        <v>Never</v>
      </c>
      <c r="H62" s="1" t="str">
        <f ca="1">IFERROR(__xludf.DUMMYFUNCTION("""COMPUTED_VALUE"""),"Moderately")</f>
        <v>Moderately</v>
      </c>
      <c r="I62" s="1" t="str">
        <f ca="1">IFERROR(__xludf.DUMMYFUNCTION("""COMPUTED_VALUE"""),"Yes")</f>
        <v>Yes</v>
      </c>
      <c r="J62" s="1" t="str">
        <f ca="1">IFERROR(__xludf.DUMMYFUNCTION("""COMPUTED_VALUE"""),"No")</f>
        <v>No</v>
      </c>
      <c r="K62" s="1" t="str">
        <f ca="1">IFERROR(__xludf.DUMMYFUNCTION("""COMPUTED_VALUE"""),"Never")</f>
        <v>Never</v>
      </c>
      <c r="L62" s="1" t="str">
        <f ca="1">IFERROR(__xludf.DUMMYFUNCTION("""COMPUTED_VALUE"""),"Neutral")</f>
        <v>Neutral</v>
      </c>
      <c r="M62" s="1" t="str">
        <f ca="1">IFERROR(__xludf.DUMMYFUNCTION("""COMPUTED_VALUE"""),"Disagree")</f>
        <v>Disagree</v>
      </c>
      <c r="N62" s="1" t="str">
        <f ca="1">IFERROR(__xludf.DUMMYFUNCTION("""COMPUTED_VALUE"""),"Moderately")</f>
        <v>Moderately</v>
      </c>
      <c r="O62" s="1" t="str">
        <f ca="1">IFERROR(__xludf.DUMMYFUNCTION("""COMPUTED_VALUE"""),"Neutral")</f>
        <v>Neutral</v>
      </c>
      <c r="P62" s="1" t="str">
        <f ca="1">IFERROR(__xludf.DUMMYFUNCTION("""COMPUTED_VALUE"""),"Moderately")</f>
        <v>Moderately</v>
      </c>
      <c r="Q62" s="1" t="str">
        <f ca="1">IFERROR(__xludf.DUMMYFUNCTION("""COMPUTED_VALUE"""),"Moderately")</f>
        <v>Moderately</v>
      </c>
      <c r="R62" s="1" t="str">
        <f ca="1">IFERROR(__xludf.DUMMYFUNCTION("""COMPUTED_VALUE"""),"Moderately")</f>
        <v>Moderately</v>
      </c>
      <c r="S62" s="1" t="str">
        <f ca="1">IFERROR(__xludf.DUMMYFUNCTION("""COMPUTED_VALUE"""),"A little bit")</f>
        <v>A little bit</v>
      </c>
      <c r="T62" s="1" t="str">
        <f ca="1">IFERROR(__xludf.DUMMYFUNCTION("""COMPUTED_VALUE"""),"A little bit")</f>
        <v>A little bit</v>
      </c>
      <c r="U62" s="1" t="str">
        <f ca="1">IFERROR(__xludf.DUMMYFUNCTION("""COMPUTED_VALUE"""),"A little bit")</f>
        <v>A little bit</v>
      </c>
      <c r="V62" s="1" t="str">
        <f ca="1">IFERROR(__xludf.DUMMYFUNCTION("""COMPUTED_VALUE"""),"Moderately")</f>
        <v>Moderately</v>
      </c>
      <c r="W62" s="1" t="str">
        <f ca="1">IFERROR(__xludf.DUMMYFUNCTION("""COMPUTED_VALUE"""),"A little bit")</f>
        <v>A little bit</v>
      </c>
      <c r="X62" s="1" t="str">
        <f ca="1">IFERROR(__xludf.DUMMYFUNCTION("""COMPUTED_VALUE"""),"A little bit")</f>
        <v>A little bit</v>
      </c>
      <c r="Y62" s="1" t="str">
        <f ca="1">IFERROR(__xludf.DUMMYFUNCTION("""COMPUTED_VALUE"""),"Not at all")</f>
        <v>Not at all</v>
      </c>
      <c r="Z62" s="1" t="str">
        <f ca="1">IFERROR(__xludf.DUMMYFUNCTION("""COMPUTED_VALUE"""),"Not at all")</f>
        <v>Not at all</v>
      </c>
      <c r="AA62" s="1" t="str">
        <f ca="1">IFERROR(__xludf.DUMMYFUNCTION("""COMPUTED_VALUE"""),"Not at all")</f>
        <v>Not at all</v>
      </c>
      <c r="AB62" s="1" t="str">
        <f ca="1">IFERROR(__xludf.DUMMYFUNCTION("""COMPUTED_VALUE"""),"Not at all")</f>
        <v>Not at all</v>
      </c>
      <c r="AC62" s="1" t="str">
        <f ca="1">IFERROR(__xludf.DUMMYFUNCTION("""COMPUTED_VALUE"""),"Not at all")</f>
        <v>Not at all</v>
      </c>
      <c r="AD62" s="1" t="str">
        <f ca="1">IFERROR(__xludf.DUMMYFUNCTION("""COMPUTED_VALUE"""),"A little bit")</f>
        <v>A little bit</v>
      </c>
      <c r="AE62" s="1" t="str">
        <f ca="1">IFERROR(__xludf.DUMMYFUNCTION("""COMPUTED_VALUE"""),"Not at all")</f>
        <v>Not at all</v>
      </c>
      <c r="AF62" s="1" t="str">
        <f ca="1">IFERROR(__xludf.DUMMYFUNCTION("""COMPUTED_VALUE"""),"Rarely")</f>
        <v>Rarely</v>
      </c>
      <c r="AG62" s="1" t="str">
        <f ca="1">IFERROR(__xludf.DUMMYFUNCTION("""COMPUTED_VALUE"""),"Sometimes")</f>
        <v>Sometimes</v>
      </c>
      <c r="AH62" s="1" t="str">
        <f ca="1">IFERROR(__xludf.DUMMYFUNCTION("""COMPUTED_VALUE"""),"Never")</f>
        <v>Never</v>
      </c>
      <c r="AI62" s="1" t="str">
        <f ca="1">IFERROR(__xludf.DUMMYFUNCTION("""COMPUTED_VALUE"""),"Often")</f>
        <v>Often</v>
      </c>
      <c r="AJ62" s="1" t="str">
        <f ca="1">IFERROR(__xludf.DUMMYFUNCTION("""COMPUTED_VALUE"""),"Sometimes")</f>
        <v>Sometimes</v>
      </c>
      <c r="AK62" s="1" t="str">
        <f ca="1">IFERROR(__xludf.DUMMYFUNCTION("""COMPUTED_VALUE"""),"Sometimes")</f>
        <v>Sometimes</v>
      </c>
      <c r="AL62" s="1" t="str">
        <f ca="1">IFERROR(__xludf.DUMMYFUNCTION("""COMPUTED_VALUE"""),"Rarely")</f>
        <v>Rarely</v>
      </c>
      <c r="AM62" s="1" t="str">
        <f ca="1">IFERROR(__xludf.DUMMYFUNCTION("""COMPUTED_VALUE"""),"Rarely")</f>
        <v>Rarely</v>
      </c>
      <c r="AN62" s="1" t="str">
        <f ca="1">IFERROR(__xludf.DUMMYFUNCTION("""COMPUTED_VALUE"""),"Sometimes")</f>
        <v>Sometimes</v>
      </c>
      <c r="AO62" s="1" t="str">
        <f ca="1">IFERROR(__xludf.DUMMYFUNCTION("""COMPUTED_VALUE"""),"Rarely")</f>
        <v>Rarely</v>
      </c>
      <c r="AP62" s="1" t="str">
        <f ca="1">IFERROR(__xludf.DUMMYFUNCTION("""COMPUTED_VALUE"""),"Rarely")</f>
        <v>Rarely</v>
      </c>
      <c r="AQ62" s="1" t="str">
        <f ca="1">IFERROR(__xludf.DUMMYFUNCTION("""COMPUTED_VALUE"""),"Never")</f>
        <v>Never</v>
      </c>
      <c r="AR62" s="1" t="str">
        <f ca="1">IFERROR(__xludf.DUMMYFUNCTION("""COMPUTED_VALUE"""),"Never")</f>
        <v>Never</v>
      </c>
      <c r="AS62" s="1" t="str">
        <f ca="1">IFERROR(__xludf.DUMMYFUNCTION("""COMPUTED_VALUE"""),"Disagree")</f>
        <v>Disagree</v>
      </c>
      <c r="AT62" s="1" t="str">
        <f ca="1">IFERROR(__xludf.DUMMYFUNCTION("""COMPUTED_VALUE"""),"Strongly Disagree")</f>
        <v>Strongly Disagree</v>
      </c>
      <c r="AU62" s="1" t="str">
        <f ca="1">IFERROR(__xludf.DUMMYFUNCTION("""COMPUTED_VALUE"""),"Neutral")</f>
        <v>Neutral</v>
      </c>
      <c r="AV62" s="1" t="str">
        <f ca="1">IFERROR(__xludf.DUMMYFUNCTION("""COMPUTED_VALUE"""),"Strongly Disagree")</f>
        <v>Strongly Disagree</v>
      </c>
      <c r="AW62" s="1" t="str">
        <f ca="1">IFERROR(__xludf.DUMMYFUNCTION("""COMPUTED_VALUE"""),"Neutral")</f>
        <v>Neutral</v>
      </c>
      <c r="AX62" s="1" t="str">
        <f ca="1">IFERROR(__xludf.DUMMYFUNCTION("""COMPUTED_VALUE"""),"Neutral")</f>
        <v>Neutral</v>
      </c>
      <c r="AY62" s="1" t="str">
        <f ca="1">IFERROR(__xludf.DUMMYFUNCTION("""COMPUTED_VALUE"""),"Strongly Disagree")</f>
        <v>Strongly Disagree</v>
      </c>
      <c r="AZ62" s="1" t="str">
        <f ca="1">IFERROR(__xludf.DUMMYFUNCTION("""COMPUTED_VALUE"""),"Strongly Disagree")</f>
        <v>Strongly Disagree</v>
      </c>
      <c r="BA62" s="1" t="str">
        <f ca="1">IFERROR(__xludf.DUMMYFUNCTION("""COMPUTED_VALUE"""),"Neutral")</f>
        <v>Neutral</v>
      </c>
      <c r="BB62" s="1" t="str">
        <f ca="1">IFERROR(__xludf.DUMMYFUNCTION("""COMPUTED_VALUE"""),"Disagree")</f>
        <v>Disagree</v>
      </c>
      <c r="BC62" s="1" t="str">
        <f ca="1">IFERROR(__xludf.DUMMYFUNCTION("""COMPUTED_VALUE"""),"Meditation/ Mindfulness, Talk to others outside of the department about your hard shift")</f>
        <v>Meditation/ Mindfulness, Talk to others outside of the department about your hard shift</v>
      </c>
      <c r="BD62" s="1" t="str">
        <f ca="1">IFERROR(__xludf.DUMMYFUNCTION("""COMPUTED_VALUE"""),"Never")</f>
        <v>Never</v>
      </c>
      <c r="BF62" s="1">
        <f t="shared" ca="1" si="0"/>
        <v>1</v>
      </c>
      <c r="BG62" s="7">
        <f t="shared" ca="1" si="1"/>
        <v>4</v>
      </c>
      <c r="BH62" s="1">
        <f t="shared" ca="1" si="2"/>
        <v>3</v>
      </c>
      <c r="BI62" s="10">
        <f t="shared" ca="1" si="3"/>
        <v>2</v>
      </c>
      <c r="BJ62" s="10">
        <f t="shared" ca="1" si="4"/>
        <v>1</v>
      </c>
      <c r="BK62" s="10">
        <f t="shared" ca="1" si="5"/>
        <v>3</v>
      </c>
      <c r="BL62" s="10">
        <f t="shared" ref="BL62:BM62" ca="1" si="360">IF(I62="Yes",1,IF(I62="No",2))</f>
        <v>1</v>
      </c>
      <c r="BM62" s="10">
        <f t="shared" ca="1" si="360"/>
        <v>2</v>
      </c>
      <c r="BN62" s="10">
        <f t="shared" ca="1" si="7"/>
        <v>1</v>
      </c>
      <c r="BO62" s="10">
        <f t="shared" ref="BO62:BP62" ca="1" si="361">IF(L62="Strongly Disagree",1,IF(L62="Disagree",2,IF(L62="Neutral",3,IF(L62="Agree",4,IF(L62="Strongly Agree",5)))))</f>
        <v>3</v>
      </c>
      <c r="BP62" s="10">
        <f t="shared" ca="1" si="361"/>
        <v>2</v>
      </c>
      <c r="BQ62" s="10">
        <f t="shared" ca="1" si="9"/>
        <v>3</v>
      </c>
      <c r="BR62" s="1">
        <f t="shared" ca="1" si="10"/>
        <v>3</v>
      </c>
      <c r="BS62" s="10">
        <f t="shared" ref="BS62:CB62" ca="1" si="362">IF(P62="Not at all",1,IF(P62="A little bit",2,IF(P62="Moderately",3,IF(P62="Quite a bit",4,IF(P62="Extremely",5)))))</f>
        <v>3</v>
      </c>
      <c r="BT62" s="10">
        <f t="shared" ca="1" si="362"/>
        <v>3</v>
      </c>
      <c r="BU62" s="10">
        <f t="shared" ca="1" si="362"/>
        <v>3</v>
      </c>
      <c r="BV62" s="10">
        <f t="shared" ca="1" si="362"/>
        <v>2</v>
      </c>
      <c r="BW62" s="10">
        <f t="shared" ca="1" si="362"/>
        <v>2</v>
      </c>
      <c r="BX62" s="10">
        <f t="shared" ca="1" si="362"/>
        <v>2</v>
      </c>
      <c r="BY62" s="10">
        <f t="shared" ca="1" si="362"/>
        <v>3</v>
      </c>
      <c r="BZ62" s="10">
        <f t="shared" ca="1" si="362"/>
        <v>2</v>
      </c>
      <c r="CA62" s="10">
        <f t="shared" ca="1" si="362"/>
        <v>2</v>
      </c>
      <c r="CB62" s="10">
        <f t="shared" ca="1" si="362"/>
        <v>1</v>
      </c>
      <c r="CC62" s="10">
        <f t="shared" ca="1" si="12"/>
        <v>4</v>
      </c>
      <c r="CD62" s="10">
        <f t="shared" ref="CD62:CH62" ca="1" si="363">IF(AA62="Not at all",1,IF(AA62="A little bit",2,IF(AA62="Moderately",3,IF(AA62="Quite a bit",4,IF(AA62="Extremely",5)))))</f>
        <v>1</v>
      </c>
      <c r="CE62" s="10">
        <f t="shared" ca="1" si="363"/>
        <v>1</v>
      </c>
      <c r="CF62" s="10">
        <f t="shared" ca="1" si="363"/>
        <v>1</v>
      </c>
      <c r="CG62" s="10">
        <f t="shared" ca="1" si="363"/>
        <v>2</v>
      </c>
      <c r="CH62" s="10">
        <f t="shared" ca="1" si="363"/>
        <v>1</v>
      </c>
      <c r="CI62" s="10">
        <f t="shared" ref="CI62:CT62" ca="1" si="364">IF(AF62="Never",1,IF(AF62="Rarely",2,IF(AF62="Sometimes",3,IF(AF62="Often",4,IF(AF62="Very Often",5)))))</f>
        <v>2</v>
      </c>
      <c r="CJ62" s="10">
        <f t="shared" ca="1" si="364"/>
        <v>3</v>
      </c>
      <c r="CK62" s="10">
        <f t="shared" ca="1" si="364"/>
        <v>1</v>
      </c>
      <c r="CL62" s="10">
        <f t="shared" ca="1" si="364"/>
        <v>4</v>
      </c>
      <c r="CM62" s="10">
        <f t="shared" ca="1" si="364"/>
        <v>3</v>
      </c>
      <c r="CN62" s="10">
        <f t="shared" ca="1" si="364"/>
        <v>3</v>
      </c>
      <c r="CO62" s="10">
        <f t="shared" ca="1" si="364"/>
        <v>2</v>
      </c>
      <c r="CP62" s="10">
        <f t="shared" ca="1" si="364"/>
        <v>2</v>
      </c>
      <c r="CQ62" s="10">
        <f t="shared" ca="1" si="364"/>
        <v>3</v>
      </c>
      <c r="CR62" s="10">
        <f t="shared" ca="1" si="364"/>
        <v>2</v>
      </c>
      <c r="CS62" s="10">
        <f t="shared" ca="1" si="364"/>
        <v>2</v>
      </c>
      <c r="CT62" s="10">
        <f t="shared" ca="1" si="364"/>
        <v>1</v>
      </c>
      <c r="CU62" s="10">
        <f t="shared" ca="1" si="15"/>
        <v>1</v>
      </c>
      <c r="CV62" s="1">
        <f t="shared" ref="CV62:DE62" ca="1" si="365">IF(AS62="Strongly Disagree",1,IF(AS62="Disagree",2,IF(AS62="Neutral",3,IF(AS62="Agree",4,IF(AS62="Strongly Agree",5)))))</f>
        <v>2</v>
      </c>
      <c r="CW62" s="1">
        <f t="shared" ca="1" si="365"/>
        <v>1</v>
      </c>
      <c r="CX62" s="1">
        <f t="shared" ca="1" si="365"/>
        <v>3</v>
      </c>
      <c r="CY62" s="1">
        <f t="shared" ca="1" si="365"/>
        <v>1</v>
      </c>
      <c r="CZ62" s="1">
        <f t="shared" ca="1" si="365"/>
        <v>3</v>
      </c>
      <c r="DA62" s="1">
        <f t="shared" ca="1" si="365"/>
        <v>3</v>
      </c>
      <c r="DB62" s="1">
        <f t="shared" ca="1" si="365"/>
        <v>1</v>
      </c>
      <c r="DC62" s="1">
        <f t="shared" ca="1" si="365"/>
        <v>1</v>
      </c>
      <c r="DD62" s="1">
        <f t="shared" ca="1" si="365"/>
        <v>3</v>
      </c>
      <c r="DE62" s="1">
        <f t="shared" ca="1" si="365"/>
        <v>2</v>
      </c>
      <c r="DG62" s="1">
        <f t="shared" ca="1" si="17"/>
        <v>1</v>
      </c>
    </row>
    <row r="63" spans="1:111" ht="15">
      <c r="A63" s="8">
        <f ca="1">IFERROR(__xludf.DUMMYFUNCTION("""COMPUTED_VALUE"""),43802.5374366898)</f>
        <v>43802.537436689803</v>
      </c>
      <c r="B63" s="1" t="str">
        <f ca="1">IFERROR(__xludf.DUMMYFUNCTION("""COMPUTED_VALUE"""),"Yes")</f>
        <v>Yes</v>
      </c>
      <c r="C63" s="3" t="str">
        <f ca="1">IFERROR(__xludf.DUMMYFUNCTION("""COMPUTED_VALUE"""),"Sworn Officer")</f>
        <v>Sworn Officer</v>
      </c>
      <c r="D63" s="1" t="str">
        <f ca="1">IFERROR(__xludf.DUMMYFUNCTION("""COMPUTED_VALUE"""),"20+ years")</f>
        <v>20+ years</v>
      </c>
      <c r="E63" s="1" t="str">
        <f ca="1">IFERROR(__xludf.DUMMYFUNCTION("""COMPUTED_VALUE"""),"Moderately")</f>
        <v>Moderately</v>
      </c>
      <c r="F63" s="1" t="str">
        <f ca="1">IFERROR(__xludf.DUMMYFUNCTION("""COMPUTED_VALUE"""),"No")</f>
        <v>No</v>
      </c>
      <c r="G63" s="1" t="str">
        <f ca="1">IFERROR(__xludf.DUMMYFUNCTION("""COMPUTED_VALUE"""),"Sometimes")</f>
        <v>Sometimes</v>
      </c>
      <c r="H63" s="1" t="str">
        <f ca="1">IFERROR(__xludf.DUMMYFUNCTION("""COMPUTED_VALUE"""),"Moderately")</f>
        <v>Moderately</v>
      </c>
      <c r="I63" s="1" t="str">
        <f ca="1">IFERROR(__xludf.DUMMYFUNCTION("""COMPUTED_VALUE"""),"Yes")</f>
        <v>Yes</v>
      </c>
      <c r="J63" s="1" t="str">
        <f ca="1">IFERROR(__xludf.DUMMYFUNCTION("""COMPUTED_VALUE"""),"No")</f>
        <v>No</v>
      </c>
      <c r="K63" s="1" t="str">
        <f ca="1">IFERROR(__xludf.DUMMYFUNCTION("""COMPUTED_VALUE"""),"Rarely")</f>
        <v>Rarely</v>
      </c>
      <c r="L63" s="1" t="str">
        <f ca="1">IFERROR(__xludf.DUMMYFUNCTION("""COMPUTED_VALUE"""),"Neutral")</f>
        <v>Neutral</v>
      </c>
      <c r="M63" s="1" t="str">
        <f ca="1">IFERROR(__xludf.DUMMYFUNCTION("""COMPUTED_VALUE"""),"Neutral")</f>
        <v>Neutral</v>
      </c>
      <c r="N63" s="1" t="str">
        <f ca="1">IFERROR(__xludf.DUMMYFUNCTION("""COMPUTED_VALUE"""),"Quite a bit")</f>
        <v>Quite a bit</v>
      </c>
      <c r="O63" s="1" t="str">
        <f ca="1">IFERROR(__xludf.DUMMYFUNCTION("""COMPUTED_VALUE"""),"Neutral")</f>
        <v>Neutral</v>
      </c>
      <c r="P63" s="1" t="str">
        <f ca="1">IFERROR(__xludf.DUMMYFUNCTION("""COMPUTED_VALUE"""),"Moderately")</f>
        <v>Moderately</v>
      </c>
      <c r="Q63" s="1" t="str">
        <f ca="1">IFERROR(__xludf.DUMMYFUNCTION("""COMPUTED_VALUE"""),"A little bit")</f>
        <v>A little bit</v>
      </c>
      <c r="R63" s="1" t="str">
        <f ca="1">IFERROR(__xludf.DUMMYFUNCTION("""COMPUTED_VALUE"""),"A little bit")</f>
        <v>A little bit</v>
      </c>
      <c r="S63" s="1" t="str">
        <f ca="1">IFERROR(__xludf.DUMMYFUNCTION("""COMPUTED_VALUE"""),"Quite a bit")</f>
        <v>Quite a bit</v>
      </c>
      <c r="T63" s="1" t="str">
        <f ca="1">IFERROR(__xludf.DUMMYFUNCTION("""COMPUTED_VALUE"""),"Moderately")</f>
        <v>Moderately</v>
      </c>
      <c r="U63" s="1" t="str">
        <f ca="1">IFERROR(__xludf.DUMMYFUNCTION("""COMPUTED_VALUE"""),"Moderately")</f>
        <v>Moderately</v>
      </c>
      <c r="V63" s="1" t="str">
        <f ca="1">IFERROR(__xludf.DUMMYFUNCTION("""COMPUTED_VALUE"""),"A little bit")</f>
        <v>A little bit</v>
      </c>
      <c r="W63" s="1" t="str">
        <f ca="1">IFERROR(__xludf.DUMMYFUNCTION("""COMPUTED_VALUE"""),"A little bit")</f>
        <v>A little bit</v>
      </c>
      <c r="X63" s="1" t="str">
        <f ca="1">IFERROR(__xludf.DUMMYFUNCTION("""COMPUTED_VALUE"""),"A little bit")</f>
        <v>A little bit</v>
      </c>
      <c r="Y63" s="1" t="str">
        <f ca="1">IFERROR(__xludf.DUMMYFUNCTION("""COMPUTED_VALUE"""),"Quite a bit")</f>
        <v>Quite a bit</v>
      </c>
      <c r="Z63" s="1" t="str">
        <f ca="1">IFERROR(__xludf.DUMMYFUNCTION("""COMPUTED_VALUE"""),"Both")</f>
        <v>Both</v>
      </c>
      <c r="AA63" s="1" t="str">
        <f ca="1">IFERROR(__xludf.DUMMYFUNCTION("""COMPUTED_VALUE"""),"Moderately")</f>
        <v>Moderately</v>
      </c>
      <c r="AB63" s="1" t="str">
        <f ca="1">IFERROR(__xludf.DUMMYFUNCTION("""COMPUTED_VALUE"""),"Quite a bit")</f>
        <v>Quite a bit</v>
      </c>
      <c r="AC63" s="1" t="str">
        <f ca="1">IFERROR(__xludf.DUMMYFUNCTION("""COMPUTED_VALUE"""),"Quite a bit")</f>
        <v>Quite a bit</v>
      </c>
      <c r="AD63" s="1" t="str">
        <f ca="1">IFERROR(__xludf.DUMMYFUNCTION("""COMPUTED_VALUE"""),"Not at all")</f>
        <v>Not at all</v>
      </c>
      <c r="AE63" s="1" t="str">
        <f ca="1">IFERROR(__xludf.DUMMYFUNCTION("""COMPUTED_VALUE"""),"A little bit")</f>
        <v>A little bit</v>
      </c>
      <c r="AF63" s="1" t="str">
        <f ca="1">IFERROR(__xludf.DUMMYFUNCTION("""COMPUTED_VALUE"""),"Often")</f>
        <v>Often</v>
      </c>
      <c r="AG63" s="1" t="str">
        <f ca="1">IFERROR(__xludf.DUMMYFUNCTION("""COMPUTED_VALUE"""),"Sometimes")</f>
        <v>Sometimes</v>
      </c>
      <c r="AH63" s="1" t="str">
        <f ca="1">IFERROR(__xludf.DUMMYFUNCTION("""COMPUTED_VALUE"""),"Rarely")</f>
        <v>Rarely</v>
      </c>
      <c r="AI63" s="1" t="str">
        <f ca="1">IFERROR(__xludf.DUMMYFUNCTION("""COMPUTED_VALUE"""),"Rarely")</f>
        <v>Rarely</v>
      </c>
      <c r="AJ63" s="1" t="str">
        <f ca="1">IFERROR(__xludf.DUMMYFUNCTION("""COMPUTED_VALUE"""),"Sometimes")</f>
        <v>Sometimes</v>
      </c>
      <c r="AK63" s="1" t="str">
        <f ca="1">IFERROR(__xludf.DUMMYFUNCTION("""COMPUTED_VALUE"""),"Very Often")</f>
        <v>Very Often</v>
      </c>
      <c r="AL63" s="1" t="str">
        <f ca="1">IFERROR(__xludf.DUMMYFUNCTION("""COMPUTED_VALUE"""),"Rarely")</f>
        <v>Rarely</v>
      </c>
      <c r="AM63" s="1" t="str">
        <f ca="1">IFERROR(__xludf.DUMMYFUNCTION("""COMPUTED_VALUE"""),"Never")</f>
        <v>Never</v>
      </c>
      <c r="AN63" s="1" t="str">
        <f ca="1">IFERROR(__xludf.DUMMYFUNCTION("""COMPUTED_VALUE"""),"Sometimes")</f>
        <v>Sometimes</v>
      </c>
      <c r="AO63" s="1" t="str">
        <f ca="1">IFERROR(__xludf.DUMMYFUNCTION("""COMPUTED_VALUE"""),"Rarely")</f>
        <v>Rarely</v>
      </c>
      <c r="AP63" s="1" t="str">
        <f ca="1">IFERROR(__xludf.DUMMYFUNCTION("""COMPUTED_VALUE"""),"Sometimes")</f>
        <v>Sometimes</v>
      </c>
      <c r="AQ63" s="1" t="str">
        <f ca="1">IFERROR(__xludf.DUMMYFUNCTION("""COMPUTED_VALUE"""),"Never")</f>
        <v>Never</v>
      </c>
      <c r="AR63" s="1" t="str">
        <f ca="1">IFERROR(__xludf.DUMMYFUNCTION("""COMPUTED_VALUE"""),"Never")</f>
        <v>Never</v>
      </c>
      <c r="AS63" s="1" t="str">
        <f ca="1">IFERROR(__xludf.DUMMYFUNCTION("""COMPUTED_VALUE"""),"Neutral")</f>
        <v>Neutral</v>
      </c>
      <c r="AT63" s="1" t="str">
        <f ca="1">IFERROR(__xludf.DUMMYFUNCTION("""COMPUTED_VALUE"""),"Agree")</f>
        <v>Agree</v>
      </c>
      <c r="AU63" s="1" t="str">
        <f ca="1">IFERROR(__xludf.DUMMYFUNCTION("""COMPUTED_VALUE"""),"Neutral")</f>
        <v>Neutral</v>
      </c>
      <c r="AV63" s="1" t="str">
        <f ca="1">IFERROR(__xludf.DUMMYFUNCTION("""COMPUTED_VALUE"""),"Strongly Disagree")</f>
        <v>Strongly Disagree</v>
      </c>
      <c r="AW63" s="1" t="str">
        <f ca="1">IFERROR(__xludf.DUMMYFUNCTION("""COMPUTED_VALUE"""),"Neutral")</f>
        <v>Neutral</v>
      </c>
      <c r="AX63" s="1" t="str">
        <f ca="1">IFERROR(__xludf.DUMMYFUNCTION("""COMPUTED_VALUE"""),"Disagree")</f>
        <v>Disagree</v>
      </c>
      <c r="AY63" s="1" t="str">
        <f ca="1">IFERROR(__xludf.DUMMYFUNCTION("""COMPUTED_VALUE"""),"Neutral")</f>
        <v>Neutral</v>
      </c>
      <c r="AZ63" s="1" t="str">
        <f ca="1">IFERROR(__xludf.DUMMYFUNCTION("""COMPUTED_VALUE"""),"Disagree")</f>
        <v>Disagree</v>
      </c>
      <c r="BA63" s="1" t="str">
        <f ca="1">IFERROR(__xludf.DUMMYFUNCTION("""COMPUTED_VALUE"""),"Neutral")</f>
        <v>Neutral</v>
      </c>
      <c r="BB63" s="1" t="str">
        <f ca="1">IFERROR(__xludf.DUMMYFUNCTION("""COMPUTED_VALUE"""),"Agree")</f>
        <v>Agree</v>
      </c>
      <c r="BC63" s="1" t="str">
        <f ca="1">IFERROR(__xludf.DUMMYFUNCTION("""COMPUTED_VALUE"""),"Exercise")</f>
        <v>Exercise</v>
      </c>
      <c r="BD63" s="1" t="str">
        <f ca="1">IFERROR(__xludf.DUMMYFUNCTION("""COMPUTED_VALUE"""),"Rarely")</f>
        <v>Rarely</v>
      </c>
      <c r="BF63" s="1">
        <f t="shared" ca="1" si="0"/>
        <v>1</v>
      </c>
      <c r="BG63" s="7">
        <f t="shared" ca="1" si="1"/>
        <v>4</v>
      </c>
      <c r="BH63" s="1">
        <f t="shared" ca="1" si="2"/>
        <v>3</v>
      </c>
      <c r="BI63" s="10">
        <f t="shared" ca="1" si="3"/>
        <v>2</v>
      </c>
      <c r="BJ63" s="10">
        <f t="shared" ca="1" si="4"/>
        <v>3</v>
      </c>
      <c r="BK63" s="10">
        <f t="shared" ca="1" si="5"/>
        <v>3</v>
      </c>
      <c r="BL63" s="10">
        <f t="shared" ref="BL63:BM63" ca="1" si="366">IF(I63="Yes",1,IF(I63="No",2))</f>
        <v>1</v>
      </c>
      <c r="BM63" s="10">
        <f t="shared" ca="1" si="366"/>
        <v>2</v>
      </c>
      <c r="BN63" s="10">
        <f t="shared" ca="1" si="7"/>
        <v>2</v>
      </c>
      <c r="BO63" s="10">
        <f t="shared" ref="BO63:BP63" ca="1" si="367">IF(L63="Strongly Disagree",1,IF(L63="Disagree",2,IF(L63="Neutral",3,IF(L63="Agree",4,IF(L63="Strongly Agree",5)))))</f>
        <v>3</v>
      </c>
      <c r="BP63" s="10">
        <f t="shared" ca="1" si="367"/>
        <v>3</v>
      </c>
      <c r="BQ63" s="10">
        <f t="shared" ca="1" si="9"/>
        <v>4</v>
      </c>
      <c r="BR63" s="1">
        <f t="shared" ca="1" si="10"/>
        <v>3</v>
      </c>
      <c r="BS63" s="10">
        <f t="shared" ref="BS63:CB63" ca="1" si="368">IF(P63="Not at all",1,IF(P63="A little bit",2,IF(P63="Moderately",3,IF(P63="Quite a bit",4,IF(P63="Extremely",5)))))</f>
        <v>3</v>
      </c>
      <c r="BT63" s="10">
        <f t="shared" ca="1" si="368"/>
        <v>2</v>
      </c>
      <c r="BU63" s="10">
        <f t="shared" ca="1" si="368"/>
        <v>2</v>
      </c>
      <c r="BV63" s="10">
        <f t="shared" ca="1" si="368"/>
        <v>4</v>
      </c>
      <c r="BW63" s="10">
        <f t="shared" ca="1" si="368"/>
        <v>3</v>
      </c>
      <c r="BX63" s="10">
        <f t="shared" ca="1" si="368"/>
        <v>3</v>
      </c>
      <c r="BY63" s="10">
        <f t="shared" ca="1" si="368"/>
        <v>2</v>
      </c>
      <c r="BZ63" s="10">
        <f t="shared" ca="1" si="368"/>
        <v>2</v>
      </c>
      <c r="CA63" s="10">
        <f t="shared" ca="1" si="368"/>
        <v>2</v>
      </c>
      <c r="CB63" s="10">
        <f t="shared" ca="1" si="368"/>
        <v>4</v>
      </c>
      <c r="CC63" s="10">
        <f t="shared" ca="1" si="12"/>
        <v>3</v>
      </c>
      <c r="CD63" s="10">
        <f t="shared" ref="CD63:CH63" ca="1" si="369">IF(AA63="Not at all",1,IF(AA63="A little bit",2,IF(AA63="Moderately",3,IF(AA63="Quite a bit",4,IF(AA63="Extremely",5)))))</f>
        <v>3</v>
      </c>
      <c r="CE63" s="10">
        <f t="shared" ca="1" si="369"/>
        <v>4</v>
      </c>
      <c r="CF63" s="10">
        <f t="shared" ca="1" si="369"/>
        <v>4</v>
      </c>
      <c r="CG63" s="10">
        <f t="shared" ca="1" si="369"/>
        <v>1</v>
      </c>
      <c r="CH63" s="10">
        <f t="shared" ca="1" si="369"/>
        <v>2</v>
      </c>
      <c r="CI63" s="10">
        <f t="shared" ref="CI63:CT63" ca="1" si="370">IF(AF63="Never",1,IF(AF63="Rarely",2,IF(AF63="Sometimes",3,IF(AF63="Often",4,IF(AF63="Very Often",5)))))</f>
        <v>4</v>
      </c>
      <c r="CJ63" s="10">
        <f t="shared" ca="1" si="370"/>
        <v>3</v>
      </c>
      <c r="CK63" s="10">
        <f t="shared" ca="1" si="370"/>
        <v>2</v>
      </c>
      <c r="CL63" s="10">
        <f t="shared" ca="1" si="370"/>
        <v>2</v>
      </c>
      <c r="CM63" s="10">
        <f t="shared" ca="1" si="370"/>
        <v>3</v>
      </c>
      <c r="CN63" s="10">
        <f t="shared" ca="1" si="370"/>
        <v>5</v>
      </c>
      <c r="CO63" s="10">
        <f t="shared" ca="1" si="370"/>
        <v>2</v>
      </c>
      <c r="CP63" s="10">
        <f t="shared" ca="1" si="370"/>
        <v>1</v>
      </c>
      <c r="CQ63" s="10">
        <f t="shared" ca="1" si="370"/>
        <v>3</v>
      </c>
      <c r="CR63" s="10">
        <f t="shared" ca="1" si="370"/>
        <v>2</v>
      </c>
      <c r="CS63" s="10">
        <f t="shared" ca="1" si="370"/>
        <v>3</v>
      </c>
      <c r="CT63" s="10">
        <f t="shared" ca="1" si="370"/>
        <v>1</v>
      </c>
      <c r="CU63" s="10">
        <f t="shared" ca="1" si="15"/>
        <v>1</v>
      </c>
      <c r="CV63" s="1">
        <f t="shared" ref="CV63:DE63" ca="1" si="371">IF(AS63="Strongly Disagree",1,IF(AS63="Disagree",2,IF(AS63="Neutral",3,IF(AS63="Agree",4,IF(AS63="Strongly Agree",5)))))</f>
        <v>3</v>
      </c>
      <c r="CW63" s="1">
        <f t="shared" ca="1" si="371"/>
        <v>4</v>
      </c>
      <c r="CX63" s="1">
        <f t="shared" ca="1" si="371"/>
        <v>3</v>
      </c>
      <c r="CY63" s="1">
        <f t="shared" ca="1" si="371"/>
        <v>1</v>
      </c>
      <c r="CZ63" s="1">
        <f t="shared" ca="1" si="371"/>
        <v>3</v>
      </c>
      <c r="DA63" s="1">
        <f t="shared" ca="1" si="371"/>
        <v>2</v>
      </c>
      <c r="DB63" s="1">
        <f t="shared" ca="1" si="371"/>
        <v>3</v>
      </c>
      <c r="DC63" s="1">
        <f t="shared" ca="1" si="371"/>
        <v>2</v>
      </c>
      <c r="DD63" s="1">
        <f t="shared" ca="1" si="371"/>
        <v>3</v>
      </c>
      <c r="DE63" s="1">
        <f t="shared" ca="1" si="371"/>
        <v>4</v>
      </c>
      <c r="DG63" s="1">
        <f t="shared" ca="1" si="17"/>
        <v>2</v>
      </c>
    </row>
    <row r="64" spans="1:111" ht="15">
      <c r="A64" s="8">
        <f ca="1">IFERROR(__xludf.DUMMYFUNCTION("""COMPUTED_VALUE"""),43802.5376737962)</f>
        <v>43802.5376737962</v>
      </c>
      <c r="B64" s="1" t="str">
        <f ca="1">IFERROR(__xludf.DUMMYFUNCTION("""COMPUTED_VALUE"""),"Yes")</f>
        <v>Yes</v>
      </c>
      <c r="C64" s="3" t="str">
        <f ca="1">IFERROR(__xludf.DUMMYFUNCTION("""COMPUTED_VALUE"""),"Sworn Officer")</f>
        <v>Sworn Officer</v>
      </c>
      <c r="D64" s="1" t="str">
        <f ca="1">IFERROR(__xludf.DUMMYFUNCTION("""COMPUTED_VALUE"""),"")</f>
        <v/>
      </c>
      <c r="E64" s="1" t="str">
        <f ca="1">IFERROR(__xludf.DUMMYFUNCTION("""COMPUTED_VALUE"""),"Moderately")</f>
        <v>Moderately</v>
      </c>
      <c r="F64" s="1" t="str">
        <f ca="1">IFERROR(__xludf.DUMMYFUNCTION("""COMPUTED_VALUE"""),"No")</f>
        <v>No</v>
      </c>
      <c r="G64" s="1" t="str">
        <f ca="1">IFERROR(__xludf.DUMMYFUNCTION("""COMPUTED_VALUE"""),"Rarely")</f>
        <v>Rarely</v>
      </c>
      <c r="H64" s="1" t="str">
        <f ca="1">IFERROR(__xludf.DUMMYFUNCTION("""COMPUTED_VALUE"""),"A little bit")</f>
        <v>A little bit</v>
      </c>
      <c r="I64" s="1" t="str">
        <f ca="1">IFERROR(__xludf.DUMMYFUNCTION("""COMPUTED_VALUE"""),"Yes")</f>
        <v>Yes</v>
      </c>
      <c r="J64" s="1" t="str">
        <f ca="1">IFERROR(__xludf.DUMMYFUNCTION("""COMPUTED_VALUE"""),"No")</f>
        <v>No</v>
      </c>
      <c r="K64" s="1" t="str">
        <f ca="1">IFERROR(__xludf.DUMMYFUNCTION("""COMPUTED_VALUE"""),"Rarely")</f>
        <v>Rarely</v>
      </c>
      <c r="L64" s="1" t="str">
        <f ca="1">IFERROR(__xludf.DUMMYFUNCTION("""COMPUTED_VALUE"""),"Disagree")</f>
        <v>Disagree</v>
      </c>
      <c r="M64" s="1" t="str">
        <f ca="1">IFERROR(__xludf.DUMMYFUNCTION("""COMPUTED_VALUE"""),"Disagree")</f>
        <v>Disagree</v>
      </c>
      <c r="N64" s="1" t="str">
        <f ca="1">IFERROR(__xludf.DUMMYFUNCTION("""COMPUTED_VALUE"""),"Not at all")</f>
        <v>Not at all</v>
      </c>
      <c r="O64" s="1" t="str">
        <f ca="1">IFERROR(__xludf.DUMMYFUNCTION("""COMPUTED_VALUE"""),"Neutral")</f>
        <v>Neutral</v>
      </c>
      <c r="P64" s="1" t="str">
        <f ca="1">IFERROR(__xludf.DUMMYFUNCTION("""COMPUTED_VALUE"""),"Moderately")</f>
        <v>Moderately</v>
      </c>
      <c r="Q64" s="1" t="str">
        <f ca="1">IFERROR(__xludf.DUMMYFUNCTION("""COMPUTED_VALUE"""),"A little bit")</f>
        <v>A little bit</v>
      </c>
      <c r="R64" s="1" t="str">
        <f ca="1">IFERROR(__xludf.DUMMYFUNCTION("""COMPUTED_VALUE"""),"Quite a bit")</f>
        <v>Quite a bit</v>
      </c>
      <c r="S64" s="1" t="str">
        <f ca="1">IFERROR(__xludf.DUMMYFUNCTION("""COMPUTED_VALUE"""),"A little bit")</f>
        <v>A little bit</v>
      </c>
      <c r="T64" s="1" t="str">
        <f ca="1">IFERROR(__xludf.DUMMYFUNCTION("""COMPUTED_VALUE"""),"A little bit")</f>
        <v>A little bit</v>
      </c>
      <c r="U64" s="1" t="str">
        <f ca="1">IFERROR(__xludf.DUMMYFUNCTION("""COMPUTED_VALUE"""),"A little bit")</f>
        <v>A little bit</v>
      </c>
      <c r="V64" s="1" t="str">
        <f ca="1">IFERROR(__xludf.DUMMYFUNCTION("""COMPUTED_VALUE"""),"A little bit")</f>
        <v>A little bit</v>
      </c>
      <c r="W64" s="1" t="str">
        <f ca="1">IFERROR(__xludf.DUMMYFUNCTION("""COMPUTED_VALUE"""),"A little bit")</f>
        <v>A little bit</v>
      </c>
      <c r="X64" s="1" t="str">
        <f ca="1">IFERROR(__xludf.DUMMYFUNCTION("""COMPUTED_VALUE"""),"A little bit")</f>
        <v>A little bit</v>
      </c>
      <c r="Y64" s="1" t="str">
        <f ca="1">IFERROR(__xludf.DUMMYFUNCTION("""COMPUTED_VALUE"""),"Quite a bit")</f>
        <v>Quite a bit</v>
      </c>
      <c r="Z64" s="1" t="str">
        <f ca="1">IFERROR(__xludf.DUMMYFUNCTION("""COMPUTED_VALUE"""),"Positively")</f>
        <v>Positively</v>
      </c>
      <c r="AA64" s="1" t="str">
        <f ca="1">IFERROR(__xludf.DUMMYFUNCTION("""COMPUTED_VALUE"""),"Quite a bit")</f>
        <v>Quite a bit</v>
      </c>
      <c r="AB64" s="1" t="str">
        <f ca="1">IFERROR(__xludf.DUMMYFUNCTION("""COMPUTED_VALUE"""),"Extremely")</f>
        <v>Extremely</v>
      </c>
      <c r="AC64" s="1" t="str">
        <f ca="1">IFERROR(__xludf.DUMMYFUNCTION("""COMPUTED_VALUE"""),"Extremely")</f>
        <v>Extremely</v>
      </c>
      <c r="AD64" s="1" t="str">
        <f ca="1">IFERROR(__xludf.DUMMYFUNCTION("""COMPUTED_VALUE"""),"Not at all")</f>
        <v>Not at all</v>
      </c>
      <c r="AE64" s="1" t="str">
        <f ca="1">IFERROR(__xludf.DUMMYFUNCTION("""COMPUTED_VALUE"""),"Not at all")</f>
        <v>Not at all</v>
      </c>
      <c r="AF64" s="1" t="str">
        <f ca="1">IFERROR(__xludf.DUMMYFUNCTION("""COMPUTED_VALUE"""),"Sometimes")</f>
        <v>Sometimes</v>
      </c>
      <c r="AG64" s="1" t="str">
        <f ca="1">IFERROR(__xludf.DUMMYFUNCTION("""COMPUTED_VALUE"""),"Sometimes")</f>
        <v>Sometimes</v>
      </c>
      <c r="AH64" s="1" t="str">
        <f ca="1">IFERROR(__xludf.DUMMYFUNCTION("""COMPUTED_VALUE"""),"Sometimes")</f>
        <v>Sometimes</v>
      </c>
      <c r="AI64" s="1" t="str">
        <f ca="1">IFERROR(__xludf.DUMMYFUNCTION("""COMPUTED_VALUE"""),"Sometimes")</f>
        <v>Sometimes</v>
      </c>
      <c r="AJ64" s="1" t="str">
        <f ca="1">IFERROR(__xludf.DUMMYFUNCTION("""COMPUTED_VALUE"""),"Rarely")</f>
        <v>Rarely</v>
      </c>
      <c r="AK64" s="1" t="str">
        <f ca="1">IFERROR(__xludf.DUMMYFUNCTION("""COMPUTED_VALUE"""),"Sometimes")</f>
        <v>Sometimes</v>
      </c>
      <c r="AL64" s="1" t="str">
        <f ca="1">IFERROR(__xludf.DUMMYFUNCTION("""COMPUTED_VALUE"""),"Sometimes")</f>
        <v>Sometimes</v>
      </c>
      <c r="AM64" s="1" t="str">
        <f ca="1">IFERROR(__xludf.DUMMYFUNCTION("""COMPUTED_VALUE"""),"Rarely")</f>
        <v>Rarely</v>
      </c>
      <c r="AN64" s="1" t="str">
        <f ca="1">IFERROR(__xludf.DUMMYFUNCTION("""COMPUTED_VALUE"""),"Rarely")</f>
        <v>Rarely</v>
      </c>
      <c r="AO64" s="1" t="str">
        <f ca="1">IFERROR(__xludf.DUMMYFUNCTION("""COMPUTED_VALUE"""),"Rarely")</f>
        <v>Rarely</v>
      </c>
      <c r="AP64" s="1" t="str">
        <f ca="1">IFERROR(__xludf.DUMMYFUNCTION("""COMPUTED_VALUE"""),"Rarely")</f>
        <v>Rarely</v>
      </c>
      <c r="AQ64" s="1" t="str">
        <f ca="1">IFERROR(__xludf.DUMMYFUNCTION("""COMPUTED_VALUE"""),"Rarely")</f>
        <v>Rarely</v>
      </c>
      <c r="AR64" s="1" t="str">
        <f ca="1">IFERROR(__xludf.DUMMYFUNCTION("""COMPUTED_VALUE"""),"Never")</f>
        <v>Never</v>
      </c>
      <c r="AS64" s="1" t="str">
        <f ca="1">IFERROR(__xludf.DUMMYFUNCTION("""COMPUTED_VALUE"""),"Neutral")</f>
        <v>Neutral</v>
      </c>
      <c r="AT64" s="1" t="str">
        <f ca="1">IFERROR(__xludf.DUMMYFUNCTION("""COMPUTED_VALUE"""),"Strongly Agree")</f>
        <v>Strongly Agree</v>
      </c>
      <c r="AU64" s="1" t="str">
        <f ca="1">IFERROR(__xludf.DUMMYFUNCTION("""COMPUTED_VALUE"""),"Strongly Agree")</f>
        <v>Strongly Agree</v>
      </c>
      <c r="AV64" s="1" t="str">
        <f ca="1">IFERROR(__xludf.DUMMYFUNCTION("""COMPUTED_VALUE"""),"Disagree")</f>
        <v>Disagree</v>
      </c>
      <c r="AW64" s="1" t="str">
        <f ca="1">IFERROR(__xludf.DUMMYFUNCTION("""COMPUTED_VALUE"""),"Strongly Agree")</f>
        <v>Strongly Agree</v>
      </c>
      <c r="AX64" s="1" t="str">
        <f ca="1">IFERROR(__xludf.DUMMYFUNCTION("""COMPUTED_VALUE"""),"Strongly Agree")</f>
        <v>Strongly Agree</v>
      </c>
      <c r="AY64" s="1" t="str">
        <f ca="1">IFERROR(__xludf.DUMMYFUNCTION("""COMPUTED_VALUE"""),"Agree")</f>
        <v>Agree</v>
      </c>
      <c r="AZ64" s="1" t="str">
        <f ca="1">IFERROR(__xludf.DUMMYFUNCTION("""COMPUTED_VALUE"""),"Neutral")</f>
        <v>Neutral</v>
      </c>
      <c r="BA64" s="1" t="str">
        <f ca="1">IFERROR(__xludf.DUMMYFUNCTION("""COMPUTED_VALUE"""),"Agree")</f>
        <v>Agree</v>
      </c>
      <c r="BB64" s="1" t="str">
        <f ca="1">IFERROR(__xludf.DUMMYFUNCTION("""COMPUTED_VALUE"""),"Neutral")</f>
        <v>Neutral</v>
      </c>
      <c r="BC64" s="1" t="str">
        <f ca="1">IFERROR(__xludf.DUMMYFUNCTION("""COMPUTED_VALUE"""),"Exercise, Participate in Healthy Recreation/Hobbies, Talk to only those inside the department about your hard shift")</f>
        <v>Exercise, Participate in Healthy Recreation/Hobbies, Talk to only those inside the department about your hard shift</v>
      </c>
      <c r="BD64" s="1" t="str">
        <f ca="1">IFERROR(__xludf.DUMMYFUNCTION("""COMPUTED_VALUE"""),"Never")</f>
        <v>Never</v>
      </c>
      <c r="BF64" s="1">
        <f t="shared" ca="1" si="0"/>
        <v>1</v>
      </c>
      <c r="BG64" s="7" t="b">
        <f t="shared" ca="1" si="1"/>
        <v>0</v>
      </c>
      <c r="BH64" s="1">
        <f t="shared" ca="1" si="2"/>
        <v>3</v>
      </c>
      <c r="BI64" s="10">
        <f t="shared" ca="1" si="3"/>
        <v>2</v>
      </c>
      <c r="BJ64" s="10">
        <f t="shared" ca="1" si="4"/>
        <v>2</v>
      </c>
      <c r="BK64" s="10">
        <f t="shared" ca="1" si="5"/>
        <v>2</v>
      </c>
      <c r="BL64" s="10">
        <f t="shared" ref="BL64:BM64" ca="1" si="372">IF(I64="Yes",1,IF(I64="No",2))</f>
        <v>1</v>
      </c>
      <c r="BM64" s="10">
        <f t="shared" ca="1" si="372"/>
        <v>2</v>
      </c>
      <c r="BN64" s="10">
        <f t="shared" ca="1" si="7"/>
        <v>2</v>
      </c>
      <c r="BO64" s="10">
        <f t="shared" ref="BO64:BP64" ca="1" si="373">IF(L64="Strongly Disagree",1,IF(L64="Disagree",2,IF(L64="Neutral",3,IF(L64="Agree",4,IF(L64="Strongly Agree",5)))))</f>
        <v>2</v>
      </c>
      <c r="BP64" s="10">
        <f t="shared" ca="1" si="373"/>
        <v>2</v>
      </c>
      <c r="BQ64" s="10">
        <f t="shared" ca="1" si="9"/>
        <v>1</v>
      </c>
      <c r="BR64" s="1">
        <f t="shared" ca="1" si="10"/>
        <v>3</v>
      </c>
      <c r="BS64" s="10">
        <f t="shared" ref="BS64:CB64" ca="1" si="374">IF(P64="Not at all",1,IF(P64="A little bit",2,IF(P64="Moderately",3,IF(P64="Quite a bit",4,IF(P64="Extremely",5)))))</f>
        <v>3</v>
      </c>
      <c r="BT64" s="10">
        <f t="shared" ca="1" si="374"/>
        <v>2</v>
      </c>
      <c r="BU64" s="10">
        <f t="shared" ca="1" si="374"/>
        <v>4</v>
      </c>
      <c r="BV64" s="10">
        <f t="shared" ca="1" si="374"/>
        <v>2</v>
      </c>
      <c r="BW64" s="10">
        <f t="shared" ca="1" si="374"/>
        <v>2</v>
      </c>
      <c r="BX64" s="10">
        <f t="shared" ca="1" si="374"/>
        <v>2</v>
      </c>
      <c r="BY64" s="10">
        <f t="shared" ca="1" si="374"/>
        <v>2</v>
      </c>
      <c r="BZ64" s="10">
        <f t="shared" ca="1" si="374"/>
        <v>2</v>
      </c>
      <c r="CA64" s="10">
        <f t="shared" ca="1" si="374"/>
        <v>2</v>
      </c>
      <c r="CB64" s="10">
        <f t="shared" ca="1" si="374"/>
        <v>4</v>
      </c>
      <c r="CC64" s="10">
        <f t="shared" ca="1" si="12"/>
        <v>2</v>
      </c>
      <c r="CD64" s="10">
        <f t="shared" ref="CD64:CH64" ca="1" si="375">IF(AA64="Not at all",1,IF(AA64="A little bit",2,IF(AA64="Moderately",3,IF(AA64="Quite a bit",4,IF(AA64="Extremely",5)))))</f>
        <v>4</v>
      </c>
      <c r="CE64" s="10">
        <f t="shared" ca="1" si="375"/>
        <v>5</v>
      </c>
      <c r="CF64" s="10">
        <f t="shared" ca="1" si="375"/>
        <v>5</v>
      </c>
      <c r="CG64" s="10">
        <f t="shared" ca="1" si="375"/>
        <v>1</v>
      </c>
      <c r="CH64" s="10">
        <f t="shared" ca="1" si="375"/>
        <v>1</v>
      </c>
      <c r="CI64" s="10">
        <f t="shared" ref="CI64:CT64" ca="1" si="376">IF(AF64="Never",1,IF(AF64="Rarely",2,IF(AF64="Sometimes",3,IF(AF64="Often",4,IF(AF64="Very Often",5)))))</f>
        <v>3</v>
      </c>
      <c r="CJ64" s="10">
        <f t="shared" ca="1" si="376"/>
        <v>3</v>
      </c>
      <c r="CK64" s="10">
        <f t="shared" ca="1" si="376"/>
        <v>3</v>
      </c>
      <c r="CL64" s="10">
        <f t="shared" ca="1" si="376"/>
        <v>3</v>
      </c>
      <c r="CM64" s="10">
        <f t="shared" ca="1" si="376"/>
        <v>2</v>
      </c>
      <c r="CN64" s="10">
        <f t="shared" ca="1" si="376"/>
        <v>3</v>
      </c>
      <c r="CO64" s="10">
        <f t="shared" ca="1" si="376"/>
        <v>3</v>
      </c>
      <c r="CP64" s="10">
        <f t="shared" ca="1" si="376"/>
        <v>2</v>
      </c>
      <c r="CQ64" s="10">
        <f t="shared" ca="1" si="376"/>
        <v>2</v>
      </c>
      <c r="CR64" s="10">
        <f t="shared" ca="1" si="376"/>
        <v>2</v>
      </c>
      <c r="CS64" s="10">
        <f t="shared" ca="1" si="376"/>
        <v>2</v>
      </c>
      <c r="CT64" s="10">
        <f t="shared" ca="1" si="376"/>
        <v>2</v>
      </c>
      <c r="CU64" s="10">
        <f t="shared" ca="1" si="15"/>
        <v>1</v>
      </c>
      <c r="CV64" s="1">
        <f t="shared" ref="CV64:DE64" ca="1" si="377">IF(AS64="Strongly Disagree",1,IF(AS64="Disagree",2,IF(AS64="Neutral",3,IF(AS64="Agree",4,IF(AS64="Strongly Agree",5)))))</f>
        <v>3</v>
      </c>
      <c r="CW64" s="1">
        <f t="shared" ca="1" si="377"/>
        <v>5</v>
      </c>
      <c r="CX64" s="1">
        <f t="shared" ca="1" si="377"/>
        <v>5</v>
      </c>
      <c r="CY64" s="1">
        <f t="shared" ca="1" si="377"/>
        <v>2</v>
      </c>
      <c r="CZ64" s="1">
        <f t="shared" ca="1" si="377"/>
        <v>5</v>
      </c>
      <c r="DA64" s="1">
        <f t="shared" ca="1" si="377"/>
        <v>5</v>
      </c>
      <c r="DB64" s="1">
        <f t="shared" ca="1" si="377"/>
        <v>4</v>
      </c>
      <c r="DC64" s="1">
        <f t="shared" ca="1" si="377"/>
        <v>3</v>
      </c>
      <c r="DD64" s="1">
        <f t="shared" ca="1" si="377"/>
        <v>4</v>
      </c>
      <c r="DE64" s="1">
        <f t="shared" ca="1" si="377"/>
        <v>3</v>
      </c>
      <c r="DG64" s="1">
        <f t="shared" ca="1" si="17"/>
        <v>1</v>
      </c>
    </row>
    <row r="65" spans="1:111" ht="15">
      <c r="A65" s="8">
        <f ca="1">IFERROR(__xludf.DUMMYFUNCTION("""COMPUTED_VALUE"""),43802.5378013773)</f>
        <v>43802.537801377301</v>
      </c>
      <c r="B65" s="1" t="str">
        <f ca="1">IFERROR(__xludf.DUMMYFUNCTION("""COMPUTED_VALUE"""),"Yes")</f>
        <v>Yes</v>
      </c>
      <c r="C65" s="3" t="str">
        <f ca="1">IFERROR(__xludf.DUMMYFUNCTION("""COMPUTED_VALUE"""),"Law Enforcement Professional  (Dispatch or other Civilian Department Member )")</f>
        <v>Law Enforcement Professional  (Dispatch or other Civilian Department Member )</v>
      </c>
      <c r="D65" s="1" t="str">
        <f ca="1">IFERROR(__xludf.DUMMYFUNCTION("""COMPUTED_VALUE"""),"1-6 years")</f>
        <v>1-6 years</v>
      </c>
      <c r="E65" s="1" t="str">
        <f ca="1">IFERROR(__xludf.DUMMYFUNCTION("""COMPUTED_VALUE"""),"Extremely")</f>
        <v>Extremely</v>
      </c>
      <c r="F65" s="1" t="str">
        <f ca="1">IFERROR(__xludf.DUMMYFUNCTION("""COMPUTED_VALUE"""),"Yes")</f>
        <v>Yes</v>
      </c>
      <c r="G65" s="1" t="str">
        <f ca="1">IFERROR(__xludf.DUMMYFUNCTION("""COMPUTED_VALUE"""),"Sometimes")</f>
        <v>Sometimes</v>
      </c>
      <c r="H65" s="1" t="str">
        <f ca="1">IFERROR(__xludf.DUMMYFUNCTION("""COMPUTED_VALUE"""),"Quite a bit")</f>
        <v>Quite a bit</v>
      </c>
      <c r="I65" s="1" t="str">
        <f ca="1">IFERROR(__xludf.DUMMYFUNCTION("""COMPUTED_VALUE"""),"Yes")</f>
        <v>Yes</v>
      </c>
      <c r="J65" s="1" t="str">
        <f ca="1">IFERROR(__xludf.DUMMYFUNCTION("""COMPUTED_VALUE"""),"No")</f>
        <v>No</v>
      </c>
      <c r="K65" s="1" t="str">
        <f ca="1">IFERROR(__xludf.DUMMYFUNCTION("""COMPUTED_VALUE"""),"Rarely")</f>
        <v>Rarely</v>
      </c>
      <c r="L65" s="1" t="str">
        <f ca="1">IFERROR(__xludf.DUMMYFUNCTION("""COMPUTED_VALUE"""),"Neutral")</f>
        <v>Neutral</v>
      </c>
      <c r="M65" s="1" t="str">
        <f ca="1">IFERROR(__xludf.DUMMYFUNCTION("""COMPUTED_VALUE"""),"Agree")</f>
        <v>Agree</v>
      </c>
      <c r="N65" s="1" t="str">
        <f ca="1">IFERROR(__xludf.DUMMYFUNCTION("""COMPUTED_VALUE"""),"Quite a bit")</f>
        <v>Quite a bit</v>
      </c>
      <c r="O65" s="1" t="str">
        <f ca="1">IFERROR(__xludf.DUMMYFUNCTION("""COMPUTED_VALUE"""),"Neutral")</f>
        <v>Neutral</v>
      </c>
      <c r="P65" s="1" t="str">
        <f ca="1">IFERROR(__xludf.DUMMYFUNCTION("""COMPUTED_VALUE"""),"Moderately")</f>
        <v>Moderately</v>
      </c>
      <c r="Q65" s="1" t="str">
        <f ca="1">IFERROR(__xludf.DUMMYFUNCTION("""COMPUTED_VALUE"""),"Quite a bit")</f>
        <v>Quite a bit</v>
      </c>
      <c r="R65" s="1" t="str">
        <f ca="1">IFERROR(__xludf.DUMMYFUNCTION("""COMPUTED_VALUE"""),"Quite a bit")</f>
        <v>Quite a bit</v>
      </c>
      <c r="S65" s="1" t="str">
        <f ca="1">IFERROR(__xludf.DUMMYFUNCTION("""COMPUTED_VALUE"""),"Moderately")</f>
        <v>Moderately</v>
      </c>
      <c r="T65" s="1" t="str">
        <f ca="1">IFERROR(__xludf.DUMMYFUNCTION("""COMPUTED_VALUE"""),"Moderately")</f>
        <v>Moderately</v>
      </c>
      <c r="U65" s="1" t="str">
        <f ca="1">IFERROR(__xludf.DUMMYFUNCTION("""COMPUTED_VALUE"""),"Moderately")</f>
        <v>Moderately</v>
      </c>
      <c r="V65" s="1" t="str">
        <f ca="1">IFERROR(__xludf.DUMMYFUNCTION("""COMPUTED_VALUE"""),"Moderately")</f>
        <v>Moderately</v>
      </c>
      <c r="W65" s="1" t="str">
        <f ca="1">IFERROR(__xludf.DUMMYFUNCTION("""COMPUTED_VALUE"""),"Moderately")</f>
        <v>Moderately</v>
      </c>
      <c r="X65" s="1" t="str">
        <f ca="1">IFERROR(__xludf.DUMMYFUNCTION("""COMPUTED_VALUE"""),"Moderately")</f>
        <v>Moderately</v>
      </c>
      <c r="Y65" s="1" t="str">
        <f ca="1">IFERROR(__xludf.DUMMYFUNCTION("""COMPUTED_VALUE"""),"Extremely")</f>
        <v>Extremely</v>
      </c>
      <c r="Z65" s="1" t="str">
        <f ca="1">IFERROR(__xludf.DUMMYFUNCTION("""COMPUTED_VALUE"""),"Not at all")</f>
        <v>Not at all</v>
      </c>
      <c r="AA65" s="1" t="str">
        <f ca="1">IFERROR(__xludf.DUMMYFUNCTION("""COMPUTED_VALUE"""),"Not at all")</f>
        <v>Not at all</v>
      </c>
      <c r="AB65" s="1" t="str">
        <f ca="1">IFERROR(__xludf.DUMMYFUNCTION("""COMPUTED_VALUE"""),"Not at all")</f>
        <v>Not at all</v>
      </c>
      <c r="AC65" s="1" t="str">
        <f ca="1">IFERROR(__xludf.DUMMYFUNCTION("""COMPUTED_VALUE"""),"Not at all")</f>
        <v>Not at all</v>
      </c>
      <c r="AD65" s="1" t="str">
        <f ca="1">IFERROR(__xludf.DUMMYFUNCTION("""COMPUTED_VALUE"""),"Not at all")</f>
        <v>Not at all</v>
      </c>
      <c r="AE65" s="1" t="str">
        <f ca="1">IFERROR(__xludf.DUMMYFUNCTION("""COMPUTED_VALUE"""),"Not at all")</f>
        <v>Not at all</v>
      </c>
      <c r="AF65" s="1" t="str">
        <f ca="1">IFERROR(__xludf.DUMMYFUNCTION("""COMPUTED_VALUE"""),"Sometimes")</f>
        <v>Sometimes</v>
      </c>
      <c r="AG65" s="1" t="str">
        <f ca="1">IFERROR(__xludf.DUMMYFUNCTION("""COMPUTED_VALUE"""),"Sometimes")</f>
        <v>Sometimes</v>
      </c>
      <c r="AH65" s="1" t="str">
        <f ca="1">IFERROR(__xludf.DUMMYFUNCTION("""COMPUTED_VALUE"""),"Sometimes")</f>
        <v>Sometimes</v>
      </c>
      <c r="AI65" s="1" t="str">
        <f ca="1">IFERROR(__xludf.DUMMYFUNCTION("""COMPUTED_VALUE"""),"Rarely")</f>
        <v>Rarely</v>
      </c>
      <c r="AJ65" s="1" t="str">
        <f ca="1">IFERROR(__xludf.DUMMYFUNCTION("""COMPUTED_VALUE"""),"Rarely")</f>
        <v>Rarely</v>
      </c>
      <c r="AK65" s="1" t="str">
        <f ca="1">IFERROR(__xludf.DUMMYFUNCTION("""COMPUTED_VALUE"""),"Sometimes")</f>
        <v>Sometimes</v>
      </c>
      <c r="AL65" s="1" t="str">
        <f ca="1">IFERROR(__xludf.DUMMYFUNCTION("""COMPUTED_VALUE"""),"Rarely")</f>
        <v>Rarely</v>
      </c>
      <c r="AM65" s="1" t="str">
        <f ca="1">IFERROR(__xludf.DUMMYFUNCTION("""COMPUTED_VALUE"""),"Sometimes")</f>
        <v>Sometimes</v>
      </c>
      <c r="AN65" s="1" t="str">
        <f ca="1">IFERROR(__xludf.DUMMYFUNCTION("""COMPUTED_VALUE"""),"Rarely")</f>
        <v>Rarely</v>
      </c>
      <c r="AO65" s="1" t="str">
        <f ca="1">IFERROR(__xludf.DUMMYFUNCTION("""COMPUTED_VALUE"""),"Rarely")</f>
        <v>Rarely</v>
      </c>
      <c r="AP65" s="1" t="str">
        <f ca="1">IFERROR(__xludf.DUMMYFUNCTION("""COMPUTED_VALUE"""),"Rarely")</f>
        <v>Rarely</v>
      </c>
      <c r="AQ65" s="1" t="str">
        <f ca="1">IFERROR(__xludf.DUMMYFUNCTION("""COMPUTED_VALUE"""),"Never")</f>
        <v>Never</v>
      </c>
      <c r="AR65" s="1" t="str">
        <f ca="1">IFERROR(__xludf.DUMMYFUNCTION("""COMPUTED_VALUE"""),"Never")</f>
        <v>Never</v>
      </c>
      <c r="AS65" s="1" t="str">
        <f ca="1">IFERROR(__xludf.DUMMYFUNCTION("""COMPUTED_VALUE"""),"Strongly Disagree")</f>
        <v>Strongly Disagree</v>
      </c>
      <c r="AT65" s="1" t="str">
        <f ca="1">IFERROR(__xludf.DUMMYFUNCTION("""COMPUTED_VALUE"""),"Neutral")</f>
        <v>Neutral</v>
      </c>
      <c r="AU65" s="1" t="str">
        <f ca="1">IFERROR(__xludf.DUMMYFUNCTION("""COMPUTED_VALUE"""),"Neutral")</f>
        <v>Neutral</v>
      </c>
      <c r="AV65" s="1" t="str">
        <f ca="1">IFERROR(__xludf.DUMMYFUNCTION("""COMPUTED_VALUE"""),"Strongly Disagree")</f>
        <v>Strongly Disagree</v>
      </c>
      <c r="AW65" s="1" t="str">
        <f ca="1">IFERROR(__xludf.DUMMYFUNCTION("""COMPUTED_VALUE"""),"Strongly Disagree")</f>
        <v>Strongly Disagree</v>
      </c>
      <c r="AX65" s="1" t="str">
        <f ca="1">IFERROR(__xludf.DUMMYFUNCTION("""COMPUTED_VALUE"""),"Strongly Disagree")</f>
        <v>Strongly Disagree</v>
      </c>
      <c r="AY65" s="1" t="str">
        <f ca="1">IFERROR(__xludf.DUMMYFUNCTION("""COMPUTED_VALUE"""),"Strongly Disagree")</f>
        <v>Strongly Disagree</v>
      </c>
      <c r="AZ65" s="1" t="str">
        <f ca="1">IFERROR(__xludf.DUMMYFUNCTION("""COMPUTED_VALUE"""),"Disagree")</f>
        <v>Disagree</v>
      </c>
      <c r="BA65" s="1" t="str">
        <f ca="1">IFERROR(__xludf.DUMMYFUNCTION("""COMPUTED_VALUE"""),"Neutral")</f>
        <v>Neutral</v>
      </c>
      <c r="BB65" s="1" t="str">
        <f ca="1">IFERROR(__xludf.DUMMYFUNCTION("""COMPUTED_VALUE"""),"Disagree")</f>
        <v>Disagree</v>
      </c>
      <c r="BC65" s="1" t="str">
        <f ca="1">IFERROR(__xludf.DUMMYFUNCTION("""COMPUTED_VALUE"""),"Join in Positive/ Healthy Family Activities, Exercise, Participate in Healthy Recreation/Hobbies")</f>
        <v>Join in Positive/ Healthy Family Activities, Exercise, Participate in Healthy Recreation/Hobbies</v>
      </c>
      <c r="BD65" s="1" t="str">
        <f ca="1">IFERROR(__xludf.DUMMYFUNCTION("""COMPUTED_VALUE"""),"Rarely")</f>
        <v>Rarely</v>
      </c>
      <c r="BF65" s="1">
        <f t="shared" ca="1" si="0"/>
        <v>2</v>
      </c>
      <c r="BG65" s="7">
        <f t="shared" ca="1" si="1"/>
        <v>1</v>
      </c>
      <c r="BH65" s="1">
        <f t="shared" ca="1" si="2"/>
        <v>5</v>
      </c>
      <c r="BI65" s="10">
        <f t="shared" ca="1" si="3"/>
        <v>1</v>
      </c>
      <c r="BJ65" s="10">
        <f t="shared" ca="1" si="4"/>
        <v>3</v>
      </c>
      <c r="BK65" s="10">
        <f t="shared" ca="1" si="5"/>
        <v>4</v>
      </c>
      <c r="BL65" s="10">
        <f t="shared" ref="BL65:BM65" ca="1" si="378">IF(I65="Yes",1,IF(I65="No",2))</f>
        <v>1</v>
      </c>
      <c r="BM65" s="10">
        <f t="shared" ca="1" si="378"/>
        <v>2</v>
      </c>
      <c r="BN65" s="10">
        <f t="shared" ca="1" si="7"/>
        <v>2</v>
      </c>
      <c r="BO65" s="10">
        <f t="shared" ref="BO65:BP65" ca="1" si="379">IF(L65="Strongly Disagree",1,IF(L65="Disagree",2,IF(L65="Neutral",3,IF(L65="Agree",4,IF(L65="Strongly Agree",5)))))</f>
        <v>3</v>
      </c>
      <c r="BP65" s="10">
        <f t="shared" ca="1" si="379"/>
        <v>4</v>
      </c>
      <c r="BQ65" s="10">
        <f t="shared" ca="1" si="9"/>
        <v>4</v>
      </c>
      <c r="BR65" s="1">
        <f t="shared" ca="1" si="10"/>
        <v>3</v>
      </c>
      <c r="BS65" s="10">
        <f t="shared" ref="BS65:CB65" ca="1" si="380">IF(P65="Not at all",1,IF(P65="A little bit",2,IF(P65="Moderately",3,IF(P65="Quite a bit",4,IF(P65="Extremely",5)))))</f>
        <v>3</v>
      </c>
      <c r="BT65" s="10">
        <f t="shared" ca="1" si="380"/>
        <v>4</v>
      </c>
      <c r="BU65" s="10">
        <f t="shared" ca="1" si="380"/>
        <v>4</v>
      </c>
      <c r="BV65" s="10">
        <f t="shared" ca="1" si="380"/>
        <v>3</v>
      </c>
      <c r="BW65" s="10">
        <f t="shared" ca="1" si="380"/>
        <v>3</v>
      </c>
      <c r="BX65" s="10">
        <f t="shared" ca="1" si="380"/>
        <v>3</v>
      </c>
      <c r="BY65" s="10">
        <f t="shared" ca="1" si="380"/>
        <v>3</v>
      </c>
      <c r="BZ65" s="10">
        <f t="shared" ca="1" si="380"/>
        <v>3</v>
      </c>
      <c r="CA65" s="10">
        <f t="shared" ca="1" si="380"/>
        <v>3</v>
      </c>
      <c r="CB65" s="10">
        <f t="shared" ca="1" si="380"/>
        <v>5</v>
      </c>
      <c r="CC65" s="10">
        <f t="shared" ca="1" si="12"/>
        <v>4</v>
      </c>
      <c r="CD65" s="10">
        <f t="shared" ref="CD65:CH65" ca="1" si="381">IF(AA65="Not at all",1,IF(AA65="A little bit",2,IF(AA65="Moderately",3,IF(AA65="Quite a bit",4,IF(AA65="Extremely",5)))))</f>
        <v>1</v>
      </c>
      <c r="CE65" s="10">
        <f t="shared" ca="1" si="381"/>
        <v>1</v>
      </c>
      <c r="CF65" s="10">
        <f t="shared" ca="1" si="381"/>
        <v>1</v>
      </c>
      <c r="CG65" s="10">
        <f t="shared" ca="1" si="381"/>
        <v>1</v>
      </c>
      <c r="CH65" s="10">
        <f t="shared" ca="1" si="381"/>
        <v>1</v>
      </c>
      <c r="CI65" s="10">
        <f t="shared" ref="CI65:CT65" ca="1" si="382">IF(AF65="Never",1,IF(AF65="Rarely",2,IF(AF65="Sometimes",3,IF(AF65="Often",4,IF(AF65="Very Often",5)))))</f>
        <v>3</v>
      </c>
      <c r="CJ65" s="10">
        <f t="shared" ca="1" si="382"/>
        <v>3</v>
      </c>
      <c r="CK65" s="10">
        <f t="shared" ca="1" si="382"/>
        <v>3</v>
      </c>
      <c r="CL65" s="10">
        <f t="shared" ca="1" si="382"/>
        <v>2</v>
      </c>
      <c r="CM65" s="10">
        <f t="shared" ca="1" si="382"/>
        <v>2</v>
      </c>
      <c r="CN65" s="10">
        <f t="shared" ca="1" si="382"/>
        <v>3</v>
      </c>
      <c r="CO65" s="10">
        <f t="shared" ca="1" si="382"/>
        <v>2</v>
      </c>
      <c r="CP65" s="10">
        <f t="shared" ca="1" si="382"/>
        <v>3</v>
      </c>
      <c r="CQ65" s="10">
        <f t="shared" ca="1" si="382"/>
        <v>2</v>
      </c>
      <c r="CR65" s="10">
        <f t="shared" ca="1" si="382"/>
        <v>2</v>
      </c>
      <c r="CS65" s="10">
        <f t="shared" ca="1" si="382"/>
        <v>2</v>
      </c>
      <c r="CT65" s="10">
        <f t="shared" ca="1" si="382"/>
        <v>1</v>
      </c>
      <c r="CU65" s="10">
        <f t="shared" ca="1" si="15"/>
        <v>1</v>
      </c>
      <c r="CV65" s="1">
        <f t="shared" ref="CV65:DE65" ca="1" si="383">IF(AS65="Strongly Disagree",1,IF(AS65="Disagree",2,IF(AS65="Neutral",3,IF(AS65="Agree",4,IF(AS65="Strongly Agree",5)))))</f>
        <v>1</v>
      </c>
      <c r="CW65" s="1">
        <f t="shared" ca="1" si="383"/>
        <v>3</v>
      </c>
      <c r="CX65" s="1">
        <f t="shared" ca="1" si="383"/>
        <v>3</v>
      </c>
      <c r="CY65" s="1">
        <f t="shared" ca="1" si="383"/>
        <v>1</v>
      </c>
      <c r="CZ65" s="1">
        <f t="shared" ca="1" si="383"/>
        <v>1</v>
      </c>
      <c r="DA65" s="1">
        <f t="shared" ca="1" si="383"/>
        <v>1</v>
      </c>
      <c r="DB65" s="1">
        <f t="shared" ca="1" si="383"/>
        <v>1</v>
      </c>
      <c r="DC65" s="1">
        <f t="shared" ca="1" si="383"/>
        <v>2</v>
      </c>
      <c r="DD65" s="1">
        <f t="shared" ca="1" si="383"/>
        <v>3</v>
      </c>
      <c r="DE65" s="1">
        <f t="shared" ca="1" si="383"/>
        <v>2</v>
      </c>
      <c r="DG65" s="1">
        <f t="shared" ca="1" si="17"/>
        <v>2</v>
      </c>
    </row>
    <row r="66" spans="1:111" ht="15">
      <c r="A66" s="8">
        <f ca="1">IFERROR(__xludf.DUMMYFUNCTION("""COMPUTED_VALUE"""),43802.5383252199)</f>
        <v>43802.538325219903</v>
      </c>
      <c r="B66" s="1" t="str">
        <f ca="1">IFERROR(__xludf.DUMMYFUNCTION("""COMPUTED_VALUE"""),"Yes")</f>
        <v>Yes</v>
      </c>
      <c r="C66" s="3" t="str">
        <f ca="1">IFERROR(__xludf.DUMMYFUNCTION("""COMPUTED_VALUE"""),"Sworn Officer")</f>
        <v>Sworn Officer</v>
      </c>
      <c r="D66" s="1" t="str">
        <f ca="1">IFERROR(__xludf.DUMMYFUNCTION("""COMPUTED_VALUE"""),"7-13 years")</f>
        <v>7-13 years</v>
      </c>
      <c r="E66" s="1" t="str">
        <f ca="1">IFERROR(__xludf.DUMMYFUNCTION("""COMPUTED_VALUE"""),"Moderately")</f>
        <v>Moderately</v>
      </c>
      <c r="F66" s="1" t="str">
        <f ca="1">IFERROR(__xludf.DUMMYFUNCTION("""COMPUTED_VALUE"""),"No")</f>
        <v>No</v>
      </c>
      <c r="G66" s="1" t="str">
        <f ca="1">IFERROR(__xludf.DUMMYFUNCTION("""COMPUTED_VALUE"""),"Never")</f>
        <v>Never</v>
      </c>
      <c r="H66" s="1" t="str">
        <f ca="1">IFERROR(__xludf.DUMMYFUNCTION("""COMPUTED_VALUE"""),"A little bit")</f>
        <v>A little bit</v>
      </c>
      <c r="I66" s="1" t="str">
        <f ca="1">IFERROR(__xludf.DUMMYFUNCTION("""COMPUTED_VALUE"""),"Yes")</f>
        <v>Yes</v>
      </c>
      <c r="J66" s="1" t="str">
        <f ca="1">IFERROR(__xludf.DUMMYFUNCTION("""COMPUTED_VALUE"""),"No")</f>
        <v>No</v>
      </c>
      <c r="K66" s="1" t="str">
        <f ca="1">IFERROR(__xludf.DUMMYFUNCTION("""COMPUTED_VALUE"""),"Never")</f>
        <v>Never</v>
      </c>
      <c r="L66" s="1" t="str">
        <f ca="1">IFERROR(__xludf.DUMMYFUNCTION("""COMPUTED_VALUE"""),"Disagree")</f>
        <v>Disagree</v>
      </c>
      <c r="M66" s="1" t="str">
        <f ca="1">IFERROR(__xludf.DUMMYFUNCTION("""COMPUTED_VALUE"""),"Disagree")</f>
        <v>Disagree</v>
      </c>
      <c r="N66" s="1" t="str">
        <f ca="1">IFERROR(__xludf.DUMMYFUNCTION("""COMPUTED_VALUE"""),"A little bit")</f>
        <v>A little bit</v>
      </c>
      <c r="O66" s="1" t="str">
        <f ca="1">IFERROR(__xludf.DUMMYFUNCTION("""COMPUTED_VALUE"""),"Agree")</f>
        <v>Agree</v>
      </c>
      <c r="P66" s="1" t="str">
        <f ca="1">IFERROR(__xludf.DUMMYFUNCTION("""COMPUTED_VALUE"""),"Moderately")</f>
        <v>Moderately</v>
      </c>
      <c r="Q66" s="1" t="str">
        <f ca="1">IFERROR(__xludf.DUMMYFUNCTION("""COMPUTED_VALUE"""),"Quite a bit")</f>
        <v>Quite a bit</v>
      </c>
      <c r="R66" s="1" t="str">
        <f ca="1">IFERROR(__xludf.DUMMYFUNCTION("""COMPUTED_VALUE"""),"Quite a bit")</f>
        <v>Quite a bit</v>
      </c>
      <c r="S66" s="1" t="str">
        <f ca="1">IFERROR(__xludf.DUMMYFUNCTION("""COMPUTED_VALUE"""),"A little bit")</f>
        <v>A little bit</v>
      </c>
      <c r="T66" s="1" t="str">
        <f ca="1">IFERROR(__xludf.DUMMYFUNCTION("""COMPUTED_VALUE"""),"Not at all")</f>
        <v>Not at all</v>
      </c>
      <c r="U66" s="1" t="str">
        <f ca="1">IFERROR(__xludf.DUMMYFUNCTION("""COMPUTED_VALUE"""),"A little bit")</f>
        <v>A little bit</v>
      </c>
      <c r="V66" s="1" t="str">
        <f ca="1">IFERROR(__xludf.DUMMYFUNCTION("""COMPUTED_VALUE"""),"Quite a bit")</f>
        <v>Quite a bit</v>
      </c>
      <c r="W66" s="1" t="str">
        <f ca="1">IFERROR(__xludf.DUMMYFUNCTION("""COMPUTED_VALUE"""),"Not at all")</f>
        <v>Not at all</v>
      </c>
      <c r="X66" s="1" t="str">
        <f ca="1">IFERROR(__xludf.DUMMYFUNCTION("""COMPUTED_VALUE"""),"Not at all")</f>
        <v>Not at all</v>
      </c>
      <c r="Y66" s="1" t="str">
        <f ca="1">IFERROR(__xludf.DUMMYFUNCTION("""COMPUTED_VALUE"""),"A little bit")</f>
        <v>A little bit</v>
      </c>
      <c r="Z66" s="1" t="str">
        <f ca="1">IFERROR(__xludf.DUMMYFUNCTION("""COMPUTED_VALUE"""),"Positively")</f>
        <v>Positively</v>
      </c>
      <c r="AA66" s="1" t="str">
        <f ca="1">IFERROR(__xludf.DUMMYFUNCTION("""COMPUTED_VALUE"""),"A little bit")</f>
        <v>A little bit</v>
      </c>
      <c r="AB66" s="1" t="str">
        <f ca="1">IFERROR(__xludf.DUMMYFUNCTION("""COMPUTED_VALUE"""),"Extremely")</f>
        <v>Extremely</v>
      </c>
      <c r="AC66" s="1" t="str">
        <f ca="1">IFERROR(__xludf.DUMMYFUNCTION("""COMPUTED_VALUE"""),"Extremely")</f>
        <v>Extremely</v>
      </c>
      <c r="AD66" s="1" t="str">
        <f ca="1">IFERROR(__xludf.DUMMYFUNCTION("""COMPUTED_VALUE"""),"Not at all")</f>
        <v>Not at all</v>
      </c>
      <c r="AE66" s="1" t="str">
        <f ca="1">IFERROR(__xludf.DUMMYFUNCTION("""COMPUTED_VALUE"""),"Not at all")</f>
        <v>Not at all</v>
      </c>
      <c r="AF66" s="1" t="str">
        <f ca="1">IFERROR(__xludf.DUMMYFUNCTION("""COMPUTED_VALUE"""),"Sometimes")</f>
        <v>Sometimes</v>
      </c>
      <c r="AG66" s="1" t="str">
        <f ca="1">IFERROR(__xludf.DUMMYFUNCTION("""COMPUTED_VALUE"""),"Sometimes")</f>
        <v>Sometimes</v>
      </c>
      <c r="AH66" s="1" t="str">
        <f ca="1">IFERROR(__xludf.DUMMYFUNCTION("""COMPUTED_VALUE"""),"Never")</f>
        <v>Never</v>
      </c>
      <c r="AI66" s="1" t="str">
        <f ca="1">IFERROR(__xludf.DUMMYFUNCTION("""COMPUTED_VALUE"""),"Sometimes")</f>
        <v>Sometimes</v>
      </c>
      <c r="AJ66" s="1" t="str">
        <f ca="1">IFERROR(__xludf.DUMMYFUNCTION("""COMPUTED_VALUE"""),"Rarely")</f>
        <v>Rarely</v>
      </c>
      <c r="AK66" s="1" t="str">
        <f ca="1">IFERROR(__xludf.DUMMYFUNCTION("""COMPUTED_VALUE"""),"Rarely")</f>
        <v>Rarely</v>
      </c>
      <c r="AL66" s="1" t="str">
        <f ca="1">IFERROR(__xludf.DUMMYFUNCTION("""COMPUTED_VALUE"""),"Sometimes")</f>
        <v>Sometimes</v>
      </c>
      <c r="AM66" s="1" t="str">
        <f ca="1">IFERROR(__xludf.DUMMYFUNCTION("""COMPUTED_VALUE"""),"Never")</f>
        <v>Never</v>
      </c>
      <c r="AN66" s="1" t="str">
        <f ca="1">IFERROR(__xludf.DUMMYFUNCTION("""COMPUTED_VALUE"""),"Sometimes")</f>
        <v>Sometimes</v>
      </c>
      <c r="AO66" s="1" t="str">
        <f ca="1">IFERROR(__xludf.DUMMYFUNCTION("""COMPUTED_VALUE"""),"Never")</f>
        <v>Never</v>
      </c>
      <c r="AP66" s="1" t="str">
        <f ca="1">IFERROR(__xludf.DUMMYFUNCTION("""COMPUTED_VALUE"""),"Rarely")</f>
        <v>Rarely</v>
      </c>
      <c r="AQ66" s="1" t="str">
        <f ca="1">IFERROR(__xludf.DUMMYFUNCTION("""COMPUTED_VALUE"""),"Rarely")</f>
        <v>Rarely</v>
      </c>
      <c r="AR66" s="1" t="str">
        <f ca="1">IFERROR(__xludf.DUMMYFUNCTION("""COMPUTED_VALUE"""),"Never")</f>
        <v>Never</v>
      </c>
      <c r="AS66" s="1" t="str">
        <f ca="1">IFERROR(__xludf.DUMMYFUNCTION("""COMPUTED_VALUE"""),"Neutral")</f>
        <v>Neutral</v>
      </c>
      <c r="AT66" s="1" t="str">
        <f ca="1">IFERROR(__xludf.DUMMYFUNCTION("""COMPUTED_VALUE"""),"Disagree")</f>
        <v>Disagree</v>
      </c>
      <c r="AU66" s="1" t="str">
        <f ca="1">IFERROR(__xludf.DUMMYFUNCTION("""COMPUTED_VALUE"""),"Neutral")</f>
        <v>Neutral</v>
      </c>
      <c r="AV66" s="1" t="str">
        <f ca="1">IFERROR(__xludf.DUMMYFUNCTION("""COMPUTED_VALUE"""),"Disagree")</f>
        <v>Disagree</v>
      </c>
      <c r="AW66" s="1" t="str">
        <f ca="1">IFERROR(__xludf.DUMMYFUNCTION("""COMPUTED_VALUE"""),"Neutral")</f>
        <v>Neutral</v>
      </c>
      <c r="AX66" s="1" t="str">
        <f ca="1">IFERROR(__xludf.DUMMYFUNCTION("""COMPUTED_VALUE"""),"Agree")</f>
        <v>Agree</v>
      </c>
      <c r="AY66" s="1" t="str">
        <f ca="1">IFERROR(__xludf.DUMMYFUNCTION("""COMPUTED_VALUE"""),"Neutral")</f>
        <v>Neutral</v>
      </c>
      <c r="AZ66" s="1" t="str">
        <f ca="1">IFERROR(__xludf.DUMMYFUNCTION("""COMPUTED_VALUE"""),"Neutral")</f>
        <v>Neutral</v>
      </c>
      <c r="BA66" s="1" t="str">
        <f ca="1">IFERROR(__xludf.DUMMYFUNCTION("""COMPUTED_VALUE"""),"Neutral")</f>
        <v>Neutral</v>
      </c>
      <c r="BB66" s="1" t="str">
        <f ca="1">IFERROR(__xludf.DUMMYFUNCTION("""COMPUTED_VALUE"""),"Disagree")</f>
        <v>Disagree</v>
      </c>
      <c r="BC66" s="1" t="str">
        <f ca="1">IFERROR(__xludf.DUMMYFUNCTION("""COMPUTED_VALUE"""),"Join in Positive/ Healthy Family Activities, Exercise, Meditation/ Mindfulness, Talk to others outside of the department about your hard shift, Participate in Healthy Recreation/Hobbies")</f>
        <v>Join in Positive/ Healthy Family Activities, Exercise, Meditation/ Mindfulness, Talk to others outside of the department about your hard shift, Participate in Healthy Recreation/Hobbies</v>
      </c>
      <c r="BD66" s="1" t="str">
        <f ca="1">IFERROR(__xludf.DUMMYFUNCTION("""COMPUTED_VALUE"""),"Never")</f>
        <v>Never</v>
      </c>
      <c r="BF66" s="1">
        <f t="shared" ca="1" si="0"/>
        <v>1</v>
      </c>
      <c r="BG66" s="7">
        <f t="shared" ca="1" si="1"/>
        <v>2</v>
      </c>
      <c r="BH66" s="1">
        <f t="shared" ca="1" si="2"/>
        <v>3</v>
      </c>
      <c r="BI66" s="10">
        <f t="shared" ca="1" si="3"/>
        <v>2</v>
      </c>
      <c r="BJ66" s="10">
        <f t="shared" ca="1" si="4"/>
        <v>1</v>
      </c>
      <c r="BK66" s="10">
        <f t="shared" ca="1" si="5"/>
        <v>2</v>
      </c>
      <c r="BL66" s="10">
        <f t="shared" ref="BL66:BM66" ca="1" si="384">IF(I66="Yes",1,IF(I66="No",2))</f>
        <v>1</v>
      </c>
      <c r="BM66" s="10">
        <f t="shared" ca="1" si="384"/>
        <v>2</v>
      </c>
      <c r="BN66" s="10">
        <f t="shared" ca="1" si="7"/>
        <v>1</v>
      </c>
      <c r="BO66" s="10">
        <f t="shared" ref="BO66:BP66" ca="1" si="385">IF(L66="Strongly Disagree",1,IF(L66="Disagree",2,IF(L66="Neutral",3,IF(L66="Agree",4,IF(L66="Strongly Agree",5)))))</f>
        <v>2</v>
      </c>
      <c r="BP66" s="10">
        <f t="shared" ca="1" si="385"/>
        <v>2</v>
      </c>
      <c r="BQ66" s="10">
        <f t="shared" ca="1" si="9"/>
        <v>2</v>
      </c>
      <c r="BR66" s="1">
        <f t="shared" ca="1" si="10"/>
        <v>4</v>
      </c>
      <c r="BS66" s="10">
        <f t="shared" ref="BS66:CB66" ca="1" si="386">IF(P66="Not at all",1,IF(P66="A little bit",2,IF(P66="Moderately",3,IF(P66="Quite a bit",4,IF(P66="Extremely",5)))))</f>
        <v>3</v>
      </c>
      <c r="BT66" s="10">
        <f t="shared" ca="1" si="386"/>
        <v>4</v>
      </c>
      <c r="BU66" s="10">
        <f t="shared" ca="1" si="386"/>
        <v>4</v>
      </c>
      <c r="BV66" s="10">
        <f t="shared" ca="1" si="386"/>
        <v>2</v>
      </c>
      <c r="BW66" s="10">
        <f t="shared" ca="1" si="386"/>
        <v>1</v>
      </c>
      <c r="BX66" s="10">
        <f t="shared" ca="1" si="386"/>
        <v>2</v>
      </c>
      <c r="BY66" s="10">
        <f t="shared" ca="1" si="386"/>
        <v>4</v>
      </c>
      <c r="BZ66" s="10">
        <f t="shared" ca="1" si="386"/>
        <v>1</v>
      </c>
      <c r="CA66" s="10">
        <f t="shared" ca="1" si="386"/>
        <v>1</v>
      </c>
      <c r="CB66" s="10">
        <f t="shared" ca="1" si="386"/>
        <v>2</v>
      </c>
      <c r="CC66" s="10">
        <f t="shared" ca="1" si="12"/>
        <v>2</v>
      </c>
      <c r="CD66" s="10">
        <f t="shared" ref="CD66:CH66" ca="1" si="387">IF(AA66="Not at all",1,IF(AA66="A little bit",2,IF(AA66="Moderately",3,IF(AA66="Quite a bit",4,IF(AA66="Extremely",5)))))</f>
        <v>2</v>
      </c>
      <c r="CE66" s="10">
        <f t="shared" ca="1" si="387"/>
        <v>5</v>
      </c>
      <c r="CF66" s="10">
        <f t="shared" ca="1" si="387"/>
        <v>5</v>
      </c>
      <c r="CG66" s="10">
        <f t="shared" ca="1" si="387"/>
        <v>1</v>
      </c>
      <c r="CH66" s="10">
        <f t="shared" ca="1" si="387"/>
        <v>1</v>
      </c>
      <c r="CI66" s="10">
        <f t="shared" ref="CI66:CT66" ca="1" si="388">IF(AF66="Never",1,IF(AF66="Rarely",2,IF(AF66="Sometimes",3,IF(AF66="Often",4,IF(AF66="Very Often",5)))))</f>
        <v>3</v>
      </c>
      <c r="CJ66" s="10">
        <f t="shared" ca="1" si="388"/>
        <v>3</v>
      </c>
      <c r="CK66" s="10">
        <f t="shared" ca="1" si="388"/>
        <v>1</v>
      </c>
      <c r="CL66" s="10">
        <f t="shared" ca="1" si="388"/>
        <v>3</v>
      </c>
      <c r="CM66" s="10">
        <f t="shared" ca="1" si="388"/>
        <v>2</v>
      </c>
      <c r="CN66" s="10">
        <f t="shared" ca="1" si="388"/>
        <v>2</v>
      </c>
      <c r="CO66" s="10">
        <f t="shared" ca="1" si="388"/>
        <v>3</v>
      </c>
      <c r="CP66" s="10">
        <f t="shared" ca="1" si="388"/>
        <v>1</v>
      </c>
      <c r="CQ66" s="10">
        <f t="shared" ca="1" si="388"/>
        <v>3</v>
      </c>
      <c r="CR66" s="10">
        <f t="shared" ca="1" si="388"/>
        <v>1</v>
      </c>
      <c r="CS66" s="10">
        <f t="shared" ca="1" si="388"/>
        <v>2</v>
      </c>
      <c r="CT66" s="10">
        <f t="shared" ca="1" si="388"/>
        <v>2</v>
      </c>
      <c r="CU66" s="10">
        <f t="shared" ca="1" si="15"/>
        <v>1</v>
      </c>
      <c r="CV66" s="1">
        <f t="shared" ref="CV66:DE66" ca="1" si="389">IF(AS66="Strongly Disagree",1,IF(AS66="Disagree",2,IF(AS66="Neutral",3,IF(AS66="Agree",4,IF(AS66="Strongly Agree",5)))))</f>
        <v>3</v>
      </c>
      <c r="CW66" s="1">
        <f t="shared" ca="1" si="389"/>
        <v>2</v>
      </c>
      <c r="CX66" s="1">
        <f t="shared" ca="1" si="389"/>
        <v>3</v>
      </c>
      <c r="CY66" s="1">
        <f t="shared" ca="1" si="389"/>
        <v>2</v>
      </c>
      <c r="CZ66" s="1">
        <f t="shared" ca="1" si="389"/>
        <v>3</v>
      </c>
      <c r="DA66" s="1">
        <f t="shared" ca="1" si="389"/>
        <v>4</v>
      </c>
      <c r="DB66" s="1">
        <f t="shared" ca="1" si="389"/>
        <v>3</v>
      </c>
      <c r="DC66" s="1">
        <f t="shared" ca="1" si="389"/>
        <v>3</v>
      </c>
      <c r="DD66" s="1">
        <f t="shared" ca="1" si="389"/>
        <v>3</v>
      </c>
      <c r="DE66" s="1">
        <f t="shared" ca="1" si="389"/>
        <v>2</v>
      </c>
      <c r="DG66" s="1">
        <f t="shared" ca="1" si="17"/>
        <v>1</v>
      </c>
    </row>
    <row r="67" spans="1:111" ht="15">
      <c r="A67" s="8">
        <f ca="1">IFERROR(__xludf.DUMMYFUNCTION("""COMPUTED_VALUE"""),43802.5403587037)</f>
        <v>43802.5403587037</v>
      </c>
      <c r="B67" s="1" t="str">
        <f ca="1">IFERROR(__xludf.DUMMYFUNCTION("""COMPUTED_VALUE"""),"Yes")</f>
        <v>Yes</v>
      </c>
      <c r="C67" s="3" t="str">
        <f ca="1">IFERROR(__xludf.DUMMYFUNCTION("""COMPUTED_VALUE"""),"Law Enforcement Professional  (Dispatch or other Civilian Department Member )")</f>
        <v>Law Enforcement Professional  (Dispatch or other Civilian Department Member )</v>
      </c>
      <c r="D67" s="1" t="str">
        <f ca="1">IFERROR(__xludf.DUMMYFUNCTION("""COMPUTED_VALUE"""),"1-6 years")</f>
        <v>1-6 years</v>
      </c>
      <c r="E67" s="1" t="str">
        <f ca="1">IFERROR(__xludf.DUMMYFUNCTION("""COMPUTED_VALUE"""),"Quite a bit")</f>
        <v>Quite a bit</v>
      </c>
      <c r="F67" s="1" t="str">
        <f ca="1">IFERROR(__xludf.DUMMYFUNCTION("""COMPUTED_VALUE"""),"Yes")</f>
        <v>Yes</v>
      </c>
      <c r="G67" s="1" t="str">
        <f ca="1">IFERROR(__xludf.DUMMYFUNCTION("""COMPUTED_VALUE"""),"Sometimes")</f>
        <v>Sometimes</v>
      </c>
      <c r="H67" s="1" t="str">
        <f ca="1">IFERROR(__xludf.DUMMYFUNCTION("""COMPUTED_VALUE"""),"A little bit")</f>
        <v>A little bit</v>
      </c>
      <c r="I67" s="1" t="str">
        <f ca="1">IFERROR(__xludf.DUMMYFUNCTION("""COMPUTED_VALUE"""),"Yes")</f>
        <v>Yes</v>
      </c>
      <c r="J67" s="1" t="str">
        <f ca="1">IFERROR(__xludf.DUMMYFUNCTION("""COMPUTED_VALUE"""),"No")</f>
        <v>No</v>
      </c>
      <c r="K67" s="1" t="str">
        <f ca="1">IFERROR(__xludf.DUMMYFUNCTION("""COMPUTED_VALUE"""),"Rarely")</f>
        <v>Rarely</v>
      </c>
      <c r="L67" s="1" t="str">
        <f ca="1">IFERROR(__xludf.DUMMYFUNCTION("""COMPUTED_VALUE"""),"Neutral")</f>
        <v>Neutral</v>
      </c>
      <c r="M67" s="1" t="str">
        <f ca="1">IFERROR(__xludf.DUMMYFUNCTION("""COMPUTED_VALUE"""),"Agree")</f>
        <v>Agree</v>
      </c>
      <c r="N67" s="1" t="str">
        <f ca="1">IFERROR(__xludf.DUMMYFUNCTION("""COMPUTED_VALUE"""),"A little bit")</f>
        <v>A little bit</v>
      </c>
      <c r="O67" s="1" t="str">
        <f ca="1">IFERROR(__xludf.DUMMYFUNCTION("""COMPUTED_VALUE"""),"Agree")</f>
        <v>Agree</v>
      </c>
      <c r="P67" s="1" t="str">
        <f ca="1">IFERROR(__xludf.DUMMYFUNCTION("""COMPUTED_VALUE"""),"Quite a bit")</f>
        <v>Quite a bit</v>
      </c>
      <c r="Q67" s="1" t="str">
        <f ca="1">IFERROR(__xludf.DUMMYFUNCTION("""COMPUTED_VALUE"""),"Moderately")</f>
        <v>Moderately</v>
      </c>
      <c r="R67" s="1" t="str">
        <f ca="1">IFERROR(__xludf.DUMMYFUNCTION("""COMPUTED_VALUE"""),"Moderately")</f>
        <v>Moderately</v>
      </c>
      <c r="S67" s="1" t="str">
        <f ca="1">IFERROR(__xludf.DUMMYFUNCTION("""COMPUTED_VALUE"""),"A little bit")</f>
        <v>A little bit</v>
      </c>
      <c r="T67" s="1" t="str">
        <f ca="1">IFERROR(__xludf.DUMMYFUNCTION("""COMPUTED_VALUE"""),"A little bit")</f>
        <v>A little bit</v>
      </c>
      <c r="U67" s="1" t="str">
        <f ca="1">IFERROR(__xludf.DUMMYFUNCTION("""COMPUTED_VALUE"""),"Quite a bit")</f>
        <v>Quite a bit</v>
      </c>
      <c r="V67" s="1" t="str">
        <f ca="1">IFERROR(__xludf.DUMMYFUNCTION("""COMPUTED_VALUE"""),"Quite a bit")</f>
        <v>Quite a bit</v>
      </c>
      <c r="W67" s="1" t="str">
        <f ca="1">IFERROR(__xludf.DUMMYFUNCTION("""COMPUTED_VALUE"""),"A little bit")</f>
        <v>A little bit</v>
      </c>
      <c r="X67" s="1" t="str">
        <f ca="1">IFERROR(__xludf.DUMMYFUNCTION("""COMPUTED_VALUE"""),"Quite a bit")</f>
        <v>Quite a bit</v>
      </c>
      <c r="Y67" s="1" t="str">
        <f ca="1">IFERROR(__xludf.DUMMYFUNCTION("""COMPUTED_VALUE"""),"Extremely")</f>
        <v>Extremely</v>
      </c>
      <c r="Z67" s="1" t="str">
        <f ca="1">IFERROR(__xludf.DUMMYFUNCTION("""COMPUTED_VALUE"""),"Both")</f>
        <v>Both</v>
      </c>
      <c r="AA67" s="1" t="str">
        <f ca="1">IFERROR(__xludf.DUMMYFUNCTION("""COMPUTED_VALUE"""),"Moderately")</f>
        <v>Moderately</v>
      </c>
      <c r="AB67" s="1" t="str">
        <f ca="1">IFERROR(__xludf.DUMMYFUNCTION("""COMPUTED_VALUE"""),"Extremely")</f>
        <v>Extremely</v>
      </c>
      <c r="AC67" s="1" t="str">
        <f ca="1">IFERROR(__xludf.DUMMYFUNCTION("""COMPUTED_VALUE"""),"Extremely")</f>
        <v>Extremely</v>
      </c>
      <c r="AD67" s="1" t="str">
        <f ca="1">IFERROR(__xludf.DUMMYFUNCTION("""COMPUTED_VALUE"""),"Not at all")</f>
        <v>Not at all</v>
      </c>
      <c r="AE67" s="1" t="str">
        <f ca="1">IFERROR(__xludf.DUMMYFUNCTION("""COMPUTED_VALUE"""),"Not at all")</f>
        <v>Not at all</v>
      </c>
      <c r="AF67" s="1" t="str">
        <f ca="1">IFERROR(__xludf.DUMMYFUNCTION("""COMPUTED_VALUE"""),"Often")</f>
        <v>Often</v>
      </c>
      <c r="AG67" s="1" t="str">
        <f ca="1">IFERROR(__xludf.DUMMYFUNCTION("""COMPUTED_VALUE"""),"Sometimes")</f>
        <v>Sometimes</v>
      </c>
      <c r="AH67" s="1" t="str">
        <f ca="1">IFERROR(__xludf.DUMMYFUNCTION("""COMPUTED_VALUE"""),"Never")</f>
        <v>Never</v>
      </c>
      <c r="AI67" s="1" t="str">
        <f ca="1">IFERROR(__xludf.DUMMYFUNCTION("""COMPUTED_VALUE"""),"Rarely")</f>
        <v>Rarely</v>
      </c>
      <c r="AJ67" s="1" t="str">
        <f ca="1">IFERROR(__xludf.DUMMYFUNCTION("""COMPUTED_VALUE"""),"Never")</f>
        <v>Never</v>
      </c>
      <c r="AK67" s="1" t="str">
        <f ca="1">IFERROR(__xludf.DUMMYFUNCTION("""COMPUTED_VALUE"""),"Often")</f>
        <v>Often</v>
      </c>
      <c r="AL67" s="1" t="str">
        <f ca="1">IFERROR(__xludf.DUMMYFUNCTION("""COMPUTED_VALUE"""),"Rarely")</f>
        <v>Rarely</v>
      </c>
      <c r="AM67" s="1" t="str">
        <f ca="1">IFERROR(__xludf.DUMMYFUNCTION("""COMPUTED_VALUE"""),"Rarely")</f>
        <v>Rarely</v>
      </c>
      <c r="AN67" s="1" t="str">
        <f ca="1">IFERROR(__xludf.DUMMYFUNCTION("""COMPUTED_VALUE"""),"Rarely")</f>
        <v>Rarely</v>
      </c>
      <c r="AO67" s="1" t="str">
        <f ca="1">IFERROR(__xludf.DUMMYFUNCTION("""COMPUTED_VALUE"""),"Rarely")</f>
        <v>Rarely</v>
      </c>
      <c r="AP67" s="1" t="str">
        <f ca="1">IFERROR(__xludf.DUMMYFUNCTION("""COMPUTED_VALUE"""),"Never")</f>
        <v>Never</v>
      </c>
      <c r="AQ67" s="1" t="str">
        <f ca="1">IFERROR(__xludf.DUMMYFUNCTION("""COMPUTED_VALUE"""),"Never")</f>
        <v>Never</v>
      </c>
      <c r="AR67" s="1" t="str">
        <f ca="1">IFERROR(__xludf.DUMMYFUNCTION("""COMPUTED_VALUE"""),"Never")</f>
        <v>Never</v>
      </c>
      <c r="AS67" s="1" t="str">
        <f ca="1">IFERROR(__xludf.DUMMYFUNCTION("""COMPUTED_VALUE"""),"Disagree")</f>
        <v>Disagree</v>
      </c>
      <c r="AT67" s="1" t="str">
        <f ca="1">IFERROR(__xludf.DUMMYFUNCTION("""COMPUTED_VALUE"""),"Disagree")</f>
        <v>Disagree</v>
      </c>
      <c r="AU67" s="1" t="str">
        <f ca="1">IFERROR(__xludf.DUMMYFUNCTION("""COMPUTED_VALUE"""),"Disagree")</f>
        <v>Disagree</v>
      </c>
      <c r="AV67" s="1" t="str">
        <f ca="1">IFERROR(__xludf.DUMMYFUNCTION("""COMPUTED_VALUE"""),"Disagree")</f>
        <v>Disagree</v>
      </c>
      <c r="AW67" s="1" t="str">
        <f ca="1">IFERROR(__xludf.DUMMYFUNCTION("""COMPUTED_VALUE"""),"Disagree")</f>
        <v>Disagree</v>
      </c>
      <c r="AX67" s="1" t="str">
        <f ca="1">IFERROR(__xludf.DUMMYFUNCTION("""COMPUTED_VALUE"""),"Disagree")</f>
        <v>Disagree</v>
      </c>
      <c r="AY67" s="1" t="str">
        <f ca="1">IFERROR(__xludf.DUMMYFUNCTION("""COMPUTED_VALUE"""),"Disagree")</f>
        <v>Disagree</v>
      </c>
      <c r="AZ67" s="1" t="str">
        <f ca="1">IFERROR(__xludf.DUMMYFUNCTION("""COMPUTED_VALUE"""),"Disagree")</f>
        <v>Disagree</v>
      </c>
      <c r="BA67" s="1" t="str">
        <f ca="1">IFERROR(__xludf.DUMMYFUNCTION("""COMPUTED_VALUE"""),"Strongly Agree")</f>
        <v>Strongly Agree</v>
      </c>
      <c r="BB67" s="1" t="str">
        <f ca="1">IFERROR(__xludf.DUMMYFUNCTION("""COMPUTED_VALUE"""),"Neutral")</f>
        <v>Neutral</v>
      </c>
      <c r="BC67" s="1" t="str">
        <f ca="1">IFERROR(__xludf.DUMMYFUNCTION("""COMPUTED_VALUE"""),"Join in Positive/ Healthy Family Activities, Exercise, Talk to others outside of the department about your hard shift, Participate in Healthy Recreation/Hobbies")</f>
        <v>Join in Positive/ Healthy Family Activities, Exercise, Talk to others outside of the department about your hard shift, Participate in Healthy Recreation/Hobbies</v>
      </c>
      <c r="BD67" s="1" t="str">
        <f ca="1">IFERROR(__xludf.DUMMYFUNCTION("""COMPUTED_VALUE"""),"Never")</f>
        <v>Never</v>
      </c>
      <c r="BF67" s="1">
        <f t="shared" ca="1" si="0"/>
        <v>2</v>
      </c>
      <c r="BG67" s="7">
        <f t="shared" ca="1" si="1"/>
        <v>1</v>
      </c>
      <c r="BH67" s="1">
        <f t="shared" ca="1" si="2"/>
        <v>4</v>
      </c>
      <c r="BI67" s="10">
        <f t="shared" ca="1" si="3"/>
        <v>1</v>
      </c>
      <c r="BJ67" s="10">
        <f t="shared" ca="1" si="4"/>
        <v>3</v>
      </c>
      <c r="BK67" s="10">
        <f t="shared" ca="1" si="5"/>
        <v>2</v>
      </c>
      <c r="BL67" s="10">
        <f t="shared" ref="BL67:BM67" ca="1" si="390">IF(I67="Yes",1,IF(I67="No",2))</f>
        <v>1</v>
      </c>
      <c r="BM67" s="10">
        <f t="shared" ca="1" si="390"/>
        <v>2</v>
      </c>
      <c r="BN67" s="10">
        <f t="shared" ca="1" si="7"/>
        <v>2</v>
      </c>
      <c r="BO67" s="10">
        <f t="shared" ref="BO67:BP67" ca="1" si="391">IF(L67="Strongly Disagree",1,IF(L67="Disagree",2,IF(L67="Neutral",3,IF(L67="Agree",4,IF(L67="Strongly Agree",5)))))</f>
        <v>3</v>
      </c>
      <c r="BP67" s="10">
        <f t="shared" ca="1" si="391"/>
        <v>4</v>
      </c>
      <c r="BQ67" s="10">
        <f t="shared" ca="1" si="9"/>
        <v>2</v>
      </c>
      <c r="BR67" s="1">
        <f t="shared" ca="1" si="10"/>
        <v>4</v>
      </c>
      <c r="BS67" s="10">
        <f t="shared" ref="BS67:CB67" ca="1" si="392">IF(P67="Not at all",1,IF(P67="A little bit",2,IF(P67="Moderately",3,IF(P67="Quite a bit",4,IF(P67="Extremely",5)))))</f>
        <v>4</v>
      </c>
      <c r="BT67" s="10">
        <f t="shared" ca="1" si="392"/>
        <v>3</v>
      </c>
      <c r="BU67" s="10">
        <f t="shared" ca="1" si="392"/>
        <v>3</v>
      </c>
      <c r="BV67" s="10">
        <f t="shared" ca="1" si="392"/>
        <v>2</v>
      </c>
      <c r="BW67" s="10">
        <f t="shared" ca="1" si="392"/>
        <v>2</v>
      </c>
      <c r="BX67" s="10">
        <f t="shared" ca="1" si="392"/>
        <v>4</v>
      </c>
      <c r="BY67" s="10">
        <f t="shared" ca="1" si="392"/>
        <v>4</v>
      </c>
      <c r="BZ67" s="10">
        <f t="shared" ca="1" si="392"/>
        <v>2</v>
      </c>
      <c r="CA67" s="10">
        <f t="shared" ca="1" si="392"/>
        <v>4</v>
      </c>
      <c r="CB67" s="10">
        <f t="shared" ca="1" si="392"/>
        <v>5</v>
      </c>
      <c r="CC67" s="10">
        <f t="shared" ca="1" si="12"/>
        <v>3</v>
      </c>
      <c r="CD67" s="10">
        <f t="shared" ref="CD67:CH67" ca="1" si="393">IF(AA67="Not at all",1,IF(AA67="A little bit",2,IF(AA67="Moderately",3,IF(AA67="Quite a bit",4,IF(AA67="Extremely",5)))))</f>
        <v>3</v>
      </c>
      <c r="CE67" s="10">
        <f t="shared" ca="1" si="393"/>
        <v>5</v>
      </c>
      <c r="CF67" s="10">
        <f t="shared" ca="1" si="393"/>
        <v>5</v>
      </c>
      <c r="CG67" s="10">
        <f t="shared" ca="1" si="393"/>
        <v>1</v>
      </c>
      <c r="CH67" s="10">
        <f t="shared" ca="1" si="393"/>
        <v>1</v>
      </c>
      <c r="CI67" s="10">
        <f t="shared" ref="CI67:CT67" ca="1" si="394">IF(AF67="Never",1,IF(AF67="Rarely",2,IF(AF67="Sometimes",3,IF(AF67="Often",4,IF(AF67="Very Often",5)))))</f>
        <v>4</v>
      </c>
      <c r="CJ67" s="10">
        <f t="shared" ca="1" si="394"/>
        <v>3</v>
      </c>
      <c r="CK67" s="10">
        <f t="shared" ca="1" si="394"/>
        <v>1</v>
      </c>
      <c r="CL67" s="10">
        <f t="shared" ca="1" si="394"/>
        <v>2</v>
      </c>
      <c r="CM67" s="10">
        <f t="shared" ca="1" si="394"/>
        <v>1</v>
      </c>
      <c r="CN67" s="10">
        <f t="shared" ca="1" si="394"/>
        <v>4</v>
      </c>
      <c r="CO67" s="10">
        <f t="shared" ca="1" si="394"/>
        <v>2</v>
      </c>
      <c r="CP67" s="10">
        <f t="shared" ca="1" si="394"/>
        <v>2</v>
      </c>
      <c r="CQ67" s="10">
        <f t="shared" ca="1" si="394"/>
        <v>2</v>
      </c>
      <c r="CR67" s="10">
        <f t="shared" ca="1" si="394"/>
        <v>2</v>
      </c>
      <c r="CS67" s="10">
        <f t="shared" ca="1" si="394"/>
        <v>1</v>
      </c>
      <c r="CT67" s="10">
        <f t="shared" ca="1" si="394"/>
        <v>1</v>
      </c>
      <c r="CU67" s="10">
        <f t="shared" ca="1" si="15"/>
        <v>1</v>
      </c>
      <c r="CV67" s="1">
        <f t="shared" ref="CV67:DE67" ca="1" si="395">IF(AS67="Strongly Disagree",1,IF(AS67="Disagree",2,IF(AS67="Neutral",3,IF(AS67="Agree",4,IF(AS67="Strongly Agree",5)))))</f>
        <v>2</v>
      </c>
      <c r="CW67" s="1">
        <f t="shared" ca="1" si="395"/>
        <v>2</v>
      </c>
      <c r="CX67" s="1">
        <f t="shared" ca="1" si="395"/>
        <v>2</v>
      </c>
      <c r="CY67" s="1">
        <f t="shared" ca="1" si="395"/>
        <v>2</v>
      </c>
      <c r="CZ67" s="1">
        <f t="shared" ca="1" si="395"/>
        <v>2</v>
      </c>
      <c r="DA67" s="1">
        <f t="shared" ca="1" si="395"/>
        <v>2</v>
      </c>
      <c r="DB67" s="1">
        <f t="shared" ca="1" si="395"/>
        <v>2</v>
      </c>
      <c r="DC67" s="1">
        <f t="shared" ca="1" si="395"/>
        <v>2</v>
      </c>
      <c r="DD67" s="1">
        <f t="shared" ca="1" si="395"/>
        <v>5</v>
      </c>
      <c r="DE67" s="1">
        <f t="shared" ca="1" si="395"/>
        <v>3</v>
      </c>
      <c r="DG67" s="1">
        <f t="shared" ca="1" si="17"/>
        <v>1</v>
      </c>
    </row>
    <row r="68" spans="1:111" ht="15">
      <c r="A68" s="8">
        <f ca="1">IFERROR(__xludf.DUMMYFUNCTION("""COMPUTED_VALUE"""),43802.5405972916)</f>
        <v>43802.540597291598</v>
      </c>
      <c r="B68" s="1" t="str">
        <f ca="1">IFERROR(__xludf.DUMMYFUNCTION("""COMPUTED_VALUE"""),"Yes")</f>
        <v>Yes</v>
      </c>
      <c r="C68" s="3" t="str">
        <f ca="1">IFERROR(__xludf.DUMMYFUNCTION("""COMPUTED_VALUE"""),"Sworn Officer")</f>
        <v>Sworn Officer</v>
      </c>
      <c r="D68" s="1" t="str">
        <f ca="1">IFERROR(__xludf.DUMMYFUNCTION("""COMPUTED_VALUE"""),"7-13 years")</f>
        <v>7-13 years</v>
      </c>
      <c r="E68" s="1" t="str">
        <f ca="1">IFERROR(__xludf.DUMMYFUNCTION("""COMPUTED_VALUE"""),"A little bit")</f>
        <v>A little bit</v>
      </c>
      <c r="F68" s="1" t="str">
        <f ca="1">IFERROR(__xludf.DUMMYFUNCTION("""COMPUTED_VALUE"""),"Yes")</f>
        <v>Yes</v>
      </c>
      <c r="G68" s="1" t="str">
        <f ca="1">IFERROR(__xludf.DUMMYFUNCTION("""COMPUTED_VALUE"""),"Rarely")</f>
        <v>Rarely</v>
      </c>
      <c r="H68" s="1" t="str">
        <f ca="1">IFERROR(__xludf.DUMMYFUNCTION("""COMPUTED_VALUE"""),"A little bit")</f>
        <v>A little bit</v>
      </c>
      <c r="I68" s="1" t="str">
        <f ca="1">IFERROR(__xludf.DUMMYFUNCTION("""COMPUTED_VALUE"""),"Yes")</f>
        <v>Yes</v>
      </c>
      <c r="J68" s="1" t="str">
        <f ca="1">IFERROR(__xludf.DUMMYFUNCTION("""COMPUTED_VALUE"""),"Yes")</f>
        <v>Yes</v>
      </c>
      <c r="K68" s="1" t="str">
        <f ca="1">IFERROR(__xludf.DUMMYFUNCTION("""COMPUTED_VALUE"""),"Rarely")</f>
        <v>Rarely</v>
      </c>
      <c r="L68" s="1" t="str">
        <f ca="1">IFERROR(__xludf.DUMMYFUNCTION("""COMPUTED_VALUE"""),"Disagree")</f>
        <v>Disagree</v>
      </c>
      <c r="M68" s="1" t="str">
        <f ca="1">IFERROR(__xludf.DUMMYFUNCTION("""COMPUTED_VALUE"""),"Disagree")</f>
        <v>Disagree</v>
      </c>
      <c r="N68" s="1" t="str">
        <f ca="1">IFERROR(__xludf.DUMMYFUNCTION("""COMPUTED_VALUE"""),"A little bit")</f>
        <v>A little bit</v>
      </c>
      <c r="O68" s="1" t="str">
        <f ca="1">IFERROR(__xludf.DUMMYFUNCTION("""COMPUTED_VALUE"""),"Neutral")</f>
        <v>Neutral</v>
      </c>
      <c r="P68" s="1" t="str">
        <f ca="1">IFERROR(__xludf.DUMMYFUNCTION("""COMPUTED_VALUE"""),"Not at all")</f>
        <v>Not at all</v>
      </c>
      <c r="Q68" s="1" t="str">
        <f ca="1">IFERROR(__xludf.DUMMYFUNCTION("""COMPUTED_VALUE"""),"A little bit")</f>
        <v>A little bit</v>
      </c>
      <c r="R68" s="1" t="str">
        <f ca="1">IFERROR(__xludf.DUMMYFUNCTION("""COMPUTED_VALUE"""),"A little bit")</f>
        <v>A little bit</v>
      </c>
      <c r="S68" s="1" t="str">
        <f ca="1">IFERROR(__xludf.DUMMYFUNCTION("""COMPUTED_VALUE"""),"A little bit")</f>
        <v>A little bit</v>
      </c>
      <c r="T68" s="1" t="str">
        <f ca="1">IFERROR(__xludf.DUMMYFUNCTION("""COMPUTED_VALUE"""),"A little bit")</f>
        <v>A little bit</v>
      </c>
      <c r="U68" s="1" t="str">
        <f ca="1">IFERROR(__xludf.DUMMYFUNCTION("""COMPUTED_VALUE"""),"A little bit")</f>
        <v>A little bit</v>
      </c>
      <c r="V68" s="1" t="str">
        <f ca="1">IFERROR(__xludf.DUMMYFUNCTION("""COMPUTED_VALUE"""),"A little bit")</f>
        <v>A little bit</v>
      </c>
      <c r="W68" s="1" t="str">
        <f ca="1">IFERROR(__xludf.DUMMYFUNCTION("""COMPUTED_VALUE"""),"A little bit")</f>
        <v>A little bit</v>
      </c>
      <c r="X68" s="1" t="str">
        <f ca="1">IFERROR(__xludf.DUMMYFUNCTION("""COMPUTED_VALUE"""),"A little bit")</f>
        <v>A little bit</v>
      </c>
      <c r="Y68" s="1" t="str">
        <f ca="1">IFERROR(__xludf.DUMMYFUNCTION("""COMPUTED_VALUE"""),"Quite a bit")</f>
        <v>Quite a bit</v>
      </c>
      <c r="Z68" s="1" t="str">
        <f ca="1">IFERROR(__xludf.DUMMYFUNCTION("""COMPUTED_VALUE"""),"Not at all")</f>
        <v>Not at all</v>
      </c>
      <c r="AA68" s="1" t="str">
        <f ca="1">IFERROR(__xludf.DUMMYFUNCTION("""COMPUTED_VALUE"""),"Not at all")</f>
        <v>Not at all</v>
      </c>
      <c r="AB68" s="1" t="str">
        <f ca="1">IFERROR(__xludf.DUMMYFUNCTION("""COMPUTED_VALUE"""),"Not at all")</f>
        <v>Not at all</v>
      </c>
      <c r="AC68" s="1" t="str">
        <f ca="1">IFERROR(__xludf.DUMMYFUNCTION("""COMPUTED_VALUE"""),"Not at all")</f>
        <v>Not at all</v>
      </c>
      <c r="AD68" s="1" t="str">
        <f ca="1">IFERROR(__xludf.DUMMYFUNCTION("""COMPUTED_VALUE"""),"A little bit")</f>
        <v>A little bit</v>
      </c>
      <c r="AE68" s="1" t="str">
        <f ca="1">IFERROR(__xludf.DUMMYFUNCTION("""COMPUTED_VALUE"""),"Not at all")</f>
        <v>Not at all</v>
      </c>
      <c r="AF68" s="1" t="str">
        <f ca="1">IFERROR(__xludf.DUMMYFUNCTION("""COMPUTED_VALUE"""),"Very Often")</f>
        <v>Very Often</v>
      </c>
      <c r="AG68" s="1" t="str">
        <f ca="1">IFERROR(__xludf.DUMMYFUNCTION("""COMPUTED_VALUE"""),"Very Often")</f>
        <v>Very Often</v>
      </c>
      <c r="AH68" s="1" t="str">
        <f ca="1">IFERROR(__xludf.DUMMYFUNCTION("""COMPUTED_VALUE"""),"Rarely")</f>
        <v>Rarely</v>
      </c>
      <c r="AI68" s="1" t="str">
        <f ca="1">IFERROR(__xludf.DUMMYFUNCTION("""COMPUTED_VALUE"""),"Very Often")</f>
        <v>Very Often</v>
      </c>
      <c r="AJ68" s="1" t="str">
        <f ca="1">IFERROR(__xludf.DUMMYFUNCTION("""COMPUTED_VALUE"""),"Rarely")</f>
        <v>Rarely</v>
      </c>
      <c r="AK68" s="1" t="str">
        <f ca="1">IFERROR(__xludf.DUMMYFUNCTION("""COMPUTED_VALUE"""),"Rarely")</f>
        <v>Rarely</v>
      </c>
      <c r="AL68" s="1" t="str">
        <f ca="1">IFERROR(__xludf.DUMMYFUNCTION("""COMPUTED_VALUE"""),"Rarely")</f>
        <v>Rarely</v>
      </c>
      <c r="AM68" s="1" t="str">
        <f ca="1">IFERROR(__xludf.DUMMYFUNCTION("""COMPUTED_VALUE"""),"Rarely")</f>
        <v>Rarely</v>
      </c>
      <c r="AN68" s="1" t="str">
        <f ca="1">IFERROR(__xludf.DUMMYFUNCTION("""COMPUTED_VALUE"""),"Sometimes")</f>
        <v>Sometimes</v>
      </c>
      <c r="AO68" s="1" t="str">
        <f ca="1">IFERROR(__xludf.DUMMYFUNCTION("""COMPUTED_VALUE"""),"Rarely")</f>
        <v>Rarely</v>
      </c>
      <c r="AP68" s="1" t="str">
        <f ca="1">IFERROR(__xludf.DUMMYFUNCTION("""COMPUTED_VALUE"""),"Rarely")</f>
        <v>Rarely</v>
      </c>
      <c r="AQ68" s="1" t="str">
        <f ca="1">IFERROR(__xludf.DUMMYFUNCTION("""COMPUTED_VALUE"""),"Rarely")</f>
        <v>Rarely</v>
      </c>
      <c r="AR68" s="1" t="str">
        <f ca="1">IFERROR(__xludf.DUMMYFUNCTION("""COMPUTED_VALUE"""),"Just After Stressful Events")</f>
        <v>Just After Stressful Events</v>
      </c>
      <c r="AS68" s="1" t="str">
        <f ca="1">IFERROR(__xludf.DUMMYFUNCTION("""COMPUTED_VALUE"""),"Disagree")</f>
        <v>Disagree</v>
      </c>
      <c r="AT68" s="1" t="str">
        <f ca="1">IFERROR(__xludf.DUMMYFUNCTION("""COMPUTED_VALUE"""),"Disagree")</f>
        <v>Disagree</v>
      </c>
      <c r="AU68" s="1" t="str">
        <f ca="1">IFERROR(__xludf.DUMMYFUNCTION("""COMPUTED_VALUE"""),"Neutral")</f>
        <v>Neutral</v>
      </c>
      <c r="AV68" s="1" t="str">
        <f ca="1">IFERROR(__xludf.DUMMYFUNCTION("""COMPUTED_VALUE"""),"Disagree")</f>
        <v>Disagree</v>
      </c>
      <c r="AW68" s="1" t="str">
        <f ca="1">IFERROR(__xludf.DUMMYFUNCTION("""COMPUTED_VALUE"""),"Disagree")</f>
        <v>Disagree</v>
      </c>
      <c r="AX68" s="1" t="str">
        <f ca="1">IFERROR(__xludf.DUMMYFUNCTION("""COMPUTED_VALUE"""),"Disagree")</f>
        <v>Disagree</v>
      </c>
      <c r="AY68" s="1" t="str">
        <f ca="1">IFERROR(__xludf.DUMMYFUNCTION("""COMPUTED_VALUE"""),"Agree")</f>
        <v>Agree</v>
      </c>
      <c r="AZ68" s="1" t="str">
        <f ca="1">IFERROR(__xludf.DUMMYFUNCTION("""COMPUTED_VALUE"""),"Agree")</f>
        <v>Agree</v>
      </c>
      <c r="BA68" s="1" t="str">
        <f ca="1">IFERROR(__xludf.DUMMYFUNCTION("""COMPUTED_VALUE"""),"Neutral")</f>
        <v>Neutral</v>
      </c>
      <c r="BB68" s="1" t="str">
        <f ca="1">IFERROR(__xludf.DUMMYFUNCTION("""COMPUTED_VALUE"""),"Disagree")</f>
        <v>Disagree</v>
      </c>
      <c r="BC68" s="1" t="str">
        <f ca="1">IFERROR(__xludf.DUMMYFUNCTION("""COMPUTED_VALUE"""),"Drinking Alcohol (4 or more drinks), Isolate Yourself, Join in Positive/ Healthy Family Activities, Talk to only those inside the department about your hard shift")</f>
        <v>Drinking Alcohol (4 or more drinks), Isolate Yourself, Join in Positive/ Healthy Family Activities, Talk to only those inside the department about your hard shift</v>
      </c>
      <c r="BD68" s="1" t="str">
        <f ca="1">IFERROR(__xludf.DUMMYFUNCTION("""COMPUTED_VALUE"""),"Often")</f>
        <v>Often</v>
      </c>
      <c r="BF68" s="1">
        <f t="shared" ca="1" si="0"/>
        <v>1</v>
      </c>
      <c r="BG68" s="7">
        <f t="shared" ca="1" si="1"/>
        <v>2</v>
      </c>
      <c r="BH68" s="1">
        <f t="shared" ca="1" si="2"/>
        <v>2</v>
      </c>
      <c r="BI68" s="10">
        <f t="shared" ca="1" si="3"/>
        <v>1</v>
      </c>
      <c r="BJ68" s="10">
        <f t="shared" ca="1" si="4"/>
        <v>2</v>
      </c>
      <c r="BK68" s="10">
        <f t="shared" ca="1" si="5"/>
        <v>2</v>
      </c>
      <c r="BL68" s="10">
        <f t="shared" ref="BL68:BM68" ca="1" si="396">IF(I68="Yes",1,IF(I68="No",2))</f>
        <v>1</v>
      </c>
      <c r="BM68" s="10">
        <f t="shared" ca="1" si="396"/>
        <v>1</v>
      </c>
      <c r="BN68" s="10">
        <f t="shared" ca="1" si="7"/>
        <v>2</v>
      </c>
      <c r="BO68" s="10">
        <f t="shared" ref="BO68:BP68" ca="1" si="397">IF(L68="Strongly Disagree",1,IF(L68="Disagree",2,IF(L68="Neutral",3,IF(L68="Agree",4,IF(L68="Strongly Agree",5)))))</f>
        <v>2</v>
      </c>
      <c r="BP68" s="10">
        <f t="shared" ca="1" si="397"/>
        <v>2</v>
      </c>
      <c r="BQ68" s="10">
        <f t="shared" ca="1" si="9"/>
        <v>2</v>
      </c>
      <c r="BR68" s="1">
        <f t="shared" ca="1" si="10"/>
        <v>3</v>
      </c>
      <c r="BS68" s="10">
        <f t="shared" ref="BS68:CB68" ca="1" si="398">IF(P68="Not at all",1,IF(P68="A little bit",2,IF(P68="Moderately",3,IF(P68="Quite a bit",4,IF(P68="Extremely",5)))))</f>
        <v>1</v>
      </c>
      <c r="BT68" s="10">
        <f t="shared" ca="1" si="398"/>
        <v>2</v>
      </c>
      <c r="BU68" s="10">
        <f t="shared" ca="1" si="398"/>
        <v>2</v>
      </c>
      <c r="BV68" s="10">
        <f t="shared" ca="1" si="398"/>
        <v>2</v>
      </c>
      <c r="BW68" s="10">
        <f t="shared" ca="1" si="398"/>
        <v>2</v>
      </c>
      <c r="BX68" s="10">
        <f t="shared" ca="1" si="398"/>
        <v>2</v>
      </c>
      <c r="BY68" s="10">
        <f t="shared" ca="1" si="398"/>
        <v>2</v>
      </c>
      <c r="BZ68" s="10">
        <f t="shared" ca="1" si="398"/>
        <v>2</v>
      </c>
      <c r="CA68" s="10">
        <f t="shared" ca="1" si="398"/>
        <v>2</v>
      </c>
      <c r="CB68" s="10">
        <f t="shared" ca="1" si="398"/>
        <v>4</v>
      </c>
      <c r="CC68" s="10">
        <f t="shared" ca="1" si="12"/>
        <v>4</v>
      </c>
      <c r="CD68" s="10">
        <f t="shared" ref="CD68:CH68" ca="1" si="399">IF(AA68="Not at all",1,IF(AA68="A little bit",2,IF(AA68="Moderately",3,IF(AA68="Quite a bit",4,IF(AA68="Extremely",5)))))</f>
        <v>1</v>
      </c>
      <c r="CE68" s="10">
        <f t="shared" ca="1" si="399"/>
        <v>1</v>
      </c>
      <c r="CF68" s="10">
        <f t="shared" ca="1" si="399"/>
        <v>1</v>
      </c>
      <c r="CG68" s="10">
        <f t="shared" ca="1" si="399"/>
        <v>2</v>
      </c>
      <c r="CH68" s="10">
        <f t="shared" ca="1" si="399"/>
        <v>1</v>
      </c>
      <c r="CI68" s="10">
        <f t="shared" ref="CI68:CT68" ca="1" si="400">IF(AF68="Never",1,IF(AF68="Rarely",2,IF(AF68="Sometimes",3,IF(AF68="Often",4,IF(AF68="Very Often",5)))))</f>
        <v>5</v>
      </c>
      <c r="CJ68" s="10">
        <f t="shared" ca="1" si="400"/>
        <v>5</v>
      </c>
      <c r="CK68" s="10">
        <f t="shared" ca="1" si="400"/>
        <v>2</v>
      </c>
      <c r="CL68" s="10">
        <f t="shared" ca="1" si="400"/>
        <v>5</v>
      </c>
      <c r="CM68" s="10">
        <f t="shared" ca="1" si="400"/>
        <v>2</v>
      </c>
      <c r="CN68" s="10">
        <f t="shared" ca="1" si="400"/>
        <v>2</v>
      </c>
      <c r="CO68" s="10">
        <f t="shared" ca="1" si="400"/>
        <v>2</v>
      </c>
      <c r="CP68" s="10">
        <f t="shared" ca="1" si="400"/>
        <v>2</v>
      </c>
      <c r="CQ68" s="10">
        <f t="shared" ca="1" si="400"/>
        <v>3</v>
      </c>
      <c r="CR68" s="10">
        <f t="shared" ca="1" si="400"/>
        <v>2</v>
      </c>
      <c r="CS68" s="10">
        <f t="shared" ca="1" si="400"/>
        <v>2</v>
      </c>
      <c r="CT68" s="10">
        <f t="shared" ca="1" si="400"/>
        <v>2</v>
      </c>
      <c r="CU68" s="10">
        <f t="shared" ca="1" si="15"/>
        <v>2</v>
      </c>
      <c r="CV68" s="1">
        <f t="shared" ref="CV68:DE68" ca="1" si="401">IF(AS68="Strongly Disagree",1,IF(AS68="Disagree",2,IF(AS68="Neutral",3,IF(AS68="Agree",4,IF(AS68="Strongly Agree",5)))))</f>
        <v>2</v>
      </c>
      <c r="CW68" s="1">
        <f t="shared" ca="1" si="401"/>
        <v>2</v>
      </c>
      <c r="CX68" s="1">
        <f t="shared" ca="1" si="401"/>
        <v>3</v>
      </c>
      <c r="CY68" s="1">
        <f t="shared" ca="1" si="401"/>
        <v>2</v>
      </c>
      <c r="CZ68" s="1">
        <f t="shared" ca="1" si="401"/>
        <v>2</v>
      </c>
      <c r="DA68" s="1">
        <f t="shared" ca="1" si="401"/>
        <v>2</v>
      </c>
      <c r="DB68" s="1">
        <f t="shared" ca="1" si="401"/>
        <v>4</v>
      </c>
      <c r="DC68" s="1">
        <f t="shared" ca="1" si="401"/>
        <v>4</v>
      </c>
      <c r="DD68" s="1">
        <f t="shared" ca="1" si="401"/>
        <v>3</v>
      </c>
      <c r="DE68" s="1">
        <f t="shared" ca="1" si="401"/>
        <v>2</v>
      </c>
      <c r="DG68" s="1">
        <f t="shared" ca="1" si="17"/>
        <v>4</v>
      </c>
    </row>
    <row r="69" spans="1:111" ht="15">
      <c r="A69" s="8">
        <f ca="1">IFERROR(__xludf.DUMMYFUNCTION("""COMPUTED_VALUE"""),43802.5410413425)</f>
        <v>43802.541041342498</v>
      </c>
      <c r="B69" s="1" t="str">
        <f ca="1">IFERROR(__xludf.DUMMYFUNCTION("""COMPUTED_VALUE"""),"Yes")</f>
        <v>Yes</v>
      </c>
      <c r="C69" s="3" t="str">
        <f ca="1">IFERROR(__xludf.DUMMYFUNCTION("""COMPUTED_VALUE"""),"Sworn Officer")</f>
        <v>Sworn Officer</v>
      </c>
      <c r="D69" s="1" t="str">
        <f ca="1">IFERROR(__xludf.DUMMYFUNCTION("""COMPUTED_VALUE"""),"14-20 years")</f>
        <v>14-20 years</v>
      </c>
      <c r="E69" s="1" t="str">
        <f ca="1">IFERROR(__xludf.DUMMYFUNCTION("""COMPUTED_VALUE"""),"Moderately")</f>
        <v>Moderately</v>
      </c>
      <c r="F69" s="1" t="str">
        <f ca="1">IFERROR(__xludf.DUMMYFUNCTION("""COMPUTED_VALUE"""),"Yes")</f>
        <v>Yes</v>
      </c>
      <c r="G69" s="1" t="str">
        <f ca="1">IFERROR(__xludf.DUMMYFUNCTION("""COMPUTED_VALUE"""),"Never")</f>
        <v>Never</v>
      </c>
      <c r="H69" s="1" t="str">
        <f ca="1">IFERROR(__xludf.DUMMYFUNCTION("""COMPUTED_VALUE"""),"Quite a bit")</f>
        <v>Quite a bit</v>
      </c>
      <c r="I69" s="1" t="str">
        <f ca="1">IFERROR(__xludf.DUMMYFUNCTION("""COMPUTED_VALUE"""),"Yes")</f>
        <v>Yes</v>
      </c>
      <c r="J69" s="1" t="str">
        <f ca="1">IFERROR(__xludf.DUMMYFUNCTION("""COMPUTED_VALUE"""),"Yes")</f>
        <v>Yes</v>
      </c>
      <c r="K69" s="1" t="str">
        <f ca="1">IFERROR(__xludf.DUMMYFUNCTION("""COMPUTED_VALUE"""),"Never")</f>
        <v>Never</v>
      </c>
      <c r="L69" s="1" t="str">
        <f ca="1">IFERROR(__xludf.DUMMYFUNCTION("""COMPUTED_VALUE"""),"Strongly Disagree")</f>
        <v>Strongly Disagree</v>
      </c>
      <c r="M69" s="1" t="str">
        <f ca="1">IFERROR(__xludf.DUMMYFUNCTION("""COMPUTED_VALUE"""),"Strongly Disagree")</f>
        <v>Strongly Disagree</v>
      </c>
      <c r="N69" s="1" t="str">
        <f ca="1">IFERROR(__xludf.DUMMYFUNCTION("""COMPUTED_VALUE"""),"Not at all")</f>
        <v>Not at all</v>
      </c>
      <c r="O69" s="1" t="str">
        <f ca="1">IFERROR(__xludf.DUMMYFUNCTION("""COMPUTED_VALUE"""),"Neutral")</f>
        <v>Neutral</v>
      </c>
      <c r="P69" s="1" t="str">
        <f ca="1">IFERROR(__xludf.DUMMYFUNCTION("""COMPUTED_VALUE"""),"Not at all")</f>
        <v>Not at all</v>
      </c>
      <c r="Q69" s="1" t="str">
        <f ca="1">IFERROR(__xludf.DUMMYFUNCTION("""COMPUTED_VALUE"""),"Not at all")</f>
        <v>Not at all</v>
      </c>
      <c r="R69" s="1" t="str">
        <f ca="1">IFERROR(__xludf.DUMMYFUNCTION("""COMPUTED_VALUE"""),"Not at all")</f>
        <v>Not at all</v>
      </c>
      <c r="S69" s="1" t="str">
        <f ca="1">IFERROR(__xludf.DUMMYFUNCTION("""COMPUTED_VALUE"""),"Not at all")</f>
        <v>Not at all</v>
      </c>
      <c r="T69" s="1" t="str">
        <f ca="1">IFERROR(__xludf.DUMMYFUNCTION("""COMPUTED_VALUE"""),"Not at all")</f>
        <v>Not at all</v>
      </c>
      <c r="U69" s="1" t="str">
        <f ca="1">IFERROR(__xludf.DUMMYFUNCTION("""COMPUTED_VALUE"""),"Not at all")</f>
        <v>Not at all</v>
      </c>
      <c r="V69" s="1" t="str">
        <f ca="1">IFERROR(__xludf.DUMMYFUNCTION("""COMPUTED_VALUE"""),"Extremely")</f>
        <v>Extremely</v>
      </c>
      <c r="W69" s="1" t="str">
        <f ca="1">IFERROR(__xludf.DUMMYFUNCTION("""COMPUTED_VALUE"""),"Not at all")</f>
        <v>Not at all</v>
      </c>
      <c r="X69" s="1" t="str">
        <f ca="1">IFERROR(__xludf.DUMMYFUNCTION("""COMPUTED_VALUE"""),"Not at all")</f>
        <v>Not at all</v>
      </c>
      <c r="Y69" s="1" t="str">
        <f ca="1">IFERROR(__xludf.DUMMYFUNCTION("""COMPUTED_VALUE"""),"Moderately")</f>
        <v>Moderately</v>
      </c>
      <c r="Z69" s="1" t="str">
        <f ca="1">IFERROR(__xludf.DUMMYFUNCTION("""COMPUTED_VALUE"""),"Both")</f>
        <v>Both</v>
      </c>
      <c r="AA69" s="1" t="str">
        <f ca="1">IFERROR(__xludf.DUMMYFUNCTION("""COMPUTED_VALUE"""),"A little bit")</f>
        <v>A little bit</v>
      </c>
      <c r="AB69" s="1" t="str">
        <f ca="1">IFERROR(__xludf.DUMMYFUNCTION("""COMPUTED_VALUE"""),"Extremely")</f>
        <v>Extremely</v>
      </c>
      <c r="AC69" s="1" t="str">
        <f ca="1">IFERROR(__xludf.DUMMYFUNCTION("""COMPUTED_VALUE"""),"Extremely")</f>
        <v>Extremely</v>
      </c>
      <c r="AD69" s="1" t="str">
        <f ca="1">IFERROR(__xludf.DUMMYFUNCTION("""COMPUTED_VALUE"""),"Not at all")</f>
        <v>Not at all</v>
      </c>
      <c r="AE69" s="1" t="str">
        <f ca="1">IFERROR(__xludf.DUMMYFUNCTION("""COMPUTED_VALUE"""),"Not at all")</f>
        <v>Not at all</v>
      </c>
      <c r="AF69" s="1" t="str">
        <f ca="1">IFERROR(__xludf.DUMMYFUNCTION("""COMPUTED_VALUE"""),"Never")</f>
        <v>Never</v>
      </c>
      <c r="AG69" s="1" t="str">
        <f ca="1">IFERROR(__xludf.DUMMYFUNCTION("""COMPUTED_VALUE"""),"Never")</f>
        <v>Never</v>
      </c>
      <c r="AH69" s="1" t="str">
        <f ca="1">IFERROR(__xludf.DUMMYFUNCTION("""COMPUTED_VALUE"""),"Never")</f>
        <v>Never</v>
      </c>
      <c r="AI69" s="1" t="str">
        <f ca="1">IFERROR(__xludf.DUMMYFUNCTION("""COMPUTED_VALUE"""),"Often")</f>
        <v>Often</v>
      </c>
      <c r="AJ69" s="1" t="str">
        <f ca="1">IFERROR(__xludf.DUMMYFUNCTION("""COMPUTED_VALUE"""),"Never")</f>
        <v>Never</v>
      </c>
      <c r="AK69" s="1" t="str">
        <f ca="1">IFERROR(__xludf.DUMMYFUNCTION("""COMPUTED_VALUE"""),"Never")</f>
        <v>Never</v>
      </c>
      <c r="AL69" s="1" t="str">
        <f ca="1">IFERROR(__xludf.DUMMYFUNCTION("""COMPUTED_VALUE"""),"Never")</f>
        <v>Never</v>
      </c>
      <c r="AM69" s="1" t="str">
        <f ca="1">IFERROR(__xludf.DUMMYFUNCTION("""COMPUTED_VALUE"""),"Never")</f>
        <v>Never</v>
      </c>
      <c r="AN69" s="1" t="str">
        <f ca="1">IFERROR(__xludf.DUMMYFUNCTION("""COMPUTED_VALUE"""),"Sometimes")</f>
        <v>Sometimes</v>
      </c>
      <c r="AO69" s="1" t="str">
        <f ca="1">IFERROR(__xludf.DUMMYFUNCTION("""COMPUTED_VALUE"""),"Rarely")</f>
        <v>Rarely</v>
      </c>
      <c r="AP69" s="1" t="str">
        <f ca="1">IFERROR(__xludf.DUMMYFUNCTION("""COMPUTED_VALUE"""),"Never")</f>
        <v>Never</v>
      </c>
      <c r="AQ69" s="1" t="str">
        <f ca="1">IFERROR(__xludf.DUMMYFUNCTION("""COMPUTED_VALUE"""),"Never")</f>
        <v>Never</v>
      </c>
      <c r="AR69" s="1" t="str">
        <f ca="1">IFERROR(__xludf.DUMMYFUNCTION("""COMPUTED_VALUE"""),"Never")</f>
        <v>Never</v>
      </c>
      <c r="AS69" s="1" t="str">
        <f ca="1">IFERROR(__xludf.DUMMYFUNCTION("""COMPUTED_VALUE"""),"Strongly Disagree")</f>
        <v>Strongly Disagree</v>
      </c>
      <c r="AT69" s="1" t="str">
        <f ca="1">IFERROR(__xludf.DUMMYFUNCTION("""COMPUTED_VALUE"""),"Strongly Disagree")</f>
        <v>Strongly Disagree</v>
      </c>
      <c r="AU69" s="1" t="str">
        <f ca="1">IFERROR(__xludf.DUMMYFUNCTION("""COMPUTED_VALUE"""),"Strongly Disagree")</f>
        <v>Strongly Disagree</v>
      </c>
      <c r="AV69" s="1" t="str">
        <f ca="1">IFERROR(__xludf.DUMMYFUNCTION("""COMPUTED_VALUE"""),"Strongly Disagree")</f>
        <v>Strongly Disagree</v>
      </c>
      <c r="AW69" s="1" t="str">
        <f ca="1">IFERROR(__xludf.DUMMYFUNCTION("""COMPUTED_VALUE"""),"Neutral")</f>
        <v>Neutral</v>
      </c>
      <c r="AX69" s="1" t="str">
        <f ca="1">IFERROR(__xludf.DUMMYFUNCTION("""COMPUTED_VALUE"""),"Neutral")</f>
        <v>Neutral</v>
      </c>
      <c r="AY69" s="1" t="str">
        <f ca="1">IFERROR(__xludf.DUMMYFUNCTION("""COMPUTED_VALUE"""),"Strongly Disagree")</f>
        <v>Strongly Disagree</v>
      </c>
      <c r="AZ69" s="1" t="str">
        <f ca="1">IFERROR(__xludf.DUMMYFUNCTION("""COMPUTED_VALUE"""),"Strongly Agree")</f>
        <v>Strongly Agree</v>
      </c>
      <c r="BA69" s="1" t="str">
        <f ca="1">IFERROR(__xludf.DUMMYFUNCTION("""COMPUTED_VALUE"""),"Neutral")</f>
        <v>Neutral</v>
      </c>
      <c r="BB69" s="1" t="str">
        <f ca="1">IFERROR(__xludf.DUMMYFUNCTION("""COMPUTED_VALUE"""),"Strongly Disagree")</f>
        <v>Strongly Disagree</v>
      </c>
      <c r="BC69" s="1" t="str">
        <f ca="1">IFERROR(__xludf.DUMMYFUNCTION("""COMPUTED_VALUE"""),"Join in Positive/ Healthy Family Activities, Exercise, Meditation/ Mindfulness, Participate in Healthy Recreation/Hobbies")</f>
        <v>Join in Positive/ Healthy Family Activities, Exercise, Meditation/ Mindfulness, Participate in Healthy Recreation/Hobbies</v>
      </c>
      <c r="BD69" s="1" t="str">
        <f ca="1">IFERROR(__xludf.DUMMYFUNCTION("""COMPUTED_VALUE"""),"Never")</f>
        <v>Never</v>
      </c>
      <c r="BF69" s="1">
        <f t="shared" ca="1" si="0"/>
        <v>1</v>
      </c>
      <c r="BG69" s="7">
        <f t="shared" ca="1" si="1"/>
        <v>3</v>
      </c>
      <c r="BH69" s="1">
        <f t="shared" ca="1" si="2"/>
        <v>3</v>
      </c>
      <c r="BI69" s="10">
        <f t="shared" ca="1" si="3"/>
        <v>1</v>
      </c>
      <c r="BJ69" s="10">
        <f t="shared" ca="1" si="4"/>
        <v>1</v>
      </c>
      <c r="BK69" s="10">
        <f t="shared" ca="1" si="5"/>
        <v>4</v>
      </c>
      <c r="BL69" s="10">
        <f t="shared" ref="BL69:BM69" ca="1" si="402">IF(I69="Yes",1,IF(I69="No",2))</f>
        <v>1</v>
      </c>
      <c r="BM69" s="10">
        <f t="shared" ca="1" si="402"/>
        <v>1</v>
      </c>
      <c r="BN69" s="10">
        <f t="shared" ca="1" si="7"/>
        <v>1</v>
      </c>
      <c r="BO69" s="10">
        <f t="shared" ref="BO69:BP69" ca="1" si="403">IF(L69="Strongly Disagree",1,IF(L69="Disagree",2,IF(L69="Neutral",3,IF(L69="Agree",4,IF(L69="Strongly Agree",5)))))</f>
        <v>1</v>
      </c>
      <c r="BP69" s="10">
        <f t="shared" ca="1" si="403"/>
        <v>1</v>
      </c>
      <c r="BQ69" s="10">
        <f t="shared" ca="1" si="9"/>
        <v>1</v>
      </c>
      <c r="BR69" s="1">
        <f t="shared" ca="1" si="10"/>
        <v>3</v>
      </c>
      <c r="BS69" s="10">
        <f t="shared" ref="BS69:CB69" ca="1" si="404">IF(P69="Not at all",1,IF(P69="A little bit",2,IF(P69="Moderately",3,IF(P69="Quite a bit",4,IF(P69="Extremely",5)))))</f>
        <v>1</v>
      </c>
      <c r="BT69" s="10">
        <f t="shared" ca="1" si="404"/>
        <v>1</v>
      </c>
      <c r="BU69" s="10">
        <f t="shared" ca="1" si="404"/>
        <v>1</v>
      </c>
      <c r="BV69" s="10">
        <f t="shared" ca="1" si="404"/>
        <v>1</v>
      </c>
      <c r="BW69" s="10">
        <f t="shared" ca="1" si="404"/>
        <v>1</v>
      </c>
      <c r="BX69" s="10">
        <f t="shared" ca="1" si="404"/>
        <v>1</v>
      </c>
      <c r="BY69" s="10">
        <f t="shared" ca="1" si="404"/>
        <v>5</v>
      </c>
      <c r="BZ69" s="10">
        <f t="shared" ca="1" si="404"/>
        <v>1</v>
      </c>
      <c r="CA69" s="10">
        <f t="shared" ca="1" si="404"/>
        <v>1</v>
      </c>
      <c r="CB69" s="10">
        <f t="shared" ca="1" si="404"/>
        <v>3</v>
      </c>
      <c r="CC69" s="10">
        <f t="shared" ca="1" si="12"/>
        <v>3</v>
      </c>
      <c r="CD69" s="10">
        <f t="shared" ref="CD69:CH69" ca="1" si="405">IF(AA69="Not at all",1,IF(AA69="A little bit",2,IF(AA69="Moderately",3,IF(AA69="Quite a bit",4,IF(AA69="Extremely",5)))))</f>
        <v>2</v>
      </c>
      <c r="CE69" s="10">
        <f t="shared" ca="1" si="405"/>
        <v>5</v>
      </c>
      <c r="CF69" s="10">
        <f t="shared" ca="1" si="405"/>
        <v>5</v>
      </c>
      <c r="CG69" s="10">
        <f t="shared" ca="1" si="405"/>
        <v>1</v>
      </c>
      <c r="CH69" s="10">
        <f t="shared" ca="1" si="405"/>
        <v>1</v>
      </c>
      <c r="CI69" s="10">
        <f t="shared" ref="CI69:CT69" ca="1" si="406">IF(AF69="Never",1,IF(AF69="Rarely",2,IF(AF69="Sometimes",3,IF(AF69="Often",4,IF(AF69="Very Often",5)))))</f>
        <v>1</v>
      </c>
      <c r="CJ69" s="10">
        <f t="shared" ca="1" si="406"/>
        <v>1</v>
      </c>
      <c r="CK69" s="10">
        <f t="shared" ca="1" si="406"/>
        <v>1</v>
      </c>
      <c r="CL69" s="10">
        <f t="shared" ca="1" si="406"/>
        <v>4</v>
      </c>
      <c r="CM69" s="10">
        <f t="shared" ca="1" si="406"/>
        <v>1</v>
      </c>
      <c r="CN69" s="10">
        <f t="shared" ca="1" si="406"/>
        <v>1</v>
      </c>
      <c r="CO69" s="10">
        <f t="shared" ca="1" si="406"/>
        <v>1</v>
      </c>
      <c r="CP69" s="10">
        <f t="shared" ca="1" si="406"/>
        <v>1</v>
      </c>
      <c r="CQ69" s="10">
        <f t="shared" ca="1" si="406"/>
        <v>3</v>
      </c>
      <c r="CR69" s="10">
        <f t="shared" ca="1" si="406"/>
        <v>2</v>
      </c>
      <c r="CS69" s="10">
        <f t="shared" ca="1" si="406"/>
        <v>1</v>
      </c>
      <c r="CT69" s="10">
        <f t="shared" ca="1" si="406"/>
        <v>1</v>
      </c>
      <c r="CU69" s="10">
        <f t="shared" ca="1" si="15"/>
        <v>1</v>
      </c>
      <c r="CV69" s="1">
        <f t="shared" ref="CV69:DE69" ca="1" si="407">IF(AS69="Strongly Disagree",1,IF(AS69="Disagree",2,IF(AS69="Neutral",3,IF(AS69="Agree",4,IF(AS69="Strongly Agree",5)))))</f>
        <v>1</v>
      </c>
      <c r="CW69" s="1">
        <f t="shared" ca="1" si="407"/>
        <v>1</v>
      </c>
      <c r="CX69" s="1">
        <f t="shared" ca="1" si="407"/>
        <v>1</v>
      </c>
      <c r="CY69" s="1">
        <f t="shared" ca="1" si="407"/>
        <v>1</v>
      </c>
      <c r="CZ69" s="1">
        <f t="shared" ca="1" si="407"/>
        <v>3</v>
      </c>
      <c r="DA69" s="1">
        <f t="shared" ca="1" si="407"/>
        <v>3</v>
      </c>
      <c r="DB69" s="1">
        <f t="shared" ca="1" si="407"/>
        <v>1</v>
      </c>
      <c r="DC69" s="1">
        <f t="shared" ca="1" si="407"/>
        <v>5</v>
      </c>
      <c r="DD69" s="1">
        <f t="shared" ca="1" si="407"/>
        <v>3</v>
      </c>
      <c r="DE69" s="1">
        <f t="shared" ca="1" si="407"/>
        <v>1</v>
      </c>
      <c r="DG69" s="1">
        <f t="shared" ca="1" si="17"/>
        <v>1</v>
      </c>
    </row>
    <row r="70" spans="1:111" ht="15">
      <c r="A70" s="8">
        <f ca="1">IFERROR(__xludf.DUMMYFUNCTION("""COMPUTED_VALUE"""),43802.5441659953)</f>
        <v>43802.544165995299</v>
      </c>
      <c r="B70" s="1" t="str">
        <f ca="1">IFERROR(__xludf.DUMMYFUNCTION("""COMPUTED_VALUE"""),"Yes")</f>
        <v>Yes</v>
      </c>
      <c r="C70" s="3" t="str">
        <f ca="1">IFERROR(__xludf.DUMMYFUNCTION("""COMPUTED_VALUE"""),"Law Enforcement Professional  (Dispatch or other Civilian Department Member )")</f>
        <v>Law Enforcement Professional  (Dispatch or other Civilian Department Member )</v>
      </c>
      <c r="D70" s="1" t="str">
        <f ca="1">IFERROR(__xludf.DUMMYFUNCTION("""COMPUTED_VALUE"""),"20+ years")</f>
        <v>20+ years</v>
      </c>
      <c r="E70" s="1" t="str">
        <f ca="1">IFERROR(__xludf.DUMMYFUNCTION("""COMPUTED_VALUE"""),"Moderately")</f>
        <v>Moderately</v>
      </c>
      <c r="F70" s="1" t="str">
        <f ca="1">IFERROR(__xludf.DUMMYFUNCTION("""COMPUTED_VALUE"""),"Yes")</f>
        <v>Yes</v>
      </c>
      <c r="G70" s="1" t="str">
        <f ca="1">IFERROR(__xludf.DUMMYFUNCTION("""COMPUTED_VALUE"""),"Rarely")</f>
        <v>Rarely</v>
      </c>
      <c r="H70" s="1" t="str">
        <f ca="1">IFERROR(__xludf.DUMMYFUNCTION("""COMPUTED_VALUE"""),"A little bit")</f>
        <v>A little bit</v>
      </c>
      <c r="I70" s="1" t="str">
        <f ca="1">IFERROR(__xludf.DUMMYFUNCTION("""COMPUTED_VALUE"""),"Yes")</f>
        <v>Yes</v>
      </c>
      <c r="J70" s="1" t="str">
        <f ca="1">IFERROR(__xludf.DUMMYFUNCTION("""COMPUTED_VALUE"""),"Yes")</f>
        <v>Yes</v>
      </c>
      <c r="K70" s="1" t="str">
        <f ca="1">IFERROR(__xludf.DUMMYFUNCTION("""COMPUTED_VALUE"""),"Rarely")</f>
        <v>Rarely</v>
      </c>
      <c r="L70" s="1" t="str">
        <f ca="1">IFERROR(__xludf.DUMMYFUNCTION("""COMPUTED_VALUE"""),"Neutral")</f>
        <v>Neutral</v>
      </c>
      <c r="M70" s="1" t="str">
        <f ca="1">IFERROR(__xludf.DUMMYFUNCTION("""COMPUTED_VALUE"""),"Agree")</f>
        <v>Agree</v>
      </c>
      <c r="N70" s="1" t="str">
        <f ca="1">IFERROR(__xludf.DUMMYFUNCTION("""COMPUTED_VALUE"""),"Moderately")</f>
        <v>Moderately</v>
      </c>
      <c r="O70" s="1" t="str">
        <f ca="1">IFERROR(__xludf.DUMMYFUNCTION("""COMPUTED_VALUE"""),"Agree")</f>
        <v>Agree</v>
      </c>
      <c r="P70" s="1" t="str">
        <f ca="1">IFERROR(__xludf.DUMMYFUNCTION("""COMPUTED_VALUE"""),"Moderately")</f>
        <v>Moderately</v>
      </c>
      <c r="Q70" s="1" t="str">
        <f ca="1">IFERROR(__xludf.DUMMYFUNCTION("""COMPUTED_VALUE"""),"Moderately")</f>
        <v>Moderately</v>
      </c>
      <c r="R70" s="1" t="str">
        <f ca="1">IFERROR(__xludf.DUMMYFUNCTION("""COMPUTED_VALUE"""),"Moderately")</f>
        <v>Moderately</v>
      </c>
      <c r="S70" s="1" t="str">
        <f ca="1">IFERROR(__xludf.DUMMYFUNCTION("""COMPUTED_VALUE"""),"Moderately")</f>
        <v>Moderately</v>
      </c>
      <c r="T70" s="1" t="str">
        <f ca="1">IFERROR(__xludf.DUMMYFUNCTION("""COMPUTED_VALUE"""),"Moderately")</f>
        <v>Moderately</v>
      </c>
      <c r="U70" s="1" t="str">
        <f ca="1">IFERROR(__xludf.DUMMYFUNCTION("""COMPUTED_VALUE"""),"A little bit")</f>
        <v>A little bit</v>
      </c>
      <c r="V70" s="1" t="str">
        <f ca="1">IFERROR(__xludf.DUMMYFUNCTION("""COMPUTED_VALUE"""),"Moderately")</f>
        <v>Moderately</v>
      </c>
      <c r="W70" s="1" t="str">
        <f ca="1">IFERROR(__xludf.DUMMYFUNCTION("""COMPUTED_VALUE"""),"A little bit")</f>
        <v>A little bit</v>
      </c>
      <c r="X70" s="1" t="str">
        <f ca="1">IFERROR(__xludf.DUMMYFUNCTION("""COMPUTED_VALUE"""),"Moderately")</f>
        <v>Moderately</v>
      </c>
      <c r="Y70" s="1" t="str">
        <f ca="1">IFERROR(__xludf.DUMMYFUNCTION("""COMPUTED_VALUE"""),"A little bit")</f>
        <v>A little bit</v>
      </c>
      <c r="Z70" s="1" t="str">
        <f ca="1">IFERROR(__xludf.DUMMYFUNCTION("""COMPUTED_VALUE"""),"Not at all")</f>
        <v>Not at all</v>
      </c>
      <c r="AA70" s="1" t="str">
        <f ca="1">IFERROR(__xludf.DUMMYFUNCTION("""COMPUTED_VALUE"""),"Not at all")</f>
        <v>Not at all</v>
      </c>
      <c r="AB70" s="1" t="str">
        <f ca="1">IFERROR(__xludf.DUMMYFUNCTION("""COMPUTED_VALUE"""),"Quite a bit")</f>
        <v>Quite a bit</v>
      </c>
      <c r="AC70" s="1" t="str">
        <f ca="1">IFERROR(__xludf.DUMMYFUNCTION("""COMPUTED_VALUE"""),"Quite a bit")</f>
        <v>Quite a bit</v>
      </c>
      <c r="AD70" s="1" t="str">
        <f ca="1">IFERROR(__xludf.DUMMYFUNCTION("""COMPUTED_VALUE"""),"Not at all")</f>
        <v>Not at all</v>
      </c>
      <c r="AE70" s="1" t="str">
        <f ca="1">IFERROR(__xludf.DUMMYFUNCTION("""COMPUTED_VALUE"""),"Not at all")</f>
        <v>Not at all</v>
      </c>
      <c r="AF70" s="1" t="str">
        <f ca="1">IFERROR(__xludf.DUMMYFUNCTION("""COMPUTED_VALUE"""),"Rarely")</f>
        <v>Rarely</v>
      </c>
      <c r="AG70" s="1" t="str">
        <f ca="1">IFERROR(__xludf.DUMMYFUNCTION("""COMPUTED_VALUE"""),"Sometimes")</f>
        <v>Sometimes</v>
      </c>
      <c r="AH70" s="1" t="str">
        <f ca="1">IFERROR(__xludf.DUMMYFUNCTION("""COMPUTED_VALUE"""),"Often")</f>
        <v>Often</v>
      </c>
      <c r="AI70" s="1" t="str">
        <f ca="1">IFERROR(__xludf.DUMMYFUNCTION("""COMPUTED_VALUE"""),"Rarely")</f>
        <v>Rarely</v>
      </c>
      <c r="AJ70" s="1" t="str">
        <f ca="1">IFERROR(__xludf.DUMMYFUNCTION("""COMPUTED_VALUE"""),"Rarely")</f>
        <v>Rarely</v>
      </c>
      <c r="AK70" s="1" t="str">
        <f ca="1">IFERROR(__xludf.DUMMYFUNCTION("""COMPUTED_VALUE"""),"Rarely")</f>
        <v>Rarely</v>
      </c>
      <c r="AL70" s="1" t="str">
        <f ca="1">IFERROR(__xludf.DUMMYFUNCTION("""COMPUTED_VALUE"""),"Often")</f>
        <v>Often</v>
      </c>
      <c r="AM70" s="1" t="str">
        <f ca="1">IFERROR(__xludf.DUMMYFUNCTION("""COMPUTED_VALUE"""),"Sometimes")</f>
        <v>Sometimes</v>
      </c>
      <c r="AN70" s="1" t="str">
        <f ca="1">IFERROR(__xludf.DUMMYFUNCTION("""COMPUTED_VALUE"""),"Sometimes")</f>
        <v>Sometimes</v>
      </c>
      <c r="AO70" s="1" t="str">
        <f ca="1">IFERROR(__xludf.DUMMYFUNCTION("""COMPUTED_VALUE"""),"Sometimes")</f>
        <v>Sometimes</v>
      </c>
      <c r="AP70" s="1" t="str">
        <f ca="1">IFERROR(__xludf.DUMMYFUNCTION("""COMPUTED_VALUE"""),"Rarely")</f>
        <v>Rarely</v>
      </c>
      <c r="AQ70" s="1" t="str">
        <f ca="1">IFERROR(__xludf.DUMMYFUNCTION("""COMPUTED_VALUE"""),"Never")</f>
        <v>Never</v>
      </c>
      <c r="AR70" s="1" t="str">
        <f ca="1">IFERROR(__xludf.DUMMYFUNCTION("""COMPUTED_VALUE"""),"Never")</f>
        <v>Never</v>
      </c>
      <c r="AS70" s="1" t="str">
        <f ca="1">IFERROR(__xludf.DUMMYFUNCTION("""COMPUTED_VALUE"""),"Disagree")</f>
        <v>Disagree</v>
      </c>
      <c r="AT70" s="1" t="str">
        <f ca="1">IFERROR(__xludf.DUMMYFUNCTION("""COMPUTED_VALUE"""),"Disagree")</f>
        <v>Disagree</v>
      </c>
      <c r="AU70" s="1" t="str">
        <f ca="1">IFERROR(__xludf.DUMMYFUNCTION("""COMPUTED_VALUE"""),"Disagree")</f>
        <v>Disagree</v>
      </c>
      <c r="AV70" s="1" t="str">
        <f ca="1">IFERROR(__xludf.DUMMYFUNCTION("""COMPUTED_VALUE"""),"Disagree")</f>
        <v>Disagree</v>
      </c>
      <c r="AW70" s="1" t="str">
        <f ca="1">IFERROR(__xludf.DUMMYFUNCTION("""COMPUTED_VALUE"""),"Disagree")</f>
        <v>Disagree</v>
      </c>
      <c r="AX70" s="1" t="str">
        <f ca="1">IFERROR(__xludf.DUMMYFUNCTION("""COMPUTED_VALUE"""),"Disagree")</f>
        <v>Disagree</v>
      </c>
      <c r="AY70" s="1" t="str">
        <f ca="1">IFERROR(__xludf.DUMMYFUNCTION("""COMPUTED_VALUE"""),"Neutral")</f>
        <v>Neutral</v>
      </c>
      <c r="AZ70" s="1" t="str">
        <f ca="1">IFERROR(__xludf.DUMMYFUNCTION("""COMPUTED_VALUE"""),"Disagree")</f>
        <v>Disagree</v>
      </c>
      <c r="BA70" s="1" t="str">
        <f ca="1">IFERROR(__xludf.DUMMYFUNCTION("""COMPUTED_VALUE"""),"Neutral")</f>
        <v>Neutral</v>
      </c>
      <c r="BB70" s="1" t="str">
        <f ca="1">IFERROR(__xludf.DUMMYFUNCTION("""COMPUTED_VALUE"""),"Neutral")</f>
        <v>Neutral</v>
      </c>
      <c r="BC70" s="1" t="str">
        <f ca="1">IFERROR(__xludf.DUMMYFUNCTION("""COMPUTED_VALUE"""),"Join in Positive/ Healthy Family Activities, Exercise, Talk to others outside of the department about your hard shift, Participate in Healthy Recreation/Hobbies")</f>
        <v>Join in Positive/ Healthy Family Activities, Exercise, Talk to others outside of the department about your hard shift, Participate in Healthy Recreation/Hobbies</v>
      </c>
      <c r="BD70" s="1" t="str">
        <f ca="1">IFERROR(__xludf.DUMMYFUNCTION("""COMPUTED_VALUE"""),"Never")</f>
        <v>Never</v>
      </c>
      <c r="BF70" s="1">
        <f t="shared" ca="1" si="0"/>
        <v>2</v>
      </c>
      <c r="BG70" s="7">
        <f t="shared" ca="1" si="1"/>
        <v>4</v>
      </c>
      <c r="BH70" s="1">
        <f t="shared" ca="1" si="2"/>
        <v>3</v>
      </c>
      <c r="BI70" s="10">
        <f t="shared" ca="1" si="3"/>
        <v>1</v>
      </c>
      <c r="BJ70" s="10">
        <f t="shared" ca="1" si="4"/>
        <v>2</v>
      </c>
      <c r="BK70" s="10">
        <f t="shared" ca="1" si="5"/>
        <v>2</v>
      </c>
      <c r="BL70" s="10">
        <f t="shared" ref="BL70:BM70" ca="1" si="408">IF(I70="Yes",1,IF(I70="No",2))</f>
        <v>1</v>
      </c>
      <c r="BM70" s="10">
        <f t="shared" ca="1" si="408"/>
        <v>1</v>
      </c>
      <c r="BN70" s="10">
        <f t="shared" ca="1" si="7"/>
        <v>2</v>
      </c>
      <c r="BO70" s="10">
        <f t="shared" ref="BO70:BP70" ca="1" si="409">IF(L70="Strongly Disagree",1,IF(L70="Disagree",2,IF(L70="Neutral",3,IF(L70="Agree",4,IF(L70="Strongly Agree",5)))))</f>
        <v>3</v>
      </c>
      <c r="BP70" s="10">
        <f t="shared" ca="1" si="409"/>
        <v>4</v>
      </c>
      <c r="BQ70" s="10">
        <f t="shared" ca="1" si="9"/>
        <v>3</v>
      </c>
      <c r="BR70" s="1">
        <f t="shared" ca="1" si="10"/>
        <v>4</v>
      </c>
      <c r="BS70" s="10">
        <f t="shared" ref="BS70:CB70" ca="1" si="410">IF(P70="Not at all",1,IF(P70="A little bit",2,IF(P70="Moderately",3,IF(P70="Quite a bit",4,IF(P70="Extremely",5)))))</f>
        <v>3</v>
      </c>
      <c r="BT70" s="10">
        <f t="shared" ca="1" si="410"/>
        <v>3</v>
      </c>
      <c r="BU70" s="10">
        <f t="shared" ca="1" si="410"/>
        <v>3</v>
      </c>
      <c r="BV70" s="10">
        <f t="shared" ca="1" si="410"/>
        <v>3</v>
      </c>
      <c r="BW70" s="10">
        <f t="shared" ca="1" si="410"/>
        <v>3</v>
      </c>
      <c r="BX70" s="10">
        <f t="shared" ca="1" si="410"/>
        <v>2</v>
      </c>
      <c r="BY70" s="10">
        <f t="shared" ca="1" si="410"/>
        <v>3</v>
      </c>
      <c r="BZ70" s="10">
        <f t="shared" ca="1" si="410"/>
        <v>2</v>
      </c>
      <c r="CA70" s="10">
        <f t="shared" ca="1" si="410"/>
        <v>3</v>
      </c>
      <c r="CB70" s="10">
        <f t="shared" ca="1" si="410"/>
        <v>2</v>
      </c>
      <c r="CC70" s="10">
        <f t="shared" ca="1" si="12"/>
        <v>4</v>
      </c>
      <c r="CD70" s="10">
        <f t="shared" ref="CD70:CH70" ca="1" si="411">IF(AA70="Not at all",1,IF(AA70="A little bit",2,IF(AA70="Moderately",3,IF(AA70="Quite a bit",4,IF(AA70="Extremely",5)))))</f>
        <v>1</v>
      </c>
      <c r="CE70" s="10">
        <f t="shared" ca="1" si="411"/>
        <v>4</v>
      </c>
      <c r="CF70" s="10">
        <f t="shared" ca="1" si="411"/>
        <v>4</v>
      </c>
      <c r="CG70" s="10">
        <f t="shared" ca="1" si="411"/>
        <v>1</v>
      </c>
      <c r="CH70" s="10">
        <f t="shared" ca="1" si="411"/>
        <v>1</v>
      </c>
      <c r="CI70" s="10">
        <f t="shared" ref="CI70:CT70" ca="1" si="412">IF(AF70="Never",1,IF(AF70="Rarely",2,IF(AF70="Sometimes",3,IF(AF70="Often",4,IF(AF70="Very Often",5)))))</f>
        <v>2</v>
      </c>
      <c r="CJ70" s="10">
        <f t="shared" ca="1" si="412"/>
        <v>3</v>
      </c>
      <c r="CK70" s="10">
        <f t="shared" ca="1" si="412"/>
        <v>4</v>
      </c>
      <c r="CL70" s="10">
        <f t="shared" ca="1" si="412"/>
        <v>2</v>
      </c>
      <c r="CM70" s="10">
        <f t="shared" ca="1" si="412"/>
        <v>2</v>
      </c>
      <c r="CN70" s="10">
        <f t="shared" ca="1" si="412"/>
        <v>2</v>
      </c>
      <c r="CO70" s="10">
        <f t="shared" ca="1" si="412"/>
        <v>4</v>
      </c>
      <c r="CP70" s="10">
        <f t="shared" ca="1" si="412"/>
        <v>3</v>
      </c>
      <c r="CQ70" s="10">
        <f t="shared" ca="1" si="412"/>
        <v>3</v>
      </c>
      <c r="CR70" s="10">
        <f t="shared" ca="1" si="412"/>
        <v>3</v>
      </c>
      <c r="CS70" s="10">
        <f t="shared" ca="1" si="412"/>
        <v>2</v>
      </c>
      <c r="CT70" s="10">
        <f t="shared" ca="1" si="412"/>
        <v>1</v>
      </c>
      <c r="CU70" s="10">
        <f t="shared" ca="1" si="15"/>
        <v>1</v>
      </c>
      <c r="CV70" s="1">
        <f t="shared" ref="CV70:DE70" ca="1" si="413">IF(AS70="Strongly Disagree",1,IF(AS70="Disagree",2,IF(AS70="Neutral",3,IF(AS70="Agree",4,IF(AS70="Strongly Agree",5)))))</f>
        <v>2</v>
      </c>
      <c r="CW70" s="1">
        <f t="shared" ca="1" si="413"/>
        <v>2</v>
      </c>
      <c r="CX70" s="1">
        <f t="shared" ca="1" si="413"/>
        <v>2</v>
      </c>
      <c r="CY70" s="1">
        <f t="shared" ca="1" si="413"/>
        <v>2</v>
      </c>
      <c r="CZ70" s="1">
        <f t="shared" ca="1" si="413"/>
        <v>2</v>
      </c>
      <c r="DA70" s="1">
        <f t="shared" ca="1" si="413"/>
        <v>2</v>
      </c>
      <c r="DB70" s="1">
        <f t="shared" ca="1" si="413"/>
        <v>3</v>
      </c>
      <c r="DC70" s="1">
        <f t="shared" ca="1" si="413"/>
        <v>2</v>
      </c>
      <c r="DD70" s="1">
        <f t="shared" ca="1" si="413"/>
        <v>3</v>
      </c>
      <c r="DE70" s="1">
        <f t="shared" ca="1" si="413"/>
        <v>3</v>
      </c>
      <c r="DG70" s="1">
        <f t="shared" ca="1" si="17"/>
        <v>1</v>
      </c>
    </row>
    <row r="71" spans="1:111" ht="15">
      <c r="A71" s="8">
        <f ca="1">IFERROR(__xludf.DUMMYFUNCTION("""COMPUTED_VALUE"""),43802.5449120949)</f>
        <v>43802.544912094898</v>
      </c>
      <c r="B71" s="1" t="str">
        <f ca="1">IFERROR(__xludf.DUMMYFUNCTION("""COMPUTED_VALUE"""),"Yes")</f>
        <v>Yes</v>
      </c>
      <c r="C71" s="3" t="str">
        <f ca="1">IFERROR(__xludf.DUMMYFUNCTION("""COMPUTED_VALUE"""),"Law Enforcement Professional  (Dispatch or other Civilian Department Member )")</f>
        <v>Law Enforcement Professional  (Dispatch or other Civilian Department Member )</v>
      </c>
      <c r="D71" s="1" t="str">
        <f ca="1">IFERROR(__xludf.DUMMYFUNCTION("""COMPUTED_VALUE"""),"7-13 years")</f>
        <v>7-13 years</v>
      </c>
      <c r="E71" s="1" t="str">
        <f ca="1">IFERROR(__xludf.DUMMYFUNCTION("""COMPUTED_VALUE"""),"Moderately")</f>
        <v>Moderately</v>
      </c>
      <c r="F71" s="1" t="str">
        <f ca="1">IFERROR(__xludf.DUMMYFUNCTION("""COMPUTED_VALUE"""),"Yes")</f>
        <v>Yes</v>
      </c>
      <c r="G71" s="1" t="str">
        <f ca="1">IFERROR(__xludf.DUMMYFUNCTION("""COMPUTED_VALUE"""),"Rarely")</f>
        <v>Rarely</v>
      </c>
      <c r="H71" s="1" t="str">
        <f ca="1">IFERROR(__xludf.DUMMYFUNCTION("""COMPUTED_VALUE"""),"Moderately")</f>
        <v>Moderately</v>
      </c>
      <c r="I71" s="1" t="str">
        <f ca="1">IFERROR(__xludf.DUMMYFUNCTION("""COMPUTED_VALUE"""),"Yes")</f>
        <v>Yes</v>
      </c>
      <c r="J71" s="1" t="str">
        <f ca="1">IFERROR(__xludf.DUMMYFUNCTION("""COMPUTED_VALUE"""),"Yes")</f>
        <v>Yes</v>
      </c>
      <c r="K71" s="1" t="str">
        <f ca="1">IFERROR(__xludf.DUMMYFUNCTION("""COMPUTED_VALUE"""),"Rarely")</f>
        <v>Rarely</v>
      </c>
      <c r="L71" s="1" t="str">
        <f ca="1">IFERROR(__xludf.DUMMYFUNCTION("""COMPUTED_VALUE"""),"Strongly Agree")</f>
        <v>Strongly Agree</v>
      </c>
      <c r="M71" s="1" t="str">
        <f ca="1">IFERROR(__xludf.DUMMYFUNCTION("""COMPUTED_VALUE"""),"Disagree")</f>
        <v>Disagree</v>
      </c>
      <c r="N71" s="1" t="str">
        <f ca="1">IFERROR(__xludf.DUMMYFUNCTION("""COMPUTED_VALUE"""),"A little bit")</f>
        <v>A little bit</v>
      </c>
      <c r="O71" s="1" t="str">
        <f ca="1">IFERROR(__xludf.DUMMYFUNCTION("""COMPUTED_VALUE"""),"Neutral")</f>
        <v>Neutral</v>
      </c>
      <c r="P71" s="1" t="str">
        <f ca="1">IFERROR(__xludf.DUMMYFUNCTION("""COMPUTED_VALUE"""),"Quite a bit")</f>
        <v>Quite a bit</v>
      </c>
      <c r="Q71" s="1" t="str">
        <f ca="1">IFERROR(__xludf.DUMMYFUNCTION("""COMPUTED_VALUE"""),"Extremely")</f>
        <v>Extremely</v>
      </c>
      <c r="R71" s="1" t="str">
        <f ca="1">IFERROR(__xludf.DUMMYFUNCTION("""COMPUTED_VALUE"""),"Extremely")</f>
        <v>Extremely</v>
      </c>
      <c r="S71" s="1" t="str">
        <f ca="1">IFERROR(__xludf.DUMMYFUNCTION("""COMPUTED_VALUE"""),"A little bit")</f>
        <v>A little bit</v>
      </c>
      <c r="T71" s="1" t="str">
        <f ca="1">IFERROR(__xludf.DUMMYFUNCTION("""COMPUTED_VALUE"""),"A little bit")</f>
        <v>A little bit</v>
      </c>
      <c r="U71" s="1" t="str">
        <f ca="1">IFERROR(__xludf.DUMMYFUNCTION("""COMPUTED_VALUE"""),"A little bit")</f>
        <v>A little bit</v>
      </c>
      <c r="V71" s="1" t="str">
        <f ca="1">IFERROR(__xludf.DUMMYFUNCTION("""COMPUTED_VALUE"""),"A little bit")</f>
        <v>A little bit</v>
      </c>
      <c r="W71" s="1" t="str">
        <f ca="1">IFERROR(__xludf.DUMMYFUNCTION("""COMPUTED_VALUE"""),"Quite a bit")</f>
        <v>Quite a bit</v>
      </c>
      <c r="X71" s="1" t="str">
        <f ca="1">IFERROR(__xludf.DUMMYFUNCTION("""COMPUTED_VALUE"""),"Moderately")</f>
        <v>Moderately</v>
      </c>
      <c r="Y71" s="1" t="str">
        <f ca="1">IFERROR(__xludf.DUMMYFUNCTION("""COMPUTED_VALUE"""),"Extremely")</f>
        <v>Extremely</v>
      </c>
      <c r="Z71" s="1" t="str">
        <f ca="1">IFERROR(__xludf.DUMMYFUNCTION("""COMPUTED_VALUE"""),"Not at all")</f>
        <v>Not at all</v>
      </c>
      <c r="AA71" s="1" t="str">
        <f ca="1">IFERROR(__xludf.DUMMYFUNCTION("""COMPUTED_VALUE"""),"Not at all")</f>
        <v>Not at all</v>
      </c>
      <c r="AB71" s="1" t="str">
        <f ca="1">IFERROR(__xludf.DUMMYFUNCTION("""COMPUTED_VALUE"""),"A little bit")</f>
        <v>A little bit</v>
      </c>
      <c r="AC71" s="1" t="str">
        <f ca="1">IFERROR(__xludf.DUMMYFUNCTION("""COMPUTED_VALUE"""),"A little bit")</f>
        <v>A little bit</v>
      </c>
      <c r="AD71" s="1" t="str">
        <f ca="1">IFERROR(__xludf.DUMMYFUNCTION("""COMPUTED_VALUE"""),"Moderately")</f>
        <v>Moderately</v>
      </c>
      <c r="AE71" s="1" t="str">
        <f ca="1">IFERROR(__xludf.DUMMYFUNCTION("""COMPUTED_VALUE"""),"A little bit")</f>
        <v>A little bit</v>
      </c>
      <c r="AF71" s="1" t="str">
        <f ca="1">IFERROR(__xludf.DUMMYFUNCTION("""COMPUTED_VALUE"""),"Never")</f>
        <v>Never</v>
      </c>
      <c r="AG71" s="1" t="str">
        <f ca="1">IFERROR(__xludf.DUMMYFUNCTION("""COMPUTED_VALUE"""),"Never")</f>
        <v>Never</v>
      </c>
      <c r="AH71" s="1" t="str">
        <f ca="1">IFERROR(__xludf.DUMMYFUNCTION("""COMPUTED_VALUE"""),"Never")</f>
        <v>Never</v>
      </c>
      <c r="AI71" s="1" t="str">
        <f ca="1">IFERROR(__xludf.DUMMYFUNCTION("""COMPUTED_VALUE"""),"Never")</f>
        <v>Never</v>
      </c>
      <c r="AJ71" s="1" t="str">
        <f ca="1">IFERROR(__xludf.DUMMYFUNCTION("""COMPUTED_VALUE"""),"Never")</f>
        <v>Never</v>
      </c>
      <c r="AK71" s="1" t="str">
        <f ca="1">IFERROR(__xludf.DUMMYFUNCTION("""COMPUTED_VALUE"""),"Never")</f>
        <v>Never</v>
      </c>
      <c r="AL71" s="1" t="str">
        <f ca="1">IFERROR(__xludf.DUMMYFUNCTION("""COMPUTED_VALUE"""),"Never")</f>
        <v>Never</v>
      </c>
      <c r="AM71" s="1" t="str">
        <f ca="1">IFERROR(__xludf.DUMMYFUNCTION("""COMPUTED_VALUE"""),"Never")</f>
        <v>Never</v>
      </c>
      <c r="AN71" s="1" t="str">
        <f ca="1">IFERROR(__xludf.DUMMYFUNCTION("""COMPUTED_VALUE"""),"Never")</f>
        <v>Never</v>
      </c>
      <c r="AO71" s="1" t="str">
        <f ca="1">IFERROR(__xludf.DUMMYFUNCTION("""COMPUTED_VALUE"""),"Never")</f>
        <v>Never</v>
      </c>
      <c r="AP71" s="1" t="str">
        <f ca="1">IFERROR(__xludf.DUMMYFUNCTION("""COMPUTED_VALUE"""),"Never")</f>
        <v>Never</v>
      </c>
      <c r="AQ71" s="1" t="str">
        <f ca="1">IFERROR(__xludf.DUMMYFUNCTION("""COMPUTED_VALUE"""),"Never")</f>
        <v>Never</v>
      </c>
      <c r="AR71" s="1" t="str">
        <f ca="1">IFERROR(__xludf.DUMMYFUNCTION("""COMPUTED_VALUE"""),"Never")</f>
        <v>Never</v>
      </c>
      <c r="AS71" s="1" t="str">
        <f ca="1">IFERROR(__xludf.DUMMYFUNCTION("""COMPUTED_VALUE"""),"Disagree")</f>
        <v>Disagree</v>
      </c>
      <c r="AT71" s="1" t="str">
        <f ca="1">IFERROR(__xludf.DUMMYFUNCTION("""COMPUTED_VALUE"""),"Disagree")</f>
        <v>Disagree</v>
      </c>
      <c r="AU71" s="1" t="str">
        <f ca="1">IFERROR(__xludf.DUMMYFUNCTION("""COMPUTED_VALUE"""),"Strongly Disagree")</f>
        <v>Strongly Disagree</v>
      </c>
      <c r="AV71" s="1" t="str">
        <f ca="1">IFERROR(__xludf.DUMMYFUNCTION("""COMPUTED_VALUE"""),"Strongly Disagree")</f>
        <v>Strongly Disagree</v>
      </c>
      <c r="AW71" s="1" t="str">
        <f ca="1">IFERROR(__xludf.DUMMYFUNCTION("""COMPUTED_VALUE"""),"Strongly Disagree")</f>
        <v>Strongly Disagree</v>
      </c>
      <c r="AX71" s="1" t="str">
        <f ca="1">IFERROR(__xludf.DUMMYFUNCTION("""COMPUTED_VALUE"""),"Strongly Disagree")</f>
        <v>Strongly Disagree</v>
      </c>
      <c r="AY71" s="1" t="str">
        <f ca="1">IFERROR(__xludf.DUMMYFUNCTION("""COMPUTED_VALUE"""),"Disagree")</f>
        <v>Disagree</v>
      </c>
      <c r="AZ71" s="1" t="str">
        <f ca="1">IFERROR(__xludf.DUMMYFUNCTION("""COMPUTED_VALUE"""),"Neutral")</f>
        <v>Neutral</v>
      </c>
      <c r="BA71" s="1" t="str">
        <f ca="1">IFERROR(__xludf.DUMMYFUNCTION("""COMPUTED_VALUE"""),"Strongly Agree")</f>
        <v>Strongly Agree</v>
      </c>
      <c r="BB71" s="1" t="str">
        <f ca="1">IFERROR(__xludf.DUMMYFUNCTION("""COMPUTED_VALUE"""),"Strongly Disagree")</f>
        <v>Strongly Disagree</v>
      </c>
      <c r="BC71" s="1" t="str">
        <f ca="1">IFERROR(__xludf.DUMMYFUNCTION("""COMPUTED_VALUE"""),"Exercise, Meditation/ Mindfulness")</f>
        <v>Exercise, Meditation/ Mindfulness</v>
      </c>
      <c r="BD71" s="1" t="str">
        <f ca="1">IFERROR(__xludf.DUMMYFUNCTION("""COMPUTED_VALUE"""),"Rarely")</f>
        <v>Rarely</v>
      </c>
      <c r="BF71" s="1">
        <f t="shared" ca="1" si="0"/>
        <v>2</v>
      </c>
      <c r="BG71" s="7">
        <f t="shared" ca="1" si="1"/>
        <v>2</v>
      </c>
      <c r="BH71" s="1">
        <f t="shared" ca="1" si="2"/>
        <v>3</v>
      </c>
      <c r="BI71" s="10">
        <f t="shared" ca="1" si="3"/>
        <v>1</v>
      </c>
      <c r="BJ71" s="10">
        <f t="shared" ca="1" si="4"/>
        <v>2</v>
      </c>
      <c r="BK71" s="10">
        <f t="shared" ca="1" si="5"/>
        <v>3</v>
      </c>
      <c r="BL71" s="10">
        <f t="shared" ref="BL71:BM71" ca="1" si="414">IF(I71="Yes",1,IF(I71="No",2))</f>
        <v>1</v>
      </c>
      <c r="BM71" s="10">
        <f t="shared" ca="1" si="414"/>
        <v>1</v>
      </c>
      <c r="BN71" s="10">
        <f t="shared" ca="1" si="7"/>
        <v>2</v>
      </c>
      <c r="BO71" s="10">
        <f t="shared" ref="BO71:BP71" ca="1" si="415">IF(L71="Strongly Disagree",1,IF(L71="Disagree",2,IF(L71="Neutral",3,IF(L71="Agree",4,IF(L71="Strongly Agree",5)))))</f>
        <v>5</v>
      </c>
      <c r="BP71" s="10">
        <f t="shared" ca="1" si="415"/>
        <v>2</v>
      </c>
      <c r="BQ71" s="10">
        <f t="shared" ca="1" si="9"/>
        <v>2</v>
      </c>
      <c r="BR71" s="1">
        <f t="shared" ca="1" si="10"/>
        <v>3</v>
      </c>
      <c r="BS71" s="10">
        <f t="shared" ref="BS71:CB71" ca="1" si="416">IF(P71="Not at all",1,IF(P71="A little bit",2,IF(P71="Moderately",3,IF(P71="Quite a bit",4,IF(P71="Extremely",5)))))</f>
        <v>4</v>
      </c>
      <c r="BT71" s="10">
        <f t="shared" ca="1" si="416"/>
        <v>5</v>
      </c>
      <c r="BU71" s="10">
        <f t="shared" ca="1" si="416"/>
        <v>5</v>
      </c>
      <c r="BV71" s="10">
        <f t="shared" ca="1" si="416"/>
        <v>2</v>
      </c>
      <c r="BW71" s="10">
        <f t="shared" ca="1" si="416"/>
        <v>2</v>
      </c>
      <c r="BX71" s="10">
        <f t="shared" ca="1" si="416"/>
        <v>2</v>
      </c>
      <c r="BY71" s="10">
        <f t="shared" ca="1" si="416"/>
        <v>2</v>
      </c>
      <c r="BZ71" s="10">
        <f t="shared" ca="1" si="416"/>
        <v>4</v>
      </c>
      <c r="CA71" s="10">
        <f t="shared" ca="1" si="416"/>
        <v>3</v>
      </c>
      <c r="CB71" s="10">
        <f t="shared" ca="1" si="416"/>
        <v>5</v>
      </c>
      <c r="CC71" s="10">
        <f t="shared" ca="1" si="12"/>
        <v>4</v>
      </c>
      <c r="CD71" s="10">
        <f t="shared" ref="CD71:CH71" ca="1" si="417">IF(AA71="Not at all",1,IF(AA71="A little bit",2,IF(AA71="Moderately",3,IF(AA71="Quite a bit",4,IF(AA71="Extremely",5)))))</f>
        <v>1</v>
      </c>
      <c r="CE71" s="10">
        <f t="shared" ca="1" si="417"/>
        <v>2</v>
      </c>
      <c r="CF71" s="10">
        <f t="shared" ca="1" si="417"/>
        <v>2</v>
      </c>
      <c r="CG71" s="10">
        <f t="shared" ca="1" si="417"/>
        <v>3</v>
      </c>
      <c r="CH71" s="10">
        <f t="shared" ca="1" si="417"/>
        <v>2</v>
      </c>
      <c r="CI71" s="10">
        <f t="shared" ref="CI71:CT71" ca="1" si="418">IF(AF71="Never",1,IF(AF71="Rarely",2,IF(AF71="Sometimes",3,IF(AF71="Often",4,IF(AF71="Very Often",5)))))</f>
        <v>1</v>
      </c>
      <c r="CJ71" s="10">
        <f t="shared" ca="1" si="418"/>
        <v>1</v>
      </c>
      <c r="CK71" s="10">
        <f t="shared" ca="1" si="418"/>
        <v>1</v>
      </c>
      <c r="CL71" s="10">
        <f t="shared" ca="1" si="418"/>
        <v>1</v>
      </c>
      <c r="CM71" s="10">
        <f t="shared" ca="1" si="418"/>
        <v>1</v>
      </c>
      <c r="CN71" s="10">
        <f t="shared" ca="1" si="418"/>
        <v>1</v>
      </c>
      <c r="CO71" s="10">
        <f t="shared" ca="1" si="418"/>
        <v>1</v>
      </c>
      <c r="CP71" s="10">
        <f t="shared" ca="1" si="418"/>
        <v>1</v>
      </c>
      <c r="CQ71" s="10">
        <f t="shared" ca="1" si="418"/>
        <v>1</v>
      </c>
      <c r="CR71" s="10">
        <f t="shared" ca="1" si="418"/>
        <v>1</v>
      </c>
      <c r="CS71" s="10">
        <f t="shared" ca="1" si="418"/>
        <v>1</v>
      </c>
      <c r="CT71" s="10">
        <f t="shared" ca="1" si="418"/>
        <v>1</v>
      </c>
      <c r="CU71" s="10">
        <f t="shared" ca="1" si="15"/>
        <v>1</v>
      </c>
      <c r="CV71" s="1">
        <f t="shared" ref="CV71:DE71" ca="1" si="419">IF(AS71="Strongly Disagree",1,IF(AS71="Disagree",2,IF(AS71="Neutral",3,IF(AS71="Agree",4,IF(AS71="Strongly Agree",5)))))</f>
        <v>2</v>
      </c>
      <c r="CW71" s="1">
        <f t="shared" ca="1" si="419"/>
        <v>2</v>
      </c>
      <c r="CX71" s="1">
        <f t="shared" ca="1" si="419"/>
        <v>1</v>
      </c>
      <c r="CY71" s="1">
        <f t="shared" ca="1" si="419"/>
        <v>1</v>
      </c>
      <c r="CZ71" s="1">
        <f t="shared" ca="1" si="419"/>
        <v>1</v>
      </c>
      <c r="DA71" s="1">
        <f t="shared" ca="1" si="419"/>
        <v>1</v>
      </c>
      <c r="DB71" s="1">
        <f t="shared" ca="1" si="419"/>
        <v>2</v>
      </c>
      <c r="DC71" s="1">
        <f t="shared" ca="1" si="419"/>
        <v>3</v>
      </c>
      <c r="DD71" s="1">
        <f t="shared" ca="1" si="419"/>
        <v>5</v>
      </c>
      <c r="DE71" s="1">
        <f t="shared" ca="1" si="419"/>
        <v>1</v>
      </c>
      <c r="DG71" s="1">
        <f t="shared" ca="1" si="17"/>
        <v>2</v>
      </c>
    </row>
    <row r="72" spans="1:111" ht="15">
      <c r="A72" s="8">
        <f ca="1">IFERROR(__xludf.DUMMYFUNCTION("""COMPUTED_VALUE"""),43802.548153449)</f>
        <v>43802.548153449003</v>
      </c>
      <c r="B72" s="1" t="str">
        <f ca="1">IFERROR(__xludf.DUMMYFUNCTION("""COMPUTED_VALUE"""),"Yes")</f>
        <v>Yes</v>
      </c>
      <c r="C72" s="3" t="str">
        <f ca="1">IFERROR(__xludf.DUMMYFUNCTION("""COMPUTED_VALUE"""),"Sworn Officer")</f>
        <v>Sworn Officer</v>
      </c>
      <c r="D72" s="1" t="str">
        <f ca="1">IFERROR(__xludf.DUMMYFUNCTION("""COMPUTED_VALUE"""),"20+ years")</f>
        <v>20+ years</v>
      </c>
      <c r="E72" s="1" t="str">
        <f ca="1">IFERROR(__xludf.DUMMYFUNCTION("""COMPUTED_VALUE"""),"Quite a bit")</f>
        <v>Quite a bit</v>
      </c>
      <c r="F72" s="1" t="str">
        <f ca="1">IFERROR(__xludf.DUMMYFUNCTION("""COMPUTED_VALUE"""),"Yes")</f>
        <v>Yes</v>
      </c>
      <c r="G72" s="1" t="str">
        <f ca="1">IFERROR(__xludf.DUMMYFUNCTION("""COMPUTED_VALUE"""),"Often")</f>
        <v>Often</v>
      </c>
      <c r="H72" s="1" t="str">
        <f ca="1">IFERROR(__xludf.DUMMYFUNCTION("""COMPUTED_VALUE"""),"Moderately")</f>
        <v>Moderately</v>
      </c>
      <c r="I72" s="1" t="str">
        <f ca="1">IFERROR(__xludf.DUMMYFUNCTION("""COMPUTED_VALUE"""),"No")</f>
        <v>No</v>
      </c>
      <c r="J72" s="1" t="str">
        <f ca="1">IFERROR(__xludf.DUMMYFUNCTION("""COMPUTED_VALUE"""),"Yes")</f>
        <v>Yes</v>
      </c>
      <c r="K72" s="1" t="str">
        <f ca="1">IFERROR(__xludf.DUMMYFUNCTION("""COMPUTED_VALUE"""),"Rarely")</f>
        <v>Rarely</v>
      </c>
      <c r="L72" s="1" t="str">
        <f ca="1">IFERROR(__xludf.DUMMYFUNCTION("""COMPUTED_VALUE"""),"Neutral")</f>
        <v>Neutral</v>
      </c>
      <c r="M72" s="1" t="str">
        <f ca="1">IFERROR(__xludf.DUMMYFUNCTION("""COMPUTED_VALUE"""),"Agree")</f>
        <v>Agree</v>
      </c>
      <c r="N72" s="1" t="str">
        <f ca="1">IFERROR(__xludf.DUMMYFUNCTION("""COMPUTED_VALUE"""),"Moderately")</f>
        <v>Moderately</v>
      </c>
      <c r="O72" s="1" t="str">
        <f ca="1">IFERROR(__xludf.DUMMYFUNCTION("""COMPUTED_VALUE"""),"Agree")</f>
        <v>Agree</v>
      </c>
      <c r="P72" s="1" t="str">
        <f ca="1">IFERROR(__xludf.DUMMYFUNCTION("""COMPUTED_VALUE"""),"Quite a bit")</f>
        <v>Quite a bit</v>
      </c>
      <c r="Q72" s="1" t="str">
        <f ca="1">IFERROR(__xludf.DUMMYFUNCTION("""COMPUTED_VALUE"""),"Moderately")</f>
        <v>Moderately</v>
      </c>
      <c r="R72" s="1" t="str">
        <f ca="1">IFERROR(__xludf.DUMMYFUNCTION("""COMPUTED_VALUE"""),"Quite a bit")</f>
        <v>Quite a bit</v>
      </c>
      <c r="S72" s="1" t="str">
        <f ca="1">IFERROR(__xludf.DUMMYFUNCTION("""COMPUTED_VALUE"""),"Moderately")</f>
        <v>Moderately</v>
      </c>
      <c r="T72" s="1" t="str">
        <f ca="1">IFERROR(__xludf.DUMMYFUNCTION("""COMPUTED_VALUE"""),"Not at all")</f>
        <v>Not at all</v>
      </c>
      <c r="U72" s="1" t="str">
        <f ca="1">IFERROR(__xludf.DUMMYFUNCTION("""COMPUTED_VALUE"""),"Moderately")</f>
        <v>Moderately</v>
      </c>
      <c r="V72" s="1" t="str">
        <f ca="1">IFERROR(__xludf.DUMMYFUNCTION("""COMPUTED_VALUE"""),"Quite a bit")</f>
        <v>Quite a bit</v>
      </c>
      <c r="W72" s="1" t="str">
        <f ca="1">IFERROR(__xludf.DUMMYFUNCTION("""COMPUTED_VALUE"""),"Moderately")</f>
        <v>Moderately</v>
      </c>
      <c r="X72" s="1" t="str">
        <f ca="1">IFERROR(__xludf.DUMMYFUNCTION("""COMPUTED_VALUE"""),"Quite a bit")</f>
        <v>Quite a bit</v>
      </c>
      <c r="Y72" s="1" t="str">
        <f ca="1">IFERROR(__xludf.DUMMYFUNCTION("""COMPUTED_VALUE"""),"Extremely")</f>
        <v>Extremely</v>
      </c>
      <c r="Z72" s="1" t="str">
        <f ca="1">IFERROR(__xludf.DUMMYFUNCTION("""COMPUTED_VALUE"""),"Both")</f>
        <v>Both</v>
      </c>
      <c r="AA72" s="1" t="str">
        <f ca="1">IFERROR(__xludf.DUMMYFUNCTION("""COMPUTED_VALUE"""),"Moderately")</f>
        <v>Moderately</v>
      </c>
      <c r="AB72" s="1" t="str">
        <f ca="1">IFERROR(__xludf.DUMMYFUNCTION("""COMPUTED_VALUE"""),"Moderately")</f>
        <v>Moderately</v>
      </c>
      <c r="AC72" s="1" t="str">
        <f ca="1">IFERROR(__xludf.DUMMYFUNCTION("""COMPUTED_VALUE"""),"Not at all")</f>
        <v>Not at all</v>
      </c>
      <c r="AD72" s="1" t="str">
        <f ca="1">IFERROR(__xludf.DUMMYFUNCTION("""COMPUTED_VALUE"""),"A little bit")</f>
        <v>A little bit</v>
      </c>
      <c r="AE72" s="1" t="str">
        <f ca="1">IFERROR(__xludf.DUMMYFUNCTION("""COMPUTED_VALUE"""),"Not at all")</f>
        <v>Not at all</v>
      </c>
      <c r="AF72" s="1" t="str">
        <f ca="1">IFERROR(__xludf.DUMMYFUNCTION("""COMPUTED_VALUE"""),"Often")</f>
        <v>Often</v>
      </c>
      <c r="AG72" s="1" t="str">
        <f ca="1">IFERROR(__xludf.DUMMYFUNCTION("""COMPUTED_VALUE"""),"Sometimes")</f>
        <v>Sometimes</v>
      </c>
      <c r="AH72" s="1" t="str">
        <f ca="1">IFERROR(__xludf.DUMMYFUNCTION("""COMPUTED_VALUE"""),"Rarely")</f>
        <v>Rarely</v>
      </c>
      <c r="AI72" s="1" t="str">
        <f ca="1">IFERROR(__xludf.DUMMYFUNCTION("""COMPUTED_VALUE"""),"Sometimes")</f>
        <v>Sometimes</v>
      </c>
      <c r="AJ72" s="1" t="str">
        <f ca="1">IFERROR(__xludf.DUMMYFUNCTION("""COMPUTED_VALUE"""),"Sometimes")</f>
        <v>Sometimes</v>
      </c>
      <c r="AK72" s="1" t="str">
        <f ca="1">IFERROR(__xludf.DUMMYFUNCTION("""COMPUTED_VALUE"""),"Rarely")</f>
        <v>Rarely</v>
      </c>
      <c r="AL72" s="1" t="str">
        <f ca="1">IFERROR(__xludf.DUMMYFUNCTION("""COMPUTED_VALUE"""),"Rarely")</f>
        <v>Rarely</v>
      </c>
      <c r="AM72" s="1" t="str">
        <f ca="1">IFERROR(__xludf.DUMMYFUNCTION("""COMPUTED_VALUE"""),"Rarely")</f>
        <v>Rarely</v>
      </c>
      <c r="AN72" s="1" t="str">
        <f ca="1">IFERROR(__xludf.DUMMYFUNCTION("""COMPUTED_VALUE"""),"Rarely")</f>
        <v>Rarely</v>
      </c>
      <c r="AO72" s="1" t="str">
        <f ca="1">IFERROR(__xludf.DUMMYFUNCTION("""COMPUTED_VALUE"""),"Rarely")</f>
        <v>Rarely</v>
      </c>
      <c r="AP72" s="1" t="str">
        <f ca="1">IFERROR(__xludf.DUMMYFUNCTION("""COMPUTED_VALUE"""),"Sometimes")</f>
        <v>Sometimes</v>
      </c>
      <c r="AQ72" s="1" t="str">
        <f ca="1">IFERROR(__xludf.DUMMYFUNCTION("""COMPUTED_VALUE"""),"Never")</f>
        <v>Never</v>
      </c>
      <c r="AR72" s="1" t="str">
        <f ca="1">IFERROR(__xludf.DUMMYFUNCTION("""COMPUTED_VALUE"""),"Never")</f>
        <v>Never</v>
      </c>
      <c r="AS72" s="1" t="str">
        <f ca="1">IFERROR(__xludf.DUMMYFUNCTION("""COMPUTED_VALUE"""),"Disagree")</f>
        <v>Disagree</v>
      </c>
      <c r="AT72" s="1" t="str">
        <f ca="1">IFERROR(__xludf.DUMMYFUNCTION("""COMPUTED_VALUE"""),"Disagree")</f>
        <v>Disagree</v>
      </c>
      <c r="AU72" s="1" t="str">
        <f ca="1">IFERROR(__xludf.DUMMYFUNCTION("""COMPUTED_VALUE"""),"Disagree")</f>
        <v>Disagree</v>
      </c>
      <c r="AV72" s="1" t="str">
        <f ca="1">IFERROR(__xludf.DUMMYFUNCTION("""COMPUTED_VALUE"""),"Strongly Disagree")</f>
        <v>Strongly Disagree</v>
      </c>
      <c r="AW72" s="1" t="str">
        <f ca="1">IFERROR(__xludf.DUMMYFUNCTION("""COMPUTED_VALUE"""),"Neutral")</f>
        <v>Neutral</v>
      </c>
      <c r="AX72" s="1" t="str">
        <f ca="1">IFERROR(__xludf.DUMMYFUNCTION("""COMPUTED_VALUE"""),"Agree")</f>
        <v>Agree</v>
      </c>
      <c r="AY72" s="1" t="str">
        <f ca="1">IFERROR(__xludf.DUMMYFUNCTION("""COMPUTED_VALUE"""),"Agree")</f>
        <v>Agree</v>
      </c>
      <c r="AZ72" s="1" t="str">
        <f ca="1">IFERROR(__xludf.DUMMYFUNCTION("""COMPUTED_VALUE"""),"Disagree")</f>
        <v>Disagree</v>
      </c>
      <c r="BA72" s="1" t="str">
        <f ca="1">IFERROR(__xludf.DUMMYFUNCTION("""COMPUTED_VALUE"""),"Agree")</f>
        <v>Agree</v>
      </c>
      <c r="BB72" s="1" t="str">
        <f ca="1">IFERROR(__xludf.DUMMYFUNCTION("""COMPUTED_VALUE"""),"Agree")</f>
        <v>Agree</v>
      </c>
      <c r="BC72" s="1" t="str">
        <f ca="1">IFERROR(__xludf.DUMMYFUNCTION("""COMPUTED_VALUE"""),"Join in Positive/ Healthy Family Activities, Exercise, Meditation/ Mindfulness")</f>
        <v>Join in Positive/ Healthy Family Activities, Exercise, Meditation/ Mindfulness</v>
      </c>
      <c r="BD72" s="1" t="str">
        <f ca="1">IFERROR(__xludf.DUMMYFUNCTION("""COMPUTED_VALUE"""),"Never")</f>
        <v>Never</v>
      </c>
      <c r="BF72" s="1">
        <f t="shared" ca="1" si="0"/>
        <v>1</v>
      </c>
      <c r="BG72" s="7">
        <f t="shared" ca="1" si="1"/>
        <v>4</v>
      </c>
      <c r="BH72" s="1">
        <f t="shared" ca="1" si="2"/>
        <v>4</v>
      </c>
      <c r="BI72" s="10">
        <f t="shared" ca="1" si="3"/>
        <v>1</v>
      </c>
      <c r="BJ72" s="10">
        <f t="shared" ca="1" si="4"/>
        <v>4</v>
      </c>
      <c r="BK72" s="10">
        <f t="shared" ca="1" si="5"/>
        <v>3</v>
      </c>
      <c r="BL72" s="10">
        <f t="shared" ref="BL72:BM72" ca="1" si="420">IF(I72="Yes",1,IF(I72="No",2))</f>
        <v>2</v>
      </c>
      <c r="BM72" s="10">
        <f t="shared" ca="1" si="420"/>
        <v>1</v>
      </c>
      <c r="BN72" s="10">
        <f t="shared" ca="1" si="7"/>
        <v>2</v>
      </c>
      <c r="BO72" s="10">
        <f t="shared" ref="BO72:BP72" ca="1" si="421">IF(L72="Strongly Disagree",1,IF(L72="Disagree",2,IF(L72="Neutral",3,IF(L72="Agree",4,IF(L72="Strongly Agree",5)))))</f>
        <v>3</v>
      </c>
      <c r="BP72" s="10">
        <f t="shared" ca="1" si="421"/>
        <v>4</v>
      </c>
      <c r="BQ72" s="10">
        <f t="shared" ca="1" si="9"/>
        <v>3</v>
      </c>
      <c r="BR72" s="1">
        <f t="shared" ca="1" si="10"/>
        <v>4</v>
      </c>
      <c r="BS72" s="10">
        <f t="shared" ref="BS72:CB72" ca="1" si="422">IF(P72="Not at all",1,IF(P72="A little bit",2,IF(P72="Moderately",3,IF(P72="Quite a bit",4,IF(P72="Extremely",5)))))</f>
        <v>4</v>
      </c>
      <c r="BT72" s="10">
        <f t="shared" ca="1" si="422"/>
        <v>3</v>
      </c>
      <c r="BU72" s="10">
        <f t="shared" ca="1" si="422"/>
        <v>4</v>
      </c>
      <c r="BV72" s="10">
        <f t="shared" ca="1" si="422"/>
        <v>3</v>
      </c>
      <c r="BW72" s="10">
        <f t="shared" ca="1" si="422"/>
        <v>1</v>
      </c>
      <c r="BX72" s="10">
        <f t="shared" ca="1" si="422"/>
        <v>3</v>
      </c>
      <c r="BY72" s="10">
        <f t="shared" ca="1" si="422"/>
        <v>4</v>
      </c>
      <c r="BZ72" s="10">
        <f t="shared" ca="1" si="422"/>
        <v>3</v>
      </c>
      <c r="CA72" s="10">
        <f t="shared" ca="1" si="422"/>
        <v>4</v>
      </c>
      <c r="CB72" s="10">
        <f t="shared" ca="1" si="422"/>
        <v>5</v>
      </c>
      <c r="CC72" s="10">
        <f t="shared" ca="1" si="12"/>
        <v>3</v>
      </c>
      <c r="CD72" s="10">
        <f t="shared" ref="CD72:CH72" ca="1" si="423">IF(AA72="Not at all",1,IF(AA72="A little bit",2,IF(AA72="Moderately",3,IF(AA72="Quite a bit",4,IF(AA72="Extremely",5)))))</f>
        <v>3</v>
      </c>
      <c r="CE72" s="10">
        <f t="shared" ca="1" si="423"/>
        <v>3</v>
      </c>
      <c r="CF72" s="10">
        <f t="shared" ca="1" si="423"/>
        <v>1</v>
      </c>
      <c r="CG72" s="10">
        <f t="shared" ca="1" si="423"/>
        <v>2</v>
      </c>
      <c r="CH72" s="10">
        <f t="shared" ca="1" si="423"/>
        <v>1</v>
      </c>
      <c r="CI72" s="10">
        <f t="shared" ref="CI72:CT72" ca="1" si="424">IF(AF72="Never",1,IF(AF72="Rarely",2,IF(AF72="Sometimes",3,IF(AF72="Often",4,IF(AF72="Very Often",5)))))</f>
        <v>4</v>
      </c>
      <c r="CJ72" s="10">
        <f t="shared" ca="1" si="424"/>
        <v>3</v>
      </c>
      <c r="CK72" s="10">
        <f t="shared" ca="1" si="424"/>
        <v>2</v>
      </c>
      <c r="CL72" s="10">
        <f t="shared" ca="1" si="424"/>
        <v>3</v>
      </c>
      <c r="CM72" s="10">
        <f t="shared" ca="1" si="424"/>
        <v>3</v>
      </c>
      <c r="CN72" s="10">
        <f t="shared" ca="1" si="424"/>
        <v>2</v>
      </c>
      <c r="CO72" s="10">
        <f t="shared" ca="1" si="424"/>
        <v>2</v>
      </c>
      <c r="CP72" s="10">
        <f t="shared" ca="1" si="424"/>
        <v>2</v>
      </c>
      <c r="CQ72" s="10">
        <f t="shared" ca="1" si="424"/>
        <v>2</v>
      </c>
      <c r="CR72" s="10">
        <f t="shared" ca="1" si="424"/>
        <v>2</v>
      </c>
      <c r="CS72" s="10">
        <f t="shared" ca="1" si="424"/>
        <v>3</v>
      </c>
      <c r="CT72" s="10">
        <f t="shared" ca="1" si="424"/>
        <v>1</v>
      </c>
      <c r="CU72" s="10">
        <f t="shared" ca="1" si="15"/>
        <v>1</v>
      </c>
      <c r="CV72" s="1">
        <f t="shared" ref="CV72:DE72" ca="1" si="425">IF(AS72="Strongly Disagree",1,IF(AS72="Disagree",2,IF(AS72="Neutral",3,IF(AS72="Agree",4,IF(AS72="Strongly Agree",5)))))</f>
        <v>2</v>
      </c>
      <c r="CW72" s="1">
        <f t="shared" ca="1" si="425"/>
        <v>2</v>
      </c>
      <c r="CX72" s="1">
        <f t="shared" ca="1" si="425"/>
        <v>2</v>
      </c>
      <c r="CY72" s="1">
        <f t="shared" ca="1" si="425"/>
        <v>1</v>
      </c>
      <c r="CZ72" s="1">
        <f t="shared" ca="1" si="425"/>
        <v>3</v>
      </c>
      <c r="DA72" s="1">
        <f t="shared" ca="1" si="425"/>
        <v>4</v>
      </c>
      <c r="DB72" s="1">
        <f t="shared" ca="1" si="425"/>
        <v>4</v>
      </c>
      <c r="DC72" s="1">
        <f t="shared" ca="1" si="425"/>
        <v>2</v>
      </c>
      <c r="DD72" s="1">
        <f t="shared" ca="1" si="425"/>
        <v>4</v>
      </c>
      <c r="DE72" s="1">
        <f t="shared" ca="1" si="425"/>
        <v>4</v>
      </c>
      <c r="DG72" s="1">
        <f t="shared" ca="1" si="17"/>
        <v>1</v>
      </c>
    </row>
    <row r="73" spans="1:111" ht="15">
      <c r="A73" s="8">
        <f ca="1">IFERROR(__xludf.DUMMYFUNCTION("""COMPUTED_VALUE"""),43802.552346956)</f>
        <v>43802.552346955999</v>
      </c>
      <c r="B73" s="1" t="str">
        <f ca="1">IFERROR(__xludf.DUMMYFUNCTION("""COMPUTED_VALUE"""),"Yes")</f>
        <v>Yes</v>
      </c>
      <c r="C73" s="3" t="str">
        <f ca="1">IFERROR(__xludf.DUMMYFUNCTION("""COMPUTED_VALUE"""),"Law Enforcement Professional  (Dispatch or other Civilian Department Member )")</f>
        <v>Law Enforcement Professional  (Dispatch or other Civilian Department Member )</v>
      </c>
      <c r="D73" s="1" t="str">
        <f ca="1">IFERROR(__xludf.DUMMYFUNCTION("""COMPUTED_VALUE"""),"14-20 years")</f>
        <v>14-20 years</v>
      </c>
      <c r="E73" s="1" t="str">
        <f ca="1">IFERROR(__xludf.DUMMYFUNCTION("""COMPUTED_VALUE"""),"Quite a bit")</f>
        <v>Quite a bit</v>
      </c>
      <c r="F73" s="1" t="str">
        <f ca="1">IFERROR(__xludf.DUMMYFUNCTION("""COMPUTED_VALUE"""),"Yes")</f>
        <v>Yes</v>
      </c>
      <c r="G73" s="1" t="str">
        <f ca="1">IFERROR(__xludf.DUMMYFUNCTION("""COMPUTED_VALUE"""),"Sometimes")</f>
        <v>Sometimes</v>
      </c>
      <c r="H73" s="1" t="str">
        <f ca="1">IFERROR(__xludf.DUMMYFUNCTION("""COMPUTED_VALUE"""),"A little bit")</f>
        <v>A little bit</v>
      </c>
      <c r="I73" s="1" t="str">
        <f ca="1">IFERROR(__xludf.DUMMYFUNCTION("""COMPUTED_VALUE"""),"No")</f>
        <v>No</v>
      </c>
      <c r="J73" s="1" t="str">
        <f ca="1">IFERROR(__xludf.DUMMYFUNCTION("""COMPUTED_VALUE"""),"No")</f>
        <v>No</v>
      </c>
      <c r="K73" s="1" t="str">
        <f ca="1">IFERROR(__xludf.DUMMYFUNCTION("""COMPUTED_VALUE"""),"Rarely")</f>
        <v>Rarely</v>
      </c>
      <c r="L73" s="1" t="str">
        <f ca="1">IFERROR(__xludf.DUMMYFUNCTION("""COMPUTED_VALUE"""),"Neutral")</f>
        <v>Neutral</v>
      </c>
      <c r="M73" s="1" t="str">
        <f ca="1">IFERROR(__xludf.DUMMYFUNCTION("""COMPUTED_VALUE"""),"Agree")</f>
        <v>Agree</v>
      </c>
      <c r="N73" s="1" t="str">
        <f ca="1">IFERROR(__xludf.DUMMYFUNCTION("""COMPUTED_VALUE"""),"Not at all")</f>
        <v>Not at all</v>
      </c>
      <c r="O73" s="1" t="str">
        <f ca="1">IFERROR(__xludf.DUMMYFUNCTION("""COMPUTED_VALUE"""),"Agree")</f>
        <v>Agree</v>
      </c>
      <c r="P73" s="1" t="str">
        <f ca="1">IFERROR(__xludf.DUMMYFUNCTION("""COMPUTED_VALUE"""),"A little bit")</f>
        <v>A little bit</v>
      </c>
      <c r="Q73" s="1" t="str">
        <f ca="1">IFERROR(__xludf.DUMMYFUNCTION("""COMPUTED_VALUE"""),"Quite a bit")</f>
        <v>Quite a bit</v>
      </c>
      <c r="R73" s="1" t="str">
        <f ca="1">IFERROR(__xludf.DUMMYFUNCTION("""COMPUTED_VALUE"""),"Quite a bit")</f>
        <v>Quite a bit</v>
      </c>
      <c r="S73" s="1" t="str">
        <f ca="1">IFERROR(__xludf.DUMMYFUNCTION("""COMPUTED_VALUE"""),"A little bit")</f>
        <v>A little bit</v>
      </c>
      <c r="T73" s="1" t="str">
        <f ca="1">IFERROR(__xludf.DUMMYFUNCTION("""COMPUTED_VALUE"""),"A little bit")</f>
        <v>A little bit</v>
      </c>
      <c r="U73" s="1" t="str">
        <f ca="1">IFERROR(__xludf.DUMMYFUNCTION("""COMPUTED_VALUE"""),"Quite a bit")</f>
        <v>Quite a bit</v>
      </c>
      <c r="V73" s="1" t="str">
        <f ca="1">IFERROR(__xludf.DUMMYFUNCTION("""COMPUTED_VALUE"""),"Quite a bit")</f>
        <v>Quite a bit</v>
      </c>
      <c r="W73" s="1" t="str">
        <f ca="1">IFERROR(__xludf.DUMMYFUNCTION("""COMPUTED_VALUE"""),"Quite a bit")</f>
        <v>Quite a bit</v>
      </c>
      <c r="X73" s="1" t="str">
        <f ca="1">IFERROR(__xludf.DUMMYFUNCTION("""COMPUTED_VALUE"""),"A little bit")</f>
        <v>A little bit</v>
      </c>
      <c r="Y73" s="1" t="str">
        <f ca="1">IFERROR(__xludf.DUMMYFUNCTION("""COMPUTED_VALUE"""),"Quite a bit")</f>
        <v>Quite a bit</v>
      </c>
      <c r="Z73" s="1" t="str">
        <f ca="1">IFERROR(__xludf.DUMMYFUNCTION("""COMPUTED_VALUE"""),"Both")</f>
        <v>Both</v>
      </c>
      <c r="AA73" s="1" t="str">
        <f ca="1">IFERROR(__xludf.DUMMYFUNCTION("""COMPUTED_VALUE"""),"Moderately")</f>
        <v>Moderately</v>
      </c>
      <c r="AB73" s="1" t="str">
        <f ca="1">IFERROR(__xludf.DUMMYFUNCTION("""COMPUTED_VALUE"""),"A little bit")</f>
        <v>A little bit</v>
      </c>
      <c r="AC73" s="1" t="str">
        <f ca="1">IFERROR(__xludf.DUMMYFUNCTION("""COMPUTED_VALUE"""),"A little bit")</f>
        <v>A little bit</v>
      </c>
      <c r="AD73" s="1" t="str">
        <f ca="1">IFERROR(__xludf.DUMMYFUNCTION("""COMPUTED_VALUE"""),"Not at all")</f>
        <v>Not at all</v>
      </c>
      <c r="AE73" s="1" t="str">
        <f ca="1">IFERROR(__xludf.DUMMYFUNCTION("""COMPUTED_VALUE"""),"Not at all")</f>
        <v>Not at all</v>
      </c>
      <c r="AF73" s="1" t="str">
        <f ca="1">IFERROR(__xludf.DUMMYFUNCTION("""COMPUTED_VALUE"""),"Sometimes")</f>
        <v>Sometimes</v>
      </c>
      <c r="AG73" s="1" t="str">
        <f ca="1">IFERROR(__xludf.DUMMYFUNCTION("""COMPUTED_VALUE"""),"Very Often")</f>
        <v>Very Often</v>
      </c>
      <c r="AH73" s="1" t="str">
        <f ca="1">IFERROR(__xludf.DUMMYFUNCTION("""COMPUTED_VALUE"""),"Sometimes")</f>
        <v>Sometimes</v>
      </c>
      <c r="AI73" s="1" t="str">
        <f ca="1">IFERROR(__xludf.DUMMYFUNCTION("""COMPUTED_VALUE"""),"Sometimes")</f>
        <v>Sometimes</v>
      </c>
      <c r="AJ73" s="1" t="str">
        <f ca="1">IFERROR(__xludf.DUMMYFUNCTION("""COMPUTED_VALUE"""),"Sometimes")</f>
        <v>Sometimes</v>
      </c>
      <c r="AK73" s="1" t="str">
        <f ca="1">IFERROR(__xludf.DUMMYFUNCTION("""COMPUTED_VALUE"""),"Often")</f>
        <v>Often</v>
      </c>
      <c r="AL73" s="1" t="str">
        <f ca="1">IFERROR(__xludf.DUMMYFUNCTION("""COMPUTED_VALUE"""),"Often")</f>
        <v>Often</v>
      </c>
      <c r="AM73" s="1" t="str">
        <f ca="1">IFERROR(__xludf.DUMMYFUNCTION("""COMPUTED_VALUE"""),"Sometimes")</f>
        <v>Sometimes</v>
      </c>
      <c r="AN73" s="1" t="str">
        <f ca="1">IFERROR(__xludf.DUMMYFUNCTION("""COMPUTED_VALUE"""),"Sometimes")</f>
        <v>Sometimes</v>
      </c>
      <c r="AO73" s="1" t="str">
        <f ca="1">IFERROR(__xludf.DUMMYFUNCTION("""COMPUTED_VALUE"""),"Rarely")</f>
        <v>Rarely</v>
      </c>
      <c r="AP73" s="1" t="str">
        <f ca="1">IFERROR(__xludf.DUMMYFUNCTION("""COMPUTED_VALUE"""),"Rarely")</f>
        <v>Rarely</v>
      </c>
      <c r="AQ73" s="1" t="str">
        <f ca="1">IFERROR(__xludf.DUMMYFUNCTION("""COMPUTED_VALUE"""),"Never")</f>
        <v>Never</v>
      </c>
      <c r="AR73" s="1" t="str">
        <f ca="1">IFERROR(__xludf.DUMMYFUNCTION("""COMPUTED_VALUE"""),"Never")</f>
        <v>Never</v>
      </c>
      <c r="AS73" s="1" t="str">
        <f ca="1">IFERROR(__xludf.DUMMYFUNCTION("""COMPUTED_VALUE"""),"Disagree")</f>
        <v>Disagree</v>
      </c>
      <c r="AT73" s="1" t="str">
        <f ca="1">IFERROR(__xludf.DUMMYFUNCTION("""COMPUTED_VALUE"""),"Disagree")</f>
        <v>Disagree</v>
      </c>
      <c r="AU73" s="1" t="str">
        <f ca="1">IFERROR(__xludf.DUMMYFUNCTION("""COMPUTED_VALUE"""),"Disagree")</f>
        <v>Disagree</v>
      </c>
      <c r="AV73" s="1" t="str">
        <f ca="1">IFERROR(__xludf.DUMMYFUNCTION("""COMPUTED_VALUE"""),"Disagree")</f>
        <v>Disagree</v>
      </c>
      <c r="AW73" s="1" t="str">
        <f ca="1">IFERROR(__xludf.DUMMYFUNCTION("""COMPUTED_VALUE"""),"Neutral")</f>
        <v>Neutral</v>
      </c>
      <c r="AX73" s="1" t="str">
        <f ca="1">IFERROR(__xludf.DUMMYFUNCTION("""COMPUTED_VALUE"""),"Neutral")</f>
        <v>Neutral</v>
      </c>
      <c r="AY73" s="1" t="str">
        <f ca="1">IFERROR(__xludf.DUMMYFUNCTION("""COMPUTED_VALUE"""),"Agree")</f>
        <v>Agree</v>
      </c>
      <c r="AZ73" s="1" t="str">
        <f ca="1">IFERROR(__xludf.DUMMYFUNCTION("""COMPUTED_VALUE"""),"Agree")</f>
        <v>Agree</v>
      </c>
      <c r="BA73" s="1" t="str">
        <f ca="1">IFERROR(__xludf.DUMMYFUNCTION("""COMPUTED_VALUE"""),"Agree")</f>
        <v>Agree</v>
      </c>
      <c r="BB73" s="1" t="str">
        <f ca="1">IFERROR(__xludf.DUMMYFUNCTION("""COMPUTED_VALUE"""),"Agree")</f>
        <v>Agree</v>
      </c>
      <c r="BC73" s="1" t="str">
        <f ca="1">IFERROR(__xludf.DUMMYFUNCTION("""COMPUTED_VALUE"""),"Isolate Yourself, Exercise")</f>
        <v>Isolate Yourself, Exercise</v>
      </c>
      <c r="BD73" s="1" t="str">
        <f ca="1">IFERROR(__xludf.DUMMYFUNCTION("""COMPUTED_VALUE"""),"Rarely")</f>
        <v>Rarely</v>
      </c>
      <c r="BF73" s="1">
        <f t="shared" ca="1" si="0"/>
        <v>2</v>
      </c>
      <c r="BG73" s="7">
        <f t="shared" ca="1" si="1"/>
        <v>3</v>
      </c>
      <c r="BH73" s="1">
        <f t="shared" ca="1" si="2"/>
        <v>4</v>
      </c>
      <c r="BI73" s="10">
        <f t="shared" ca="1" si="3"/>
        <v>1</v>
      </c>
      <c r="BJ73" s="10">
        <f t="shared" ca="1" si="4"/>
        <v>3</v>
      </c>
      <c r="BK73" s="10">
        <f t="shared" ca="1" si="5"/>
        <v>2</v>
      </c>
      <c r="BL73" s="10">
        <f t="shared" ref="BL73:BM73" ca="1" si="426">IF(I73="Yes",1,IF(I73="No",2))</f>
        <v>2</v>
      </c>
      <c r="BM73" s="10">
        <f t="shared" ca="1" si="426"/>
        <v>2</v>
      </c>
      <c r="BN73" s="10">
        <f t="shared" ca="1" si="7"/>
        <v>2</v>
      </c>
      <c r="BO73" s="10">
        <f t="shared" ref="BO73:BP73" ca="1" si="427">IF(L73="Strongly Disagree",1,IF(L73="Disagree",2,IF(L73="Neutral",3,IF(L73="Agree",4,IF(L73="Strongly Agree",5)))))</f>
        <v>3</v>
      </c>
      <c r="BP73" s="10">
        <f t="shared" ca="1" si="427"/>
        <v>4</v>
      </c>
      <c r="BQ73" s="10">
        <f t="shared" ca="1" si="9"/>
        <v>1</v>
      </c>
      <c r="BR73" s="1">
        <f t="shared" ca="1" si="10"/>
        <v>4</v>
      </c>
      <c r="BS73" s="10">
        <f t="shared" ref="BS73:CB73" ca="1" si="428">IF(P73="Not at all",1,IF(P73="A little bit",2,IF(P73="Moderately",3,IF(P73="Quite a bit",4,IF(P73="Extremely",5)))))</f>
        <v>2</v>
      </c>
      <c r="BT73" s="10">
        <f t="shared" ca="1" si="428"/>
        <v>4</v>
      </c>
      <c r="BU73" s="10">
        <f t="shared" ca="1" si="428"/>
        <v>4</v>
      </c>
      <c r="BV73" s="10">
        <f t="shared" ca="1" si="428"/>
        <v>2</v>
      </c>
      <c r="BW73" s="10">
        <f t="shared" ca="1" si="428"/>
        <v>2</v>
      </c>
      <c r="BX73" s="10">
        <f t="shared" ca="1" si="428"/>
        <v>4</v>
      </c>
      <c r="BY73" s="10">
        <f t="shared" ca="1" si="428"/>
        <v>4</v>
      </c>
      <c r="BZ73" s="10">
        <f t="shared" ca="1" si="428"/>
        <v>4</v>
      </c>
      <c r="CA73" s="10">
        <f t="shared" ca="1" si="428"/>
        <v>2</v>
      </c>
      <c r="CB73" s="10">
        <f t="shared" ca="1" si="428"/>
        <v>4</v>
      </c>
      <c r="CC73" s="10">
        <f t="shared" ca="1" si="12"/>
        <v>3</v>
      </c>
      <c r="CD73" s="10">
        <f t="shared" ref="CD73:CH73" ca="1" si="429">IF(AA73="Not at all",1,IF(AA73="A little bit",2,IF(AA73="Moderately",3,IF(AA73="Quite a bit",4,IF(AA73="Extremely",5)))))</f>
        <v>3</v>
      </c>
      <c r="CE73" s="10">
        <f t="shared" ca="1" si="429"/>
        <v>2</v>
      </c>
      <c r="CF73" s="10">
        <f t="shared" ca="1" si="429"/>
        <v>2</v>
      </c>
      <c r="CG73" s="10">
        <f t="shared" ca="1" si="429"/>
        <v>1</v>
      </c>
      <c r="CH73" s="10">
        <f t="shared" ca="1" si="429"/>
        <v>1</v>
      </c>
      <c r="CI73" s="10">
        <f t="shared" ref="CI73:CT73" ca="1" si="430">IF(AF73="Never",1,IF(AF73="Rarely",2,IF(AF73="Sometimes",3,IF(AF73="Often",4,IF(AF73="Very Often",5)))))</f>
        <v>3</v>
      </c>
      <c r="CJ73" s="10">
        <f t="shared" ca="1" si="430"/>
        <v>5</v>
      </c>
      <c r="CK73" s="10">
        <f t="shared" ca="1" si="430"/>
        <v>3</v>
      </c>
      <c r="CL73" s="10">
        <f t="shared" ca="1" si="430"/>
        <v>3</v>
      </c>
      <c r="CM73" s="10">
        <f t="shared" ca="1" si="430"/>
        <v>3</v>
      </c>
      <c r="CN73" s="10">
        <f t="shared" ca="1" si="430"/>
        <v>4</v>
      </c>
      <c r="CO73" s="10">
        <f t="shared" ca="1" si="430"/>
        <v>4</v>
      </c>
      <c r="CP73" s="10">
        <f t="shared" ca="1" si="430"/>
        <v>3</v>
      </c>
      <c r="CQ73" s="10">
        <f t="shared" ca="1" si="430"/>
        <v>3</v>
      </c>
      <c r="CR73" s="10">
        <f t="shared" ca="1" si="430"/>
        <v>2</v>
      </c>
      <c r="CS73" s="10">
        <f t="shared" ca="1" si="430"/>
        <v>2</v>
      </c>
      <c r="CT73" s="10">
        <f t="shared" ca="1" si="430"/>
        <v>1</v>
      </c>
      <c r="CU73" s="10">
        <f t="shared" ca="1" si="15"/>
        <v>1</v>
      </c>
      <c r="CV73" s="1">
        <f t="shared" ref="CV73:DE73" ca="1" si="431">IF(AS73="Strongly Disagree",1,IF(AS73="Disagree",2,IF(AS73="Neutral",3,IF(AS73="Agree",4,IF(AS73="Strongly Agree",5)))))</f>
        <v>2</v>
      </c>
      <c r="CW73" s="1">
        <f t="shared" ca="1" si="431"/>
        <v>2</v>
      </c>
      <c r="CX73" s="1">
        <f t="shared" ca="1" si="431"/>
        <v>2</v>
      </c>
      <c r="CY73" s="1">
        <f t="shared" ca="1" si="431"/>
        <v>2</v>
      </c>
      <c r="CZ73" s="1">
        <f t="shared" ca="1" si="431"/>
        <v>3</v>
      </c>
      <c r="DA73" s="1">
        <f t="shared" ca="1" si="431"/>
        <v>3</v>
      </c>
      <c r="DB73" s="1">
        <f t="shared" ca="1" si="431"/>
        <v>4</v>
      </c>
      <c r="DC73" s="1">
        <f t="shared" ca="1" si="431"/>
        <v>4</v>
      </c>
      <c r="DD73" s="1">
        <f t="shared" ca="1" si="431"/>
        <v>4</v>
      </c>
      <c r="DE73" s="1">
        <f t="shared" ca="1" si="431"/>
        <v>4</v>
      </c>
      <c r="DG73" s="1">
        <f t="shared" ca="1" si="17"/>
        <v>2</v>
      </c>
    </row>
    <row r="74" spans="1:111" ht="15">
      <c r="A74" s="8">
        <f ca="1">IFERROR(__xludf.DUMMYFUNCTION("""COMPUTED_VALUE"""),43802.5530064236)</f>
        <v>43802.553006423601</v>
      </c>
      <c r="B74" s="1" t="str">
        <f ca="1">IFERROR(__xludf.DUMMYFUNCTION("""COMPUTED_VALUE"""),"Yes")</f>
        <v>Yes</v>
      </c>
      <c r="C74" s="3" t="str">
        <f ca="1">IFERROR(__xludf.DUMMYFUNCTION("""COMPUTED_VALUE"""),"Sworn Officer")</f>
        <v>Sworn Officer</v>
      </c>
      <c r="D74" s="1" t="str">
        <f ca="1">IFERROR(__xludf.DUMMYFUNCTION("""COMPUTED_VALUE"""),"1-6 years")</f>
        <v>1-6 years</v>
      </c>
      <c r="E74" s="1" t="str">
        <f ca="1">IFERROR(__xludf.DUMMYFUNCTION("""COMPUTED_VALUE"""),"Quite a bit")</f>
        <v>Quite a bit</v>
      </c>
      <c r="F74" s="1" t="str">
        <f ca="1">IFERROR(__xludf.DUMMYFUNCTION("""COMPUTED_VALUE"""),"No")</f>
        <v>No</v>
      </c>
      <c r="G74" s="1" t="str">
        <f ca="1">IFERROR(__xludf.DUMMYFUNCTION("""COMPUTED_VALUE"""),"Rarely")</f>
        <v>Rarely</v>
      </c>
      <c r="H74" s="1" t="str">
        <f ca="1">IFERROR(__xludf.DUMMYFUNCTION("""COMPUTED_VALUE"""),"Not at all")</f>
        <v>Not at all</v>
      </c>
      <c r="I74" s="1" t="str">
        <f ca="1">IFERROR(__xludf.DUMMYFUNCTION("""COMPUTED_VALUE"""),"Yes")</f>
        <v>Yes</v>
      </c>
      <c r="J74" s="1" t="str">
        <f ca="1">IFERROR(__xludf.DUMMYFUNCTION("""COMPUTED_VALUE"""),"Yes")</f>
        <v>Yes</v>
      </c>
      <c r="K74" s="1" t="str">
        <f ca="1">IFERROR(__xludf.DUMMYFUNCTION("""COMPUTED_VALUE"""),"Rarely")</f>
        <v>Rarely</v>
      </c>
      <c r="L74" s="1" t="str">
        <f ca="1">IFERROR(__xludf.DUMMYFUNCTION("""COMPUTED_VALUE"""),"Neutral")</f>
        <v>Neutral</v>
      </c>
      <c r="M74" s="1" t="str">
        <f ca="1">IFERROR(__xludf.DUMMYFUNCTION("""COMPUTED_VALUE"""),"Neutral")</f>
        <v>Neutral</v>
      </c>
      <c r="N74" s="1" t="str">
        <f ca="1">IFERROR(__xludf.DUMMYFUNCTION("""COMPUTED_VALUE"""),"A little bit")</f>
        <v>A little bit</v>
      </c>
      <c r="O74" s="1" t="str">
        <f ca="1">IFERROR(__xludf.DUMMYFUNCTION("""COMPUTED_VALUE"""),"Strongly disagree")</f>
        <v>Strongly disagree</v>
      </c>
      <c r="P74" s="1" t="str">
        <f ca="1">IFERROR(__xludf.DUMMYFUNCTION("""COMPUTED_VALUE"""),"A little bit")</f>
        <v>A little bit</v>
      </c>
      <c r="Q74" s="1" t="str">
        <f ca="1">IFERROR(__xludf.DUMMYFUNCTION("""COMPUTED_VALUE"""),"Extremely")</f>
        <v>Extremely</v>
      </c>
      <c r="R74" s="1" t="str">
        <f ca="1">IFERROR(__xludf.DUMMYFUNCTION("""COMPUTED_VALUE"""),"Extremely")</f>
        <v>Extremely</v>
      </c>
      <c r="S74" s="1" t="str">
        <f ca="1">IFERROR(__xludf.DUMMYFUNCTION("""COMPUTED_VALUE"""),"Moderately")</f>
        <v>Moderately</v>
      </c>
      <c r="T74" s="1" t="str">
        <f ca="1">IFERROR(__xludf.DUMMYFUNCTION("""COMPUTED_VALUE"""),"Moderately")</f>
        <v>Moderately</v>
      </c>
      <c r="U74" s="1" t="str">
        <f ca="1">IFERROR(__xludf.DUMMYFUNCTION("""COMPUTED_VALUE"""),"Moderately")</f>
        <v>Moderately</v>
      </c>
      <c r="V74" s="1" t="str">
        <f ca="1">IFERROR(__xludf.DUMMYFUNCTION("""COMPUTED_VALUE"""),"Quite a bit")</f>
        <v>Quite a bit</v>
      </c>
      <c r="W74" s="1" t="str">
        <f ca="1">IFERROR(__xludf.DUMMYFUNCTION("""COMPUTED_VALUE"""),"Moderately")</f>
        <v>Moderately</v>
      </c>
      <c r="X74" s="1" t="str">
        <f ca="1">IFERROR(__xludf.DUMMYFUNCTION("""COMPUTED_VALUE"""),"Moderately")</f>
        <v>Moderately</v>
      </c>
      <c r="Y74" s="1" t="str">
        <f ca="1">IFERROR(__xludf.DUMMYFUNCTION("""COMPUTED_VALUE"""),"Extremely")</f>
        <v>Extremely</v>
      </c>
      <c r="Z74" s="1" t="str">
        <f ca="1">IFERROR(__xludf.DUMMYFUNCTION("""COMPUTED_VALUE"""),"Negatively")</f>
        <v>Negatively</v>
      </c>
      <c r="AA74" s="1" t="str">
        <f ca="1">IFERROR(__xludf.DUMMYFUNCTION("""COMPUTED_VALUE"""),"Quite a bit")</f>
        <v>Quite a bit</v>
      </c>
      <c r="AB74" s="1" t="str">
        <f ca="1">IFERROR(__xludf.DUMMYFUNCTION("""COMPUTED_VALUE"""),"Not at all")</f>
        <v>Not at all</v>
      </c>
      <c r="AC74" s="1" t="str">
        <f ca="1">IFERROR(__xludf.DUMMYFUNCTION("""COMPUTED_VALUE"""),"A little bit")</f>
        <v>A little bit</v>
      </c>
      <c r="AD74" s="1" t="str">
        <f ca="1">IFERROR(__xludf.DUMMYFUNCTION("""COMPUTED_VALUE"""),"Not at all")</f>
        <v>Not at all</v>
      </c>
      <c r="AE74" s="1" t="str">
        <f ca="1">IFERROR(__xludf.DUMMYFUNCTION("""COMPUTED_VALUE"""),"Not at all")</f>
        <v>Not at all</v>
      </c>
      <c r="AF74" s="1" t="str">
        <f ca="1">IFERROR(__xludf.DUMMYFUNCTION("""COMPUTED_VALUE"""),"Very Often")</f>
        <v>Very Often</v>
      </c>
      <c r="AG74" s="1" t="str">
        <f ca="1">IFERROR(__xludf.DUMMYFUNCTION("""COMPUTED_VALUE"""),"Very Often")</f>
        <v>Very Often</v>
      </c>
      <c r="AH74" s="1" t="str">
        <f ca="1">IFERROR(__xludf.DUMMYFUNCTION("""COMPUTED_VALUE"""),"Rarely")</f>
        <v>Rarely</v>
      </c>
      <c r="AI74" s="1" t="str">
        <f ca="1">IFERROR(__xludf.DUMMYFUNCTION("""COMPUTED_VALUE"""),"Often")</f>
        <v>Often</v>
      </c>
      <c r="AJ74" s="1" t="str">
        <f ca="1">IFERROR(__xludf.DUMMYFUNCTION("""COMPUTED_VALUE"""),"Sometimes")</f>
        <v>Sometimes</v>
      </c>
      <c r="AK74" s="1" t="str">
        <f ca="1">IFERROR(__xludf.DUMMYFUNCTION("""COMPUTED_VALUE"""),"Sometimes")</f>
        <v>Sometimes</v>
      </c>
      <c r="AL74" s="1" t="str">
        <f ca="1">IFERROR(__xludf.DUMMYFUNCTION("""COMPUTED_VALUE"""),"Sometimes")</f>
        <v>Sometimes</v>
      </c>
      <c r="AM74" s="1" t="str">
        <f ca="1">IFERROR(__xludf.DUMMYFUNCTION("""COMPUTED_VALUE"""),"Sometimes")</f>
        <v>Sometimes</v>
      </c>
      <c r="AN74" s="1" t="str">
        <f ca="1">IFERROR(__xludf.DUMMYFUNCTION("""COMPUTED_VALUE"""),"Sometimes")</f>
        <v>Sometimes</v>
      </c>
      <c r="AO74" s="1" t="str">
        <f ca="1">IFERROR(__xludf.DUMMYFUNCTION("""COMPUTED_VALUE"""),"Rarely")</f>
        <v>Rarely</v>
      </c>
      <c r="AP74" s="1" t="str">
        <f ca="1">IFERROR(__xludf.DUMMYFUNCTION("""COMPUTED_VALUE"""),"Never")</f>
        <v>Never</v>
      </c>
      <c r="AQ74" s="1" t="str">
        <f ca="1">IFERROR(__xludf.DUMMYFUNCTION("""COMPUTED_VALUE"""),"Never")</f>
        <v>Never</v>
      </c>
      <c r="AR74" s="1" t="str">
        <f ca="1">IFERROR(__xludf.DUMMYFUNCTION("""COMPUTED_VALUE"""),"Never")</f>
        <v>Never</v>
      </c>
      <c r="AS74" s="1" t="str">
        <f ca="1">IFERROR(__xludf.DUMMYFUNCTION("""COMPUTED_VALUE"""),"Disagree")</f>
        <v>Disagree</v>
      </c>
      <c r="AT74" s="1" t="str">
        <f ca="1">IFERROR(__xludf.DUMMYFUNCTION("""COMPUTED_VALUE"""),"Strongly Disagree")</f>
        <v>Strongly Disagree</v>
      </c>
      <c r="AU74" s="1" t="str">
        <f ca="1">IFERROR(__xludf.DUMMYFUNCTION("""COMPUTED_VALUE"""),"Neutral")</f>
        <v>Neutral</v>
      </c>
      <c r="AV74" s="1" t="str">
        <f ca="1">IFERROR(__xludf.DUMMYFUNCTION("""COMPUTED_VALUE"""),"Disagree")</f>
        <v>Disagree</v>
      </c>
      <c r="AW74" s="1" t="str">
        <f ca="1">IFERROR(__xludf.DUMMYFUNCTION("""COMPUTED_VALUE"""),"Agree")</f>
        <v>Agree</v>
      </c>
      <c r="AX74" s="1" t="str">
        <f ca="1">IFERROR(__xludf.DUMMYFUNCTION("""COMPUTED_VALUE"""),"Neutral")</f>
        <v>Neutral</v>
      </c>
      <c r="AY74" s="1" t="str">
        <f ca="1">IFERROR(__xludf.DUMMYFUNCTION("""COMPUTED_VALUE"""),"Strongly Agree")</f>
        <v>Strongly Agree</v>
      </c>
      <c r="AZ74" s="1" t="str">
        <f ca="1">IFERROR(__xludf.DUMMYFUNCTION("""COMPUTED_VALUE"""),"Strongly Agree")</f>
        <v>Strongly Agree</v>
      </c>
      <c r="BA74" s="1" t="str">
        <f ca="1">IFERROR(__xludf.DUMMYFUNCTION("""COMPUTED_VALUE"""),"Agree")</f>
        <v>Agree</v>
      </c>
      <c r="BB74" s="1" t="str">
        <f ca="1">IFERROR(__xludf.DUMMYFUNCTION("""COMPUTED_VALUE"""),"Disagree")</f>
        <v>Disagree</v>
      </c>
      <c r="BC74" s="1" t="str">
        <f ca="1">IFERROR(__xludf.DUMMYFUNCTION("""COMPUTED_VALUE"""),"Isolate Yourself, Exercise")</f>
        <v>Isolate Yourself, Exercise</v>
      </c>
      <c r="BD74" s="1" t="str">
        <f ca="1">IFERROR(__xludf.DUMMYFUNCTION("""COMPUTED_VALUE"""),"Sometimes")</f>
        <v>Sometimes</v>
      </c>
      <c r="BF74" s="1">
        <f t="shared" ca="1" si="0"/>
        <v>1</v>
      </c>
      <c r="BG74" s="7">
        <f t="shared" ca="1" si="1"/>
        <v>1</v>
      </c>
      <c r="BH74" s="1">
        <f t="shared" ca="1" si="2"/>
        <v>4</v>
      </c>
      <c r="BI74" s="10">
        <f t="shared" ca="1" si="3"/>
        <v>2</v>
      </c>
      <c r="BJ74" s="10">
        <f t="shared" ca="1" si="4"/>
        <v>2</v>
      </c>
      <c r="BK74" s="10">
        <f t="shared" ca="1" si="5"/>
        <v>1</v>
      </c>
      <c r="BL74" s="10">
        <f t="shared" ref="BL74:BM74" ca="1" si="432">IF(I74="Yes",1,IF(I74="No",2))</f>
        <v>1</v>
      </c>
      <c r="BM74" s="10">
        <f t="shared" ca="1" si="432"/>
        <v>1</v>
      </c>
      <c r="BN74" s="10">
        <f t="shared" ca="1" si="7"/>
        <v>2</v>
      </c>
      <c r="BO74" s="10">
        <f t="shared" ref="BO74:BP74" ca="1" si="433">IF(L74="Strongly Disagree",1,IF(L74="Disagree",2,IF(L74="Neutral",3,IF(L74="Agree",4,IF(L74="Strongly Agree",5)))))</f>
        <v>3</v>
      </c>
      <c r="BP74" s="10">
        <f t="shared" ca="1" si="433"/>
        <v>3</v>
      </c>
      <c r="BQ74" s="10">
        <f t="shared" ca="1" si="9"/>
        <v>2</v>
      </c>
      <c r="BR74" s="1">
        <f t="shared" ca="1" si="10"/>
        <v>1</v>
      </c>
      <c r="BS74" s="10">
        <f t="shared" ref="BS74:CB74" ca="1" si="434">IF(P74="Not at all",1,IF(P74="A little bit",2,IF(P74="Moderately",3,IF(P74="Quite a bit",4,IF(P74="Extremely",5)))))</f>
        <v>2</v>
      </c>
      <c r="BT74" s="10">
        <f t="shared" ca="1" si="434"/>
        <v>5</v>
      </c>
      <c r="BU74" s="10">
        <f t="shared" ca="1" si="434"/>
        <v>5</v>
      </c>
      <c r="BV74" s="10">
        <f t="shared" ca="1" si="434"/>
        <v>3</v>
      </c>
      <c r="BW74" s="10">
        <f t="shared" ca="1" si="434"/>
        <v>3</v>
      </c>
      <c r="BX74" s="10">
        <f t="shared" ca="1" si="434"/>
        <v>3</v>
      </c>
      <c r="BY74" s="10">
        <f t="shared" ca="1" si="434"/>
        <v>4</v>
      </c>
      <c r="BZ74" s="10">
        <f t="shared" ca="1" si="434"/>
        <v>3</v>
      </c>
      <c r="CA74" s="10">
        <f t="shared" ca="1" si="434"/>
        <v>3</v>
      </c>
      <c r="CB74" s="10">
        <f t="shared" ca="1" si="434"/>
        <v>5</v>
      </c>
      <c r="CC74" s="10">
        <f t="shared" ca="1" si="12"/>
        <v>1</v>
      </c>
      <c r="CD74" s="10">
        <f t="shared" ref="CD74:CH74" ca="1" si="435">IF(AA74="Not at all",1,IF(AA74="A little bit",2,IF(AA74="Moderately",3,IF(AA74="Quite a bit",4,IF(AA74="Extremely",5)))))</f>
        <v>4</v>
      </c>
      <c r="CE74" s="10">
        <f t="shared" ca="1" si="435"/>
        <v>1</v>
      </c>
      <c r="CF74" s="10">
        <f t="shared" ca="1" si="435"/>
        <v>2</v>
      </c>
      <c r="CG74" s="10">
        <f t="shared" ca="1" si="435"/>
        <v>1</v>
      </c>
      <c r="CH74" s="10">
        <f t="shared" ca="1" si="435"/>
        <v>1</v>
      </c>
      <c r="CI74" s="10">
        <f t="shared" ref="CI74:CT74" ca="1" si="436">IF(AF74="Never",1,IF(AF74="Rarely",2,IF(AF74="Sometimes",3,IF(AF74="Often",4,IF(AF74="Very Often",5)))))</f>
        <v>5</v>
      </c>
      <c r="CJ74" s="10">
        <f t="shared" ca="1" si="436"/>
        <v>5</v>
      </c>
      <c r="CK74" s="10">
        <f t="shared" ca="1" si="436"/>
        <v>2</v>
      </c>
      <c r="CL74" s="10">
        <f t="shared" ca="1" si="436"/>
        <v>4</v>
      </c>
      <c r="CM74" s="10">
        <f t="shared" ca="1" si="436"/>
        <v>3</v>
      </c>
      <c r="CN74" s="10">
        <f t="shared" ca="1" si="436"/>
        <v>3</v>
      </c>
      <c r="CO74" s="10">
        <f t="shared" ca="1" si="436"/>
        <v>3</v>
      </c>
      <c r="CP74" s="10">
        <f t="shared" ca="1" si="436"/>
        <v>3</v>
      </c>
      <c r="CQ74" s="10">
        <f t="shared" ca="1" si="436"/>
        <v>3</v>
      </c>
      <c r="CR74" s="10">
        <f t="shared" ca="1" si="436"/>
        <v>2</v>
      </c>
      <c r="CS74" s="10">
        <f t="shared" ca="1" si="436"/>
        <v>1</v>
      </c>
      <c r="CT74" s="10">
        <f t="shared" ca="1" si="436"/>
        <v>1</v>
      </c>
      <c r="CU74" s="10">
        <f t="shared" ca="1" si="15"/>
        <v>1</v>
      </c>
      <c r="CV74" s="1">
        <f t="shared" ref="CV74:DE74" ca="1" si="437">IF(AS74="Strongly Disagree",1,IF(AS74="Disagree",2,IF(AS74="Neutral",3,IF(AS74="Agree",4,IF(AS74="Strongly Agree",5)))))</f>
        <v>2</v>
      </c>
      <c r="CW74" s="1">
        <f t="shared" ca="1" si="437"/>
        <v>1</v>
      </c>
      <c r="CX74" s="1">
        <f t="shared" ca="1" si="437"/>
        <v>3</v>
      </c>
      <c r="CY74" s="1">
        <f t="shared" ca="1" si="437"/>
        <v>2</v>
      </c>
      <c r="CZ74" s="1">
        <f t="shared" ca="1" si="437"/>
        <v>4</v>
      </c>
      <c r="DA74" s="1">
        <f t="shared" ca="1" si="437"/>
        <v>3</v>
      </c>
      <c r="DB74" s="1">
        <f t="shared" ca="1" si="437"/>
        <v>5</v>
      </c>
      <c r="DC74" s="1">
        <f t="shared" ca="1" si="437"/>
        <v>5</v>
      </c>
      <c r="DD74" s="1">
        <f t="shared" ca="1" si="437"/>
        <v>4</v>
      </c>
      <c r="DE74" s="1">
        <f t="shared" ca="1" si="437"/>
        <v>2</v>
      </c>
      <c r="DG74" s="1">
        <f t="shared" ca="1" si="17"/>
        <v>3</v>
      </c>
    </row>
    <row r="75" spans="1:111" ht="15">
      <c r="A75" s="8">
        <f ca="1">IFERROR(__xludf.DUMMYFUNCTION("""COMPUTED_VALUE"""),43802.5561400347)</f>
        <v>43802.5561400347</v>
      </c>
      <c r="B75" s="1" t="str">
        <f ca="1">IFERROR(__xludf.DUMMYFUNCTION("""COMPUTED_VALUE"""),"Yes")</f>
        <v>Yes</v>
      </c>
      <c r="C75" s="3" t="str">
        <f ca="1">IFERROR(__xludf.DUMMYFUNCTION("""COMPUTED_VALUE"""),"Law Enforcement Professional  (Dispatch or other Civilian Department Member )")</f>
        <v>Law Enforcement Professional  (Dispatch or other Civilian Department Member )</v>
      </c>
      <c r="D75" s="1" t="str">
        <f ca="1">IFERROR(__xludf.DUMMYFUNCTION("""COMPUTED_VALUE"""),"7-13 years")</f>
        <v>7-13 years</v>
      </c>
      <c r="E75" s="1" t="str">
        <f ca="1">IFERROR(__xludf.DUMMYFUNCTION("""COMPUTED_VALUE"""),"Moderately")</f>
        <v>Moderately</v>
      </c>
      <c r="F75" s="1" t="str">
        <f ca="1">IFERROR(__xludf.DUMMYFUNCTION("""COMPUTED_VALUE"""),"Yes")</f>
        <v>Yes</v>
      </c>
      <c r="G75" s="1" t="str">
        <f ca="1">IFERROR(__xludf.DUMMYFUNCTION("""COMPUTED_VALUE"""),"Sometimes")</f>
        <v>Sometimes</v>
      </c>
      <c r="H75" s="1" t="str">
        <f ca="1">IFERROR(__xludf.DUMMYFUNCTION("""COMPUTED_VALUE"""),"Moderately")</f>
        <v>Moderately</v>
      </c>
      <c r="I75" s="1" t="str">
        <f ca="1">IFERROR(__xludf.DUMMYFUNCTION("""COMPUTED_VALUE"""),"Yes")</f>
        <v>Yes</v>
      </c>
      <c r="J75" s="1" t="str">
        <f ca="1">IFERROR(__xludf.DUMMYFUNCTION("""COMPUTED_VALUE"""),"Yes")</f>
        <v>Yes</v>
      </c>
      <c r="K75" s="1" t="str">
        <f ca="1">IFERROR(__xludf.DUMMYFUNCTION("""COMPUTED_VALUE"""),"Rarely")</f>
        <v>Rarely</v>
      </c>
      <c r="L75" s="1" t="str">
        <f ca="1">IFERROR(__xludf.DUMMYFUNCTION("""COMPUTED_VALUE"""),"Neutral")</f>
        <v>Neutral</v>
      </c>
      <c r="M75" s="1" t="str">
        <f ca="1">IFERROR(__xludf.DUMMYFUNCTION("""COMPUTED_VALUE"""),"Agree")</f>
        <v>Agree</v>
      </c>
      <c r="N75" s="1" t="str">
        <f ca="1">IFERROR(__xludf.DUMMYFUNCTION("""COMPUTED_VALUE"""),"Extremely")</f>
        <v>Extremely</v>
      </c>
      <c r="O75" s="1" t="str">
        <f ca="1">IFERROR(__xludf.DUMMYFUNCTION("""COMPUTED_VALUE"""),"Agree")</f>
        <v>Agree</v>
      </c>
      <c r="P75" s="1" t="str">
        <f ca="1">IFERROR(__xludf.DUMMYFUNCTION("""COMPUTED_VALUE"""),"Extremely")</f>
        <v>Extremely</v>
      </c>
      <c r="Q75" s="1" t="str">
        <f ca="1">IFERROR(__xludf.DUMMYFUNCTION("""COMPUTED_VALUE"""),"Extremely")</f>
        <v>Extremely</v>
      </c>
      <c r="R75" s="1" t="str">
        <f ca="1">IFERROR(__xludf.DUMMYFUNCTION("""COMPUTED_VALUE"""),"Extremely")</f>
        <v>Extremely</v>
      </c>
      <c r="S75" s="1" t="str">
        <f ca="1">IFERROR(__xludf.DUMMYFUNCTION("""COMPUTED_VALUE"""),"Quite a bit")</f>
        <v>Quite a bit</v>
      </c>
      <c r="T75" s="1" t="str">
        <f ca="1">IFERROR(__xludf.DUMMYFUNCTION("""COMPUTED_VALUE"""),"Extremely")</f>
        <v>Extremely</v>
      </c>
      <c r="U75" s="1" t="str">
        <f ca="1">IFERROR(__xludf.DUMMYFUNCTION("""COMPUTED_VALUE"""),"Moderately")</f>
        <v>Moderately</v>
      </c>
      <c r="V75" s="1" t="str">
        <f ca="1">IFERROR(__xludf.DUMMYFUNCTION("""COMPUTED_VALUE"""),"Extremely")</f>
        <v>Extremely</v>
      </c>
      <c r="W75" s="1" t="str">
        <f ca="1">IFERROR(__xludf.DUMMYFUNCTION("""COMPUTED_VALUE"""),"Quite a bit")</f>
        <v>Quite a bit</v>
      </c>
      <c r="X75" s="1" t="str">
        <f ca="1">IFERROR(__xludf.DUMMYFUNCTION("""COMPUTED_VALUE"""),"")</f>
        <v/>
      </c>
      <c r="Y75" s="1" t="str">
        <f ca="1">IFERROR(__xludf.DUMMYFUNCTION("""COMPUTED_VALUE"""),"Extremely")</f>
        <v>Extremely</v>
      </c>
      <c r="Z75" s="1" t="str">
        <f ca="1">IFERROR(__xludf.DUMMYFUNCTION("""COMPUTED_VALUE"""),"Not at all")</f>
        <v>Not at all</v>
      </c>
      <c r="AA75" s="1" t="str">
        <f ca="1">IFERROR(__xludf.DUMMYFUNCTION("""COMPUTED_VALUE"""),"Not at all")</f>
        <v>Not at all</v>
      </c>
      <c r="AB75" s="1" t="str">
        <f ca="1">IFERROR(__xludf.DUMMYFUNCTION("""COMPUTED_VALUE"""),"Not at all")</f>
        <v>Not at all</v>
      </c>
      <c r="AC75" s="1" t="str">
        <f ca="1">IFERROR(__xludf.DUMMYFUNCTION("""COMPUTED_VALUE"""),"Not at all")</f>
        <v>Not at all</v>
      </c>
      <c r="AD75" s="1" t="str">
        <f ca="1">IFERROR(__xludf.DUMMYFUNCTION("""COMPUTED_VALUE"""),"Not at all")</f>
        <v>Not at all</v>
      </c>
      <c r="AE75" s="1" t="str">
        <f ca="1">IFERROR(__xludf.DUMMYFUNCTION("""COMPUTED_VALUE"""),"Not at all")</f>
        <v>Not at all</v>
      </c>
      <c r="AF75" s="1" t="str">
        <f ca="1">IFERROR(__xludf.DUMMYFUNCTION("""COMPUTED_VALUE"""),"Rarely")</f>
        <v>Rarely</v>
      </c>
      <c r="AG75" s="1" t="str">
        <f ca="1">IFERROR(__xludf.DUMMYFUNCTION("""COMPUTED_VALUE"""),"Sometimes")</f>
        <v>Sometimes</v>
      </c>
      <c r="AH75" s="1" t="str">
        <f ca="1">IFERROR(__xludf.DUMMYFUNCTION("""COMPUTED_VALUE"""),"Rarely")</f>
        <v>Rarely</v>
      </c>
      <c r="AI75" s="1" t="str">
        <f ca="1">IFERROR(__xludf.DUMMYFUNCTION("""COMPUTED_VALUE"""),"Rarely")</f>
        <v>Rarely</v>
      </c>
      <c r="AJ75" s="1" t="str">
        <f ca="1">IFERROR(__xludf.DUMMYFUNCTION("""COMPUTED_VALUE"""),"Sometimes")</f>
        <v>Sometimes</v>
      </c>
      <c r="AK75" s="1" t="str">
        <f ca="1">IFERROR(__xludf.DUMMYFUNCTION("""COMPUTED_VALUE"""),"Rarely")</f>
        <v>Rarely</v>
      </c>
      <c r="AL75" s="1" t="str">
        <f ca="1">IFERROR(__xludf.DUMMYFUNCTION("""COMPUTED_VALUE"""),"Rarely")</f>
        <v>Rarely</v>
      </c>
      <c r="AM75" s="1" t="str">
        <f ca="1">IFERROR(__xludf.DUMMYFUNCTION("""COMPUTED_VALUE"""),"Sometimes")</f>
        <v>Sometimes</v>
      </c>
      <c r="AN75" s="1" t="str">
        <f ca="1">IFERROR(__xludf.DUMMYFUNCTION("""COMPUTED_VALUE"""),"Sometimes")</f>
        <v>Sometimes</v>
      </c>
      <c r="AO75" s="1" t="str">
        <f ca="1">IFERROR(__xludf.DUMMYFUNCTION("""COMPUTED_VALUE"""),"Sometimes")</f>
        <v>Sometimes</v>
      </c>
      <c r="AP75" s="1" t="str">
        <f ca="1">IFERROR(__xludf.DUMMYFUNCTION("""COMPUTED_VALUE"""),"Never")</f>
        <v>Never</v>
      </c>
      <c r="AQ75" s="1" t="str">
        <f ca="1">IFERROR(__xludf.DUMMYFUNCTION("""COMPUTED_VALUE"""),"Rarely")</f>
        <v>Rarely</v>
      </c>
      <c r="AR75" s="1" t="str">
        <f ca="1">IFERROR(__xludf.DUMMYFUNCTION("""COMPUTED_VALUE"""),"Never")</f>
        <v>Never</v>
      </c>
      <c r="AS75" s="1" t="str">
        <f ca="1">IFERROR(__xludf.DUMMYFUNCTION("""COMPUTED_VALUE"""),"Agree")</f>
        <v>Agree</v>
      </c>
      <c r="AT75" s="1" t="str">
        <f ca="1">IFERROR(__xludf.DUMMYFUNCTION("""COMPUTED_VALUE"""),"Agree")</f>
        <v>Agree</v>
      </c>
      <c r="AU75" s="1" t="str">
        <f ca="1">IFERROR(__xludf.DUMMYFUNCTION("""COMPUTED_VALUE"""),"Strongly Agree")</f>
        <v>Strongly Agree</v>
      </c>
      <c r="AV75" s="1" t="str">
        <f ca="1">IFERROR(__xludf.DUMMYFUNCTION("""COMPUTED_VALUE"""),"Neutral")</f>
        <v>Neutral</v>
      </c>
      <c r="AW75" s="1" t="str">
        <f ca="1">IFERROR(__xludf.DUMMYFUNCTION("""COMPUTED_VALUE"""),"Strongly Agree")</f>
        <v>Strongly Agree</v>
      </c>
      <c r="AX75" s="1" t="str">
        <f ca="1">IFERROR(__xludf.DUMMYFUNCTION("""COMPUTED_VALUE"""),"Strongly Agree")</f>
        <v>Strongly Agree</v>
      </c>
      <c r="AY75" s="1" t="str">
        <f ca="1">IFERROR(__xludf.DUMMYFUNCTION("""COMPUTED_VALUE"""),"Strongly Agree")</f>
        <v>Strongly Agree</v>
      </c>
      <c r="AZ75" s="1" t="str">
        <f ca="1">IFERROR(__xludf.DUMMYFUNCTION("""COMPUTED_VALUE"""),"Strongly Agree")</f>
        <v>Strongly Agree</v>
      </c>
      <c r="BA75" s="1" t="str">
        <f ca="1">IFERROR(__xludf.DUMMYFUNCTION("""COMPUTED_VALUE"""),"Strongly Agree")</f>
        <v>Strongly Agree</v>
      </c>
      <c r="BB75" s="1" t="str">
        <f ca="1">IFERROR(__xludf.DUMMYFUNCTION("""COMPUTED_VALUE"""),"Agree")</f>
        <v>Agree</v>
      </c>
      <c r="BC75" s="1" t="str">
        <f ca="1">IFERROR(__xludf.DUMMYFUNCTION("""COMPUTED_VALUE"""),"Exercise, Talk to others outside of the department about your hard shift, Talk to only those inside the department about your hard shift")</f>
        <v>Exercise, Talk to others outside of the department about your hard shift, Talk to only those inside the department about your hard shift</v>
      </c>
      <c r="BD75" s="1" t="str">
        <f ca="1">IFERROR(__xludf.DUMMYFUNCTION("""COMPUTED_VALUE"""),"Never")</f>
        <v>Never</v>
      </c>
      <c r="BF75" s="1">
        <f t="shared" ca="1" si="0"/>
        <v>2</v>
      </c>
      <c r="BG75" s="7">
        <f t="shared" ca="1" si="1"/>
        <v>2</v>
      </c>
      <c r="BH75" s="1">
        <f t="shared" ca="1" si="2"/>
        <v>3</v>
      </c>
      <c r="BI75" s="10">
        <f t="shared" ca="1" si="3"/>
        <v>1</v>
      </c>
      <c r="BJ75" s="10">
        <f t="shared" ca="1" si="4"/>
        <v>3</v>
      </c>
      <c r="BK75" s="10">
        <f t="shared" ca="1" si="5"/>
        <v>3</v>
      </c>
      <c r="BL75" s="10">
        <f t="shared" ref="BL75:BM75" ca="1" si="438">IF(I75="Yes",1,IF(I75="No",2))</f>
        <v>1</v>
      </c>
      <c r="BM75" s="10">
        <f t="shared" ca="1" si="438"/>
        <v>1</v>
      </c>
      <c r="BN75" s="10">
        <f t="shared" ca="1" si="7"/>
        <v>2</v>
      </c>
      <c r="BO75" s="10">
        <f t="shared" ref="BO75:BP75" ca="1" si="439">IF(L75="Strongly Disagree",1,IF(L75="Disagree",2,IF(L75="Neutral",3,IF(L75="Agree",4,IF(L75="Strongly Agree",5)))))</f>
        <v>3</v>
      </c>
      <c r="BP75" s="10">
        <f t="shared" ca="1" si="439"/>
        <v>4</v>
      </c>
      <c r="BQ75" s="10">
        <f t="shared" ca="1" si="9"/>
        <v>5</v>
      </c>
      <c r="BR75" s="1">
        <f t="shared" ca="1" si="10"/>
        <v>4</v>
      </c>
      <c r="BS75" s="10">
        <f t="shared" ref="BS75:CB75" ca="1" si="440">IF(P75="Not at all",1,IF(P75="A little bit",2,IF(P75="Moderately",3,IF(P75="Quite a bit",4,IF(P75="Extremely",5)))))</f>
        <v>5</v>
      </c>
      <c r="BT75" s="10">
        <f t="shared" ca="1" si="440"/>
        <v>5</v>
      </c>
      <c r="BU75" s="10">
        <f t="shared" ca="1" si="440"/>
        <v>5</v>
      </c>
      <c r="BV75" s="10">
        <f t="shared" ca="1" si="440"/>
        <v>4</v>
      </c>
      <c r="BW75" s="10">
        <f t="shared" ca="1" si="440"/>
        <v>5</v>
      </c>
      <c r="BX75" s="10">
        <f t="shared" ca="1" si="440"/>
        <v>3</v>
      </c>
      <c r="BY75" s="10">
        <f t="shared" ca="1" si="440"/>
        <v>5</v>
      </c>
      <c r="BZ75" s="10">
        <f t="shared" ca="1" si="440"/>
        <v>4</v>
      </c>
      <c r="CA75" s="10" t="b">
        <f t="shared" ca="1" si="440"/>
        <v>0</v>
      </c>
      <c r="CB75" s="10">
        <f t="shared" ca="1" si="440"/>
        <v>5</v>
      </c>
      <c r="CC75" s="10">
        <f t="shared" ca="1" si="12"/>
        <v>4</v>
      </c>
      <c r="CD75" s="10">
        <f t="shared" ref="CD75:CH75" ca="1" si="441">IF(AA75="Not at all",1,IF(AA75="A little bit",2,IF(AA75="Moderately",3,IF(AA75="Quite a bit",4,IF(AA75="Extremely",5)))))</f>
        <v>1</v>
      </c>
      <c r="CE75" s="10">
        <f t="shared" ca="1" si="441"/>
        <v>1</v>
      </c>
      <c r="CF75" s="10">
        <f t="shared" ca="1" si="441"/>
        <v>1</v>
      </c>
      <c r="CG75" s="10">
        <f t="shared" ca="1" si="441"/>
        <v>1</v>
      </c>
      <c r="CH75" s="10">
        <f t="shared" ca="1" si="441"/>
        <v>1</v>
      </c>
      <c r="CI75" s="10">
        <f t="shared" ref="CI75:CT75" ca="1" si="442">IF(AF75="Never",1,IF(AF75="Rarely",2,IF(AF75="Sometimes",3,IF(AF75="Often",4,IF(AF75="Very Often",5)))))</f>
        <v>2</v>
      </c>
      <c r="CJ75" s="10">
        <f t="shared" ca="1" si="442"/>
        <v>3</v>
      </c>
      <c r="CK75" s="10">
        <f t="shared" ca="1" si="442"/>
        <v>2</v>
      </c>
      <c r="CL75" s="10">
        <f t="shared" ca="1" si="442"/>
        <v>2</v>
      </c>
      <c r="CM75" s="10">
        <f t="shared" ca="1" si="442"/>
        <v>3</v>
      </c>
      <c r="CN75" s="10">
        <f t="shared" ca="1" si="442"/>
        <v>2</v>
      </c>
      <c r="CO75" s="10">
        <f t="shared" ca="1" si="442"/>
        <v>2</v>
      </c>
      <c r="CP75" s="10">
        <f t="shared" ca="1" si="442"/>
        <v>3</v>
      </c>
      <c r="CQ75" s="10">
        <f t="shared" ca="1" si="442"/>
        <v>3</v>
      </c>
      <c r="CR75" s="10">
        <f t="shared" ca="1" si="442"/>
        <v>3</v>
      </c>
      <c r="CS75" s="10">
        <f t="shared" ca="1" si="442"/>
        <v>1</v>
      </c>
      <c r="CT75" s="10">
        <f t="shared" ca="1" si="442"/>
        <v>2</v>
      </c>
      <c r="CU75" s="10">
        <f t="shared" ca="1" si="15"/>
        <v>1</v>
      </c>
      <c r="CV75" s="1">
        <f t="shared" ref="CV75:DE75" ca="1" si="443">IF(AS75="Strongly Disagree",1,IF(AS75="Disagree",2,IF(AS75="Neutral",3,IF(AS75="Agree",4,IF(AS75="Strongly Agree",5)))))</f>
        <v>4</v>
      </c>
      <c r="CW75" s="1">
        <f t="shared" ca="1" si="443"/>
        <v>4</v>
      </c>
      <c r="CX75" s="1">
        <f t="shared" ca="1" si="443"/>
        <v>5</v>
      </c>
      <c r="CY75" s="1">
        <f t="shared" ca="1" si="443"/>
        <v>3</v>
      </c>
      <c r="CZ75" s="1">
        <f t="shared" ca="1" si="443"/>
        <v>5</v>
      </c>
      <c r="DA75" s="1">
        <f t="shared" ca="1" si="443"/>
        <v>5</v>
      </c>
      <c r="DB75" s="1">
        <f t="shared" ca="1" si="443"/>
        <v>5</v>
      </c>
      <c r="DC75" s="1">
        <f t="shared" ca="1" si="443"/>
        <v>5</v>
      </c>
      <c r="DD75" s="1">
        <f t="shared" ca="1" si="443"/>
        <v>5</v>
      </c>
      <c r="DE75" s="1">
        <f t="shared" ca="1" si="443"/>
        <v>4</v>
      </c>
      <c r="DG75" s="1">
        <f t="shared" ca="1" si="17"/>
        <v>1</v>
      </c>
    </row>
    <row r="76" spans="1:111" ht="15">
      <c r="A76" s="8">
        <f ca="1">IFERROR(__xludf.DUMMYFUNCTION("""COMPUTED_VALUE"""),43802.5583449537)</f>
        <v>43802.558344953701</v>
      </c>
      <c r="B76" s="1" t="str">
        <f ca="1">IFERROR(__xludf.DUMMYFUNCTION("""COMPUTED_VALUE"""),"Yes")</f>
        <v>Yes</v>
      </c>
      <c r="C76" s="3" t="str">
        <f ca="1">IFERROR(__xludf.DUMMYFUNCTION("""COMPUTED_VALUE"""),"Sworn Officer")</f>
        <v>Sworn Officer</v>
      </c>
      <c r="D76" s="1" t="str">
        <f ca="1">IFERROR(__xludf.DUMMYFUNCTION("""COMPUTED_VALUE"""),"14-20 years")</f>
        <v>14-20 years</v>
      </c>
      <c r="E76" s="1" t="str">
        <f ca="1">IFERROR(__xludf.DUMMYFUNCTION("""COMPUTED_VALUE"""),"Moderately")</f>
        <v>Moderately</v>
      </c>
      <c r="F76" s="1" t="str">
        <f ca="1">IFERROR(__xludf.DUMMYFUNCTION("""COMPUTED_VALUE"""),"Yes")</f>
        <v>Yes</v>
      </c>
      <c r="G76" s="1" t="str">
        <f ca="1">IFERROR(__xludf.DUMMYFUNCTION("""COMPUTED_VALUE"""),"Sometimes")</f>
        <v>Sometimes</v>
      </c>
      <c r="H76" s="1" t="str">
        <f ca="1">IFERROR(__xludf.DUMMYFUNCTION("""COMPUTED_VALUE"""),"Quite a bit")</f>
        <v>Quite a bit</v>
      </c>
      <c r="I76" s="1" t="str">
        <f ca="1">IFERROR(__xludf.DUMMYFUNCTION("""COMPUTED_VALUE"""),"Yes")</f>
        <v>Yes</v>
      </c>
      <c r="J76" s="1" t="str">
        <f ca="1">IFERROR(__xludf.DUMMYFUNCTION("""COMPUTED_VALUE"""),"Yes")</f>
        <v>Yes</v>
      </c>
      <c r="K76" s="1" t="str">
        <f ca="1">IFERROR(__xludf.DUMMYFUNCTION("""COMPUTED_VALUE"""),"Rarely")</f>
        <v>Rarely</v>
      </c>
      <c r="L76" s="1" t="str">
        <f ca="1">IFERROR(__xludf.DUMMYFUNCTION("""COMPUTED_VALUE"""),"Neutral")</f>
        <v>Neutral</v>
      </c>
      <c r="M76" s="1" t="str">
        <f ca="1">IFERROR(__xludf.DUMMYFUNCTION("""COMPUTED_VALUE"""),"Disagree")</f>
        <v>Disagree</v>
      </c>
      <c r="N76" s="1" t="str">
        <f ca="1">IFERROR(__xludf.DUMMYFUNCTION("""COMPUTED_VALUE"""),"Moderately")</f>
        <v>Moderately</v>
      </c>
      <c r="O76" s="1" t="str">
        <f ca="1">IFERROR(__xludf.DUMMYFUNCTION("""COMPUTED_VALUE"""),"Neutral")</f>
        <v>Neutral</v>
      </c>
      <c r="P76" s="1" t="str">
        <f ca="1">IFERROR(__xludf.DUMMYFUNCTION("""COMPUTED_VALUE"""),"Quite a bit")</f>
        <v>Quite a bit</v>
      </c>
      <c r="Q76" s="1" t="str">
        <f ca="1">IFERROR(__xludf.DUMMYFUNCTION("""COMPUTED_VALUE"""),"Not at all")</f>
        <v>Not at all</v>
      </c>
      <c r="R76" s="1" t="str">
        <f ca="1">IFERROR(__xludf.DUMMYFUNCTION("""COMPUTED_VALUE"""),"Not at all")</f>
        <v>Not at all</v>
      </c>
      <c r="S76" s="1" t="str">
        <f ca="1">IFERROR(__xludf.DUMMYFUNCTION("""COMPUTED_VALUE"""),"A little bit")</f>
        <v>A little bit</v>
      </c>
      <c r="T76" s="1" t="str">
        <f ca="1">IFERROR(__xludf.DUMMYFUNCTION("""COMPUTED_VALUE"""),"A little bit")</f>
        <v>A little bit</v>
      </c>
      <c r="U76" s="1" t="str">
        <f ca="1">IFERROR(__xludf.DUMMYFUNCTION("""COMPUTED_VALUE"""),"A little bit")</f>
        <v>A little bit</v>
      </c>
      <c r="V76" s="1" t="str">
        <f ca="1">IFERROR(__xludf.DUMMYFUNCTION("""COMPUTED_VALUE"""),"Quite a bit")</f>
        <v>Quite a bit</v>
      </c>
      <c r="W76" s="1" t="str">
        <f ca="1">IFERROR(__xludf.DUMMYFUNCTION("""COMPUTED_VALUE"""),"A little bit")</f>
        <v>A little bit</v>
      </c>
      <c r="X76" s="1" t="str">
        <f ca="1">IFERROR(__xludf.DUMMYFUNCTION("""COMPUTED_VALUE"""),"A little bit")</f>
        <v>A little bit</v>
      </c>
      <c r="Y76" s="1" t="str">
        <f ca="1">IFERROR(__xludf.DUMMYFUNCTION("""COMPUTED_VALUE"""),"Quite a bit")</f>
        <v>Quite a bit</v>
      </c>
      <c r="Z76" s="1" t="str">
        <f ca="1">IFERROR(__xludf.DUMMYFUNCTION("""COMPUTED_VALUE"""),"Both")</f>
        <v>Both</v>
      </c>
      <c r="AA76" s="1" t="str">
        <f ca="1">IFERROR(__xludf.DUMMYFUNCTION("""COMPUTED_VALUE"""),"Quite a bit")</f>
        <v>Quite a bit</v>
      </c>
      <c r="AB76" s="1" t="str">
        <f ca="1">IFERROR(__xludf.DUMMYFUNCTION("""COMPUTED_VALUE"""),"Extremely")</f>
        <v>Extremely</v>
      </c>
      <c r="AC76" s="1" t="str">
        <f ca="1">IFERROR(__xludf.DUMMYFUNCTION("""COMPUTED_VALUE"""),"Extremely")</f>
        <v>Extremely</v>
      </c>
      <c r="AD76" s="1" t="str">
        <f ca="1">IFERROR(__xludf.DUMMYFUNCTION("""COMPUTED_VALUE"""),"Moderately")</f>
        <v>Moderately</v>
      </c>
      <c r="AE76" s="1" t="str">
        <f ca="1">IFERROR(__xludf.DUMMYFUNCTION("""COMPUTED_VALUE"""),"A little bit")</f>
        <v>A little bit</v>
      </c>
      <c r="AF76" s="1" t="str">
        <f ca="1">IFERROR(__xludf.DUMMYFUNCTION("""COMPUTED_VALUE"""),"Sometimes")</f>
        <v>Sometimes</v>
      </c>
      <c r="AG76" s="1" t="str">
        <f ca="1">IFERROR(__xludf.DUMMYFUNCTION("""COMPUTED_VALUE"""),"Sometimes")</f>
        <v>Sometimes</v>
      </c>
      <c r="AH76" s="1" t="str">
        <f ca="1">IFERROR(__xludf.DUMMYFUNCTION("""COMPUTED_VALUE"""),"Rarely")</f>
        <v>Rarely</v>
      </c>
      <c r="AI76" s="1" t="str">
        <f ca="1">IFERROR(__xludf.DUMMYFUNCTION("""COMPUTED_VALUE"""),"Very Often")</f>
        <v>Very Often</v>
      </c>
      <c r="AJ76" s="1" t="str">
        <f ca="1">IFERROR(__xludf.DUMMYFUNCTION("""COMPUTED_VALUE"""),"Rarely")</f>
        <v>Rarely</v>
      </c>
      <c r="AK76" s="1" t="str">
        <f ca="1">IFERROR(__xludf.DUMMYFUNCTION("""COMPUTED_VALUE"""),"Rarely")</f>
        <v>Rarely</v>
      </c>
      <c r="AL76" s="1" t="str">
        <f ca="1">IFERROR(__xludf.DUMMYFUNCTION("""COMPUTED_VALUE"""),"Rarely")</f>
        <v>Rarely</v>
      </c>
      <c r="AM76" s="1" t="str">
        <f ca="1">IFERROR(__xludf.DUMMYFUNCTION("""COMPUTED_VALUE"""),"Sometimes")</f>
        <v>Sometimes</v>
      </c>
      <c r="AN76" s="1" t="str">
        <f ca="1">IFERROR(__xludf.DUMMYFUNCTION("""COMPUTED_VALUE"""),"Sometimes")</f>
        <v>Sometimes</v>
      </c>
      <c r="AO76" s="1" t="str">
        <f ca="1">IFERROR(__xludf.DUMMYFUNCTION("""COMPUTED_VALUE"""),"Rarely")</f>
        <v>Rarely</v>
      </c>
      <c r="AP76" s="1" t="str">
        <f ca="1">IFERROR(__xludf.DUMMYFUNCTION("""COMPUTED_VALUE"""),"Rarely")</f>
        <v>Rarely</v>
      </c>
      <c r="AQ76" s="1" t="str">
        <f ca="1">IFERROR(__xludf.DUMMYFUNCTION("""COMPUTED_VALUE"""),"Never")</f>
        <v>Never</v>
      </c>
      <c r="AR76" s="1" t="str">
        <f ca="1">IFERROR(__xludf.DUMMYFUNCTION("""COMPUTED_VALUE"""),"Never")</f>
        <v>Never</v>
      </c>
      <c r="AS76" s="1" t="str">
        <f ca="1">IFERROR(__xludf.DUMMYFUNCTION("""COMPUTED_VALUE"""),"Strongly Disagree")</f>
        <v>Strongly Disagree</v>
      </c>
      <c r="AT76" s="1" t="str">
        <f ca="1">IFERROR(__xludf.DUMMYFUNCTION("""COMPUTED_VALUE"""),"Disagree")</f>
        <v>Disagree</v>
      </c>
      <c r="AU76" s="1" t="str">
        <f ca="1">IFERROR(__xludf.DUMMYFUNCTION("""COMPUTED_VALUE"""),"Neutral")</f>
        <v>Neutral</v>
      </c>
      <c r="AV76" s="1" t="str">
        <f ca="1">IFERROR(__xludf.DUMMYFUNCTION("""COMPUTED_VALUE"""),"Disagree")</f>
        <v>Disagree</v>
      </c>
      <c r="AW76" s="1" t="str">
        <f ca="1">IFERROR(__xludf.DUMMYFUNCTION("""COMPUTED_VALUE"""),"Disagree")</f>
        <v>Disagree</v>
      </c>
      <c r="AX76" s="1" t="str">
        <f ca="1">IFERROR(__xludf.DUMMYFUNCTION("""COMPUTED_VALUE"""),"Disagree")</f>
        <v>Disagree</v>
      </c>
      <c r="AY76" s="1" t="str">
        <f ca="1">IFERROR(__xludf.DUMMYFUNCTION("""COMPUTED_VALUE"""),"Disagree")</f>
        <v>Disagree</v>
      </c>
      <c r="AZ76" s="1" t="str">
        <f ca="1">IFERROR(__xludf.DUMMYFUNCTION("""COMPUTED_VALUE"""),"Neutral")</f>
        <v>Neutral</v>
      </c>
      <c r="BA76" s="1" t="str">
        <f ca="1">IFERROR(__xludf.DUMMYFUNCTION("""COMPUTED_VALUE"""),"Neutral")</f>
        <v>Neutral</v>
      </c>
      <c r="BB76" s="1" t="str">
        <f ca="1">IFERROR(__xludf.DUMMYFUNCTION("""COMPUTED_VALUE"""),"Neutral")</f>
        <v>Neutral</v>
      </c>
      <c r="BC76" s="1" t="str">
        <f ca="1">IFERROR(__xludf.DUMMYFUNCTION("""COMPUTED_VALUE"""),"Join in Positive/ Healthy Family Activities, Exercise, Participate in Healthy Recreation/Hobbies, Talk to only those inside the department about your hard shift")</f>
        <v>Join in Positive/ Healthy Family Activities, Exercise, Participate in Healthy Recreation/Hobbies, Talk to only those inside the department about your hard shift</v>
      </c>
      <c r="BD76" s="1" t="str">
        <f ca="1">IFERROR(__xludf.DUMMYFUNCTION("""COMPUTED_VALUE"""),"Rarely")</f>
        <v>Rarely</v>
      </c>
      <c r="BF76" s="1">
        <f t="shared" ca="1" si="0"/>
        <v>1</v>
      </c>
      <c r="BG76" s="7">
        <f t="shared" ca="1" si="1"/>
        <v>3</v>
      </c>
      <c r="BH76" s="1">
        <f t="shared" ca="1" si="2"/>
        <v>3</v>
      </c>
      <c r="BI76" s="10">
        <f t="shared" ca="1" si="3"/>
        <v>1</v>
      </c>
      <c r="BJ76" s="10">
        <f t="shared" ca="1" si="4"/>
        <v>3</v>
      </c>
      <c r="BK76" s="10">
        <f t="shared" ca="1" si="5"/>
        <v>4</v>
      </c>
      <c r="BL76" s="10">
        <f t="shared" ref="BL76:BM76" ca="1" si="444">IF(I76="Yes",1,IF(I76="No",2))</f>
        <v>1</v>
      </c>
      <c r="BM76" s="10">
        <f t="shared" ca="1" si="444"/>
        <v>1</v>
      </c>
      <c r="BN76" s="10">
        <f t="shared" ca="1" si="7"/>
        <v>2</v>
      </c>
      <c r="BO76" s="10">
        <f t="shared" ref="BO76:BP76" ca="1" si="445">IF(L76="Strongly Disagree",1,IF(L76="Disagree",2,IF(L76="Neutral",3,IF(L76="Agree",4,IF(L76="Strongly Agree",5)))))</f>
        <v>3</v>
      </c>
      <c r="BP76" s="10">
        <f t="shared" ca="1" si="445"/>
        <v>2</v>
      </c>
      <c r="BQ76" s="10">
        <f t="shared" ca="1" si="9"/>
        <v>3</v>
      </c>
      <c r="BR76" s="1">
        <f t="shared" ca="1" si="10"/>
        <v>3</v>
      </c>
      <c r="BS76" s="10">
        <f t="shared" ref="BS76:CB76" ca="1" si="446">IF(P76="Not at all",1,IF(P76="A little bit",2,IF(P76="Moderately",3,IF(P76="Quite a bit",4,IF(P76="Extremely",5)))))</f>
        <v>4</v>
      </c>
      <c r="BT76" s="10">
        <f t="shared" ca="1" si="446"/>
        <v>1</v>
      </c>
      <c r="BU76" s="10">
        <f t="shared" ca="1" si="446"/>
        <v>1</v>
      </c>
      <c r="BV76" s="10">
        <f t="shared" ca="1" si="446"/>
        <v>2</v>
      </c>
      <c r="BW76" s="10">
        <f t="shared" ca="1" si="446"/>
        <v>2</v>
      </c>
      <c r="BX76" s="10">
        <f t="shared" ca="1" si="446"/>
        <v>2</v>
      </c>
      <c r="BY76" s="10">
        <f t="shared" ca="1" si="446"/>
        <v>4</v>
      </c>
      <c r="BZ76" s="10">
        <f t="shared" ca="1" si="446"/>
        <v>2</v>
      </c>
      <c r="CA76" s="10">
        <f t="shared" ca="1" si="446"/>
        <v>2</v>
      </c>
      <c r="CB76" s="10">
        <f t="shared" ca="1" si="446"/>
        <v>4</v>
      </c>
      <c r="CC76" s="10">
        <f t="shared" ca="1" si="12"/>
        <v>3</v>
      </c>
      <c r="CD76" s="10">
        <f t="shared" ref="CD76:CH76" ca="1" si="447">IF(AA76="Not at all",1,IF(AA76="A little bit",2,IF(AA76="Moderately",3,IF(AA76="Quite a bit",4,IF(AA76="Extremely",5)))))</f>
        <v>4</v>
      </c>
      <c r="CE76" s="10">
        <f t="shared" ca="1" si="447"/>
        <v>5</v>
      </c>
      <c r="CF76" s="10">
        <f t="shared" ca="1" si="447"/>
        <v>5</v>
      </c>
      <c r="CG76" s="10">
        <f t="shared" ca="1" si="447"/>
        <v>3</v>
      </c>
      <c r="CH76" s="10">
        <f t="shared" ca="1" si="447"/>
        <v>2</v>
      </c>
      <c r="CI76" s="10">
        <f t="shared" ref="CI76:CT76" ca="1" si="448">IF(AF76="Never",1,IF(AF76="Rarely",2,IF(AF76="Sometimes",3,IF(AF76="Often",4,IF(AF76="Very Often",5)))))</f>
        <v>3</v>
      </c>
      <c r="CJ76" s="10">
        <f t="shared" ca="1" si="448"/>
        <v>3</v>
      </c>
      <c r="CK76" s="10">
        <f t="shared" ca="1" si="448"/>
        <v>2</v>
      </c>
      <c r="CL76" s="10">
        <f t="shared" ca="1" si="448"/>
        <v>5</v>
      </c>
      <c r="CM76" s="10">
        <f t="shared" ca="1" si="448"/>
        <v>2</v>
      </c>
      <c r="CN76" s="10">
        <f t="shared" ca="1" si="448"/>
        <v>2</v>
      </c>
      <c r="CO76" s="10">
        <f t="shared" ca="1" si="448"/>
        <v>2</v>
      </c>
      <c r="CP76" s="10">
        <f t="shared" ca="1" si="448"/>
        <v>3</v>
      </c>
      <c r="CQ76" s="10">
        <f t="shared" ca="1" si="448"/>
        <v>3</v>
      </c>
      <c r="CR76" s="10">
        <f t="shared" ca="1" si="448"/>
        <v>2</v>
      </c>
      <c r="CS76" s="10">
        <f t="shared" ca="1" si="448"/>
        <v>2</v>
      </c>
      <c r="CT76" s="10">
        <f t="shared" ca="1" si="448"/>
        <v>1</v>
      </c>
      <c r="CU76" s="10">
        <f t="shared" ca="1" si="15"/>
        <v>1</v>
      </c>
      <c r="CV76" s="1">
        <f t="shared" ref="CV76:DE76" ca="1" si="449">IF(AS76="Strongly Disagree",1,IF(AS76="Disagree",2,IF(AS76="Neutral",3,IF(AS76="Agree",4,IF(AS76="Strongly Agree",5)))))</f>
        <v>1</v>
      </c>
      <c r="CW76" s="1">
        <f t="shared" ca="1" si="449"/>
        <v>2</v>
      </c>
      <c r="CX76" s="1">
        <f t="shared" ca="1" si="449"/>
        <v>3</v>
      </c>
      <c r="CY76" s="1">
        <f t="shared" ca="1" si="449"/>
        <v>2</v>
      </c>
      <c r="CZ76" s="1">
        <f t="shared" ca="1" si="449"/>
        <v>2</v>
      </c>
      <c r="DA76" s="1">
        <f t="shared" ca="1" si="449"/>
        <v>2</v>
      </c>
      <c r="DB76" s="1">
        <f t="shared" ca="1" si="449"/>
        <v>2</v>
      </c>
      <c r="DC76" s="1">
        <f t="shared" ca="1" si="449"/>
        <v>3</v>
      </c>
      <c r="DD76" s="1">
        <f t="shared" ca="1" si="449"/>
        <v>3</v>
      </c>
      <c r="DE76" s="1">
        <f t="shared" ca="1" si="449"/>
        <v>3</v>
      </c>
      <c r="DG76" s="1">
        <f t="shared" ca="1" si="17"/>
        <v>2</v>
      </c>
    </row>
    <row r="77" spans="1:111" ht="15">
      <c r="A77" s="8">
        <f ca="1">IFERROR(__xludf.DUMMYFUNCTION("""COMPUTED_VALUE"""),43802.5592441319)</f>
        <v>43802.559244131902</v>
      </c>
      <c r="B77" s="1" t="str">
        <f ca="1">IFERROR(__xludf.DUMMYFUNCTION("""COMPUTED_VALUE"""),"Yes")</f>
        <v>Yes</v>
      </c>
      <c r="C77" s="3" t="str">
        <f ca="1">IFERROR(__xludf.DUMMYFUNCTION("""COMPUTED_VALUE"""),"Sworn Officer")</f>
        <v>Sworn Officer</v>
      </c>
      <c r="D77" s="1" t="str">
        <f ca="1">IFERROR(__xludf.DUMMYFUNCTION("""COMPUTED_VALUE"""),"7-13 years")</f>
        <v>7-13 years</v>
      </c>
      <c r="E77" s="1" t="str">
        <f ca="1">IFERROR(__xludf.DUMMYFUNCTION("""COMPUTED_VALUE"""),"A little bit")</f>
        <v>A little bit</v>
      </c>
      <c r="F77" s="1" t="str">
        <f ca="1">IFERROR(__xludf.DUMMYFUNCTION("""COMPUTED_VALUE"""),"No")</f>
        <v>No</v>
      </c>
      <c r="G77" s="1" t="str">
        <f ca="1">IFERROR(__xludf.DUMMYFUNCTION("""COMPUTED_VALUE"""),"Rarely")</f>
        <v>Rarely</v>
      </c>
      <c r="H77" s="1" t="str">
        <f ca="1">IFERROR(__xludf.DUMMYFUNCTION("""COMPUTED_VALUE"""),"A little bit")</f>
        <v>A little bit</v>
      </c>
      <c r="I77" s="1" t="str">
        <f ca="1">IFERROR(__xludf.DUMMYFUNCTION("""COMPUTED_VALUE"""),"Yes")</f>
        <v>Yes</v>
      </c>
      <c r="J77" s="1" t="str">
        <f ca="1">IFERROR(__xludf.DUMMYFUNCTION("""COMPUTED_VALUE"""),"No")</f>
        <v>No</v>
      </c>
      <c r="K77" s="1" t="str">
        <f ca="1">IFERROR(__xludf.DUMMYFUNCTION("""COMPUTED_VALUE"""),"Rarely")</f>
        <v>Rarely</v>
      </c>
      <c r="L77" s="1" t="str">
        <f ca="1">IFERROR(__xludf.DUMMYFUNCTION("""COMPUTED_VALUE"""),"Neutral")</f>
        <v>Neutral</v>
      </c>
      <c r="M77" s="1" t="str">
        <f ca="1">IFERROR(__xludf.DUMMYFUNCTION("""COMPUTED_VALUE"""),"Neutral")</f>
        <v>Neutral</v>
      </c>
      <c r="N77" s="1" t="str">
        <f ca="1">IFERROR(__xludf.DUMMYFUNCTION("""COMPUTED_VALUE"""),"Moderately")</f>
        <v>Moderately</v>
      </c>
      <c r="O77" s="1" t="str">
        <f ca="1">IFERROR(__xludf.DUMMYFUNCTION("""COMPUTED_VALUE"""),"Neutral")</f>
        <v>Neutral</v>
      </c>
      <c r="P77" s="1" t="str">
        <f ca="1">IFERROR(__xludf.DUMMYFUNCTION("""COMPUTED_VALUE"""),"A little bit")</f>
        <v>A little bit</v>
      </c>
      <c r="Q77" s="1" t="str">
        <f ca="1">IFERROR(__xludf.DUMMYFUNCTION("""COMPUTED_VALUE"""),"Quite a bit")</f>
        <v>Quite a bit</v>
      </c>
      <c r="R77" s="1" t="str">
        <f ca="1">IFERROR(__xludf.DUMMYFUNCTION("""COMPUTED_VALUE"""),"Quite a bit")</f>
        <v>Quite a bit</v>
      </c>
      <c r="S77" s="1" t="str">
        <f ca="1">IFERROR(__xludf.DUMMYFUNCTION("""COMPUTED_VALUE"""),"Moderately")</f>
        <v>Moderately</v>
      </c>
      <c r="T77" s="1" t="str">
        <f ca="1">IFERROR(__xludf.DUMMYFUNCTION("""COMPUTED_VALUE"""),"Moderately")</f>
        <v>Moderately</v>
      </c>
      <c r="U77" s="1" t="str">
        <f ca="1">IFERROR(__xludf.DUMMYFUNCTION("""COMPUTED_VALUE"""),"A little bit")</f>
        <v>A little bit</v>
      </c>
      <c r="V77" s="1" t="str">
        <f ca="1">IFERROR(__xludf.DUMMYFUNCTION("""COMPUTED_VALUE"""),"Quite a bit")</f>
        <v>Quite a bit</v>
      </c>
      <c r="W77" s="1" t="str">
        <f ca="1">IFERROR(__xludf.DUMMYFUNCTION("""COMPUTED_VALUE"""),"A little bit")</f>
        <v>A little bit</v>
      </c>
      <c r="X77" s="1" t="str">
        <f ca="1">IFERROR(__xludf.DUMMYFUNCTION("""COMPUTED_VALUE"""),"A little bit")</f>
        <v>A little bit</v>
      </c>
      <c r="Y77" s="1" t="str">
        <f ca="1">IFERROR(__xludf.DUMMYFUNCTION("""COMPUTED_VALUE"""),"Extremely")</f>
        <v>Extremely</v>
      </c>
      <c r="Z77" s="1" t="str">
        <f ca="1">IFERROR(__xludf.DUMMYFUNCTION("""COMPUTED_VALUE"""),"Not at all")</f>
        <v>Not at all</v>
      </c>
      <c r="AA77" s="1" t="str">
        <f ca="1">IFERROR(__xludf.DUMMYFUNCTION("""COMPUTED_VALUE"""),"Not at all")</f>
        <v>Not at all</v>
      </c>
      <c r="AB77" s="1" t="str">
        <f ca="1">IFERROR(__xludf.DUMMYFUNCTION("""COMPUTED_VALUE"""),"Not at all")</f>
        <v>Not at all</v>
      </c>
      <c r="AC77" s="1" t="str">
        <f ca="1">IFERROR(__xludf.DUMMYFUNCTION("""COMPUTED_VALUE"""),"Not at all")</f>
        <v>Not at all</v>
      </c>
      <c r="AD77" s="1" t="str">
        <f ca="1">IFERROR(__xludf.DUMMYFUNCTION("""COMPUTED_VALUE"""),"Not at all")</f>
        <v>Not at all</v>
      </c>
      <c r="AE77" s="1" t="str">
        <f ca="1">IFERROR(__xludf.DUMMYFUNCTION("""COMPUTED_VALUE"""),"Not at all")</f>
        <v>Not at all</v>
      </c>
      <c r="AF77" s="1" t="str">
        <f ca="1">IFERROR(__xludf.DUMMYFUNCTION("""COMPUTED_VALUE"""),"Sometimes")</f>
        <v>Sometimes</v>
      </c>
      <c r="AG77" s="1" t="str">
        <f ca="1">IFERROR(__xludf.DUMMYFUNCTION("""COMPUTED_VALUE"""),"Sometimes")</f>
        <v>Sometimes</v>
      </c>
      <c r="AH77" s="1" t="str">
        <f ca="1">IFERROR(__xludf.DUMMYFUNCTION("""COMPUTED_VALUE"""),"Sometimes")</f>
        <v>Sometimes</v>
      </c>
      <c r="AI77" s="1" t="str">
        <f ca="1">IFERROR(__xludf.DUMMYFUNCTION("""COMPUTED_VALUE"""),"Often")</f>
        <v>Often</v>
      </c>
      <c r="AJ77" s="1" t="str">
        <f ca="1">IFERROR(__xludf.DUMMYFUNCTION("""COMPUTED_VALUE"""),"Sometimes")</f>
        <v>Sometimes</v>
      </c>
      <c r="AK77" s="1" t="str">
        <f ca="1">IFERROR(__xludf.DUMMYFUNCTION("""COMPUTED_VALUE"""),"Sometimes")</f>
        <v>Sometimes</v>
      </c>
      <c r="AL77" s="1" t="str">
        <f ca="1">IFERROR(__xludf.DUMMYFUNCTION("""COMPUTED_VALUE"""),"Never")</f>
        <v>Never</v>
      </c>
      <c r="AM77" s="1" t="str">
        <f ca="1">IFERROR(__xludf.DUMMYFUNCTION("""COMPUTED_VALUE"""),"Rarely")</f>
        <v>Rarely</v>
      </c>
      <c r="AN77" s="1" t="str">
        <f ca="1">IFERROR(__xludf.DUMMYFUNCTION("""COMPUTED_VALUE"""),"Rarely")</f>
        <v>Rarely</v>
      </c>
      <c r="AO77" s="1" t="str">
        <f ca="1">IFERROR(__xludf.DUMMYFUNCTION("""COMPUTED_VALUE"""),"Rarely")</f>
        <v>Rarely</v>
      </c>
      <c r="AP77" s="1" t="str">
        <f ca="1">IFERROR(__xludf.DUMMYFUNCTION("""COMPUTED_VALUE"""),"Sometimes")</f>
        <v>Sometimes</v>
      </c>
      <c r="AQ77" s="1" t="str">
        <f ca="1">IFERROR(__xludf.DUMMYFUNCTION("""COMPUTED_VALUE"""),"Rarely")</f>
        <v>Rarely</v>
      </c>
      <c r="AR77" s="1" t="str">
        <f ca="1">IFERROR(__xludf.DUMMYFUNCTION("""COMPUTED_VALUE"""),"Just After Stressful Events")</f>
        <v>Just After Stressful Events</v>
      </c>
      <c r="AS77" s="1" t="str">
        <f ca="1">IFERROR(__xludf.DUMMYFUNCTION("""COMPUTED_VALUE"""),"Agree")</f>
        <v>Agree</v>
      </c>
      <c r="AT77" s="1" t="str">
        <f ca="1">IFERROR(__xludf.DUMMYFUNCTION("""COMPUTED_VALUE"""),"Disagree")</f>
        <v>Disagree</v>
      </c>
      <c r="AU77" s="1" t="str">
        <f ca="1">IFERROR(__xludf.DUMMYFUNCTION("""COMPUTED_VALUE"""),"Agree")</f>
        <v>Agree</v>
      </c>
      <c r="AV77" s="1" t="str">
        <f ca="1">IFERROR(__xludf.DUMMYFUNCTION("""COMPUTED_VALUE"""),"Neutral")</f>
        <v>Neutral</v>
      </c>
      <c r="AW77" s="1" t="str">
        <f ca="1">IFERROR(__xludf.DUMMYFUNCTION("""COMPUTED_VALUE"""),"Neutral")</f>
        <v>Neutral</v>
      </c>
      <c r="AX77" s="1" t="str">
        <f ca="1">IFERROR(__xludf.DUMMYFUNCTION("""COMPUTED_VALUE"""),"Neutral")</f>
        <v>Neutral</v>
      </c>
      <c r="AY77" s="1" t="str">
        <f ca="1">IFERROR(__xludf.DUMMYFUNCTION("""COMPUTED_VALUE"""),"Agree")</f>
        <v>Agree</v>
      </c>
      <c r="AZ77" s="1" t="str">
        <f ca="1">IFERROR(__xludf.DUMMYFUNCTION("""COMPUTED_VALUE"""),"Strongly Agree")</f>
        <v>Strongly Agree</v>
      </c>
      <c r="BA77" s="1" t="str">
        <f ca="1">IFERROR(__xludf.DUMMYFUNCTION("""COMPUTED_VALUE"""),"Agree")</f>
        <v>Agree</v>
      </c>
      <c r="BB77" s="1" t="str">
        <f ca="1">IFERROR(__xludf.DUMMYFUNCTION("""COMPUTED_VALUE"""),"Agree")</f>
        <v>Agree</v>
      </c>
      <c r="BC77" s="1" t="str">
        <f ca="1">IFERROR(__xludf.DUMMYFUNCTION("""COMPUTED_VALUE"""),"Isolate Yourself")</f>
        <v>Isolate Yourself</v>
      </c>
      <c r="BD77" s="1" t="str">
        <f ca="1">IFERROR(__xludf.DUMMYFUNCTION("""COMPUTED_VALUE"""),"Very Often")</f>
        <v>Very Often</v>
      </c>
      <c r="BF77" s="1">
        <f t="shared" ca="1" si="0"/>
        <v>1</v>
      </c>
      <c r="BG77" s="7">
        <f t="shared" ca="1" si="1"/>
        <v>2</v>
      </c>
      <c r="BH77" s="1">
        <f t="shared" ca="1" si="2"/>
        <v>2</v>
      </c>
      <c r="BI77" s="10">
        <f t="shared" ca="1" si="3"/>
        <v>2</v>
      </c>
      <c r="BJ77" s="10">
        <f t="shared" ca="1" si="4"/>
        <v>2</v>
      </c>
      <c r="BK77" s="10">
        <f t="shared" ca="1" si="5"/>
        <v>2</v>
      </c>
      <c r="BL77" s="10">
        <f t="shared" ref="BL77:BM77" ca="1" si="450">IF(I77="Yes",1,IF(I77="No",2))</f>
        <v>1</v>
      </c>
      <c r="BM77" s="10">
        <f t="shared" ca="1" si="450"/>
        <v>2</v>
      </c>
      <c r="BN77" s="10">
        <f t="shared" ca="1" si="7"/>
        <v>2</v>
      </c>
      <c r="BO77" s="10">
        <f t="shared" ref="BO77:BP77" ca="1" si="451">IF(L77="Strongly Disagree",1,IF(L77="Disagree",2,IF(L77="Neutral",3,IF(L77="Agree",4,IF(L77="Strongly Agree",5)))))</f>
        <v>3</v>
      </c>
      <c r="BP77" s="10">
        <f t="shared" ca="1" si="451"/>
        <v>3</v>
      </c>
      <c r="BQ77" s="10">
        <f t="shared" ca="1" si="9"/>
        <v>3</v>
      </c>
      <c r="BR77" s="1">
        <f t="shared" ca="1" si="10"/>
        <v>3</v>
      </c>
      <c r="BS77" s="10">
        <f t="shared" ref="BS77:CB77" ca="1" si="452">IF(P77="Not at all",1,IF(P77="A little bit",2,IF(P77="Moderately",3,IF(P77="Quite a bit",4,IF(P77="Extremely",5)))))</f>
        <v>2</v>
      </c>
      <c r="BT77" s="10">
        <f t="shared" ca="1" si="452"/>
        <v>4</v>
      </c>
      <c r="BU77" s="10">
        <f t="shared" ca="1" si="452"/>
        <v>4</v>
      </c>
      <c r="BV77" s="10">
        <f t="shared" ca="1" si="452"/>
        <v>3</v>
      </c>
      <c r="BW77" s="10">
        <f t="shared" ca="1" si="452"/>
        <v>3</v>
      </c>
      <c r="BX77" s="10">
        <f t="shared" ca="1" si="452"/>
        <v>2</v>
      </c>
      <c r="BY77" s="10">
        <f t="shared" ca="1" si="452"/>
        <v>4</v>
      </c>
      <c r="BZ77" s="10">
        <f t="shared" ca="1" si="452"/>
        <v>2</v>
      </c>
      <c r="CA77" s="10">
        <f t="shared" ca="1" si="452"/>
        <v>2</v>
      </c>
      <c r="CB77" s="10">
        <f t="shared" ca="1" si="452"/>
        <v>5</v>
      </c>
      <c r="CC77" s="10">
        <f t="shared" ca="1" si="12"/>
        <v>4</v>
      </c>
      <c r="CD77" s="10">
        <f t="shared" ref="CD77:CH77" ca="1" si="453">IF(AA77="Not at all",1,IF(AA77="A little bit",2,IF(AA77="Moderately",3,IF(AA77="Quite a bit",4,IF(AA77="Extremely",5)))))</f>
        <v>1</v>
      </c>
      <c r="CE77" s="10">
        <f t="shared" ca="1" si="453"/>
        <v>1</v>
      </c>
      <c r="CF77" s="10">
        <f t="shared" ca="1" si="453"/>
        <v>1</v>
      </c>
      <c r="CG77" s="10">
        <f t="shared" ca="1" si="453"/>
        <v>1</v>
      </c>
      <c r="CH77" s="10">
        <f t="shared" ca="1" si="453"/>
        <v>1</v>
      </c>
      <c r="CI77" s="10">
        <f t="shared" ref="CI77:CT77" ca="1" si="454">IF(AF77="Never",1,IF(AF77="Rarely",2,IF(AF77="Sometimes",3,IF(AF77="Often",4,IF(AF77="Very Often",5)))))</f>
        <v>3</v>
      </c>
      <c r="CJ77" s="10">
        <f t="shared" ca="1" si="454"/>
        <v>3</v>
      </c>
      <c r="CK77" s="10">
        <f t="shared" ca="1" si="454"/>
        <v>3</v>
      </c>
      <c r="CL77" s="10">
        <f t="shared" ca="1" si="454"/>
        <v>4</v>
      </c>
      <c r="CM77" s="10">
        <f t="shared" ca="1" si="454"/>
        <v>3</v>
      </c>
      <c r="CN77" s="10">
        <f t="shared" ca="1" si="454"/>
        <v>3</v>
      </c>
      <c r="CO77" s="10">
        <f t="shared" ca="1" si="454"/>
        <v>1</v>
      </c>
      <c r="CP77" s="10">
        <f t="shared" ca="1" si="454"/>
        <v>2</v>
      </c>
      <c r="CQ77" s="10">
        <f t="shared" ca="1" si="454"/>
        <v>2</v>
      </c>
      <c r="CR77" s="10">
        <f t="shared" ca="1" si="454"/>
        <v>2</v>
      </c>
      <c r="CS77" s="10">
        <f t="shared" ca="1" si="454"/>
        <v>3</v>
      </c>
      <c r="CT77" s="10">
        <f t="shared" ca="1" si="454"/>
        <v>2</v>
      </c>
      <c r="CU77" s="10">
        <f t="shared" ca="1" si="15"/>
        <v>2</v>
      </c>
      <c r="CV77" s="1">
        <f t="shared" ref="CV77:DE77" ca="1" si="455">IF(AS77="Strongly Disagree",1,IF(AS77="Disagree",2,IF(AS77="Neutral",3,IF(AS77="Agree",4,IF(AS77="Strongly Agree",5)))))</f>
        <v>4</v>
      </c>
      <c r="CW77" s="1">
        <f t="shared" ca="1" si="455"/>
        <v>2</v>
      </c>
      <c r="CX77" s="1">
        <f t="shared" ca="1" si="455"/>
        <v>4</v>
      </c>
      <c r="CY77" s="1">
        <f t="shared" ca="1" si="455"/>
        <v>3</v>
      </c>
      <c r="CZ77" s="1">
        <f t="shared" ca="1" si="455"/>
        <v>3</v>
      </c>
      <c r="DA77" s="1">
        <f t="shared" ca="1" si="455"/>
        <v>3</v>
      </c>
      <c r="DB77" s="1">
        <f t="shared" ca="1" si="455"/>
        <v>4</v>
      </c>
      <c r="DC77" s="1">
        <f t="shared" ca="1" si="455"/>
        <v>5</v>
      </c>
      <c r="DD77" s="1">
        <f t="shared" ca="1" si="455"/>
        <v>4</v>
      </c>
      <c r="DE77" s="1">
        <f t="shared" ca="1" si="455"/>
        <v>4</v>
      </c>
      <c r="DG77" s="1">
        <f t="shared" ca="1" si="17"/>
        <v>5</v>
      </c>
    </row>
    <row r="78" spans="1:111" ht="15">
      <c r="A78" s="8">
        <f ca="1">IFERROR(__xludf.DUMMYFUNCTION("""COMPUTED_VALUE"""),43802.5601387847)</f>
        <v>43802.560138784698</v>
      </c>
      <c r="B78" s="1" t="str">
        <f ca="1">IFERROR(__xludf.DUMMYFUNCTION("""COMPUTED_VALUE"""),"Yes")</f>
        <v>Yes</v>
      </c>
      <c r="C78" s="3" t="str">
        <f ca="1">IFERROR(__xludf.DUMMYFUNCTION("""COMPUTED_VALUE"""),"Sworn Officer")</f>
        <v>Sworn Officer</v>
      </c>
      <c r="D78" s="1" t="str">
        <f ca="1">IFERROR(__xludf.DUMMYFUNCTION("""COMPUTED_VALUE"""),"20+ years")</f>
        <v>20+ years</v>
      </c>
      <c r="E78" s="1" t="str">
        <f ca="1">IFERROR(__xludf.DUMMYFUNCTION("""COMPUTED_VALUE"""),"Moderately")</f>
        <v>Moderately</v>
      </c>
      <c r="F78" s="1" t="str">
        <f ca="1">IFERROR(__xludf.DUMMYFUNCTION("""COMPUTED_VALUE"""),"Yes")</f>
        <v>Yes</v>
      </c>
      <c r="G78" s="1" t="str">
        <f ca="1">IFERROR(__xludf.DUMMYFUNCTION("""COMPUTED_VALUE"""),"Sometimes")</f>
        <v>Sometimes</v>
      </c>
      <c r="H78" s="1" t="str">
        <f ca="1">IFERROR(__xludf.DUMMYFUNCTION("""COMPUTED_VALUE"""),"Moderately")</f>
        <v>Moderately</v>
      </c>
      <c r="I78" s="1" t="str">
        <f ca="1">IFERROR(__xludf.DUMMYFUNCTION("""COMPUTED_VALUE"""),"No")</f>
        <v>No</v>
      </c>
      <c r="J78" s="1" t="str">
        <f ca="1">IFERROR(__xludf.DUMMYFUNCTION("""COMPUTED_VALUE"""),"Yes")</f>
        <v>Yes</v>
      </c>
      <c r="K78" s="1" t="str">
        <f ca="1">IFERROR(__xludf.DUMMYFUNCTION("""COMPUTED_VALUE"""),"Sometimes")</f>
        <v>Sometimes</v>
      </c>
      <c r="L78" s="1" t="str">
        <f ca="1">IFERROR(__xludf.DUMMYFUNCTION("""COMPUTED_VALUE"""),"Neutral")</f>
        <v>Neutral</v>
      </c>
      <c r="M78" s="1" t="str">
        <f ca="1">IFERROR(__xludf.DUMMYFUNCTION("""COMPUTED_VALUE"""),"Agree")</f>
        <v>Agree</v>
      </c>
      <c r="N78" s="1" t="str">
        <f ca="1">IFERROR(__xludf.DUMMYFUNCTION("""COMPUTED_VALUE"""),"Quite a bit")</f>
        <v>Quite a bit</v>
      </c>
      <c r="O78" s="1" t="str">
        <f ca="1">IFERROR(__xludf.DUMMYFUNCTION("""COMPUTED_VALUE"""),"Agree")</f>
        <v>Agree</v>
      </c>
      <c r="P78" s="1" t="str">
        <f ca="1">IFERROR(__xludf.DUMMYFUNCTION("""COMPUTED_VALUE"""),"Extremely")</f>
        <v>Extremely</v>
      </c>
      <c r="Q78" s="1" t="str">
        <f ca="1">IFERROR(__xludf.DUMMYFUNCTION("""COMPUTED_VALUE"""),"Quite a bit")</f>
        <v>Quite a bit</v>
      </c>
      <c r="R78" s="1" t="str">
        <f ca="1">IFERROR(__xludf.DUMMYFUNCTION("""COMPUTED_VALUE"""),"Quite a bit")</f>
        <v>Quite a bit</v>
      </c>
      <c r="S78" s="1" t="str">
        <f ca="1">IFERROR(__xludf.DUMMYFUNCTION("""COMPUTED_VALUE"""),"Quite a bit")</f>
        <v>Quite a bit</v>
      </c>
      <c r="T78" s="1" t="str">
        <f ca="1">IFERROR(__xludf.DUMMYFUNCTION("""COMPUTED_VALUE"""),"Quite a bit")</f>
        <v>Quite a bit</v>
      </c>
      <c r="U78" s="1" t="str">
        <f ca="1">IFERROR(__xludf.DUMMYFUNCTION("""COMPUTED_VALUE"""),"Quite a bit")</f>
        <v>Quite a bit</v>
      </c>
      <c r="V78" s="1" t="str">
        <f ca="1">IFERROR(__xludf.DUMMYFUNCTION("""COMPUTED_VALUE"""),"Quite a bit")</f>
        <v>Quite a bit</v>
      </c>
      <c r="W78" s="1" t="str">
        <f ca="1">IFERROR(__xludf.DUMMYFUNCTION("""COMPUTED_VALUE"""),"Quite a bit")</f>
        <v>Quite a bit</v>
      </c>
      <c r="X78" s="1" t="str">
        <f ca="1">IFERROR(__xludf.DUMMYFUNCTION("""COMPUTED_VALUE"""),"Quite a bit")</f>
        <v>Quite a bit</v>
      </c>
      <c r="Y78" s="1" t="str">
        <f ca="1">IFERROR(__xludf.DUMMYFUNCTION("""COMPUTED_VALUE"""),"Moderately")</f>
        <v>Moderately</v>
      </c>
      <c r="Z78" s="1" t="str">
        <f ca="1">IFERROR(__xludf.DUMMYFUNCTION("""COMPUTED_VALUE"""),"Both")</f>
        <v>Both</v>
      </c>
      <c r="AA78" s="1" t="str">
        <f ca="1">IFERROR(__xludf.DUMMYFUNCTION("""COMPUTED_VALUE"""),"Not at all")</f>
        <v>Not at all</v>
      </c>
      <c r="AB78" s="1" t="str">
        <f ca="1">IFERROR(__xludf.DUMMYFUNCTION("""COMPUTED_VALUE"""),"Extremely")</f>
        <v>Extremely</v>
      </c>
      <c r="AC78" s="1" t="str">
        <f ca="1">IFERROR(__xludf.DUMMYFUNCTION("""COMPUTED_VALUE"""),"Extremely")</f>
        <v>Extremely</v>
      </c>
      <c r="AD78" s="1" t="str">
        <f ca="1">IFERROR(__xludf.DUMMYFUNCTION("""COMPUTED_VALUE"""),"Not at all")</f>
        <v>Not at all</v>
      </c>
      <c r="AE78" s="1" t="str">
        <f ca="1">IFERROR(__xludf.DUMMYFUNCTION("""COMPUTED_VALUE"""),"Not at all")</f>
        <v>Not at all</v>
      </c>
      <c r="AF78" s="1" t="str">
        <f ca="1">IFERROR(__xludf.DUMMYFUNCTION("""COMPUTED_VALUE"""),"Rarely")</f>
        <v>Rarely</v>
      </c>
      <c r="AG78" s="1" t="str">
        <f ca="1">IFERROR(__xludf.DUMMYFUNCTION("""COMPUTED_VALUE"""),"Sometimes")</f>
        <v>Sometimes</v>
      </c>
      <c r="AH78" s="1" t="str">
        <f ca="1">IFERROR(__xludf.DUMMYFUNCTION("""COMPUTED_VALUE"""),"Often")</f>
        <v>Often</v>
      </c>
      <c r="AI78" s="1" t="str">
        <f ca="1">IFERROR(__xludf.DUMMYFUNCTION("""COMPUTED_VALUE"""),"Sometimes")</f>
        <v>Sometimes</v>
      </c>
      <c r="AJ78" s="1" t="str">
        <f ca="1">IFERROR(__xludf.DUMMYFUNCTION("""COMPUTED_VALUE"""),"Rarely")</f>
        <v>Rarely</v>
      </c>
      <c r="AK78" s="1" t="str">
        <f ca="1">IFERROR(__xludf.DUMMYFUNCTION("""COMPUTED_VALUE"""),"Rarely")</f>
        <v>Rarely</v>
      </c>
      <c r="AL78" s="1" t="str">
        <f ca="1">IFERROR(__xludf.DUMMYFUNCTION("""COMPUTED_VALUE"""),"Rarely")</f>
        <v>Rarely</v>
      </c>
      <c r="AM78" s="1" t="str">
        <f ca="1">IFERROR(__xludf.DUMMYFUNCTION("""COMPUTED_VALUE"""),"Rarely")</f>
        <v>Rarely</v>
      </c>
      <c r="AN78" s="1" t="str">
        <f ca="1">IFERROR(__xludf.DUMMYFUNCTION("""COMPUTED_VALUE"""),"Sometimes")</f>
        <v>Sometimes</v>
      </c>
      <c r="AO78" s="1" t="str">
        <f ca="1">IFERROR(__xludf.DUMMYFUNCTION("""COMPUTED_VALUE"""),"Rarely")</f>
        <v>Rarely</v>
      </c>
      <c r="AP78" s="1" t="str">
        <f ca="1">IFERROR(__xludf.DUMMYFUNCTION("""COMPUTED_VALUE"""),"Sometimes")</f>
        <v>Sometimes</v>
      </c>
      <c r="AQ78" s="1" t="str">
        <f ca="1">IFERROR(__xludf.DUMMYFUNCTION("""COMPUTED_VALUE"""),"Rarely")</f>
        <v>Rarely</v>
      </c>
      <c r="AR78" s="1" t="str">
        <f ca="1">IFERROR(__xludf.DUMMYFUNCTION("""COMPUTED_VALUE"""),"Never")</f>
        <v>Never</v>
      </c>
      <c r="AS78" s="1" t="str">
        <f ca="1">IFERROR(__xludf.DUMMYFUNCTION("""COMPUTED_VALUE"""),"Disagree")</f>
        <v>Disagree</v>
      </c>
      <c r="AT78" s="1" t="str">
        <f ca="1">IFERROR(__xludf.DUMMYFUNCTION("""COMPUTED_VALUE"""),"Disagree")</f>
        <v>Disagree</v>
      </c>
      <c r="AU78" s="1" t="str">
        <f ca="1">IFERROR(__xludf.DUMMYFUNCTION("""COMPUTED_VALUE"""),"Neutral")</f>
        <v>Neutral</v>
      </c>
      <c r="AV78" s="1" t="str">
        <f ca="1">IFERROR(__xludf.DUMMYFUNCTION("""COMPUTED_VALUE"""),"Strongly Disagree")</f>
        <v>Strongly Disagree</v>
      </c>
      <c r="AW78" s="1" t="str">
        <f ca="1">IFERROR(__xludf.DUMMYFUNCTION("""COMPUTED_VALUE"""),"Neutral")</f>
        <v>Neutral</v>
      </c>
      <c r="AX78" s="1" t="str">
        <f ca="1">IFERROR(__xludf.DUMMYFUNCTION("""COMPUTED_VALUE"""),"Agree")</f>
        <v>Agree</v>
      </c>
      <c r="AY78" s="1" t="str">
        <f ca="1">IFERROR(__xludf.DUMMYFUNCTION("""COMPUTED_VALUE"""),"Neutral")</f>
        <v>Neutral</v>
      </c>
      <c r="AZ78" s="1" t="str">
        <f ca="1">IFERROR(__xludf.DUMMYFUNCTION("""COMPUTED_VALUE"""),"Neutral")</f>
        <v>Neutral</v>
      </c>
      <c r="BA78" s="1" t="str">
        <f ca="1">IFERROR(__xludf.DUMMYFUNCTION("""COMPUTED_VALUE"""),"Agree")</f>
        <v>Agree</v>
      </c>
      <c r="BB78" s="1" t="str">
        <f ca="1">IFERROR(__xludf.DUMMYFUNCTION("""COMPUTED_VALUE"""),"Agree")</f>
        <v>Agree</v>
      </c>
      <c r="BC78" s="1" t="str">
        <f ca="1">IFERROR(__xludf.DUMMYFUNCTION("""COMPUTED_VALUE"""),"Isolate Yourself, Join in Positive/ Healthy Family Activities, Participate in Healthy Recreation/Hobbies")</f>
        <v>Isolate Yourself, Join in Positive/ Healthy Family Activities, Participate in Healthy Recreation/Hobbies</v>
      </c>
      <c r="BD78" s="1" t="str">
        <f ca="1">IFERROR(__xludf.DUMMYFUNCTION("""COMPUTED_VALUE"""),"Never")</f>
        <v>Never</v>
      </c>
      <c r="BF78" s="1">
        <f t="shared" ca="1" si="0"/>
        <v>1</v>
      </c>
      <c r="BG78" s="7">
        <f t="shared" ca="1" si="1"/>
        <v>4</v>
      </c>
      <c r="BH78" s="1">
        <f t="shared" ca="1" si="2"/>
        <v>3</v>
      </c>
      <c r="BI78" s="10">
        <f t="shared" ca="1" si="3"/>
        <v>1</v>
      </c>
      <c r="BJ78" s="10">
        <f t="shared" ca="1" si="4"/>
        <v>3</v>
      </c>
      <c r="BK78" s="10">
        <f t="shared" ca="1" si="5"/>
        <v>3</v>
      </c>
      <c r="BL78" s="10">
        <f t="shared" ref="BL78:BM78" ca="1" si="456">IF(I78="Yes",1,IF(I78="No",2))</f>
        <v>2</v>
      </c>
      <c r="BM78" s="10">
        <f t="shared" ca="1" si="456"/>
        <v>1</v>
      </c>
      <c r="BN78" s="10">
        <f t="shared" ca="1" si="7"/>
        <v>3</v>
      </c>
      <c r="BO78" s="10">
        <f t="shared" ref="BO78:BP78" ca="1" si="457">IF(L78="Strongly Disagree",1,IF(L78="Disagree",2,IF(L78="Neutral",3,IF(L78="Agree",4,IF(L78="Strongly Agree",5)))))</f>
        <v>3</v>
      </c>
      <c r="BP78" s="10">
        <f t="shared" ca="1" si="457"/>
        <v>4</v>
      </c>
      <c r="BQ78" s="10">
        <f t="shared" ca="1" si="9"/>
        <v>4</v>
      </c>
      <c r="BR78" s="1">
        <f t="shared" ca="1" si="10"/>
        <v>4</v>
      </c>
      <c r="BS78" s="10">
        <f t="shared" ref="BS78:CB78" ca="1" si="458">IF(P78="Not at all",1,IF(P78="A little bit",2,IF(P78="Moderately",3,IF(P78="Quite a bit",4,IF(P78="Extremely",5)))))</f>
        <v>5</v>
      </c>
      <c r="BT78" s="10">
        <f t="shared" ca="1" si="458"/>
        <v>4</v>
      </c>
      <c r="BU78" s="10">
        <f t="shared" ca="1" si="458"/>
        <v>4</v>
      </c>
      <c r="BV78" s="10">
        <f t="shared" ca="1" si="458"/>
        <v>4</v>
      </c>
      <c r="BW78" s="10">
        <f t="shared" ca="1" si="458"/>
        <v>4</v>
      </c>
      <c r="BX78" s="10">
        <f t="shared" ca="1" si="458"/>
        <v>4</v>
      </c>
      <c r="BY78" s="10">
        <f t="shared" ca="1" si="458"/>
        <v>4</v>
      </c>
      <c r="BZ78" s="10">
        <f t="shared" ca="1" si="458"/>
        <v>4</v>
      </c>
      <c r="CA78" s="10">
        <f t="shared" ca="1" si="458"/>
        <v>4</v>
      </c>
      <c r="CB78" s="10">
        <f t="shared" ca="1" si="458"/>
        <v>3</v>
      </c>
      <c r="CC78" s="10">
        <f t="shared" ca="1" si="12"/>
        <v>3</v>
      </c>
      <c r="CD78" s="10">
        <f t="shared" ref="CD78:CH78" ca="1" si="459">IF(AA78="Not at all",1,IF(AA78="A little bit",2,IF(AA78="Moderately",3,IF(AA78="Quite a bit",4,IF(AA78="Extremely",5)))))</f>
        <v>1</v>
      </c>
      <c r="CE78" s="10">
        <f t="shared" ca="1" si="459"/>
        <v>5</v>
      </c>
      <c r="CF78" s="10">
        <f t="shared" ca="1" si="459"/>
        <v>5</v>
      </c>
      <c r="CG78" s="10">
        <f t="shared" ca="1" si="459"/>
        <v>1</v>
      </c>
      <c r="CH78" s="10">
        <f t="shared" ca="1" si="459"/>
        <v>1</v>
      </c>
      <c r="CI78" s="10">
        <f t="shared" ref="CI78:CT78" ca="1" si="460">IF(AF78="Never",1,IF(AF78="Rarely",2,IF(AF78="Sometimes",3,IF(AF78="Often",4,IF(AF78="Very Often",5)))))</f>
        <v>2</v>
      </c>
      <c r="CJ78" s="10">
        <f t="shared" ca="1" si="460"/>
        <v>3</v>
      </c>
      <c r="CK78" s="10">
        <f t="shared" ca="1" si="460"/>
        <v>4</v>
      </c>
      <c r="CL78" s="10">
        <f t="shared" ca="1" si="460"/>
        <v>3</v>
      </c>
      <c r="CM78" s="10">
        <f t="shared" ca="1" si="460"/>
        <v>2</v>
      </c>
      <c r="CN78" s="10">
        <f t="shared" ca="1" si="460"/>
        <v>2</v>
      </c>
      <c r="CO78" s="10">
        <f t="shared" ca="1" si="460"/>
        <v>2</v>
      </c>
      <c r="CP78" s="10">
        <f t="shared" ca="1" si="460"/>
        <v>2</v>
      </c>
      <c r="CQ78" s="10">
        <f t="shared" ca="1" si="460"/>
        <v>3</v>
      </c>
      <c r="CR78" s="10">
        <f t="shared" ca="1" si="460"/>
        <v>2</v>
      </c>
      <c r="CS78" s="10">
        <f t="shared" ca="1" si="460"/>
        <v>3</v>
      </c>
      <c r="CT78" s="10">
        <f t="shared" ca="1" si="460"/>
        <v>2</v>
      </c>
      <c r="CU78" s="10">
        <f t="shared" ca="1" si="15"/>
        <v>1</v>
      </c>
      <c r="CV78" s="1">
        <f t="shared" ref="CV78:DE78" ca="1" si="461">IF(AS78="Strongly Disagree",1,IF(AS78="Disagree",2,IF(AS78="Neutral",3,IF(AS78="Agree",4,IF(AS78="Strongly Agree",5)))))</f>
        <v>2</v>
      </c>
      <c r="CW78" s="1">
        <f t="shared" ca="1" si="461"/>
        <v>2</v>
      </c>
      <c r="CX78" s="1">
        <f t="shared" ca="1" si="461"/>
        <v>3</v>
      </c>
      <c r="CY78" s="1">
        <f t="shared" ca="1" si="461"/>
        <v>1</v>
      </c>
      <c r="CZ78" s="1">
        <f t="shared" ca="1" si="461"/>
        <v>3</v>
      </c>
      <c r="DA78" s="1">
        <f t="shared" ca="1" si="461"/>
        <v>4</v>
      </c>
      <c r="DB78" s="1">
        <f t="shared" ca="1" si="461"/>
        <v>3</v>
      </c>
      <c r="DC78" s="1">
        <f t="shared" ca="1" si="461"/>
        <v>3</v>
      </c>
      <c r="DD78" s="1">
        <f t="shared" ca="1" si="461"/>
        <v>4</v>
      </c>
      <c r="DE78" s="1">
        <f t="shared" ca="1" si="461"/>
        <v>4</v>
      </c>
      <c r="DG78" s="1">
        <f t="shared" ca="1" si="17"/>
        <v>1</v>
      </c>
    </row>
    <row r="79" spans="1:111" ht="15">
      <c r="A79" s="8">
        <f ca="1">IFERROR(__xludf.DUMMYFUNCTION("""COMPUTED_VALUE"""),43802.5606065509)</f>
        <v>43802.560606550898</v>
      </c>
      <c r="B79" s="1" t="str">
        <f ca="1">IFERROR(__xludf.DUMMYFUNCTION("""COMPUTED_VALUE"""),"Yes")</f>
        <v>Yes</v>
      </c>
      <c r="C79" s="3" t="str">
        <f ca="1">IFERROR(__xludf.DUMMYFUNCTION("""COMPUTED_VALUE"""),"Sworn Officer")</f>
        <v>Sworn Officer</v>
      </c>
      <c r="D79" s="1" t="str">
        <f ca="1">IFERROR(__xludf.DUMMYFUNCTION("""COMPUTED_VALUE"""),"14-20 years")</f>
        <v>14-20 years</v>
      </c>
      <c r="E79" s="1" t="str">
        <f ca="1">IFERROR(__xludf.DUMMYFUNCTION("""COMPUTED_VALUE"""),"Quite a bit")</f>
        <v>Quite a bit</v>
      </c>
      <c r="F79" s="1" t="str">
        <f ca="1">IFERROR(__xludf.DUMMYFUNCTION("""COMPUTED_VALUE"""),"Yes")</f>
        <v>Yes</v>
      </c>
      <c r="G79" s="1" t="str">
        <f ca="1">IFERROR(__xludf.DUMMYFUNCTION("""COMPUTED_VALUE"""),"Often")</f>
        <v>Often</v>
      </c>
      <c r="H79" s="1" t="str">
        <f ca="1">IFERROR(__xludf.DUMMYFUNCTION("""COMPUTED_VALUE"""),"Quite a bit")</f>
        <v>Quite a bit</v>
      </c>
      <c r="I79" s="1" t="str">
        <f ca="1">IFERROR(__xludf.DUMMYFUNCTION("""COMPUTED_VALUE"""),"Yes")</f>
        <v>Yes</v>
      </c>
      <c r="J79" s="1" t="str">
        <f ca="1">IFERROR(__xludf.DUMMYFUNCTION("""COMPUTED_VALUE"""),"Yes")</f>
        <v>Yes</v>
      </c>
      <c r="K79" s="1" t="str">
        <f ca="1">IFERROR(__xludf.DUMMYFUNCTION("""COMPUTED_VALUE"""),"Often")</f>
        <v>Often</v>
      </c>
      <c r="L79" s="1" t="str">
        <f ca="1">IFERROR(__xludf.DUMMYFUNCTION("""COMPUTED_VALUE"""),"Strongly Agree")</f>
        <v>Strongly Agree</v>
      </c>
      <c r="M79" s="1" t="str">
        <f ca="1">IFERROR(__xludf.DUMMYFUNCTION("""COMPUTED_VALUE"""),"Strongly Agree")</f>
        <v>Strongly Agree</v>
      </c>
      <c r="N79" s="1" t="str">
        <f ca="1">IFERROR(__xludf.DUMMYFUNCTION("""COMPUTED_VALUE"""),"Quite a bit")</f>
        <v>Quite a bit</v>
      </c>
      <c r="O79" s="1" t="str">
        <f ca="1">IFERROR(__xludf.DUMMYFUNCTION("""COMPUTED_VALUE"""),"Strongly agree")</f>
        <v>Strongly agree</v>
      </c>
      <c r="P79" s="1" t="str">
        <f ca="1">IFERROR(__xludf.DUMMYFUNCTION("""COMPUTED_VALUE"""),"Extremely")</f>
        <v>Extremely</v>
      </c>
      <c r="Q79" s="1" t="str">
        <f ca="1">IFERROR(__xludf.DUMMYFUNCTION("""COMPUTED_VALUE"""),"Extremely")</f>
        <v>Extremely</v>
      </c>
      <c r="R79" s="1" t="str">
        <f ca="1">IFERROR(__xludf.DUMMYFUNCTION("""COMPUTED_VALUE"""),"Extremely")</f>
        <v>Extremely</v>
      </c>
      <c r="S79" s="1" t="str">
        <f ca="1">IFERROR(__xludf.DUMMYFUNCTION("""COMPUTED_VALUE"""),"Extremely")</f>
        <v>Extremely</v>
      </c>
      <c r="T79" s="1" t="str">
        <f ca="1">IFERROR(__xludf.DUMMYFUNCTION("""COMPUTED_VALUE"""),"Quite a bit")</f>
        <v>Quite a bit</v>
      </c>
      <c r="U79" s="1" t="str">
        <f ca="1">IFERROR(__xludf.DUMMYFUNCTION("""COMPUTED_VALUE"""),"Quite a bit")</f>
        <v>Quite a bit</v>
      </c>
      <c r="V79" s="1" t="str">
        <f ca="1">IFERROR(__xludf.DUMMYFUNCTION("""COMPUTED_VALUE"""),"Quite a bit")</f>
        <v>Quite a bit</v>
      </c>
      <c r="W79" s="1" t="str">
        <f ca="1">IFERROR(__xludf.DUMMYFUNCTION("""COMPUTED_VALUE"""),"Quite a bit")</f>
        <v>Quite a bit</v>
      </c>
      <c r="X79" s="1" t="str">
        <f ca="1">IFERROR(__xludf.DUMMYFUNCTION("""COMPUTED_VALUE"""),"Quite a bit")</f>
        <v>Quite a bit</v>
      </c>
      <c r="Y79" s="1" t="str">
        <f ca="1">IFERROR(__xludf.DUMMYFUNCTION("""COMPUTED_VALUE"""),"Extremely")</f>
        <v>Extremely</v>
      </c>
      <c r="Z79" s="1" t="str">
        <f ca="1">IFERROR(__xludf.DUMMYFUNCTION("""COMPUTED_VALUE"""),"Negatively")</f>
        <v>Negatively</v>
      </c>
      <c r="AA79" s="1" t="str">
        <f ca="1">IFERROR(__xludf.DUMMYFUNCTION("""COMPUTED_VALUE"""),"Extremely")</f>
        <v>Extremely</v>
      </c>
      <c r="AB79" s="1" t="str">
        <f ca="1">IFERROR(__xludf.DUMMYFUNCTION("""COMPUTED_VALUE"""),"Quite a bit")</f>
        <v>Quite a bit</v>
      </c>
      <c r="AC79" s="1" t="str">
        <f ca="1">IFERROR(__xludf.DUMMYFUNCTION("""COMPUTED_VALUE"""),"Moderately")</f>
        <v>Moderately</v>
      </c>
      <c r="AD79" s="1" t="str">
        <f ca="1">IFERROR(__xludf.DUMMYFUNCTION("""COMPUTED_VALUE"""),"A little bit")</f>
        <v>A little bit</v>
      </c>
      <c r="AE79" s="1" t="str">
        <f ca="1">IFERROR(__xludf.DUMMYFUNCTION("""COMPUTED_VALUE"""),"Moderately")</f>
        <v>Moderately</v>
      </c>
      <c r="AF79" s="1" t="str">
        <f ca="1">IFERROR(__xludf.DUMMYFUNCTION("""COMPUTED_VALUE"""),"Often")</f>
        <v>Often</v>
      </c>
      <c r="AG79" s="1" t="str">
        <f ca="1">IFERROR(__xludf.DUMMYFUNCTION("""COMPUTED_VALUE"""),"Very Often")</f>
        <v>Very Often</v>
      </c>
      <c r="AH79" s="1" t="str">
        <f ca="1">IFERROR(__xludf.DUMMYFUNCTION("""COMPUTED_VALUE"""),"Never")</f>
        <v>Never</v>
      </c>
      <c r="AI79" s="1" t="str">
        <f ca="1">IFERROR(__xludf.DUMMYFUNCTION("""COMPUTED_VALUE"""),"Very Often")</f>
        <v>Very Often</v>
      </c>
      <c r="AJ79" s="1" t="str">
        <f ca="1">IFERROR(__xludf.DUMMYFUNCTION("""COMPUTED_VALUE"""),"Very Often")</f>
        <v>Very Often</v>
      </c>
      <c r="AK79" s="1" t="str">
        <f ca="1">IFERROR(__xludf.DUMMYFUNCTION("""COMPUTED_VALUE"""),"Very Often")</f>
        <v>Very Often</v>
      </c>
      <c r="AL79" s="1" t="str">
        <f ca="1">IFERROR(__xludf.DUMMYFUNCTION("""COMPUTED_VALUE"""),"Very Often")</f>
        <v>Very Often</v>
      </c>
      <c r="AM79" s="1" t="str">
        <f ca="1">IFERROR(__xludf.DUMMYFUNCTION("""COMPUTED_VALUE"""),"Often")</f>
        <v>Often</v>
      </c>
      <c r="AN79" s="1" t="str">
        <f ca="1">IFERROR(__xludf.DUMMYFUNCTION("""COMPUTED_VALUE"""),"Often")</f>
        <v>Often</v>
      </c>
      <c r="AO79" s="1" t="str">
        <f ca="1">IFERROR(__xludf.DUMMYFUNCTION("""COMPUTED_VALUE"""),"Often")</f>
        <v>Often</v>
      </c>
      <c r="AP79" s="1" t="str">
        <f ca="1">IFERROR(__xludf.DUMMYFUNCTION("""COMPUTED_VALUE"""),"Sometimes")</f>
        <v>Sometimes</v>
      </c>
      <c r="AQ79" s="1" t="str">
        <f ca="1">IFERROR(__xludf.DUMMYFUNCTION("""COMPUTED_VALUE"""),"Never")</f>
        <v>Never</v>
      </c>
      <c r="AR79" s="1" t="str">
        <f ca="1">IFERROR(__xludf.DUMMYFUNCTION("""COMPUTED_VALUE"""),"Never")</f>
        <v>Never</v>
      </c>
      <c r="AS79" s="1" t="str">
        <f ca="1">IFERROR(__xludf.DUMMYFUNCTION("""COMPUTED_VALUE"""),"Strongly Disagree")</f>
        <v>Strongly Disagree</v>
      </c>
      <c r="AT79" s="1" t="str">
        <f ca="1">IFERROR(__xludf.DUMMYFUNCTION("""COMPUTED_VALUE"""),"Agree")</f>
        <v>Agree</v>
      </c>
      <c r="AU79" s="1" t="str">
        <f ca="1">IFERROR(__xludf.DUMMYFUNCTION("""COMPUTED_VALUE"""),"Neutral")</f>
        <v>Neutral</v>
      </c>
      <c r="AV79" s="1" t="str">
        <f ca="1">IFERROR(__xludf.DUMMYFUNCTION("""COMPUTED_VALUE"""),"Strongly Disagree")</f>
        <v>Strongly Disagree</v>
      </c>
      <c r="AW79" s="1" t="str">
        <f ca="1">IFERROR(__xludf.DUMMYFUNCTION("""COMPUTED_VALUE"""),"Agree")</f>
        <v>Agree</v>
      </c>
      <c r="AX79" s="1" t="str">
        <f ca="1">IFERROR(__xludf.DUMMYFUNCTION("""COMPUTED_VALUE"""),"Agree")</f>
        <v>Agree</v>
      </c>
      <c r="AY79" s="1" t="str">
        <f ca="1">IFERROR(__xludf.DUMMYFUNCTION("""COMPUTED_VALUE"""),"Neutral")</f>
        <v>Neutral</v>
      </c>
      <c r="AZ79" s="1" t="str">
        <f ca="1">IFERROR(__xludf.DUMMYFUNCTION("""COMPUTED_VALUE"""),"Agree")</f>
        <v>Agree</v>
      </c>
      <c r="BA79" s="1" t="str">
        <f ca="1">IFERROR(__xludf.DUMMYFUNCTION("""COMPUTED_VALUE"""),"Strongly Agree")</f>
        <v>Strongly Agree</v>
      </c>
      <c r="BB79" s="1" t="str">
        <f ca="1">IFERROR(__xludf.DUMMYFUNCTION("""COMPUTED_VALUE"""),"Agree")</f>
        <v>Agree</v>
      </c>
      <c r="BC79" s="1" t="str">
        <f ca="1">IFERROR(__xludf.DUMMYFUNCTION("""COMPUTED_VALUE"""),"Isolate Yourself, Join in Positive/ Healthy Family Activities, Exercise, Participate in Healthy Recreation/Hobbies")</f>
        <v>Isolate Yourself, Join in Positive/ Healthy Family Activities, Exercise, Participate in Healthy Recreation/Hobbies</v>
      </c>
      <c r="BD79" s="1" t="str">
        <f ca="1">IFERROR(__xludf.DUMMYFUNCTION("""COMPUTED_VALUE"""),"Sometimes")</f>
        <v>Sometimes</v>
      </c>
      <c r="BF79" s="1">
        <f t="shared" ca="1" si="0"/>
        <v>1</v>
      </c>
      <c r="BG79" s="7">
        <f t="shared" ca="1" si="1"/>
        <v>3</v>
      </c>
      <c r="BH79" s="1">
        <f t="shared" ca="1" si="2"/>
        <v>4</v>
      </c>
      <c r="BI79" s="10">
        <f t="shared" ca="1" si="3"/>
        <v>1</v>
      </c>
      <c r="BJ79" s="10">
        <f t="shared" ca="1" si="4"/>
        <v>4</v>
      </c>
      <c r="BK79" s="10">
        <f t="shared" ca="1" si="5"/>
        <v>4</v>
      </c>
      <c r="BL79" s="10">
        <f t="shared" ref="BL79:BM79" ca="1" si="462">IF(I79="Yes",1,IF(I79="No",2))</f>
        <v>1</v>
      </c>
      <c r="BM79" s="10">
        <f t="shared" ca="1" si="462"/>
        <v>1</v>
      </c>
      <c r="BN79" s="10">
        <f t="shared" ca="1" si="7"/>
        <v>4</v>
      </c>
      <c r="BO79" s="10">
        <f t="shared" ref="BO79:BP79" ca="1" si="463">IF(L79="Strongly Disagree",1,IF(L79="Disagree",2,IF(L79="Neutral",3,IF(L79="Agree",4,IF(L79="Strongly Agree",5)))))</f>
        <v>5</v>
      </c>
      <c r="BP79" s="10">
        <f t="shared" ca="1" si="463"/>
        <v>5</v>
      </c>
      <c r="BQ79" s="10">
        <f t="shared" ca="1" si="9"/>
        <v>4</v>
      </c>
      <c r="BR79" s="1">
        <f t="shared" ca="1" si="10"/>
        <v>5</v>
      </c>
      <c r="BS79" s="10">
        <f t="shared" ref="BS79:CB79" ca="1" si="464">IF(P79="Not at all",1,IF(P79="A little bit",2,IF(P79="Moderately",3,IF(P79="Quite a bit",4,IF(P79="Extremely",5)))))</f>
        <v>5</v>
      </c>
      <c r="BT79" s="10">
        <f t="shared" ca="1" si="464"/>
        <v>5</v>
      </c>
      <c r="BU79" s="10">
        <f t="shared" ca="1" si="464"/>
        <v>5</v>
      </c>
      <c r="BV79" s="10">
        <f t="shared" ca="1" si="464"/>
        <v>5</v>
      </c>
      <c r="BW79" s="10">
        <f t="shared" ca="1" si="464"/>
        <v>4</v>
      </c>
      <c r="BX79" s="10">
        <f t="shared" ca="1" si="464"/>
        <v>4</v>
      </c>
      <c r="BY79" s="10">
        <f t="shared" ca="1" si="464"/>
        <v>4</v>
      </c>
      <c r="BZ79" s="10">
        <f t="shared" ca="1" si="464"/>
        <v>4</v>
      </c>
      <c r="CA79" s="10">
        <f t="shared" ca="1" si="464"/>
        <v>4</v>
      </c>
      <c r="CB79" s="10">
        <f t="shared" ca="1" si="464"/>
        <v>5</v>
      </c>
      <c r="CC79" s="10">
        <f t="shared" ca="1" si="12"/>
        <v>1</v>
      </c>
      <c r="CD79" s="10">
        <f t="shared" ref="CD79:CH79" ca="1" si="465">IF(AA79="Not at all",1,IF(AA79="A little bit",2,IF(AA79="Moderately",3,IF(AA79="Quite a bit",4,IF(AA79="Extremely",5)))))</f>
        <v>5</v>
      </c>
      <c r="CE79" s="10">
        <f t="shared" ca="1" si="465"/>
        <v>4</v>
      </c>
      <c r="CF79" s="10">
        <f t="shared" ca="1" si="465"/>
        <v>3</v>
      </c>
      <c r="CG79" s="10">
        <f t="shared" ca="1" si="465"/>
        <v>2</v>
      </c>
      <c r="CH79" s="10">
        <f t="shared" ca="1" si="465"/>
        <v>3</v>
      </c>
      <c r="CI79" s="10">
        <f t="shared" ref="CI79:CT79" ca="1" si="466">IF(AF79="Never",1,IF(AF79="Rarely",2,IF(AF79="Sometimes",3,IF(AF79="Often",4,IF(AF79="Very Often",5)))))</f>
        <v>4</v>
      </c>
      <c r="CJ79" s="10">
        <f t="shared" ca="1" si="466"/>
        <v>5</v>
      </c>
      <c r="CK79" s="10">
        <f t="shared" ca="1" si="466"/>
        <v>1</v>
      </c>
      <c r="CL79" s="10">
        <f t="shared" ca="1" si="466"/>
        <v>5</v>
      </c>
      <c r="CM79" s="10">
        <f t="shared" ca="1" si="466"/>
        <v>5</v>
      </c>
      <c r="CN79" s="10">
        <f t="shared" ca="1" si="466"/>
        <v>5</v>
      </c>
      <c r="CO79" s="10">
        <f t="shared" ca="1" si="466"/>
        <v>5</v>
      </c>
      <c r="CP79" s="10">
        <f t="shared" ca="1" si="466"/>
        <v>4</v>
      </c>
      <c r="CQ79" s="10">
        <f t="shared" ca="1" si="466"/>
        <v>4</v>
      </c>
      <c r="CR79" s="10">
        <f t="shared" ca="1" si="466"/>
        <v>4</v>
      </c>
      <c r="CS79" s="10">
        <f t="shared" ca="1" si="466"/>
        <v>3</v>
      </c>
      <c r="CT79" s="10">
        <f t="shared" ca="1" si="466"/>
        <v>1</v>
      </c>
      <c r="CU79" s="10">
        <f t="shared" ca="1" si="15"/>
        <v>1</v>
      </c>
      <c r="CV79" s="1">
        <f t="shared" ref="CV79:DE79" ca="1" si="467">IF(AS79="Strongly Disagree",1,IF(AS79="Disagree",2,IF(AS79="Neutral",3,IF(AS79="Agree",4,IF(AS79="Strongly Agree",5)))))</f>
        <v>1</v>
      </c>
      <c r="CW79" s="1">
        <f t="shared" ca="1" si="467"/>
        <v>4</v>
      </c>
      <c r="CX79" s="1">
        <f t="shared" ca="1" si="467"/>
        <v>3</v>
      </c>
      <c r="CY79" s="1">
        <f t="shared" ca="1" si="467"/>
        <v>1</v>
      </c>
      <c r="CZ79" s="1">
        <f t="shared" ca="1" si="467"/>
        <v>4</v>
      </c>
      <c r="DA79" s="1">
        <f t="shared" ca="1" si="467"/>
        <v>4</v>
      </c>
      <c r="DB79" s="1">
        <f t="shared" ca="1" si="467"/>
        <v>3</v>
      </c>
      <c r="DC79" s="1">
        <f t="shared" ca="1" si="467"/>
        <v>4</v>
      </c>
      <c r="DD79" s="1">
        <f t="shared" ca="1" si="467"/>
        <v>5</v>
      </c>
      <c r="DE79" s="1">
        <f t="shared" ca="1" si="467"/>
        <v>4</v>
      </c>
      <c r="DG79" s="1">
        <f t="shared" ca="1" si="17"/>
        <v>3</v>
      </c>
    </row>
    <row r="80" spans="1:111" ht="15">
      <c r="A80" s="8">
        <f ca="1">IFERROR(__xludf.DUMMYFUNCTION("""COMPUTED_VALUE"""),43802.5634026041)</f>
        <v>43802.563402604101</v>
      </c>
      <c r="B80" s="1" t="str">
        <f ca="1">IFERROR(__xludf.DUMMYFUNCTION("""COMPUTED_VALUE"""),"Yes")</f>
        <v>Yes</v>
      </c>
      <c r="C80" s="3" t="str">
        <f ca="1">IFERROR(__xludf.DUMMYFUNCTION("""COMPUTED_VALUE"""),"Law Enforcement Professional  (Dispatch or other Civilian Department Member )")</f>
        <v>Law Enforcement Professional  (Dispatch or other Civilian Department Member )</v>
      </c>
      <c r="D80" s="1" t="str">
        <f ca="1">IFERROR(__xludf.DUMMYFUNCTION("""COMPUTED_VALUE"""),"1-6 years")</f>
        <v>1-6 years</v>
      </c>
      <c r="E80" s="1" t="str">
        <f ca="1">IFERROR(__xludf.DUMMYFUNCTION("""COMPUTED_VALUE"""),"Extremely")</f>
        <v>Extremely</v>
      </c>
      <c r="F80" s="1" t="str">
        <f ca="1">IFERROR(__xludf.DUMMYFUNCTION("""COMPUTED_VALUE"""),"Yes")</f>
        <v>Yes</v>
      </c>
      <c r="G80" s="1" t="str">
        <f ca="1">IFERROR(__xludf.DUMMYFUNCTION("""COMPUTED_VALUE"""),"Often")</f>
        <v>Often</v>
      </c>
      <c r="H80" s="1" t="str">
        <f ca="1">IFERROR(__xludf.DUMMYFUNCTION("""COMPUTED_VALUE"""),"Extremely")</f>
        <v>Extremely</v>
      </c>
      <c r="I80" s="1" t="str">
        <f ca="1">IFERROR(__xludf.DUMMYFUNCTION("""COMPUTED_VALUE"""),"Yes")</f>
        <v>Yes</v>
      </c>
      <c r="J80" s="1" t="str">
        <f ca="1">IFERROR(__xludf.DUMMYFUNCTION("""COMPUTED_VALUE"""),"Yes")</f>
        <v>Yes</v>
      </c>
      <c r="K80" s="1" t="str">
        <f ca="1">IFERROR(__xludf.DUMMYFUNCTION("""COMPUTED_VALUE"""),"Often")</f>
        <v>Often</v>
      </c>
      <c r="L80" s="1" t="str">
        <f ca="1">IFERROR(__xludf.DUMMYFUNCTION("""COMPUTED_VALUE"""),"Agree")</f>
        <v>Agree</v>
      </c>
      <c r="M80" s="1" t="str">
        <f ca="1">IFERROR(__xludf.DUMMYFUNCTION("""COMPUTED_VALUE"""),"Agree")</f>
        <v>Agree</v>
      </c>
      <c r="N80" s="1" t="str">
        <f ca="1">IFERROR(__xludf.DUMMYFUNCTION("""COMPUTED_VALUE"""),"Quite a bit")</f>
        <v>Quite a bit</v>
      </c>
      <c r="O80" s="1" t="str">
        <f ca="1">IFERROR(__xludf.DUMMYFUNCTION("""COMPUTED_VALUE"""),"Neutral")</f>
        <v>Neutral</v>
      </c>
      <c r="P80" s="1" t="str">
        <f ca="1">IFERROR(__xludf.DUMMYFUNCTION("""COMPUTED_VALUE"""),"Quite a bit")</f>
        <v>Quite a bit</v>
      </c>
      <c r="Q80" s="1" t="str">
        <f ca="1">IFERROR(__xludf.DUMMYFUNCTION("""COMPUTED_VALUE"""),"A little bit")</f>
        <v>A little bit</v>
      </c>
      <c r="R80" s="1" t="str">
        <f ca="1">IFERROR(__xludf.DUMMYFUNCTION("""COMPUTED_VALUE"""),"Not at all")</f>
        <v>Not at all</v>
      </c>
      <c r="S80" s="1" t="str">
        <f ca="1">IFERROR(__xludf.DUMMYFUNCTION("""COMPUTED_VALUE"""),"Moderately")</f>
        <v>Moderately</v>
      </c>
      <c r="T80" s="1" t="str">
        <f ca="1">IFERROR(__xludf.DUMMYFUNCTION("""COMPUTED_VALUE"""),"Moderately")</f>
        <v>Moderately</v>
      </c>
      <c r="U80" s="1" t="str">
        <f ca="1">IFERROR(__xludf.DUMMYFUNCTION("""COMPUTED_VALUE"""),"Moderately")</f>
        <v>Moderately</v>
      </c>
      <c r="V80" s="1" t="str">
        <f ca="1">IFERROR(__xludf.DUMMYFUNCTION("""COMPUTED_VALUE"""),"Not at all")</f>
        <v>Not at all</v>
      </c>
      <c r="W80" s="1" t="str">
        <f ca="1">IFERROR(__xludf.DUMMYFUNCTION("""COMPUTED_VALUE"""),"Not at all")</f>
        <v>Not at all</v>
      </c>
      <c r="X80" s="1" t="str">
        <f ca="1">IFERROR(__xludf.DUMMYFUNCTION("""COMPUTED_VALUE"""),"Quite a bit")</f>
        <v>Quite a bit</v>
      </c>
      <c r="Y80" s="1" t="str">
        <f ca="1">IFERROR(__xludf.DUMMYFUNCTION("""COMPUTED_VALUE"""),"Moderately")</f>
        <v>Moderately</v>
      </c>
      <c r="Z80" s="1" t="str">
        <f ca="1">IFERROR(__xludf.DUMMYFUNCTION("""COMPUTED_VALUE"""),"Positively")</f>
        <v>Positively</v>
      </c>
      <c r="AA80" s="1" t="str">
        <f ca="1">IFERROR(__xludf.DUMMYFUNCTION("""COMPUTED_VALUE"""),"Moderately")</f>
        <v>Moderately</v>
      </c>
      <c r="AB80" s="1" t="str">
        <f ca="1">IFERROR(__xludf.DUMMYFUNCTION("""COMPUTED_VALUE"""),"Extremely")</f>
        <v>Extremely</v>
      </c>
      <c r="AC80" s="1" t="str">
        <f ca="1">IFERROR(__xludf.DUMMYFUNCTION("""COMPUTED_VALUE"""),"Quite a bit")</f>
        <v>Quite a bit</v>
      </c>
      <c r="AD80" s="1" t="str">
        <f ca="1">IFERROR(__xludf.DUMMYFUNCTION("""COMPUTED_VALUE"""),"A little bit")</f>
        <v>A little bit</v>
      </c>
      <c r="AE80" s="1" t="str">
        <f ca="1">IFERROR(__xludf.DUMMYFUNCTION("""COMPUTED_VALUE"""),"A little bit")</f>
        <v>A little bit</v>
      </c>
      <c r="AF80" s="1" t="str">
        <f ca="1">IFERROR(__xludf.DUMMYFUNCTION("""COMPUTED_VALUE"""),"Often")</f>
        <v>Often</v>
      </c>
      <c r="AG80" s="1" t="str">
        <f ca="1">IFERROR(__xludf.DUMMYFUNCTION("""COMPUTED_VALUE"""),"Often")</f>
        <v>Often</v>
      </c>
      <c r="AH80" s="1" t="str">
        <f ca="1">IFERROR(__xludf.DUMMYFUNCTION("""COMPUTED_VALUE"""),"Very Often")</f>
        <v>Very Often</v>
      </c>
      <c r="AI80" s="1" t="str">
        <f ca="1">IFERROR(__xludf.DUMMYFUNCTION("""COMPUTED_VALUE"""),"Never")</f>
        <v>Never</v>
      </c>
      <c r="AJ80" s="1" t="str">
        <f ca="1">IFERROR(__xludf.DUMMYFUNCTION("""COMPUTED_VALUE"""),"Sometimes")</f>
        <v>Sometimes</v>
      </c>
      <c r="AK80" s="1" t="str">
        <f ca="1">IFERROR(__xludf.DUMMYFUNCTION("""COMPUTED_VALUE"""),"Sometimes")</f>
        <v>Sometimes</v>
      </c>
      <c r="AL80" s="1" t="str">
        <f ca="1">IFERROR(__xludf.DUMMYFUNCTION("""COMPUTED_VALUE"""),"Rarely")</f>
        <v>Rarely</v>
      </c>
      <c r="AM80" s="1" t="str">
        <f ca="1">IFERROR(__xludf.DUMMYFUNCTION("""COMPUTED_VALUE"""),"Rarely")</f>
        <v>Rarely</v>
      </c>
      <c r="AN80" s="1" t="str">
        <f ca="1">IFERROR(__xludf.DUMMYFUNCTION("""COMPUTED_VALUE"""),"Rarely")</f>
        <v>Rarely</v>
      </c>
      <c r="AO80" s="1" t="str">
        <f ca="1">IFERROR(__xludf.DUMMYFUNCTION("""COMPUTED_VALUE"""),"Rarely")</f>
        <v>Rarely</v>
      </c>
      <c r="AP80" s="1" t="str">
        <f ca="1">IFERROR(__xludf.DUMMYFUNCTION("""COMPUTED_VALUE"""),"Sometimes")</f>
        <v>Sometimes</v>
      </c>
      <c r="AQ80" s="1" t="str">
        <f ca="1">IFERROR(__xludf.DUMMYFUNCTION("""COMPUTED_VALUE"""),"Never")</f>
        <v>Never</v>
      </c>
      <c r="AR80" s="1" t="str">
        <f ca="1">IFERROR(__xludf.DUMMYFUNCTION("""COMPUTED_VALUE"""),"Never")</f>
        <v>Never</v>
      </c>
      <c r="AS80" s="1" t="str">
        <f ca="1">IFERROR(__xludf.DUMMYFUNCTION("""COMPUTED_VALUE"""),"Strongly Disagree")</f>
        <v>Strongly Disagree</v>
      </c>
      <c r="AT80" s="1" t="str">
        <f ca="1">IFERROR(__xludf.DUMMYFUNCTION("""COMPUTED_VALUE"""),"Disagree")</f>
        <v>Disagree</v>
      </c>
      <c r="AU80" s="1" t="str">
        <f ca="1">IFERROR(__xludf.DUMMYFUNCTION("""COMPUTED_VALUE"""),"Neutral")</f>
        <v>Neutral</v>
      </c>
      <c r="AV80" s="1" t="str">
        <f ca="1">IFERROR(__xludf.DUMMYFUNCTION("""COMPUTED_VALUE"""),"Strongly Disagree")</f>
        <v>Strongly Disagree</v>
      </c>
      <c r="AW80" s="1" t="str">
        <f ca="1">IFERROR(__xludf.DUMMYFUNCTION("""COMPUTED_VALUE"""),"Disagree")</f>
        <v>Disagree</v>
      </c>
      <c r="AX80" s="1" t="str">
        <f ca="1">IFERROR(__xludf.DUMMYFUNCTION("""COMPUTED_VALUE"""),"Strongly Disagree")</f>
        <v>Strongly Disagree</v>
      </c>
      <c r="AY80" s="1" t="str">
        <f ca="1">IFERROR(__xludf.DUMMYFUNCTION("""COMPUTED_VALUE"""),"Neutral")</f>
        <v>Neutral</v>
      </c>
      <c r="AZ80" s="1" t="str">
        <f ca="1">IFERROR(__xludf.DUMMYFUNCTION("""COMPUTED_VALUE"""),"Disagree")</f>
        <v>Disagree</v>
      </c>
      <c r="BA80" s="1" t="str">
        <f ca="1">IFERROR(__xludf.DUMMYFUNCTION("""COMPUTED_VALUE"""),"Agree")</f>
        <v>Agree</v>
      </c>
      <c r="BB80" s="1" t="str">
        <f ca="1">IFERROR(__xludf.DUMMYFUNCTION("""COMPUTED_VALUE"""),"Agree")</f>
        <v>Agree</v>
      </c>
      <c r="BC80" s="1" t="str">
        <f ca="1">IFERROR(__xludf.DUMMYFUNCTION("""COMPUTED_VALUE"""),"Join in Positive/ Healthy Family Activities, Exercise, Participate in Healthy Recreation/Hobbies")</f>
        <v>Join in Positive/ Healthy Family Activities, Exercise, Participate in Healthy Recreation/Hobbies</v>
      </c>
      <c r="BD80" s="1" t="str">
        <f ca="1">IFERROR(__xludf.DUMMYFUNCTION("""COMPUTED_VALUE"""),"Never")</f>
        <v>Never</v>
      </c>
      <c r="BF80" s="1">
        <f t="shared" ca="1" si="0"/>
        <v>2</v>
      </c>
      <c r="BG80" s="7">
        <f t="shared" ca="1" si="1"/>
        <v>1</v>
      </c>
      <c r="BH80" s="1">
        <f t="shared" ca="1" si="2"/>
        <v>5</v>
      </c>
      <c r="BI80" s="10">
        <f t="shared" ca="1" si="3"/>
        <v>1</v>
      </c>
      <c r="BJ80" s="10">
        <f t="shared" ca="1" si="4"/>
        <v>4</v>
      </c>
      <c r="BK80" s="10">
        <f t="shared" ca="1" si="5"/>
        <v>5</v>
      </c>
      <c r="BL80" s="10">
        <f t="shared" ref="BL80:BM80" ca="1" si="468">IF(I80="Yes",1,IF(I80="No",2))</f>
        <v>1</v>
      </c>
      <c r="BM80" s="10">
        <f t="shared" ca="1" si="468"/>
        <v>1</v>
      </c>
      <c r="BN80" s="10">
        <f t="shared" ca="1" si="7"/>
        <v>4</v>
      </c>
      <c r="BO80" s="10">
        <f t="shared" ref="BO80:BP80" ca="1" si="469">IF(L80="Strongly Disagree",1,IF(L80="Disagree",2,IF(L80="Neutral",3,IF(L80="Agree",4,IF(L80="Strongly Agree",5)))))</f>
        <v>4</v>
      </c>
      <c r="BP80" s="10">
        <f t="shared" ca="1" si="469"/>
        <v>4</v>
      </c>
      <c r="BQ80" s="10">
        <f t="shared" ca="1" si="9"/>
        <v>4</v>
      </c>
      <c r="BR80" s="1">
        <f t="shared" ca="1" si="10"/>
        <v>3</v>
      </c>
      <c r="BS80" s="10">
        <f t="shared" ref="BS80:CB80" ca="1" si="470">IF(P80="Not at all",1,IF(P80="A little bit",2,IF(P80="Moderately",3,IF(P80="Quite a bit",4,IF(P80="Extremely",5)))))</f>
        <v>4</v>
      </c>
      <c r="BT80" s="10">
        <f t="shared" ca="1" si="470"/>
        <v>2</v>
      </c>
      <c r="BU80" s="10">
        <f t="shared" ca="1" si="470"/>
        <v>1</v>
      </c>
      <c r="BV80" s="10">
        <f t="shared" ca="1" si="470"/>
        <v>3</v>
      </c>
      <c r="BW80" s="10">
        <f t="shared" ca="1" si="470"/>
        <v>3</v>
      </c>
      <c r="BX80" s="10">
        <f t="shared" ca="1" si="470"/>
        <v>3</v>
      </c>
      <c r="BY80" s="10">
        <f t="shared" ca="1" si="470"/>
        <v>1</v>
      </c>
      <c r="BZ80" s="10">
        <f t="shared" ca="1" si="470"/>
        <v>1</v>
      </c>
      <c r="CA80" s="10">
        <f t="shared" ca="1" si="470"/>
        <v>4</v>
      </c>
      <c r="CB80" s="10">
        <f t="shared" ca="1" si="470"/>
        <v>3</v>
      </c>
      <c r="CC80" s="10">
        <f t="shared" ca="1" si="12"/>
        <v>2</v>
      </c>
      <c r="CD80" s="10">
        <f t="shared" ref="CD80:CH80" ca="1" si="471">IF(AA80="Not at all",1,IF(AA80="A little bit",2,IF(AA80="Moderately",3,IF(AA80="Quite a bit",4,IF(AA80="Extremely",5)))))</f>
        <v>3</v>
      </c>
      <c r="CE80" s="10">
        <f t="shared" ca="1" si="471"/>
        <v>5</v>
      </c>
      <c r="CF80" s="10">
        <f t="shared" ca="1" si="471"/>
        <v>4</v>
      </c>
      <c r="CG80" s="10">
        <f t="shared" ca="1" si="471"/>
        <v>2</v>
      </c>
      <c r="CH80" s="10">
        <f t="shared" ca="1" si="471"/>
        <v>2</v>
      </c>
      <c r="CI80" s="10">
        <f t="shared" ref="CI80:CT80" ca="1" si="472">IF(AF80="Never",1,IF(AF80="Rarely",2,IF(AF80="Sometimes",3,IF(AF80="Often",4,IF(AF80="Very Often",5)))))</f>
        <v>4</v>
      </c>
      <c r="CJ80" s="10">
        <f t="shared" ca="1" si="472"/>
        <v>4</v>
      </c>
      <c r="CK80" s="10">
        <f t="shared" ca="1" si="472"/>
        <v>5</v>
      </c>
      <c r="CL80" s="10">
        <f t="shared" ca="1" si="472"/>
        <v>1</v>
      </c>
      <c r="CM80" s="10">
        <f t="shared" ca="1" si="472"/>
        <v>3</v>
      </c>
      <c r="CN80" s="10">
        <f t="shared" ca="1" si="472"/>
        <v>3</v>
      </c>
      <c r="CO80" s="10">
        <f t="shared" ca="1" si="472"/>
        <v>2</v>
      </c>
      <c r="CP80" s="10">
        <f t="shared" ca="1" si="472"/>
        <v>2</v>
      </c>
      <c r="CQ80" s="10">
        <f t="shared" ca="1" si="472"/>
        <v>2</v>
      </c>
      <c r="CR80" s="10">
        <f t="shared" ca="1" si="472"/>
        <v>2</v>
      </c>
      <c r="CS80" s="10">
        <f t="shared" ca="1" si="472"/>
        <v>3</v>
      </c>
      <c r="CT80" s="10">
        <f t="shared" ca="1" si="472"/>
        <v>1</v>
      </c>
      <c r="CU80" s="10">
        <f t="shared" ca="1" si="15"/>
        <v>1</v>
      </c>
      <c r="CV80" s="1">
        <f t="shared" ref="CV80:DE80" ca="1" si="473">IF(AS80="Strongly Disagree",1,IF(AS80="Disagree",2,IF(AS80="Neutral",3,IF(AS80="Agree",4,IF(AS80="Strongly Agree",5)))))</f>
        <v>1</v>
      </c>
      <c r="CW80" s="1">
        <f t="shared" ca="1" si="473"/>
        <v>2</v>
      </c>
      <c r="CX80" s="1">
        <f t="shared" ca="1" si="473"/>
        <v>3</v>
      </c>
      <c r="CY80" s="1">
        <f t="shared" ca="1" si="473"/>
        <v>1</v>
      </c>
      <c r="CZ80" s="1">
        <f t="shared" ca="1" si="473"/>
        <v>2</v>
      </c>
      <c r="DA80" s="1">
        <f t="shared" ca="1" si="473"/>
        <v>1</v>
      </c>
      <c r="DB80" s="1">
        <f t="shared" ca="1" si="473"/>
        <v>3</v>
      </c>
      <c r="DC80" s="1">
        <f t="shared" ca="1" si="473"/>
        <v>2</v>
      </c>
      <c r="DD80" s="1">
        <f t="shared" ca="1" si="473"/>
        <v>4</v>
      </c>
      <c r="DE80" s="1">
        <f t="shared" ca="1" si="473"/>
        <v>4</v>
      </c>
      <c r="DG80" s="1">
        <f t="shared" ca="1" si="17"/>
        <v>1</v>
      </c>
    </row>
    <row r="81" spans="1:111" ht="15">
      <c r="A81" s="8">
        <f ca="1">IFERROR(__xludf.DUMMYFUNCTION("""COMPUTED_VALUE"""),43802.5650007407)</f>
        <v>43802.565000740702</v>
      </c>
      <c r="B81" s="1" t="str">
        <f ca="1">IFERROR(__xludf.DUMMYFUNCTION("""COMPUTED_VALUE"""),"Yes")</f>
        <v>Yes</v>
      </c>
      <c r="C81" s="3" t="str">
        <f ca="1">IFERROR(__xludf.DUMMYFUNCTION("""COMPUTED_VALUE"""),"Sworn Officer")</f>
        <v>Sworn Officer</v>
      </c>
      <c r="D81" s="1" t="str">
        <f ca="1">IFERROR(__xludf.DUMMYFUNCTION("""COMPUTED_VALUE"""),"")</f>
        <v/>
      </c>
      <c r="E81" s="1" t="str">
        <f ca="1">IFERROR(__xludf.DUMMYFUNCTION("""COMPUTED_VALUE"""),"Quite a bit")</f>
        <v>Quite a bit</v>
      </c>
      <c r="F81" s="1" t="str">
        <f ca="1">IFERROR(__xludf.DUMMYFUNCTION("""COMPUTED_VALUE"""),"Yes")</f>
        <v>Yes</v>
      </c>
      <c r="G81" s="1" t="str">
        <f ca="1">IFERROR(__xludf.DUMMYFUNCTION("""COMPUTED_VALUE"""),"Rarely")</f>
        <v>Rarely</v>
      </c>
      <c r="H81" s="1" t="str">
        <f ca="1">IFERROR(__xludf.DUMMYFUNCTION("""COMPUTED_VALUE"""),"Quite a bit")</f>
        <v>Quite a bit</v>
      </c>
      <c r="I81" s="1" t="str">
        <f ca="1">IFERROR(__xludf.DUMMYFUNCTION("""COMPUTED_VALUE"""),"Yes")</f>
        <v>Yes</v>
      </c>
      <c r="J81" s="1" t="str">
        <f ca="1">IFERROR(__xludf.DUMMYFUNCTION("""COMPUTED_VALUE"""),"Yes")</f>
        <v>Yes</v>
      </c>
      <c r="K81" s="1" t="str">
        <f ca="1">IFERROR(__xludf.DUMMYFUNCTION("""COMPUTED_VALUE"""),"Rarely")</f>
        <v>Rarely</v>
      </c>
      <c r="L81" s="1" t="str">
        <f ca="1">IFERROR(__xludf.DUMMYFUNCTION("""COMPUTED_VALUE"""),"Neutral")</f>
        <v>Neutral</v>
      </c>
      <c r="M81" s="1" t="str">
        <f ca="1">IFERROR(__xludf.DUMMYFUNCTION("""COMPUTED_VALUE"""),"Neutral")</f>
        <v>Neutral</v>
      </c>
      <c r="N81" s="1" t="str">
        <f ca="1">IFERROR(__xludf.DUMMYFUNCTION("""COMPUTED_VALUE"""),"Quite a bit")</f>
        <v>Quite a bit</v>
      </c>
      <c r="O81" s="1" t="str">
        <f ca="1">IFERROR(__xludf.DUMMYFUNCTION("""COMPUTED_VALUE"""),"Agree")</f>
        <v>Agree</v>
      </c>
      <c r="P81" s="1" t="str">
        <f ca="1">IFERROR(__xludf.DUMMYFUNCTION("""COMPUTED_VALUE"""),"Moderately")</f>
        <v>Moderately</v>
      </c>
      <c r="Q81" s="1" t="str">
        <f ca="1">IFERROR(__xludf.DUMMYFUNCTION("""COMPUTED_VALUE"""),"Moderately")</f>
        <v>Moderately</v>
      </c>
      <c r="R81" s="1" t="str">
        <f ca="1">IFERROR(__xludf.DUMMYFUNCTION("""COMPUTED_VALUE"""),"Quite a bit")</f>
        <v>Quite a bit</v>
      </c>
      <c r="S81" s="1" t="str">
        <f ca="1">IFERROR(__xludf.DUMMYFUNCTION("""COMPUTED_VALUE"""),"Moderately")</f>
        <v>Moderately</v>
      </c>
      <c r="T81" s="1" t="str">
        <f ca="1">IFERROR(__xludf.DUMMYFUNCTION("""COMPUTED_VALUE"""),"A little bit")</f>
        <v>A little bit</v>
      </c>
      <c r="U81" s="1" t="str">
        <f ca="1">IFERROR(__xludf.DUMMYFUNCTION("""COMPUTED_VALUE"""),"Moderately")</f>
        <v>Moderately</v>
      </c>
      <c r="V81" s="1" t="str">
        <f ca="1">IFERROR(__xludf.DUMMYFUNCTION("""COMPUTED_VALUE"""),"Moderately")</f>
        <v>Moderately</v>
      </c>
      <c r="W81" s="1" t="str">
        <f ca="1">IFERROR(__xludf.DUMMYFUNCTION("""COMPUTED_VALUE"""),"A little bit")</f>
        <v>A little bit</v>
      </c>
      <c r="X81" s="1" t="str">
        <f ca="1">IFERROR(__xludf.DUMMYFUNCTION("""COMPUTED_VALUE"""),"A little bit")</f>
        <v>A little bit</v>
      </c>
      <c r="Y81" s="1" t="str">
        <f ca="1">IFERROR(__xludf.DUMMYFUNCTION("""COMPUTED_VALUE"""),"Moderately")</f>
        <v>Moderately</v>
      </c>
      <c r="Z81" s="1" t="str">
        <f ca="1">IFERROR(__xludf.DUMMYFUNCTION("""COMPUTED_VALUE"""),"Both")</f>
        <v>Both</v>
      </c>
      <c r="AA81" s="1" t="str">
        <f ca="1">IFERROR(__xludf.DUMMYFUNCTION("""COMPUTED_VALUE"""),"Moderately")</f>
        <v>Moderately</v>
      </c>
      <c r="AB81" s="1" t="str">
        <f ca="1">IFERROR(__xludf.DUMMYFUNCTION("""COMPUTED_VALUE"""),"Quite a bit")</f>
        <v>Quite a bit</v>
      </c>
      <c r="AC81" s="1" t="str">
        <f ca="1">IFERROR(__xludf.DUMMYFUNCTION("""COMPUTED_VALUE"""),"Moderately")</f>
        <v>Moderately</v>
      </c>
      <c r="AD81" s="1" t="str">
        <f ca="1">IFERROR(__xludf.DUMMYFUNCTION("""COMPUTED_VALUE"""),"Quite a bit")</f>
        <v>Quite a bit</v>
      </c>
      <c r="AE81" s="1" t="str">
        <f ca="1">IFERROR(__xludf.DUMMYFUNCTION("""COMPUTED_VALUE"""),"A little bit")</f>
        <v>A little bit</v>
      </c>
      <c r="AF81" s="1" t="str">
        <f ca="1">IFERROR(__xludf.DUMMYFUNCTION("""COMPUTED_VALUE"""),"Sometimes")</f>
        <v>Sometimes</v>
      </c>
      <c r="AG81" s="1" t="str">
        <f ca="1">IFERROR(__xludf.DUMMYFUNCTION("""COMPUTED_VALUE"""),"Sometimes")</f>
        <v>Sometimes</v>
      </c>
      <c r="AH81" s="1" t="str">
        <f ca="1">IFERROR(__xludf.DUMMYFUNCTION("""COMPUTED_VALUE"""),"Rarely")</f>
        <v>Rarely</v>
      </c>
      <c r="AI81" s="1" t="str">
        <f ca="1">IFERROR(__xludf.DUMMYFUNCTION("""COMPUTED_VALUE"""),"Often")</f>
        <v>Often</v>
      </c>
      <c r="AJ81" s="1" t="str">
        <f ca="1">IFERROR(__xludf.DUMMYFUNCTION("""COMPUTED_VALUE"""),"Rarely")</f>
        <v>Rarely</v>
      </c>
      <c r="AK81" s="1" t="str">
        <f ca="1">IFERROR(__xludf.DUMMYFUNCTION("""COMPUTED_VALUE"""),"Sometimes")</f>
        <v>Sometimes</v>
      </c>
      <c r="AL81" s="1" t="str">
        <f ca="1">IFERROR(__xludf.DUMMYFUNCTION("""COMPUTED_VALUE"""),"Rarely")</f>
        <v>Rarely</v>
      </c>
      <c r="AM81" s="1" t="str">
        <f ca="1">IFERROR(__xludf.DUMMYFUNCTION("""COMPUTED_VALUE"""),"Rarely")</f>
        <v>Rarely</v>
      </c>
      <c r="AN81" s="1" t="str">
        <f ca="1">IFERROR(__xludf.DUMMYFUNCTION("""COMPUTED_VALUE"""),"Rarely")</f>
        <v>Rarely</v>
      </c>
      <c r="AO81" s="1" t="str">
        <f ca="1">IFERROR(__xludf.DUMMYFUNCTION("""COMPUTED_VALUE"""),"Never")</f>
        <v>Never</v>
      </c>
      <c r="AP81" s="1" t="str">
        <f ca="1">IFERROR(__xludf.DUMMYFUNCTION("""COMPUTED_VALUE"""),"Never")</f>
        <v>Never</v>
      </c>
      <c r="AQ81" s="1" t="str">
        <f ca="1">IFERROR(__xludf.DUMMYFUNCTION("""COMPUTED_VALUE"""),"Never")</f>
        <v>Never</v>
      </c>
      <c r="AR81" s="1" t="str">
        <f ca="1">IFERROR(__xludf.DUMMYFUNCTION("""COMPUTED_VALUE"""),"Never")</f>
        <v>Never</v>
      </c>
      <c r="AS81" s="1" t="str">
        <f ca="1">IFERROR(__xludf.DUMMYFUNCTION("""COMPUTED_VALUE"""),"Agree")</f>
        <v>Agree</v>
      </c>
      <c r="AT81" s="1" t="str">
        <f ca="1">IFERROR(__xludf.DUMMYFUNCTION("""COMPUTED_VALUE"""),"Disagree")</f>
        <v>Disagree</v>
      </c>
      <c r="AU81" s="1" t="str">
        <f ca="1">IFERROR(__xludf.DUMMYFUNCTION("""COMPUTED_VALUE"""),"Strongly Agree")</f>
        <v>Strongly Agree</v>
      </c>
      <c r="AV81" s="1" t="str">
        <f ca="1">IFERROR(__xludf.DUMMYFUNCTION("""COMPUTED_VALUE"""),"Disagree")</f>
        <v>Disagree</v>
      </c>
      <c r="AW81" s="1" t="str">
        <f ca="1">IFERROR(__xludf.DUMMYFUNCTION("""COMPUTED_VALUE"""),"Agree")</f>
        <v>Agree</v>
      </c>
      <c r="AX81" s="1" t="str">
        <f ca="1">IFERROR(__xludf.DUMMYFUNCTION("""COMPUTED_VALUE"""),"Agree")</f>
        <v>Agree</v>
      </c>
      <c r="AY81" s="1" t="str">
        <f ca="1">IFERROR(__xludf.DUMMYFUNCTION("""COMPUTED_VALUE"""),"Agree")</f>
        <v>Agree</v>
      </c>
      <c r="AZ81" s="1" t="str">
        <f ca="1">IFERROR(__xludf.DUMMYFUNCTION("""COMPUTED_VALUE"""),"Neutral")</f>
        <v>Neutral</v>
      </c>
      <c r="BA81" s="1" t="str">
        <f ca="1">IFERROR(__xludf.DUMMYFUNCTION("""COMPUTED_VALUE"""),"Agree")</f>
        <v>Agree</v>
      </c>
      <c r="BB81" s="1" t="str">
        <f ca="1">IFERROR(__xludf.DUMMYFUNCTION("""COMPUTED_VALUE"""),"Agree")</f>
        <v>Agree</v>
      </c>
      <c r="BC81" s="1" t="str">
        <f ca="1">IFERROR(__xludf.DUMMYFUNCTION("""COMPUTED_VALUE"""),"Isolate Yourself, Exercise")</f>
        <v>Isolate Yourself, Exercise</v>
      </c>
      <c r="BD81" s="1" t="str">
        <f ca="1">IFERROR(__xludf.DUMMYFUNCTION("""COMPUTED_VALUE"""),"Never")</f>
        <v>Never</v>
      </c>
      <c r="BF81" s="1">
        <f t="shared" ca="1" si="0"/>
        <v>1</v>
      </c>
      <c r="BG81" s="7" t="b">
        <f t="shared" ca="1" si="1"/>
        <v>0</v>
      </c>
      <c r="BH81" s="1">
        <f t="shared" ca="1" si="2"/>
        <v>4</v>
      </c>
      <c r="BI81" s="10">
        <f t="shared" ca="1" si="3"/>
        <v>1</v>
      </c>
      <c r="BJ81" s="10">
        <f t="shared" ca="1" si="4"/>
        <v>2</v>
      </c>
      <c r="BK81" s="10">
        <f t="shared" ca="1" si="5"/>
        <v>4</v>
      </c>
      <c r="BL81" s="10">
        <f t="shared" ref="BL81:BM81" ca="1" si="474">IF(I81="Yes",1,IF(I81="No",2))</f>
        <v>1</v>
      </c>
      <c r="BM81" s="10">
        <f t="shared" ca="1" si="474"/>
        <v>1</v>
      </c>
      <c r="BN81" s="10">
        <f t="shared" ca="1" si="7"/>
        <v>2</v>
      </c>
      <c r="BO81" s="10">
        <f t="shared" ref="BO81:BP81" ca="1" si="475">IF(L81="Strongly Disagree",1,IF(L81="Disagree",2,IF(L81="Neutral",3,IF(L81="Agree",4,IF(L81="Strongly Agree",5)))))</f>
        <v>3</v>
      </c>
      <c r="BP81" s="10">
        <f t="shared" ca="1" si="475"/>
        <v>3</v>
      </c>
      <c r="BQ81" s="10">
        <f t="shared" ca="1" si="9"/>
        <v>4</v>
      </c>
      <c r="BR81" s="1">
        <f t="shared" ca="1" si="10"/>
        <v>4</v>
      </c>
      <c r="BS81" s="10">
        <f t="shared" ref="BS81:CB81" ca="1" si="476">IF(P81="Not at all",1,IF(P81="A little bit",2,IF(P81="Moderately",3,IF(P81="Quite a bit",4,IF(P81="Extremely",5)))))</f>
        <v>3</v>
      </c>
      <c r="BT81" s="10">
        <f t="shared" ca="1" si="476"/>
        <v>3</v>
      </c>
      <c r="BU81" s="10">
        <f t="shared" ca="1" si="476"/>
        <v>4</v>
      </c>
      <c r="BV81" s="10">
        <f t="shared" ca="1" si="476"/>
        <v>3</v>
      </c>
      <c r="BW81" s="10">
        <f t="shared" ca="1" si="476"/>
        <v>2</v>
      </c>
      <c r="BX81" s="10">
        <f t="shared" ca="1" si="476"/>
        <v>3</v>
      </c>
      <c r="BY81" s="10">
        <f t="shared" ca="1" si="476"/>
        <v>3</v>
      </c>
      <c r="BZ81" s="10">
        <f t="shared" ca="1" si="476"/>
        <v>2</v>
      </c>
      <c r="CA81" s="10">
        <f t="shared" ca="1" si="476"/>
        <v>2</v>
      </c>
      <c r="CB81" s="10">
        <f t="shared" ca="1" si="476"/>
        <v>3</v>
      </c>
      <c r="CC81" s="10">
        <f t="shared" ca="1" si="12"/>
        <v>3</v>
      </c>
      <c r="CD81" s="10">
        <f t="shared" ref="CD81:CH81" ca="1" si="477">IF(AA81="Not at all",1,IF(AA81="A little bit",2,IF(AA81="Moderately",3,IF(AA81="Quite a bit",4,IF(AA81="Extremely",5)))))</f>
        <v>3</v>
      </c>
      <c r="CE81" s="10">
        <f t="shared" ca="1" si="477"/>
        <v>4</v>
      </c>
      <c r="CF81" s="10">
        <f t="shared" ca="1" si="477"/>
        <v>3</v>
      </c>
      <c r="CG81" s="10">
        <f t="shared" ca="1" si="477"/>
        <v>4</v>
      </c>
      <c r="CH81" s="10">
        <f t="shared" ca="1" si="477"/>
        <v>2</v>
      </c>
      <c r="CI81" s="10">
        <f t="shared" ref="CI81:CT81" ca="1" si="478">IF(AF81="Never",1,IF(AF81="Rarely",2,IF(AF81="Sometimes",3,IF(AF81="Often",4,IF(AF81="Very Often",5)))))</f>
        <v>3</v>
      </c>
      <c r="CJ81" s="10">
        <f t="shared" ca="1" si="478"/>
        <v>3</v>
      </c>
      <c r="CK81" s="10">
        <f t="shared" ca="1" si="478"/>
        <v>2</v>
      </c>
      <c r="CL81" s="10">
        <f t="shared" ca="1" si="478"/>
        <v>4</v>
      </c>
      <c r="CM81" s="10">
        <f t="shared" ca="1" si="478"/>
        <v>2</v>
      </c>
      <c r="CN81" s="10">
        <f t="shared" ca="1" si="478"/>
        <v>3</v>
      </c>
      <c r="CO81" s="10">
        <f t="shared" ca="1" si="478"/>
        <v>2</v>
      </c>
      <c r="CP81" s="10">
        <f t="shared" ca="1" si="478"/>
        <v>2</v>
      </c>
      <c r="CQ81" s="10">
        <f t="shared" ca="1" si="478"/>
        <v>2</v>
      </c>
      <c r="CR81" s="10">
        <f t="shared" ca="1" si="478"/>
        <v>1</v>
      </c>
      <c r="CS81" s="10">
        <f t="shared" ca="1" si="478"/>
        <v>1</v>
      </c>
      <c r="CT81" s="10">
        <f t="shared" ca="1" si="478"/>
        <v>1</v>
      </c>
      <c r="CU81" s="10">
        <f t="shared" ca="1" si="15"/>
        <v>1</v>
      </c>
      <c r="CV81" s="1">
        <f t="shared" ref="CV81:DE81" ca="1" si="479">IF(AS81="Strongly Disagree",1,IF(AS81="Disagree",2,IF(AS81="Neutral",3,IF(AS81="Agree",4,IF(AS81="Strongly Agree",5)))))</f>
        <v>4</v>
      </c>
      <c r="CW81" s="1">
        <f t="shared" ca="1" si="479"/>
        <v>2</v>
      </c>
      <c r="CX81" s="1">
        <f t="shared" ca="1" si="479"/>
        <v>5</v>
      </c>
      <c r="CY81" s="1">
        <f t="shared" ca="1" si="479"/>
        <v>2</v>
      </c>
      <c r="CZ81" s="1">
        <f t="shared" ca="1" si="479"/>
        <v>4</v>
      </c>
      <c r="DA81" s="1">
        <f t="shared" ca="1" si="479"/>
        <v>4</v>
      </c>
      <c r="DB81" s="1">
        <f t="shared" ca="1" si="479"/>
        <v>4</v>
      </c>
      <c r="DC81" s="1">
        <f t="shared" ca="1" si="479"/>
        <v>3</v>
      </c>
      <c r="DD81" s="1">
        <f t="shared" ca="1" si="479"/>
        <v>4</v>
      </c>
      <c r="DE81" s="1">
        <f t="shared" ca="1" si="479"/>
        <v>4</v>
      </c>
      <c r="DG81" s="1">
        <f t="shared" ca="1" si="17"/>
        <v>1</v>
      </c>
    </row>
    <row r="82" spans="1:111" ht="15">
      <c r="A82" s="8">
        <f ca="1">IFERROR(__xludf.DUMMYFUNCTION("""COMPUTED_VALUE"""),43802.5659494907)</f>
        <v>43802.565949490701</v>
      </c>
      <c r="B82" s="1" t="str">
        <f ca="1">IFERROR(__xludf.DUMMYFUNCTION("""COMPUTED_VALUE"""),"Yes")</f>
        <v>Yes</v>
      </c>
      <c r="C82" s="3" t="str">
        <f ca="1">IFERROR(__xludf.DUMMYFUNCTION("""COMPUTED_VALUE"""),"Sworn Officer")</f>
        <v>Sworn Officer</v>
      </c>
      <c r="D82" s="1" t="str">
        <f ca="1">IFERROR(__xludf.DUMMYFUNCTION("""COMPUTED_VALUE"""),"20+ years")</f>
        <v>20+ years</v>
      </c>
      <c r="E82" s="1" t="str">
        <f ca="1">IFERROR(__xludf.DUMMYFUNCTION("""COMPUTED_VALUE"""),"Moderately")</f>
        <v>Moderately</v>
      </c>
      <c r="F82" s="1" t="str">
        <f ca="1">IFERROR(__xludf.DUMMYFUNCTION("""COMPUTED_VALUE"""),"Yes")</f>
        <v>Yes</v>
      </c>
      <c r="G82" s="1" t="str">
        <f ca="1">IFERROR(__xludf.DUMMYFUNCTION("""COMPUTED_VALUE"""),"Rarely")</f>
        <v>Rarely</v>
      </c>
      <c r="H82" s="1" t="str">
        <f ca="1">IFERROR(__xludf.DUMMYFUNCTION("""COMPUTED_VALUE"""),"Quite a bit")</f>
        <v>Quite a bit</v>
      </c>
      <c r="I82" s="1" t="str">
        <f ca="1">IFERROR(__xludf.DUMMYFUNCTION("""COMPUTED_VALUE"""),"Yes")</f>
        <v>Yes</v>
      </c>
      <c r="J82" s="1" t="str">
        <f ca="1">IFERROR(__xludf.DUMMYFUNCTION("""COMPUTED_VALUE"""),"Yes")</f>
        <v>Yes</v>
      </c>
      <c r="K82" s="1" t="str">
        <f ca="1">IFERROR(__xludf.DUMMYFUNCTION("""COMPUTED_VALUE"""),"Rarely")</f>
        <v>Rarely</v>
      </c>
      <c r="L82" s="1" t="str">
        <f ca="1">IFERROR(__xludf.DUMMYFUNCTION("""COMPUTED_VALUE"""),"Agree")</f>
        <v>Agree</v>
      </c>
      <c r="M82" s="1" t="str">
        <f ca="1">IFERROR(__xludf.DUMMYFUNCTION("""COMPUTED_VALUE"""),"Agree")</f>
        <v>Agree</v>
      </c>
      <c r="N82" s="1" t="str">
        <f ca="1">IFERROR(__xludf.DUMMYFUNCTION("""COMPUTED_VALUE"""),"Moderately")</f>
        <v>Moderately</v>
      </c>
      <c r="O82" s="1" t="str">
        <f ca="1">IFERROR(__xludf.DUMMYFUNCTION("""COMPUTED_VALUE"""),"Agree")</f>
        <v>Agree</v>
      </c>
      <c r="P82" s="1" t="str">
        <f ca="1">IFERROR(__xludf.DUMMYFUNCTION("""COMPUTED_VALUE"""),"A little bit")</f>
        <v>A little bit</v>
      </c>
      <c r="Q82" s="1" t="str">
        <f ca="1">IFERROR(__xludf.DUMMYFUNCTION("""COMPUTED_VALUE"""),"Moderately")</f>
        <v>Moderately</v>
      </c>
      <c r="R82" s="1" t="str">
        <f ca="1">IFERROR(__xludf.DUMMYFUNCTION("""COMPUTED_VALUE"""),"Moderately")</f>
        <v>Moderately</v>
      </c>
      <c r="S82" s="1" t="str">
        <f ca="1">IFERROR(__xludf.DUMMYFUNCTION("""COMPUTED_VALUE"""),"Moderately")</f>
        <v>Moderately</v>
      </c>
      <c r="T82" s="1" t="str">
        <f ca="1">IFERROR(__xludf.DUMMYFUNCTION("""COMPUTED_VALUE"""),"A little bit")</f>
        <v>A little bit</v>
      </c>
      <c r="U82" s="1" t="str">
        <f ca="1">IFERROR(__xludf.DUMMYFUNCTION("""COMPUTED_VALUE"""),"Moderately")</f>
        <v>Moderately</v>
      </c>
      <c r="V82" s="1" t="str">
        <f ca="1">IFERROR(__xludf.DUMMYFUNCTION("""COMPUTED_VALUE"""),"Quite a bit")</f>
        <v>Quite a bit</v>
      </c>
      <c r="W82" s="1" t="str">
        <f ca="1">IFERROR(__xludf.DUMMYFUNCTION("""COMPUTED_VALUE"""),"Not at all")</f>
        <v>Not at all</v>
      </c>
      <c r="X82" s="1" t="str">
        <f ca="1">IFERROR(__xludf.DUMMYFUNCTION("""COMPUTED_VALUE"""),"Moderately")</f>
        <v>Moderately</v>
      </c>
      <c r="Y82" s="1" t="str">
        <f ca="1">IFERROR(__xludf.DUMMYFUNCTION("""COMPUTED_VALUE"""),"A little bit")</f>
        <v>A little bit</v>
      </c>
      <c r="Z82" s="1" t="str">
        <f ca="1">IFERROR(__xludf.DUMMYFUNCTION("""COMPUTED_VALUE"""),"Not at all")</f>
        <v>Not at all</v>
      </c>
      <c r="AA82" s="1" t="str">
        <f ca="1">IFERROR(__xludf.DUMMYFUNCTION("""COMPUTED_VALUE"""),"Not at all")</f>
        <v>Not at all</v>
      </c>
      <c r="AB82" s="1" t="str">
        <f ca="1">IFERROR(__xludf.DUMMYFUNCTION("""COMPUTED_VALUE"""),"Quite a bit")</f>
        <v>Quite a bit</v>
      </c>
      <c r="AC82" s="1" t="str">
        <f ca="1">IFERROR(__xludf.DUMMYFUNCTION("""COMPUTED_VALUE"""),"Quite a bit")</f>
        <v>Quite a bit</v>
      </c>
      <c r="AD82" s="1" t="str">
        <f ca="1">IFERROR(__xludf.DUMMYFUNCTION("""COMPUTED_VALUE"""),"Not at all")</f>
        <v>Not at all</v>
      </c>
      <c r="AE82" s="1" t="str">
        <f ca="1">IFERROR(__xludf.DUMMYFUNCTION("""COMPUTED_VALUE"""),"A little bit")</f>
        <v>A little bit</v>
      </c>
      <c r="AF82" s="1" t="str">
        <f ca="1">IFERROR(__xludf.DUMMYFUNCTION("""COMPUTED_VALUE"""),"Sometimes")</f>
        <v>Sometimes</v>
      </c>
      <c r="AG82" s="1" t="str">
        <f ca="1">IFERROR(__xludf.DUMMYFUNCTION("""COMPUTED_VALUE"""),"Often")</f>
        <v>Often</v>
      </c>
      <c r="AH82" s="1" t="str">
        <f ca="1">IFERROR(__xludf.DUMMYFUNCTION("""COMPUTED_VALUE"""),"Sometimes")</f>
        <v>Sometimes</v>
      </c>
      <c r="AI82" s="1" t="str">
        <f ca="1">IFERROR(__xludf.DUMMYFUNCTION("""COMPUTED_VALUE"""),"Sometimes")</f>
        <v>Sometimes</v>
      </c>
      <c r="AJ82" s="1" t="str">
        <f ca="1">IFERROR(__xludf.DUMMYFUNCTION("""COMPUTED_VALUE"""),"Often")</f>
        <v>Often</v>
      </c>
      <c r="AK82" s="1" t="str">
        <f ca="1">IFERROR(__xludf.DUMMYFUNCTION("""COMPUTED_VALUE"""),"Sometimes")</f>
        <v>Sometimes</v>
      </c>
      <c r="AL82" s="1" t="str">
        <f ca="1">IFERROR(__xludf.DUMMYFUNCTION("""COMPUTED_VALUE"""),"Rarely")</f>
        <v>Rarely</v>
      </c>
      <c r="AM82" s="1" t="str">
        <f ca="1">IFERROR(__xludf.DUMMYFUNCTION("""COMPUTED_VALUE"""),"Rarely")</f>
        <v>Rarely</v>
      </c>
      <c r="AN82" s="1" t="str">
        <f ca="1">IFERROR(__xludf.DUMMYFUNCTION("""COMPUTED_VALUE"""),"Sometimes")</f>
        <v>Sometimes</v>
      </c>
      <c r="AO82" s="1" t="str">
        <f ca="1">IFERROR(__xludf.DUMMYFUNCTION("""COMPUTED_VALUE"""),"Rarely")</f>
        <v>Rarely</v>
      </c>
      <c r="AP82" s="1" t="str">
        <f ca="1">IFERROR(__xludf.DUMMYFUNCTION("""COMPUTED_VALUE"""),"Sometimes")</f>
        <v>Sometimes</v>
      </c>
      <c r="AQ82" s="1" t="str">
        <f ca="1">IFERROR(__xludf.DUMMYFUNCTION("""COMPUTED_VALUE"""),"Rarely")</f>
        <v>Rarely</v>
      </c>
      <c r="AR82" s="1" t="str">
        <f ca="1">IFERROR(__xludf.DUMMYFUNCTION("""COMPUTED_VALUE"""),"Just After Stressful Events")</f>
        <v>Just After Stressful Events</v>
      </c>
      <c r="AS82" s="1" t="str">
        <f ca="1">IFERROR(__xludf.DUMMYFUNCTION("""COMPUTED_VALUE"""),"Disagree")</f>
        <v>Disagree</v>
      </c>
      <c r="AT82" s="1" t="str">
        <f ca="1">IFERROR(__xludf.DUMMYFUNCTION("""COMPUTED_VALUE"""),"Disagree")</f>
        <v>Disagree</v>
      </c>
      <c r="AU82" s="1" t="str">
        <f ca="1">IFERROR(__xludf.DUMMYFUNCTION("""COMPUTED_VALUE"""),"Agree")</f>
        <v>Agree</v>
      </c>
      <c r="AV82" s="1" t="str">
        <f ca="1">IFERROR(__xludf.DUMMYFUNCTION("""COMPUTED_VALUE"""),"Neutral")</f>
        <v>Neutral</v>
      </c>
      <c r="AW82" s="1" t="str">
        <f ca="1">IFERROR(__xludf.DUMMYFUNCTION("""COMPUTED_VALUE"""),"Agree")</f>
        <v>Agree</v>
      </c>
      <c r="AX82" s="1" t="str">
        <f ca="1">IFERROR(__xludf.DUMMYFUNCTION("""COMPUTED_VALUE"""),"Neutral")</f>
        <v>Neutral</v>
      </c>
      <c r="AY82" s="1" t="str">
        <f ca="1">IFERROR(__xludf.DUMMYFUNCTION("""COMPUTED_VALUE"""),"Agree")</f>
        <v>Agree</v>
      </c>
      <c r="AZ82" s="1" t="str">
        <f ca="1">IFERROR(__xludf.DUMMYFUNCTION("""COMPUTED_VALUE"""),"Neutral")</f>
        <v>Neutral</v>
      </c>
      <c r="BA82" s="1" t="str">
        <f ca="1">IFERROR(__xludf.DUMMYFUNCTION("""COMPUTED_VALUE"""),"Agree")</f>
        <v>Agree</v>
      </c>
      <c r="BB82" s="1" t="str">
        <f ca="1">IFERROR(__xludf.DUMMYFUNCTION("""COMPUTED_VALUE"""),"Agree")</f>
        <v>Agree</v>
      </c>
      <c r="BC82" s="1" t="str">
        <f ca="1">IFERROR(__xludf.DUMMYFUNCTION("""COMPUTED_VALUE"""),"Isolate Yourself")</f>
        <v>Isolate Yourself</v>
      </c>
      <c r="BD82" s="1" t="str">
        <f ca="1">IFERROR(__xludf.DUMMYFUNCTION("""COMPUTED_VALUE"""),"Never")</f>
        <v>Never</v>
      </c>
      <c r="BF82" s="1">
        <f t="shared" ca="1" si="0"/>
        <v>1</v>
      </c>
      <c r="BG82" s="7">
        <f t="shared" ca="1" si="1"/>
        <v>4</v>
      </c>
      <c r="BH82" s="1">
        <f t="shared" ca="1" si="2"/>
        <v>3</v>
      </c>
      <c r="BI82" s="10">
        <f t="shared" ca="1" si="3"/>
        <v>1</v>
      </c>
      <c r="BJ82" s="10">
        <f t="shared" ca="1" si="4"/>
        <v>2</v>
      </c>
      <c r="BK82" s="10">
        <f t="shared" ca="1" si="5"/>
        <v>4</v>
      </c>
      <c r="BL82" s="10">
        <f t="shared" ref="BL82:BM82" ca="1" si="480">IF(I82="Yes",1,IF(I82="No",2))</f>
        <v>1</v>
      </c>
      <c r="BM82" s="10">
        <f t="shared" ca="1" si="480"/>
        <v>1</v>
      </c>
      <c r="BN82" s="10">
        <f t="shared" ca="1" si="7"/>
        <v>2</v>
      </c>
      <c r="BO82" s="10">
        <f t="shared" ref="BO82:BP82" ca="1" si="481">IF(L82="Strongly Disagree",1,IF(L82="Disagree",2,IF(L82="Neutral",3,IF(L82="Agree",4,IF(L82="Strongly Agree",5)))))</f>
        <v>4</v>
      </c>
      <c r="BP82" s="10">
        <f t="shared" ca="1" si="481"/>
        <v>4</v>
      </c>
      <c r="BQ82" s="10">
        <f t="shared" ca="1" si="9"/>
        <v>3</v>
      </c>
      <c r="BR82" s="1">
        <f t="shared" ca="1" si="10"/>
        <v>4</v>
      </c>
      <c r="BS82" s="10">
        <f t="shared" ref="BS82:CB82" ca="1" si="482">IF(P82="Not at all",1,IF(P82="A little bit",2,IF(P82="Moderately",3,IF(P82="Quite a bit",4,IF(P82="Extremely",5)))))</f>
        <v>2</v>
      </c>
      <c r="BT82" s="10">
        <f t="shared" ca="1" si="482"/>
        <v>3</v>
      </c>
      <c r="BU82" s="10">
        <f t="shared" ca="1" si="482"/>
        <v>3</v>
      </c>
      <c r="BV82" s="10">
        <f t="shared" ca="1" si="482"/>
        <v>3</v>
      </c>
      <c r="BW82" s="10">
        <f t="shared" ca="1" si="482"/>
        <v>2</v>
      </c>
      <c r="BX82" s="10">
        <f t="shared" ca="1" si="482"/>
        <v>3</v>
      </c>
      <c r="BY82" s="10">
        <f t="shared" ca="1" si="482"/>
        <v>4</v>
      </c>
      <c r="BZ82" s="10">
        <f t="shared" ca="1" si="482"/>
        <v>1</v>
      </c>
      <c r="CA82" s="10">
        <f t="shared" ca="1" si="482"/>
        <v>3</v>
      </c>
      <c r="CB82" s="10">
        <f t="shared" ca="1" si="482"/>
        <v>2</v>
      </c>
      <c r="CC82" s="10">
        <f t="shared" ca="1" si="12"/>
        <v>4</v>
      </c>
      <c r="CD82" s="10">
        <f t="shared" ref="CD82:CH82" ca="1" si="483">IF(AA82="Not at all",1,IF(AA82="A little bit",2,IF(AA82="Moderately",3,IF(AA82="Quite a bit",4,IF(AA82="Extremely",5)))))</f>
        <v>1</v>
      </c>
      <c r="CE82" s="10">
        <f t="shared" ca="1" si="483"/>
        <v>4</v>
      </c>
      <c r="CF82" s="10">
        <f t="shared" ca="1" si="483"/>
        <v>4</v>
      </c>
      <c r="CG82" s="10">
        <f t="shared" ca="1" si="483"/>
        <v>1</v>
      </c>
      <c r="CH82" s="10">
        <f t="shared" ca="1" si="483"/>
        <v>2</v>
      </c>
      <c r="CI82" s="10">
        <f t="shared" ref="CI82:CT82" ca="1" si="484">IF(AF82="Never",1,IF(AF82="Rarely",2,IF(AF82="Sometimes",3,IF(AF82="Often",4,IF(AF82="Very Often",5)))))</f>
        <v>3</v>
      </c>
      <c r="CJ82" s="10">
        <f t="shared" ca="1" si="484"/>
        <v>4</v>
      </c>
      <c r="CK82" s="10">
        <f t="shared" ca="1" si="484"/>
        <v>3</v>
      </c>
      <c r="CL82" s="10">
        <f t="shared" ca="1" si="484"/>
        <v>3</v>
      </c>
      <c r="CM82" s="10">
        <f t="shared" ca="1" si="484"/>
        <v>4</v>
      </c>
      <c r="CN82" s="10">
        <f t="shared" ca="1" si="484"/>
        <v>3</v>
      </c>
      <c r="CO82" s="10">
        <f t="shared" ca="1" si="484"/>
        <v>2</v>
      </c>
      <c r="CP82" s="10">
        <f t="shared" ca="1" si="484"/>
        <v>2</v>
      </c>
      <c r="CQ82" s="10">
        <f t="shared" ca="1" si="484"/>
        <v>3</v>
      </c>
      <c r="CR82" s="10">
        <f t="shared" ca="1" si="484"/>
        <v>2</v>
      </c>
      <c r="CS82" s="10">
        <f t="shared" ca="1" si="484"/>
        <v>3</v>
      </c>
      <c r="CT82" s="10">
        <f t="shared" ca="1" si="484"/>
        <v>2</v>
      </c>
      <c r="CU82" s="10">
        <f t="shared" ca="1" si="15"/>
        <v>2</v>
      </c>
      <c r="CV82" s="1">
        <f t="shared" ref="CV82:DE82" ca="1" si="485">IF(AS82="Strongly Disagree",1,IF(AS82="Disagree",2,IF(AS82="Neutral",3,IF(AS82="Agree",4,IF(AS82="Strongly Agree",5)))))</f>
        <v>2</v>
      </c>
      <c r="CW82" s="1">
        <f t="shared" ca="1" si="485"/>
        <v>2</v>
      </c>
      <c r="CX82" s="1">
        <f t="shared" ca="1" si="485"/>
        <v>4</v>
      </c>
      <c r="CY82" s="1">
        <f t="shared" ca="1" si="485"/>
        <v>3</v>
      </c>
      <c r="CZ82" s="1">
        <f t="shared" ca="1" si="485"/>
        <v>4</v>
      </c>
      <c r="DA82" s="1">
        <f t="shared" ca="1" si="485"/>
        <v>3</v>
      </c>
      <c r="DB82" s="1">
        <f t="shared" ca="1" si="485"/>
        <v>4</v>
      </c>
      <c r="DC82" s="1">
        <f t="shared" ca="1" si="485"/>
        <v>3</v>
      </c>
      <c r="DD82" s="1">
        <f t="shared" ca="1" si="485"/>
        <v>4</v>
      </c>
      <c r="DE82" s="1">
        <f t="shared" ca="1" si="485"/>
        <v>4</v>
      </c>
      <c r="DG82" s="1">
        <f t="shared" ca="1" si="17"/>
        <v>1</v>
      </c>
    </row>
    <row r="83" spans="1:111" ht="15">
      <c r="A83" s="8">
        <f ca="1">IFERROR(__xludf.DUMMYFUNCTION("""COMPUTED_VALUE"""),43802.5678494675)</f>
        <v>43802.567849467501</v>
      </c>
      <c r="B83" s="1" t="str">
        <f ca="1">IFERROR(__xludf.DUMMYFUNCTION("""COMPUTED_VALUE"""),"Yes")</f>
        <v>Yes</v>
      </c>
      <c r="C83" s="3" t="str">
        <f ca="1">IFERROR(__xludf.DUMMYFUNCTION("""COMPUTED_VALUE"""),"Sworn Officer")</f>
        <v>Sworn Officer</v>
      </c>
      <c r="D83" s="1" t="str">
        <f ca="1">IFERROR(__xludf.DUMMYFUNCTION("""COMPUTED_VALUE"""),"7-13 years")</f>
        <v>7-13 years</v>
      </c>
      <c r="E83" s="1" t="str">
        <f ca="1">IFERROR(__xludf.DUMMYFUNCTION("""COMPUTED_VALUE"""),"Quite a bit")</f>
        <v>Quite a bit</v>
      </c>
      <c r="F83" s="1" t="str">
        <f ca="1">IFERROR(__xludf.DUMMYFUNCTION("""COMPUTED_VALUE"""),"Yes")</f>
        <v>Yes</v>
      </c>
      <c r="G83" s="1" t="str">
        <f ca="1">IFERROR(__xludf.DUMMYFUNCTION("""COMPUTED_VALUE"""),"Sometimes")</f>
        <v>Sometimes</v>
      </c>
      <c r="H83" s="1" t="str">
        <f ca="1">IFERROR(__xludf.DUMMYFUNCTION("""COMPUTED_VALUE"""),"Quite a bit")</f>
        <v>Quite a bit</v>
      </c>
      <c r="I83" s="1" t="str">
        <f ca="1">IFERROR(__xludf.DUMMYFUNCTION("""COMPUTED_VALUE"""),"Yes")</f>
        <v>Yes</v>
      </c>
      <c r="J83" s="1" t="str">
        <f ca="1">IFERROR(__xludf.DUMMYFUNCTION("""COMPUTED_VALUE"""),"Yes")</f>
        <v>Yes</v>
      </c>
      <c r="K83" s="1" t="str">
        <f ca="1">IFERROR(__xludf.DUMMYFUNCTION("""COMPUTED_VALUE"""),"Often")</f>
        <v>Often</v>
      </c>
      <c r="L83" s="1" t="str">
        <f ca="1">IFERROR(__xludf.DUMMYFUNCTION("""COMPUTED_VALUE"""),"Agree")</f>
        <v>Agree</v>
      </c>
      <c r="M83" s="1" t="str">
        <f ca="1">IFERROR(__xludf.DUMMYFUNCTION("""COMPUTED_VALUE"""),"Agree")</f>
        <v>Agree</v>
      </c>
      <c r="N83" s="1" t="str">
        <f ca="1">IFERROR(__xludf.DUMMYFUNCTION("""COMPUTED_VALUE"""),"A little bit")</f>
        <v>A little bit</v>
      </c>
      <c r="O83" s="1" t="str">
        <f ca="1">IFERROR(__xludf.DUMMYFUNCTION("""COMPUTED_VALUE"""),"Neutral")</f>
        <v>Neutral</v>
      </c>
      <c r="P83" s="1" t="str">
        <f ca="1">IFERROR(__xludf.DUMMYFUNCTION("""COMPUTED_VALUE"""),"Moderately")</f>
        <v>Moderately</v>
      </c>
      <c r="Q83" s="1" t="str">
        <f ca="1">IFERROR(__xludf.DUMMYFUNCTION("""COMPUTED_VALUE"""),"A little bit")</f>
        <v>A little bit</v>
      </c>
      <c r="R83" s="1" t="str">
        <f ca="1">IFERROR(__xludf.DUMMYFUNCTION("""COMPUTED_VALUE"""),"A little bit")</f>
        <v>A little bit</v>
      </c>
      <c r="S83" s="1" t="str">
        <f ca="1">IFERROR(__xludf.DUMMYFUNCTION("""COMPUTED_VALUE"""),"A little bit")</f>
        <v>A little bit</v>
      </c>
      <c r="T83" s="1" t="str">
        <f ca="1">IFERROR(__xludf.DUMMYFUNCTION("""COMPUTED_VALUE"""),"Not at all")</f>
        <v>Not at all</v>
      </c>
      <c r="U83" s="1" t="str">
        <f ca="1">IFERROR(__xludf.DUMMYFUNCTION("""COMPUTED_VALUE"""),"A little bit")</f>
        <v>A little bit</v>
      </c>
      <c r="V83" s="1" t="str">
        <f ca="1">IFERROR(__xludf.DUMMYFUNCTION("""COMPUTED_VALUE"""),"A little bit")</f>
        <v>A little bit</v>
      </c>
      <c r="W83" s="1" t="str">
        <f ca="1">IFERROR(__xludf.DUMMYFUNCTION("""COMPUTED_VALUE"""),"Not at all")</f>
        <v>Not at all</v>
      </c>
      <c r="X83" s="1" t="str">
        <f ca="1">IFERROR(__xludf.DUMMYFUNCTION("""COMPUTED_VALUE"""),"A little bit")</f>
        <v>A little bit</v>
      </c>
      <c r="Y83" s="1" t="str">
        <f ca="1">IFERROR(__xludf.DUMMYFUNCTION("""COMPUTED_VALUE"""),"Quite a bit")</f>
        <v>Quite a bit</v>
      </c>
      <c r="Z83" s="1" t="str">
        <f ca="1">IFERROR(__xludf.DUMMYFUNCTION("""COMPUTED_VALUE"""),"Negatively")</f>
        <v>Negatively</v>
      </c>
      <c r="AA83" s="1" t="str">
        <f ca="1">IFERROR(__xludf.DUMMYFUNCTION("""COMPUTED_VALUE"""),"Moderately")</f>
        <v>Moderately</v>
      </c>
      <c r="AB83" s="1" t="str">
        <f ca="1">IFERROR(__xludf.DUMMYFUNCTION("""COMPUTED_VALUE"""),"A little bit")</f>
        <v>A little bit</v>
      </c>
      <c r="AC83" s="1" t="str">
        <f ca="1">IFERROR(__xludf.DUMMYFUNCTION("""COMPUTED_VALUE"""),"A little bit")</f>
        <v>A little bit</v>
      </c>
      <c r="AD83" s="1" t="str">
        <f ca="1">IFERROR(__xludf.DUMMYFUNCTION("""COMPUTED_VALUE"""),"Not at all")</f>
        <v>Not at all</v>
      </c>
      <c r="AE83" s="1" t="str">
        <f ca="1">IFERROR(__xludf.DUMMYFUNCTION("""COMPUTED_VALUE"""),"Not at all")</f>
        <v>Not at all</v>
      </c>
      <c r="AF83" s="1" t="str">
        <f ca="1">IFERROR(__xludf.DUMMYFUNCTION("""COMPUTED_VALUE"""),"Rarely")</f>
        <v>Rarely</v>
      </c>
      <c r="AG83" s="1" t="str">
        <f ca="1">IFERROR(__xludf.DUMMYFUNCTION("""COMPUTED_VALUE"""),"Never")</f>
        <v>Never</v>
      </c>
      <c r="AH83" s="1" t="str">
        <f ca="1">IFERROR(__xludf.DUMMYFUNCTION("""COMPUTED_VALUE"""),"Never")</f>
        <v>Never</v>
      </c>
      <c r="AI83" s="1" t="str">
        <f ca="1">IFERROR(__xludf.DUMMYFUNCTION("""COMPUTED_VALUE"""),"Sometimes")</f>
        <v>Sometimes</v>
      </c>
      <c r="AJ83" s="1" t="str">
        <f ca="1">IFERROR(__xludf.DUMMYFUNCTION("""COMPUTED_VALUE"""),"Rarely")</f>
        <v>Rarely</v>
      </c>
      <c r="AK83" s="1" t="str">
        <f ca="1">IFERROR(__xludf.DUMMYFUNCTION("""COMPUTED_VALUE"""),"Rarely")</f>
        <v>Rarely</v>
      </c>
      <c r="AL83" s="1" t="str">
        <f ca="1">IFERROR(__xludf.DUMMYFUNCTION("""COMPUTED_VALUE"""),"Rarely")</f>
        <v>Rarely</v>
      </c>
      <c r="AM83" s="1" t="str">
        <f ca="1">IFERROR(__xludf.DUMMYFUNCTION("""COMPUTED_VALUE"""),"Never")</f>
        <v>Never</v>
      </c>
      <c r="AN83" s="1" t="str">
        <f ca="1">IFERROR(__xludf.DUMMYFUNCTION("""COMPUTED_VALUE"""),"Sometimes")</f>
        <v>Sometimes</v>
      </c>
      <c r="AO83" s="1" t="str">
        <f ca="1">IFERROR(__xludf.DUMMYFUNCTION("""COMPUTED_VALUE"""),"Sometimes")</f>
        <v>Sometimes</v>
      </c>
      <c r="AP83" s="1" t="str">
        <f ca="1">IFERROR(__xludf.DUMMYFUNCTION("""COMPUTED_VALUE"""),"Never")</f>
        <v>Never</v>
      </c>
      <c r="AQ83" s="1" t="str">
        <f ca="1">IFERROR(__xludf.DUMMYFUNCTION("""COMPUTED_VALUE"""),"Never")</f>
        <v>Never</v>
      </c>
      <c r="AR83" s="1" t="str">
        <f ca="1">IFERROR(__xludf.DUMMYFUNCTION("""COMPUTED_VALUE"""),"Never")</f>
        <v>Never</v>
      </c>
      <c r="AS83" s="1" t="str">
        <f ca="1">IFERROR(__xludf.DUMMYFUNCTION("""COMPUTED_VALUE"""),"Strongly Disagree")</f>
        <v>Strongly Disagree</v>
      </c>
      <c r="AT83" s="1" t="str">
        <f ca="1">IFERROR(__xludf.DUMMYFUNCTION("""COMPUTED_VALUE"""),"Disagree")</f>
        <v>Disagree</v>
      </c>
      <c r="AU83" s="1" t="str">
        <f ca="1">IFERROR(__xludf.DUMMYFUNCTION("""COMPUTED_VALUE"""),"Disagree")</f>
        <v>Disagree</v>
      </c>
      <c r="AV83" s="1" t="str">
        <f ca="1">IFERROR(__xludf.DUMMYFUNCTION("""COMPUTED_VALUE"""),"Strongly Disagree")</f>
        <v>Strongly Disagree</v>
      </c>
      <c r="AW83" s="1" t="str">
        <f ca="1">IFERROR(__xludf.DUMMYFUNCTION("""COMPUTED_VALUE"""),"Agree")</f>
        <v>Agree</v>
      </c>
      <c r="AX83" s="1" t="str">
        <f ca="1">IFERROR(__xludf.DUMMYFUNCTION("""COMPUTED_VALUE"""),"Agree")</f>
        <v>Agree</v>
      </c>
      <c r="AY83" s="1" t="str">
        <f ca="1">IFERROR(__xludf.DUMMYFUNCTION("""COMPUTED_VALUE"""),"Agree")</f>
        <v>Agree</v>
      </c>
      <c r="AZ83" s="1" t="str">
        <f ca="1">IFERROR(__xludf.DUMMYFUNCTION("""COMPUTED_VALUE"""),"Agree")</f>
        <v>Agree</v>
      </c>
      <c r="BA83" s="1" t="str">
        <f ca="1">IFERROR(__xludf.DUMMYFUNCTION("""COMPUTED_VALUE"""),"Agree")</f>
        <v>Agree</v>
      </c>
      <c r="BB83" s="1" t="str">
        <f ca="1">IFERROR(__xludf.DUMMYFUNCTION("""COMPUTED_VALUE"""),"Neutral")</f>
        <v>Neutral</v>
      </c>
      <c r="BC83" s="1" t="str">
        <f ca="1">IFERROR(__xludf.DUMMYFUNCTION("""COMPUTED_VALUE"""),"Join in Positive/ Healthy Family Activities, Exercise, Participate in Healthy Recreation/Hobbies, Talk to only those inside the department about your hard shift")</f>
        <v>Join in Positive/ Healthy Family Activities, Exercise, Participate in Healthy Recreation/Hobbies, Talk to only those inside the department about your hard shift</v>
      </c>
      <c r="BD83" s="1" t="str">
        <f ca="1">IFERROR(__xludf.DUMMYFUNCTION("""COMPUTED_VALUE"""),"Never")</f>
        <v>Never</v>
      </c>
      <c r="BF83" s="1">
        <f t="shared" ca="1" si="0"/>
        <v>1</v>
      </c>
      <c r="BG83" s="7">
        <f t="shared" ca="1" si="1"/>
        <v>2</v>
      </c>
      <c r="BH83" s="1">
        <f t="shared" ca="1" si="2"/>
        <v>4</v>
      </c>
      <c r="BI83" s="10">
        <f t="shared" ca="1" si="3"/>
        <v>1</v>
      </c>
      <c r="BJ83" s="10">
        <f t="shared" ca="1" si="4"/>
        <v>3</v>
      </c>
      <c r="BK83" s="10">
        <f t="shared" ca="1" si="5"/>
        <v>4</v>
      </c>
      <c r="BL83" s="10">
        <f t="shared" ref="BL83:BM83" ca="1" si="486">IF(I83="Yes",1,IF(I83="No",2))</f>
        <v>1</v>
      </c>
      <c r="BM83" s="10">
        <f t="shared" ca="1" si="486"/>
        <v>1</v>
      </c>
      <c r="BN83" s="10">
        <f t="shared" ca="1" si="7"/>
        <v>4</v>
      </c>
      <c r="BO83" s="10">
        <f t="shared" ref="BO83:BP83" ca="1" si="487">IF(L83="Strongly Disagree",1,IF(L83="Disagree",2,IF(L83="Neutral",3,IF(L83="Agree",4,IF(L83="Strongly Agree",5)))))</f>
        <v>4</v>
      </c>
      <c r="BP83" s="10">
        <f t="shared" ca="1" si="487"/>
        <v>4</v>
      </c>
      <c r="BQ83" s="10">
        <f t="shared" ca="1" si="9"/>
        <v>2</v>
      </c>
      <c r="BR83" s="1">
        <f t="shared" ca="1" si="10"/>
        <v>3</v>
      </c>
      <c r="BS83" s="10">
        <f t="shared" ref="BS83:CB83" ca="1" si="488">IF(P83="Not at all",1,IF(P83="A little bit",2,IF(P83="Moderately",3,IF(P83="Quite a bit",4,IF(P83="Extremely",5)))))</f>
        <v>3</v>
      </c>
      <c r="BT83" s="10">
        <f t="shared" ca="1" si="488"/>
        <v>2</v>
      </c>
      <c r="BU83" s="10">
        <f t="shared" ca="1" si="488"/>
        <v>2</v>
      </c>
      <c r="BV83" s="10">
        <f t="shared" ca="1" si="488"/>
        <v>2</v>
      </c>
      <c r="BW83" s="10">
        <f t="shared" ca="1" si="488"/>
        <v>1</v>
      </c>
      <c r="BX83" s="10">
        <f t="shared" ca="1" si="488"/>
        <v>2</v>
      </c>
      <c r="BY83" s="10">
        <f t="shared" ca="1" si="488"/>
        <v>2</v>
      </c>
      <c r="BZ83" s="10">
        <f t="shared" ca="1" si="488"/>
        <v>1</v>
      </c>
      <c r="CA83" s="10">
        <f t="shared" ca="1" si="488"/>
        <v>2</v>
      </c>
      <c r="CB83" s="10">
        <f t="shared" ca="1" si="488"/>
        <v>4</v>
      </c>
      <c r="CC83" s="10">
        <f t="shared" ca="1" si="12"/>
        <v>1</v>
      </c>
      <c r="CD83" s="10">
        <f t="shared" ref="CD83:CH83" ca="1" si="489">IF(AA83="Not at all",1,IF(AA83="A little bit",2,IF(AA83="Moderately",3,IF(AA83="Quite a bit",4,IF(AA83="Extremely",5)))))</f>
        <v>3</v>
      </c>
      <c r="CE83" s="10">
        <f t="shared" ca="1" si="489"/>
        <v>2</v>
      </c>
      <c r="CF83" s="10">
        <f t="shared" ca="1" si="489"/>
        <v>2</v>
      </c>
      <c r="CG83" s="10">
        <f t="shared" ca="1" si="489"/>
        <v>1</v>
      </c>
      <c r="CH83" s="10">
        <f t="shared" ca="1" si="489"/>
        <v>1</v>
      </c>
      <c r="CI83" s="10">
        <f t="shared" ref="CI83:CT83" ca="1" si="490">IF(AF83="Never",1,IF(AF83="Rarely",2,IF(AF83="Sometimes",3,IF(AF83="Often",4,IF(AF83="Very Often",5)))))</f>
        <v>2</v>
      </c>
      <c r="CJ83" s="10">
        <f t="shared" ca="1" si="490"/>
        <v>1</v>
      </c>
      <c r="CK83" s="10">
        <f t="shared" ca="1" si="490"/>
        <v>1</v>
      </c>
      <c r="CL83" s="10">
        <f t="shared" ca="1" si="490"/>
        <v>3</v>
      </c>
      <c r="CM83" s="10">
        <f t="shared" ca="1" si="490"/>
        <v>2</v>
      </c>
      <c r="CN83" s="10">
        <f t="shared" ca="1" si="490"/>
        <v>2</v>
      </c>
      <c r="CO83" s="10">
        <f t="shared" ca="1" si="490"/>
        <v>2</v>
      </c>
      <c r="CP83" s="10">
        <f t="shared" ca="1" si="490"/>
        <v>1</v>
      </c>
      <c r="CQ83" s="10">
        <f t="shared" ca="1" si="490"/>
        <v>3</v>
      </c>
      <c r="CR83" s="10">
        <f t="shared" ca="1" si="490"/>
        <v>3</v>
      </c>
      <c r="CS83" s="10">
        <f t="shared" ca="1" si="490"/>
        <v>1</v>
      </c>
      <c r="CT83" s="10">
        <f t="shared" ca="1" si="490"/>
        <v>1</v>
      </c>
      <c r="CU83" s="10">
        <f t="shared" ca="1" si="15"/>
        <v>1</v>
      </c>
      <c r="CV83" s="1">
        <f t="shared" ref="CV83:DE83" ca="1" si="491">IF(AS83="Strongly Disagree",1,IF(AS83="Disagree",2,IF(AS83="Neutral",3,IF(AS83="Agree",4,IF(AS83="Strongly Agree",5)))))</f>
        <v>1</v>
      </c>
      <c r="CW83" s="1">
        <f t="shared" ca="1" si="491"/>
        <v>2</v>
      </c>
      <c r="CX83" s="1">
        <f t="shared" ca="1" si="491"/>
        <v>2</v>
      </c>
      <c r="CY83" s="1">
        <f t="shared" ca="1" si="491"/>
        <v>1</v>
      </c>
      <c r="CZ83" s="1">
        <f t="shared" ca="1" si="491"/>
        <v>4</v>
      </c>
      <c r="DA83" s="1">
        <f t="shared" ca="1" si="491"/>
        <v>4</v>
      </c>
      <c r="DB83" s="1">
        <f t="shared" ca="1" si="491"/>
        <v>4</v>
      </c>
      <c r="DC83" s="1">
        <f t="shared" ca="1" si="491"/>
        <v>4</v>
      </c>
      <c r="DD83" s="1">
        <f t="shared" ca="1" si="491"/>
        <v>4</v>
      </c>
      <c r="DE83" s="1">
        <f t="shared" ca="1" si="491"/>
        <v>3</v>
      </c>
      <c r="DG83" s="1">
        <f t="shared" ca="1" si="17"/>
        <v>1</v>
      </c>
    </row>
    <row r="84" spans="1:111" ht="15">
      <c r="A84" s="8">
        <f ca="1">IFERROR(__xludf.DUMMYFUNCTION("""COMPUTED_VALUE"""),43802.5691214814)</f>
        <v>43802.5691214814</v>
      </c>
      <c r="B84" s="1" t="str">
        <f ca="1">IFERROR(__xludf.DUMMYFUNCTION("""COMPUTED_VALUE"""),"Yes")</f>
        <v>Yes</v>
      </c>
      <c r="C84" s="3" t="str">
        <f ca="1">IFERROR(__xludf.DUMMYFUNCTION("""COMPUTED_VALUE"""),"Sworn Officer")</f>
        <v>Sworn Officer</v>
      </c>
      <c r="D84" s="1" t="str">
        <f ca="1">IFERROR(__xludf.DUMMYFUNCTION("""COMPUTED_VALUE"""),"14-20 years")</f>
        <v>14-20 years</v>
      </c>
      <c r="E84" s="1" t="str">
        <f ca="1">IFERROR(__xludf.DUMMYFUNCTION("""COMPUTED_VALUE"""),"Moderately")</f>
        <v>Moderately</v>
      </c>
      <c r="F84" s="1" t="str">
        <f ca="1">IFERROR(__xludf.DUMMYFUNCTION("""COMPUTED_VALUE"""),"No")</f>
        <v>No</v>
      </c>
      <c r="G84" s="1" t="str">
        <f ca="1">IFERROR(__xludf.DUMMYFUNCTION("""COMPUTED_VALUE"""),"Rarely")</f>
        <v>Rarely</v>
      </c>
      <c r="H84" s="1" t="str">
        <f ca="1">IFERROR(__xludf.DUMMYFUNCTION("""COMPUTED_VALUE"""),"A little bit")</f>
        <v>A little bit</v>
      </c>
      <c r="I84" s="1" t="str">
        <f ca="1">IFERROR(__xludf.DUMMYFUNCTION("""COMPUTED_VALUE"""),"No")</f>
        <v>No</v>
      </c>
      <c r="J84" s="1" t="str">
        <f ca="1">IFERROR(__xludf.DUMMYFUNCTION("""COMPUTED_VALUE"""),"No")</f>
        <v>No</v>
      </c>
      <c r="K84" s="1" t="str">
        <f ca="1">IFERROR(__xludf.DUMMYFUNCTION("""COMPUTED_VALUE"""),"Rarely")</f>
        <v>Rarely</v>
      </c>
      <c r="L84" s="1" t="str">
        <f ca="1">IFERROR(__xludf.DUMMYFUNCTION("""COMPUTED_VALUE"""),"Disagree")</f>
        <v>Disagree</v>
      </c>
      <c r="M84" s="1" t="str">
        <f ca="1">IFERROR(__xludf.DUMMYFUNCTION("""COMPUTED_VALUE"""),"Disagree")</f>
        <v>Disagree</v>
      </c>
      <c r="N84" s="1" t="str">
        <f ca="1">IFERROR(__xludf.DUMMYFUNCTION("""COMPUTED_VALUE"""),"Not at all")</f>
        <v>Not at all</v>
      </c>
      <c r="O84" s="1" t="str">
        <f ca="1">IFERROR(__xludf.DUMMYFUNCTION("""COMPUTED_VALUE"""),"Disagree")</f>
        <v>Disagree</v>
      </c>
      <c r="P84" s="1" t="str">
        <f ca="1">IFERROR(__xludf.DUMMYFUNCTION("""COMPUTED_VALUE"""),"Moderately")</f>
        <v>Moderately</v>
      </c>
      <c r="Q84" s="1" t="str">
        <f ca="1">IFERROR(__xludf.DUMMYFUNCTION("""COMPUTED_VALUE"""),"A little bit")</f>
        <v>A little bit</v>
      </c>
      <c r="R84" s="1" t="str">
        <f ca="1">IFERROR(__xludf.DUMMYFUNCTION("""COMPUTED_VALUE"""),"A little bit")</f>
        <v>A little bit</v>
      </c>
      <c r="S84" s="1" t="str">
        <f ca="1">IFERROR(__xludf.DUMMYFUNCTION("""COMPUTED_VALUE"""),"Not at all")</f>
        <v>Not at all</v>
      </c>
      <c r="T84" s="1" t="str">
        <f ca="1">IFERROR(__xludf.DUMMYFUNCTION("""COMPUTED_VALUE"""),"A little bit")</f>
        <v>A little bit</v>
      </c>
      <c r="U84" s="1" t="str">
        <f ca="1">IFERROR(__xludf.DUMMYFUNCTION("""COMPUTED_VALUE"""),"Not at all")</f>
        <v>Not at all</v>
      </c>
      <c r="V84" s="1" t="str">
        <f ca="1">IFERROR(__xludf.DUMMYFUNCTION("""COMPUTED_VALUE"""),"Not at all")</f>
        <v>Not at all</v>
      </c>
      <c r="W84" s="1" t="str">
        <f ca="1">IFERROR(__xludf.DUMMYFUNCTION("""COMPUTED_VALUE"""),"Not at all")</f>
        <v>Not at all</v>
      </c>
      <c r="X84" s="1" t="str">
        <f ca="1">IFERROR(__xludf.DUMMYFUNCTION("""COMPUTED_VALUE"""),"A little bit")</f>
        <v>A little bit</v>
      </c>
      <c r="Y84" s="1" t="str">
        <f ca="1">IFERROR(__xludf.DUMMYFUNCTION("""COMPUTED_VALUE"""),"Moderately")</f>
        <v>Moderately</v>
      </c>
      <c r="Z84" s="1" t="str">
        <f ca="1">IFERROR(__xludf.DUMMYFUNCTION("""COMPUTED_VALUE"""),"Negatively")</f>
        <v>Negatively</v>
      </c>
      <c r="AA84" s="1" t="str">
        <f ca="1">IFERROR(__xludf.DUMMYFUNCTION("""COMPUTED_VALUE"""),"Quite a bit")</f>
        <v>Quite a bit</v>
      </c>
      <c r="AB84" s="1" t="str">
        <f ca="1">IFERROR(__xludf.DUMMYFUNCTION("""COMPUTED_VALUE"""),"Not at all")</f>
        <v>Not at all</v>
      </c>
      <c r="AC84" s="1" t="str">
        <f ca="1">IFERROR(__xludf.DUMMYFUNCTION("""COMPUTED_VALUE"""),"Not at all")</f>
        <v>Not at all</v>
      </c>
      <c r="AD84" s="1" t="str">
        <f ca="1">IFERROR(__xludf.DUMMYFUNCTION("""COMPUTED_VALUE"""),"Moderately")</f>
        <v>Moderately</v>
      </c>
      <c r="AE84" s="1" t="str">
        <f ca="1">IFERROR(__xludf.DUMMYFUNCTION("""COMPUTED_VALUE"""),"Not at all")</f>
        <v>Not at all</v>
      </c>
      <c r="AF84" s="1" t="str">
        <f ca="1">IFERROR(__xludf.DUMMYFUNCTION("""COMPUTED_VALUE"""),"Often")</f>
        <v>Often</v>
      </c>
      <c r="AG84" s="1" t="str">
        <f ca="1">IFERROR(__xludf.DUMMYFUNCTION("""COMPUTED_VALUE"""),"Very Often")</f>
        <v>Very Often</v>
      </c>
      <c r="AH84" s="1" t="str">
        <f ca="1">IFERROR(__xludf.DUMMYFUNCTION("""COMPUTED_VALUE"""),"Never")</f>
        <v>Never</v>
      </c>
      <c r="AI84" s="1" t="str">
        <f ca="1">IFERROR(__xludf.DUMMYFUNCTION("""COMPUTED_VALUE"""),"Often")</f>
        <v>Often</v>
      </c>
      <c r="AJ84" s="1" t="str">
        <f ca="1">IFERROR(__xludf.DUMMYFUNCTION("""COMPUTED_VALUE"""),"Sometimes")</f>
        <v>Sometimes</v>
      </c>
      <c r="AK84" s="1" t="str">
        <f ca="1">IFERROR(__xludf.DUMMYFUNCTION("""COMPUTED_VALUE"""),"Rarely")</f>
        <v>Rarely</v>
      </c>
      <c r="AL84" s="1" t="str">
        <f ca="1">IFERROR(__xludf.DUMMYFUNCTION("""COMPUTED_VALUE"""),"Often")</f>
        <v>Often</v>
      </c>
      <c r="AM84" s="1" t="str">
        <f ca="1">IFERROR(__xludf.DUMMYFUNCTION("""COMPUTED_VALUE"""),"Sometimes")</f>
        <v>Sometimes</v>
      </c>
      <c r="AN84" s="1" t="str">
        <f ca="1">IFERROR(__xludf.DUMMYFUNCTION("""COMPUTED_VALUE"""),"Sometimes")</f>
        <v>Sometimes</v>
      </c>
      <c r="AO84" s="1" t="str">
        <f ca="1">IFERROR(__xludf.DUMMYFUNCTION("""COMPUTED_VALUE"""),"Rarely")</f>
        <v>Rarely</v>
      </c>
      <c r="AP84" s="1" t="str">
        <f ca="1">IFERROR(__xludf.DUMMYFUNCTION("""COMPUTED_VALUE"""),"Rarely")</f>
        <v>Rarely</v>
      </c>
      <c r="AQ84" s="1" t="str">
        <f ca="1">IFERROR(__xludf.DUMMYFUNCTION("""COMPUTED_VALUE"""),"Never")</f>
        <v>Never</v>
      </c>
      <c r="AR84" s="1" t="str">
        <f ca="1">IFERROR(__xludf.DUMMYFUNCTION("""COMPUTED_VALUE"""),"Just After Stressful Events")</f>
        <v>Just After Stressful Events</v>
      </c>
      <c r="AS84" s="1" t="str">
        <f ca="1">IFERROR(__xludf.DUMMYFUNCTION("""COMPUTED_VALUE"""),"Strongly Disagree")</f>
        <v>Strongly Disagree</v>
      </c>
      <c r="AT84" s="1" t="str">
        <f ca="1">IFERROR(__xludf.DUMMYFUNCTION("""COMPUTED_VALUE"""),"Agree")</f>
        <v>Agree</v>
      </c>
      <c r="AU84" s="1" t="str">
        <f ca="1">IFERROR(__xludf.DUMMYFUNCTION("""COMPUTED_VALUE"""),"Agree")</f>
        <v>Agree</v>
      </c>
      <c r="AV84" s="1" t="str">
        <f ca="1">IFERROR(__xludf.DUMMYFUNCTION("""COMPUTED_VALUE"""),"Disagree")</f>
        <v>Disagree</v>
      </c>
      <c r="AW84" s="1" t="str">
        <f ca="1">IFERROR(__xludf.DUMMYFUNCTION("""COMPUTED_VALUE"""),"Agree")</f>
        <v>Agree</v>
      </c>
      <c r="AX84" s="1" t="str">
        <f ca="1">IFERROR(__xludf.DUMMYFUNCTION("""COMPUTED_VALUE"""),"Agree")</f>
        <v>Agree</v>
      </c>
      <c r="AY84" s="1" t="str">
        <f ca="1">IFERROR(__xludf.DUMMYFUNCTION("""COMPUTED_VALUE"""),"Agree")</f>
        <v>Agree</v>
      </c>
      <c r="AZ84" s="1" t="str">
        <f ca="1">IFERROR(__xludf.DUMMYFUNCTION("""COMPUTED_VALUE"""),"Agree")</f>
        <v>Agree</v>
      </c>
      <c r="BA84" s="1" t="str">
        <f ca="1">IFERROR(__xludf.DUMMYFUNCTION("""COMPUTED_VALUE"""),"Neutral")</f>
        <v>Neutral</v>
      </c>
      <c r="BB84" s="1" t="str">
        <f ca="1">IFERROR(__xludf.DUMMYFUNCTION("""COMPUTED_VALUE"""),"Strongly Disagree")</f>
        <v>Strongly Disagree</v>
      </c>
      <c r="BC84" s="1" t="str">
        <f ca="1">IFERROR(__xludf.DUMMYFUNCTION("""COMPUTED_VALUE"""),"Exercise, Talk to others outside of the department about your hard shift")</f>
        <v>Exercise, Talk to others outside of the department about your hard shift</v>
      </c>
      <c r="BD84" s="1" t="str">
        <f ca="1">IFERROR(__xludf.DUMMYFUNCTION("""COMPUTED_VALUE"""),"Sometimes")</f>
        <v>Sometimes</v>
      </c>
      <c r="BF84" s="1">
        <f t="shared" ca="1" si="0"/>
        <v>1</v>
      </c>
      <c r="BG84" s="7">
        <f t="shared" ca="1" si="1"/>
        <v>3</v>
      </c>
      <c r="BH84" s="1">
        <f t="shared" ca="1" si="2"/>
        <v>3</v>
      </c>
      <c r="BI84" s="10">
        <f t="shared" ca="1" si="3"/>
        <v>2</v>
      </c>
      <c r="BJ84" s="10">
        <f t="shared" ca="1" si="4"/>
        <v>2</v>
      </c>
      <c r="BK84" s="10">
        <f t="shared" ca="1" si="5"/>
        <v>2</v>
      </c>
      <c r="BL84" s="10">
        <f t="shared" ref="BL84:BM84" ca="1" si="492">IF(I84="Yes",1,IF(I84="No",2))</f>
        <v>2</v>
      </c>
      <c r="BM84" s="10">
        <f t="shared" ca="1" si="492"/>
        <v>2</v>
      </c>
      <c r="BN84" s="10">
        <f t="shared" ca="1" si="7"/>
        <v>2</v>
      </c>
      <c r="BO84" s="10">
        <f t="shared" ref="BO84:BP84" ca="1" si="493">IF(L84="Strongly Disagree",1,IF(L84="Disagree",2,IF(L84="Neutral",3,IF(L84="Agree",4,IF(L84="Strongly Agree",5)))))</f>
        <v>2</v>
      </c>
      <c r="BP84" s="10">
        <f t="shared" ca="1" si="493"/>
        <v>2</v>
      </c>
      <c r="BQ84" s="10">
        <f t="shared" ca="1" si="9"/>
        <v>1</v>
      </c>
      <c r="BR84" s="1">
        <f t="shared" ca="1" si="10"/>
        <v>2</v>
      </c>
      <c r="BS84" s="10">
        <f t="shared" ref="BS84:CB84" ca="1" si="494">IF(P84="Not at all",1,IF(P84="A little bit",2,IF(P84="Moderately",3,IF(P84="Quite a bit",4,IF(P84="Extremely",5)))))</f>
        <v>3</v>
      </c>
      <c r="BT84" s="10">
        <f t="shared" ca="1" si="494"/>
        <v>2</v>
      </c>
      <c r="BU84" s="10">
        <f t="shared" ca="1" si="494"/>
        <v>2</v>
      </c>
      <c r="BV84" s="10">
        <f t="shared" ca="1" si="494"/>
        <v>1</v>
      </c>
      <c r="BW84" s="10">
        <f t="shared" ca="1" si="494"/>
        <v>2</v>
      </c>
      <c r="BX84" s="10">
        <f t="shared" ca="1" si="494"/>
        <v>1</v>
      </c>
      <c r="BY84" s="10">
        <f t="shared" ca="1" si="494"/>
        <v>1</v>
      </c>
      <c r="BZ84" s="10">
        <f t="shared" ca="1" si="494"/>
        <v>1</v>
      </c>
      <c r="CA84" s="10">
        <f t="shared" ca="1" si="494"/>
        <v>2</v>
      </c>
      <c r="CB84" s="10">
        <f t="shared" ca="1" si="494"/>
        <v>3</v>
      </c>
      <c r="CC84" s="10">
        <f t="shared" ca="1" si="12"/>
        <v>1</v>
      </c>
      <c r="CD84" s="10">
        <f t="shared" ref="CD84:CH84" ca="1" si="495">IF(AA84="Not at all",1,IF(AA84="A little bit",2,IF(AA84="Moderately",3,IF(AA84="Quite a bit",4,IF(AA84="Extremely",5)))))</f>
        <v>4</v>
      </c>
      <c r="CE84" s="10">
        <f t="shared" ca="1" si="495"/>
        <v>1</v>
      </c>
      <c r="CF84" s="10">
        <f t="shared" ca="1" si="495"/>
        <v>1</v>
      </c>
      <c r="CG84" s="10">
        <f t="shared" ca="1" si="495"/>
        <v>3</v>
      </c>
      <c r="CH84" s="10">
        <f t="shared" ca="1" si="495"/>
        <v>1</v>
      </c>
      <c r="CI84" s="10">
        <f t="shared" ref="CI84:CT84" ca="1" si="496">IF(AF84="Never",1,IF(AF84="Rarely",2,IF(AF84="Sometimes",3,IF(AF84="Often",4,IF(AF84="Very Often",5)))))</f>
        <v>4</v>
      </c>
      <c r="CJ84" s="10">
        <f t="shared" ca="1" si="496"/>
        <v>5</v>
      </c>
      <c r="CK84" s="10">
        <f t="shared" ca="1" si="496"/>
        <v>1</v>
      </c>
      <c r="CL84" s="10">
        <f t="shared" ca="1" si="496"/>
        <v>4</v>
      </c>
      <c r="CM84" s="10">
        <f t="shared" ca="1" si="496"/>
        <v>3</v>
      </c>
      <c r="CN84" s="10">
        <f t="shared" ca="1" si="496"/>
        <v>2</v>
      </c>
      <c r="CO84" s="10">
        <f t="shared" ca="1" si="496"/>
        <v>4</v>
      </c>
      <c r="CP84" s="10">
        <f t="shared" ca="1" si="496"/>
        <v>3</v>
      </c>
      <c r="CQ84" s="10">
        <f t="shared" ca="1" si="496"/>
        <v>3</v>
      </c>
      <c r="CR84" s="10">
        <f t="shared" ca="1" si="496"/>
        <v>2</v>
      </c>
      <c r="CS84" s="10">
        <f t="shared" ca="1" si="496"/>
        <v>2</v>
      </c>
      <c r="CT84" s="10">
        <f t="shared" ca="1" si="496"/>
        <v>1</v>
      </c>
      <c r="CU84" s="10">
        <f t="shared" ca="1" si="15"/>
        <v>2</v>
      </c>
      <c r="CV84" s="1">
        <f t="shared" ref="CV84:DE84" ca="1" si="497">IF(AS84="Strongly Disagree",1,IF(AS84="Disagree",2,IF(AS84="Neutral",3,IF(AS84="Agree",4,IF(AS84="Strongly Agree",5)))))</f>
        <v>1</v>
      </c>
      <c r="CW84" s="1">
        <f t="shared" ca="1" si="497"/>
        <v>4</v>
      </c>
      <c r="CX84" s="1">
        <f t="shared" ca="1" si="497"/>
        <v>4</v>
      </c>
      <c r="CY84" s="1">
        <f t="shared" ca="1" si="497"/>
        <v>2</v>
      </c>
      <c r="CZ84" s="1">
        <f t="shared" ca="1" si="497"/>
        <v>4</v>
      </c>
      <c r="DA84" s="1">
        <f t="shared" ca="1" si="497"/>
        <v>4</v>
      </c>
      <c r="DB84" s="1">
        <f t="shared" ca="1" si="497"/>
        <v>4</v>
      </c>
      <c r="DC84" s="1">
        <f t="shared" ca="1" si="497"/>
        <v>4</v>
      </c>
      <c r="DD84" s="1">
        <f t="shared" ca="1" si="497"/>
        <v>3</v>
      </c>
      <c r="DE84" s="1">
        <f t="shared" ca="1" si="497"/>
        <v>1</v>
      </c>
      <c r="DG84" s="1">
        <f t="shared" ca="1" si="17"/>
        <v>3</v>
      </c>
    </row>
    <row r="85" spans="1:111" ht="15">
      <c r="A85" s="8">
        <f ca="1">IFERROR(__xludf.DUMMYFUNCTION("""COMPUTED_VALUE"""),43802.5698779629)</f>
        <v>43802.569877962902</v>
      </c>
      <c r="B85" s="1" t="str">
        <f ca="1">IFERROR(__xludf.DUMMYFUNCTION("""COMPUTED_VALUE"""),"Yes")</f>
        <v>Yes</v>
      </c>
      <c r="C85" s="3" t="str">
        <f ca="1">IFERROR(__xludf.DUMMYFUNCTION("""COMPUTED_VALUE"""),"Sworn Officer")</f>
        <v>Sworn Officer</v>
      </c>
      <c r="D85" s="1" t="str">
        <f ca="1">IFERROR(__xludf.DUMMYFUNCTION("""COMPUTED_VALUE"""),"20+ years")</f>
        <v>20+ years</v>
      </c>
      <c r="E85" s="1" t="str">
        <f ca="1">IFERROR(__xludf.DUMMYFUNCTION("""COMPUTED_VALUE"""),"Quite a bit")</f>
        <v>Quite a bit</v>
      </c>
      <c r="F85" s="1" t="str">
        <f ca="1">IFERROR(__xludf.DUMMYFUNCTION("""COMPUTED_VALUE"""),"Yes")</f>
        <v>Yes</v>
      </c>
      <c r="G85" s="1" t="str">
        <f ca="1">IFERROR(__xludf.DUMMYFUNCTION("""COMPUTED_VALUE"""),"Sometimes")</f>
        <v>Sometimes</v>
      </c>
      <c r="H85" s="1" t="str">
        <f ca="1">IFERROR(__xludf.DUMMYFUNCTION("""COMPUTED_VALUE"""),"Quite a bit")</f>
        <v>Quite a bit</v>
      </c>
      <c r="I85" s="1" t="str">
        <f ca="1">IFERROR(__xludf.DUMMYFUNCTION("""COMPUTED_VALUE"""),"Yes")</f>
        <v>Yes</v>
      </c>
      <c r="J85" s="1" t="str">
        <f ca="1">IFERROR(__xludf.DUMMYFUNCTION("""COMPUTED_VALUE"""),"Yes")</f>
        <v>Yes</v>
      </c>
      <c r="K85" s="1" t="str">
        <f ca="1">IFERROR(__xludf.DUMMYFUNCTION("""COMPUTED_VALUE"""),"Sometimes")</f>
        <v>Sometimes</v>
      </c>
      <c r="L85" s="1" t="str">
        <f ca="1">IFERROR(__xludf.DUMMYFUNCTION("""COMPUTED_VALUE"""),"Agree")</f>
        <v>Agree</v>
      </c>
      <c r="M85" s="1" t="str">
        <f ca="1">IFERROR(__xludf.DUMMYFUNCTION("""COMPUTED_VALUE"""),"Neutral")</f>
        <v>Neutral</v>
      </c>
      <c r="N85" s="1" t="str">
        <f ca="1">IFERROR(__xludf.DUMMYFUNCTION("""COMPUTED_VALUE"""),"A little bit")</f>
        <v>A little bit</v>
      </c>
      <c r="O85" s="1" t="str">
        <f ca="1">IFERROR(__xludf.DUMMYFUNCTION("""COMPUTED_VALUE"""),"Neutral")</f>
        <v>Neutral</v>
      </c>
      <c r="P85" s="1" t="str">
        <f ca="1">IFERROR(__xludf.DUMMYFUNCTION("""COMPUTED_VALUE"""),"Quite a bit")</f>
        <v>Quite a bit</v>
      </c>
      <c r="Q85" s="1" t="str">
        <f ca="1">IFERROR(__xludf.DUMMYFUNCTION("""COMPUTED_VALUE"""),"Moderately")</f>
        <v>Moderately</v>
      </c>
      <c r="R85" s="1" t="str">
        <f ca="1">IFERROR(__xludf.DUMMYFUNCTION("""COMPUTED_VALUE"""),"A little bit")</f>
        <v>A little bit</v>
      </c>
      <c r="S85" s="1" t="str">
        <f ca="1">IFERROR(__xludf.DUMMYFUNCTION("""COMPUTED_VALUE"""),"A little bit")</f>
        <v>A little bit</v>
      </c>
      <c r="T85" s="1" t="str">
        <f ca="1">IFERROR(__xludf.DUMMYFUNCTION("""COMPUTED_VALUE"""),"Moderately")</f>
        <v>Moderately</v>
      </c>
      <c r="U85" s="1" t="str">
        <f ca="1">IFERROR(__xludf.DUMMYFUNCTION("""COMPUTED_VALUE"""),"Moderately")</f>
        <v>Moderately</v>
      </c>
      <c r="V85" s="1" t="str">
        <f ca="1">IFERROR(__xludf.DUMMYFUNCTION("""COMPUTED_VALUE"""),"A little bit")</f>
        <v>A little bit</v>
      </c>
      <c r="W85" s="1" t="str">
        <f ca="1">IFERROR(__xludf.DUMMYFUNCTION("""COMPUTED_VALUE"""),"Moderately")</f>
        <v>Moderately</v>
      </c>
      <c r="X85" s="1" t="str">
        <f ca="1">IFERROR(__xludf.DUMMYFUNCTION("""COMPUTED_VALUE"""),"Moderately")</f>
        <v>Moderately</v>
      </c>
      <c r="Y85" s="1" t="str">
        <f ca="1">IFERROR(__xludf.DUMMYFUNCTION("""COMPUTED_VALUE"""),"Quite a bit")</f>
        <v>Quite a bit</v>
      </c>
      <c r="Z85" s="1" t="str">
        <f ca="1">IFERROR(__xludf.DUMMYFUNCTION("""COMPUTED_VALUE"""),"Not at all")</f>
        <v>Not at all</v>
      </c>
      <c r="AA85" s="1" t="str">
        <f ca="1">IFERROR(__xludf.DUMMYFUNCTION("""COMPUTED_VALUE"""),"Quite a bit")</f>
        <v>Quite a bit</v>
      </c>
      <c r="AB85" s="1" t="str">
        <f ca="1">IFERROR(__xludf.DUMMYFUNCTION("""COMPUTED_VALUE"""),"A little bit")</f>
        <v>A little bit</v>
      </c>
      <c r="AC85" s="1" t="str">
        <f ca="1">IFERROR(__xludf.DUMMYFUNCTION("""COMPUTED_VALUE"""),"Not at all")</f>
        <v>Not at all</v>
      </c>
      <c r="AD85" s="1" t="str">
        <f ca="1">IFERROR(__xludf.DUMMYFUNCTION("""COMPUTED_VALUE"""),"Moderately")</f>
        <v>Moderately</v>
      </c>
      <c r="AE85" s="1" t="str">
        <f ca="1">IFERROR(__xludf.DUMMYFUNCTION("""COMPUTED_VALUE"""),"Not at all")</f>
        <v>Not at all</v>
      </c>
      <c r="AF85" s="1" t="str">
        <f ca="1">IFERROR(__xludf.DUMMYFUNCTION("""COMPUTED_VALUE"""),"Never")</f>
        <v>Never</v>
      </c>
      <c r="AG85" s="1" t="str">
        <f ca="1">IFERROR(__xludf.DUMMYFUNCTION("""COMPUTED_VALUE"""),"Often")</f>
        <v>Often</v>
      </c>
      <c r="AH85" s="1" t="str">
        <f ca="1">IFERROR(__xludf.DUMMYFUNCTION("""COMPUTED_VALUE"""),"Rarely")</f>
        <v>Rarely</v>
      </c>
      <c r="AI85" s="1" t="str">
        <f ca="1">IFERROR(__xludf.DUMMYFUNCTION("""COMPUTED_VALUE"""),"Sometimes")</f>
        <v>Sometimes</v>
      </c>
      <c r="AJ85" s="1" t="str">
        <f ca="1">IFERROR(__xludf.DUMMYFUNCTION("""COMPUTED_VALUE"""),"Rarely")</f>
        <v>Rarely</v>
      </c>
      <c r="AK85" s="1" t="str">
        <f ca="1">IFERROR(__xludf.DUMMYFUNCTION("""COMPUTED_VALUE"""),"Rarely")</f>
        <v>Rarely</v>
      </c>
      <c r="AL85" s="1" t="str">
        <f ca="1">IFERROR(__xludf.DUMMYFUNCTION("""COMPUTED_VALUE"""),"Rarely")</f>
        <v>Rarely</v>
      </c>
      <c r="AM85" s="1" t="str">
        <f ca="1">IFERROR(__xludf.DUMMYFUNCTION("""COMPUTED_VALUE"""),"Never")</f>
        <v>Never</v>
      </c>
      <c r="AN85" s="1" t="str">
        <f ca="1">IFERROR(__xludf.DUMMYFUNCTION("""COMPUTED_VALUE"""),"Rarely")</f>
        <v>Rarely</v>
      </c>
      <c r="AO85" s="1" t="str">
        <f ca="1">IFERROR(__xludf.DUMMYFUNCTION("""COMPUTED_VALUE"""),"Never")</f>
        <v>Never</v>
      </c>
      <c r="AP85" s="1" t="str">
        <f ca="1">IFERROR(__xludf.DUMMYFUNCTION("""COMPUTED_VALUE"""),"Never")</f>
        <v>Never</v>
      </c>
      <c r="AQ85" s="1" t="str">
        <f ca="1">IFERROR(__xludf.DUMMYFUNCTION("""COMPUTED_VALUE"""),"Rarely")</f>
        <v>Rarely</v>
      </c>
      <c r="AR85" s="1" t="str">
        <f ca="1">IFERROR(__xludf.DUMMYFUNCTION("""COMPUTED_VALUE"""),"Never")</f>
        <v>Never</v>
      </c>
      <c r="AS85" s="1" t="str">
        <f ca="1">IFERROR(__xludf.DUMMYFUNCTION("""COMPUTED_VALUE"""),"Strongly Disagree")</f>
        <v>Strongly Disagree</v>
      </c>
      <c r="AT85" s="1" t="str">
        <f ca="1">IFERROR(__xludf.DUMMYFUNCTION("""COMPUTED_VALUE"""),"Agree")</f>
        <v>Agree</v>
      </c>
      <c r="AU85" s="1" t="str">
        <f ca="1">IFERROR(__xludf.DUMMYFUNCTION("""COMPUTED_VALUE"""),"Disagree")</f>
        <v>Disagree</v>
      </c>
      <c r="AV85" s="1" t="str">
        <f ca="1">IFERROR(__xludf.DUMMYFUNCTION("""COMPUTED_VALUE"""),"Strongly Disagree")</f>
        <v>Strongly Disagree</v>
      </c>
      <c r="AW85" s="1" t="str">
        <f ca="1">IFERROR(__xludf.DUMMYFUNCTION("""COMPUTED_VALUE"""),"Neutral")</f>
        <v>Neutral</v>
      </c>
      <c r="AX85" s="1" t="str">
        <f ca="1">IFERROR(__xludf.DUMMYFUNCTION("""COMPUTED_VALUE"""),"Agree")</f>
        <v>Agree</v>
      </c>
      <c r="AY85" s="1" t="str">
        <f ca="1">IFERROR(__xludf.DUMMYFUNCTION("""COMPUTED_VALUE"""),"Agree")</f>
        <v>Agree</v>
      </c>
      <c r="AZ85" s="1" t="str">
        <f ca="1">IFERROR(__xludf.DUMMYFUNCTION("""COMPUTED_VALUE"""),"Agree")</f>
        <v>Agree</v>
      </c>
      <c r="BA85" s="1" t="str">
        <f ca="1">IFERROR(__xludf.DUMMYFUNCTION("""COMPUTED_VALUE"""),"Agree")</f>
        <v>Agree</v>
      </c>
      <c r="BB85" s="1" t="str">
        <f ca="1">IFERROR(__xludf.DUMMYFUNCTION("""COMPUTED_VALUE"""),"Disagree")</f>
        <v>Disagree</v>
      </c>
      <c r="BC85" s="1" t="str">
        <f ca="1">IFERROR(__xludf.DUMMYFUNCTION("""COMPUTED_VALUE"""),"Join in Positive/ Healthy Family Activities, Exercise, Participate in Healthy Recreation/Hobbies")</f>
        <v>Join in Positive/ Healthy Family Activities, Exercise, Participate in Healthy Recreation/Hobbies</v>
      </c>
      <c r="BD85" s="1" t="str">
        <f ca="1">IFERROR(__xludf.DUMMYFUNCTION("""COMPUTED_VALUE"""),"Rarely")</f>
        <v>Rarely</v>
      </c>
      <c r="BF85" s="1">
        <f t="shared" ca="1" si="0"/>
        <v>1</v>
      </c>
      <c r="BG85" s="7">
        <f t="shared" ca="1" si="1"/>
        <v>4</v>
      </c>
      <c r="BH85" s="1">
        <f t="shared" ca="1" si="2"/>
        <v>4</v>
      </c>
      <c r="BI85" s="10">
        <f t="shared" ca="1" si="3"/>
        <v>1</v>
      </c>
      <c r="BJ85" s="10">
        <f t="shared" ca="1" si="4"/>
        <v>3</v>
      </c>
      <c r="BK85" s="10">
        <f t="shared" ca="1" si="5"/>
        <v>4</v>
      </c>
      <c r="BL85" s="10">
        <f t="shared" ref="BL85:BM85" ca="1" si="498">IF(I85="Yes",1,IF(I85="No",2))</f>
        <v>1</v>
      </c>
      <c r="BM85" s="10">
        <f t="shared" ca="1" si="498"/>
        <v>1</v>
      </c>
      <c r="BN85" s="10">
        <f t="shared" ca="1" si="7"/>
        <v>3</v>
      </c>
      <c r="BO85" s="10">
        <f t="shared" ref="BO85:BP85" ca="1" si="499">IF(L85="Strongly Disagree",1,IF(L85="Disagree",2,IF(L85="Neutral",3,IF(L85="Agree",4,IF(L85="Strongly Agree",5)))))</f>
        <v>4</v>
      </c>
      <c r="BP85" s="10">
        <f t="shared" ca="1" si="499"/>
        <v>3</v>
      </c>
      <c r="BQ85" s="10">
        <f t="shared" ca="1" si="9"/>
        <v>2</v>
      </c>
      <c r="BR85" s="1">
        <f t="shared" ca="1" si="10"/>
        <v>3</v>
      </c>
      <c r="BS85" s="10">
        <f t="shared" ref="BS85:CB85" ca="1" si="500">IF(P85="Not at all",1,IF(P85="A little bit",2,IF(P85="Moderately",3,IF(P85="Quite a bit",4,IF(P85="Extremely",5)))))</f>
        <v>4</v>
      </c>
      <c r="BT85" s="10">
        <f t="shared" ca="1" si="500"/>
        <v>3</v>
      </c>
      <c r="BU85" s="10">
        <f t="shared" ca="1" si="500"/>
        <v>2</v>
      </c>
      <c r="BV85" s="10">
        <f t="shared" ca="1" si="500"/>
        <v>2</v>
      </c>
      <c r="BW85" s="10">
        <f t="shared" ca="1" si="500"/>
        <v>3</v>
      </c>
      <c r="BX85" s="10">
        <f t="shared" ca="1" si="500"/>
        <v>3</v>
      </c>
      <c r="BY85" s="10">
        <f t="shared" ca="1" si="500"/>
        <v>2</v>
      </c>
      <c r="BZ85" s="10">
        <f t="shared" ca="1" si="500"/>
        <v>3</v>
      </c>
      <c r="CA85" s="10">
        <f t="shared" ca="1" si="500"/>
        <v>3</v>
      </c>
      <c r="CB85" s="10">
        <f t="shared" ca="1" si="500"/>
        <v>4</v>
      </c>
      <c r="CC85" s="10">
        <f t="shared" ca="1" si="12"/>
        <v>4</v>
      </c>
      <c r="CD85" s="10">
        <f t="shared" ref="CD85:CH85" ca="1" si="501">IF(AA85="Not at all",1,IF(AA85="A little bit",2,IF(AA85="Moderately",3,IF(AA85="Quite a bit",4,IF(AA85="Extremely",5)))))</f>
        <v>4</v>
      </c>
      <c r="CE85" s="10">
        <f t="shared" ca="1" si="501"/>
        <v>2</v>
      </c>
      <c r="CF85" s="10">
        <f t="shared" ca="1" si="501"/>
        <v>1</v>
      </c>
      <c r="CG85" s="10">
        <f t="shared" ca="1" si="501"/>
        <v>3</v>
      </c>
      <c r="CH85" s="10">
        <f t="shared" ca="1" si="501"/>
        <v>1</v>
      </c>
      <c r="CI85" s="10">
        <f t="shared" ref="CI85:CT85" ca="1" si="502">IF(AF85="Never",1,IF(AF85="Rarely",2,IF(AF85="Sometimes",3,IF(AF85="Often",4,IF(AF85="Very Often",5)))))</f>
        <v>1</v>
      </c>
      <c r="CJ85" s="10">
        <f t="shared" ca="1" si="502"/>
        <v>4</v>
      </c>
      <c r="CK85" s="10">
        <f t="shared" ca="1" si="502"/>
        <v>2</v>
      </c>
      <c r="CL85" s="10">
        <f t="shared" ca="1" si="502"/>
        <v>3</v>
      </c>
      <c r="CM85" s="10">
        <f t="shared" ca="1" si="502"/>
        <v>2</v>
      </c>
      <c r="CN85" s="10">
        <f t="shared" ca="1" si="502"/>
        <v>2</v>
      </c>
      <c r="CO85" s="10">
        <f t="shared" ca="1" si="502"/>
        <v>2</v>
      </c>
      <c r="CP85" s="10">
        <f t="shared" ca="1" si="502"/>
        <v>1</v>
      </c>
      <c r="CQ85" s="10">
        <f t="shared" ca="1" si="502"/>
        <v>2</v>
      </c>
      <c r="CR85" s="10">
        <f t="shared" ca="1" si="502"/>
        <v>1</v>
      </c>
      <c r="CS85" s="10">
        <f t="shared" ca="1" si="502"/>
        <v>1</v>
      </c>
      <c r="CT85" s="10">
        <f t="shared" ca="1" si="502"/>
        <v>2</v>
      </c>
      <c r="CU85" s="10">
        <f t="shared" ca="1" si="15"/>
        <v>1</v>
      </c>
      <c r="CV85" s="1">
        <f t="shared" ref="CV85:DE85" ca="1" si="503">IF(AS85="Strongly Disagree",1,IF(AS85="Disagree",2,IF(AS85="Neutral",3,IF(AS85="Agree",4,IF(AS85="Strongly Agree",5)))))</f>
        <v>1</v>
      </c>
      <c r="CW85" s="1">
        <f t="shared" ca="1" si="503"/>
        <v>4</v>
      </c>
      <c r="CX85" s="1">
        <f t="shared" ca="1" si="503"/>
        <v>2</v>
      </c>
      <c r="CY85" s="1">
        <f t="shared" ca="1" si="503"/>
        <v>1</v>
      </c>
      <c r="CZ85" s="1">
        <f t="shared" ca="1" si="503"/>
        <v>3</v>
      </c>
      <c r="DA85" s="1">
        <f t="shared" ca="1" si="503"/>
        <v>4</v>
      </c>
      <c r="DB85" s="1">
        <f t="shared" ca="1" si="503"/>
        <v>4</v>
      </c>
      <c r="DC85" s="1">
        <f t="shared" ca="1" si="503"/>
        <v>4</v>
      </c>
      <c r="DD85" s="1">
        <f t="shared" ca="1" si="503"/>
        <v>4</v>
      </c>
      <c r="DE85" s="1">
        <f t="shared" ca="1" si="503"/>
        <v>2</v>
      </c>
      <c r="DG85" s="1">
        <f t="shared" ca="1" si="17"/>
        <v>2</v>
      </c>
    </row>
    <row r="86" spans="1:111" ht="15">
      <c r="A86" s="8">
        <f ca="1">IFERROR(__xludf.DUMMYFUNCTION("""COMPUTED_VALUE"""),43802.570666493)</f>
        <v>43802.570666492997</v>
      </c>
      <c r="B86" s="1" t="str">
        <f ca="1">IFERROR(__xludf.DUMMYFUNCTION("""COMPUTED_VALUE"""),"Yes")</f>
        <v>Yes</v>
      </c>
      <c r="C86" s="3" t="str">
        <f ca="1">IFERROR(__xludf.DUMMYFUNCTION("""COMPUTED_VALUE"""),"Sworn Officer")</f>
        <v>Sworn Officer</v>
      </c>
      <c r="D86" s="1" t="str">
        <f ca="1">IFERROR(__xludf.DUMMYFUNCTION("""COMPUTED_VALUE"""),"7-13 years")</f>
        <v>7-13 years</v>
      </c>
      <c r="E86" s="1" t="str">
        <f ca="1">IFERROR(__xludf.DUMMYFUNCTION("""COMPUTED_VALUE"""),"Not at all")</f>
        <v>Not at all</v>
      </c>
      <c r="F86" s="1" t="str">
        <f ca="1">IFERROR(__xludf.DUMMYFUNCTION("""COMPUTED_VALUE"""),"No")</f>
        <v>No</v>
      </c>
      <c r="G86" s="1" t="str">
        <f ca="1">IFERROR(__xludf.DUMMYFUNCTION("""COMPUTED_VALUE"""),"Sometimes")</f>
        <v>Sometimes</v>
      </c>
      <c r="H86" s="1" t="str">
        <f ca="1">IFERROR(__xludf.DUMMYFUNCTION("""COMPUTED_VALUE"""),"A little bit")</f>
        <v>A little bit</v>
      </c>
      <c r="I86" s="1" t="str">
        <f ca="1">IFERROR(__xludf.DUMMYFUNCTION("""COMPUTED_VALUE"""),"Yes")</f>
        <v>Yes</v>
      </c>
      <c r="J86" s="1" t="str">
        <f ca="1">IFERROR(__xludf.DUMMYFUNCTION("""COMPUTED_VALUE"""),"No")</f>
        <v>No</v>
      </c>
      <c r="K86" s="1" t="str">
        <f ca="1">IFERROR(__xludf.DUMMYFUNCTION("""COMPUTED_VALUE"""),"Sometimes")</f>
        <v>Sometimes</v>
      </c>
      <c r="L86" s="1" t="str">
        <f ca="1">IFERROR(__xludf.DUMMYFUNCTION("""COMPUTED_VALUE"""),"Neutral")</f>
        <v>Neutral</v>
      </c>
      <c r="M86" s="1" t="str">
        <f ca="1">IFERROR(__xludf.DUMMYFUNCTION("""COMPUTED_VALUE"""),"Strongly Disagree")</f>
        <v>Strongly Disagree</v>
      </c>
      <c r="N86" s="1" t="str">
        <f ca="1">IFERROR(__xludf.DUMMYFUNCTION("""COMPUTED_VALUE"""),"Not at all")</f>
        <v>Not at all</v>
      </c>
      <c r="O86" s="1" t="str">
        <f ca="1">IFERROR(__xludf.DUMMYFUNCTION("""COMPUTED_VALUE"""),"Neutral")</f>
        <v>Neutral</v>
      </c>
      <c r="P86" s="1" t="str">
        <f ca="1">IFERROR(__xludf.DUMMYFUNCTION("""COMPUTED_VALUE"""),"Moderately")</f>
        <v>Moderately</v>
      </c>
      <c r="Q86" s="1" t="str">
        <f ca="1">IFERROR(__xludf.DUMMYFUNCTION("""COMPUTED_VALUE"""),"Not at all")</f>
        <v>Not at all</v>
      </c>
      <c r="R86" s="1" t="str">
        <f ca="1">IFERROR(__xludf.DUMMYFUNCTION("""COMPUTED_VALUE"""),"Moderately")</f>
        <v>Moderately</v>
      </c>
      <c r="S86" s="1" t="str">
        <f ca="1">IFERROR(__xludf.DUMMYFUNCTION("""COMPUTED_VALUE"""),"Moderately")</f>
        <v>Moderately</v>
      </c>
      <c r="T86" s="1" t="str">
        <f ca="1">IFERROR(__xludf.DUMMYFUNCTION("""COMPUTED_VALUE"""),"A little bit")</f>
        <v>A little bit</v>
      </c>
      <c r="U86" s="1" t="str">
        <f ca="1">IFERROR(__xludf.DUMMYFUNCTION("""COMPUTED_VALUE"""),"Moderately")</f>
        <v>Moderately</v>
      </c>
      <c r="V86" s="1" t="str">
        <f ca="1">IFERROR(__xludf.DUMMYFUNCTION("""COMPUTED_VALUE"""),"Quite a bit")</f>
        <v>Quite a bit</v>
      </c>
      <c r="W86" s="1" t="str">
        <f ca="1">IFERROR(__xludf.DUMMYFUNCTION("""COMPUTED_VALUE"""),"Not at all")</f>
        <v>Not at all</v>
      </c>
      <c r="X86" s="1" t="str">
        <f ca="1">IFERROR(__xludf.DUMMYFUNCTION("""COMPUTED_VALUE"""),"Not at all")</f>
        <v>Not at all</v>
      </c>
      <c r="Y86" s="1" t="str">
        <f ca="1">IFERROR(__xludf.DUMMYFUNCTION("""COMPUTED_VALUE"""),"Moderately")</f>
        <v>Moderately</v>
      </c>
      <c r="Z86" s="1" t="str">
        <f ca="1">IFERROR(__xludf.DUMMYFUNCTION("""COMPUTED_VALUE"""),"Both")</f>
        <v>Both</v>
      </c>
      <c r="AA86" s="1" t="str">
        <f ca="1">IFERROR(__xludf.DUMMYFUNCTION("""COMPUTED_VALUE"""),"Quite a bit")</f>
        <v>Quite a bit</v>
      </c>
      <c r="AB86" s="1" t="str">
        <f ca="1">IFERROR(__xludf.DUMMYFUNCTION("""COMPUTED_VALUE"""),"Extremely")</f>
        <v>Extremely</v>
      </c>
      <c r="AC86" s="1" t="str">
        <f ca="1">IFERROR(__xludf.DUMMYFUNCTION("""COMPUTED_VALUE"""),"Extremely")</f>
        <v>Extremely</v>
      </c>
      <c r="AD86" s="1" t="str">
        <f ca="1">IFERROR(__xludf.DUMMYFUNCTION("""COMPUTED_VALUE"""),"Not at all")</f>
        <v>Not at all</v>
      </c>
      <c r="AE86" s="1" t="str">
        <f ca="1">IFERROR(__xludf.DUMMYFUNCTION("""COMPUTED_VALUE"""),"Not at all")</f>
        <v>Not at all</v>
      </c>
      <c r="AF86" s="1" t="str">
        <f ca="1">IFERROR(__xludf.DUMMYFUNCTION("""COMPUTED_VALUE"""),"Rarely")</f>
        <v>Rarely</v>
      </c>
      <c r="AG86" s="1" t="str">
        <f ca="1">IFERROR(__xludf.DUMMYFUNCTION("""COMPUTED_VALUE"""),"Rarely")</f>
        <v>Rarely</v>
      </c>
      <c r="AH86" s="1" t="str">
        <f ca="1">IFERROR(__xludf.DUMMYFUNCTION("""COMPUTED_VALUE"""),"Sometimes")</f>
        <v>Sometimes</v>
      </c>
      <c r="AI86" s="1" t="str">
        <f ca="1">IFERROR(__xludf.DUMMYFUNCTION("""COMPUTED_VALUE"""),"Rarely")</f>
        <v>Rarely</v>
      </c>
      <c r="AJ86" s="1" t="str">
        <f ca="1">IFERROR(__xludf.DUMMYFUNCTION("""COMPUTED_VALUE"""),"Never")</f>
        <v>Never</v>
      </c>
      <c r="AK86" s="1" t="str">
        <f ca="1">IFERROR(__xludf.DUMMYFUNCTION("""COMPUTED_VALUE"""),"Never")</f>
        <v>Never</v>
      </c>
      <c r="AL86" s="1" t="str">
        <f ca="1">IFERROR(__xludf.DUMMYFUNCTION("""COMPUTED_VALUE"""),"Sometimes")</f>
        <v>Sometimes</v>
      </c>
      <c r="AM86" s="1" t="str">
        <f ca="1">IFERROR(__xludf.DUMMYFUNCTION("""COMPUTED_VALUE"""),"Sometimes")</f>
        <v>Sometimes</v>
      </c>
      <c r="AN86" s="1" t="str">
        <f ca="1">IFERROR(__xludf.DUMMYFUNCTION("""COMPUTED_VALUE"""),"Rarely")</f>
        <v>Rarely</v>
      </c>
      <c r="AO86" s="1" t="str">
        <f ca="1">IFERROR(__xludf.DUMMYFUNCTION("""COMPUTED_VALUE"""),"Rarely")</f>
        <v>Rarely</v>
      </c>
      <c r="AP86" s="1" t="str">
        <f ca="1">IFERROR(__xludf.DUMMYFUNCTION("""COMPUTED_VALUE"""),"Never")</f>
        <v>Never</v>
      </c>
      <c r="AQ86" s="1" t="str">
        <f ca="1">IFERROR(__xludf.DUMMYFUNCTION("""COMPUTED_VALUE"""),"Never")</f>
        <v>Never</v>
      </c>
      <c r="AR86" s="1" t="str">
        <f ca="1">IFERROR(__xludf.DUMMYFUNCTION("""COMPUTED_VALUE"""),"Never")</f>
        <v>Never</v>
      </c>
      <c r="AS86" s="1" t="str">
        <f ca="1">IFERROR(__xludf.DUMMYFUNCTION("""COMPUTED_VALUE"""),"Disagree")</f>
        <v>Disagree</v>
      </c>
      <c r="AT86" s="1" t="str">
        <f ca="1">IFERROR(__xludf.DUMMYFUNCTION("""COMPUTED_VALUE"""),"Agree")</f>
        <v>Agree</v>
      </c>
      <c r="AU86" s="1" t="str">
        <f ca="1">IFERROR(__xludf.DUMMYFUNCTION("""COMPUTED_VALUE"""),"Agree")</f>
        <v>Agree</v>
      </c>
      <c r="AV86" s="1" t="str">
        <f ca="1">IFERROR(__xludf.DUMMYFUNCTION("""COMPUTED_VALUE"""),"Disagree")</f>
        <v>Disagree</v>
      </c>
      <c r="AW86" s="1" t="str">
        <f ca="1">IFERROR(__xludf.DUMMYFUNCTION("""COMPUTED_VALUE"""),"Disagree")</f>
        <v>Disagree</v>
      </c>
      <c r="AX86" s="1" t="str">
        <f ca="1">IFERROR(__xludf.DUMMYFUNCTION("""COMPUTED_VALUE"""),"Disagree")</f>
        <v>Disagree</v>
      </c>
      <c r="AY86" s="1" t="str">
        <f ca="1">IFERROR(__xludf.DUMMYFUNCTION("""COMPUTED_VALUE"""),"Agree")</f>
        <v>Agree</v>
      </c>
      <c r="AZ86" s="1" t="str">
        <f ca="1">IFERROR(__xludf.DUMMYFUNCTION("""COMPUTED_VALUE"""),"Neutral")</f>
        <v>Neutral</v>
      </c>
      <c r="BA86" s="1" t="str">
        <f ca="1">IFERROR(__xludf.DUMMYFUNCTION("""COMPUTED_VALUE"""),"Agree")</f>
        <v>Agree</v>
      </c>
      <c r="BB86" s="1" t="str">
        <f ca="1">IFERROR(__xludf.DUMMYFUNCTION("""COMPUTED_VALUE"""),"Agree")</f>
        <v>Agree</v>
      </c>
      <c r="BC86" s="1" t="str">
        <f ca="1">IFERROR(__xludf.DUMMYFUNCTION("""COMPUTED_VALUE"""),"Join in Positive/ Healthy Family Activities, Exercise, Meditation/ Mindfulness, Talk to others outside of the department about your hard shift, Participate in Healthy Recreation/Hobbies")</f>
        <v>Join in Positive/ Healthy Family Activities, Exercise, Meditation/ Mindfulness, Talk to others outside of the department about your hard shift, Participate in Healthy Recreation/Hobbies</v>
      </c>
      <c r="BD86" s="1" t="str">
        <f ca="1">IFERROR(__xludf.DUMMYFUNCTION("""COMPUTED_VALUE"""),"Never")</f>
        <v>Never</v>
      </c>
      <c r="BF86" s="1">
        <f t="shared" ca="1" si="0"/>
        <v>1</v>
      </c>
      <c r="BG86" s="7">
        <f t="shared" ca="1" si="1"/>
        <v>2</v>
      </c>
      <c r="BH86" s="1">
        <f t="shared" ca="1" si="2"/>
        <v>1</v>
      </c>
      <c r="BI86" s="10">
        <f t="shared" ca="1" si="3"/>
        <v>2</v>
      </c>
      <c r="BJ86" s="10">
        <f t="shared" ca="1" si="4"/>
        <v>3</v>
      </c>
      <c r="BK86" s="10">
        <f t="shared" ca="1" si="5"/>
        <v>2</v>
      </c>
      <c r="BL86" s="10">
        <f t="shared" ref="BL86:BM86" ca="1" si="504">IF(I86="Yes",1,IF(I86="No",2))</f>
        <v>1</v>
      </c>
      <c r="BM86" s="10">
        <f t="shared" ca="1" si="504"/>
        <v>2</v>
      </c>
      <c r="BN86" s="10">
        <f t="shared" ca="1" si="7"/>
        <v>3</v>
      </c>
      <c r="BO86" s="10">
        <f t="shared" ref="BO86:BP86" ca="1" si="505">IF(L86="Strongly Disagree",1,IF(L86="Disagree",2,IF(L86="Neutral",3,IF(L86="Agree",4,IF(L86="Strongly Agree",5)))))</f>
        <v>3</v>
      </c>
      <c r="BP86" s="10">
        <f t="shared" ca="1" si="505"/>
        <v>1</v>
      </c>
      <c r="BQ86" s="10">
        <f t="shared" ca="1" si="9"/>
        <v>1</v>
      </c>
      <c r="BR86" s="1">
        <f t="shared" ca="1" si="10"/>
        <v>3</v>
      </c>
      <c r="BS86" s="10">
        <f t="shared" ref="BS86:CB86" ca="1" si="506">IF(P86="Not at all",1,IF(P86="A little bit",2,IF(P86="Moderately",3,IF(P86="Quite a bit",4,IF(P86="Extremely",5)))))</f>
        <v>3</v>
      </c>
      <c r="BT86" s="10">
        <f t="shared" ca="1" si="506"/>
        <v>1</v>
      </c>
      <c r="BU86" s="10">
        <f t="shared" ca="1" si="506"/>
        <v>3</v>
      </c>
      <c r="BV86" s="10">
        <f t="shared" ca="1" si="506"/>
        <v>3</v>
      </c>
      <c r="BW86" s="10">
        <f t="shared" ca="1" si="506"/>
        <v>2</v>
      </c>
      <c r="BX86" s="10">
        <f t="shared" ca="1" si="506"/>
        <v>3</v>
      </c>
      <c r="BY86" s="10">
        <f t="shared" ca="1" si="506"/>
        <v>4</v>
      </c>
      <c r="BZ86" s="10">
        <f t="shared" ca="1" si="506"/>
        <v>1</v>
      </c>
      <c r="CA86" s="10">
        <f t="shared" ca="1" si="506"/>
        <v>1</v>
      </c>
      <c r="CB86" s="10">
        <f t="shared" ca="1" si="506"/>
        <v>3</v>
      </c>
      <c r="CC86" s="10">
        <f t="shared" ca="1" si="12"/>
        <v>3</v>
      </c>
      <c r="CD86" s="10">
        <f t="shared" ref="CD86:CH86" ca="1" si="507">IF(AA86="Not at all",1,IF(AA86="A little bit",2,IF(AA86="Moderately",3,IF(AA86="Quite a bit",4,IF(AA86="Extremely",5)))))</f>
        <v>4</v>
      </c>
      <c r="CE86" s="10">
        <f t="shared" ca="1" si="507"/>
        <v>5</v>
      </c>
      <c r="CF86" s="10">
        <f t="shared" ca="1" si="507"/>
        <v>5</v>
      </c>
      <c r="CG86" s="10">
        <f t="shared" ca="1" si="507"/>
        <v>1</v>
      </c>
      <c r="CH86" s="10">
        <f t="shared" ca="1" si="507"/>
        <v>1</v>
      </c>
      <c r="CI86" s="10">
        <f t="shared" ref="CI86:CT86" ca="1" si="508">IF(AF86="Never",1,IF(AF86="Rarely",2,IF(AF86="Sometimes",3,IF(AF86="Often",4,IF(AF86="Very Often",5)))))</f>
        <v>2</v>
      </c>
      <c r="CJ86" s="10">
        <f t="shared" ca="1" si="508"/>
        <v>2</v>
      </c>
      <c r="CK86" s="10">
        <f t="shared" ca="1" si="508"/>
        <v>3</v>
      </c>
      <c r="CL86" s="10">
        <f t="shared" ca="1" si="508"/>
        <v>2</v>
      </c>
      <c r="CM86" s="10">
        <f t="shared" ca="1" si="508"/>
        <v>1</v>
      </c>
      <c r="CN86" s="10">
        <f t="shared" ca="1" si="508"/>
        <v>1</v>
      </c>
      <c r="CO86" s="10">
        <f t="shared" ca="1" si="508"/>
        <v>3</v>
      </c>
      <c r="CP86" s="10">
        <f t="shared" ca="1" si="508"/>
        <v>3</v>
      </c>
      <c r="CQ86" s="10">
        <f t="shared" ca="1" si="508"/>
        <v>2</v>
      </c>
      <c r="CR86" s="10">
        <f t="shared" ca="1" si="508"/>
        <v>2</v>
      </c>
      <c r="CS86" s="10">
        <f t="shared" ca="1" si="508"/>
        <v>1</v>
      </c>
      <c r="CT86" s="10">
        <f t="shared" ca="1" si="508"/>
        <v>1</v>
      </c>
      <c r="CU86" s="10">
        <f t="shared" ca="1" si="15"/>
        <v>1</v>
      </c>
      <c r="CV86" s="1">
        <f t="shared" ref="CV86:DE86" ca="1" si="509">IF(AS86="Strongly Disagree",1,IF(AS86="Disagree",2,IF(AS86="Neutral",3,IF(AS86="Agree",4,IF(AS86="Strongly Agree",5)))))</f>
        <v>2</v>
      </c>
      <c r="CW86" s="1">
        <f t="shared" ca="1" si="509"/>
        <v>4</v>
      </c>
      <c r="CX86" s="1">
        <f t="shared" ca="1" si="509"/>
        <v>4</v>
      </c>
      <c r="CY86" s="1">
        <f t="shared" ca="1" si="509"/>
        <v>2</v>
      </c>
      <c r="CZ86" s="1">
        <f t="shared" ca="1" si="509"/>
        <v>2</v>
      </c>
      <c r="DA86" s="1">
        <f t="shared" ca="1" si="509"/>
        <v>2</v>
      </c>
      <c r="DB86" s="1">
        <f t="shared" ca="1" si="509"/>
        <v>4</v>
      </c>
      <c r="DC86" s="1">
        <f t="shared" ca="1" si="509"/>
        <v>3</v>
      </c>
      <c r="DD86" s="1">
        <f t="shared" ca="1" si="509"/>
        <v>4</v>
      </c>
      <c r="DE86" s="1">
        <f t="shared" ca="1" si="509"/>
        <v>4</v>
      </c>
      <c r="DG86" s="1">
        <f t="shared" ca="1" si="17"/>
        <v>1</v>
      </c>
    </row>
    <row r="87" spans="1:111" ht="15">
      <c r="A87" s="8">
        <f ca="1">IFERROR(__xludf.DUMMYFUNCTION("""COMPUTED_VALUE"""),43802.5713761689)</f>
        <v>43802.571376168897</v>
      </c>
      <c r="B87" s="1" t="str">
        <f ca="1">IFERROR(__xludf.DUMMYFUNCTION("""COMPUTED_VALUE"""),"Yes")</f>
        <v>Yes</v>
      </c>
      <c r="C87" s="3" t="str">
        <f ca="1">IFERROR(__xludf.DUMMYFUNCTION("""COMPUTED_VALUE"""),"Sworn Officer")</f>
        <v>Sworn Officer</v>
      </c>
      <c r="D87" s="1" t="str">
        <f ca="1">IFERROR(__xludf.DUMMYFUNCTION("""COMPUTED_VALUE"""),"7-13 years")</f>
        <v>7-13 years</v>
      </c>
      <c r="E87" s="1" t="str">
        <f ca="1">IFERROR(__xludf.DUMMYFUNCTION("""COMPUTED_VALUE"""),"Moderately")</f>
        <v>Moderately</v>
      </c>
      <c r="F87" s="1" t="str">
        <f ca="1">IFERROR(__xludf.DUMMYFUNCTION("""COMPUTED_VALUE"""),"No")</f>
        <v>No</v>
      </c>
      <c r="G87" s="1" t="str">
        <f ca="1">IFERROR(__xludf.DUMMYFUNCTION("""COMPUTED_VALUE"""),"Sometimes")</f>
        <v>Sometimes</v>
      </c>
      <c r="H87" s="1" t="str">
        <f ca="1">IFERROR(__xludf.DUMMYFUNCTION("""COMPUTED_VALUE"""),"Moderately")</f>
        <v>Moderately</v>
      </c>
      <c r="I87" s="1" t="str">
        <f ca="1">IFERROR(__xludf.DUMMYFUNCTION("""COMPUTED_VALUE"""),"Yes")</f>
        <v>Yes</v>
      </c>
      <c r="J87" s="1" t="str">
        <f ca="1">IFERROR(__xludf.DUMMYFUNCTION("""COMPUTED_VALUE"""),"No")</f>
        <v>No</v>
      </c>
      <c r="K87" s="1" t="str">
        <f ca="1">IFERROR(__xludf.DUMMYFUNCTION("""COMPUTED_VALUE"""),"Sometimes")</f>
        <v>Sometimes</v>
      </c>
      <c r="L87" s="1" t="str">
        <f ca="1">IFERROR(__xludf.DUMMYFUNCTION("""COMPUTED_VALUE"""),"Neutral")</f>
        <v>Neutral</v>
      </c>
      <c r="M87" s="1" t="str">
        <f ca="1">IFERROR(__xludf.DUMMYFUNCTION("""COMPUTED_VALUE"""),"Agree")</f>
        <v>Agree</v>
      </c>
      <c r="N87" s="1" t="str">
        <f ca="1">IFERROR(__xludf.DUMMYFUNCTION("""COMPUTED_VALUE"""),"A little bit")</f>
        <v>A little bit</v>
      </c>
      <c r="O87" s="1" t="str">
        <f ca="1">IFERROR(__xludf.DUMMYFUNCTION("""COMPUTED_VALUE"""),"Agree")</f>
        <v>Agree</v>
      </c>
      <c r="P87" s="1" t="str">
        <f ca="1">IFERROR(__xludf.DUMMYFUNCTION("""COMPUTED_VALUE"""),"Moderately")</f>
        <v>Moderately</v>
      </c>
      <c r="Q87" s="1" t="str">
        <f ca="1">IFERROR(__xludf.DUMMYFUNCTION("""COMPUTED_VALUE"""),"A little bit")</f>
        <v>A little bit</v>
      </c>
      <c r="R87" s="1" t="str">
        <f ca="1">IFERROR(__xludf.DUMMYFUNCTION("""COMPUTED_VALUE"""),"A little bit")</f>
        <v>A little bit</v>
      </c>
      <c r="S87" s="1" t="str">
        <f ca="1">IFERROR(__xludf.DUMMYFUNCTION("""COMPUTED_VALUE"""),"Quite a bit")</f>
        <v>Quite a bit</v>
      </c>
      <c r="T87" s="1" t="str">
        <f ca="1">IFERROR(__xludf.DUMMYFUNCTION("""COMPUTED_VALUE"""),"Quite a bit")</f>
        <v>Quite a bit</v>
      </c>
      <c r="U87" s="1" t="str">
        <f ca="1">IFERROR(__xludf.DUMMYFUNCTION("""COMPUTED_VALUE"""),"Quite a bit")</f>
        <v>Quite a bit</v>
      </c>
      <c r="V87" s="1" t="str">
        <f ca="1">IFERROR(__xludf.DUMMYFUNCTION("""COMPUTED_VALUE"""),"A little bit")</f>
        <v>A little bit</v>
      </c>
      <c r="W87" s="1" t="str">
        <f ca="1">IFERROR(__xludf.DUMMYFUNCTION("""COMPUTED_VALUE"""),"A little bit")</f>
        <v>A little bit</v>
      </c>
      <c r="X87" s="1" t="str">
        <f ca="1">IFERROR(__xludf.DUMMYFUNCTION("""COMPUTED_VALUE"""),"Moderately")</f>
        <v>Moderately</v>
      </c>
      <c r="Y87" s="1" t="str">
        <f ca="1">IFERROR(__xludf.DUMMYFUNCTION("""COMPUTED_VALUE"""),"Quite a bit")</f>
        <v>Quite a bit</v>
      </c>
      <c r="Z87" s="1" t="str">
        <f ca="1">IFERROR(__xludf.DUMMYFUNCTION("""COMPUTED_VALUE"""),"Not at all")</f>
        <v>Not at all</v>
      </c>
      <c r="AA87" s="1" t="str">
        <f ca="1">IFERROR(__xludf.DUMMYFUNCTION("""COMPUTED_VALUE"""),"Not at all")</f>
        <v>Not at all</v>
      </c>
      <c r="AB87" s="1" t="str">
        <f ca="1">IFERROR(__xludf.DUMMYFUNCTION("""COMPUTED_VALUE"""),"Not at all")</f>
        <v>Not at all</v>
      </c>
      <c r="AC87" s="1" t="str">
        <f ca="1">IFERROR(__xludf.DUMMYFUNCTION("""COMPUTED_VALUE"""),"Not at all")</f>
        <v>Not at all</v>
      </c>
      <c r="AD87" s="1" t="str">
        <f ca="1">IFERROR(__xludf.DUMMYFUNCTION("""COMPUTED_VALUE"""),"Not at all")</f>
        <v>Not at all</v>
      </c>
      <c r="AE87" s="1" t="str">
        <f ca="1">IFERROR(__xludf.DUMMYFUNCTION("""COMPUTED_VALUE"""),"A little bit")</f>
        <v>A little bit</v>
      </c>
      <c r="AF87" s="1" t="str">
        <f ca="1">IFERROR(__xludf.DUMMYFUNCTION("""COMPUTED_VALUE"""),"Very Often")</f>
        <v>Very Often</v>
      </c>
      <c r="AG87" s="1" t="str">
        <f ca="1">IFERROR(__xludf.DUMMYFUNCTION("""COMPUTED_VALUE"""),"Very Often")</f>
        <v>Very Often</v>
      </c>
      <c r="AH87" s="1" t="str">
        <f ca="1">IFERROR(__xludf.DUMMYFUNCTION("""COMPUTED_VALUE"""),"Sometimes")</f>
        <v>Sometimes</v>
      </c>
      <c r="AI87" s="1" t="str">
        <f ca="1">IFERROR(__xludf.DUMMYFUNCTION("""COMPUTED_VALUE"""),"Sometimes")</f>
        <v>Sometimes</v>
      </c>
      <c r="AJ87" s="1" t="str">
        <f ca="1">IFERROR(__xludf.DUMMYFUNCTION("""COMPUTED_VALUE"""),"Sometimes")</f>
        <v>Sometimes</v>
      </c>
      <c r="AK87" s="1" t="str">
        <f ca="1">IFERROR(__xludf.DUMMYFUNCTION("""COMPUTED_VALUE"""),"Sometimes")</f>
        <v>Sometimes</v>
      </c>
      <c r="AL87" s="1" t="str">
        <f ca="1">IFERROR(__xludf.DUMMYFUNCTION("""COMPUTED_VALUE"""),"Sometimes")</f>
        <v>Sometimes</v>
      </c>
      <c r="AM87" s="1" t="str">
        <f ca="1">IFERROR(__xludf.DUMMYFUNCTION("""COMPUTED_VALUE"""),"Rarely")</f>
        <v>Rarely</v>
      </c>
      <c r="AN87" s="1" t="str">
        <f ca="1">IFERROR(__xludf.DUMMYFUNCTION("""COMPUTED_VALUE"""),"Sometimes")</f>
        <v>Sometimes</v>
      </c>
      <c r="AO87" s="1" t="str">
        <f ca="1">IFERROR(__xludf.DUMMYFUNCTION("""COMPUTED_VALUE"""),"Never")</f>
        <v>Never</v>
      </c>
      <c r="AP87" s="1" t="str">
        <f ca="1">IFERROR(__xludf.DUMMYFUNCTION("""COMPUTED_VALUE"""),"Sometimes")</f>
        <v>Sometimes</v>
      </c>
      <c r="AQ87" s="1" t="str">
        <f ca="1">IFERROR(__xludf.DUMMYFUNCTION("""COMPUTED_VALUE"""),"Never")</f>
        <v>Never</v>
      </c>
      <c r="AR87" s="1" t="str">
        <f ca="1">IFERROR(__xludf.DUMMYFUNCTION("""COMPUTED_VALUE"""),"Never")</f>
        <v>Never</v>
      </c>
      <c r="AS87" s="1" t="str">
        <f ca="1">IFERROR(__xludf.DUMMYFUNCTION("""COMPUTED_VALUE"""),"Neutral")</f>
        <v>Neutral</v>
      </c>
      <c r="AT87" s="1" t="str">
        <f ca="1">IFERROR(__xludf.DUMMYFUNCTION("""COMPUTED_VALUE"""),"Neutral")</f>
        <v>Neutral</v>
      </c>
      <c r="AU87" s="1" t="str">
        <f ca="1">IFERROR(__xludf.DUMMYFUNCTION("""COMPUTED_VALUE"""),"Strongly Disagree")</f>
        <v>Strongly Disagree</v>
      </c>
      <c r="AV87" s="1" t="str">
        <f ca="1">IFERROR(__xludf.DUMMYFUNCTION("""COMPUTED_VALUE"""),"Strongly Disagree")</f>
        <v>Strongly Disagree</v>
      </c>
      <c r="AW87" s="1" t="str">
        <f ca="1">IFERROR(__xludf.DUMMYFUNCTION("""COMPUTED_VALUE"""),"Strongly Disagree")</f>
        <v>Strongly Disagree</v>
      </c>
      <c r="AX87" s="1" t="str">
        <f ca="1">IFERROR(__xludf.DUMMYFUNCTION("""COMPUTED_VALUE"""),"Strongly Disagree")</f>
        <v>Strongly Disagree</v>
      </c>
      <c r="AY87" s="1" t="str">
        <f ca="1">IFERROR(__xludf.DUMMYFUNCTION("""COMPUTED_VALUE"""),"Strongly Disagree")</f>
        <v>Strongly Disagree</v>
      </c>
      <c r="AZ87" s="1" t="str">
        <f ca="1">IFERROR(__xludf.DUMMYFUNCTION("""COMPUTED_VALUE"""),"Strongly Disagree")</f>
        <v>Strongly Disagree</v>
      </c>
      <c r="BA87" s="1" t="str">
        <f ca="1">IFERROR(__xludf.DUMMYFUNCTION("""COMPUTED_VALUE"""),"Agree")</f>
        <v>Agree</v>
      </c>
      <c r="BB87" s="1" t="str">
        <f ca="1">IFERROR(__xludf.DUMMYFUNCTION("""COMPUTED_VALUE"""),"Agree")</f>
        <v>Agree</v>
      </c>
      <c r="BC87" s="1" t="str">
        <f ca="1">IFERROR(__xludf.DUMMYFUNCTION("""COMPUTED_VALUE"""),"Exercise, Talk to only those inside the department about your hard shift")</f>
        <v>Exercise, Talk to only those inside the department about your hard shift</v>
      </c>
      <c r="BD87" s="1" t="str">
        <f ca="1">IFERROR(__xludf.DUMMYFUNCTION("""COMPUTED_VALUE"""),"Rarely")</f>
        <v>Rarely</v>
      </c>
      <c r="BF87" s="1">
        <f t="shared" ca="1" si="0"/>
        <v>1</v>
      </c>
      <c r="BG87" s="7">
        <f t="shared" ca="1" si="1"/>
        <v>2</v>
      </c>
      <c r="BH87" s="1">
        <f t="shared" ca="1" si="2"/>
        <v>3</v>
      </c>
      <c r="BI87" s="10">
        <f t="shared" ca="1" si="3"/>
        <v>2</v>
      </c>
      <c r="BJ87" s="10">
        <f t="shared" ca="1" si="4"/>
        <v>3</v>
      </c>
      <c r="BK87" s="10">
        <f t="shared" ca="1" si="5"/>
        <v>3</v>
      </c>
      <c r="BL87" s="10">
        <f t="shared" ref="BL87:BM87" ca="1" si="510">IF(I87="Yes",1,IF(I87="No",2))</f>
        <v>1</v>
      </c>
      <c r="BM87" s="10">
        <f t="shared" ca="1" si="510"/>
        <v>2</v>
      </c>
      <c r="BN87" s="10">
        <f t="shared" ca="1" si="7"/>
        <v>3</v>
      </c>
      <c r="BO87" s="10">
        <f t="shared" ref="BO87:BP87" ca="1" si="511">IF(L87="Strongly Disagree",1,IF(L87="Disagree",2,IF(L87="Neutral",3,IF(L87="Agree",4,IF(L87="Strongly Agree",5)))))</f>
        <v>3</v>
      </c>
      <c r="BP87" s="10">
        <f t="shared" ca="1" si="511"/>
        <v>4</v>
      </c>
      <c r="BQ87" s="10">
        <f t="shared" ca="1" si="9"/>
        <v>2</v>
      </c>
      <c r="BR87" s="1">
        <f t="shared" ca="1" si="10"/>
        <v>4</v>
      </c>
      <c r="BS87" s="10">
        <f t="shared" ref="BS87:CB87" ca="1" si="512">IF(P87="Not at all",1,IF(P87="A little bit",2,IF(P87="Moderately",3,IF(P87="Quite a bit",4,IF(P87="Extremely",5)))))</f>
        <v>3</v>
      </c>
      <c r="BT87" s="10">
        <f t="shared" ca="1" si="512"/>
        <v>2</v>
      </c>
      <c r="BU87" s="10">
        <f t="shared" ca="1" si="512"/>
        <v>2</v>
      </c>
      <c r="BV87" s="10">
        <f t="shared" ca="1" si="512"/>
        <v>4</v>
      </c>
      <c r="BW87" s="10">
        <f t="shared" ca="1" si="512"/>
        <v>4</v>
      </c>
      <c r="BX87" s="10">
        <f t="shared" ca="1" si="512"/>
        <v>4</v>
      </c>
      <c r="BY87" s="10">
        <f t="shared" ca="1" si="512"/>
        <v>2</v>
      </c>
      <c r="BZ87" s="10">
        <f t="shared" ca="1" si="512"/>
        <v>2</v>
      </c>
      <c r="CA87" s="10">
        <f t="shared" ca="1" si="512"/>
        <v>3</v>
      </c>
      <c r="CB87" s="10">
        <f t="shared" ca="1" si="512"/>
        <v>4</v>
      </c>
      <c r="CC87" s="10">
        <f t="shared" ca="1" si="12"/>
        <v>4</v>
      </c>
      <c r="CD87" s="10">
        <f t="shared" ref="CD87:CH87" ca="1" si="513">IF(AA87="Not at all",1,IF(AA87="A little bit",2,IF(AA87="Moderately",3,IF(AA87="Quite a bit",4,IF(AA87="Extremely",5)))))</f>
        <v>1</v>
      </c>
      <c r="CE87" s="10">
        <f t="shared" ca="1" si="513"/>
        <v>1</v>
      </c>
      <c r="CF87" s="10">
        <f t="shared" ca="1" si="513"/>
        <v>1</v>
      </c>
      <c r="CG87" s="10">
        <f t="shared" ca="1" si="513"/>
        <v>1</v>
      </c>
      <c r="CH87" s="10">
        <f t="shared" ca="1" si="513"/>
        <v>2</v>
      </c>
      <c r="CI87" s="10">
        <f t="shared" ref="CI87:CT87" ca="1" si="514">IF(AF87="Never",1,IF(AF87="Rarely",2,IF(AF87="Sometimes",3,IF(AF87="Often",4,IF(AF87="Very Often",5)))))</f>
        <v>5</v>
      </c>
      <c r="CJ87" s="10">
        <f t="shared" ca="1" si="514"/>
        <v>5</v>
      </c>
      <c r="CK87" s="10">
        <f t="shared" ca="1" si="514"/>
        <v>3</v>
      </c>
      <c r="CL87" s="10">
        <f t="shared" ca="1" si="514"/>
        <v>3</v>
      </c>
      <c r="CM87" s="10">
        <f t="shared" ca="1" si="514"/>
        <v>3</v>
      </c>
      <c r="CN87" s="10">
        <f t="shared" ca="1" si="514"/>
        <v>3</v>
      </c>
      <c r="CO87" s="10">
        <f t="shared" ca="1" si="514"/>
        <v>3</v>
      </c>
      <c r="CP87" s="10">
        <f t="shared" ca="1" si="514"/>
        <v>2</v>
      </c>
      <c r="CQ87" s="10">
        <f t="shared" ca="1" si="514"/>
        <v>3</v>
      </c>
      <c r="CR87" s="10">
        <f t="shared" ca="1" si="514"/>
        <v>1</v>
      </c>
      <c r="CS87" s="10">
        <f t="shared" ca="1" si="514"/>
        <v>3</v>
      </c>
      <c r="CT87" s="10">
        <f t="shared" ca="1" si="514"/>
        <v>1</v>
      </c>
      <c r="CU87" s="10">
        <f t="shared" ca="1" si="15"/>
        <v>1</v>
      </c>
      <c r="CV87" s="1">
        <f t="shared" ref="CV87:DE87" ca="1" si="515">IF(AS87="Strongly Disagree",1,IF(AS87="Disagree",2,IF(AS87="Neutral",3,IF(AS87="Agree",4,IF(AS87="Strongly Agree",5)))))</f>
        <v>3</v>
      </c>
      <c r="CW87" s="1">
        <f t="shared" ca="1" si="515"/>
        <v>3</v>
      </c>
      <c r="CX87" s="1">
        <f t="shared" ca="1" si="515"/>
        <v>1</v>
      </c>
      <c r="CY87" s="1">
        <f t="shared" ca="1" si="515"/>
        <v>1</v>
      </c>
      <c r="CZ87" s="1">
        <f t="shared" ca="1" si="515"/>
        <v>1</v>
      </c>
      <c r="DA87" s="1">
        <f t="shared" ca="1" si="515"/>
        <v>1</v>
      </c>
      <c r="DB87" s="1">
        <f t="shared" ca="1" si="515"/>
        <v>1</v>
      </c>
      <c r="DC87" s="1">
        <f t="shared" ca="1" si="515"/>
        <v>1</v>
      </c>
      <c r="DD87" s="1">
        <f t="shared" ca="1" si="515"/>
        <v>4</v>
      </c>
      <c r="DE87" s="1">
        <f t="shared" ca="1" si="515"/>
        <v>4</v>
      </c>
      <c r="DG87" s="1">
        <f t="shared" ca="1" si="17"/>
        <v>2</v>
      </c>
    </row>
    <row r="88" spans="1:111" ht="15">
      <c r="A88" s="8">
        <f ca="1">IFERROR(__xludf.DUMMYFUNCTION("""COMPUTED_VALUE"""),43802.5727715509)</f>
        <v>43802.572771550898</v>
      </c>
      <c r="B88" s="1" t="str">
        <f ca="1">IFERROR(__xludf.DUMMYFUNCTION("""COMPUTED_VALUE"""),"Yes")</f>
        <v>Yes</v>
      </c>
      <c r="C88" s="3" t="str">
        <f ca="1">IFERROR(__xludf.DUMMYFUNCTION("""COMPUTED_VALUE"""),"Sworn Officer")</f>
        <v>Sworn Officer</v>
      </c>
      <c r="D88" s="1" t="str">
        <f ca="1">IFERROR(__xludf.DUMMYFUNCTION("""COMPUTED_VALUE"""),"7-13 years")</f>
        <v>7-13 years</v>
      </c>
      <c r="E88" s="1" t="str">
        <f ca="1">IFERROR(__xludf.DUMMYFUNCTION("""COMPUTED_VALUE"""),"Moderately")</f>
        <v>Moderately</v>
      </c>
      <c r="F88" s="1" t="str">
        <f ca="1">IFERROR(__xludf.DUMMYFUNCTION("""COMPUTED_VALUE"""),"Yes")</f>
        <v>Yes</v>
      </c>
      <c r="G88" s="1" t="str">
        <f ca="1">IFERROR(__xludf.DUMMYFUNCTION("""COMPUTED_VALUE"""),"Never")</f>
        <v>Never</v>
      </c>
      <c r="H88" s="1" t="str">
        <f ca="1">IFERROR(__xludf.DUMMYFUNCTION("""COMPUTED_VALUE"""),"A little bit")</f>
        <v>A little bit</v>
      </c>
      <c r="I88" s="1" t="str">
        <f ca="1">IFERROR(__xludf.DUMMYFUNCTION("""COMPUTED_VALUE"""),"No")</f>
        <v>No</v>
      </c>
      <c r="J88" s="1" t="str">
        <f ca="1">IFERROR(__xludf.DUMMYFUNCTION("""COMPUTED_VALUE"""),"No")</f>
        <v>No</v>
      </c>
      <c r="K88" s="1" t="str">
        <f ca="1">IFERROR(__xludf.DUMMYFUNCTION("""COMPUTED_VALUE"""),"Never")</f>
        <v>Never</v>
      </c>
      <c r="L88" s="1" t="str">
        <f ca="1">IFERROR(__xludf.DUMMYFUNCTION("""COMPUTED_VALUE"""),"Strongly Disagree")</f>
        <v>Strongly Disagree</v>
      </c>
      <c r="M88" s="1" t="str">
        <f ca="1">IFERROR(__xludf.DUMMYFUNCTION("""COMPUTED_VALUE"""),"Neutral")</f>
        <v>Neutral</v>
      </c>
      <c r="N88" s="1" t="str">
        <f ca="1">IFERROR(__xludf.DUMMYFUNCTION("""COMPUTED_VALUE"""),"A little bit")</f>
        <v>A little bit</v>
      </c>
      <c r="O88" s="1" t="str">
        <f ca="1">IFERROR(__xludf.DUMMYFUNCTION("""COMPUTED_VALUE"""),"Neutral")</f>
        <v>Neutral</v>
      </c>
      <c r="P88" s="1" t="str">
        <f ca="1">IFERROR(__xludf.DUMMYFUNCTION("""COMPUTED_VALUE"""),"Quite a bit")</f>
        <v>Quite a bit</v>
      </c>
      <c r="Q88" s="1" t="str">
        <f ca="1">IFERROR(__xludf.DUMMYFUNCTION("""COMPUTED_VALUE"""),"Moderately")</f>
        <v>Moderately</v>
      </c>
      <c r="R88" s="1" t="str">
        <f ca="1">IFERROR(__xludf.DUMMYFUNCTION("""COMPUTED_VALUE"""),"Moderately")</f>
        <v>Moderately</v>
      </c>
      <c r="S88" s="1" t="str">
        <f ca="1">IFERROR(__xludf.DUMMYFUNCTION("""COMPUTED_VALUE"""),"Moderately")</f>
        <v>Moderately</v>
      </c>
      <c r="T88" s="1" t="str">
        <f ca="1">IFERROR(__xludf.DUMMYFUNCTION("""COMPUTED_VALUE"""),"Moderately")</f>
        <v>Moderately</v>
      </c>
      <c r="U88" s="1" t="str">
        <f ca="1">IFERROR(__xludf.DUMMYFUNCTION("""COMPUTED_VALUE"""),"Moderately")</f>
        <v>Moderately</v>
      </c>
      <c r="V88" s="1" t="str">
        <f ca="1">IFERROR(__xludf.DUMMYFUNCTION("""COMPUTED_VALUE"""),"Moderately")</f>
        <v>Moderately</v>
      </c>
      <c r="W88" s="1" t="str">
        <f ca="1">IFERROR(__xludf.DUMMYFUNCTION("""COMPUTED_VALUE"""),"A little bit")</f>
        <v>A little bit</v>
      </c>
      <c r="X88" s="1" t="str">
        <f ca="1">IFERROR(__xludf.DUMMYFUNCTION("""COMPUTED_VALUE"""),"Moderately")</f>
        <v>Moderately</v>
      </c>
      <c r="Y88" s="1" t="str">
        <f ca="1">IFERROR(__xludf.DUMMYFUNCTION("""COMPUTED_VALUE"""),"Quite a bit")</f>
        <v>Quite a bit</v>
      </c>
      <c r="Z88" s="1" t="str">
        <f ca="1">IFERROR(__xludf.DUMMYFUNCTION("""COMPUTED_VALUE"""),"Both")</f>
        <v>Both</v>
      </c>
      <c r="AA88" s="1" t="str">
        <f ca="1">IFERROR(__xludf.DUMMYFUNCTION("""COMPUTED_VALUE"""),"Quite a bit")</f>
        <v>Quite a bit</v>
      </c>
      <c r="AB88" s="1" t="str">
        <f ca="1">IFERROR(__xludf.DUMMYFUNCTION("""COMPUTED_VALUE"""),"Extremely")</f>
        <v>Extremely</v>
      </c>
      <c r="AC88" s="1" t="str">
        <f ca="1">IFERROR(__xludf.DUMMYFUNCTION("""COMPUTED_VALUE"""),"Quite a bit")</f>
        <v>Quite a bit</v>
      </c>
      <c r="AD88" s="1" t="str">
        <f ca="1">IFERROR(__xludf.DUMMYFUNCTION("""COMPUTED_VALUE"""),"Not at all")</f>
        <v>Not at all</v>
      </c>
      <c r="AE88" s="1" t="str">
        <f ca="1">IFERROR(__xludf.DUMMYFUNCTION("""COMPUTED_VALUE"""),"Not at all")</f>
        <v>Not at all</v>
      </c>
      <c r="AF88" s="1" t="str">
        <f ca="1">IFERROR(__xludf.DUMMYFUNCTION("""COMPUTED_VALUE"""),"Often")</f>
        <v>Often</v>
      </c>
      <c r="AG88" s="1" t="str">
        <f ca="1">IFERROR(__xludf.DUMMYFUNCTION("""COMPUTED_VALUE"""),"Very Often")</f>
        <v>Very Often</v>
      </c>
      <c r="AH88" s="1" t="str">
        <f ca="1">IFERROR(__xludf.DUMMYFUNCTION("""COMPUTED_VALUE"""),"Rarely")</f>
        <v>Rarely</v>
      </c>
      <c r="AI88" s="1" t="str">
        <f ca="1">IFERROR(__xludf.DUMMYFUNCTION("""COMPUTED_VALUE"""),"Very Often")</f>
        <v>Very Often</v>
      </c>
      <c r="AJ88" s="1" t="str">
        <f ca="1">IFERROR(__xludf.DUMMYFUNCTION("""COMPUTED_VALUE"""),"Often")</f>
        <v>Often</v>
      </c>
      <c r="AK88" s="1" t="str">
        <f ca="1">IFERROR(__xludf.DUMMYFUNCTION("""COMPUTED_VALUE"""),"Often")</f>
        <v>Often</v>
      </c>
      <c r="AL88" s="1" t="str">
        <f ca="1">IFERROR(__xludf.DUMMYFUNCTION("""COMPUTED_VALUE"""),"Sometimes")</f>
        <v>Sometimes</v>
      </c>
      <c r="AM88" s="1" t="str">
        <f ca="1">IFERROR(__xludf.DUMMYFUNCTION("""COMPUTED_VALUE"""),"Often")</f>
        <v>Often</v>
      </c>
      <c r="AN88" s="1" t="str">
        <f ca="1">IFERROR(__xludf.DUMMYFUNCTION("""COMPUTED_VALUE"""),"Very Often")</f>
        <v>Very Often</v>
      </c>
      <c r="AO88" s="1" t="str">
        <f ca="1">IFERROR(__xludf.DUMMYFUNCTION("""COMPUTED_VALUE"""),"Often")</f>
        <v>Often</v>
      </c>
      <c r="AP88" s="1" t="str">
        <f ca="1">IFERROR(__xludf.DUMMYFUNCTION("""COMPUTED_VALUE"""),"Very Often")</f>
        <v>Very Often</v>
      </c>
      <c r="AQ88" s="1" t="str">
        <f ca="1">IFERROR(__xludf.DUMMYFUNCTION("""COMPUTED_VALUE"""),"Sometimes")</f>
        <v>Sometimes</v>
      </c>
      <c r="AR88" s="1" t="str">
        <f ca="1">IFERROR(__xludf.DUMMYFUNCTION("""COMPUTED_VALUE"""),"Just After Stressful Events")</f>
        <v>Just After Stressful Events</v>
      </c>
      <c r="AS88" s="1" t="str">
        <f ca="1">IFERROR(__xludf.DUMMYFUNCTION("""COMPUTED_VALUE"""),"Disagree")</f>
        <v>Disagree</v>
      </c>
      <c r="AT88" s="1" t="str">
        <f ca="1">IFERROR(__xludf.DUMMYFUNCTION("""COMPUTED_VALUE"""),"Strongly Agree")</f>
        <v>Strongly Agree</v>
      </c>
      <c r="AU88" s="1" t="str">
        <f ca="1">IFERROR(__xludf.DUMMYFUNCTION("""COMPUTED_VALUE"""),"Strongly Agree")</f>
        <v>Strongly Agree</v>
      </c>
      <c r="AV88" s="1" t="str">
        <f ca="1">IFERROR(__xludf.DUMMYFUNCTION("""COMPUTED_VALUE"""),"Disagree")</f>
        <v>Disagree</v>
      </c>
      <c r="AW88" s="1" t="str">
        <f ca="1">IFERROR(__xludf.DUMMYFUNCTION("""COMPUTED_VALUE"""),"Strongly Agree")</f>
        <v>Strongly Agree</v>
      </c>
      <c r="AX88" s="1" t="str">
        <f ca="1">IFERROR(__xludf.DUMMYFUNCTION("""COMPUTED_VALUE"""),"Strongly Agree")</f>
        <v>Strongly Agree</v>
      </c>
      <c r="AY88" s="1" t="str">
        <f ca="1">IFERROR(__xludf.DUMMYFUNCTION("""COMPUTED_VALUE"""),"Strongly Agree")</f>
        <v>Strongly Agree</v>
      </c>
      <c r="AZ88" s="1" t="str">
        <f ca="1">IFERROR(__xludf.DUMMYFUNCTION("""COMPUTED_VALUE"""),"Strongly Agree")</f>
        <v>Strongly Agree</v>
      </c>
      <c r="BA88" s="1" t="str">
        <f ca="1">IFERROR(__xludf.DUMMYFUNCTION("""COMPUTED_VALUE"""),"Strongly Agree")</f>
        <v>Strongly Agree</v>
      </c>
      <c r="BB88" s="1" t="str">
        <f ca="1">IFERROR(__xludf.DUMMYFUNCTION("""COMPUTED_VALUE"""),"Strongly Agree")</f>
        <v>Strongly Agree</v>
      </c>
      <c r="BC88" s="1" t="str">
        <f ca="1">IFERROR(__xludf.DUMMYFUNCTION("""COMPUTED_VALUE"""),"Isolate Yourself")</f>
        <v>Isolate Yourself</v>
      </c>
      <c r="BD88" s="1" t="str">
        <f ca="1">IFERROR(__xludf.DUMMYFUNCTION("""COMPUTED_VALUE"""),"Never")</f>
        <v>Never</v>
      </c>
      <c r="BF88" s="1">
        <f t="shared" ca="1" si="0"/>
        <v>1</v>
      </c>
      <c r="BG88" s="7">
        <f t="shared" ca="1" si="1"/>
        <v>2</v>
      </c>
      <c r="BH88" s="1">
        <f t="shared" ca="1" si="2"/>
        <v>3</v>
      </c>
      <c r="BI88" s="10">
        <f t="shared" ca="1" si="3"/>
        <v>1</v>
      </c>
      <c r="BJ88" s="10">
        <f t="shared" ca="1" si="4"/>
        <v>1</v>
      </c>
      <c r="BK88" s="10">
        <f t="shared" ca="1" si="5"/>
        <v>2</v>
      </c>
      <c r="BL88" s="10">
        <f t="shared" ref="BL88:BM88" ca="1" si="516">IF(I88="Yes",1,IF(I88="No",2))</f>
        <v>2</v>
      </c>
      <c r="BM88" s="10">
        <f t="shared" ca="1" si="516"/>
        <v>2</v>
      </c>
      <c r="BN88" s="10">
        <f t="shared" ca="1" si="7"/>
        <v>1</v>
      </c>
      <c r="BO88" s="10">
        <f t="shared" ref="BO88:BP88" ca="1" si="517">IF(L88="Strongly Disagree",1,IF(L88="Disagree",2,IF(L88="Neutral",3,IF(L88="Agree",4,IF(L88="Strongly Agree",5)))))</f>
        <v>1</v>
      </c>
      <c r="BP88" s="10">
        <f t="shared" ca="1" si="517"/>
        <v>3</v>
      </c>
      <c r="BQ88" s="10">
        <f t="shared" ca="1" si="9"/>
        <v>2</v>
      </c>
      <c r="BR88" s="1">
        <f t="shared" ca="1" si="10"/>
        <v>3</v>
      </c>
      <c r="BS88" s="10">
        <f t="shared" ref="BS88:CB88" ca="1" si="518">IF(P88="Not at all",1,IF(P88="A little bit",2,IF(P88="Moderately",3,IF(P88="Quite a bit",4,IF(P88="Extremely",5)))))</f>
        <v>4</v>
      </c>
      <c r="BT88" s="10">
        <f t="shared" ca="1" si="518"/>
        <v>3</v>
      </c>
      <c r="BU88" s="10">
        <f t="shared" ca="1" si="518"/>
        <v>3</v>
      </c>
      <c r="BV88" s="10">
        <f t="shared" ca="1" si="518"/>
        <v>3</v>
      </c>
      <c r="BW88" s="10">
        <f t="shared" ca="1" si="518"/>
        <v>3</v>
      </c>
      <c r="BX88" s="10">
        <f t="shared" ca="1" si="518"/>
        <v>3</v>
      </c>
      <c r="BY88" s="10">
        <f t="shared" ca="1" si="518"/>
        <v>3</v>
      </c>
      <c r="BZ88" s="10">
        <f t="shared" ca="1" si="518"/>
        <v>2</v>
      </c>
      <c r="CA88" s="10">
        <f t="shared" ca="1" si="518"/>
        <v>3</v>
      </c>
      <c r="CB88" s="10">
        <f t="shared" ca="1" si="518"/>
        <v>4</v>
      </c>
      <c r="CC88" s="10">
        <f t="shared" ca="1" si="12"/>
        <v>3</v>
      </c>
      <c r="CD88" s="10">
        <f t="shared" ref="CD88:CH88" ca="1" si="519">IF(AA88="Not at all",1,IF(AA88="A little bit",2,IF(AA88="Moderately",3,IF(AA88="Quite a bit",4,IF(AA88="Extremely",5)))))</f>
        <v>4</v>
      </c>
      <c r="CE88" s="10">
        <f t="shared" ca="1" si="519"/>
        <v>5</v>
      </c>
      <c r="CF88" s="10">
        <f t="shared" ca="1" si="519"/>
        <v>4</v>
      </c>
      <c r="CG88" s="10">
        <f t="shared" ca="1" si="519"/>
        <v>1</v>
      </c>
      <c r="CH88" s="10">
        <f t="shared" ca="1" si="519"/>
        <v>1</v>
      </c>
      <c r="CI88" s="10">
        <f t="shared" ref="CI88:CT88" ca="1" si="520">IF(AF88="Never",1,IF(AF88="Rarely",2,IF(AF88="Sometimes",3,IF(AF88="Often",4,IF(AF88="Very Often",5)))))</f>
        <v>4</v>
      </c>
      <c r="CJ88" s="10">
        <f t="shared" ca="1" si="520"/>
        <v>5</v>
      </c>
      <c r="CK88" s="10">
        <f t="shared" ca="1" si="520"/>
        <v>2</v>
      </c>
      <c r="CL88" s="10">
        <f t="shared" ca="1" si="520"/>
        <v>5</v>
      </c>
      <c r="CM88" s="10">
        <f t="shared" ca="1" si="520"/>
        <v>4</v>
      </c>
      <c r="CN88" s="10">
        <f t="shared" ca="1" si="520"/>
        <v>4</v>
      </c>
      <c r="CO88" s="10">
        <f t="shared" ca="1" si="520"/>
        <v>3</v>
      </c>
      <c r="CP88" s="10">
        <f t="shared" ca="1" si="520"/>
        <v>4</v>
      </c>
      <c r="CQ88" s="10">
        <f t="shared" ca="1" si="520"/>
        <v>5</v>
      </c>
      <c r="CR88" s="10">
        <f t="shared" ca="1" si="520"/>
        <v>4</v>
      </c>
      <c r="CS88" s="10">
        <f t="shared" ca="1" si="520"/>
        <v>5</v>
      </c>
      <c r="CT88" s="10">
        <f t="shared" ca="1" si="520"/>
        <v>3</v>
      </c>
      <c r="CU88" s="10">
        <f t="shared" ca="1" si="15"/>
        <v>2</v>
      </c>
      <c r="CV88" s="1">
        <f t="shared" ref="CV88:DE88" ca="1" si="521">IF(AS88="Strongly Disagree",1,IF(AS88="Disagree",2,IF(AS88="Neutral",3,IF(AS88="Agree",4,IF(AS88="Strongly Agree",5)))))</f>
        <v>2</v>
      </c>
      <c r="CW88" s="1">
        <f t="shared" ca="1" si="521"/>
        <v>5</v>
      </c>
      <c r="CX88" s="1">
        <f t="shared" ca="1" si="521"/>
        <v>5</v>
      </c>
      <c r="CY88" s="1">
        <f t="shared" ca="1" si="521"/>
        <v>2</v>
      </c>
      <c r="CZ88" s="1">
        <f t="shared" ca="1" si="521"/>
        <v>5</v>
      </c>
      <c r="DA88" s="1">
        <f t="shared" ca="1" si="521"/>
        <v>5</v>
      </c>
      <c r="DB88" s="1">
        <f t="shared" ca="1" si="521"/>
        <v>5</v>
      </c>
      <c r="DC88" s="1">
        <f t="shared" ca="1" si="521"/>
        <v>5</v>
      </c>
      <c r="DD88" s="1">
        <f t="shared" ca="1" si="521"/>
        <v>5</v>
      </c>
      <c r="DE88" s="1">
        <f t="shared" ca="1" si="521"/>
        <v>5</v>
      </c>
      <c r="DG88" s="1">
        <f t="shared" ca="1" si="17"/>
        <v>1</v>
      </c>
    </row>
    <row r="89" spans="1:111" ht="15">
      <c r="A89" s="8">
        <f ca="1">IFERROR(__xludf.DUMMYFUNCTION("""COMPUTED_VALUE"""),43802.5729803472)</f>
        <v>43802.572980347199</v>
      </c>
      <c r="B89" s="1" t="str">
        <f ca="1">IFERROR(__xludf.DUMMYFUNCTION("""COMPUTED_VALUE"""),"Yes")</f>
        <v>Yes</v>
      </c>
      <c r="C89" s="3" t="str">
        <f ca="1">IFERROR(__xludf.DUMMYFUNCTION("""COMPUTED_VALUE"""),"Law Enforcement Professional  (Dispatch or other Civilian Department Member )")</f>
        <v>Law Enforcement Professional  (Dispatch or other Civilian Department Member )</v>
      </c>
      <c r="D89" s="1" t="str">
        <f ca="1">IFERROR(__xludf.DUMMYFUNCTION("""COMPUTED_VALUE"""),"14-20 years")</f>
        <v>14-20 years</v>
      </c>
      <c r="E89" s="1" t="str">
        <f ca="1">IFERROR(__xludf.DUMMYFUNCTION("""COMPUTED_VALUE"""),"A little bit")</f>
        <v>A little bit</v>
      </c>
      <c r="F89" s="1" t="str">
        <f ca="1">IFERROR(__xludf.DUMMYFUNCTION("""COMPUTED_VALUE"""),"No")</f>
        <v>No</v>
      </c>
      <c r="G89" s="1" t="str">
        <f ca="1">IFERROR(__xludf.DUMMYFUNCTION("""COMPUTED_VALUE"""),"Rarely")</f>
        <v>Rarely</v>
      </c>
      <c r="H89" s="1" t="str">
        <f ca="1">IFERROR(__xludf.DUMMYFUNCTION("""COMPUTED_VALUE"""),"A little bit")</f>
        <v>A little bit</v>
      </c>
      <c r="I89" s="1" t="str">
        <f ca="1">IFERROR(__xludf.DUMMYFUNCTION("""COMPUTED_VALUE"""),"Yes")</f>
        <v>Yes</v>
      </c>
      <c r="J89" s="1" t="str">
        <f ca="1">IFERROR(__xludf.DUMMYFUNCTION("""COMPUTED_VALUE"""),"Yes")</f>
        <v>Yes</v>
      </c>
      <c r="K89" s="1" t="str">
        <f ca="1">IFERROR(__xludf.DUMMYFUNCTION("""COMPUTED_VALUE"""),"Never")</f>
        <v>Never</v>
      </c>
      <c r="L89" s="1" t="str">
        <f ca="1">IFERROR(__xludf.DUMMYFUNCTION("""COMPUTED_VALUE"""),"Disagree")</f>
        <v>Disagree</v>
      </c>
      <c r="M89" s="1" t="str">
        <f ca="1">IFERROR(__xludf.DUMMYFUNCTION("""COMPUTED_VALUE"""),"Disagree")</f>
        <v>Disagree</v>
      </c>
      <c r="N89" s="1" t="str">
        <f ca="1">IFERROR(__xludf.DUMMYFUNCTION("""COMPUTED_VALUE"""),"A little bit")</f>
        <v>A little bit</v>
      </c>
      <c r="O89" s="1" t="str">
        <f ca="1">IFERROR(__xludf.DUMMYFUNCTION("""COMPUTED_VALUE"""),"Neutral")</f>
        <v>Neutral</v>
      </c>
      <c r="P89" s="1" t="str">
        <f ca="1">IFERROR(__xludf.DUMMYFUNCTION("""COMPUTED_VALUE"""),"A little bit")</f>
        <v>A little bit</v>
      </c>
      <c r="Q89" s="1" t="str">
        <f ca="1">IFERROR(__xludf.DUMMYFUNCTION("""COMPUTED_VALUE"""),"Moderately")</f>
        <v>Moderately</v>
      </c>
      <c r="R89" s="1" t="str">
        <f ca="1">IFERROR(__xludf.DUMMYFUNCTION("""COMPUTED_VALUE"""),"Moderately")</f>
        <v>Moderately</v>
      </c>
      <c r="S89" s="1" t="str">
        <f ca="1">IFERROR(__xludf.DUMMYFUNCTION("""COMPUTED_VALUE"""),"Moderately")</f>
        <v>Moderately</v>
      </c>
      <c r="T89" s="1" t="str">
        <f ca="1">IFERROR(__xludf.DUMMYFUNCTION("""COMPUTED_VALUE"""),"Not at all")</f>
        <v>Not at all</v>
      </c>
      <c r="U89" s="1" t="str">
        <f ca="1">IFERROR(__xludf.DUMMYFUNCTION("""COMPUTED_VALUE"""),"Moderately")</f>
        <v>Moderately</v>
      </c>
      <c r="V89" s="1" t="str">
        <f ca="1">IFERROR(__xludf.DUMMYFUNCTION("""COMPUTED_VALUE"""),"A little bit")</f>
        <v>A little bit</v>
      </c>
      <c r="W89" s="1" t="str">
        <f ca="1">IFERROR(__xludf.DUMMYFUNCTION("""COMPUTED_VALUE"""),"Not at all")</f>
        <v>Not at all</v>
      </c>
      <c r="X89" s="1" t="str">
        <f ca="1">IFERROR(__xludf.DUMMYFUNCTION("""COMPUTED_VALUE"""),"Not at all")</f>
        <v>Not at all</v>
      </c>
      <c r="Y89" s="1" t="str">
        <f ca="1">IFERROR(__xludf.DUMMYFUNCTION("""COMPUTED_VALUE"""),"A little bit")</f>
        <v>A little bit</v>
      </c>
      <c r="Z89" s="1" t="str">
        <f ca="1">IFERROR(__xludf.DUMMYFUNCTION("""COMPUTED_VALUE"""),"Both")</f>
        <v>Both</v>
      </c>
      <c r="AA89" s="1" t="str">
        <f ca="1">IFERROR(__xludf.DUMMYFUNCTION("""COMPUTED_VALUE"""),"A little bit")</f>
        <v>A little bit</v>
      </c>
      <c r="AB89" s="1" t="str">
        <f ca="1">IFERROR(__xludf.DUMMYFUNCTION("""COMPUTED_VALUE"""),"Moderately")</f>
        <v>Moderately</v>
      </c>
      <c r="AC89" s="1" t="str">
        <f ca="1">IFERROR(__xludf.DUMMYFUNCTION("""COMPUTED_VALUE"""),"Moderately")</f>
        <v>Moderately</v>
      </c>
      <c r="AD89" s="1" t="str">
        <f ca="1">IFERROR(__xludf.DUMMYFUNCTION("""COMPUTED_VALUE"""),"Not at all")</f>
        <v>Not at all</v>
      </c>
      <c r="AE89" s="1" t="str">
        <f ca="1">IFERROR(__xludf.DUMMYFUNCTION("""COMPUTED_VALUE"""),"Not at all")</f>
        <v>Not at all</v>
      </c>
      <c r="AF89" s="1" t="str">
        <f ca="1">IFERROR(__xludf.DUMMYFUNCTION("""COMPUTED_VALUE"""),"Rarely")</f>
        <v>Rarely</v>
      </c>
      <c r="AG89" s="1" t="str">
        <f ca="1">IFERROR(__xludf.DUMMYFUNCTION("""COMPUTED_VALUE"""),"Rarely")</f>
        <v>Rarely</v>
      </c>
      <c r="AH89" s="1" t="str">
        <f ca="1">IFERROR(__xludf.DUMMYFUNCTION("""COMPUTED_VALUE"""),"Rarely")</f>
        <v>Rarely</v>
      </c>
      <c r="AI89" s="1" t="str">
        <f ca="1">IFERROR(__xludf.DUMMYFUNCTION("""COMPUTED_VALUE"""),"Never")</f>
        <v>Never</v>
      </c>
      <c r="AJ89" s="1" t="str">
        <f ca="1">IFERROR(__xludf.DUMMYFUNCTION("""COMPUTED_VALUE"""),"Rarely")</f>
        <v>Rarely</v>
      </c>
      <c r="AK89" s="1" t="str">
        <f ca="1">IFERROR(__xludf.DUMMYFUNCTION("""COMPUTED_VALUE"""),"Sometimes")</f>
        <v>Sometimes</v>
      </c>
      <c r="AL89" s="1" t="str">
        <f ca="1">IFERROR(__xludf.DUMMYFUNCTION("""COMPUTED_VALUE"""),"Sometimes")</f>
        <v>Sometimes</v>
      </c>
      <c r="AM89" s="1" t="str">
        <f ca="1">IFERROR(__xludf.DUMMYFUNCTION("""COMPUTED_VALUE"""),"Rarely")</f>
        <v>Rarely</v>
      </c>
      <c r="AN89" s="1" t="str">
        <f ca="1">IFERROR(__xludf.DUMMYFUNCTION("""COMPUTED_VALUE"""),"Sometimes")</f>
        <v>Sometimes</v>
      </c>
      <c r="AO89" s="1" t="str">
        <f ca="1">IFERROR(__xludf.DUMMYFUNCTION("""COMPUTED_VALUE"""),"Sometimes")</f>
        <v>Sometimes</v>
      </c>
      <c r="AP89" s="1" t="str">
        <f ca="1">IFERROR(__xludf.DUMMYFUNCTION("""COMPUTED_VALUE"""),"Sometimes")</f>
        <v>Sometimes</v>
      </c>
      <c r="AQ89" s="1" t="str">
        <f ca="1">IFERROR(__xludf.DUMMYFUNCTION("""COMPUTED_VALUE"""),"Never")</f>
        <v>Never</v>
      </c>
      <c r="AR89" s="1" t="str">
        <f ca="1">IFERROR(__xludf.DUMMYFUNCTION("""COMPUTED_VALUE"""),"Never")</f>
        <v>Never</v>
      </c>
      <c r="AS89" s="1" t="str">
        <f ca="1">IFERROR(__xludf.DUMMYFUNCTION("""COMPUTED_VALUE"""),"Neutral")</f>
        <v>Neutral</v>
      </c>
      <c r="AT89" s="1" t="str">
        <f ca="1">IFERROR(__xludf.DUMMYFUNCTION("""COMPUTED_VALUE"""),"Neutral")</f>
        <v>Neutral</v>
      </c>
      <c r="AU89" s="1" t="str">
        <f ca="1">IFERROR(__xludf.DUMMYFUNCTION("""COMPUTED_VALUE"""),"Strongly Agree")</f>
        <v>Strongly Agree</v>
      </c>
      <c r="AV89" s="1" t="str">
        <f ca="1">IFERROR(__xludf.DUMMYFUNCTION("""COMPUTED_VALUE"""),"Neutral")</f>
        <v>Neutral</v>
      </c>
      <c r="AW89" s="1" t="str">
        <f ca="1">IFERROR(__xludf.DUMMYFUNCTION("""COMPUTED_VALUE"""),"Neutral")</f>
        <v>Neutral</v>
      </c>
      <c r="AX89" s="1" t="str">
        <f ca="1">IFERROR(__xludf.DUMMYFUNCTION("""COMPUTED_VALUE"""),"Neutral")</f>
        <v>Neutral</v>
      </c>
      <c r="AY89" s="1" t="str">
        <f ca="1">IFERROR(__xludf.DUMMYFUNCTION("""COMPUTED_VALUE"""),"Disagree")</f>
        <v>Disagree</v>
      </c>
      <c r="AZ89" s="1" t="str">
        <f ca="1">IFERROR(__xludf.DUMMYFUNCTION("""COMPUTED_VALUE"""),"Agree")</f>
        <v>Agree</v>
      </c>
      <c r="BA89" s="1" t="str">
        <f ca="1">IFERROR(__xludf.DUMMYFUNCTION("""COMPUTED_VALUE"""),"Neutral")</f>
        <v>Neutral</v>
      </c>
      <c r="BB89" s="1" t="str">
        <f ca="1">IFERROR(__xludf.DUMMYFUNCTION("""COMPUTED_VALUE"""),"Neutral")</f>
        <v>Neutral</v>
      </c>
      <c r="BC89" s="1" t="str">
        <f ca="1">IFERROR(__xludf.DUMMYFUNCTION("""COMPUTED_VALUE"""),"Isolate Yourself, Talk to others outside of the department about your hard shift")</f>
        <v>Isolate Yourself, Talk to others outside of the department about your hard shift</v>
      </c>
      <c r="BD89" s="1" t="str">
        <f ca="1">IFERROR(__xludf.DUMMYFUNCTION("""COMPUTED_VALUE"""),"Never")</f>
        <v>Never</v>
      </c>
      <c r="BF89" s="1">
        <f t="shared" ca="1" si="0"/>
        <v>2</v>
      </c>
      <c r="BG89" s="7">
        <f t="shared" ca="1" si="1"/>
        <v>3</v>
      </c>
      <c r="BH89" s="1">
        <f t="shared" ca="1" si="2"/>
        <v>2</v>
      </c>
      <c r="BI89" s="10">
        <f t="shared" ca="1" si="3"/>
        <v>2</v>
      </c>
      <c r="BJ89" s="10">
        <f t="shared" ca="1" si="4"/>
        <v>2</v>
      </c>
      <c r="BK89" s="10">
        <f t="shared" ca="1" si="5"/>
        <v>2</v>
      </c>
      <c r="BL89" s="10">
        <f t="shared" ref="BL89:BM89" ca="1" si="522">IF(I89="Yes",1,IF(I89="No",2))</f>
        <v>1</v>
      </c>
      <c r="BM89" s="10">
        <f t="shared" ca="1" si="522"/>
        <v>1</v>
      </c>
      <c r="BN89" s="10">
        <f t="shared" ca="1" si="7"/>
        <v>1</v>
      </c>
      <c r="BO89" s="10">
        <f t="shared" ref="BO89:BP89" ca="1" si="523">IF(L89="Strongly Disagree",1,IF(L89="Disagree",2,IF(L89="Neutral",3,IF(L89="Agree",4,IF(L89="Strongly Agree",5)))))</f>
        <v>2</v>
      </c>
      <c r="BP89" s="10">
        <f t="shared" ca="1" si="523"/>
        <v>2</v>
      </c>
      <c r="BQ89" s="10">
        <f t="shared" ca="1" si="9"/>
        <v>2</v>
      </c>
      <c r="BR89" s="1">
        <f t="shared" ca="1" si="10"/>
        <v>3</v>
      </c>
      <c r="BS89" s="10">
        <f t="shared" ref="BS89:CB89" ca="1" si="524">IF(P89="Not at all",1,IF(P89="A little bit",2,IF(P89="Moderately",3,IF(P89="Quite a bit",4,IF(P89="Extremely",5)))))</f>
        <v>2</v>
      </c>
      <c r="BT89" s="10">
        <f t="shared" ca="1" si="524"/>
        <v>3</v>
      </c>
      <c r="BU89" s="10">
        <f t="shared" ca="1" si="524"/>
        <v>3</v>
      </c>
      <c r="BV89" s="10">
        <f t="shared" ca="1" si="524"/>
        <v>3</v>
      </c>
      <c r="BW89" s="10">
        <f t="shared" ca="1" si="524"/>
        <v>1</v>
      </c>
      <c r="BX89" s="10">
        <f t="shared" ca="1" si="524"/>
        <v>3</v>
      </c>
      <c r="BY89" s="10">
        <f t="shared" ca="1" si="524"/>
        <v>2</v>
      </c>
      <c r="BZ89" s="10">
        <f t="shared" ca="1" si="524"/>
        <v>1</v>
      </c>
      <c r="CA89" s="10">
        <f t="shared" ca="1" si="524"/>
        <v>1</v>
      </c>
      <c r="CB89" s="10">
        <f t="shared" ca="1" si="524"/>
        <v>2</v>
      </c>
      <c r="CC89" s="10">
        <f t="shared" ca="1" si="12"/>
        <v>3</v>
      </c>
      <c r="CD89" s="10">
        <f t="shared" ref="CD89:CH89" ca="1" si="525">IF(AA89="Not at all",1,IF(AA89="A little bit",2,IF(AA89="Moderately",3,IF(AA89="Quite a bit",4,IF(AA89="Extremely",5)))))</f>
        <v>2</v>
      </c>
      <c r="CE89" s="10">
        <f t="shared" ca="1" si="525"/>
        <v>3</v>
      </c>
      <c r="CF89" s="10">
        <f t="shared" ca="1" si="525"/>
        <v>3</v>
      </c>
      <c r="CG89" s="10">
        <f t="shared" ca="1" si="525"/>
        <v>1</v>
      </c>
      <c r="CH89" s="10">
        <f t="shared" ca="1" si="525"/>
        <v>1</v>
      </c>
      <c r="CI89" s="10">
        <f t="shared" ref="CI89:CT89" ca="1" si="526">IF(AF89="Never",1,IF(AF89="Rarely",2,IF(AF89="Sometimes",3,IF(AF89="Often",4,IF(AF89="Very Often",5)))))</f>
        <v>2</v>
      </c>
      <c r="CJ89" s="10">
        <f t="shared" ca="1" si="526"/>
        <v>2</v>
      </c>
      <c r="CK89" s="10">
        <f t="shared" ca="1" si="526"/>
        <v>2</v>
      </c>
      <c r="CL89" s="10">
        <f t="shared" ca="1" si="526"/>
        <v>1</v>
      </c>
      <c r="CM89" s="10">
        <f t="shared" ca="1" si="526"/>
        <v>2</v>
      </c>
      <c r="CN89" s="10">
        <f t="shared" ca="1" si="526"/>
        <v>3</v>
      </c>
      <c r="CO89" s="10">
        <f t="shared" ca="1" si="526"/>
        <v>3</v>
      </c>
      <c r="CP89" s="10">
        <f t="shared" ca="1" si="526"/>
        <v>2</v>
      </c>
      <c r="CQ89" s="10">
        <f t="shared" ca="1" si="526"/>
        <v>3</v>
      </c>
      <c r="CR89" s="10">
        <f t="shared" ca="1" si="526"/>
        <v>3</v>
      </c>
      <c r="CS89" s="10">
        <f t="shared" ca="1" si="526"/>
        <v>3</v>
      </c>
      <c r="CT89" s="10">
        <f t="shared" ca="1" si="526"/>
        <v>1</v>
      </c>
      <c r="CU89" s="10">
        <f t="shared" ca="1" si="15"/>
        <v>1</v>
      </c>
      <c r="CV89" s="1">
        <f t="shared" ref="CV89:DE89" ca="1" si="527">IF(AS89="Strongly Disagree",1,IF(AS89="Disagree",2,IF(AS89="Neutral",3,IF(AS89="Agree",4,IF(AS89="Strongly Agree",5)))))</f>
        <v>3</v>
      </c>
      <c r="CW89" s="1">
        <f t="shared" ca="1" si="527"/>
        <v>3</v>
      </c>
      <c r="CX89" s="1">
        <f t="shared" ca="1" si="527"/>
        <v>5</v>
      </c>
      <c r="CY89" s="1">
        <f t="shared" ca="1" si="527"/>
        <v>3</v>
      </c>
      <c r="CZ89" s="1">
        <f t="shared" ca="1" si="527"/>
        <v>3</v>
      </c>
      <c r="DA89" s="1">
        <f t="shared" ca="1" si="527"/>
        <v>3</v>
      </c>
      <c r="DB89" s="1">
        <f t="shared" ca="1" si="527"/>
        <v>2</v>
      </c>
      <c r="DC89" s="1">
        <f t="shared" ca="1" si="527"/>
        <v>4</v>
      </c>
      <c r="DD89" s="1">
        <f t="shared" ca="1" si="527"/>
        <v>3</v>
      </c>
      <c r="DE89" s="1">
        <f t="shared" ca="1" si="527"/>
        <v>3</v>
      </c>
      <c r="DG89" s="1">
        <f t="shared" ca="1" si="17"/>
        <v>1</v>
      </c>
    </row>
    <row r="90" spans="1:111" ht="15">
      <c r="A90" s="8">
        <f ca="1">IFERROR(__xludf.DUMMYFUNCTION("""COMPUTED_VALUE"""),43802.5743305902)</f>
        <v>43802.5743305902</v>
      </c>
      <c r="B90" s="1" t="str">
        <f ca="1">IFERROR(__xludf.DUMMYFUNCTION("""COMPUTED_VALUE"""),"Yes")</f>
        <v>Yes</v>
      </c>
      <c r="C90" s="3" t="str">
        <f ca="1">IFERROR(__xludf.DUMMYFUNCTION("""COMPUTED_VALUE"""),"Sworn Officer")</f>
        <v>Sworn Officer</v>
      </c>
      <c r="D90" s="1" t="str">
        <f ca="1">IFERROR(__xludf.DUMMYFUNCTION("""COMPUTED_VALUE"""),"1-6 years")</f>
        <v>1-6 years</v>
      </c>
      <c r="E90" s="1" t="str">
        <f ca="1">IFERROR(__xludf.DUMMYFUNCTION("""COMPUTED_VALUE"""),"A little bit")</f>
        <v>A little bit</v>
      </c>
      <c r="F90" s="1" t="str">
        <f ca="1">IFERROR(__xludf.DUMMYFUNCTION("""COMPUTED_VALUE"""),"No")</f>
        <v>No</v>
      </c>
      <c r="G90" s="1" t="str">
        <f ca="1">IFERROR(__xludf.DUMMYFUNCTION("""COMPUTED_VALUE"""),"Sometimes")</f>
        <v>Sometimes</v>
      </c>
      <c r="H90" s="1" t="str">
        <f ca="1">IFERROR(__xludf.DUMMYFUNCTION("""COMPUTED_VALUE"""),"A little bit")</f>
        <v>A little bit</v>
      </c>
      <c r="I90" s="1" t="str">
        <f ca="1">IFERROR(__xludf.DUMMYFUNCTION("""COMPUTED_VALUE"""),"No")</f>
        <v>No</v>
      </c>
      <c r="J90" s="1" t="str">
        <f ca="1">IFERROR(__xludf.DUMMYFUNCTION("""COMPUTED_VALUE"""),"No")</f>
        <v>No</v>
      </c>
      <c r="K90" s="1" t="str">
        <f ca="1">IFERROR(__xludf.DUMMYFUNCTION("""COMPUTED_VALUE"""),"Rarely")</f>
        <v>Rarely</v>
      </c>
      <c r="L90" s="1" t="str">
        <f ca="1">IFERROR(__xludf.DUMMYFUNCTION("""COMPUTED_VALUE"""),"Neutral")</f>
        <v>Neutral</v>
      </c>
      <c r="M90" s="1" t="str">
        <f ca="1">IFERROR(__xludf.DUMMYFUNCTION("""COMPUTED_VALUE"""),"Neutral")</f>
        <v>Neutral</v>
      </c>
      <c r="N90" s="1" t="str">
        <f ca="1">IFERROR(__xludf.DUMMYFUNCTION("""COMPUTED_VALUE"""),"A little bit")</f>
        <v>A little bit</v>
      </c>
      <c r="O90" s="1" t="str">
        <f ca="1">IFERROR(__xludf.DUMMYFUNCTION("""COMPUTED_VALUE"""),"Neutral")</f>
        <v>Neutral</v>
      </c>
      <c r="P90" s="1" t="str">
        <f ca="1">IFERROR(__xludf.DUMMYFUNCTION("""COMPUTED_VALUE"""),"A little bit")</f>
        <v>A little bit</v>
      </c>
      <c r="Q90" s="1" t="str">
        <f ca="1">IFERROR(__xludf.DUMMYFUNCTION("""COMPUTED_VALUE"""),"Quite a bit")</f>
        <v>Quite a bit</v>
      </c>
      <c r="R90" s="1" t="str">
        <f ca="1">IFERROR(__xludf.DUMMYFUNCTION("""COMPUTED_VALUE"""),"Quite a bit")</f>
        <v>Quite a bit</v>
      </c>
      <c r="S90" s="1" t="str">
        <f ca="1">IFERROR(__xludf.DUMMYFUNCTION("""COMPUTED_VALUE"""),"Moderately")</f>
        <v>Moderately</v>
      </c>
      <c r="T90" s="1" t="str">
        <f ca="1">IFERROR(__xludf.DUMMYFUNCTION("""COMPUTED_VALUE"""),"Moderately")</f>
        <v>Moderately</v>
      </c>
      <c r="U90" s="1" t="str">
        <f ca="1">IFERROR(__xludf.DUMMYFUNCTION("""COMPUTED_VALUE"""),"Moderately")</f>
        <v>Moderately</v>
      </c>
      <c r="V90" s="1" t="str">
        <f ca="1">IFERROR(__xludf.DUMMYFUNCTION("""COMPUTED_VALUE"""),"Quite a bit")</f>
        <v>Quite a bit</v>
      </c>
      <c r="W90" s="1" t="str">
        <f ca="1">IFERROR(__xludf.DUMMYFUNCTION("""COMPUTED_VALUE"""),"A little bit")</f>
        <v>A little bit</v>
      </c>
      <c r="X90" s="1" t="str">
        <f ca="1">IFERROR(__xludf.DUMMYFUNCTION("""COMPUTED_VALUE"""),"Moderately")</f>
        <v>Moderately</v>
      </c>
      <c r="Y90" s="1" t="str">
        <f ca="1">IFERROR(__xludf.DUMMYFUNCTION("""COMPUTED_VALUE"""),"Moderately")</f>
        <v>Moderately</v>
      </c>
      <c r="Z90" s="1" t="str">
        <f ca="1">IFERROR(__xludf.DUMMYFUNCTION("""COMPUTED_VALUE"""),"Both")</f>
        <v>Both</v>
      </c>
      <c r="AA90" s="1" t="str">
        <f ca="1">IFERROR(__xludf.DUMMYFUNCTION("""COMPUTED_VALUE"""),"Quite a bit")</f>
        <v>Quite a bit</v>
      </c>
      <c r="AB90" s="1" t="str">
        <f ca="1">IFERROR(__xludf.DUMMYFUNCTION("""COMPUTED_VALUE"""),"Moderately")</f>
        <v>Moderately</v>
      </c>
      <c r="AC90" s="1" t="str">
        <f ca="1">IFERROR(__xludf.DUMMYFUNCTION("""COMPUTED_VALUE"""),"Moderately")</f>
        <v>Moderately</v>
      </c>
      <c r="AD90" s="1" t="str">
        <f ca="1">IFERROR(__xludf.DUMMYFUNCTION("""COMPUTED_VALUE"""),"Not at all")</f>
        <v>Not at all</v>
      </c>
      <c r="AE90" s="1" t="str">
        <f ca="1">IFERROR(__xludf.DUMMYFUNCTION("""COMPUTED_VALUE"""),"Not at all")</f>
        <v>Not at all</v>
      </c>
      <c r="AF90" s="1" t="str">
        <f ca="1">IFERROR(__xludf.DUMMYFUNCTION("""COMPUTED_VALUE"""),"Sometimes")</f>
        <v>Sometimes</v>
      </c>
      <c r="AG90" s="1" t="str">
        <f ca="1">IFERROR(__xludf.DUMMYFUNCTION("""COMPUTED_VALUE"""),"Rarely")</f>
        <v>Rarely</v>
      </c>
      <c r="AH90" s="1" t="str">
        <f ca="1">IFERROR(__xludf.DUMMYFUNCTION("""COMPUTED_VALUE"""),"Rarely")</f>
        <v>Rarely</v>
      </c>
      <c r="AI90" s="1" t="str">
        <f ca="1">IFERROR(__xludf.DUMMYFUNCTION("""COMPUTED_VALUE"""),"Sometimes")</f>
        <v>Sometimes</v>
      </c>
      <c r="AJ90" s="1" t="str">
        <f ca="1">IFERROR(__xludf.DUMMYFUNCTION("""COMPUTED_VALUE"""),"Never")</f>
        <v>Never</v>
      </c>
      <c r="AK90" s="1" t="str">
        <f ca="1">IFERROR(__xludf.DUMMYFUNCTION("""COMPUTED_VALUE"""),"Sometimes")</f>
        <v>Sometimes</v>
      </c>
      <c r="AL90" s="1" t="str">
        <f ca="1">IFERROR(__xludf.DUMMYFUNCTION("""COMPUTED_VALUE"""),"Never")</f>
        <v>Never</v>
      </c>
      <c r="AM90" s="1" t="str">
        <f ca="1">IFERROR(__xludf.DUMMYFUNCTION("""COMPUTED_VALUE"""),"Never")</f>
        <v>Never</v>
      </c>
      <c r="AN90" s="1" t="str">
        <f ca="1">IFERROR(__xludf.DUMMYFUNCTION("""COMPUTED_VALUE"""),"Never")</f>
        <v>Never</v>
      </c>
      <c r="AO90" s="1" t="str">
        <f ca="1">IFERROR(__xludf.DUMMYFUNCTION("""COMPUTED_VALUE"""),"Never")</f>
        <v>Never</v>
      </c>
      <c r="AP90" s="1" t="str">
        <f ca="1">IFERROR(__xludf.DUMMYFUNCTION("""COMPUTED_VALUE"""),"Never")</f>
        <v>Never</v>
      </c>
      <c r="AQ90" s="1" t="str">
        <f ca="1">IFERROR(__xludf.DUMMYFUNCTION("""COMPUTED_VALUE"""),"Never")</f>
        <v>Never</v>
      </c>
      <c r="AR90" s="1" t="str">
        <f ca="1">IFERROR(__xludf.DUMMYFUNCTION("""COMPUTED_VALUE"""),"Never")</f>
        <v>Never</v>
      </c>
      <c r="AS90" s="1" t="str">
        <f ca="1">IFERROR(__xludf.DUMMYFUNCTION("""COMPUTED_VALUE"""),"Neutral")</f>
        <v>Neutral</v>
      </c>
      <c r="AT90" s="1" t="str">
        <f ca="1">IFERROR(__xludf.DUMMYFUNCTION("""COMPUTED_VALUE"""),"Agree")</f>
        <v>Agree</v>
      </c>
      <c r="AU90" s="1" t="str">
        <f ca="1">IFERROR(__xludf.DUMMYFUNCTION("""COMPUTED_VALUE"""),"Agree")</f>
        <v>Agree</v>
      </c>
      <c r="AV90" s="1" t="str">
        <f ca="1">IFERROR(__xludf.DUMMYFUNCTION("""COMPUTED_VALUE"""),"Disagree")</f>
        <v>Disagree</v>
      </c>
      <c r="AW90" s="1" t="str">
        <f ca="1">IFERROR(__xludf.DUMMYFUNCTION("""COMPUTED_VALUE"""),"Agree")</f>
        <v>Agree</v>
      </c>
      <c r="AX90" s="1" t="str">
        <f ca="1">IFERROR(__xludf.DUMMYFUNCTION("""COMPUTED_VALUE"""),"Agree")</f>
        <v>Agree</v>
      </c>
      <c r="AY90" s="1" t="str">
        <f ca="1">IFERROR(__xludf.DUMMYFUNCTION("""COMPUTED_VALUE"""),"Agree")</f>
        <v>Agree</v>
      </c>
      <c r="AZ90" s="1" t="str">
        <f ca="1">IFERROR(__xludf.DUMMYFUNCTION("""COMPUTED_VALUE"""),"Disagree")</f>
        <v>Disagree</v>
      </c>
      <c r="BA90" s="1" t="str">
        <f ca="1">IFERROR(__xludf.DUMMYFUNCTION("""COMPUTED_VALUE"""),"Agree")</f>
        <v>Agree</v>
      </c>
      <c r="BB90" s="1" t="str">
        <f ca="1">IFERROR(__xludf.DUMMYFUNCTION("""COMPUTED_VALUE"""),"Disagree")</f>
        <v>Disagree</v>
      </c>
      <c r="BC90" s="1" t="str">
        <f ca="1">IFERROR(__xludf.DUMMYFUNCTION("""COMPUTED_VALUE"""),"Exercise, Talk to others outside of the department about your hard shift")</f>
        <v>Exercise, Talk to others outside of the department about your hard shift</v>
      </c>
      <c r="BD90" s="1" t="str">
        <f ca="1">IFERROR(__xludf.DUMMYFUNCTION("""COMPUTED_VALUE"""),"Never")</f>
        <v>Never</v>
      </c>
      <c r="BF90" s="1">
        <f t="shared" ca="1" si="0"/>
        <v>1</v>
      </c>
      <c r="BG90" s="7">
        <f t="shared" ca="1" si="1"/>
        <v>1</v>
      </c>
      <c r="BH90" s="1">
        <f t="shared" ca="1" si="2"/>
        <v>2</v>
      </c>
      <c r="BI90" s="10">
        <f t="shared" ca="1" si="3"/>
        <v>2</v>
      </c>
      <c r="BJ90" s="10">
        <f t="shared" ca="1" si="4"/>
        <v>3</v>
      </c>
      <c r="BK90" s="10">
        <f t="shared" ca="1" si="5"/>
        <v>2</v>
      </c>
      <c r="BL90" s="10">
        <f t="shared" ref="BL90:BM90" ca="1" si="528">IF(I90="Yes",1,IF(I90="No",2))</f>
        <v>2</v>
      </c>
      <c r="BM90" s="10">
        <f t="shared" ca="1" si="528"/>
        <v>2</v>
      </c>
      <c r="BN90" s="10">
        <f t="shared" ca="1" si="7"/>
        <v>2</v>
      </c>
      <c r="BO90" s="10">
        <f t="shared" ref="BO90:BP90" ca="1" si="529">IF(L90="Strongly Disagree",1,IF(L90="Disagree",2,IF(L90="Neutral",3,IF(L90="Agree",4,IF(L90="Strongly Agree",5)))))</f>
        <v>3</v>
      </c>
      <c r="BP90" s="10">
        <f t="shared" ca="1" si="529"/>
        <v>3</v>
      </c>
      <c r="BQ90" s="10">
        <f t="shared" ca="1" si="9"/>
        <v>2</v>
      </c>
      <c r="BR90" s="1">
        <f t="shared" ca="1" si="10"/>
        <v>3</v>
      </c>
      <c r="BS90" s="10">
        <f t="shared" ref="BS90:CB90" ca="1" si="530">IF(P90="Not at all",1,IF(P90="A little bit",2,IF(P90="Moderately",3,IF(P90="Quite a bit",4,IF(P90="Extremely",5)))))</f>
        <v>2</v>
      </c>
      <c r="BT90" s="10">
        <f t="shared" ca="1" si="530"/>
        <v>4</v>
      </c>
      <c r="BU90" s="10">
        <f t="shared" ca="1" si="530"/>
        <v>4</v>
      </c>
      <c r="BV90" s="10">
        <f t="shared" ca="1" si="530"/>
        <v>3</v>
      </c>
      <c r="BW90" s="10">
        <f t="shared" ca="1" si="530"/>
        <v>3</v>
      </c>
      <c r="BX90" s="10">
        <f t="shared" ca="1" si="530"/>
        <v>3</v>
      </c>
      <c r="BY90" s="10">
        <f t="shared" ca="1" si="530"/>
        <v>4</v>
      </c>
      <c r="BZ90" s="10">
        <f t="shared" ca="1" si="530"/>
        <v>2</v>
      </c>
      <c r="CA90" s="10">
        <f t="shared" ca="1" si="530"/>
        <v>3</v>
      </c>
      <c r="CB90" s="10">
        <f t="shared" ca="1" si="530"/>
        <v>3</v>
      </c>
      <c r="CC90" s="10">
        <f t="shared" ca="1" si="12"/>
        <v>3</v>
      </c>
      <c r="CD90" s="10">
        <f t="shared" ref="CD90:CH90" ca="1" si="531">IF(AA90="Not at all",1,IF(AA90="A little bit",2,IF(AA90="Moderately",3,IF(AA90="Quite a bit",4,IF(AA90="Extremely",5)))))</f>
        <v>4</v>
      </c>
      <c r="CE90" s="10">
        <f t="shared" ca="1" si="531"/>
        <v>3</v>
      </c>
      <c r="CF90" s="10">
        <f t="shared" ca="1" si="531"/>
        <v>3</v>
      </c>
      <c r="CG90" s="10">
        <f t="shared" ca="1" si="531"/>
        <v>1</v>
      </c>
      <c r="CH90" s="10">
        <f t="shared" ca="1" si="531"/>
        <v>1</v>
      </c>
      <c r="CI90" s="10">
        <f t="shared" ref="CI90:CT90" ca="1" si="532">IF(AF90="Never",1,IF(AF90="Rarely",2,IF(AF90="Sometimes",3,IF(AF90="Often",4,IF(AF90="Very Often",5)))))</f>
        <v>3</v>
      </c>
      <c r="CJ90" s="10">
        <f t="shared" ca="1" si="532"/>
        <v>2</v>
      </c>
      <c r="CK90" s="10">
        <f t="shared" ca="1" si="532"/>
        <v>2</v>
      </c>
      <c r="CL90" s="10">
        <f t="shared" ca="1" si="532"/>
        <v>3</v>
      </c>
      <c r="CM90" s="10">
        <f t="shared" ca="1" si="532"/>
        <v>1</v>
      </c>
      <c r="CN90" s="10">
        <f t="shared" ca="1" si="532"/>
        <v>3</v>
      </c>
      <c r="CO90" s="10">
        <f t="shared" ca="1" si="532"/>
        <v>1</v>
      </c>
      <c r="CP90" s="10">
        <f t="shared" ca="1" si="532"/>
        <v>1</v>
      </c>
      <c r="CQ90" s="10">
        <f t="shared" ca="1" si="532"/>
        <v>1</v>
      </c>
      <c r="CR90" s="10">
        <f t="shared" ca="1" si="532"/>
        <v>1</v>
      </c>
      <c r="CS90" s="10">
        <f t="shared" ca="1" si="532"/>
        <v>1</v>
      </c>
      <c r="CT90" s="10">
        <f t="shared" ca="1" si="532"/>
        <v>1</v>
      </c>
      <c r="CU90" s="10">
        <f t="shared" ca="1" si="15"/>
        <v>1</v>
      </c>
      <c r="CV90" s="1">
        <f t="shared" ref="CV90:DE90" ca="1" si="533">IF(AS90="Strongly Disagree",1,IF(AS90="Disagree",2,IF(AS90="Neutral",3,IF(AS90="Agree",4,IF(AS90="Strongly Agree",5)))))</f>
        <v>3</v>
      </c>
      <c r="CW90" s="1">
        <f t="shared" ca="1" si="533"/>
        <v>4</v>
      </c>
      <c r="CX90" s="1">
        <f t="shared" ca="1" si="533"/>
        <v>4</v>
      </c>
      <c r="CY90" s="1">
        <f t="shared" ca="1" si="533"/>
        <v>2</v>
      </c>
      <c r="CZ90" s="1">
        <f t="shared" ca="1" si="533"/>
        <v>4</v>
      </c>
      <c r="DA90" s="1">
        <f t="shared" ca="1" si="533"/>
        <v>4</v>
      </c>
      <c r="DB90" s="1">
        <f t="shared" ca="1" si="533"/>
        <v>4</v>
      </c>
      <c r="DC90" s="1">
        <f t="shared" ca="1" si="533"/>
        <v>2</v>
      </c>
      <c r="DD90" s="1">
        <f t="shared" ca="1" si="533"/>
        <v>4</v>
      </c>
      <c r="DE90" s="1">
        <f t="shared" ca="1" si="533"/>
        <v>2</v>
      </c>
      <c r="DG90" s="1">
        <f t="shared" ca="1" si="17"/>
        <v>1</v>
      </c>
    </row>
    <row r="91" spans="1:111" ht="15">
      <c r="A91" s="8">
        <f ca="1">IFERROR(__xludf.DUMMYFUNCTION("""COMPUTED_VALUE"""),43802.5762484953)</f>
        <v>43802.576248495301</v>
      </c>
      <c r="B91" s="1" t="str">
        <f ca="1">IFERROR(__xludf.DUMMYFUNCTION("""COMPUTED_VALUE"""),"Yes")</f>
        <v>Yes</v>
      </c>
      <c r="C91" s="3" t="str">
        <f ca="1">IFERROR(__xludf.DUMMYFUNCTION("""COMPUTED_VALUE"""),"Sworn Officer")</f>
        <v>Sworn Officer</v>
      </c>
      <c r="D91" s="1" t="str">
        <f ca="1">IFERROR(__xludf.DUMMYFUNCTION("""COMPUTED_VALUE"""),"7-13 years")</f>
        <v>7-13 years</v>
      </c>
      <c r="E91" s="1" t="str">
        <f ca="1">IFERROR(__xludf.DUMMYFUNCTION("""COMPUTED_VALUE"""),"A little bit")</f>
        <v>A little bit</v>
      </c>
      <c r="F91" s="1" t="str">
        <f ca="1">IFERROR(__xludf.DUMMYFUNCTION("""COMPUTED_VALUE"""),"No")</f>
        <v>No</v>
      </c>
      <c r="G91" s="1" t="str">
        <f ca="1">IFERROR(__xludf.DUMMYFUNCTION("""COMPUTED_VALUE"""),"Sometimes")</f>
        <v>Sometimes</v>
      </c>
      <c r="H91" s="1" t="str">
        <f ca="1">IFERROR(__xludf.DUMMYFUNCTION("""COMPUTED_VALUE"""),"Moderately")</f>
        <v>Moderately</v>
      </c>
      <c r="I91" s="1" t="str">
        <f ca="1">IFERROR(__xludf.DUMMYFUNCTION("""COMPUTED_VALUE"""),"Yes")</f>
        <v>Yes</v>
      </c>
      <c r="J91" s="1" t="str">
        <f ca="1">IFERROR(__xludf.DUMMYFUNCTION("""COMPUTED_VALUE"""),"Yes")</f>
        <v>Yes</v>
      </c>
      <c r="K91" s="1" t="str">
        <f ca="1">IFERROR(__xludf.DUMMYFUNCTION("""COMPUTED_VALUE"""),"Rarely")</f>
        <v>Rarely</v>
      </c>
      <c r="L91" s="1" t="str">
        <f ca="1">IFERROR(__xludf.DUMMYFUNCTION("""COMPUTED_VALUE"""),"Neutral")</f>
        <v>Neutral</v>
      </c>
      <c r="M91" s="1" t="str">
        <f ca="1">IFERROR(__xludf.DUMMYFUNCTION("""COMPUTED_VALUE"""),"Strongly Agree")</f>
        <v>Strongly Agree</v>
      </c>
      <c r="N91" s="1" t="str">
        <f ca="1">IFERROR(__xludf.DUMMYFUNCTION("""COMPUTED_VALUE"""),"A little bit")</f>
        <v>A little bit</v>
      </c>
      <c r="O91" s="1" t="str">
        <f ca="1">IFERROR(__xludf.DUMMYFUNCTION("""COMPUTED_VALUE"""),"Agree")</f>
        <v>Agree</v>
      </c>
      <c r="P91" s="1" t="str">
        <f ca="1">IFERROR(__xludf.DUMMYFUNCTION("""COMPUTED_VALUE"""),"Extremely")</f>
        <v>Extremely</v>
      </c>
      <c r="Q91" s="1" t="str">
        <f ca="1">IFERROR(__xludf.DUMMYFUNCTION("""COMPUTED_VALUE"""),"Extremely")</f>
        <v>Extremely</v>
      </c>
      <c r="R91" s="1" t="str">
        <f ca="1">IFERROR(__xludf.DUMMYFUNCTION("""COMPUTED_VALUE"""),"Extremely")</f>
        <v>Extremely</v>
      </c>
      <c r="S91" s="1" t="str">
        <f ca="1">IFERROR(__xludf.DUMMYFUNCTION("""COMPUTED_VALUE"""),"Extremely")</f>
        <v>Extremely</v>
      </c>
      <c r="T91" s="1" t="str">
        <f ca="1">IFERROR(__xludf.DUMMYFUNCTION("""COMPUTED_VALUE"""),"Extremely")</f>
        <v>Extremely</v>
      </c>
      <c r="U91" s="1" t="str">
        <f ca="1">IFERROR(__xludf.DUMMYFUNCTION("""COMPUTED_VALUE"""),"Extremely")</f>
        <v>Extremely</v>
      </c>
      <c r="V91" s="1" t="str">
        <f ca="1">IFERROR(__xludf.DUMMYFUNCTION("""COMPUTED_VALUE"""),"Extremely")</f>
        <v>Extremely</v>
      </c>
      <c r="W91" s="1" t="str">
        <f ca="1">IFERROR(__xludf.DUMMYFUNCTION("""COMPUTED_VALUE"""),"Extremely")</f>
        <v>Extremely</v>
      </c>
      <c r="X91" s="1" t="str">
        <f ca="1">IFERROR(__xludf.DUMMYFUNCTION("""COMPUTED_VALUE"""),"Extremely")</f>
        <v>Extremely</v>
      </c>
      <c r="Y91" s="1" t="str">
        <f ca="1">IFERROR(__xludf.DUMMYFUNCTION("""COMPUTED_VALUE"""),"Extremely")</f>
        <v>Extremely</v>
      </c>
      <c r="Z91" s="1" t="str">
        <f ca="1">IFERROR(__xludf.DUMMYFUNCTION("""COMPUTED_VALUE"""),"Not at all")</f>
        <v>Not at all</v>
      </c>
      <c r="AA91" s="1" t="str">
        <f ca="1">IFERROR(__xludf.DUMMYFUNCTION("""COMPUTED_VALUE"""),"Not at all")</f>
        <v>Not at all</v>
      </c>
      <c r="AB91" s="1" t="str">
        <f ca="1">IFERROR(__xludf.DUMMYFUNCTION("""COMPUTED_VALUE"""),"A little bit")</f>
        <v>A little bit</v>
      </c>
      <c r="AC91" s="1" t="str">
        <f ca="1">IFERROR(__xludf.DUMMYFUNCTION("""COMPUTED_VALUE"""),"A little bit")</f>
        <v>A little bit</v>
      </c>
      <c r="AD91" s="1" t="str">
        <f ca="1">IFERROR(__xludf.DUMMYFUNCTION("""COMPUTED_VALUE"""),"Not at all")</f>
        <v>Not at all</v>
      </c>
      <c r="AE91" s="1" t="str">
        <f ca="1">IFERROR(__xludf.DUMMYFUNCTION("""COMPUTED_VALUE"""),"Not at all")</f>
        <v>Not at all</v>
      </c>
      <c r="AF91" s="1" t="str">
        <f ca="1">IFERROR(__xludf.DUMMYFUNCTION("""COMPUTED_VALUE"""),"Sometimes")</f>
        <v>Sometimes</v>
      </c>
      <c r="AG91" s="1" t="str">
        <f ca="1">IFERROR(__xludf.DUMMYFUNCTION("""COMPUTED_VALUE"""),"Very Often")</f>
        <v>Very Often</v>
      </c>
      <c r="AH91" s="1" t="str">
        <f ca="1">IFERROR(__xludf.DUMMYFUNCTION("""COMPUTED_VALUE"""),"Sometimes")</f>
        <v>Sometimes</v>
      </c>
      <c r="AI91" s="1" t="str">
        <f ca="1">IFERROR(__xludf.DUMMYFUNCTION("""COMPUTED_VALUE"""),"Very Often")</f>
        <v>Very Often</v>
      </c>
      <c r="AJ91" s="1" t="str">
        <f ca="1">IFERROR(__xludf.DUMMYFUNCTION("""COMPUTED_VALUE"""),"Very Often")</f>
        <v>Very Often</v>
      </c>
      <c r="AK91" s="1" t="str">
        <f ca="1">IFERROR(__xludf.DUMMYFUNCTION("""COMPUTED_VALUE"""),"Very Often")</f>
        <v>Very Often</v>
      </c>
      <c r="AL91" s="1" t="str">
        <f ca="1">IFERROR(__xludf.DUMMYFUNCTION("""COMPUTED_VALUE"""),"Very Often")</f>
        <v>Very Often</v>
      </c>
      <c r="AM91" s="1" t="str">
        <f ca="1">IFERROR(__xludf.DUMMYFUNCTION("""COMPUTED_VALUE"""),"Very Often")</f>
        <v>Very Often</v>
      </c>
      <c r="AN91" s="1" t="str">
        <f ca="1">IFERROR(__xludf.DUMMYFUNCTION("""COMPUTED_VALUE"""),"Rarely")</f>
        <v>Rarely</v>
      </c>
      <c r="AO91" s="1" t="str">
        <f ca="1">IFERROR(__xludf.DUMMYFUNCTION("""COMPUTED_VALUE"""),"Rarely")</f>
        <v>Rarely</v>
      </c>
      <c r="AP91" s="1" t="str">
        <f ca="1">IFERROR(__xludf.DUMMYFUNCTION("""COMPUTED_VALUE"""),"Sometimes")</f>
        <v>Sometimes</v>
      </c>
      <c r="AQ91" s="1" t="str">
        <f ca="1">IFERROR(__xludf.DUMMYFUNCTION("""COMPUTED_VALUE"""),"Never")</f>
        <v>Never</v>
      </c>
      <c r="AR91" s="1" t="str">
        <f ca="1">IFERROR(__xludf.DUMMYFUNCTION("""COMPUTED_VALUE"""),"Never")</f>
        <v>Never</v>
      </c>
      <c r="AS91" s="1" t="str">
        <f ca="1">IFERROR(__xludf.DUMMYFUNCTION("""COMPUTED_VALUE"""),"Neutral")</f>
        <v>Neutral</v>
      </c>
      <c r="AT91" s="1" t="str">
        <f ca="1">IFERROR(__xludf.DUMMYFUNCTION("""COMPUTED_VALUE"""),"Disagree")</f>
        <v>Disagree</v>
      </c>
      <c r="AU91" s="1" t="str">
        <f ca="1">IFERROR(__xludf.DUMMYFUNCTION("""COMPUTED_VALUE"""),"Neutral")</f>
        <v>Neutral</v>
      </c>
      <c r="AV91" s="1" t="str">
        <f ca="1">IFERROR(__xludf.DUMMYFUNCTION("""COMPUTED_VALUE"""),"Strongly Disagree")</f>
        <v>Strongly Disagree</v>
      </c>
      <c r="AW91" s="1" t="str">
        <f ca="1">IFERROR(__xludf.DUMMYFUNCTION("""COMPUTED_VALUE"""),"Strongly Disagree")</f>
        <v>Strongly Disagree</v>
      </c>
      <c r="AX91" s="1" t="str">
        <f ca="1">IFERROR(__xludf.DUMMYFUNCTION("""COMPUTED_VALUE"""),"Strongly Disagree")</f>
        <v>Strongly Disagree</v>
      </c>
      <c r="AY91" s="1" t="str">
        <f ca="1">IFERROR(__xludf.DUMMYFUNCTION("""COMPUTED_VALUE"""),"Strongly Disagree")</f>
        <v>Strongly Disagree</v>
      </c>
      <c r="AZ91" s="1" t="str">
        <f ca="1">IFERROR(__xludf.DUMMYFUNCTION("""COMPUTED_VALUE"""),"Disagree")</f>
        <v>Disagree</v>
      </c>
      <c r="BA91" s="1" t="str">
        <f ca="1">IFERROR(__xludf.DUMMYFUNCTION("""COMPUTED_VALUE"""),"Strongly Agree")</f>
        <v>Strongly Agree</v>
      </c>
      <c r="BB91" s="1" t="str">
        <f ca="1">IFERROR(__xludf.DUMMYFUNCTION("""COMPUTED_VALUE"""),"Agree")</f>
        <v>Agree</v>
      </c>
      <c r="BC91" s="1" t="str">
        <f ca="1">IFERROR(__xludf.DUMMYFUNCTION("""COMPUTED_VALUE"""),"Exercise")</f>
        <v>Exercise</v>
      </c>
      <c r="BD91" s="1" t="str">
        <f ca="1">IFERROR(__xludf.DUMMYFUNCTION("""COMPUTED_VALUE"""),"Rarely")</f>
        <v>Rarely</v>
      </c>
      <c r="BF91" s="1">
        <f t="shared" ca="1" si="0"/>
        <v>1</v>
      </c>
      <c r="BG91" s="7">
        <f t="shared" ca="1" si="1"/>
        <v>2</v>
      </c>
      <c r="BH91" s="1">
        <f t="shared" ca="1" si="2"/>
        <v>2</v>
      </c>
      <c r="BI91" s="10">
        <f t="shared" ca="1" si="3"/>
        <v>2</v>
      </c>
      <c r="BJ91" s="10">
        <f t="shared" ca="1" si="4"/>
        <v>3</v>
      </c>
      <c r="BK91" s="10">
        <f t="shared" ca="1" si="5"/>
        <v>3</v>
      </c>
      <c r="BL91" s="10">
        <f t="shared" ref="BL91:BM91" ca="1" si="534">IF(I91="Yes",1,IF(I91="No",2))</f>
        <v>1</v>
      </c>
      <c r="BM91" s="10">
        <f t="shared" ca="1" si="534"/>
        <v>1</v>
      </c>
      <c r="BN91" s="10">
        <f t="shared" ca="1" si="7"/>
        <v>2</v>
      </c>
      <c r="BO91" s="10">
        <f t="shared" ref="BO91:BP91" ca="1" si="535">IF(L91="Strongly Disagree",1,IF(L91="Disagree",2,IF(L91="Neutral",3,IF(L91="Agree",4,IF(L91="Strongly Agree",5)))))</f>
        <v>3</v>
      </c>
      <c r="BP91" s="10">
        <f t="shared" ca="1" si="535"/>
        <v>5</v>
      </c>
      <c r="BQ91" s="10">
        <f t="shared" ca="1" si="9"/>
        <v>2</v>
      </c>
      <c r="BR91" s="1">
        <f t="shared" ca="1" si="10"/>
        <v>4</v>
      </c>
      <c r="BS91" s="10">
        <f t="shared" ref="BS91:CB91" ca="1" si="536">IF(P91="Not at all",1,IF(P91="A little bit",2,IF(P91="Moderately",3,IF(P91="Quite a bit",4,IF(P91="Extremely",5)))))</f>
        <v>5</v>
      </c>
      <c r="BT91" s="10">
        <f t="shared" ca="1" si="536"/>
        <v>5</v>
      </c>
      <c r="BU91" s="10">
        <f t="shared" ca="1" si="536"/>
        <v>5</v>
      </c>
      <c r="BV91" s="10">
        <f t="shared" ca="1" si="536"/>
        <v>5</v>
      </c>
      <c r="BW91" s="10">
        <f t="shared" ca="1" si="536"/>
        <v>5</v>
      </c>
      <c r="BX91" s="10">
        <f t="shared" ca="1" si="536"/>
        <v>5</v>
      </c>
      <c r="BY91" s="10">
        <f t="shared" ca="1" si="536"/>
        <v>5</v>
      </c>
      <c r="BZ91" s="10">
        <f t="shared" ca="1" si="536"/>
        <v>5</v>
      </c>
      <c r="CA91" s="10">
        <f t="shared" ca="1" si="536"/>
        <v>5</v>
      </c>
      <c r="CB91" s="10">
        <f t="shared" ca="1" si="536"/>
        <v>5</v>
      </c>
      <c r="CC91" s="10">
        <f t="shared" ca="1" si="12"/>
        <v>4</v>
      </c>
      <c r="CD91" s="10">
        <f t="shared" ref="CD91:CH91" ca="1" si="537">IF(AA91="Not at all",1,IF(AA91="A little bit",2,IF(AA91="Moderately",3,IF(AA91="Quite a bit",4,IF(AA91="Extremely",5)))))</f>
        <v>1</v>
      </c>
      <c r="CE91" s="10">
        <f t="shared" ca="1" si="537"/>
        <v>2</v>
      </c>
      <c r="CF91" s="10">
        <f t="shared" ca="1" si="537"/>
        <v>2</v>
      </c>
      <c r="CG91" s="10">
        <f t="shared" ca="1" si="537"/>
        <v>1</v>
      </c>
      <c r="CH91" s="10">
        <f t="shared" ca="1" si="537"/>
        <v>1</v>
      </c>
      <c r="CI91" s="10">
        <f t="shared" ref="CI91:CT91" ca="1" si="538">IF(AF91="Never",1,IF(AF91="Rarely",2,IF(AF91="Sometimes",3,IF(AF91="Often",4,IF(AF91="Very Often",5)))))</f>
        <v>3</v>
      </c>
      <c r="CJ91" s="10">
        <f t="shared" ca="1" si="538"/>
        <v>5</v>
      </c>
      <c r="CK91" s="10">
        <f t="shared" ca="1" si="538"/>
        <v>3</v>
      </c>
      <c r="CL91" s="10">
        <f t="shared" ca="1" si="538"/>
        <v>5</v>
      </c>
      <c r="CM91" s="10">
        <f t="shared" ca="1" si="538"/>
        <v>5</v>
      </c>
      <c r="CN91" s="10">
        <f t="shared" ca="1" si="538"/>
        <v>5</v>
      </c>
      <c r="CO91" s="10">
        <f t="shared" ca="1" si="538"/>
        <v>5</v>
      </c>
      <c r="CP91" s="10">
        <f t="shared" ca="1" si="538"/>
        <v>5</v>
      </c>
      <c r="CQ91" s="10">
        <f t="shared" ca="1" si="538"/>
        <v>2</v>
      </c>
      <c r="CR91" s="10">
        <f t="shared" ca="1" si="538"/>
        <v>2</v>
      </c>
      <c r="CS91" s="10">
        <f t="shared" ca="1" si="538"/>
        <v>3</v>
      </c>
      <c r="CT91" s="10">
        <f t="shared" ca="1" si="538"/>
        <v>1</v>
      </c>
      <c r="CU91" s="10">
        <f t="shared" ca="1" si="15"/>
        <v>1</v>
      </c>
      <c r="CV91" s="1">
        <f t="shared" ref="CV91:DE91" ca="1" si="539">IF(AS91="Strongly Disagree",1,IF(AS91="Disagree",2,IF(AS91="Neutral",3,IF(AS91="Agree",4,IF(AS91="Strongly Agree",5)))))</f>
        <v>3</v>
      </c>
      <c r="CW91" s="1">
        <f t="shared" ca="1" si="539"/>
        <v>2</v>
      </c>
      <c r="CX91" s="1">
        <f t="shared" ca="1" si="539"/>
        <v>3</v>
      </c>
      <c r="CY91" s="1">
        <f t="shared" ca="1" si="539"/>
        <v>1</v>
      </c>
      <c r="CZ91" s="1">
        <f t="shared" ca="1" si="539"/>
        <v>1</v>
      </c>
      <c r="DA91" s="1">
        <f t="shared" ca="1" si="539"/>
        <v>1</v>
      </c>
      <c r="DB91" s="1">
        <f t="shared" ca="1" si="539"/>
        <v>1</v>
      </c>
      <c r="DC91" s="1">
        <f t="shared" ca="1" si="539"/>
        <v>2</v>
      </c>
      <c r="DD91" s="1">
        <f t="shared" ca="1" si="539"/>
        <v>5</v>
      </c>
      <c r="DE91" s="1">
        <f t="shared" ca="1" si="539"/>
        <v>4</v>
      </c>
      <c r="DG91" s="1">
        <f t="shared" ca="1" si="17"/>
        <v>2</v>
      </c>
    </row>
    <row r="92" spans="1:111" ht="15">
      <c r="A92" s="8">
        <f ca="1">IFERROR(__xludf.DUMMYFUNCTION("""COMPUTED_VALUE"""),43802.5782854398)</f>
        <v>43802.578285439798</v>
      </c>
      <c r="B92" s="1" t="str">
        <f ca="1">IFERROR(__xludf.DUMMYFUNCTION("""COMPUTED_VALUE"""),"Yes")</f>
        <v>Yes</v>
      </c>
      <c r="C92" s="3" t="str">
        <f ca="1">IFERROR(__xludf.DUMMYFUNCTION("""COMPUTED_VALUE"""),"Sworn Officer")</f>
        <v>Sworn Officer</v>
      </c>
      <c r="D92" s="1" t="str">
        <f ca="1">IFERROR(__xludf.DUMMYFUNCTION("""COMPUTED_VALUE"""),"20+ years")</f>
        <v>20+ years</v>
      </c>
      <c r="E92" s="1" t="str">
        <f ca="1">IFERROR(__xludf.DUMMYFUNCTION("""COMPUTED_VALUE"""),"Moderately")</f>
        <v>Moderately</v>
      </c>
      <c r="F92" s="1" t="str">
        <f ca="1">IFERROR(__xludf.DUMMYFUNCTION("""COMPUTED_VALUE"""),"Yes")</f>
        <v>Yes</v>
      </c>
      <c r="G92" s="1" t="str">
        <f ca="1">IFERROR(__xludf.DUMMYFUNCTION("""COMPUTED_VALUE"""),"Sometimes")</f>
        <v>Sometimes</v>
      </c>
      <c r="H92" s="1" t="str">
        <f ca="1">IFERROR(__xludf.DUMMYFUNCTION("""COMPUTED_VALUE"""),"A little bit")</f>
        <v>A little bit</v>
      </c>
      <c r="I92" s="1" t="str">
        <f ca="1">IFERROR(__xludf.DUMMYFUNCTION("""COMPUTED_VALUE"""),"Yes")</f>
        <v>Yes</v>
      </c>
      <c r="J92" s="1" t="str">
        <f ca="1">IFERROR(__xludf.DUMMYFUNCTION("""COMPUTED_VALUE"""),"Yes")</f>
        <v>Yes</v>
      </c>
      <c r="K92" s="1" t="str">
        <f ca="1">IFERROR(__xludf.DUMMYFUNCTION("""COMPUTED_VALUE"""),"Sometimes")</f>
        <v>Sometimes</v>
      </c>
      <c r="L92" s="1" t="str">
        <f ca="1">IFERROR(__xludf.DUMMYFUNCTION("""COMPUTED_VALUE"""),"Agree")</f>
        <v>Agree</v>
      </c>
      <c r="M92" s="1" t="str">
        <f ca="1">IFERROR(__xludf.DUMMYFUNCTION("""COMPUTED_VALUE"""),"Agree")</f>
        <v>Agree</v>
      </c>
      <c r="N92" s="1" t="str">
        <f ca="1">IFERROR(__xludf.DUMMYFUNCTION("""COMPUTED_VALUE"""),"Quite a bit")</f>
        <v>Quite a bit</v>
      </c>
      <c r="O92" s="1" t="str">
        <f ca="1">IFERROR(__xludf.DUMMYFUNCTION("""COMPUTED_VALUE"""),"Agree")</f>
        <v>Agree</v>
      </c>
      <c r="P92" s="1" t="str">
        <f ca="1">IFERROR(__xludf.DUMMYFUNCTION("""COMPUTED_VALUE"""),"Moderately")</f>
        <v>Moderately</v>
      </c>
      <c r="Q92" s="1" t="str">
        <f ca="1">IFERROR(__xludf.DUMMYFUNCTION("""COMPUTED_VALUE"""),"Moderately")</f>
        <v>Moderately</v>
      </c>
      <c r="R92" s="1" t="str">
        <f ca="1">IFERROR(__xludf.DUMMYFUNCTION("""COMPUTED_VALUE"""),"Moderately")</f>
        <v>Moderately</v>
      </c>
      <c r="S92" s="1" t="str">
        <f ca="1">IFERROR(__xludf.DUMMYFUNCTION("""COMPUTED_VALUE"""),"Moderately")</f>
        <v>Moderately</v>
      </c>
      <c r="T92" s="1" t="str">
        <f ca="1">IFERROR(__xludf.DUMMYFUNCTION("""COMPUTED_VALUE"""),"Moderately")</f>
        <v>Moderately</v>
      </c>
      <c r="U92" s="1" t="str">
        <f ca="1">IFERROR(__xludf.DUMMYFUNCTION("""COMPUTED_VALUE"""),"Quite a bit")</f>
        <v>Quite a bit</v>
      </c>
      <c r="V92" s="1" t="str">
        <f ca="1">IFERROR(__xludf.DUMMYFUNCTION("""COMPUTED_VALUE"""),"Moderately")</f>
        <v>Moderately</v>
      </c>
      <c r="W92" s="1" t="str">
        <f ca="1">IFERROR(__xludf.DUMMYFUNCTION("""COMPUTED_VALUE"""),"Quite a bit")</f>
        <v>Quite a bit</v>
      </c>
      <c r="X92" s="1" t="str">
        <f ca="1">IFERROR(__xludf.DUMMYFUNCTION("""COMPUTED_VALUE"""),"Quite a bit")</f>
        <v>Quite a bit</v>
      </c>
      <c r="Y92" s="1" t="str">
        <f ca="1">IFERROR(__xludf.DUMMYFUNCTION("""COMPUTED_VALUE"""),"Moderately")</f>
        <v>Moderately</v>
      </c>
      <c r="Z92" s="1" t="str">
        <f ca="1">IFERROR(__xludf.DUMMYFUNCTION("""COMPUTED_VALUE"""),"Not at all")</f>
        <v>Not at all</v>
      </c>
      <c r="AA92" s="1" t="str">
        <f ca="1">IFERROR(__xludf.DUMMYFUNCTION("""COMPUTED_VALUE"""),"Not at all")</f>
        <v>Not at all</v>
      </c>
      <c r="AB92" s="1" t="str">
        <f ca="1">IFERROR(__xludf.DUMMYFUNCTION("""COMPUTED_VALUE"""),"Not at all")</f>
        <v>Not at all</v>
      </c>
      <c r="AC92" s="1" t="str">
        <f ca="1">IFERROR(__xludf.DUMMYFUNCTION("""COMPUTED_VALUE"""),"Not at all")</f>
        <v>Not at all</v>
      </c>
      <c r="AD92" s="1" t="str">
        <f ca="1">IFERROR(__xludf.DUMMYFUNCTION("""COMPUTED_VALUE"""),"Extremely")</f>
        <v>Extremely</v>
      </c>
      <c r="AE92" s="1" t="str">
        <f ca="1">IFERROR(__xludf.DUMMYFUNCTION("""COMPUTED_VALUE"""),"Not at all")</f>
        <v>Not at all</v>
      </c>
      <c r="AF92" s="1" t="str">
        <f ca="1">IFERROR(__xludf.DUMMYFUNCTION("""COMPUTED_VALUE"""),"Sometimes")</f>
        <v>Sometimes</v>
      </c>
      <c r="AG92" s="1" t="str">
        <f ca="1">IFERROR(__xludf.DUMMYFUNCTION("""COMPUTED_VALUE"""),"Sometimes")</f>
        <v>Sometimes</v>
      </c>
      <c r="AH92" s="1" t="str">
        <f ca="1">IFERROR(__xludf.DUMMYFUNCTION("""COMPUTED_VALUE"""),"Never")</f>
        <v>Never</v>
      </c>
      <c r="AI92" s="1" t="str">
        <f ca="1">IFERROR(__xludf.DUMMYFUNCTION("""COMPUTED_VALUE"""),"Never")</f>
        <v>Never</v>
      </c>
      <c r="AJ92" s="1" t="str">
        <f ca="1">IFERROR(__xludf.DUMMYFUNCTION("""COMPUTED_VALUE"""),"Often")</f>
        <v>Often</v>
      </c>
      <c r="AK92" s="1" t="str">
        <f ca="1">IFERROR(__xludf.DUMMYFUNCTION("""COMPUTED_VALUE"""),"Sometimes")</f>
        <v>Sometimes</v>
      </c>
      <c r="AL92" s="1" t="str">
        <f ca="1">IFERROR(__xludf.DUMMYFUNCTION("""COMPUTED_VALUE"""),"Very Often")</f>
        <v>Very Often</v>
      </c>
      <c r="AM92" s="1" t="str">
        <f ca="1">IFERROR(__xludf.DUMMYFUNCTION("""COMPUTED_VALUE"""),"Very Often")</f>
        <v>Very Often</v>
      </c>
      <c r="AN92" s="1" t="str">
        <f ca="1">IFERROR(__xludf.DUMMYFUNCTION("""COMPUTED_VALUE"""),"Very Often")</f>
        <v>Very Often</v>
      </c>
      <c r="AO92" s="1" t="str">
        <f ca="1">IFERROR(__xludf.DUMMYFUNCTION("""COMPUTED_VALUE"""),"Sometimes")</f>
        <v>Sometimes</v>
      </c>
      <c r="AP92" s="1" t="str">
        <f ca="1">IFERROR(__xludf.DUMMYFUNCTION("""COMPUTED_VALUE"""),"Sometimes")</f>
        <v>Sometimes</v>
      </c>
      <c r="AQ92" s="1" t="str">
        <f ca="1">IFERROR(__xludf.DUMMYFUNCTION("""COMPUTED_VALUE"""),"Sometimes")</f>
        <v>Sometimes</v>
      </c>
      <c r="AR92" s="1" t="str">
        <f ca="1">IFERROR(__xludf.DUMMYFUNCTION("""COMPUTED_VALUE"""),"Just After Stressful Events")</f>
        <v>Just After Stressful Events</v>
      </c>
      <c r="AS92" s="1" t="str">
        <f ca="1">IFERROR(__xludf.DUMMYFUNCTION("""COMPUTED_VALUE"""),"Neutral")</f>
        <v>Neutral</v>
      </c>
      <c r="AT92" s="1" t="str">
        <f ca="1">IFERROR(__xludf.DUMMYFUNCTION("""COMPUTED_VALUE"""),"Strongly Agree")</f>
        <v>Strongly Agree</v>
      </c>
      <c r="AU92" s="1" t="str">
        <f ca="1">IFERROR(__xludf.DUMMYFUNCTION("""COMPUTED_VALUE"""),"Strongly Agree")</f>
        <v>Strongly Agree</v>
      </c>
      <c r="AV92" s="1" t="str">
        <f ca="1">IFERROR(__xludf.DUMMYFUNCTION("""COMPUTED_VALUE"""),"Neutral")</f>
        <v>Neutral</v>
      </c>
      <c r="AW92" s="1" t="str">
        <f ca="1">IFERROR(__xludf.DUMMYFUNCTION("""COMPUTED_VALUE"""),"Agree")</f>
        <v>Agree</v>
      </c>
      <c r="AX92" s="1" t="str">
        <f ca="1">IFERROR(__xludf.DUMMYFUNCTION("""COMPUTED_VALUE"""),"Agree")</f>
        <v>Agree</v>
      </c>
      <c r="AY92" s="1" t="str">
        <f ca="1">IFERROR(__xludf.DUMMYFUNCTION("""COMPUTED_VALUE"""),"Agree")</f>
        <v>Agree</v>
      </c>
      <c r="AZ92" s="1" t="str">
        <f ca="1">IFERROR(__xludf.DUMMYFUNCTION("""COMPUTED_VALUE"""),"Agree")</f>
        <v>Agree</v>
      </c>
      <c r="BA92" s="1" t="str">
        <f ca="1">IFERROR(__xludf.DUMMYFUNCTION("""COMPUTED_VALUE"""),"Strongly Agree")</f>
        <v>Strongly Agree</v>
      </c>
      <c r="BB92" s="1" t="str">
        <f ca="1">IFERROR(__xludf.DUMMYFUNCTION("""COMPUTED_VALUE"""),"Agree")</f>
        <v>Agree</v>
      </c>
      <c r="BC92" s="1" t="str">
        <f ca="1">IFERROR(__xludf.DUMMYFUNCTION("""COMPUTED_VALUE"""),"Drinking Alcohol (4 or more drinks), Isolate Yourself, Talk to others outside of the department about your hard shift, Talk to only those inside the department about your hard shift")</f>
        <v>Drinking Alcohol (4 or more drinks), Isolate Yourself, Talk to others outside of the department about your hard shift, Talk to only those inside the department about your hard shift</v>
      </c>
      <c r="BD92" s="1" t="str">
        <f ca="1">IFERROR(__xludf.DUMMYFUNCTION("""COMPUTED_VALUE"""),"Rarely")</f>
        <v>Rarely</v>
      </c>
      <c r="BF92" s="1">
        <f t="shared" ca="1" si="0"/>
        <v>1</v>
      </c>
      <c r="BG92" s="7">
        <f t="shared" ca="1" si="1"/>
        <v>4</v>
      </c>
      <c r="BH92" s="1">
        <f t="shared" ca="1" si="2"/>
        <v>3</v>
      </c>
      <c r="BI92" s="10">
        <f t="shared" ca="1" si="3"/>
        <v>1</v>
      </c>
      <c r="BJ92" s="10">
        <f t="shared" ca="1" si="4"/>
        <v>3</v>
      </c>
      <c r="BK92" s="10">
        <f t="shared" ca="1" si="5"/>
        <v>2</v>
      </c>
      <c r="BL92" s="10">
        <f t="shared" ref="BL92:BM92" ca="1" si="540">IF(I92="Yes",1,IF(I92="No",2))</f>
        <v>1</v>
      </c>
      <c r="BM92" s="10">
        <f t="shared" ca="1" si="540"/>
        <v>1</v>
      </c>
      <c r="BN92" s="10">
        <f t="shared" ca="1" si="7"/>
        <v>3</v>
      </c>
      <c r="BO92" s="10">
        <f t="shared" ref="BO92:BP92" ca="1" si="541">IF(L92="Strongly Disagree",1,IF(L92="Disagree",2,IF(L92="Neutral",3,IF(L92="Agree",4,IF(L92="Strongly Agree",5)))))</f>
        <v>4</v>
      </c>
      <c r="BP92" s="10">
        <f t="shared" ca="1" si="541"/>
        <v>4</v>
      </c>
      <c r="BQ92" s="10">
        <f t="shared" ca="1" si="9"/>
        <v>4</v>
      </c>
      <c r="BR92" s="1">
        <f t="shared" ca="1" si="10"/>
        <v>4</v>
      </c>
      <c r="BS92" s="10">
        <f t="shared" ref="BS92:CB92" ca="1" si="542">IF(P92="Not at all",1,IF(P92="A little bit",2,IF(P92="Moderately",3,IF(P92="Quite a bit",4,IF(P92="Extremely",5)))))</f>
        <v>3</v>
      </c>
      <c r="BT92" s="10">
        <f t="shared" ca="1" si="542"/>
        <v>3</v>
      </c>
      <c r="BU92" s="10">
        <f t="shared" ca="1" si="542"/>
        <v>3</v>
      </c>
      <c r="BV92" s="10">
        <f t="shared" ca="1" si="542"/>
        <v>3</v>
      </c>
      <c r="BW92" s="10">
        <f t="shared" ca="1" si="542"/>
        <v>3</v>
      </c>
      <c r="BX92" s="10">
        <f t="shared" ca="1" si="542"/>
        <v>4</v>
      </c>
      <c r="BY92" s="10">
        <f t="shared" ca="1" si="542"/>
        <v>3</v>
      </c>
      <c r="BZ92" s="10">
        <f t="shared" ca="1" si="542"/>
        <v>4</v>
      </c>
      <c r="CA92" s="10">
        <f t="shared" ca="1" si="542"/>
        <v>4</v>
      </c>
      <c r="CB92" s="10">
        <f t="shared" ca="1" si="542"/>
        <v>3</v>
      </c>
      <c r="CC92" s="10">
        <f t="shared" ca="1" si="12"/>
        <v>4</v>
      </c>
      <c r="CD92" s="10">
        <f t="shared" ref="CD92:CH92" ca="1" si="543">IF(AA92="Not at all",1,IF(AA92="A little bit",2,IF(AA92="Moderately",3,IF(AA92="Quite a bit",4,IF(AA92="Extremely",5)))))</f>
        <v>1</v>
      </c>
      <c r="CE92" s="10">
        <f t="shared" ca="1" si="543"/>
        <v>1</v>
      </c>
      <c r="CF92" s="10">
        <f t="shared" ca="1" si="543"/>
        <v>1</v>
      </c>
      <c r="CG92" s="10">
        <f t="shared" ca="1" si="543"/>
        <v>5</v>
      </c>
      <c r="CH92" s="10">
        <f t="shared" ca="1" si="543"/>
        <v>1</v>
      </c>
      <c r="CI92" s="10">
        <f t="shared" ref="CI92:CT92" ca="1" si="544">IF(AF92="Never",1,IF(AF92="Rarely",2,IF(AF92="Sometimes",3,IF(AF92="Often",4,IF(AF92="Very Often",5)))))</f>
        <v>3</v>
      </c>
      <c r="CJ92" s="10">
        <f t="shared" ca="1" si="544"/>
        <v>3</v>
      </c>
      <c r="CK92" s="10">
        <f t="shared" ca="1" si="544"/>
        <v>1</v>
      </c>
      <c r="CL92" s="10">
        <f t="shared" ca="1" si="544"/>
        <v>1</v>
      </c>
      <c r="CM92" s="10">
        <f t="shared" ca="1" si="544"/>
        <v>4</v>
      </c>
      <c r="CN92" s="10">
        <f t="shared" ca="1" si="544"/>
        <v>3</v>
      </c>
      <c r="CO92" s="10">
        <f t="shared" ca="1" si="544"/>
        <v>5</v>
      </c>
      <c r="CP92" s="10">
        <f t="shared" ca="1" si="544"/>
        <v>5</v>
      </c>
      <c r="CQ92" s="10">
        <f t="shared" ca="1" si="544"/>
        <v>5</v>
      </c>
      <c r="CR92" s="10">
        <f t="shared" ca="1" si="544"/>
        <v>3</v>
      </c>
      <c r="CS92" s="10">
        <f t="shared" ca="1" si="544"/>
        <v>3</v>
      </c>
      <c r="CT92" s="10">
        <f t="shared" ca="1" si="544"/>
        <v>3</v>
      </c>
      <c r="CU92" s="10">
        <f t="shared" ca="1" si="15"/>
        <v>2</v>
      </c>
      <c r="CV92" s="1">
        <f t="shared" ref="CV92:DE92" ca="1" si="545">IF(AS92="Strongly Disagree",1,IF(AS92="Disagree",2,IF(AS92="Neutral",3,IF(AS92="Agree",4,IF(AS92="Strongly Agree",5)))))</f>
        <v>3</v>
      </c>
      <c r="CW92" s="1">
        <f t="shared" ca="1" si="545"/>
        <v>5</v>
      </c>
      <c r="CX92" s="1">
        <f t="shared" ca="1" si="545"/>
        <v>5</v>
      </c>
      <c r="CY92" s="1">
        <f t="shared" ca="1" si="545"/>
        <v>3</v>
      </c>
      <c r="CZ92" s="1">
        <f t="shared" ca="1" si="545"/>
        <v>4</v>
      </c>
      <c r="DA92" s="1">
        <f t="shared" ca="1" si="545"/>
        <v>4</v>
      </c>
      <c r="DB92" s="1">
        <f t="shared" ca="1" si="545"/>
        <v>4</v>
      </c>
      <c r="DC92" s="1">
        <f t="shared" ca="1" si="545"/>
        <v>4</v>
      </c>
      <c r="DD92" s="1">
        <f t="shared" ca="1" si="545"/>
        <v>5</v>
      </c>
      <c r="DE92" s="1">
        <f t="shared" ca="1" si="545"/>
        <v>4</v>
      </c>
      <c r="DG92" s="1">
        <f t="shared" ca="1" si="17"/>
        <v>2</v>
      </c>
    </row>
    <row r="93" spans="1:111" ht="15">
      <c r="A93" s="8">
        <f ca="1">IFERROR(__xludf.DUMMYFUNCTION("""COMPUTED_VALUE"""),43802.5783130092)</f>
        <v>43802.578313009202</v>
      </c>
      <c r="B93" s="1" t="str">
        <f ca="1">IFERROR(__xludf.DUMMYFUNCTION("""COMPUTED_VALUE"""),"Yes")</f>
        <v>Yes</v>
      </c>
      <c r="C93" s="3" t="str">
        <f ca="1">IFERROR(__xludf.DUMMYFUNCTION("""COMPUTED_VALUE"""),"Sworn Officer")</f>
        <v>Sworn Officer</v>
      </c>
      <c r="D93" s="1" t="str">
        <f ca="1">IFERROR(__xludf.DUMMYFUNCTION("""COMPUTED_VALUE"""),"14-20 years")</f>
        <v>14-20 years</v>
      </c>
      <c r="E93" s="1" t="str">
        <f ca="1">IFERROR(__xludf.DUMMYFUNCTION("""COMPUTED_VALUE"""),"A little bit")</f>
        <v>A little bit</v>
      </c>
      <c r="F93" s="1" t="str">
        <f ca="1">IFERROR(__xludf.DUMMYFUNCTION("""COMPUTED_VALUE"""),"No")</f>
        <v>No</v>
      </c>
      <c r="G93" s="1" t="str">
        <f ca="1">IFERROR(__xludf.DUMMYFUNCTION("""COMPUTED_VALUE"""),"Rarely")</f>
        <v>Rarely</v>
      </c>
      <c r="H93" s="1" t="str">
        <f ca="1">IFERROR(__xludf.DUMMYFUNCTION("""COMPUTED_VALUE"""),"Moderately")</f>
        <v>Moderately</v>
      </c>
      <c r="I93" s="1" t="str">
        <f ca="1">IFERROR(__xludf.DUMMYFUNCTION("""COMPUTED_VALUE"""),"Yes")</f>
        <v>Yes</v>
      </c>
      <c r="J93" s="1" t="str">
        <f ca="1">IFERROR(__xludf.DUMMYFUNCTION("""COMPUTED_VALUE"""),"Yes")</f>
        <v>Yes</v>
      </c>
      <c r="K93" s="1" t="str">
        <f ca="1">IFERROR(__xludf.DUMMYFUNCTION("""COMPUTED_VALUE"""),"Sometimes")</f>
        <v>Sometimes</v>
      </c>
      <c r="L93" s="1" t="str">
        <f ca="1">IFERROR(__xludf.DUMMYFUNCTION("""COMPUTED_VALUE"""),"Neutral")</f>
        <v>Neutral</v>
      </c>
      <c r="M93" s="1" t="str">
        <f ca="1">IFERROR(__xludf.DUMMYFUNCTION("""COMPUTED_VALUE"""),"Neutral")</f>
        <v>Neutral</v>
      </c>
      <c r="N93" s="1" t="str">
        <f ca="1">IFERROR(__xludf.DUMMYFUNCTION("""COMPUTED_VALUE"""),"A little bit")</f>
        <v>A little bit</v>
      </c>
      <c r="O93" s="1" t="str">
        <f ca="1">IFERROR(__xludf.DUMMYFUNCTION("""COMPUTED_VALUE"""),"Agree")</f>
        <v>Agree</v>
      </c>
      <c r="P93" s="1" t="str">
        <f ca="1">IFERROR(__xludf.DUMMYFUNCTION("""COMPUTED_VALUE"""),"Moderately")</f>
        <v>Moderately</v>
      </c>
      <c r="Q93" s="1" t="str">
        <f ca="1">IFERROR(__xludf.DUMMYFUNCTION("""COMPUTED_VALUE"""),"Moderately")</f>
        <v>Moderately</v>
      </c>
      <c r="R93" s="1" t="str">
        <f ca="1">IFERROR(__xludf.DUMMYFUNCTION("""COMPUTED_VALUE"""),"Moderately")</f>
        <v>Moderately</v>
      </c>
      <c r="S93" s="1" t="str">
        <f ca="1">IFERROR(__xludf.DUMMYFUNCTION("""COMPUTED_VALUE"""),"Not at all")</f>
        <v>Not at all</v>
      </c>
      <c r="T93" s="1" t="str">
        <f ca="1">IFERROR(__xludf.DUMMYFUNCTION("""COMPUTED_VALUE"""),"Not at all")</f>
        <v>Not at all</v>
      </c>
      <c r="U93" s="1" t="str">
        <f ca="1">IFERROR(__xludf.DUMMYFUNCTION("""COMPUTED_VALUE"""),"Moderately")</f>
        <v>Moderately</v>
      </c>
      <c r="V93" s="1" t="str">
        <f ca="1">IFERROR(__xludf.DUMMYFUNCTION("""COMPUTED_VALUE"""),"A little bit")</f>
        <v>A little bit</v>
      </c>
      <c r="W93" s="1" t="str">
        <f ca="1">IFERROR(__xludf.DUMMYFUNCTION("""COMPUTED_VALUE"""),"Moderately")</f>
        <v>Moderately</v>
      </c>
      <c r="X93" s="1" t="str">
        <f ca="1">IFERROR(__xludf.DUMMYFUNCTION("""COMPUTED_VALUE"""),"A little bit")</f>
        <v>A little bit</v>
      </c>
      <c r="Y93" s="1" t="str">
        <f ca="1">IFERROR(__xludf.DUMMYFUNCTION("""COMPUTED_VALUE"""),"Quite a bit")</f>
        <v>Quite a bit</v>
      </c>
      <c r="Z93" s="1" t="str">
        <f ca="1">IFERROR(__xludf.DUMMYFUNCTION("""COMPUTED_VALUE"""),"Both")</f>
        <v>Both</v>
      </c>
      <c r="AA93" s="1" t="str">
        <f ca="1">IFERROR(__xludf.DUMMYFUNCTION("""COMPUTED_VALUE"""),"Moderately")</f>
        <v>Moderately</v>
      </c>
      <c r="AB93" s="1" t="str">
        <f ca="1">IFERROR(__xludf.DUMMYFUNCTION("""COMPUTED_VALUE"""),"Quite a bit")</f>
        <v>Quite a bit</v>
      </c>
      <c r="AC93" s="1" t="str">
        <f ca="1">IFERROR(__xludf.DUMMYFUNCTION("""COMPUTED_VALUE"""),"Moderately")</f>
        <v>Moderately</v>
      </c>
      <c r="AD93" s="1" t="str">
        <f ca="1">IFERROR(__xludf.DUMMYFUNCTION("""COMPUTED_VALUE"""),"Not at all")</f>
        <v>Not at all</v>
      </c>
      <c r="AE93" s="1" t="str">
        <f ca="1">IFERROR(__xludf.DUMMYFUNCTION("""COMPUTED_VALUE"""),"Not at all")</f>
        <v>Not at all</v>
      </c>
      <c r="AF93" s="1" t="str">
        <f ca="1">IFERROR(__xludf.DUMMYFUNCTION("""COMPUTED_VALUE"""),"Often")</f>
        <v>Often</v>
      </c>
      <c r="AG93" s="1" t="str">
        <f ca="1">IFERROR(__xludf.DUMMYFUNCTION("""COMPUTED_VALUE"""),"Sometimes")</f>
        <v>Sometimes</v>
      </c>
      <c r="AH93" s="1" t="str">
        <f ca="1">IFERROR(__xludf.DUMMYFUNCTION("""COMPUTED_VALUE"""),"Rarely")</f>
        <v>Rarely</v>
      </c>
      <c r="AI93" s="1" t="str">
        <f ca="1">IFERROR(__xludf.DUMMYFUNCTION("""COMPUTED_VALUE"""),"Sometimes")</f>
        <v>Sometimes</v>
      </c>
      <c r="AJ93" s="1" t="str">
        <f ca="1">IFERROR(__xludf.DUMMYFUNCTION("""COMPUTED_VALUE"""),"Sometimes")</f>
        <v>Sometimes</v>
      </c>
      <c r="AK93" s="1" t="str">
        <f ca="1">IFERROR(__xludf.DUMMYFUNCTION("""COMPUTED_VALUE"""),"Sometimes")</f>
        <v>Sometimes</v>
      </c>
      <c r="AL93" s="1" t="str">
        <f ca="1">IFERROR(__xludf.DUMMYFUNCTION("""COMPUTED_VALUE"""),"Rarely")</f>
        <v>Rarely</v>
      </c>
      <c r="AM93" s="1" t="str">
        <f ca="1">IFERROR(__xludf.DUMMYFUNCTION("""COMPUTED_VALUE"""),"Rarely")</f>
        <v>Rarely</v>
      </c>
      <c r="AN93" s="1" t="str">
        <f ca="1">IFERROR(__xludf.DUMMYFUNCTION("""COMPUTED_VALUE"""),"Rarely")</f>
        <v>Rarely</v>
      </c>
      <c r="AO93" s="1" t="str">
        <f ca="1">IFERROR(__xludf.DUMMYFUNCTION("""COMPUTED_VALUE"""),"Never")</f>
        <v>Never</v>
      </c>
      <c r="AP93" s="1" t="str">
        <f ca="1">IFERROR(__xludf.DUMMYFUNCTION("""COMPUTED_VALUE"""),"Rarely")</f>
        <v>Rarely</v>
      </c>
      <c r="AQ93" s="1" t="str">
        <f ca="1">IFERROR(__xludf.DUMMYFUNCTION("""COMPUTED_VALUE"""),"Never")</f>
        <v>Never</v>
      </c>
      <c r="AR93" s="1" t="str">
        <f ca="1">IFERROR(__xludf.DUMMYFUNCTION("""COMPUTED_VALUE"""),"Never")</f>
        <v>Never</v>
      </c>
      <c r="AS93" s="1" t="str">
        <f ca="1">IFERROR(__xludf.DUMMYFUNCTION("""COMPUTED_VALUE"""),"Disagree")</f>
        <v>Disagree</v>
      </c>
      <c r="AT93" s="1" t="str">
        <f ca="1">IFERROR(__xludf.DUMMYFUNCTION("""COMPUTED_VALUE"""),"Neutral")</f>
        <v>Neutral</v>
      </c>
      <c r="AU93" s="1" t="str">
        <f ca="1">IFERROR(__xludf.DUMMYFUNCTION("""COMPUTED_VALUE"""),"Agree")</f>
        <v>Agree</v>
      </c>
      <c r="AV93" s="1" t="str">
        <f ca="1">IFERROR(__xludf.DUMMYFUNCTION("""COMPUTED_VALUE"""),"Disagree")</f>
        <v>Disagree</v>
      </c>
      <c r="AW93" s="1" t="str">
        <f ca="1">IFERROR(__xludf.DUMMYFUNCTION("""COMPUTED_VALUE"""),"Agree")</f>
        <v>Agree</v>
      </c>
      <c r="AX93" s="1" t="str">
        <f ca="1">IFERROR(__xludf.DUMMYFUNCTION("""COMPUTED_VALUE"""),"Neutral")</f>
        <v>Neutral</v>
      </c>
      <c r="AY93" s="1" t="str">
        <f ca="1">IFERROR(__xludf.DUMMYFUNCTION("""COMPUTED_VALUE"""),"Agree")</f>
        <v>Agree</v>
      </c>
      <c r="AZ93" s="1" t="str">
        <f ca="1">IFERROR(__xludf.DUMMYFUNCTION("""COMPUTED_VALUE"""),"Neutral")</f>
        <v>Neutral</v>
      </c>
      <c r="BA93" s="1" t="str">
        <f ca="1">IFERROR(__xludf.DUMMYFUNCTION("""COMPUTED_VALUE"""),"Neutral")</f>
        <v>Neutral</v>
      </c>
      <c r="BB93" s="1" t="str">
        <f ca="1">IFERROR(__xludf.DUMMYFUNCTION("""COMPUTED_VALUE"""),"Agree")</f>
        <v>Agree</v>
      </c>
      <c r="BC93" s="1" t="str">
        <f ca="1">IFERROR(__xludf.DUMMYFUNCTION("""COMPUTED_VALUE"""),"Isolate Yourself, Exercise")</f>
        <v>Isolate Yourself, Exercise</v>
      </c>
      <c r="BD93" s="1" t="str">
        <f ca="1">IFERROR(__xludf.DUMMYFUNCTION("""COMPUTED_VALUE"""),"Never")</f>
        <v>Never</v>
      </c>
      <c r="BF93" s="1">
        <f t="shared" ca="1" si="0"/>
        <v>1</v>
      </c>
      <c r="BG93" s="7">
        <f t="shared" ca="1" si="1"/>
        <v>3</v>
      </c>
      <c r="BH93" s="1">
        <f t="shared" ca="1" si="2"/>
        <v>2</v>
      </c>
      <c r="BI93" s="10">
        <f t="shared" ca="1" si="3"/>
        <v>2</v>
      </c>
      <c r="BJ93" s="10">
        <f t="shared" ca="1" si="4"/>
        <v>2</v>
      </c>
      <c r="BK93" s="10">
        <f t="shared" ca="1" si="5"/>
        <v>3</v>
      </c>
      <c r="BL93" s="10">
        <f t="shared" ref="BL93:BM93" ca="1" si="546">IF(I93="Yes",1,IF(I93="No",2))</f>
        <v>1</v>
      </c>
      <c r="BM93" s="10">
        <f t="shared" ca="1" si="546"/>
        <v>1</v>
      </c>
      <c r="BN93" s="10">
        <f t="shared" ca="1" si="7"/>
        <v>3</v>
      </c>
      <c r="BO93" s="10">
        <f t="shared" ref="BO93:BP93" ca="1" si="547">IF(L93="Strongly Disagree",1,IF(L93="Disagree",2,IF(L93="Neutral",3,IF(L93="Agree",4,IF(L93="Strongly Agree",5)))))</f>
        <v>3</v>
      </c>
      <c r="BP93" s="10">
        <f t="shared" ca="1" si="547"/>
        <v>3</v>
      </c>
      <c r="BQ93" s="10">
        <f t="shared" ca="1" si="9"/>
        <v>2</v>
      </c>
      <c r="BR93" s="1">
        <f t="shared" ca="1" si="10"/>
        <v>4</v>
      </c>
      <c r="BS93" s="10">
        <f t="shared" ref="BS93:CB93" ca="1" si="548">IF(P93="Not at all",1,IF(P93="A little bit",2,IF(P93="Moderately",3,IF(P93="Quite a bit",4,IF(P93="Extremely",5)))))</f>
        <v>3</v>
      </c>
      <c r="BT93" s="10">
        <f t="shared" ca="1" si="548"/>
        <v>3</v>
      </c>
      <c r="BU93" s="10">
        <f t="shared" ca="1" si="548"/>
        <v>3</v>
      </c>
      <c r="BV93" s="10">
        <f t="shared" ca="1" si="548"/>
        <v>1</v>
      </c>
      <c r="BW93" s="10">
        <f t="shared" ca="1" si="548"/>
        <v>1</v>
      </c>
      <c r="BX93" s="10">
        <f t="shared" ca="1" si="548"/>
        <v>3</v>
      </c>
      <c r="BY93" s="10">
        <f t="shared" ca="1" si="548"/>
        <v>2</v>
      </c>
      <c r="BZ93" s="10">
        <f t="shared" ca="1" si="548"/>
        <v>3</v>
      </c>
      <c r="CA93" s="10">
        <f t="shared" ca="1" si="548"/>
        <v>2</v>
      </c>
      <c r="CB93" s="10">
        <f t="shared" ca="1" si="548"/>
        <v>4</v>
      </c>
      <c r="CC93" s="10">
        <f t="shared" ca="1" si="12"/>
        <v>3</v>
      </c>
      <c r="CD93" s="10">
        <f t="shared" ref="CD93:CH93" ca="1" si="549">IF(AA93="Not at all",1,IF(AA93="A little bit",2,IF(AA93="Moderately",3,IF(AA93="Quite a bit",4,IF(AA93="Extremely",5)))))</f>
        <v>3</v>
      </c>
      <c r="CE93" s="10">
        <f t="shared" ca="1" si="549"/>
        <v>4</v>
      </c>
      <c r="CF93" s="10">
        <f t="shared" ca="1" si="549"/>
        <v>3</v>
      </c>
      <c r="CG93" s="10">
        <f t="shared" ca="1" si="549"/>
        <v>1</v>
      </c>
      <c r="CH93" s="10">
        <f t="shared" ca="1" si="549"/>
        <v>1</v>
      </c>
      <c r="CI93" s="10">
        <f t="shared" ref="CI93:CT93" ca="1" si="550">IF(AF93="Never",1,IF(AF93="Rarely",2,IF(AF93="Sometimes",3,IF(AF93="Often",4,IF(AF93="Very Often",5)))))</f>
        <v>4</v>
      </c>
      <c r="CJ93" s="10">
        <f t="shared" ca="1" si="550"/>
        <v>3</v>
      </c>
      <c r="CK93" s="10">
        <f t="shared" ca="1" si="550"/>
        <v>2</v>
      </c>
      <c r="CL93" s="10">
        <f t="shared" ca="1" si="550"/>
        <v>3</v>
      </c>
      <c r="CM93" s="10">
        <f t="shared" ca="1" si="550"/>
        <v>3</v>
      </c>
      <c r="CN93" s="10">
        <f t="shared" ca="1" si="550"/>
        <v>3</v>
      </c>
      <c r="CO93" s="10">
        <f t="shared" ca="1" si="550"/>
        <v>2</v>
      </c>
      <c r="CP93" s="10">
        <f t="shared" ca="1" si="550"/>
        <v>2</v>
      </c>
      <c r="CQ93" s="10">
        <f t="shared" ca="1" si="550"/>
        <v>2</v>
      </c>
      <c r="CR93" s="10">
        <f t="shared" ca="1" si="550"/>
        <v>1</v>
      </c>
      <c r="CS93" s="10">
        <f t="shared" ca="1" si="550"/>
        <v>2</v>
      </c>
      <c r="CT93" s="10">
        <f t="shared" ca="1" si="550"/>
        <v>1</v>
      </c>
      <c r="CU93" s="10">
        <f t="shared" ca="1" si="15"/>
        <v>1</v>
      </c>
      <c r="CV93" s="1">
        <f t="shared" ref="CV93:DE93" ca="1" si="551">IF(AS93="Strongly Disagree",1,IF(AS93="Disagree",2,IF(AS93="Neutral",3,IF(AS93="Agree",4,IF(AS93="Strongly Agree",5)))))</f>
        <v>2</v>
      </c>
      <c r="CW93" s="1">
        <f t="shared" ca="1" si="551"/>
        <v>3</v>
      </c>
      <c r="CX93" s="1">
        <f t="shared" ca="1" si="551"/>
        <v>4</v>
      </c>
      <c r="CY93" s="1">
        <f t="shared" ca="1" si="551"/>
        <v>2</v>
      </c>
      <c r="CZ93" s="1">
        <f t="shared" ca="1" si="551"/>
        <v>4</v>
      </c>
      <c r="DA93" s="1">
        <f t="shared" ca="1" si="551"/>
        <v>3</v>
      </c>
      <c r="DB93" s="1">
        <f t="shared" ca="1" si="551"/>
        <v>4</v>
      </c>
      <c r="DC93" s="1">
        <f t="shared" ca="1" si="551"/>
        <v>3</v>
      </c>
      <c r="DD93" s="1">
        <f t="shared" ca="1" si="551"/>
        <v>3</v>
      </c>
      <c r="DE93" s="1">
        <f t="shared" ca="1" si="551"/>
        <v>4</v>
      </c>
      <c r="DG93" s="1">
        <f t="shared" ca="1" si="17"/>
        <v>1</v>
      </c>
    </row>
    <row r="94" spans="1:111" ht="15">
      <c r="A94" s="8">
        <f ca="1">IFERROR(__xludf.DUMMYFUNCTION("""COMPUTED_VALUE"""),43802.579478831)</f>
        <v>43802.579478831001</v>
      </c>
      <c r="B94" s="1" t="str">
        <f ca="1">IFERROR(__xludf.DUMMYFUNCTION("""COMPUTED_VALUE"""),"Yes")</f>
        <v>Yes</v>
      </c>
      <c r="C94" s="3" t="str">
        <f ca="1">IFERROR(__xludf.DUMMYFUNCTION("""COMPUTED_VALUE"""),"Law Enforcement Professional  (Dispatch or other Civilian Department Member )")</f>
        <v>Law Enforcement Professional  (Dispatch or other Civilian Department Member )</v>
      </c>
      <c r="D94" s="1" t="str">
        <f ca="1">IFERROR(__xludf.DUMMYFUNCTION("""COMPUTED_VALUE"""),"1-6 years")</f>
        <v>1-6 years</v>
      </c>
      <c r="E94" s="1" t="str">
        <f ca="1">IFERROR(__xludf.DUMMYFUNCTION("""COMPUTED_VALUE"""),"Moderately")</f>
        <v>Moderately</v>
      </c>
      <c r="F94" s="1" t="str">
        <f ca="1">IFERROR(__xludf.DUMMYFUNCTION("""COMPUTED_VALUE"""),"Yes")</f>
        <v>Yes</v>
      </c>
      <c r="G94" s="1" t="str">
        <f ca="1">IFERROR(__xludf.DUMMYFUNCTION("""COMPUTED_VALUE"""),"Often")</f>
        <v>Often</v>
      </c>
      <c r="H94" s="1" t="str">
        <f ca="1">IFERROR(__xludf.DUMMYFUNCTION("""COMPUTED_VALUE"""),"A little bit")</f>
        <v>A little bit</v>
      </c>
      <c r="I94" s="1" t="str">
        <f ca="1">IFERROR(__xludf.DUMMYFUNCTION("""COMPUTED_VALUE"""),"Yes")</f>
        <v>Yes</v>
      </c>
      <c r="J94" s="1" t="str">
        <f ca="1">IFERROR(__xludf.DUMMYFUNCTION("""COMPUTED_VALUE"""),"No")</f>
        <v>No</v>
      </c>
      <c r="K94" s="1" t="str">
        <f ca="1">IFERROR(__xludf.DUMMYFUNCTION("""COMPUTED_VALUE"""),"Rarely")</f>
        <v>Rarely</v>
      </c>
      <c r="L94" s="1" t="str">
        <f ca="1">IFERROR(__xludf.DUMMYFUNCTION("""COMPUTED_VALUE"""),"Neutral")</f>
        <v>Neutral</v>
      </c>
      <c r="M94" s="1" t="str">
        <f ca="1">IFERROR(__xludf.DUMMYFUNCTION("""COMPUTED_VALUE"""),"Agree")</f>
        <v>Agree</v>
      </c>
      <c r="N94" s="1" t="str">
        <f ca="1">IFERROR(__xludf.DUMMYFUNCTION("""COMPUTED_VALUE"""),"Moderately")</f>
        <v>Moderately</v>
      </c>
      <c r="O94" s="1" t="str">
        <f ca="1">IFERROR(__xludf.DUMMYFUNCTION("""COMPUTED_VALUE"""),"Neutral")</f>
        <v>Neutral</v>
      </c>
      <c r="P94" s="1" t="str">
        <f ca="1">IFERROR(__xludf.DUMMYFUNCTION("""COMPUTED_VALUE"""),"Moderately")</f>
        <v>Moderately</v>
      </c>
      <c r="Q94" s="1" t="str">
        <f ca="1">IFERROR(__xludf.DUMMYFUNCTION("""COMPUTED_VALUE"""),"Quite a bit")</f>
        <v>Quite a bit</v>
      </c>
      <c r="R94" s="1" t="str">
        <f ca="1">IFERROR(__xludf.DUMMYFUNCTION("""COMPUTED_VALUE"""),"Quite a bit")</f>
        <v>Quite a bit</v>
      </c>
      <c r="S94" s="1" t="str">
        <f ca="1">IFERROR(__xludf.DUMMYFUNCTION("""COMPUTED_VALUE"""),"Quite a bit")</f>
        <v>Quite a bit</v>
      </c>
      <c r="T94" s="1" t="str">
        <f ca="1">IFERROR(__xludf.DUMMYFUNCTION("""COMPUTED_VALUE"""),"Moderately")</f>
        <v>Moderately</v>
      </c>
      <c r="U94" s="1" t="str">
        <f ca="1">IFERROR(__xludf.DUMMYFUNCTION("""COMPUTED_VALUE"""),"Moderately")</f>
        <v>Moderately</v>
      </c>
      <c r="V94" s="1" t="str">
        <f ca="1">IFERROR(__xludf.DUMMYFUNCTION("""COMPUTED_VALUE"""),"Quite a bit")</f>
        <v>Quite a bit</v>
      </c>
      <c r="W94" s="1" t="str">
        <f ca="1">IFERROR(__xludf.DUMMYFUNCTION("""COMPUTED_VALUE"""),"Quite a bit")</f>
        <v>Quite a bit</v>
      </c>
      <c r="X94" s="1" t="str">
        <f ca="1">IFERROR(__xludf.DUMMYFUNCTION("""COMPUTED_VALUE"""),"Quite a bit")</f>
        <v>Quite a bit</v>
      </c>
      <c r="Y94" s="1" t="str">
        <f ca="1">IFERROR(__xludf.DUMMYFUNCTION("""COMPUTED_VALUE"""),"Quite a bit")</f>
        <v>Quite a bit</v>
      </c>
      <c r="Z94" s="1" t="str">
        <f ca="1">IFERROR(__xludf.DUMMYFUNCTION("""COMPUTED_VALUE"""),"Not at all")</f>
        <v>Not at all</v>
      </c>
      <c r="AA94" s="1" t="str">
        <f ca="1">IFERROR(__xludf.DUMMYFUNCTION("""COMPUTED_VALUE"""),"Moderately")</f>
        <v>Moderately</v>
      </c>
      <c r="AB94" s="1" t="str">
        <f ca="1">IFERROR(__xludf.DUMMYFUNCTION("""COMPUTED_VALUE"""),"Moderately")</f>
        <v>Moderately</v>
      </c>
      <c r="AC94" s="1" t="str">
        <f ca="1">IFERROR(__xludf.DUMMYFUNCTION("""COMPUTED_VALUE"""),"Moderately")</f>
        <v>Moderately</v>
      </c>
      <c r="AD94" s="1" t="str">
        <f ca="1">IFERROR(__xludf.DUMMYFUNCTION("""COMPUTED_VALUE"""),"Not at all")</f>
        <v>Not at all</v>
      </c>
      <c r="AE94" s="1" t="str">
        <f ca="1">IFERROR(__xludf.DUMMYFUNCTION("""COMPUTED_VALUE"""),"A little bit")</f>
        <v>A little bit</v>
      </c>
      <c r="AF94" s="1" t="str">
        <f ca="1">IFERROR(__xludf.DUMMYFUNCTION("""COMPUTED_VALUE"""),"Rarely")</f>
        <v>Rarely</v>
      </c>
      <c r="AG94" s="1" t="str">
        <f ca="1">IFERROR(__xludf.DUMMYFUNCTION("""COMPUTED_VALUE"""),"Sometimes")</f>
        <v>Sometimes</v>
      </c>
      <c r="AH94" s="1" t="str">
        <f ca="1">IFERROR(__xludf.DUMMYFUNCTION("""COMPUTED_VALUE"""),"Often")</f>
        <v>Often</v>
      </c>
      <c r="AI94" s="1" t="str">
        <f ca="1">IFERROR(__xludf.DUMMYFUNCTION("""COMPUTED_VALUE"""),"Rarely")</f>
        <v>Rarely</v>
      </c>
      <c r="AJ94" s="1" t="str">
        <f ca="1">IFERROR(__xludf.DUMMYFUNCTION("""COMPUTED_VALUE"""),"Sometimes")</f>
        <v>Sometimes</v>
      </c>
      <c r="AK94" s="1" t="str">
        <f ca="1">IFERROR(__xludf.DUMMYFUNCTION("""COMPUTED_VALUE"""),"Sometimes")</f>
        <v>Sometimes</v>
      </c>
      <c r="AL94" s="1" t="str">
        <f ca="1">IFERROR(__xludf.DUMMYFUNCTION("""COMPUTED_VALUE"""),"Never")</f>
        <v>Never</v>
      </c>
      <c r="AM94" s="1" t="str">
        <f ca="1">IFERROR(__xludf.DUMMYFUNCTION("""COMPUTED_VALUE"""),"Rarely")</f>
        <v>Rarely</v>
      </c>
      <c r="AN94" s="1" t="str">
        <f ca="1">IFERROR(__xludf.DUMMYFUNCTION("""COMPUTED_VALUE"""),"Rarely")</f>
        <v>Rarely</v>
      </c>
      <c r="AO94" s="1" t="str">
        <f ca="1">IFERROR(__xludf.DUMMYFUNCTION("""COMPUTED_VALUE"""),"Rarely")</f>
        <v>Rarely</v>
      </c>
      <c r="AP94" s="1" t="str">
        <f ca="1">IFERROR(__xludf.DUMMYFUNCTION("""COMPUTED_VALUE"""),"Sometimes")</f>
        <v>Sometimes</v>
      </c>
      <c r="AQ94" s="1" t="str">
        <f ca="1">IFERROR(__xludf.DUMMYFUNCTION("""COMPUTED_VALUE"""),"Sometimes")</f>
        <v>Sometimes</v>
      </c>
      <c r="AR94" s="1" t="str">
        <f ca="1">IFERROR(__xludf.DUMMYFUNCTION("""COMPUTED_VALUE"""),"(2-3)x’s a Month")</f>
        <v>(2-3)x’s a Month</v>
      </c>
      <c r="AS94" s="1" t="str">
        <f ca="1">IFERROR(__xludf.DUMMYFUNCTION("""COMPUTED_VALUE"""),"Disagree")</f>
        <v>Disagree</v>
      </c>
      <c r="AT94" s="1" t="str">
        <f ca="1">IFERROR(__xludf.DUMMYFUNCTION("""COMPUTED_VALUE"""),"Strongly Disagree")</f>
        <v>Strongly Disagree</v>
      </c>
      <c r="AU94" s="1" t="str">
        <f ca="1">IFERROR(__xludf.DUMMYFUNCTION("""COMPUTED_VALUE"""),"Strongly Disagree")</f>
        <v>Strongly Disagree</v>
      </c>
      <c r="AV94" s="1" t="str">
        <f ca="1">IFERROR(__xludf.DUMMYFUNCTION("""COMPUTED_VALUE"""),"Strongly Disagree")</f>
        <v>Strongly Disagree</v>
      </c>
      <c r="AW94" s="1" t="str">
        <f ca="1">IFERROR(__xludf.DUMMYFUNCTION("""COMPUTED_VALUE"""),"Strongly Disagree")</f>
        <v>Strongly Disagree</v>
      </c>
      <c r="AX94" s="1" t="str">
        <f ca="1">IFERROR(__xludf.DUMMYFUNCTION("""COMPUTED_VALUE"""),"Strongly Disagree")</f>
        <v>Strongly Disagree</v>
      </c>
      <c r="AY94" s="1" t="str">
        <f ca="1">IFERROR(__xludf.DUMMYFUNCTION("""COMPUTED_VALUE"""),"Strongly Disagree")</f>
        <v>Strongly Disagree</v>
      </c>
      <c r="AZ94" s="1" t="str">
        <f ca="1">IFERROR(__xludf.DUMMYFUNCTION("""COMPUTED_VALUE"""),"Disagree")</f>
        <v>Disagree</v>
      </c>
      <c r="BA94" s="1" t="str">
        <f ca="1">IFERROR(__xludf.DUMMYFUNCTION("""COMPUTED_VALUE"""),"Neutral")</f>
        <v>Neutral</v>
      </c>
      <c r="BB94" s="1" t="str">
        <f ca="1">IFERROR(__xludf.DUMMYFUNCTION("""COMPUTED_VALUE"""),"Agree")</f>
        <v>Agree</v>
      </c>
      <c r="BC94" s="1" t="str">
        <f ca="1">IFERROR(__xludf.DUMMYFUNCTION("""COMPUTED_VALUE"""),"Join in Positive/ Healthy Family Activities, Meditation/ Mindfulness, Participate in Healthy Recreation/Hobbies")</f>
        <v>Join in Positive/ Healthy Family Activities, Meditation/ Mindfulness, Participate in Healthy Recreation/Hobbies</v>
      </c>
      <c r="BD94" s="1" t="str">
        <f ca="1">IFERROR(__xludf.DUMMYFUNCTION("""COMPUTED_VALUE"""),"Rarely")</f>
        <v>Rarely</v>
      </c>
      <c r="BF94" s="1">
        <f t="shared" ca="1" si="0"/>
        <v>2</v>
      </c>
      <c r="BG94" s="7">
        <f t="shared" ca="1" si="1"/>
        <v>1</v>
      </c>
      <c r="BH94" s="1">
        <f t="shared" ca="1" si="2"/>
        <v>3</v>
      </c>
      <c r="BI94" s="10">
        <f t="shared" ca="1" si="3"/>
        <v>1</v>
      </c>
      <c r="BJ94" s="10">
        <f t="shared" ca="1" si="4"/>
        <v>4</v>
      </c>
      <c r="BK94" s="10">
        <f t="shared" ca="1" si="5"/>
        <v>2</v>
      </c>
      <c r="BL94" s="10">
        <f t="shared" ref="BL94:BM94" ca="1" si="552">IF(I94="Yes",1,IF(I94="No",2))</f>
        <v>1</v>
      </c>
      <c r="BM94" s="10">
        <f t="shared" ca="1" si="552"/>
        <v>2</v>
      </c>
      <c r="BN94" s="10">
        <f t="shared" ca="1" si="7"/>
        <v>2</v>
      </c>
      <c r="BO94" s="10">
        <f t="shared" ref="BO94:BP94" ca="1" si="553">IF(L94="Strongly Disagree",1,IF(L94="Disagree",2,IF(L94="Neutral",3,IF(L94="Agree",4,IF(L94="Strongly Agree",5)))))</f>
        <v>3</v>
      </c>
      <c r="BP94" s="10">
        <f t="shared" ca="1" si="553"/>
        <v>4</v>
      </c>
      <c r="BQ94" s="10">
        <f t="shared" ca="1" si="9"/>
        <v>3</v>
      </c>
      <c r="BR94" s="1">
        <f t="shared" ca="1" si="10"/>
        <v>3</v>
      </c>
      <c r="BS94" s="10">
        <f t="shared" ref="BS94:CB94" ca="1" si="554">IF(P94="Not at all",1,IF(P94="A little bit",2,IF(P94="Moderately",3,IF(P94="Quite a bit",4,IF(P94="Extremely",5)))))</f>
        <v>3</v>
      </c>
      <c r="BT94" s="10">
        <f t="shared" ca="1" si="554"/>
        <v>4</v>
      </c>
      <c r="BU94" s="10">
        <f t="shared" ca="1" si="554"/>
        <v>4</v>
      </c>
      <c r="BV94" s="10">
        <f t="shared" ca="1" si="554"/>
        <v>4</v>
      </c>
      <c r="BW94" s="10">
        <f t="shared" ca="1" si="554"/>
        <v>3</v>
      </c>
      <c r="BX94" s="10">
        <f t="shared" ca="1" si="554"/>
        <v>3</v>
      </c>
      <c r="BY94" s="10">
        <f t="shared" ca="1" si="554"/>
        <v>4</v>
      </c>
      <c r="BZ94" s="10">
        <f t="shared" ca="1" si="554"/>
        <v>4</v>
      </c>
      <c r="CA94" s="10">
        <f t="shared" ca="1" si="554"/>
        <v>4</v>
      </c>
      <c r="CB94" s="10">
        <f t="shared" ca="1" si="554"/>
        <v>4</v>
      </c>
      <c r="CC94" s="10">
        <f t="shared" ca="1" si="12"/>
        <v>4</v>
      </c>
      <c r="CD94" s="10">
        <f t="shared" ref="CD94:CH94" ca="1" si="555">IF(AA94="Not at all",1,IF(AA94="A little bit",2,IF(AA94="Moderately",3,IF(AA94="Quite a bit",4,IF(AA94="Extremely",5)))))</f>
        <v>3</v>
      </c>
      <c r="CE94" s="10">
        <f t="shared" ca="1" si="555"/>
        <v>3</v>
      </c>
      <c r="CF94" s="10">
        <f t="shared" ca="1" si="555"/>
        <v>3</v>
      </c>
      <c r="CG94" s="10">
        <f t="shared" ca="1" si="555"/>
        <v>1</v>
      </c>
      <c r="CH94" s="10">
        <f t="shared" ca="1" si="555"/>
        <v>2</v>
      </c>
      <c r="CI94" s="10">
        <f t="shared" ref="CI94:CT94" ca="1" si="556">IF(AF94="Never",1,IF(AF94="Rarely",2,IF(AF94="Sometimes",3,IF(AF94="Often",4,IF(AF94="Very Often",5)))))</f>
        <v>2</v>
      </c>
      <c r="CJ94" s="10">
        <f t="shared" ca="1" si="556"/>
        <v>3</v>
      </c>
      <c r="CK94" s="10">
        <f t="shared" ca="1" si="556"/>
        <v>4</v>
      </c>
      <c r="CL94" s="10">
        <f t="shared" ca="1" si="556"/>
        <v>2</v>
      </c>
      <c r="CM94" s="10">
        <f t="shared" ca="1" si="556"/>
        <v>3</v>
      </c>
      <c r="CN94" s="10">
        <f t="shared" ca="1" si="556"/>
        <v>3</v>
      </c>
      <c r="CO94" s="10">
        <f t="shared" ca="1" si="556"/>
        <v>1</v>
      </c>
      <c r="CP94" s="10">
        <f t="shared" ca="1" si="556"/>
        <v>2</v>
      </c>
      <c r="CQ94" s="10">
        <f t="shared" ca="1" si="556"/>
        <v>2</v>
      </c>
      <c r="CR94" s="10">
        <f t="shared" ca="1" si="556"/>
        <v>2</v>
      </c>
      <c r="CS94" s="10">
        <f t="shared" ca="1" si="556"/>
        <v>3</v>
      </c>
      <c r="CT94" s="10">
        <f t="shared" ca="1" si="556"/>
        <v>3</v>
      </c>
      <c r="CU94" s="10" t="b">
        <f t="shared" ca="1" si="15"/>
        <v>0</v>
      </c>
      <c r="CV94" s="1">
        <f t="shared" ref="CV94:DE94" ca="1" si="557">IF(AS94="Strongly Disagree",1,IF(AS94="Disagree",2,IF(AS94="Neutral",3,IF(AS94="Agree",4,IF(AS94="Strongly Agree",5)))))</f>
        <v>2</v>
      </c>
      <c r="CW94" s="1">
        <f t="shared" ca="1" si="557"/>
        <v>1</v>
      </c>
      <c r="CX94" s="1">
        <f t="shared" ca="1" si="557"/>
        <v>1</v>
      </c>
      <c r="CY94" s="1">
        <f t="shared" ca="1" si="557"/>
        <v>1</v>
      </c>
      <c r="CZ94" s="1">
        <f t="shared" ca="1" si="557"/>
        <v>1</v>
      </c>
      <c r="DA94" s="1">
        <f t="shared" ca="1" si="557"/>
        <v>1</v>
      </c>
      <c r="DB94" s="1">
        <f t="shared" ca="1" si="557"/>
        <v>1</v>
      </c>
      <c r="DC94" s="1">
        <f t="shared" ca="1" si="557"/>
        <v>2</v>
      </c>
      <c r="DD94" s="1">
        <f t="shared" ca="1" si="557"/>
        <v>3</v>
      </c>
      <c r="DE94" s="1">
        <f t="shared" ca="1" si="557"/>
        <v>4</v>
      </c>
      <c r="DG94" s="1">
        <f t="shared" ca="1" si="17"/>
        <v>2</v>
      </c>
    </row>
    <row r="95" spans="1:111" ht="15">
      <c r="A95" s="8">
        <f ca="1">IFERROR(__xludf.DUMMYFUNCTION("""COMPUTED_VALUE"""),43802.582126493)</f>
        <v>43802.582126492998</v>
      </c>
      <c r="B95" s="1" t="str">
        <f ca="1">IFERROR(__xludf.DUMMYFUNCTION("""COMPUTED_VALUE"""),"Yes")</f>
        <v>Yes</v>
      </c>
      <c r="C95" s="3" t="str">
        <f ca="1">IFERROR(__xludf.DUMMYFUNCTION("""COMPUTED_VALUE"""),"Law Enforcement Professional  (Dispatch or other Civilian Department Member )")</f>
        <v>Law Enforcement Professional  (Dispatch or other Civilian Department Member )</v>
      </c>
      <c r="D95" s="1" t="str">
        <f ca="1">IFERROR(__xludf.DUMMYFUNCTION("""COMPUTED_VALUE"""),"14-20 years")</f>
        <v>14-20 years</v>
      </c>
      <c r="E95" s="1" t="str">
        <f ca="1">IFERROR(__xludf.DUMMYFUNCTION("""COMPUTED_VALUE"""),"A little bit")</f>
        <v>A little bit</v>
      </c>
      <c r="F95" s="1" t="str">
        <f ca="1">IFERROR(__xludf.DUMMYFUNCTION("""COMPUTED_VALUE"""),"No")</f>
        <v>No</v>
      </c>
      <c r="G95" s="1" t="str">
        <f ca="1">IFERROR(__xludf.DUMMYFUNCTION("""COMPUTED_VALUE"""),"Rarely")</f>
        <v>Rarely</v>
      </c>
      <c r="H95" s="1" t="str">
        <f ca="1">IFERROR(__xludf.DUMMYFUNCTION("""COMPUTED_VALUE"""),"A little bit")</f>
        <v>A little bit</v>
      </c>
      <c r="I95" s="1" t="str">
        <f ca="1">IFERROR(__xludf.DUMMYFUNCTION("""COMPUTED_VALUE"""),"Yes")</f>
        <v>Yes</v>
      </c>
      <c r="J95" s="1" t="str">
        <f ca="1">IFERROR(__xludf.DUMMYFUNCTION("""COMPUTED_VALUE"""),"No")</f>
        <v>No</v>
      </c>
      <c r="K95" s="1" t="str">
        <f ca="1">IFERROR(__xludf.DUMMYFUNCTION("""COMPUTED_VALUE"""),"Rarely")</f>
        <v>Rarely</v>
      </c>
      <c r="L95" s="1" t="str">
        <f ca="1">IFERROR(__xludf.DUMMYFUNCTION("""COMPUTED_VALUE"""),"Strongly Disagree")</f>
        <v>Strongly Disagree</v>
      </c>
      <c r="M95" s="1" t="str">
        <f ca="1">IFERROR(__xludf.DUMMYFUNCTION("""COMPUTED_VALUE"""),"Neutral")</f>
        <v>Neutral</v>
      </c>
      <c r="N95" s="1" t="str">
        <f ca="1">IFERROR(__xludf.DUMMYFUNCTION("""COMPUTED_VALUE"""),"Moderately")</f>
        <v>Moderately</v>
      </c>
      <c r="O95" s="1" t="str">
        <f ca="1">IFERROR(__xludf.DUMMYFUNCTION("""COMPUTED_VALUE"""),"")</f>
        <v/>
      </c>
      <c r="P95" s="1" t="str">
        <f ca="1">IFERROR(__xludf.DUMMYFUNCTION("""COMPUTED_VALUE"""),"Moderately")</f>
        <v>Moderately</v>
      </c>
      <c r="Q95" s="1" t="str">
        <f ca="1">IFERROR(__xludf.DUMMYFUNCTION("""COMPUTED_VALUE"""),"Quite a bit")</f>
        <v>Quite a bit</v>
      </c>
      <c r="R95" s="1" t="str">
        <f ca="1">IFERROR(__xludf.DUMMYFUNCTION("""COMPUTED_VALUE"""),"Quite a bit")</f>
        <v>Quite a bit</v>
      </c>
      <c r="S95" s="1" t="str">
        <f ca="1">IFERROR(__xludf.DUMMYFUNCTION("""COMPUTED_VALUE"""),"A little bit")</f>
        <v>A little bit</v>
      </c>
      <c r="T95" s="1" t="str">
        <f ca="1">IFERROR(__xludf.DUMMYFUNCTION("""COMPUTED_VALUE"""),"A little bit")</f>
        <v>A little bit</v>
      </c>
      <c r="U95" s="1" t="str">
        <f ca="1">IFERROR(__xludf.DUMMYFUNCTION("""COMPUTED_VALUE"""),"Quite a bit")</f>
        <v>Quite a bit</v>
      </c>
      <c r="V95" s="1" t="str">
        <f ca="1">IFERROR(__xludf.DUMMYFUNCTION("""COMPUTED_VALUE"""),"Quite a bit")</f>
        <v>Quite a bit</v>
      </c>
      <c r="W95" s="1" t="str">
        <f ca="1">IFERROR(__xludf.DUMMYFUNCTION("""COMPUTED_VALUE"""),"A little bit")</f>
        <v>A little bit</v>
      </c>
      <c r="X95" s="1" t="str">
        <f ca="1">IFERROR(__xludf.DUMMYFUNCTION("""COMPUTED_VALUE"""),"A little bit")</f>
        <v>A little bit</v>
      </c>
      <c r="Y95" s="1" t="str">
        <f ca="1">IFERROR(__xludf.DUMMYFUNCTION("""COMPUTED_VALUE"""),"Quite a bit")</f>
        <v>Quite a bit</v>
      </c>
      <c r="Z95" s="1" t="str">
        <f ca="1">IFERROR(__xludf.DUMMYFUNCTION("""COMPUTED_VALUE"""),"Negatively")</f>
        <v>Negatively</v>
      </c>
      <c r="AA95" s="1" t="str">
        <f ca="1">IFERROR(__xludf.DUMMYFUNCTION("""COMPUTED_VALUE"""),"Moderately")</f>
        <v>Moderately</v>
      </c>
      <c r="AB95" s="1" t="str">
        <f ca="1">IFERROR(__xludf.DUMMYFUNCTION("""COMPUTED_VALUE"""),"Quite a bit")</f>
        <v>Quite a bit</v>
      </c>
      <c r="AC95" s="1" t="str">
        <f ca="1">IFERROR(__xludf.DUMMYFUNCTION("""COMPUTED_VALUE"""),"Quite a bit")</f>
        <v>Quite a bit</v>
      </c>
      <c r="AD95" s="1" t="str">
        <f ca="1">IFERROR(__xludf.DUMMYFUNCTION("""COMPUTED_VALUE"""),"Not at all")</f>
        <v>Not at all</v>
      </c>
      <c r="AE95" s="1" t="str">
        <f ca="1">IFERROR(__xludf.DUMMYFUNCTION("""COMPUTED_VALUE"""),"Not at all")</f>
        <v>Not at all</v>
      </c>
      <c r="AF95" s="1" t="str">
        <f ca="1">IFERROR(__xludf.DUMMYFUNCTION("""COMPUTED_VALUE"""),"Rarely")</f>
        <v>Rarely</v>
      </c>
      <c r="AG95" s="1" t="str">
        <f ca="1">IFERROR(__xludf.DUMMYFUNCTION("""COMPUTED_VALUE"""),"Often")</f>
        <v>Often</v>
      </c>
      <c r="AH95" s="1" t="str">
        <f ca="1">IFERROR(__xludf.DUMMYFUNCTION("""COMPUTED_VALUE"""),"Sometimes")</f>
        <v>Sometimes</v>
      </c>
      <c r="AI95" s="1" t="str">
        <f ca="1">IFERROR(__xludf.DUMMYFUNCTION("""COMPUTED_VALUE"""),"Rarely")</f>
        <v>Rarely</v>
      </c>
      <c r="AJ95" s="1" t="str">
        <f ca="1">IFERROR(__xludf.DUMMYFUNCTION("""COMPUTED_VALUE"""),"Rarely")</f>
        <v>Rarely</v>
      </c>
      <c r="AK95" s="1" t="str">
        <f ca="1">IFERROR(__xludf.DUMMYFUNCTION("""COMPUTED_VALUE"""),"Sometimes")</f>
        <v>Sometimes</v>
      </c>
      <c r="AL95" s="1" t="str">
        <f ca="1">IFERROR(__xludf.DUMMYFUNCTION("""COMPUTED_VALUE"""),"Rarely")</f>
        <v>Rarely</v>
      </c>
      <c r="AM95" s="1" t="str">
        <f ca="1">IFERROR(__xludf.DUMMYFUNCTION("""COMPUTED_VALUE"""),"Sometimes")</f>
        <v>Sometimes</v>
      </c>
      <c r="AN95" s="1" t="str">
        <f ca="1">IFERROR(__xludf.DUMMYFUNCTION("""COMPUTED_VALUE"""),"Rarely")</f>
        <v>Rarely</v>
      </c>
      <c r="AO95" s="1" t="str">
        <f ca="1">IFERROR(__xludf.DUMMYFUNCTION("""COMPUTED_VALUE"""),"Rarely")</f>
        <v>Rarely</v>
      </c>
      <c r="AP95" s="1" t="str">
        <f ca="1">IFERROR(__xludf.DUMMYFUNCTION("""COMPUTED_VALUE"""),"Rarely")</f>
        <v>Rarely</v>
      </c>
      <c r="AQ95" s="1" t="str">
        <f ca="1">IFERROR(__xludf.DUMMYFUNCTION("""COMPUTED_VALUE"""),"Never")</f>
        <v>Never</v>
      </c>
      <c r="AR95" s="1" t="str">
        <f ca="1">IFERROR(__xludf.DUMMYFUNCTION("""COMPUTED_VALUE"""),"Never")</f>
        <v>Never</v>
      </c>
      <c r="AS95" s="1" t="str">
        <f ca="1">IFERROR(__xludf.DUMMYFUNCTION("""COMPUTED_VALUE"""),"Disagree")</f>
        <v>Disagree</v>
      </c>
      <c r="AT95" s="1" t="str">
        <f ca="1">IFERROR(__xludf.DUMMYFUNCTION("""COMPUTED_VALUE"""),"Agree")</f>
        <v>Agree</v>
      </c>
      <c r="AU95" s="1" t="str">
        <f ca="1">IFERROR(__xludf.DUMMYFUNCTION("""COMPUTED_VALUE"""),"Agree")</f>
        <v>Agree</v>
      </c>
      <c r="AV95" s="1" t="str">
        <f ca="1">IFERROR(__xludf.DUMMYFUNCTION("""COMPUTED_VALUE"""),"Strongly Disagree")</f>
        <v>Strongly Disagree</v>
      </c>
      <c r="AW95" s="1" t="str">
        <f ca="1">IFERROR(__xludf.DUMMYFUNCTION("""COMPUTED_VALUE"""),"Neutral")</f>
        <v>Neutral</v>
      </c>
      <c r="AX95" s="1" t="str">
        <f ca="1">IFERROR(__xludf.DUMMYFUNCTION("""COMPUTED_VALUE"""),"Neutral")</f>
        <v>Neutral</v>
      </c>
      <c r="AY95" s="1" t="str">
        <f ca="1">IFERROR(__xludf.DUMMYFUNCTION("""COMPUTED_VALUE"""),"Agree")</f>
        <v>Agree</v>
      </c>
      <c r="AZ95" s="1" t="str">
        <f ca="1">IFERROR(__xludf.DUMMYFUNCTION("""COMPUTED_VALUE"""),"Neutral")</f>
        <v>Neutral</v>
      </c>
      <c r="BA95" s="1" t="str">
        <f ca="1">IFERROR(__xludf.DUMMYFUNCTION("""COMPUTED_VALUE"""),"Agree")</f>
        <v>Agree</v>
      </c>
      <c r="BB95" s="1" t="str">
        <f ca="1">IFERROR(__xludf.DUMMYFUNCTION("""COMPUTED_VALUE"""),"Neutral")</f>
        <v>Neutral</v>
      </c>
      <c r="BC95" s="1" t="str">
        <f ca="1">IFERROR(__xludf.DUMMYFUNCTION("""COMPUTED_VALUE"""),"Isolate Yourself, Exercise")</f>
        <v>Isolate Yourself, Exercise</v>
      </c>
      <c r="BD95" s="1" t="str">
        <f ca="1">IFERROR(__xludf.DUMMYFUNCTION("""COMPUTED_VALUE"""),"Never")</f>
        <v>Never</v>
      </c>
      <c r="BF95" s="1">
        <f t="shared" ca="1" si="0"/>
        <v>2</v>
      </c>
      <c r="BG95" s="7">
        <f t="shared" ca="1" si="1"/>
        <v>3</v>
      </c>
      <c r="BH95" s="1">
        <f t="shared" ca="1" si="2"/>
        <v>2</v>
      </c>
      <c r="BI95" s="10">
        <f t="shared" ca="1" si="3"/>
        <v>2</v>
      </c>
      <c r="BJ95" s="10">
        <f t="shared" ca="1" si="4"/>
        <v>2</v>
      </c>
      <c r="BK95" s="10">
        <f t="shared" ca="1" si="5"/>
        <v>2</v>
      </c>
      <c r="BL95" s="10">
        <f t="shared" ref="BL95:BM95" ca="1" si="558">IF(I95="Yes",1,IF(I95="No",2))</f>
        <v>1</v>
      </c>
      <c r="BM95" s="10">
        <f t="shared" ca="1" si="558"/>
        <v>2</v>
      </c>
      <c r="BN95" s="10">
        <f t="shared" ca="1" si="7"/>
        <v>2</v>
      </c>
      <c r="BO95" s="10">
        <f t="shared" ref="BO95:BP95" ca="1" si="559">IF(L95="Strongly Disagree",1,IF(L95="Disagree",2,IF(L95="Neutral",3,IF(L95="Agree",4,IF(L95="Strongly Agree",5)))))</f>
        <v>1</v>
      </c>
      <c r="BP95" s="10">
        <f t="shared" ca="1" si="559"/>
        <v>3</v>
      </c>
      <c r="BQ95" s="10">
        <f t="shared" ca="1" si="9"/>
        <v>3</v>
      </c>
      <c r="BR95" s="1" t="b">
        <f t="shared" ca="1" si="10"/>
        <v>0</v>
      </c>
      <c r="BS95" s="10">
        <f t="shared" ref="BS95:CB95" ca="1" si="560">IF(P95="Not at all",1,IF(P95="A little bit",2,IF(P95="Moderately",3,IF(P95="Quite a bit",4,IF(P95="Extremely",5)))))</f>
        <v>3</v>
      </c>
      <c r="BT95" s="10">
        <f t="shared" ca="1" si="560"/>
        <v>4</v>
      </c>
      <c r="BU95" s="10">
        <f t="shared" ca="1" si="560"/>
        <v>4</v>
      </c>
      <c r="BV95" s="10">
        <f t="shared" ca="1" si="560"/>
        <v>2</v>
      </c>
      <c r="BW95" s="10">
        <f t="shared" ca="1" si="560"/>
        <v>2</v>
      </c>
      <c r="BX95" s="10">
        <f t="shared" ca="1" si="560"/>
        <v>4</v>
      </c>
      <c r="BY95" s="10">
        <f t="shared" ca="1" si="560"/>
        <v>4</v>
      </c>
      <c r="BZ95" s="10">
        <f t="shared" ca="1" si="560"/>
        <v>2</v>
      </c>
      <c r="CA95" s="10">
        <f t="shared" ca="1" si="560"/>
        <v>2</v>
      </c>
      <c r="CB95" s="10">
        <f t="shared" ca="1" si="560"/>
        <v>4</v>
      </c>
      <c r="CC95" s="10">
        <f t="shared" ca="1" si="12"/>
        <v>1</v>
      </c>
      <c r="CD95" s="10">
        <f t="shared" ref="CD95:CH95" ca="1" si="561">IF(AA95="Not at all",1,IF(AA95="A little bit",2,IF(AA95="Moderately",3,IF(AA95="Quite a bit",4,IF(AA95="Extremely",5)))))</f>
        <v>3</v>
      </c>
      <c r="CE95" s="10">
        <f t="shared" ca="1" si="561"/>
        <v>4</v>
      </c>
      <c r="CF95" s="10">
        <f t="shared" ca="1" si="561"/>
        <v>4</v>
      </c>
      <c r="CG95" s="10">
        <f t="shared" ca="1" si="561"/>
        <v>1</v>
      </c>
      <c r="CH95" s="10">
        <f t="shared" ca="1" si="561"/>
        <v>1</v>
      </c>
      <c r="CI95" s="10">
        <f t="shared" ref="CI95:CT95" ca="1" si="562">IF(AF95="Never",1,IF(AF95="Rarely",2,IF(AF95="Sometimes",3,IF(AF95="Often",4,IF(AF95="Very Often",5)))))</f>
        <v>2</v>
      </c>
      <c r="CJ95" s="10">
        <f t="shared" ca="1" si="562"/>
        <v>4</v>
      </c>
      <c r="CK95" s="10">
        <f t="shared" ca="1" si="562"/>
        <v>3</v>
      </c>
      <c r="CL95" s="10">
        <f t="shared" ca="1" si="562"/>
        <v>2</v>
      </c>
      <c r="CM95" s="10">
        <f t="shared" ca="1" si="562"/>
        <v>2</v>
      </c>
      <c r="CN95" s="10">
        <f t="shared" ca="1" si="562"/>
        <v>3</v>
      </c>
      <c r="CO95" s="10">
        <f t="shared" ca="1" si="562"/>
        <v>2</v>
      </c>
      <c r="CP95" s="10">
        <f t="shared" ca="1" si="562"/>
        <v>3</v>
      </c>
      <c r="CQ95" s="10">
        <f t="shared" ca="1" si="562"/>
        <v>2</v>
      </c>
      <c r="CR95" s="10">
        <f t="shared" ca="1" si="562"/>
        <v>2</v>
      </c>
      <c r="CS95" s="10">
        <f t="shared" ca="1" si="562"/>
        <v>2</v>
      </c>
      <c r="CT95" s="10">
        <f t="shared" ca="1" si="562"/>
        <v>1</v>
      </c>
      <c r="CU95" s="10">
        <f t="shared" ca="1" si="15"/>
        <v>1</v>
      </c>
      <c r="CV95" s="1">
        <f t="shared" ref="CV95:DE95" ca="1" si="563">IF(AS95="Strongly Disagree",1,IF(AS95="Disagree",2,IF(AS95="Neutral",3,IF(AS95="Agree",4,IF(AS95="Strongly Agree",5)))))</f>
        <v>2</v>
      </c>
      <c r="CW95" s="1">
        <f t="shared" ca="1" si="563"/>
        <v>4</v>
      </c>
      <c r="CX95" s="1">
        <f t="shared" ca="1" si="563"/>
        <v>4</v>
      </c>
      <c r="CY95" s="1">
        <f t="shared" ca="1" si="563"/>
        <v>1</v>
      </c>
      <c r="CZ95" s="1">
        <f t="shared" ca="1" si="563"/>
        <v>3</v>
      </c>
      <c r="DA95" s="1">
        <f t="shared" ca="1" si="563"/>
        <v>3</v>
      </c>
      <c r="DB95" s="1">
        <f t="shared" ca="1" si="563"/>
        <v>4</v>
      </c>
      <c r="DC95" s="1">
        <f t="shared" ca="1" si="563"/>
        <v>3</v>
      </c>
      <c r="DD95" s="1">
        <f t="shared" ca="1" si="563"/>
        <v>4</v>
      </c>
      <c r="DE95" s="1">
        <f t="shared" ca="1" si="563"/>
        <v>3</v>
      </c>
      <c r="DG95" s="1">
        <f t="shared" ca="1" si="17"/>
        <v>1</v>
      </c>
    </row>
    <row r="96" spans="1:111" ht="15">
      <c r="A96" s="8">
        <f ca="1">IFERROR(__xludf.DUMMYFUNCTION("""COMPUTED_VALUE"""),43802.5842197106)</f>
        <v>43802.584219710603</v>
      </c>
      <c r="B96" s="1" t="str">
        <f ca="1">IFERROR(__xludf.DUMMYFUNCTION("""COMPUTED_VALUE"""),"Yes")</f>
        <v>Yes</v>
      </c>
      <c r="C96" s="3" t="str">
        <f ca="1">IFERROR(__xludf.DUMMYFUNCTION("""COMPUTED_VALUE"""),"Law Enforcement Professional  (Dispatch or other Civilian Department Member )")</f>
        <v>Law Enforcement Professional  (Dispatch or other Civilian Department Member )</v>
      </c>
      <c r="D96" s="1" t="str">
        <f ca="1">IFERROR(__xludf.DUMMYFUNCTION("""COMPUTED_VALUE"""),"1-6 years")</f>
        <v>1-6 years</v>
      </c>
      <c r="E96" s="1" t="str">
        <f ca="1">IFERROR(__xludf.DUMMYFUNCTION("""COMPUTED_VALUE"""),"A little bit")</f>
        <v>A little bit</v>
      </c>
      <c r="F96" s="1" t="str">
        <f ca="1">IFERROR(__xludf.DUMMYFUNCTION("""COMPUTED_VALUE"""),"No")</f>
        <v>No</v>
      </c>
      <c r="G96" s="1" t="str">
        <f ca="1">IFERROR(__xludf.DUMMYFUNCTION("""COMPUTED_VALUE"""),"Never")</f>
        <v>Never</v>
      </c>
      <c r="H96" s="1" t="str">
        <f ca="1">IFERROR(__xludf.DUMMYFUNCTION("""COMPUTED_VALUE"""),"Moderately")</f>
        <v>Moderately</v>
      </c>
      <c r="I96" s="1" t="str">
        <f ca="1">IFERROR(__xludf.DUMMYFUNCTION("""COMPUTED_VALUE"""),"Yes")</f>
        <v>Yes</v>
      </c>
      <c r="J96" s="1" t="str">
        <f ca="1">IFERROR(__xludf.DUMMYFUNCTION("""COMPUTED_VALUE"""),"Yes")</f>
        <v>Yes</v>
      </c>
      <c r="K96" s="1" t="str">
        <f ca="1">IFERROR(__xludf.DUMMYFUNCTION("""COMPUTED_VALUE"""),"Rarely")</f>
        <v>Rarely</v>
      </c>
      <c r="L96" s="1" t="str">
        <f ca="1">IFERROR(__xludf.DUMMYFUNCTION("""COMPUTED_VALUE"""),"Neutral")</f>
        <v>Neutral</v>
      </c>
      <c r="M96" s="1" t="str">
        <f ca="1">IFERROR(__xludf.DUMMYFUNCTION("""COMPUTED_VALUE"""),"Neutral")</f>
        <v>Neutral</v>
      </c>
      <c r="N96" s="1" t="str">
        <f ca="1">IFERROR(__xludf.DUMMYFUNCTION("""COMPUTED_VALUE"""),"A little bit")</f>
        <v>A little bit</v>
      </c>
      <c r="O96" s="1" t="str">
        <f ca="1">IFERROR(__xludf.DUMMYFUNCTION("""COMPUTED_VALUE"""),"Neutral")</f>
        <v>Neutral</v>
      </c>
      <c r="P96" s="1" t="str">
        <f ca="1">IFERROR(__xludf.DUMMYFUNCTION("""COMPUTED_VALUE"""),"Moderately")</f>
        <v>Moderately</v>
      </c>
      <c r="Q96" s="1" t="str">
        <f ca="1">IFERROR(__xludf.DUMMYFUNCTION("""COMPUTED_VALUE"""),"Quite a bit")</f>
        <v>Quite a bit</v>
      </c>
      <c r="R96" s="1" t="str">
        <f ca="1">IFERROR(__xludf.DUMMYFUNCTION("""COMPUTED_VALUE"""),"Quite a bit")</f>
        <v>Quite a bit</v>
      </c>
      <c r="S96" s="1" t="str">
        <f ca="1">IFERROR(__xludf.DUMMYFUNCTION("""COMPUTED_VALUE"""),"Quite a bit")</f>
        <v>Quite a bit</v>
      </c>
      <c r="T96" s="1" t="str">
        <f ca="1">IFERROR(__xludf.DUMMYFUNCTION("""COMPUTED_VALUE"""),"Moderately")</f>
        <v>Moderately</v>
      </c>
      <c r="U96" s="1" t="str">
        <f ca="1">IFERROR(__xludf.DUMMYFUNCTION("""COMPUTED_VALUE"""),"Quite a bit")</f>
        <v>Quite a bit</v>
      </c>
      <c r="V96" s="1" t="str">
        <f ca="1">IFERROR(__xludf.DUMMYFUNCTION("""COMPUTED_VALUE"""),"Moderately")</f>
        <v>Moderately</v>
      </c>
      <c r="W96" s="1" t="str">
        <f ca="1">IFERROR(__xludf.DUMMYFUNCTION("""COMPUTED_VALUE"""),"Moderately")</f>
        <v>Moderately</v>
      </c>
      <c r="X96" s="1" t="str">
        <f ca="1">IFERROR(__xludf.DUMMYFUNCTION("""COMPUTED_VALUE"""),"Moderately")</f>
        <v>Moderately</v>
      </c>
      <c r="Y96" s="1" t="str">
        <f ca="1">IFERROR(__xludf.DUMMYFUNCTION("""COMPUTED_VALUE"""),"Quite a bit")</f>
        <v>Quite a bit</v>
      </c>
      <c r="Z96" s="1" t="str">
        <f ca="1">IFERROR(__xludf.DUMMYFUNCTION("""COMPUTED_VALUE"""),"Not at all")</f>
        <v>Not at all</v>
      </c>
      <c r="AA96" s="1" t="str">
        <f ca="1">IFERROR(__xludf.DUMMYFUNCTION("""COMPUTED_VALUE"""),"Not at all")</f>
        <v>Not at all</v>
      </c>
      <c r="AB96" s="1" t="str">
        <f ca="1">IFERROR(__xludf.DUMMYFUNCTION("""COMPUTED_VALUE"""),"Not at all")</f>
        <v>Not at all</v>
      </c>
      <c r="AC96" s="1" t="str">
        <f ca="1">IFERROR(__xludf.DUMMYFUNCTION("""COMPUTED_VALUE"""),"Not at all")</f>
        <v>Not at all</v>
      </c>
      <c r="AD96" s="1" t="str">
        <f ca="1">IFERROR(__xludf.DUMMYFUNCTION("""COMPUTED_VALUE"""),"Not at all")</f>
        <v>Not at all</v>
      </c>
      <c r="AE96" s="1" t="str">
        <f ca="1">IFERROR(__xludf.DUMMYFUNCTION("""COMPUTED_VALUE"""),"Not at all")</f>
        <v>Not at all</v>
      </c>
      <c r="AF96" s="1" t="str">
        <f ca="1">IFERROR(__xludf.DUMMYFUNCTION("""COMPUTED_VALUE"""),"Rarely")</f>
        <v>Rarely</v>
      </c>
      <c r="AG96" s="1" t="str">
        <f ca="1">IFERROR(__xludf.DUMMYFUNCTION("""COMPUTED_VALUE"""),"Rarely")</f>
        <v>Rarely</v>
      </c>
      <c r="AH96" s="1" t="str">
        <f ca="1">IFERROR(__xludf.DUMMYFUNCTION("""COMPUTED_VALUE"""),"Sometimes")</f>
        <v>Sometimes</v>
      </c>
      <c r="AI96" s="1" t="str">
        <f ca="1">IFERROR(__xludf.DUMMYFUNCTION("""COMPUTED_VALUE"""),"Rarely")</f>
        <v>Rarely</v>
      </c>
      <c r="AJ96" s="1" t="str">
        <f ca="1">IFERROR(__xludf.DUMMYFUNCTION("""COMPUTED_VALUE"""),"Rarely")</f>
        <v>Rarely</v>
      </c>
      <c r="AK96" s="1" t="str">
        <f ca="1">IFERROR(__xludf.DUMMYFUNCTION("""COMPUTED_VALUE"""),"Sometimes")</f>
        <v>Sometimes</v>
      </c>
      <c r="AL96" s="1" t="str">
        <f ca="1">IFERROR(__xludf.DUMMYFUNCTION("""COMPUTED_VALUE"""),"Rarely")</f>
        <v>Rarely</v>
      </c>
      <c r="AM96" s="1" t="str">
        <f ca="1">IFERROR(__xludf.DUMMYFUNCTION("""COMPUTED_VALUE"""),"Rarely")</f>
        <v>Rarely</v>
      </c>
      <c r="AN96" s="1" t="str">
        <f ca="1">IFERROR(__xludf.DUMMYFUNCTION("""COMPUTED_VALUE"""),"Rarely")</f>
        <v>Rarely</v>
      </c>
      <c r="AO96" s="1" t="str">
        <f ca="1">IFERROR(__xludf.DUMMYFUNCTION("""COMPUTED_VALUE"""),"Sometimes")</f>
        <v>Sometimes</v>
      </c>
      <c r="AP96" s="1" t="str">
        <f ca="1">IFERROR(__xludf.DUMMYFUNCTION("""COMPUTED_VALUE"""),"Rarely")</f>
        <v>Rarely</v>
      </c>
      <c r="AQ96" s="1" t="str">
        <f ca="1">IFERROR(__xludf.DUMMYFUNCTION("""COMPUTED_VALUE"""),"Never")</f>
        <v>Never</v>
      </c>
      <c r="AR96" s="1" t="str">
        <f ca="1">IFERROR(__xludf.DUMMYFUNCTION("""COMPUTED_VALUE"""),"Never")</f>
        <v>Never</v>
      </c>
      <c r="AS96" s="1" t="str">
        <f ca="1">IFERROR(__xludf.DUMMYFUNCTION("""COMPUTED_VALUE"""),"Neutral")</f>
        <v>Neutral</v>
      </c>
      <c r="AT96" s="1" t="str">
        <f ca="1">IFERROR(__xludf.DUMMYFUNCTION("""COMPUTED_VALUE"""),"Disagree")</f>
        <v>Disagree</v>
      </c>
      <c r="AU96" s="1" t="str">
        <f ca="1">IFERROR(__xludf.DUMMYFUNCTION("""COMPUTED_VALUE"""),"Neutral")</f>
        <v>Neutral</v>
      </c>
      <c r="AV96" s="1" t="str">
        <f ca="1">IFERROR(__xludf.DUMMYFUNCTION("""COMPUTED_VALUE"""),"Strongly Disagree")</f>
        <v>Strongly Disagree</v>
      </c>
      <c r="AW96" s="1" t="str">
        <f ca="1">IFERROR(__xludf.DUMMYFUNCTION("""COMPUTED_VALUE"""),"Disagree")</f>
        <v>Disagree</v>
      </c>
      <c r="AX96" s="1" t="str">
        <f ca="1">IFERROR(__xludf.DUMMYFUNCTION("""COMPUTED_VALUE"""),"Strongly Disagree")</f>
        <v>Strongly Disagree</v>
      </c>
      <c r="AY96" s="1" t="str">
        <f ca="1">IFERROR(__xludf.DUMMYFUNCTION("""COMPUTED_VALUE"""),"Strongly Disagree")</f>
        <v>Strongly Disagree</v>
      </c>
      <c r="AZ96" s="1" t="str">
        <f ca="1">IFERROR(__xludf.DUMMYFUNCTION("""COMPUTED_VALUE"""),"Agree")</f>
        <v>Agree</v>
      </c>
      <c r="BA96" s="1" t="str">
        <f ca="1">IFERROR(__xludf.DUMMYFUNCTION("""COMPUTED_VALUE"""),"Neutral")</f>
        <v>Neutral</v>
      </c>
      <c r="BB96" s="1" t="str">
        <f ca="1">IFERROR(__xludf.DUMMYFUNCTION("""COMPUTED_VALUE"""),"Neutral")</f>
        <v>Neutral</v>
      </c>
      <c r="BC96" s="1" t="str">
        <f ca="1">IFERROR(__xludf.DUMMYFUNCTION("""COMPUTED_VALUE"""),"Exercise, Talk to others outside of the department about your hard shift, Participate in Healthy Recreation/Hobbies")</f>
        <v>Exercise, Talk to others outside of the department about your hard shift, Participate in Healthy Recreation/Hobbies</v>
      </c>
      <c r="BD96" s="1" t="str">
        <f ca="1">IFERROR(__xludf.DUMMYFUNCTION("""COMPUTED_VALUE"""),"Never")</f>
        <v>Never</v>
      </c>
      <c r="BF96" s="1">
        <f t="shared" ca="1" si="0"/>
        <v>2</v>
      </c>
      <c r="BG96" s="7">
        <f t="shared" ca="1" si="1"/>
        <v>1</v>
      </c>
      <c r="BH96" s="1">
        <f t="shared" ca="1" si="2"/>
        <v>2</v>
      </c>
      <c r="BI96" s="10">
        <f t="shared" ca="1" si="3"/>
        <v>2</v>
      </c>
      <c r="BJ96" s="10">
        <f t="shared" ca="1" si="4"/>
        <v>1</v>
      </c>
      <c r="BK96" s="10">
        <f t="shared" ca="1" si="5"/>
        <v>3</v>
      </c>
      <c r="BL96" s="10">
        <f t="shared" ref="BL96:BM96" ca="1" si="564">IF(I96="Yes",1,IF(I96="No",2))</f>
        <v>1</v>
      </c>
      <c r="BM96" s="10">
        <f t="shared" ca="1" si="564"/>
        <v>1</v>
      </c>
      <c r="BN96" s="10">
        <f t="shared" ca="1" si="7"/>
        <v>2</v>
      </c>
      <c r="BO96" s="10">
        <f t="shared" ref="BO96:BP96" ca="1" si="565">IF(L96="Strongly Disagree",1,IF(L96="Disagree",2,IF(L96="Neutral",3,IF(L96="Agree",4,IF(L96="Strongly Agree",5)))))</f>
        <v>3</v>
      </c>
      <c r="BP96" s="10">
        <f t="shared" ca="1" si="565"/>
        <v>3</v>
      </c>
      <c r="BQ96" s="10">
        <f t="shared" ca="1" si="9"/>
        <v>2</v>
      </c>
      <c r="BR96" s="1">
        <f t="shared" ca="1" si="10"/>
        <v>3</v>
      </c>
      <c r="BS96" s="10">
        <f t="shared" ref="BS96:CB96" ca="1" si="566">IF(P96="Not at all",1,IF(P96="A little bit",2,IF(P96="Moderately",3,IF(P96="Quite a bit",4,IF(P96="Extremely",5)))))</f>
        <v>3</v>
      </c>
      <c r="BT96" s="10">
        <f t="shared" ca="1" si="566"/>
        <v>4</v>
      </c>
      <c r="BU96" s="10">
        <f t="shared" ca="1" si="566"/>
        <v>4</v>
      </c>
      <c r="BV96" s="10">
        <f t="shared" ca="1" si="566"/>
        <v>4</v>
      </c>
      <c r="BW96" s="10">
        <f t="shared" ca="1" si="566"/>
        <v>3</v>
      </c>
      <c r="BX96" s="10">
        <f t="shared" ca="1" si="566"/>
        <v>4</v>
      </c>
      <c r="BY96" s="10">
        <f t="shared" ca="1" si="566"/>
        <v>3</v>
      </c>
      <c r="BZ96" s="10">
        <f t="shared" ca="1" si="566"/>
        <v>3</v>
      </c>
      <c r="CA96" s="10">
        <f t="shared" ca="1" si="566"/>
        <v>3</v>
      </c>
      <c r="CB96" s="10">
        <f t="shared" ca="1" si="566"/>
        <v>4</v>
      </c>
      <c r="CC96" s="10">
        <f t="shared" ca="1" si="12"/>
        <v>4</v>
      </c>
      <c r="CD96" s="10">
        <f t="shared" ref="CD96:CH96" ca="1" si="567">IF(AA96="Not at all",1,IF(AA96="A little bit",2,IF(AA96="Moderately",3,IF(AA96="Quite a bit",4,IF(AA96="Extremely",5)))))</f>
        <v>1</v>
      </c>
      <c r="CE96" s="10">
        <f t="shared" ca="1" si="567"/>
        <v>1</v>
      </c>
      <c r="CF96" s="10">
        <f t="shared" ca="1" si="567"/>
        <v>1</v>
      </c>
      <c r="CG96" s="10">
        <f t="shared" ca="1" si="567"/>
        <v>1</v>
      </c>
      <c r="CH96" s="10">
        <f t="shared" ca="1" si="567"/>
        <v>1</v>
      </c>
      <c r="CI96" s="10">
        <f t="shared" ref="CI96:CT96" ca="1" si="568">IF(AF96="Never",1,IF(AF96="Rarely",2,IF(AF96="Sometimes",3,IF(AF96="Often",4,IF(AF96="Very Often",5)))))</f>
        <v>2</v>
      </c>
      <c r="CJ96" s="10">
        <f t="shared" ca="1" si="568"/>
        <v>2</v>
      </c>
      <c r="CK96" s="10">
        <f t="shared" ca="1" si="568"/>
        <v>3</v>
      </c>
      <c r="CL96" s="10">
        <f t="shared" ca="1" si="568"/>
        <v>2</v>
      </c>
      <c r="CM96" s="10">
        <f t="shared" ca="1" si="568"/>
        <v>2</v>
      </c>
      <c r="CN96" s="10">
        <f t="shared" ca="1" si="568"/>
        <v>3</v>
      </c>
      <c r="CO96" s="10">
        <f t="shared" ca="1" si="568"/>
        <v>2</v>
      </c>
      <c r="CP96" s="10">
        <f t="shared" ca="1" si="568"/>
        <v>2</v>
      </c>
      <c r="CQ96" s="10">
        <f t="shared" ca="1" si="568"/>
        <v>2</v>
      </c>
      <c r="CR96" s="10">
        <f t="shared" ca="1" si="568"/>
        <v>3</v>
      </c>
      <c r="CS96" s="10">
        <f t="shared" ca="1" si="568"/>
        <v>2</v>
      </c>
      <c r="CT96" s="10">
        <f t="shared" ca="1" si="568"/>
        <v>1</v>
      </c>
      <c r="CU96" s="10">
        <f t="shared" ca="1" si="15"/>
        <v>1</v>
      </c>
      <c r="CV96" s="1">
        <f t="shared" ref="CV96:DE96" ca="1" si="569">IF(AS96="Strongly Disagree",1,IF(AS96="Disagree",2,IF(AS96="Neutral",3,IF(AS96="Agree",4,IF(AS96="Strongly Agree",5)))))</f>
        <v>3</v>
      </c>
      <c r="CW96" s="1">
        <f t="shared" ca="1" si="569"/>
        <v>2</v>
      </c>
      <c r="CX96" s="1">
        <f t="shared" ca="1" si="569"/>
        <v>3</v>
      </c>
      <c r="CY96" s="1">
        <f t="shared" ca="1" si="569"/>
        <v>1</v>
      </c>
      <c r="CZ96" s="1">
        <f t="shared" ca="1" si="569"/>
        <v>2</v>
      </c>
      <c r="DA96" s="1">
        <f t="shared" ca="1" si="569"/>
        <v>1</v>
      </c>
      <c r="DB96" s="1">
        <f t="shared" ca="1" si="569"/>
        <v>1</v>
      </c>
      <c r="DC96" s="1">
        <f t="shared" ca="1" si="569"/>
        <v>4</v>
      </c>
      <c r="DD96" s="1">
        <f t="shared" ca="1" si="569"/>
        <v>3</v>
      </c>
      <c r="DE96" s="1">
        <f t="shared" ca="1" si="569"/>
        <v>3</v>
      </c>
      <c r="DG96" s="1">
        <f t="shared" ca="1" si="17"/>
        <v>1</v>
      </c>
    </row>
    <row r="97" spans="1:111" ht="15">
      <c r="A97" s="8">
        <f ca="1">IFERROR(__xludf.DUMMYFUNCTION("""COMPUTED_VALUE"""),43802.5848464236)</f>
        <v>43802.584846423597</v>
      </c>
      <c r="B97" s="1" t="str">
        <f ca="1">IFERROR(__xludf.DUMMYFUNCTION("""COMPUTED_VALUE"""),"Yes")</f>
        <v>Yes</v>
      </c>
      <c r="C97" s="3" t="str">
        <f ca="1">IFERROR(__xludf.DUMMYFUNCTION("""COMPUTED_VALUE"""),"Sworn Officer")</f>
        <v>Sworn Officer</v>
      </c>
      <c r="D97" s="1" t="str">
        <f ca="1">IFERROR(__xludf.DUMMYFUNCTION("""COMPUTED_VALUE"""),"7-13 years")</f>
        <v>7-13 years</v>
      </c>
      <c r="E97" s="1" t="str">
        <f ca="1">IFERROR(__xludf.DUMMYFUNCTION("""COMPUTED_VALUE"""),"Moderately")</f>
        <v>Moderately</v>
      </c>
      <c r="F97" s="1" t="str">
        <f ca="1">IFERROR(__xludf.DUMMYFUNCTION("""COMPUTED_VALUE"""),"Yes")</f>
        <v>Yes</v>
      </c>
      <c r="G97" s="1" t="str">
        <f ca="1">IFERROR(__xludf.DUMMYFUNCTION("""COMPUTED_VALUE"""),"Rarely")</f>
        <v>Rarely</v>
      </c>
      <c r="H97" s="1" t="str">
        <f ca="1">IFERROR(__xludf.DUMMYFUNCTION("""COMPUTED_VALUE"""),"Moderately")</f>
        <v>Moderately</v>
      </c>
      <c r="I97" s="1" t="str">
        <f ca="1">IFERROR(__xludf.DUMMYFUNCTION("""COMPUTED_VALUE"""),"Yes")</f>
        <v>Yes</v>
      </c>
      <c r="J97" s="1" t="str">
        <f ca="1">IFERROR(__xludf.DUMMYFUNCTION("""COMPUTED_VALUE"""),"No")</f>
        <v>No</v>
      </c>
      <c r="K97" s="1" t="str">
        <f ca="1">IFERROR(__xludf.DUMMYFUNCTION("""COMPUTED_VALUE"""),"Rarely")</f>
        <v>Rarely</v>
      </c>
      <c r="L97" s="1" t="str">
        <f ca="1">IFERROR(__xludf.DUMMYFUNCTION("""COMPUTED_VALUE"""),"Neutral")</f>
        <v>Neutral</v>
      </c>
      <c r="M97" s="1" t="str">
        <f ca="1">IFERROR(__xludf.DUMMYFUNCTION("""COMPUTED_VALUE"""),"Agree")</f>
        <v>Agree</v>
      </c>
      <c r="N97" s="1" t="str">
        <f ca="1">IFERROR(__xludf.DUMMYFUNCTION("""COMPUTED_VALUE"""),"A little bit")</f>
        <v>A little bit</v>
      </c>
      <c r="O97" s="1" t="str">
        <f ca="1">IFERROR(__xludf.DUMMYFUNCTION("""COMPUTED_VALUE"""),"Agree")</f>
        <v>Agree</v>
      </c>
      <c r="P97" s="1" t="str">
        <f ca="1">IFERROR(__xludf.DUMMYFUNCTION("""COMPUTED_VALUE"""),"Moderately")</f>
        <v>Moderately</v>
      </c>
      <c r="Q97" s="1" t="str">
        <f ca="1">IFERROR(__xludf.DUMMYFUNCTION("""COMPUTED_VALUE"""),"Quite a bit")</f>
        <v>Quite a bit</v>
      </c>
      <c r="R97" s="1" t="str">
        <f ca="1">IFERROR(__xludf.DUMMYFUNCTION("""COMPUTED_VALUE"""),"Moderately")</f>
        <v>Moderately</v>
      </c>
      <c r="S97" s="1" t="str">
        <f ca="1">IFERROR(__xludf.DUMMYFUNCTION("""COMPUTED_VALUE"""),"Not at all")</f>
        <v>Not at all</v>
      </c>
      <c r="T97" s="1" t="str">
        <f ca="1">IFERROR(__xludf.DUMMYFUNCTION("""COMPUTED_VALUE"""),"A little bit")</f>
        <v>A little bit</v>
      </c>
      <c r="U97" s="1" t="str">
        <f ca="1">IFERROR(__xludf.DUMMYFUNCTION("""COMPUTED_VALUE"""),"A little bit")</f>
        <v>A little bit</v>
      </c>
      <c r="V97" s="1" t="str">
        <f ca="1">IFERROR(__xludf.DUMMYFUNCTION("""COMPUTED_VALUE"""),"Quite a bit")</f>
        <v>Quite a bit</v>
      </c>
      <c r="W97" s="1" t="str">
        <f ca="1">IFERROR(__xludf.DUMMYFUNCTION("""COMPUTED_VALUE"""),"Not at all")</f>
        <v>Not at all</v>
      </c>
      <c r="X97" s="1" t="str">
        <f ca="1">IFERROR(__xludf.DUMMYFUNCTION("""COMPUTED_VALUE"""),"Moderately")</f>
        <v>Moderately</v>
      </c>
      <c r="Y97" s="1" t="str">
        <f ca="1">IFERROR(__xludf.DUMMYFUNCTION("""COMPUTED_VALUE"""),"Quite a bit")</f>
        <v>Quite a bit</v>
      </c>
      <c r="Z97" s="1" t="str">
        <f ca="1">IFERROR(__xludf.DUMMYFUNCTION("""COMPUTED_VALUE"""),"Not at all")</f>
        <v>Not at all</v>
      </c>
      <c r="AA97" s="1" t="str">
        <f ca="1">IFERROR(__xludf.DUMMYFUNCTION("""COMPUTED_VALUE"""),"Not at all")</f>
        <v>Not at all</v>
      </c>
      <c r="AB97" s="1" t="str">
        <f ca="1">IFERROR(__xludf.DUMMYFUNCTION("""COMPUTED_VALUE"""),"A little bit")</f>
        <v>A little bit</v>
      </c>
      <c r="AC97" s="1" t="str">
        <f ca="1">IFERROR(__xludf.DUMMYFUNCTION("""COMPUTED_VALUE"""),"Not at all")</f>
        <v>Not at all</v>
      </c>
      <c r="AD97" s="1" t="str">
        <f ca="1">IFERROR(__xludf.DUMMYFUNCTION("""COMPUTED_VALUE"""),"A little bit")</f>
        <v>A little bit</v>
      </c>
      <c r="AE97" s="1" t="str">
        <f ca="1">IFERROR(__xludf.DUMMYFUNCTION("""COMPUTED_VALUE"""),"Not at all")</f>
        <v>Not at all</v>
      </c>
      <c r="AF97" s="1" t="str">
        <f ca="1">IFERROR(__xludf.DUMMYFUNCTION("""COMPUTED_VALUE"""),"Rarely")</f>
        <v>Rarely</v>
      </c>
      <c r="AG97" s="1" t="str">
        <f ca="1">IFERROR(__xludf.DUMMYFUNCTION("""COMPUTED_VALUE"""),"Rarely")</f>
        <v>Rarely</v>
      </c>
      <c r="AH97" s="1" t="str">
        <f ca="1">IFERROR(__xludf.DUMMYFUNCTION("""COMPUTED_VALUE"""),"Rarely")</f>
        <v>Rarely</v>
      </c>
      <c r="AI97" s="1" t="str">
        <f ca="1">IFERROR(__xludf.DUMMYFUNCTION("""COMPUTED_VALUE"""),"Never")</f>
        <v>Never</v>
      </c>
      <c r="AJ97" s="1" t="str">
        <f ca="1">IFERROR(__xludf.DUMMYFUNCTION("""COMPUTED_VALUE"""),"Rarely")</f>
        <v>Rarely</v>
      </c>
      <c r="AK97" s="1" t="str">
        <f ca="1">IFERROR(__xludf.DUMMYFUNCTION("""COMPUTED_VALUE"""),"Rarely")</f>
        <v>Rarely</v>
      </c>
      <c r="AL97" s="1" t="str">
        <f ca="1">IFERROR(__xludf.DUMMYFUNCTION("""COMPUTED_VALUE"""),"Never")</f>
        <v>Never</v>
      </c>
      <c r="AM97" s="1" t="str">
        <f ca="1">IFERROR(__xludf.DUMMYFUNCTION("""COMPUTED_VALUE"""),"Never")</f>
        <v>Never</v>
      </c>
      <c r="AN97" s="1" t="str">
        <f ca="1">IFERROR(__xludf.DUMMYFUNCTION("""COMPUTED_VALUE"""),"Rarely")</f>
        <v>Rarely</v>
      </c>
      <c r="AO97" s="1" t="str">
        <f ca="1">IFERROR(__xludf.DUMMYFUNCTION("""COMPUTED_VALUE"""),"Never")</f>
        <v>Never</v>
      </c>
      <c r="AP97" s="1" t="str">
        <f ca="1">IFERROR(__xludf.DUMMYFUNCTION("""COMPUTED_VALUE"""),"Never")</f>
        <v>Never</v>
      </c>
      <c r="AQ97" s="1" t="str">
        <f ca="1">IFERROR(__xludf.DUMMYFUNCTION("""COMPUTED_VALUE"""),"Never")</f>
        <v>Never</v>
      </c>
      <c r="AR97" s="1" t="str">
        <f ca="1">IFERROR(__xludf.DUMMYFUNCTION("""COMPUTED_VALUE"""),"Never")</f>
        <v>Never</v>
      </c>
      <c r="AS97" s="1" t="str">
        <f ca="1">IFERROR(__xludf.DUMMYFUNCTION("""COMPUTED_VALUE"""),"Strongly Disagree")</f>
        <v>Strongly Disagree</v>
      </c>
      <c r="AT97" s="1" t="str">
        <f ca="1">IFERROR(__xludf.DUMMYFUNCTION("""COMPUTED_VALUE"""),"Disagree")</f>
        <v>Disagree</v>
      </c>
      <c r="AU97" s="1" t="str">
        <f ca="1">IFERROR(__xludf.DUMMYFUNCTION("""COMPUTED_VALUE"""),"Neutral")</f>
        <v>Neutral</v>
      </c>
      <c r="AV97" s="1" t="str">
        <f ca="1">IFERROR(__xludf.DUMMYFUNCTION("""COMPUTED_VALUE"""),"Strongly Disagree")</f>
        <v>Strongly Disagree</v>
      </c>
      <c r="AW97" s="1" t="str">
        <f ca="1">IFERROR(__xludf.DUMMYFUNCTION("""COMPUTED_VALUE"""),"Disagree")</f>
        <v>Disagree</v>
      </c>
      <c r="AX97" s="1" t="str">
        <f ca="1">IFERROR(__xludf.DUMMYFUNCTION("""COMPUTED_VALUE"""),"Disagree")</f>
        <v>Disagree</v>
      </c>
      <c r="AY97" s="1" t="str">
        <f ca="1">IFERROR(__xludf.DUMMYFUNCTION("""COMPUTED_VALUE"""),"Neutral")</f>
        <v>Neutral</v>
      </c>
      <c r="AZ97" s="1" t="str">
        <f ca="1">IFERROR(__xludf.DUMMYFUNCTION("""COMPUTED_VALUE"""),"Disagree")</f>
        <v>Disagree</v>
      </c>
      <c r="BA97" s="1" t="str">
        <f ca="1">IFERROR(__xludf.DUMMYFUNCTION("""COMPUTED_VALUE"""),"Disagree")</f>
        <v>Disagree</v>
      </c>
      <c r="BB97" s="1" t="str">
        <f ca="1">IFERROR(__xludf.DUMMYFUNCTION("""COMPUTED_VALUE"""),"Disagree")</f>
        <v>Disagree</v>
      </c>
      <c r="BC97" s="1" t="str">
        <f ca="1">IFERROR(__xludf.DUMMYFUNCTION("""COMPUTED_VALUE"""),"Join in Positive/ Healthy Family Activities, Talk to others outside of the department about your hard shift, Participate in Healthy Recreation/Hobbies, Talk to only those inside the department about your hard shift")</f>
        <v>Join in Positive/ Healthy Family Activities, Talk to others outside of the department about your hard shift, Participate in Healthy Recreation/Hobbies, Talk to only those inside the department about your hard shift</v>
      </c>
      <c r="BD97" s="1" t="str">
        <f ca="1">IFERROR(__xludf.DUMMYFUNCTION("""COMPUTED_VALUE"""),"Rarely")</f>
        <v>Rarely</v>
      </c>
      <c r="BF97" s="1">
        <f t="shared" ca="1" si="0"/>
        <v>1</v>
      </c>
      <c r="BG97" s="7">
        <f t="shared" ca="1" si="1"/>
        <v>2</v>
      </c>
      <c r="BH97" s="1">
        <f t="shared" ca="1" si="2"/>
        <v>3</v>
      </c>
      <c r="BI97" s="10">
        <f t="shared" ca="1" si="3"/>
        <v>1</v>
      </c>
      <c r="BJ97" s="10">
        <f t="shared" ca="1" si="4"/>
        <v>2</v>
      </c>
      <c r="BK97" s="10">
        <f t="shared" ca="1" si="5"/>
        <v>3</v>
      </c>
      <c r="BL97" s="10">
        <f t="shared" ref="BL97:BM97" ca="1" si="570">IF(I97="Yes",1,IF(I97="No",2))</f>
        <v>1</v>
      </c>
      <c r="BM97" s="10">
        <f t="shared" ca="1" si="570"/>
        <v>2</v>
      </c>
      <c r="BN97" s="10">
        <f t="shared" ca="1" si="7"/>
        <v>2</v>
      </c>
      <c r="BO97" s="10">
        <f t="shared" ref="BO97:BP97" ca="1" si="571">IF(L97="Strongly Disagree",1,IF(L97="Disagree",2,IF(L97="Neutral",3,IF(L97="Agree",4,IF(L97="Strongly Agree",5)))))</f>
        <v>3</v>
      </c>
      <c r="BP97" s="10">
        <f t="shared" ca="1" si="571"/>
        <v>4</v>
      </c>
      <c r="BQ97" s="10">
        <f t="shared" ca="1" si="9"/>
        <v>2</v>
      </c>
      <c r="BR97" s="1">
        <f t="shared" ca="1" si="10"/>
        <v>4</v>
      </c>
      <c r="BS97" s="10">
        <f t="shared" ref="BS97:CB97" ca="1" si="572">IF(P97="Not at all",1,IF(P97="A little bit",2,IF(P97="Moderately",3,IF(P97="Quite a bit",4,IF(P97="Extremely",5)))))</f>
        <v>3</v>
      </c>
      <c r="BT97" s="10">
        <f t="shared" ca="1" si="572"/>
        <v>4</v>
      </c>
      <c r="BU97" s="10">
        <f t="shared" ca="1" si="572"/>
        <v>3</v>
      </c>
      <c r="BV97" s="10">
        <f t="shared" ca="1" si="572"/>
        <v>1</v>
      </c>
      <c r="BW97" s="10">
        <f t="shared" ca="1" si="572"/>
        <v>2</v>
      </c>
      <c r="BX97" s="10">
        <f t="shared" ca="1" si="572"/>
        <v>2</v>
      </c>
      <c r="BY97" s="10">
        <f t="shared" ca="1" si="572"/>
        <v>4</v>
      </c>
      <c r="BZ97" s="10">
        <f t="shared" ca="1" si="572"/>
        <v>1</v>
      </c>
      <c r="CA97" s="10">
        <f t="shared" ca="1" si="572"/>
        <v>3</v>
      </c>
      <c r="CB97" s="10">
        <f t="shared" ca="1" si="572"/>
        <v>4</v>
      </c>
      <c r="CC97" s="10">
        <f t="shared" ca="1" si="12"/>
        <v>4</v>
      </c>
      <c r="CD97" s="10">
        <f t="shared" ref="CD97:CH97" ca="1" si="573">IF(AA97="Not at all",1,IF(AA97="A little bit",2,IF(AA97="Moderately",3,IF(AA97="Quite a bit",4,IF(AA97="Extremely",5)))))</f>
        <v>1</v>
      </c>
      <c r="CE97" s="10">
        <f t="shared" ca="1" si="573"/>
        <v>2</v>
      </c>
      <c r="CF97" s="10">
        <f t="shared" ca="1" si="573"/>
        <v>1</v>
      </c>
      <c r="CG97" s="10">
        <f t="shared" ca="1" si="573"/>
        <v>2</v>
      </c>
      <c r="CH97" s="10">
        <f t="shared" ca="1" si="573"/>
        <v>1</v>
      </c>
      <c r="CI97" s="10">
        <f t="shared" ref="CI97:CT97" ca="1" si="574">IF(AF97="Never",1,IF(AF97="Rarely",2,IF(AF97="Sometimes",3,IF(AF97="Often",4,IF(AF97="Very Often",5)))))</f>
        <v>2</v>
      </c>
      <c r="CJ97" s="10">
        <f t="shared" ca="1" si="574"/>
        <v>2</v>
      </c>
      <c r="CK97" s="10">
        <f t="shared" ca="1" si="574"/>
        <v>2</v>
      </c>
      <c r="CL97" s="10">
        <f t="shared" ca="1" si="574"/>
        <v>1</v>
      </c>
      <c r="CM97" s="10">
        <f t="shared" ca="1" si="574"/>
        <v>2</v>
      </c>
      <c r="CN97" s="10">
        <f t="shared" ca="1" si="574"/>
        <v>2</v>
      </c>
      <c r="CO97" s="10">
        <f t="shared" ca="1" si="574"/>
        <v>1</v>
      </c>
      <c r="CP97" s="10">
        <f t="shared" ca="1" si="574"/>
        <v>1</v>
      </c>
      <c r="CQ97" s="10">
        <f t="shared" ca="1" si="574"/>
        <v>2</v>
      </c>
      <c r="CR97" s="10">
        <f t="shared" ca="1" si="574"/>
        <v>1</v>
      </c>
      <c r="CS97" s="10">
        <f t="shared" ca="1" si="574"/>
        <v>1</v>
      </c>
      <c r="CT97" s="10">
        <f t="shared" ca="1" si="574"/>
        <v>1</v>
      </c>
      <c r="CU97" s="10">
        <f t="shared" ca="1" si="15"/>
        <v>1</v>
      </c>
      <c r="CV97" s="1">
        <f t="shared" ref="CV97:DE97" ca="1" si="575">IF(AS97="Strongly Disagree",1,IF(AS97="Disagree",2,IF(AS97="Neutral",3,IF(AS97="Agree",4,IF(AS97="Strongly Agree",5)))))</f>
        <v>1</v>
      </c>
      <c r="CW97" s="1">
        <f t="shared" ca="1" si="575"/>
        <v>2</v>
      </c>
      <c r="CX97" s="1">
        <f t="shared" ca="1" si="575"/>
        <v>3</v>
      </c>
      <c r="CY97" s="1">
        <f t="shared" ca="1" si="575"/>
        <v>1</v>
      </c>
      <c r="CZ97" s="1">
        <f t="shared" ca="1" si="575"/>
        <v>2</v>
      </c>
      <c r="DA97" s="1">
        <f t="shared" ca="1" si="575"/>
        <v>2</v>
      </c>
      <c r="DB97" s="1">
        <f t="shared" ca="1" si="575"/>
        <v>3</v>
      </c>
      <c r="DC97" s="1">
        <f t="shared" ca="1" si="575"/>
        <v>2</v>
      </c>
      <c r="DD97" s="1">
        <f t="shared" ca="1" si="575"/>
        <v>2</v>
      </c>
      <c r="DE97" s="1">
        <f t="shared" ca="1" si="575"/>
        <v>2</v>
      </c>
      <c r="DG97" s="1">
        <f t="shared" ca="1" si="17"/>
        <v>2</v>
      </c>
    </row>
    <row r="98" spans="1:111" ht="15">
      <c r="A98" s="8">
        <f ca="1">IFERROR(__xludf.DUMMYFUNCTION("""COMPUTED_VALUE"""),43802.586211493)</f>
        <v>43802.586211492999</v>
      </c>
      <c r="B98" s="1" t="str">
        <f ca="1">IFERROR(__xludf.DUMMYFUNCTION("""COMPUTED_VALUE"""),"Yes")</f>
        <v>Yes</v>
      </c>
      <c r="C98" s="3" t="str">
        <f ca="1">IFERROR(__xludf.DUMMYFUNCTION("""COMPUTED_VALUE"""),"Sworn Officer")</f>
        <v>Sworn Officer</v>
      </c>
      <c r="D98" s="1" t="str">
        <f ca="1">IFERROR(__xludf.DUMMYFUNCTION("""COMPUTED_VALUE"""),"7-13 years")</f>
        <v>7-13 years</v>
      </c>
      <c r="E98" s="1" t="str">
        <f ca="1">IFERROR(__xludf.DUMMYFUNCTION("""COMPUTED_VALUE"""),"A little bit")</f>
        <v>A little bit</v>
      </c>
      <c r="F98" s="1" t="str">
        <f ca="1">IFERROR(__xludf.DUMMYFUNCTION("""COMPUTED_VALUE"""),"Yes")</f>
        <v>Yes</v>
      </c>
      <c r="G98" s="1" t="str">
        <f ca="1">IFERROR(__xludf.DUMMYFUNCTION("""COMPUTED_VALUE"""),"Rarely")</f>
        <v>Rarely</v>
      </c>
      <c r="H98" s="1" t="str">
        <f ca="1">IFERROR(__xludf.DUMMYFUNCTION("""COMPUTED_VALUE"""),"A little bit")</f>
        <v>A little bit</v>
      </c>
      <c r="I98" s="1" t="str">
        <f ca="1">IFERROR(__xludf.DUMMYFUNCTION("""COMPUTED_VALUE"""),"Yes")</f>
        <v>Yes</v>
      </c>
      <c r="J98" s="1" t="str">
        <f ca="1">IFERROR(__xludf.DUMMYFUNCTION("""COMPUTED_VALUE"""),"Yes")</f>
        <v>Yes</v>
      </c>
      <c r="K98" s="1" t="str">
        <f ca="1">IFERROR(__xludf.DUMMYFUNCTION("""COMPUTED_VALUE"""),"Rarely")</f>
        <v>Rarely</v>
      </c>
      <c r="L98" s="1" t="str">
        <f ca="1">IFERROR(__xludf.DUMMYFUNCTION("""COMPUTED_VALUE"""),"Disagree")</f>
        <v>Disagree</v>
      </c>
      <c r="M98" s="1" t="str">
        <f ca="1">IFERROR(__xludf.DUMMYFUNCTION("""COMPUTED_VALUE"""),"Neutral")</f>
        <v>Neutral</v>
      </c>
      <c r="N98" s="1" t="str">
        <f ca="1">IFERROR(__xludf.DUMMYFUNCTION("""COMPUTED_VALUE"""),"Not at all")</f>
        <v>Not at all</v>
      </c>
      <c r="O98" s="1" t="str">
        <f ca="1">IFERROR(__xludf.DUMMYFUNCTION("""COMPUTED_VALUE"""),"Agree")</f>
        <v>Agree</v>
      </c>
      <c r="P98" s="1" t="str">
        <f ca="1">IFERROR(__xludf.DUMMYFUNCTION("""COMPUTED_VALUE"""),"Not at all")</f>
        <v>Not at all</v>
      </c>
      <c r="Q98" s="1" t="str">
        <f ca="1">IFERROR(__xludf.DUMMYFUNCTION("""COMPUTED_VALUE"""),"Not at all")</f>
        <v>Not at all</v>
      </c>
      <c r="R98" s="1" t="str">
        <f ca="1">IFERROR(__xludf.DUMMYFUNCTION("""COMPUTED_VALUE"""),"Not at all")</f>
        <v>Not at all</v>
      </c>
      <c r="S98" s="1" t="str">
        <f ca="1">IFERROR(__xludf.DUMMYFUNCTION("""COMPUTED_VALUE"""),"Not at all")</f>
        <v>Not at all</v>
      </c>
      <c r="T98" s="1" t="str">
        <f ca="1">IFERROR(__xludf.DUMMYFUNCTION("""COMPUTED_VALUE"""),"A little bit")</f>
        <v>A little bit</v>
      </c>
      <c r="U98" s="1" t="str">
        <f ca="1">IFERROR(__xludf.DUMMYFUNCTION("""COMPUTED_VALUE"""),"Not at all")</f>
        <v>Not at all</v>
      </c>
      <c r="V98" s="1" t="str">
        <f ca="1">IFERROR(__xludf.DUMMYFUNCTION("""COMPUTED_VALUE"""),"Not at all")</f>
        <v>Not at all</v>
      </c>
      <c r="W98" s="1" t="str">
        <f ca="1">IFERROR(__xludf.DUMMYFUNCTION("""COMPUTED_VALUE"""),"Not at all")</f>
        <v>Not at all</v>
      </c>
      <c r="X98" s="1" t="str">
        <f ca="1">IFERROR(__xludf.DUMMYFUNCTION("""COMPUTED_VALUE"""),"Not at all")</f>
        <v>Not at all</v>
      </c>
      <c r="Y98" s="1" t="str">
        <f ca="1">IFERROR(__xludf.DUMMYFUNCTION("""COMPUTED_VALUE"""),"A little bit")</f>
        <v>A little bit</v>
      </c>
      <c r="Z98" s="1" t="str">
        <f ca="1">IFERROR(__xludf.DUMMYFUNCTION("""COMPUTED_VALUE"""),"Negatively")</f>
        <v>Negatively</v>
      </c>
      <c r="AA98" s="1" t="str">
        <f ca="1">IFERROR(__xludf.DUMMYFUNCTION("""COMPUTED_VALUE"""),"Moderately")</f>
        <v>Moderately</v>
      </c>
      <c r="AB98" s="1" t="str">
        <f ca="1">IFERROR(__xludf.DUMMYFUNCTION("""COMPUTED_VALUE"""),"Quite a bit")</f>
        <v>Quite a bit</v>
      </c>
      <c r="AC98" s="1" t="str">
        <f ca="1">IFERROR(__xludf.DUMMYFUNCTION("""COMPUTED_VALUE"""),"Quite a bit")</f>
        <v>Quite a bit</v>
      </c>
      <c r="AD98" s="1" t="str">
        <f ca="1">IFERROR(__xludf.DUMMYFUNCTION("""COMPUTED_VALUE"""),"Not at all")</f>
        <v>Not at all</v>
      </c>
      <c r="AE98" s="1" t="str">
        <f ca="1">IFERROR(__xludf.DUMMYFUNCTION("""COMPUTED_VALUE"""),"Not at all")</f>
        <v>Not at all</v>
      </c>
      <c r="AF98" s="1" t="str">
        <f ca="1">IFERROR(__xludf.DUMMYFUNCTION("""COMPUTED_VALUE"""),"Sometimes")</f>
        <v>Sometimes</v>
      </c>
      <c r="AG98" s="1" t="str">
        <f ca="1">IFERROR(__xludf.DUMMYFUNCTION("""COMPUTED_VALUE"""),"Sometimes")</f>
        <v>Sometimes</v>
      </c>
      <c r="AH98" s="1" t="str">
        <f ca="1">IFERROR(__xludf.DUMMYFUNCTION("""COMPUTED_VALUE"""),"Rarely")</f>
        <v>Rarely</v>
      </c>
      <c r="AI98" s="1" t="str">
        <f ca="1">IFERROR(__xludf.DUMMYFUNCTION("""COMPUTED_VALUE"""),"Often")</f>
        <v>Often</v>
      </c>
      <c r="AJ98" s="1" t="str">
        <f ca="1">IFERROR(__xludf.DUMMYFUNCTION("""COMPUTED_VALUE"""),"Sometimes")</f>
        <v>Sometimes</v>
      </c>
      <c r="AK98" s="1" t="str">
        <f ca="1">IFERROR(__xludf.DUMMYFUNCTION("""COMPUTED_VALUE"""),"Sometimes")</f>
        <v>Sometimes</v>
      </c>
      <c r="AL98" s="1" t="str">
        <f ca="1">IFERROR(__xludf.DUMMYFUNCTION("""COMPUTED_VALUE"""),"Sometimes")</f>
        <v>Sometimes</v>
      </c>
      <c r="AM98" s="1" t="str">
        <f ca="1">IFERROR(__xludf.DUMMYFUNCTION("""COMPUTED_VALUE"""),"Sometimes")</f>
        <v>Sometimes</v>
      </c>
      <c r="AN98" s="1" t="str">
        <f ca="1">IFERROR(__xludf.DUMMYFUNCTION("""COMPUTED_VALUE"""),"Sometimes")</f>
        <v>Sometimes</v>
      </c>
      <c r="AO98" s="1" t="str">
        <f ca="1">IFERROR(__xludf.DUMMYFUNCTION("""COMPUTED_VALUE"""),"Rarely")</f>
        <v>Rarely</v>
      </c>
      <c r="AP98" s="1" t="str">
        <f ca="1">IFERROR(__xludf.DUMMYFUNCTION("""COMPUTED_VALUE"""),"Rarely")</f>
        <v>Rarely</v>
      </c>
      <c r="AQ98" s="1" t="str">
        <f ca="1">IFERROR(__xludf.DUMMYFUNCTION("""COMPUTED_VALUE"""),"Never")</f>
        <v>Never</v>
      </c>
      <c r="AR98" s="1" t="str">
        <f ca="1">IFERROR(__xludf.DUMMYFUNCTION("""COMPUTED_VALUE"""),"Never")</f>
        <v>Never</v>
      </c>
      <c r="AS98" s="1" t="str">
        <f ca="1">IFERROR(__xludf.DUMMYFUNCTION("""COMPUTED_VALUE"""),"Neutral")</f>
        <v>Neutral</v>
      </c>
      <c r="AT98" s="1" t="str">
        <f ca="1">IFERROR(__xludf.DUMMYFUNCTION("""COMPUTED_VALUE"""),"Neutral")</f>
        <v>Neutral</v>
      </c>
      <c r="AU98" s="1" t="str">
        <f ca="1">IFERROR(__xludf.DUMMYFUNCTION("""COMPUTED_VALUE"""),"Agree")</f>
        <v>Agree</v>
      </c>
      <c r="AV98" s="1" t="str">
        <f ca="1">IFERROR(__xludf.DUMMYFUNCTION("""COMPUTED_VALUE"""),"Disagree")</f>
        <v>Disagree</v>
      </c>
      <c r="AW98" s="1" t="str">
        <f ca="1">IFERROR(__xludf.DUMMYFUNCTION("""COMPUTED_VALUE"""),"Agree")</f>
        <v>Agree</v>
      </c>
      <c r="AX98" s="1" t="str">
        <f ca="1">IFERROR(__xludf.DUMMYFUNCTION("""COMPUTED_VALUE"""),"Neutral")</f>
        <v>Neutral</v>
      </c>
      <c r="AY98" s="1" t="str">
        <f ca="1">IFERROR(__xludf.DUMMYFUNCTION("""COMPUTED_VALUE"""),"Agree")</f>
        <v>Agree</v>
      </c>
      <c r="AZ98" s="1" t="str">
        <f ca="1">IFERROR(__xludf.DUMMYFUNCTION("""COMPUTED_VALUE"""),"Agree")</f>
        <v>Agree</v>
      </c>
      <c r="BA98" s="1" t="str">
        <f ca="1">IFERROR(__xludf.DUMMYFUNCTION("""COMPUTED_VALUE"""),"Agree")</f>
        <v>Agree</v>
      </c>
      <c r="BB98" s="1" t="str">
        <f ca="1">IFERROR(__xludf.DUMMYFUNCTION("""COMPUTED_VALUE"""),"Agree")</f>
        <v>Agree</v>
      </c>
      <c r="BC98" s="1" t="str">
        <f ca="1">IFERROR(__xludf.DUMMYFUNCTION("""COMPUTED_VALUE"""),"Isolate Yourself, Exercise, Meditation/ Mindfulness, Talk to others outside of the department about your hard shift, Participate in Healthy Recreation/Hobbies")</f>
        <v>Isolate Yourself, Exercise, Meditation/ Mindfulness, Talk to others outside of the department about your hard shift, Participate in Healthy Recreation/Hobbies</v>
      </c>
      <c r="BD98" s="1" t="str">
        <f ca="1">IFERROR(__xludf.DUMMYFUNCTION("""COMPUTED_VALUE"""),"Never")</f>
        <v>Never</v>
      </c>
      <c r="BF98" s="1">
        <f t="shared" ca="1" si="0"/>
        <v>1</v>
      </c>
      <c r="BG98" s="7">
        <f t="shared" ca="1" si="1"/>
        <v>2</v>
      </c>
      <c r="BH98" s="1">
        <f t="shared" ca="1" si="2"/>
        <v>2</v>
      </c>
      <c r="BI98" s="10">
        <f t="shared" ca="1" si="3"/>
        <v>1</v>
      </c>
      <c r="BJ98" s="10">
        <f t="shared" ca="1" si="4"/>
        <v>2</v>
      </c>
      <c r="BK98" s="10">
        <f t="shared" ca="1" si="5"/>
        <v>2</v>
      </c>
      <c r="BL98" s="10">
        <f t="shared" ref="BL98:BM98" ca="1" si="576">IF(I98="Yes",1,IF(I98="No",2))</f>
        <v>1</v>
      </c>
      <c r="BM98" s="10">
        <f t="shared" ca="1" si="576"/>
        <v>1</v>
      </c>
      <c r="BN98" s="10">
        <f t="shared" ca="1" si="7"/>
        <v>2</v>
      </c>
      <c r="BO98" s="10">
        <f t="shared" ref="BO98:BP98" ca="1" si="577">IF(L98="Strongly Disagree",1,IF(L98="Disagree",2,IF(L98="Neutral",3,IF(L98="Agree",4,IF(L98="Strongly Agree",5)))))</f>
        <v>2</v>
      </c>
      <c r="BP98" s="10">
        <f t="shared" ca="1" si="577"/>
        <v>3</v>
      </c>
      <c r="BQ98" s="10">
        <f t="shared" ca="1" si="9"/>
        <v>1</v>
      </c>
      <c r="BR98" s="1">
        <f t="shared" ca="1" si="10"/>
        <v>4</v>
      </c>
      <c r="BS98" s="10">
        <f t="shared" ref="BS98:CB98" ca="1" si="578">IF(P98="Not at all",1,IF(P98="A little bit",2,IF(P98="Moderately",3,IF(P98="Quite a bit",4,IF(P98="Extremely",5)))))</f>
        <v>1</v>
      </c>
      <c r="BT98" s="10">
        <f t="shared" ca="1" si="578"/>
        <v>1</v>
      </c>
      <c r="BU98" s="10">
        <f t="shared" ca="1" si="578"/>
        <v>1</v>
      </c>
      <c r="BV98" s="10">
        <f t="shared" ca="1" si="578"/>
        <v>1</v>
      </c>
      <c r="BW98" s="10">
        <f t="shared" ca="1" si="578"/>
        <v>2</v>
      </c>
      <c r="BX98" s="10">
        <f t="shared" ca="1" si="578"/>
        <v>1</v>
      </c>
      <c r="BY98" s="10">
        <f t="shared" ca="1" si="578"/>
        <v>1</v>
      </c>
      <c r="BZ98" s="10">
        <f t="shared" ca="1" si="578"/>
        <v>1</v>
      </c>
      <c r="CA98" s="10">
        <f t="shared" ca="1" si="578"/>
        <v>1</v>
      </c>
      <c r="CB98" s="10">
        <f t="shared" ca="1" si="578"/>
        <v>2</v>
      </c>
      <c r="CC98" s="10">
        <f t="shared" ca="1" si="12"/>
        <v>1</v>
      </c>
      <c r="CD98" s="10">
        <f t="shared" ref="CD98:CH98" ca="1" si="579">IF(AA98="Not at all",1,IF(AA98="A little bit",2,IF(AA98="Moderately",3,IF(AA98="Quite a bit",4,IF(AA98="Extremely",5)))))</f>
        <v>3</v>
      </c>
      <c r="CE98" s="10">
        <f t="shared" ca="1" si="579"/>
        <v>4</v>
      </c>
      <c r="CF98" s="10">
        <f t="shared" ca="1" si="579"/>
        <v>4</v>
      </c>
      <c r="CG98" s="10">
        <f t="shared" ca="1" si="579"/>
        <v>1</v>
      </c>
      <c r="CH98" s="10">
        <f t="shared" ca="1" si="579"/>
        <v>1</v>
      </c>
      <c r="CI98" s="10">
        <f t="shared" ref="CI98:CT98" ca="1" si="580">IF(AF98="Never",1,IF(AF98="Rarely",2,IF(AF98="Sometimes",3,IF(AF98="Often",4,IF(AF98="Very Often",5)))))</f>
        <v>3</v>
      </c>
      <c r="CJ98" s="10">
        <f t="shared" ca="1" si="580"/>
        <v>3</v>
      </c>
      <c r="CK98" s="10">
        <f t="shared" ca="1" si="580"/>
        <v>2</v>
      </c>
      <c r="CL98" s="10">
        <f t="shared" ca="1" si="580"/>
        <v>4</v>
      </c>
      <c r="CM98" s="10">
        <f t="shared" ca="1" si="580"/>
        <v>3</v>
      </c>
      <c r="CN98" s="10">
        <f t="shared" ca="1" si="580"/>
        <v>3</v>
      </c>
      <c r="CO98" s="10">
        <f t="shared" ca="1" si="580"/>
        <v>3</v>
      </c>
      <c r="CP98" s="10">
        <f t="shared" ca="1" si="580"/>
        <v>3</v>
      </c>
      <c r="CQ98" s="10">
        <f t="shared" ca="1" si="580"/>
        <v>3</v>
      </c>
      <c r="CR98" s="10">
        <f t="shared" ca="1" si="580"/>
        <v>2</v>
      </c>
      <c r="CS98" s="10">
        <f t="shared" ca="1" si="580"/>
        <v>2</v>
      </c>
      <c r="CT98" s="10">
        <f t="shared" ca="1" si="580"/>
        <v>1</v>
      </c>
      <c r="CU98" s="10">
        <f t="shared" ca="1" si="15"/>
        <v>1</v>
      </c>
      <c r="CV98" s="1">
        <f t="shared" ref="CV98:DE98" ca="1" si="581">IF(AS98="Strongly Disagree",1,IF(AS98="Disagree",2,IF(AS98="Neutral",3,IF(AS98="Agree",4,IF(AS98="Strongly Agree",5)))))</f>
        <v>3</v>
      </c>
      <c r="CW98" s="1">
        <f t="shared" ca="1" si="581"/>
        <v>3</v>
      </c>
      <c r="CX98" s="1">
        <f t="shared" ca="1" si="581"/>
        <v>4</v>
      </c>
      <c r="CY98" s="1">
        <f t="shared" ca="1" si="581"/>
        <v>2</v>
      </c>
      <c r="CZ98" s="1">
        <f t="shared" ca="1" si="581"/>
        <v>4</v>
      </c>
      <c r="DA98" s="1">
        <f t="shared" ca="1" si="581"/>
        <v>3</v>
      </c>
      <c r="DB98" s="1">
        <f t="shared" ca="1" si="581"/>
        <v>4</v>
      </c>
      <c r="DC98" s="1">
        <f t="shared" ca="1" si="581"/>
        <v>4</v>
      </c>
      <c r="DD98" s="1">
        <f t="shared" ca="1" si="581"/>
        <v>4</v>
      </c>
      <c r="DE98" s="1">
        <f t="shared" ca="1" si="581"/>
        <v>4</v>
      </c>
      <c r="DG98" s="1">
        <f t="shared" ca="1" si="17"/>
        <v>1</v>
      </c>
    </row>
    <row r="99" spans="1:111" ht="15">
      <c r="A99" s="8">
        <f ca="1">IFERROR(__xludf.DUMMYFUNCTION("""COMPUTED_VALUE"""),43802.5881984259)</f>
        <v>43802.588198425903</v>
      </c>
      <c r="B99" s="1" t="str">
        <f ca="1">IFERROR(__xludf.DUMMYFUNCTION("""COMPUTED_VALUE"""),"Yes")</f>
        <v>Yes</v>
      </c>
      <c r="C99" s="3" t="str">
        <f ca="1">IFERROR(__xludf.DUMMYFUNCTION("""COMPUTED_VALUE"""),"Sworn Officer")</f>
        <v>Sworn Officer</v>
      </c>
      <c r="D99" s="1" t="str">
        <f ca="1">IFERROR(__xludf.DUMMYFUNCTION("""COMPUTED_VALUE"""),"20+ years")</f>
        <v>20+ years</v>
      </c>
      <c r="E99" s="1" t="str">
        <f ca="1">IFERROR(__xludf.DUMMYFUNCTION("""COMPUTED_VALUE"""),"A little bit")</f>
        <v>A little bit</v>
      </c>
      <c r="F99" s="1" t="str">
        <f ca="1">IFERROR(__xludf.DUMMYFUNCTION("""COMPUTED_VALUE"""),"Yes")</f>
        <v>Yes</v>
      </c>
      <c r="G99" s="1" t="str">
        <f ca="1">IFERROR(__xludf.DUMMYFUNCTION("""COMPUTED_VALUE"""),"Rarely")</f>
        <v>Rarely</v>
      </c>
      <c r="H99" s="1" t="str">
        <f ca="1">IFERROR(__xludf.DUMMYFUNCTION("""COMPUTED_VALUE"""),"A little bit")</f>
        <v>A little bit</v>
      </c>
      <c r="I99" s="1" t="str">
        <f ca="1">IFERROR(__xludf.DUMMYFUNCTION("""COMPUTED_VALUE"""),"Yes")</f>
        <v>Yes</v>
      </c>
      <c r="J99" s="1" t="str">
        <f ca="1">IFERROR(__xludf.DUMMYFUNCTION("""COMPUTED_VALUE"""),"Yes")</f>
        <v>Yes</v>
      </c>
      <c r="K99" s="1" t="str">
        <f ca="1">IFERROR(__xludf.DUMMYFUNCTION("""COMPUTED_VALUE"""),"Never")</f>
        <v>Never</v>
      </c>
      <c r="L99" s="1" t="str">
        <f ca="1">IFERROR(__xludf.DUMMYFUNCTION("""COMPUTED_VALUE"""),"Strongly Disagree")</f>
        <v>Strongly Disagree</v>
      </c>
      <c r="M99" s="1" t="str">
        <f ca="1">IFERROR(__xludf.DUMMYFUNCTION("""COMPUTED_VALUE"""),"Neutral")</f>
        <v>Neutral</v>
      </c>
      <c r="N99" s="1" t="str">
        <f ca="1">IFERROR(__xludf.DUMMYFUNCTION("""COMPUTED_VALUE"""),"Not at all")</f>
        <v>Not at all</v>
      </c>
      <c r="O99" s="1" t="str">
        <f ca="1">IFERROR(__xludf.DUMMYFUNCTION("""COMPUTED_VALUE"""),"Neutral")</f>
        <v>Neutral</v>
      </c>
      <c r="P99" s="1" t="str">
        <f ca="1">IFERROR(__xludf.DUMMYFUNCTION("""COMPUTED_VALUE"""),"Not at all")</f>
        <v>Not at all</v>
      </c>
      <c r="Q99" s="1" t="str">
        <f ca="1">IFERROR(__xludf.DUMMYFUNCTION("""COMPUTED_VALUE"""),"A little bit")</f>
        <v>A little bit</v>
      </c>
      <c r="R99" s="1" t="str">
        <f ca="1">IFERROR(__xludf.DUMMYFUNCTION("""COMPUTED_VALUE"""),"Not at all")</f>
        <v>Not at all</v>
      </c>
      <c r="S99" s="1" t="str">
        <f ca="1">IFERROR(__xludf.DUMMYFUNCTION("""COMPUTED_VALUE"""),"Not at all")</f>
        <v>Not at all</v>
      </c>
      <c r="T99" s="1" t="str">
        <f ca="1">IFERROR(__xludf.DUMMYFUNCTION("""COMPUTED_VALUE"""),"")</f>
        <v/>
      </c>
      <c r="U99" s="1" t="str">
        <f ca="1">IFERROR(__xludf.DUMMYFUNCTION("""COMPUTED_VALUE"""),"")</f>
        <v/>
      </c>
      <c r="V99" s="1" t="str">
        <f ca="1">IFERROR(__xludf.DUMMYFUNCTION("""COMPUTED_VALUE"""),"")</f>
        <v/>
      </c>
      <c r="W99" s="1" t="str">
        <f ca="1">IFERROR(__xludf.DUMMYFUNCTION("""COMPUTED_VALUE"""),"Quite a bit")</f>
        <v>Quite a bit</v>
      </c>
      <c r="X99" s="1" t="str">
        <f ca="1">IFERROR(__xludf.DUMMYFUNCTION("""COMPUTED_VALUE"""),"Not at all")</f>
        <v>Not at all</v>
      </c>
      <c r="Y99" s="1" t="str">
        <f ca="1">IFERROR(__xludf.DUMMYFUNCTION("""COMPUTED_VALUE"""),"Not at all")</f>
        <v>Not at all</v>
      </c>
      <c r="Z99" s="1" t="str">
        <f ca="1">IFERROR(__xludf.DUMMYFUNCTION("""COMPUTED_VALUE"""),"Negatively")</f>
        <v>Negatively</v>
      </c>
      <c r="AA99" s="1" t="str">
        <f ca="1">IFERROR(__xludf.DUMMYFUNCTION("""COMPUTED_VALUE"""),"Extremely")</f>
        <v>Extremely</v>
      </c>
      <c r="AB99" s="1" t="str">
        <f ca="1">IFERROR(__xludf.DUMMYFUNCTION("""COMPUTED_VALUE"""),"Not at all")</f>
        <v>Not at all</v>
      </c>
      <c r="AC99" s="1" t="str">
        <f ca="1">IFERROR(__xludf.DUMMYFUNCTION("""COMPUTED_VALUE"""),"Not at all")</f>
        <v>Not at all</v>
      </c>
      <c r="AD99" s="1" t="str">
        <f ca="1">IFERROR(__xludf.DUMMYFUNCTION("""COMPUTED_VALUE"""),"Not at all")</f>
        <v>Not at all</v>
      </c>
      <c r="AE99" s="1" t="str">
        <f ca="1">IFERROR(__xludf.DUMMYFUNCTION("""COMPUTED_VALUE"""),"Not at all")</f>
        <v>Not at all</v>
      </c>
      <c r="AF99" s="1" t="str">
        <f ca="1">IFERROR(__xludf.DUMMYFUNCTION("""COMPUTED_VALUE"""),"Rarely")</f>
        <v>Rarely</v>
      </c>
      <c r="AG99" s="1" t="str">
        <f ca="1">IFERROR(__xludf.DUMMYFUNCTION("""COMPUTED_VALUE"""),"Very Often")</f>
        <v>Very Often</v>
      </c>
      <c r="AH99" s="1" t="str">
        <f ca="1">IFERROR(__xludf.DUMMYFUNCTION("""COMPUTED_VALUE"""),"Rarely")</f>
        <v>Rarely</v>
      </c>
      <c r="AI99" s="1" t="str">
        <f ca="1">IFERROR(__xludf.DUMMYFUNCTION("""COMPUTED_VALUE"""),"Sometimes")</f>
        <v>Sometimes</v>
      </c>
      <c r="AJ99" s="1" t="str">
        <f ca="1">IFERROR(__xludf.DUMMYFUNCTION("""COMPUTED_VALUE"""),"Sometimes")</f>
        <v>Sometimes</v>
      </c>
      <c r="AK99" s="1" t="str">
        <f ca="1">IFERROR(__xludf.DUMMYFUNCTION("""COMPUTED_VALUE"""),"Never")</f>
        <v>Never</v>
      </c>
      <c r="AL99" s="1" t="str">
        <f ca="1">IFERROR(__xludf.DUMMYFUNCTION("""COMPUTED_VALUE"""),"Rarely")</f>
        <v>Rarely</v>
      </c>
      <c r="AM99" s="1" t="str">
        <f ca="1">IFERROR(__xludf.DUMMYFUNCTION("""COMPUTED_VALUE"""),"Never")</f>
        <v>Never</v>
      </c>
      <c r="AN99" s="1" t="str">
        <f ca="1">IFERROR(__xludf.DUMMYFUNCTION("""COMPUTED_VALUE"""),"Rarely")</f>
        <v>Rarely</v>
      </c>
      <c r="AO99" s="1" t="str">
        <f ca="1">IFERROR(__xludf.DUMMYFUNCTION("""COMPUTED_VALUE"""),"Never")</f>
        <v>Never</v>
      </c>
      <c r="AP99" s="1" t="str">
        <f ca="1">IFERROR(__xludf.DUMMYFUNCTION("""COMPUTED_VALUE"""),"Never")</f>
        <v>Never</v>
      </c>
      <c r="AQ99" s="1" t="str">
        <f ca="1">IFERROR(__xludf.DUMMYFUNCTION("""COMPUTED_VALUE"""),"Never")</f>
        <v>Never</v>
      </c>
      <c r="AR99" s="1" t="str">
        <f ca="1">IFERROR(__xludf.DUMMYFUNCTION("""COMPUTED_VALUE"""),"Never")</f>
        <v>Never</v>
      </c>
      <c r="AS99" s="1" t="str">
        <f ca="1">IFERROR(__xludf.DUMMYFUNCTION("""COMPUTED_VALUE"""),"")</f>
        <v/>
      </c>
      <c r="AT99" s="1" t="str">
        <f ca="1">IFERROR(__xludf.DUMMYFUNCTION("""COMPUTED_VALUE"""),"")</f>
        <v/>
      </c>
      <c r="AU99" s="1" t="str">
        <f ca="1">IFERROR(__xludf.DUMMYFUNCTION("""COMPUTED_VALUE"""),"")</f>
        <v/>
      </c>
      <c r="AV99" s="1" t="str">
        <f ca="1">IFERROR(__xludf.DUMMYFUNCTION("""COMPUTED_VALUE"""),"Neutral")</f>
        <v>Neutral</v>
      </c>
      <c r="AW99" s="1" t="str">
        <f ca="1">IFERROR(__xludf.DUMMYFUNCTION("""COMPUTED_VALUE"""),"Disagree")</f>
        <v>Disagree</v>
      </c>
      <c r="AX99" s="1" t="str">
        <f ca="1">IFERROR(__xludf.DUMMYFUNCTION("""COMPUTED_VALUE"""),"Agree")</f>
        <v>Agree</v>
      </c>
      <c r="AY99" s="1" t="str">
        <f ca="1">IFERROR(__xludf.DUMMYFUNCTION("""COMPUTED_VALUE"""),"Neutral")</f>
        <v>Neutral</v>
      </c>
      <c r="AZ99" s="1" t="str">
        <f ca="1">IFERROR(__xludf.DUMMYFUNCTION("""COMPUTED_VALUE"""),"Neutral")</f>
        <v>Neutral</v>
      </c>
      <c r="BA99" s="1" t="str">
        <f ca="1">IFERROR(__xludf.DUMMYFUNCTION("""COMPUTED_VALUE"""),"Neutral")</f>
        <v>Neutral</v>
      </c>
      <c r="BB99" s="1" t="str">
        <f ca="1">IFERROR(__xludf.DUMMYFUNCTION("""COMPUTED_VALUE"""),"Neutral")</f>
        <v>Neutral</v>
      </c>
      <c r="BC99" s="1" t="str">
        <f ca="1">IFERROR(__xludf.DUMMYFUNCTION("""COMPUTED_VALUE"""),"Isolate Yourself")</f>
        <v>Isolate Yourself</v>
      </c>
      <c r="BD99" s="1" t="str">
        <f ca="1">IFERROR(__xludf.DUMMYFUNCTION("""COMPUTED_VALUE"""),"Never")</f>
        <v>Never</v>
      </c>
      <c r="BF99" s="1">
        <f t="shared" ca="1" si="0"/>
        <v>1</v>
      </c>
      <c r="BG99" s="7">
        <f t="shared" ca="1" si="1"/>
        <v>4</v>
      </c>
      <c r="BH99" s="1">
        <f t="shared" ca="1" si="2"/>
        <v>2</v>
      </c>
      <c r="BI99" s="10">
        <f t="shared" ca="1" si="3"/>
        <v>1</v>
      </c>
      <c r="BJ99" s="10">
        <f t="shared" ca="1" si="4"/>
        <v>2</v>
      </c>
      <c r="BK99" s="10">
        <f t="shared" ca="1" si="5"/>
        <v>2</v>
      </c>
      <c r="BL99" s="10">
        <f t="shared" ref="BL99:BM99" ca="1" si="582">IF(I99="Yes",1,IF(I99="No",2))</f>
        <v>1</v>
      </c>
      <c r="BM99" s="10">
        <f t="shared" ca="1" si="582"/>
        <v>1</v>
      </c>
      <c r="BN99" s="10">
        <f t="shared" ca="1" si="7"/>
        <v>1</v>
      </c>
      <c r="BO99" s="10">
        <f t="shared" ref="BO99:BP99" ca="1" si="583">IF(L99="Strongly Disagree",1,IF(L99="Disagree",2,IF(L99="Neutral",3,IF(L99="Agree",4,IF(L99="Strongly Agree",5)))))</f>
        <v>1</v>
      </c>
      <c r="BP99" s="10">
        <f t="shared" ca="1" si="583"/>
        <v>3</v>
      </c>
      <c r="BQ99" s="10">
        <f t="shared" ca="1" si="9"/>
        <v>1</v>
      </c>
      <c r="BR99" s="1">
        <f t="shared" ca="1" si="10"/>
        <v>3</v>
      </c>
      <c r="BS99" s="10">
        <f t="shared" ref="BS99:CB99" ca="1" si="584">IF(P99="Not at all",1,IF(P99="A little bit",2,IF(P99="Moderately",3,IF(P99="Quite a bit",4,IF(P99="Extremely",5)))))</f>
        <v>1</v>
      </c>
      <c r="BT99" s="10">
        <f t="shared" ca="1" si="584"/>
        <v>2</v>
      </c>
      <c r="BU99" s="10">
        <f t="shared" ca="1" si="584"/>
        <v>1</v>
      </c>
      <c r="BV99" s="10">
        <f t="shared" ca="1" si="584"/>
        <v>1</v>
      </c>
      <c r="BW99" s="10" t="b">
        <f t="shared" ca="1" si="584"/>
        <v>0</v>
      </c>
      <c r="BX99" s="10" t="b">
        <f t="shared" ca="1" si="584"/>
        <v>0</v>
      </c>
      <c r="BY99" s="10" t="b">
        <f t="shared" ca="1" si="584"/>
        <v>0</v>
      </c>
      <c r="BZ99" s="10">
        <f t="shared" ca="1" si="584"/>
        <v>4</v>
      </c>
      <c r="CA99" s="10">
        <f t="shared" ca="1" si="584"/>
        <v>1</v>
      </c>
      <c r="CB99" s="10">
        <f t="shared" ca="1" si="584"/>
        <v>1</v>
      </c>
      <c r="CC99" s="10">
        <f t="shared" ca="1" si="12"/>
        <v>1</v>
      </c>
      <c r="CD99" s="10">
        <f t="shared" ref="CD99:CH99" ca="1" si="585">IF(AA99="Not at all",1,IF(AA99="A little bit",2,IF(AA99="Moderately",3,IF(AA99="Quite a bit",4,IF(AA99="Extremely",5)))))</f>
        <v>5</v>
      </c>
      <c r="CE99" s="10">
        <f t="shared" ca="1" si="585"/>
        <v>1</v>
      </c>
      <c r="CF99" s="10">
        <f t="shared" ca="1" si="585"/>
        <v>1</v>
      </c>
      <c r="CG99" s="10">
        <f t="shared" ca="1" si="585"/>
        <v>1</v>
      </c>
      <c r="CH99" s="10">
        <f t="shared" ca="1" si="585"/>
        <v>1</v>
      </c>
      <c r="CI99" s="10">
        <f t="shared" ref="CI99:CT99" ca="1" si="586">IF(AF99="Never",1,IF(AF99="Rarely",2,IF(AF99="Sometimes",3,IF(AF99="Often",4,IF(AF99="Very Often",5)))))</f>
        <v>2</v>
      </c>
      <c r="CJ99" s="10">
        <f t="shared" ca="1" si="586"/>
        <v>5</v>
      </c>
      <c r="CK99" s="10">
        <f t="shared" ca="1" si="586"/>
        <v>2</v>
      </c>
      <c r="CL99" s="10">
        <f t="shared" ca="1" si="586"/>
        <v>3</v>
      </c>
      <c r="CM99" s="10">
        <f t="shared" ca="1" si="586"/>
        <v>3</v>
      </c>
      <c r="CN99" s="10">
        <f t="shared" ca="1" si="586"/>
        <v>1</v>
      </c>
      <c r="CO99" s="10">
        <f t="shared" ca="1" si="586"/>
        <v>2</v>
      </c>
      <c r="CP99" s="10">
        <f t="shared" ca="1" si="586"/>
        <v>1</v>
      </c>
      <c r="CQ99" s="10">
        <f t="shared" ca="1" si="586"/>
        <v>2</v>
      </c>
      <c r="CR99" s="10">
        <f t="shared" ca="1" si="586"/>
        <v>1</v>
      </c>
      <c r="CS99" s="10">
        <f t="shared" ca="1" si="586"/>
        <v>1</v>
      </c>
      <c r="CT99" s="10">
        <f t="shared" ca="1" si="586"/>
        <v>1</v>
      </c>
      <c r="CU99" s="10">
        <f t="shared" ca="1" si="15"/>
        <v>1</v>
      </c>
      <c r="CV99" s="1" t="b">
        <f t="shared" ref="CV99:DE99" ca="1" si="587">IF(AS99="Strongly Disagree",1,IF(AS99="Disagree",2,IF(AS99="Neutral",3,IF(AS99="Agree",4,IF(AS99="Strongly Agree",5)))))</f>
        <v>0</v>
      </c>
      <c r="CW99" s="1" t="b">
        <f t="shared" ca="1" si="587"/>
        <v>0</v>
      </c>
      <c r="CX99" s="1" t="b">
        <f t="shared" ca="1" si="587"/>
        <v>0</v>
      </c>
      <c r="CY99" s="1">
        <f t="shared" ca="1" si="587"/>
        <v>3</v>
      </c>
      <c r="CZ99" s="1">
        <f t="shared" ca="1" si="587"/>
        <v>2</v>
      </c>
      <c r="DA99" s="1">
        <f t="shared" ca="1" si="587"/>
        <v>4</v>
      </c>
      <c r="DB99" s="1">
        <f t="shared" ca="1" si="587"/>
        <v>3</v>
      </c>
      <c r="DC99" s="1">
        <f t="shared" ca="1" si="587"/>
        <v>3</v>
      </c>
      <c r="DD99" s="1">
        <f t="shared" ca="1" si="587"/>
        <v>3</v>
      </c>
      <c r="DE99" s="1">
        <f t="shared" ca="1" si="587"/>
        <v>3</v>
      </c>
      <c r="DG99" s="1">
        <f t="shared" ca="1" si="17"/>
        <v>1</v>
      </c>
    </row>
    <row r="100" spans="1:111" ht="15">
      <c r="A100" s="8">
        <f ca="1">IFERROR(__xludf.DUMMYFUNCTION("""COMPUTED_VALUE"""),43802.5886889004)</f>
        <v>43802.588688900403</v>
      </c>
      <c r="B100" s="1" t="str">
        <f ca="1">IFERROR(__xludf.DUMMYFUNCTION("""COMPUTED_VALUE"""),"Yes")</f>
        <v>Yes</v>
      </c>
      <c r="C100" s="3" t="str">
        <f ca="1">IFERROR(__xludf.DUMMYFUNCTION("""COMPUTED_VALUE"""),"Sworn Officer")</f>
        <v>Sworn Officer</v>
      </c>
      <c r="D100" s="1" t="str">
        <f ca="1">IFERROR(__xludf.DUMMYFUNCTION("""COMPUTED_VALUE"""),"1-6 years")</f>
        <v>1-6 years</v>
      </c>
      <c r="E100" s="1" t="str">
        <f ca="1">IFERROR(__xludf.DUMMYFUNCTION("""COMPUTED_VALUE"""),"Quite a bit")</f>
        <v>Quite a bit</v>
      </c>
      <c r="F100" s="1" t="str">
        <f ca="1">IFERROR(__xludf.DUMMYFUNCTION("""COMPUTED_VALUE"""),"Yes")</f>
        <v>Yes</v>
      </c>
      <c r="G100" s="1" t="str">
        <f ca="1">IFERROR(__xludf.DUMMYFUNCTION("""COMPUTED_VALUE"""),"Often")</f>
        <v>Often</v>
      </c>
      <c r="H100" s="1" t="str">
        <f ca="1">IFERROR(__xludf.DUMMYFUNCTION("""COMPUTED_VALUE"""),"Quite a bit")</f>
        <v>Quite a bit</v>
      </c>
      <c r="I100" s="1" t="str">
        <f ca="1">IFERROR(__xludf.DUMMYFUNCTION("""COMPUTED_VALUE"""),"Yes")</f>
        <v>Yes</v>
      </c>
      <c r="J100" s="1" t="str">
        <f ca="1">IFERROR(__xludf.DUMMYFUNCTION("""COMPUTED_VALUE"""),"Yes")</f>
        <v>Yes</v>
      </c>
      <c r="K100" s="1" t="str">
        <f ca="1">IFERROR(__xludf.DUMMYFUNCTION("""COMPUTED_VALUE"""),"Often")</f>
        <v>Often</v>
      </c>
      <c r="L100" s="1" t="str">
        <f ca="1">IFERROR(__xludf.DUMMYFUNCTION("""COMPUTED_VALUE"""),"Agree")</f>
        <v>Agree</v>
      </c>
      <c r="M100" s="1" t="str">
        <f ca="1">IFERROR(__xludf.DUMMYFUNCTION("""COMPUTED_VALUE"""),"Neutral")</f>
        <v>Neutral</v>
      </c>
      <c r="N100" s="1" t="str">
        <f ca="1">IFERROR(__xludf.DUMMYFUNCTION("""COMPUTED_VALUE"""),"Moderately")</f>
        <v>Moderately</v>
      </c>
      <c r="O100" s="1" t="str">
        <f ca="1">IFERROR(__xludf.DUMMYFUNCTION("""COMPUTED_VALUE"""),"Neutral")</f>
        <v>Neutral</v>
      </c>
      <c r="P100" s="1" t="str">
        <f ca="1">IFERROR(__xludf.DUMMYFUNCTION("""COMPUTED_VALUE"""),"Extremely")</f>
        <v>Extremely</v>
      </c>
      <c r="Q100" s="1" t="str">
        <f ca="1">IFERROR(__xludf.DUMMYFUNCTION("""COMPUTED_VALUE"""),"Moderately")</f>
        <v>Moderately</v>
      </c>
      <c r="R100" s="1" t="str">
        <f ca="1">IFERROR(__xludf.DUMMYFUNCTION("""COMPUTED_VALUE"""),"Moderately")</f>
        <v>Moderately</v>
      </c>
      <c r="S100" s="1" t="str">
        <f ca="1">IFERROR(__xludf.DUMMYFUNCTION("""COMPUTED_VALUE"""),"Moderately")</f>
        <v>Moderately</v>
      </c>
      <c r="T100" s="1" t="str">
        <f ca="1">IFERROR(__xludf.DUMMYFUNCTION("""COMPUTED_VALUE"""),"A little bit")</f>
        <v>A little bit</v>
      </c>
      <c r="U100" s="1" t="str">
        <f ca="1">IFERROR(__xludf.DUMMYFUNCTION("""COMPUTED_VALUE"""),"Quite a bit")</f>
        <v>Quite a bit</v>
      </c>
      <c r="V100" s="1" t="str">
        <f ca="1">IFERROR(__xludf.DUMMYFUNCTION("""COMPUTED_VALUE"""),"Quite a bit")</f>
        <v>Quite a bit</v>
      </c>
      <c r="W100" s="1" t="str">
        <f ca="1">IFERROR(__xludf.DUMMYFUNCTION("""COMPUTED_VALUE"""),"Quite a bit")</f>
        <v>Quite a bit</v>
      </c>
      <c r="X100" s="1" t="str">
        <f ca="1">IFERROR(__xludf.DUMMYFUNCTION("""COMPUTED_VALUE"""),"Quite a bit")</f>
        <v>Quite a bit</v>
      </c>
      <c r="Y100" s="1" t="str">
        <f ca="1">IFERROR(__xludf.DUMMYFUNCTION("""COMPUTED_VALUE"""),"Quite a bit")</f>
        <v>Quite a bit</v>
      </c>
      <c r="Z100" s="1" t="str">
        <f ca="1">IFERROR(__xludf.DUMMYFUNCTION("""COMPUTED_VALUE"""),"Positively")</f>
        <v>Positively</v>
      </c>
      <c r="AA100" s="1" t="str">
        <f ca="1">IFERROR(__xludf.DUMMYFUNCTION("""COMPUTED_VALUE"""),"Quite a bit")</f>
        <v>Quite a bit</v>
      </c>
      <c r="AB100" s="1" t="str">
        <f ca="1">IFERROR(__xludf.DUMMYFUNCTION("""COMPUTED_VALUE"""),"Quite a bit")</f>
        <v>Quite a bit</v>
      </c>
      <c r="AC100" s="1" t="str">
        <f ca="1">IFERROR(__xludf.DUMMYFUNCTION("""COMPUTED_VALUE"""),"Quite a bit")</f>
        <v>Quite a bit</v>
      </c>
      <c r="AD100" s="1" t="str">
        <f ca="1">IFERROR(__xludf.DUMMYFUNCTION("""COMPUTED_VALUE"""),"A little bit")</f>
        <v>A little bit</v>
      </c>
      <c r="AE100" s="1" t="str">
        <f ca="1">IFERROR(__xludf.DUMMYFUNCTION("""COMPUTED_VALUE"""),"Not at all")</f>
        <v>Not at all</v>
      </c>
      <c r="AF100" s="1" t="str">
        <f ca="1">IFERROR(__xludf.DUMMYFUNCTION("""COMPUTED_VALUE"""),"Rarely")</f>
        <v>Rarely</v>
      </c>
      <c r="AG100" s="1" t="str">
        <f ca="1">IFERROR(__xludf.DUMMYFUNCTION("""COMPUTED_VALUE"""),"Very Often")</f>
        <v>Very Often</v>
      </c>
      <c r="AH100" s="1" t="str">
        <f ca="1">IFERROR(__xludf.DUMMYFUNCTION("""COMPUTED_VALUE"""),"Sometimes")</f>
        <v>Sometimes</v>
      </c>
      <c r="AI100" s="1" t="str">
        <f ca="1">IFERROR(__xludf.DUMMYFUNCTION("""COMPUTED_VALUE"""),"Often")</f>
        <v>Often</v>
      </c>
      <c r="AJ100" s="1" t="str">
        <f ca="1">IFERROR(__xludf.DUMMYFUNCTION("""COMPUTED_VALUE"""),"Very Often")</f>
        <v>Very Often</v>
      </c>
      <c r="AK100" s="1" t="str">
        <f ca="1">IFERROR(__xludf.DUMMYFUNCTION("""COMPUTED_VALUE"""),"Sometimes")</f>
        <v>Sometimes</v>
      </c>
      <c r="AL100" s="1" t="str">
        <f ca="1">IFERROR(__xludf.DUMMYFUNCTION("""COMPUTED_VALUE"""),"Often")</f>
        <v>Often</v>
      </c>
      <c r="AM100" s="1" t="str">
        <f ca="1">IFERROR(__xludf.DUMMYFUNCTION("""COMPUTED_VALUE"""),"Rarely")</f>
        <v>Rarely</v>
      </c>
      <c r="AN100" s="1" t="str">
        <f ca="1">IFERROR(__xludf.DUMMYFUNCTION("""COMPUTED_VALUE"""),"Sometimes")</f>
        <v>Sometimes</v>
      </c>
      <c r="AO100" s="1" t="str">
        <f ca="1">IFERROR(__xludf.DUMMYFUNCTION("""COMPUTED_VALUE"""),"Rarely")</f>
        <v>Rarely</v>
      </c>
      <c r="AP100" s="1" t="str">
        <f ca="1">IFERROR(__xludf.DUMMYFUNCTION("""COMPUTED_VALUE"""),"Sometimes")</f>
        <v>Sometimes</v>
      </c>
      <c r="AQ100" s="1" t="str">
        <f ca="1">IFERROR(__xludf.DUMMYFUNCTION("""COMPUTED_VALUE"""),"Never")</f>
        <v>Never</v>
      </c>
      <c r="AR100" s="1" t="str">
        <f ca="1">IFERROR(__xludf.DUMMYFUNCTION("""COMPUTED_VALUE"""),"Never")</f>
        <v>Never</v>
      </c>
      <c r="AS100" s="1" t="str">
        <f ca="1">IFERROR(__xludf.DUMMYFUNCTION("""COMPUTED_VALUE"""),"Disagree")</f>
        <v>Disagree</v>
      </c>
      <c r="AT100" s="1" t="str">
        <f ca="1">IFERROR(__xludf.DUMMYFUNCTION("""COMPUTED_VALUE"""),"Strongly Disagree")</f>
        <v>Strongly Disagree</v>
      </c>
      <c r="AU100" s="1" t="str">
        <f ca="1">IFERROR(__xludf.DUMMYFUNCTION("""COMPUTED_VALUE"""),"Neutral")</f>
        <v>Neutral</v>
      </c>
      <c r="AV100" s="1" t="str">
        <f ca="1">IFERROR(__xludf.DUMMYFUNCTION("""COMPUTED_VALUE"""),"Disagree")</f>
        <v>Disagree</v>
      </c>
      <c r="AW100" s="1" t="str">
        <f ca="1">IFERROR(__xludf.DUMMYFUNCTION("""COMPUTED_VALUE"""),"")</f>
        <v/>
      </c>
      <c r="AX100" s="1" t="str">
        <f ca="1">IFERROR(__xludf.DUMMYFUNCTION("""COMPUTED_VALUE"""),"Strongly Agree")</f>
        <v>Strongly Agree</v>
      </c>
      <c r="AY100" s="1" t="str">
        <f ca="1">IFERROR(__xludf.DUMMYFUNCTION("""COMPUTED_VALUE"""),"Strongly Agree")</f>
        <v>Strongly Agree</v>
      </c>
      <c r="AZ100" s="1" t="str">
        <f ca="1">IFERROR(__xludf.DUMMYFUNCTION("""COMPUTED_VALUE"""),"Disagree")</f>
        <v>Disagree</v>
      </c>
      <c r="BA100" s="1" t="str">
        <f ca="1">IFERROR(__xludf.DUMMYFUNCTION("""COMPUTED_VALUE"""),"Strongly Agree")</f>
        <v>Strongly Agree</v>
      </c>
      <c r="BB100" s="1" t="str">
        <f ca="1">IFERROR(__xludf.DUMMYFUNCTION("""COMPUTED_VALUE"""),"Neutral")</f>
        <v>Neutral</v>
      </c>
      <c r="BC100" s="1" t="str">
        <f ca="1">IFERROR(__xludf.DUMMYFUNCTION("""COMPUTED_VALUE"""),"Isolate Yourself")</f>
        <v>Isolate Yourself</v>
      </c>
      <c r="BD100" s="1" t="str">
        <f ca="1">IFERROR(__xludf.DUMMYFUNCTION("""COMPUTED_VALUE"""),"Never")</f>
        <v>Never</v>
      </c>
      <c r="BF100" s="1">
        <f t="shared" ca="1" si="0"/>
        <v>1</v>
      </c>
      <c r="BG100" s="7">
        <f t="shared" ca="1" si="1"/>
        <v>1</v>
      </c>
      <c r="BH100" s="1">
        <f t="shared" ca="1" si="2"/>
        <v>4</v>
      </c>
      <c r="BI100" s="10">
        <f t="shared" ca="1" si="3"/>
        <v>1</v>
      </c>
      <c r="BJ100" s="10">
        <f t="shared" ca="1" si="4"/>
        <v>4</v>
      </c>
      <c r="BK100" s="10">
        <f t="shared" ca="1" si="5"/>
        <v>4</v>
      </c>
      <c r="BL100" s="10">
        <f t="shared" ref="BL100:BM100" ca="1" si="588">IF(I100="Yes",1,IF(I100="No",2))</f>
        <v>1</v>
      </c>
      <c r="BM100" s="10">
        <f t="shared" ca="1" si="588"/>
        <v>1</v>
      </c>
      <c r="BN100" s="10">
        <f t="shared" ca="1" si="7"/>
        <v>4</v>
      </c>
      <c r="BO100" s="10">
        <f t="shared" ref="BO100:BP100" ca="1" si="589">IF(L100="Strongly Disagree",1,IF(L100="Disagree",2,IF(L100="Neutral",3,IF(L100="Agree",4,IF(L100="Strongly Agree",5)))))</f>
        <v>4</v>
      </c>
      <c r="BP100" s="10">
        <f t="shared" ca="1" si="589"/>
        <v>3</v>
      </c>
      <c r="BQ100" s="10">
        <f t="shared" ca="1" si="9"/>
        <v>3</v>
      </c>
      <c r="BR100" s="1">
        <f t="shared" ca="1" si="10"/>
        <v>3</v>
      </c>
      <c r="BS100" s="10">
        <f t="shared" ref="BS100:CB100" ca="1" si="590">IF(P100="Not at all",1,IF(P100="A little bit",2,IF(P100="Moderately",3,IF(P100="Quite a bit",4,IF(P100="Extremely",5)))))</f>
        <v>5</v>
      </c>
      <c r="BT100" s="10">
        <f t="shared" ca="1" si="590"/>
        <v>3</v>
      </c>
      <c r="BU100" s="10">
        <f t="shared" ca="1" si="590"/>
        <v>3</v>
      </c>
      <c r="BV100" s="10">
        <f t="shared" ca="1" si="590"/>
        <v>3</v>
      </c>
      <c r="BW100" s="10">
        <f t="shared" ca="1" si="590"/>
        <v>2</v>
      </c>
      <c r="BX100" s="10">
        <f t="shared" ca="1" si="590"/>
        <v>4</v>
      </c>
      <c r="BY100" s="10">
        <f t="shared" ca="1" si="590"/>
        <v>4</v>
      </c>
      <c r="BZ100" s="10">
        <f t="shared" ca="1" si="590"/>
        <v>4</v>
      </c>
      <c r="CA100" s="10">
        <f t="shared" ca="1" si="590"/>
        <v>4</v>
      </c>
      <c r="CB100" s="10">
        <f t="shared" ca="1" si="590"/>
        <v>4</v>
      </c>
      <c r="CC100" s="10">
        <f t="shared" ca="1" si="12"/>
        <v>2</v>
      </c>
      <c r="CD100" s="10">
        <f t="shared" ref="CD100:CH100" ca="1" si="591">IF(AA100="Not at all",1,IF(AA100="A little bit",2,IF(AA100="Moderately",3,IF(AA100="Quite a bit",4,IF(AA100="Extremely",5)))))</f>
        <v>4</v>
      </c>
      <c r="CE100" s="10">
        <f t="shared" ca="1" si="591"/>
        <v>4</v>
      </c>
      <c r="CF100" s="10">
        <f t="shared" ca="1" si="591"/>
        <v>4</v>
      </c>
      <c r="CG100" s="10">
        <f t="shared" ca="1" si="591"/>
        <v>2</v>
      </c>
      <c r="CH100" s="10">
        <f t="shared" ca="1" si="591"/>
        <v>1</v>
      </c>
      <c r="CI100" s="10">
        <f t="shared" ref="CI100:CT100" ca="1" si="592">IF(AF100="Never",1,IF(AF100="Rarely",2,IF(AF100="Sometimes",3,IF(AF100="Often",4,IF(AF100="Very Often",5)))))</f>
        <v>2</v>
      </c>
      <c r="CJ100" s="10">
        <f t="shared" ca="1" si="592"/>
        <v>5</v>
      </c>
      <c r="CK100" s="10">
        <f t="shared" ca="1" si="592"/>
        <v>3</v>
      </c>
      <c r="CL100" s="10">
        <f t="shared" ca="1" si="592"/>
        <v>4</v>
      </c>
      <c r="CM100" s="10">
        <f t="shared" ca="1" si="592"/>
        <v>5</v>
      </c>
      <c r="CN100" s="10">
        <f t="shared" ca="1" si="592"/>
        <v>3</v>
      </c>
      <c r="CO100" s="10">
        <f t="shared" ca="1" si="592"/>
        <v>4</v>
      </c>
      <c r="CP100" s="10">
        <f t="shared" ca="1" si="592"/>
        <v>2</v>
      </c>
      <c r="CQ100" s="10">
        <f t="shared" ca="1" si="592"/>
        <v>3</v>
      </c>
      <c r="CR100" s="10">
        <f t="shared" ca="1" si="592"/>
        <v>2</v>
      </c>
      <c r="CS100" s="10">
        <f t="shared" ca="1" si="592"/>
        <v>3</v>
      </c>
      <c r="CT100" s="10">
        <f t="shared" ca="1" si="592"/>
        <v>1</v>
      </c>
      <c r="CU100" s="10">
        <f t="shared" ca="1" si="15"/>
        <v>1</v>
      </c>
      <c r="CV100" s="1">
        <f t="shared" ref="CV100:DE100" ca="1" si="593">IF(AS100="Strongly Disagree",1,IF(AS100="Disagree",2,IF(AS100="Neutral",3,IF(AS100="Agree",4,IF(AS100="Strongly Agree",5)))))</f>
        <v>2</v>
      </c>
      <c r="CW100" s="1">
        <f t="shared" ca="1" si="593"/>
        <v>1</v>
      </c>
      <c r="CX100" s="1">
        <f t="shared" ca="1" si="593"/>
        <v>3</v>
      </c>
      <c r="CY100" s="1">
        <f t="shared" ca="1" si="593"/>
        <v>2</v>
      </c>
      <c r="CZ100" s="1" t="b">
        <f t="shared" ca="1" si="593"/>
        <v>0</v>
      </c>
      <c r="DA100" s="1">
        <f t="shared" ca="1" si="593"/>
        <v>5</v>
      </c>
      <c r="DB100" s="1">
        <f t="shared" ca="1" si="593"/>
        <v>5</v>
      </c>
      <c r="DC100" s="1">
        <f t="shared" ca="1" si="593"/>
        <v>2</v>
      </c>
      <c r="DD100" s="1">
        <f t="shared" ca="1" si="593"/>
        <v>5</v>
      </c>
      <c r="DE100" s="1">
        <f t="shared" ca="1" si="593"/>
        <v>3</v>
      </c>
      <c r="DG100" s="1">
        <f t="shared" ca="1" si="17"/>
        <v>1</v>
      </c>
    </row>
    <row r="101" spans="1:111" ht="15">
      <c r="A101" s="8">
        <f ca="1">IFERROR(__xludf.DUMMYFUNCTION("""COMPUTED_VALUE"""),43802.5909397801)</f>
        <v>43802.590939780101</v>
      </c>
      <c r="B101" s="1" t="str">
        <f ca="1">IFERROR(__xludf.DUMMYFUNCTION("""COMPUTED_VALUE"""),"Yes")</f>
        <v>Yes</v>
      </c>
      <c r="C101" s="3" t="str">
        <f ca="1">IFERROR(__xludf.DUMMYFUNCTION("""COMPUTED_VALUE"""),"Sworn Officer")</f>
        <v>Sworn Officer</v>
      </c>
      <c r="D101" s="1" t="str">
        <f ca="1">IFERROR(__xludf.DUMMYFUNCTION("""COMPUTED_VALUE"""),"14-20 years")</f>
        <v>14-20 years</v>
      </c>
      <c r="E101" s="1" t="str">
        <f ca="1">IFERROR(__xludf.DUMMYFUNCTION("""COMPUTED_VALUE"""),"A little bit")</f>
        <v>A little bit</v>
      </c>
      <c r="F101" s="1" t="str">
        <f ca="1">IFERROR(__xludf.DUMMYFUNCTION("""COMPUTED_VALUE"""),"Yes")</f>
        <v>Yes</v>
      </c>
      <c r="G101" s="1" t="str">
        <f ca="1">IFERROR(__xludf.DUMMYFUNCTION("""COMPUTED_VALUE"""),"Sometimes")</f>
        <v>Sometimes</v>
      </c>
      <c r="H101" s="1" t="str">
        <f ca="1">IFERROR(__xludf.DUMMYFUNCTION("""COMPUTED_VALUE"""),"A little bit")</f>
        <v>A little bit</v>
      </c>
      <c r="I101" s="1" t="str">
        <f ca="1">IFERROR(__xludf.DUMMYFUNCTION("""COMPUTED_VALUE"""),"Yes")</f>
        <v>Yes</v>
      </c>
      <c r="J101" s="1" t="str">
        <f ca="1">IFERROR(__xludf.DUMMYFUNCTION("""COMPUTED_VALUE"""),"Yes")</f>
        <v>Yes</v>
      </c>
      <c r="K101" s="1" t="str">
        <f ca="1">IFERROR(__xludf.DUMMYFUNCTION("""COMPUTED_VALUE"""),"Rarely")</f>
        <v>Rarely</v>
      </c>
      <c r="L101" s="1" t="str">
        <f ca="1">IFERROR(__xludf.DUMMYFUNCTION("""COMPUTED_VALUE"""),"Neutral")</f>
        <v>Neutral</v>
      </c>
      <c r="M101" s="1" t="str">
        <f ca="1">IFERROR(__xludf.DUMMYFUNCTION("""COMPUTED_VALUE"""),"Neutral")</f>
        <v>Neutral</v>
      </c>
      <c r="N101" s="1" t="str">
        <f ca="1">IFERROR(__xludf.DUMMYFUNCTION("""COMPUTED_VALUE"""),"A little bit")</f>
        <v>A little bit</v>
      </c>
      <c r="O101" s="1" t="str">
        <f ca="1">IFERROR(__xludf.DUMMYFUNCTION("""COMPUTED_VALUE"""),"Agree")</f>
        <v>Agree</v>
      </c>
      <c r="P101" s="1" t="str">
        <f ca="1">IFERROR(__xludf.DUMMYFUNCTION("""COMPUTED_VALUE"""),"A little bit")</f>
        <v>A little bit</v>
      </c>
      <c r="Q101" s="1" t="str">
        <f ca="1">IFERROR(__xludf.DUMMYFUNCTION("""COMPUTED_VALUE"""),"A little bit")</f>
        <v>A little bit</v>
      </c>
      <c r="R101" s="1" t="str">
        <f ca="1">IFERROR(__xludf.DUMMYFUNCTION("""COMPUTED_VALUE"""),"A little bit")</f>
        <v>A little bit</v>
      </c>
      <c r="S101" s="1" t="str">
        <f ca="1">IFERROR(__xludf.DUMMYFUNCTION("""COMPUTED_VALUE"""),"A little bit")</f>
        <v>A little bit</v>
      </c>
      <c r="T101" s="1" t="str">
        <f ca="1">IFERROR(__xludf.DUMMYFUNCTION("""COMPUTED_VALUE"""),"A little bit")</f>
        <v>A little bit</v>
      </c>
      <c r="U101" s="1" t="str">
        <f ca="1">IFERROR(__xludf.DUMMYFUNCTION("""COMPUTED_VALUE"""),"Not at all")</f>
        <v>Not at all</v>
      </c>
      <c r="V101" s="1" t="str">
        <f ca="1">IFERROR(__xludf.DUMMYFUNCTION("""COMPUTED_VALUE"""),"Moderately")</f>
        <v>Moderately</v>
      </c>
      <c r="W101" s="1" t="str">
        <f ca="1">IFERROR(__xludf.DUMMYFUNCTION("""COMPUTED_VALUE"""),"A little bit")</f>
        <v>A little bit</v>
      </c>
      <c r="X101" s="1" t="str">
        <f ca="1">IFERROR(__xludf.DUMMYFUNCTION("""COMPUTED_VALUE"""),"A little bit")</f>
        <v>A little bit</v>
      </c>
      <c r="Y101" s="1" t="str">
        <f ca="1">IFERROR(__xludf.DUMMYFUNCTION("""COMPUTED_VALUE"""),"Moderately")</f>
        <v>Moderately</v>
      </c>
      <c r="Z101" s="1" t="str">
        <f ca="1">IFERROR(__xludf.DUMMYFUNCTION("""COMPUTED_VALUE"""),"Not at all")</f>
        <v>Not at all</v>
      </c>
      <c r="AA101" s="1" t="str">
        <f ca="1">IFERROR(__xludf.DUMMYFUNCTION("""COMPUTED_VALUE"""),"Not at all")</f>
        <v>Not at all</v>
      </c>
      <c r="AB101" s="1" t="str">
        <f ca="1">IFERROR(__xludf.DUMMYFUNCTION("""COMPUTED_VALUE"""),"Not at all")</f>
        <v>Not at all</v>
      </c>
      <c r="AC101" s="1" t="str">
        <f ca="1">IFERROR(__xludf.DUMMYFUNCTION("""COMPUTED_VALUE"""),"Not at all")</f>
        <v>Not at all</v>
      </c>
      <c r="AD101" s="1" t="str">
        <f ca="1">IFERROR(__xludf.DUMMYFUNCTION("""COMPUTED_VALUE"""),"A little bit")</f>
        <v>A little bit</v>
      </c>
      <c r="AE101" s="1" t="str">
        <f ca="1">IFERROR(__xludf.DUMMYFUNCTION("""COMPUTED_VALUE"""),"Not at all")</f>
        <v>Not at all</v>
      </c>
      <c r="AF101" s="1" t="str">
        <f ca="1">IFERROR(__xludf.DUMMYFUNCTION("""COMPUTED_VALUE"""),"Sometimes")</f>
        <v>Sometimes</v>
      </c>
      <c r="AG101" s="1" t="str">
        <f ca="1">IFERROR(__xludf.DUMMYFUNCTION("""COMPUTED_VALUE"""),"Sometimes")</f>
        <v>Sometimes</v>
      </c>
      <c r="AH101" s="1" t="str">
        <f ca="1">IFERROR(__xludf.DUMMYFUNCTION("""COMPUTED_VALUE"""),"Sometimes")</f>
        <v>Sometimes</v>
      </c>
      <c r="AI101" s="1" t="str">
        <f ca="1">IFERROR(__xludf.DUMMYFUNCTION("""COMPUTED_VALUE"""),"Rarely")</f>
        <v>Rarely</v>
      </c>
      <c r="AJ101" s="1" t="str">
        <f ca="1">IFERROR(__xludf.DUMMYFUNCTION("""COMPUTED_VALUE"""),"Rarely")</f>
        <v>Rarely</v>
      </c>
      <c r="AK101" s="1" t="str">
        <f ca="1">IFERROR(__xludf.DUMMYFUNCTION("""COMPUTED_VALUE"""),"Rarely")</f>
        <v>Rarely</v>
      </c>
      <c r="AL101" s="1" t="str">
        <f ca="1">IFERROR(__xludf.DUMMYFUNCTION("""COMPUTED_VALUE"""),"Sometimes")</f>
        <v>Sometimes</v>
      </c>
      <c r="AM101" s="1" t="str">
        <f ca="1">IFERROR(__xludf.DUMMYFUNCTION("""COMPUTED_VALUE"""),"Sometimes")</f>
        <v>Sometimes</v>
      </c>
      <c r="AN101" s="1" t="str">
        <f ca="1">IFERROR(__xludf.DUMMYFUNCTION("""COMPUTED_VALUE"""),"Rarely")</f>
        <v>Rarely</v>
      </c>
      <c r="AO101" s="1" t="str">
        <f ca="1">IFERROR(__xludf.DUMMYFUNCTION("""COMPUTED_VALUE"""),"Rarely")</f>
        <v>Rarely</v>
      </c>
      <c r="AP101" s="1" t="str">
        <f ca="1">IFERROR(__xludf.DUMMYFUNCTION("""COMPUTED_VALUE"""),"Rarely")</f>
        <v>Rarely</v>
      </c>
      <c r="AQ101" s="1" t="str">
        <f ca="1">IFERROR(__xludf.DUMMYFUNCTION("""COMPUTED_VALUE"""),"Rarely")</f>
        <v>Rarely</v>
      </c>
      <c r="AR101" s="1" t="str">
        <f ca="1">IFERROR(__xludf.DUMMYFUNCTION("""COMPUTED_VALUE"""),"Never")</f>
        <v>Never</v>
      </c>
      <c r="AS101" s="1" t="str">
        <f ca="1">IFERROR(__xludf.DUMMYFUNCTION("""COMPUTED_VALUE"""),"Disagree")</f>
        <v>Disagree</v>
      </c>
      <c r="AT101" s="1" t="str">
        <f ca="1">IFERROR(__xludf.DUMMYFUNCTION("""COMPUTED_VALUE"""),"Disagree")</f>
        <v>Disagree</v>
      </c>
      <c r="AU101" s="1" t="str">
        <f ca="1">IFERROR(__xludf.DUMMYFUNCTION("""COMPUTED_VALUE"""),"Disagree")</f>
        <v>Disagree</v>
      </c>
      <c r="AV101" s="1" t="str">
        <f ca="1">IFERROR(__xludf.DUMMYFUNCTION("""COMPUTED_VALUE"""),"Disagree")</f>
        <v>Disagree</v>
      </c>
      <c r="AW101" s="1" t="str">
        <f ca="1">IFERROR(__xludf.DUMMYFUNCTION("""COMPUTED_VALUE"""),"Disagree")</f>
        <v>Disagree</v>
      </c>
      <c r="AX101" s="1" t="str">
        <f ca="1">IFERROR(__xludf.DUMMYFUNCTION("""COMPUTED_VALUE"""),"Disagree")</f>
        <v>Disagree</v>
      </c>
      <c r="AY101" s="1" t="str">
        <f ca="1">IFERROR(__xludf.DUMMYFUNCTION("""COMPUTED_VALUE"""),"Disagree")</f>
        <v>Disagree</v>
      </c>
      <c r="AZ101" s="1" t="str">
        <f ca="1">IFERROR(__xludf.DUMMYFUNCTION("""COMPUTED_VALUE"""),"Disagree")</f>
        <v>Disagree</v>
      </c>
      <c r="BA101" s="1" t="str">
        <f ca="1">IFERROR(__xludf.DUMMYFUNCTION("""COMPUTED_VALUE"""),"Agree")</f>
        <v>Agree</v>
      </c>
      <c r="BB101" s="1" t="str">
        <f ca="1">IFERROR(__xludf.DUMMYFUNCTION("""COMPUTED_VALUE"""),"Disagree")</f>
        <v>Disagree</v>
      </c>
      <c r="BC101" s="1" t="str">
        <f ca="1">IFERROR(__xludf.DUMMYFUNCTION("""COMPUTED_VALUE"""),"Drinking Alcohol (4 or more drinks), Talk to others outside of the department about your hard shift")</f>
        <v>Drinking Alcohol (4 or more drinks), Talk to others outside of the department about your hard shift</v>
      </c>
      <c r="BD101" s="1" t="str">
        <f ca="1">IFERROR(__xludf.DUMMYFUNCTION("""COMPUTED_VALUE"""),"Sometimes")</f>
        <v>Sometimes</v>
      </c>
      <c r="BF101" s="1">
        <f t="shared" ca="1" si="0"/>
        <v>1</v>
      </c>
      <c r="BG101" s="7">
        <f t="shared" ca="1" si="1"/>
        <v>3</v>
      </c>
      <c r="BH101" s="1">
        <f t="shared" ca="1" si="2"/>
        <v>2</v>
      </c>
      <c r="BI101" s="10">
        <f t="shared" ca="1" si="3"/>
        <v>1</v>
      </c>
      <c r="BJ101" s="10">
        <f t="shared" ca="1" si="4"/>
        <v>3</v>
      </c>
      <c r="BK101" s="10">
        <f t="shared" ca="1" si="5"/>
        <v>2</v>
      </c>
      <c r="BL101" s="10">
        <f t="shared" ref="BL101:BM101" ca="1" si="594">IF(I101="Yes",1,IF(I101="No",2))</f>
        <v>1</v>
      </c>
      <c r="BM101" s="10">
        <f t="shared" ca="1" si="594"/>
        <v>1</v>
      </c>
      <c r="BN101" s="10">
        <f t="shared" ca="1" si="7"/>
        <v>2</v>
      </c>
      <c r="BO101" s="10">
        <f t="shared" ref="BO101:BP101" ca="1" si="595">IF(L101="Strongly Disagree",1,IF(L101="Disagree",2,IF(L101="Neutral",3,IF(L101="Agree",4,IF(L101="Strongly Agree",5)))))</f>
        <v>3</v>
      </c>
      <c r="BP101" s="10">
        <f t="shared" ca="1" si="595"/>
        <v>3</v>
      </c>
      <c r="BQ101" s="10">
        <f t="shared" ca="1" si="9"/>
        <v>2</v>
      </c>
      <c r="BR101" s="1">
        <f t="shared" ca="1" si="10"/>
        <v>4</v>
      </c>
      <c r="BS101" s="10">
        <f t="shared" ref="BS101:CB101" ca="1" si="596">IF(P101="Not at all",1,IF(P101="A little bit",2,IF(P101="Moderately",3,IF(P101="Quite a bit",4,IF(P101="Extremely",5)))))</f>
        <v>2</v>
      </c>
      <c r="BT101" s="10">
        <f t="shared" ca="1" si="596"/>
        <v>2</v>
      </c>
      <c r="BU101" s="10">
        <f t="shared" ca="1" si="596"/>
        <v>2</v>
      </c>
      <c r="BV101" s="10">
        <f t="shared" ca="1" si="596"/>
        <v>2</v>
      </c>
      <c r="BW101" s="10">
        <f t="shared" ca="1" si="596"/>
        <v>2</v>
      </c>
      <c r="BX101" s="10">
        <f t="shared" ca="1" si="596"/>
        <v>1</v>
      </c>
      <c r="BY101" s="10">
        <f t="shared" ca="1" si="596"/>
        <v>3</v>
      </c>
      <c r="BZ101" s="10">
        <f t="shared" ca="1" si="596"/>
        <v>2</v>
      </c>
      <c r="CA101" s="10">
        <f t="shared" ca="1" si="596"/>
        <v>2</v>
      </c>
      <c r="CB101" s="10">
        <f t="shared" ca="1" si="596"/>
        <v>3</v>
      </c>
      <c r="CC101" s="10">
        <f t="shared" ca="1" si="12"/>
        <v>4</v>
      </c>
      <c r="CD101" s="10">
        <f t="shared" ref="CD101:CH101" ca="1" si="597">IF(AA101="Not at all",1,IF(AA101="A little bit",2,IF(AA101="Moderately",3,IF(AA101="Quite a bit",4,IF(AA101="Extremely",5)))))</f>
        <v>1</v>
      </c>
      <c r="CE101" s="10">
        <f t="shared" ca="1" si="597"/>
        <v>1</v>
      </c>
      <c r="CF101" s="10">
        <f t="shared" ca="1" si="597"/>
        <v>1</v>
      </c>
      <c r="CG101" s="10">
        <f t="shared" ca="1" si="597"/>
        <v>2</v>
      </c>
      <c r="CH101" s="10">
        <f t="shared" ca="1" si="597"/>
        <v>1</v>
      </c>
      <c r="CI101" s="10">
        <f t="shared" ref="CI101:CT101" ca="1" si="598">IF(AF101="Never",1,IF(AF101="Rarely",2,IF(AF101="Sometimes",3,IF(AF101="Often",4,IF(AF101="Very Often",5)))))</f>
        <v>3</v>
      </c>
      <c r="CJ101" s="10">
        <f t="shared" ca="1" si="598"/>
        <v>3</v>
      </c>
      <c r="CK101" s="10">
        <f t="shared" ca="1" si="598"/>
        <v>3</v>
      </c>
      <c r="CL101" s="10">
        <f t="shared" ca="1" si="598"/>
        <v>2</v>
      </c>
      <c r="CM101" s="10">
        <f t="shared" ca="1" si="598"/>
        <v>2</v>
      </c>
      <c r="CN101" s="10">
        <f t="shared" ca="1" si="598"/>
        <v>2</v>
      </c>
      <c r="CO101" s="10">
        <f t="shared" ca="1" si="598"/>
        <v>3</v>
      </c>
      <c r="CP101" s="10">
        <f t="shared" ca="1" si="598"/>
        <v>3</v>
      </c>
      <c r="CQ101" s="10">
        <f t="shared" ca="1" si="598"/>
        <v>2</v>
      </c>
      <c r="CR101" s="10">
        <f t="shared" ca="1" si="598"/>
        <v>2</v>
      </c>
      <c r="CS101" s="10">
        <f t="shared" ca="1" si="598"/>
        <v>2</v>
      </c>
      <c r="CT101" s="10">
        <f t="shared" ca="1" si="598"/>
        <v>2</v>
      </c>
      <c r="CU101" s="10">
        <f t="shared" ca="1" si="15"/>
        <v>1</v>
      </c>
      <c r="CV101" s="1">
        <f t="shared" ref="CV101:DE101" ca="1" si="599">IF(AS101="Strongly Disagree",1,IF(AS101="Disagree",2,IF(AS101="Neutral",3,IF(AS101="Agree",4,IF(AS101="Strongly Agree",5)))))</f>
        <v>2</v>
      </c>
      <c r="CW101" s="1">
        <f t="shared" ca="1" si="599"/>
        <v>2</v>
      </c>
      <c r="CX101" s="1">
        <f t="shared" ca="1" si="599"/>
        <v>2</v>
      </c>
      <c r="CY101" s="1">
        <f t="shared" ca="1" si="599"/>
        <v>2</v>
      </c>
      <c r="CZ101" s="1">
        <f t="shared" ca="1" si="599"/>
        <v>2</v>
      </c>
      <c r="DA101" s="1">
        <f t="shared" ca="1" si="599"/>
        <v>2</v>
      </c>
      <c r="DB101" s="1">
        <f t="shared" ca="1" si="599"/>
        <v>2</v>
      </c>
      <c r="DC101" s="1">
        <f t="shared" ca="1" si="599"/>
        <v>2</v>
      </c>
      <c r="DD101" s="1">
        <f t="shared" ca="1" si="599"/>
        <v>4</v>
      </c>
      <c r="DE101" s="1">
        <f t="shared" ca="1" si="599"/>
        <v>2</v>
      </c>
      <c r="DG101" s="1">
        <f t="shared" ca="1" si="17"/>
        <v>3</v>
      </c>
    </row>
    <row r="102" spans="1:111" ht="15">
      <c r="A102" s="8">
        <f ca="1">IFERROR(__xludf.DUMMYFUNCTION("""COMPUTED_VALUE"""),43802.5913746412)</f>
        <v>43802.591374641197</v>
      </c>
      <c r="B102" s="1" t="str">
        <f ca="1">IFERROR(__xludf.DUMMYFUNCTION("""COMPUTED_VALUE"""),"Yes")</f>
        <v>Yes</v>
      </c>
      <c r="C102" s="3" t="str">
        <f ca="1">IFERROR(__xludf.DUMMYFUNCTION("""COMPUTED_VALUE"""),"Sworn Officer")</f>
        <v>Sworn Officer</v>
      </c>
      <c r="D102" s="1" t="str">
        <f ca="1">IFERROR(__xludf.DUMMYFUNCTION("""COMPUTED_VALUE"""),"7-13 years")</f>
        <v>7-13 years</v>
      </c>
      <c r="E102" s="1" t="str">
        <f ca="1">IFERROR(__xludf.DUMMYFUNCTION("""COMPUTED_VALUE"""),"A little bit")</f>
        <v>A little bit</v>
      </c>
      <c r="F102" s="1" t="str">
        <f ca="1">IFERROR(__xludf.DUMMYFUNCTION("""COMPUTED_VALUE"""),"No")</f>
        <v>No</v>
      </c>
      <c r="G102" s="1" t="str">
        <f ca="1">IFERROR(__xludf.DUMMYFUNCTION("""COMPUTED_VALUE"""),"Sometimes")</f>
        <v>Sometimes</v>
      </c>
      <c r="H102" s="1" t="str">
        <f ca="1">IFERROR(__xludf.DUMMYFUNCTION("""COMPUTED_VALUE"""),"A little bit")</f>
        <v>A little bit</v>
      </c>
      <c r="I102" s="1" t="str">
        <f ca="1">IFERROR(__xludf.DUMMYFUNCTION("""COMPUTED_VALUE"""),"Yes")</f>
        <v>Yes</v>
      </c>
      <c r="J102" s="1" t="str">
        <f ca="1">IFERROR(__xludf.DUMMYFUNCTION("""COMPUTED_VALUE"""),"Yes")</f>
        <v>Yes</v>
      </c>
      <c r="K102" s="1" t="str">
        <f ca="1">IFERROR(__xludf.DUMMYFUNCTION("""COMPUTED_VALUE"""),"Sometimes")</f>
        <v>Sometimes</v>
      </c>
      <c r="L102" s="1" t="str">
        <f ca="1">IFERROR(__xludf.DUMMYFUNCTION("""COMPUTED_VALUE"""),"Agree")</f>
        <v>Agree</v>
      </c>
      <c r="M102" s="1" t="str">
        <f ca="1">IFERROR(__xludf.DUMMYFUNCTION("""COMPUTED_VALUE"""),"Agree")</f>
        <v>Agree</v>
      </c>
      <c r="N102" s="1" t="str">
        <f ca="1">IFERROR(__xludf.DUMMYFUNCTION("""COMPUTED_VALUE"""),"Moderately")</f>
        <v>Moderately</v>
      </c>
      <c r="O102" s="1" t="str">
        <f ca="1">IFERROR(__xludf.DUMMYFUNCTION("""COMPUTED_VALUE"""),"Neutral")</f>
        <v>Neutral</v>
      </c>
      <c r="P102" s="1" t="str">
        <f ca="1">IFERROR(__xludf.DUMMYFUNCTION("""COMPUTED_VALUE"""),"Extremely")</f>
        <v>Extremely</v>
      </c>
      <c r="Q102" s="1" t="str">
        <f ca="1">IFERROR(__xludf.DUMMYFUNCTION("""COMPUTED_VALUE"""),"Moderately")</f>
        <v>Moderately</v>
      </c>
      <c r="R102" s="1" t="str">
        <f ca="1">IFERROR(__xludf.DUMMYFUNCTION("""COMPUTED_VALUE"""),"Moderately")</f>
        <v>Moderately</v>
      </c>
      <c r="S102" s="1" t="str">
        <f ca="1">IFERROR(__xludf.DUMMYFUNCTION("""COMPUTED_VALUE"""),"Extremely")</f>
        <v>Extremely</v>
      </c>
      <c r="T102" s="1" t="str">
        <f ca="1">IFERROR(__xludf.DUMMYFUNCTION("""COMPUTED_VALUE"""),"A little bit")</f>
        <v>A little bit</v>
      </c>
      <c r="U102" s="1" t="str">
        <f ca="1">IFERROR(__xludf.DUMMYFUNCTION("""COMPUTED_VALUE"""),"Extremely")</f>
        <v>Extremely</v>
      </c>
      <c r="V102" s="1" t="str">
        <f ca="1">IFERROR(__xludf.DUMMYFUNCTION("""COMPUTED_VALUE"""),"Extremely")</f>
        <v>Extremely</v>
      </c>
      <c r="W102" s="1" t="str">
        <f ca="1">IFERROR(__xludf.DUMMYFUNCTION("""COMPUTED_VALUE"""),"Extremely")</f>
        <v>Extremely</v>
      </c>
      <c r="X102" s="1" t="str">
        <f ca="1">IFERROR(__xludf.DUMMYFUNCTION("""COMPUTED_VALUE"""),"Extremely")</f>
        <v>Extremely</v>
      </c>
      <c r="Y102" s="1" t="str">
        <f ca="1">IFERROR(__xludf.DUMMYFUNCTION("""COMPUTED_VALUE"""),"Extremely")</f>
        <v>Extremely</v>
      </c>
      <c r="Z102" s="1" t="str">
        <f ca="1">IFERROR(__xludf.DUMMYFUNCTION("""COMPUTED_VALUE"""),"Both")</f>
        <v>Both</v>
      </c>
      <c r="AA102" s="1" t="str">
        <f ca="1">IFERROR(__xludf.DUMMYFUNCTION("""COMPUTED_VALUE"""),"Quite a bit")</f>
        <v>Quite a bit</v>
      </c>
      <c r="AB102" s="1" t="str">
        <f ca="1">IFERROR(__xludf.DUMMYFUNCTION("""COMPUTED_VALUE"""),"Extremely")</f>
        <v>Extremely</v>
      </c>
      <c r="AC102" s="1" t="str">
        <f ca="1">IFERROR(__xludf.DUMMYFUNCTION("""COMPUTED_VALUE"""),"Moderately")</f>
        <v>Moderately</v>
      </c>
      <c r="AD102" s="1" t="str">
        <f ca="1">IFERROR(__xludf.DUMMYFUNCTION("""COMPUTED_VALUE"""),"Not at all")</f>
        <v>Not at all</v>
      </c>
      <c r="AE102" s="1" t="str">
        <f ca="1">IFERROR(__xludf.DUMMYFUNCTION("""COMPUTED_VALUE"""),"A little bit")</f>
        <v>A little bit</v>
      </c>
      <c r="AF102" s="1" t="str">
        <f ca="1">IFERROR(__xludf.DUMMYFUNCTION("""COMPUTED_VALUE"""),"Sometimes")</f>
        <v>Sometimes</v>
      </c>
      <c r="AG102" s="1" t="str">
        <f ca="1">IFERROR(__xludf.DUMMYFUNCTION("""COMPUTED_VALUE"""),"Very Often")</f>
        <v>Very Often</v>
      </c>
      <c r="AH102" s="1" t="str">
        <f ca="1">IFERROR(__xludf.DUMMYFUNCTION("""COMPUTED_VALUE"""),"Never")</f>
        <v>Never</v>
      </c>
      <c r="AI102" s="1" t="str">
        <f ca="1">IFERROR(__xludf.DUMMYFUNCTION("""COMPUTED_VALUE"""),"Sometimes")</f>
        <v>Sometimes</v>
      </c>
      <c r="AJ102" s="1" t="str">
        <f ca="1">IFERROR(__xludf.DUMMYFUNCTION("""COMPUTED_VALUE"""),"Sometimes")</f>
        <v>Sometimes</v>
      </c>
      <c r="AK102" s="1" t="str">
        <f ca="1">IFERROR(__xludf.DUMMYFUNCTION("""COMPUTED_VALUE"""),"Often")</f>
        <v>Often</v>
      </c>
      <c r="AL102" s="1" t="str">
        <f ca="1">IFERROR(__xludf.DUMMYFUNCTION("""COMPUTED_VALUE"""),"Rarely")</f>
        <v>Rarely</v>
      </c>
      <c r="AM102" s="1" t="str">
        <f ca="1">IFERROR(__xludf.DUMMYFUNCTION("""COMPUTED_VALUE"""),"Sometimes")</f>
        <v>Sometimes</v>
      </c>
      <c r="AN102" s="1" t="str">
        <f ca="1">IFERROR(__xludf.DUMMYFUNCTION("""COMPUTED_VALUE"""),"Often")</f>
        <v>Often</v>
      </c>
      <c r="AO102" s="1" t="str">
        <f ca="1">IFERROR(__xludf.DUMMYFUNCTION("""COMPUTED_VALUE"""),"Often")</f>
        <v>Often</v>
      </c>
      <c r="AP102" s="1" t="str">
        <f ca="1">IFERROR(__xludf.DUMMYFUNCTION("""COMPUTED_VALUE"""),"Rarely")</f>
        <v>Rarely</v>
      </c>
      <c r="AQ102" s="1" t="str">
        <f ca="1">IFERROR(__xludf.DUMMYFUNCTION("""COMPUTED_VALUE"""),"Never")</f>
        <v>Never</v>
      </c>
      <c r="AR102" s="1" t="str">
        <f ca="1">IFERROR(__xludf.DUMMYFUNCTION("""COMPUTED_VALUE"""),"Never")</f>
        <v>Never</v>
      </c>
      <c r="AS102" s="1" t="str">
        <f ca="1">IFERROR(__xludf.DUMMYFUNCTION("""COMPUTED_VALUE"""),"Disagree")</f>
        <v>Disagree</v>
      </c>
      <c r="AT102" s="1" t="str">
        <f ca="1">IFERROR(__xludf.DUMMYFUNCTION("""COMPUTED_VALUE"""),"Strongly Agree")</f>
        <v>Strongly Agree</v>
      </c>
      <c r="AU102" s="1" t="str">
        <f ca="1">IFERROR(__xludf.DUMMYFUNCTION("""COMPUTED_VALUE"""),"Strongly Agree")</f>
        <v>Strongly Agree</v>
      </c>
      <c r="AV102" s="1" t="str">
        <f ca="1">IFERROR(__xludf.DUMMYFUNCTION("""COMPUTED_VALUE"""),"Agree")</f>
        <v>Agree</v>
      </c>
      <c r="AW102" s="1" t="str">
        <f ca="1">IFERROR(__xludf.DUMMYFUNCTION("""COMPUTED_VALUE"""),"Agree")</f>
        <v>Agree</v>
      </c>
      <c r="AX102" s="1" t="str">
        <f ca="1">IFERROR(__xludf.DUMMYFUNCTION("""COMPUTED_VALUE"""),"Agree")</f>
        <v>Agree</v>
      </c>
      <c r="AY102" s="1" t="str">
        <f ca="1">IFERROR(__xludf.DUMMYFUNCTION("""COMPUTED_VALUE"""),"Agree")</f>
        <v>Agree</v>
      </c>
      <c r="AZ102" s="1" t="str">
        <f ca="1">IFERROR(__xludf.DUMMYFUNCTION("""COMPUTED_VALUE"""),"Agree")</f>
        <v>Agree</v>
      </c>
      <c r="BA102" s="1" t="str">
        <f ca="1">IFERROR(__xludf.DUMMYFUNCTION("""COMPUTED_VALUE"""),"Agree")</f>
        <v>Agree</v>
      </c>
      <c r="BB102" s="1" t="str">
        <f ca="1">IFERROR(__xludf.DUMMYFUNCTION("""COMPUTED_VALUE"""),"Agree")</f>
        <v>Agree</v>
      </c>
      <c r="BC102" s="1" t="str">
        <f ca="1">IFERROR(__xludf.DUMMYFUNCTION("""COMPUTED_VALUE"""),"Join in Positive/ Healthy Family Activities, Exercise, Talk to only those inside the department about your hard shift")</f>
        <v>Join in Positive/ Healthy Family Activities, Exercise, Talk to only those inside the department about your hard shift</v>
      </c>
      <c r="BD102" s="1" t="str">
        <f ca="1">IFERROR(__xludf.DUMMYFUNCTION("""COMPUTED_VALUE"""),"Never")</f>
        <v>Never</v>
      </c>
      <c r="BF102" s="1">
        <f t="shared" ca="1" si="0"/>
        <v>1</v>
      </c>
      <c r="BG102" s="7">
        <f t="shared" ca="1" si="1"/>
        <v>2</v>
      </c>
      <c r="BH102" s="1">
        <f t="shared" ca="1" si="2"/>
        <v>2</v>
      </c>
      <c r="BI102" s="10">
        <f t="shared" ca="1" si="3"/>
        <v>2</v>
      </c>
      <c r="BJ102" s="10">
        <f t="shared" ca="1" si="4"/>
        <v>3</v>
      </c>
      <c r="BK102" s="10">
        <f t="shared" ca="1" si="5"/>
        <v>2</v>
      </c>
      <c r="BL102" s="10">
        <f t="shared" ref="BL102:BM102" ca="1" si="600">IF(I102="Yes",1,IF(I102="No",2))</f>
        <v>1</v>
      </c>
      <c r="BM102" s="10">
        <f t="shared" ca="1" si="600"/>
        <v>1</v>
      </c>
      <c r="BN102" s="10">
        <f t="shared" ca="1" si="7"/>
        <v>3</v>
      </c>
      <c r="BO102" s="10">
        <f t="shared" ref="BO102:BP102" ca="1" si="601">IF(L102="Strongly Disagree",1,IF(L102="Disagree",2,IF(L102="Neutral",3,IF(L102="Agree",4,IF(L102="Strongly Agree",5)))))</f>
        <v>4</v>
      </c>
      <c r="BP102" s="10">
        <f t="shared" ca="1" si="601"/>
        <v>4</v>
      </c>
      <c r="BQ102" s="10">
        <f t="shared" ca="1" si="9"/>
        <v>3</v>
      </c>
      <c r="BR102" s="1">
        <f t="shared" ca="1" si="10"/>
        <v>3</v>
      </c>
      <c r="BS102" s="10">
        <f t="shared" ref="BS102:CB102" ca="1" si="602">IF(P102="Not at all",1,IF(P102="A little bit",2,IF(P102="Moderately",3,IF(P102="Quite a bit",4,IF(P102="Extremely",5)))))</f>
        <v>5</v>
      </c>
      <c r="BT102" s="10">
        <f t="shared" ca="1" si="602"/>
        <v>3</v>
      </c>
      <c r="BU102" s="10">
        <f t="shared" ca="1" si="602"/>
        <v>3</v>
      </c>
      <c r="BV102" s="10">
        <f t="shared" ca="1" si="602"/>
        <v>5</v>
      </c>
      <c r="BW102" s="10">
        <f t="shared" ca="1" si="602"/>
        <v>2</v>
      </c>
      <c r="BX102" s="10">
        <f t="shared" ca="1" si="602"/>
        <v>5</v>
      </c>
      <c r="BY102" s="10">
        <f t="shared" ca="1" si="602"/>
        <v>5</v>
      </c>
      <c r="BZ102" s="10">
        <f t="shared" ca="1" si="602"/>
        <v>5</v>
      </c>
      <c r="CA102" s="10">
        <f t="shared" ca="1" si="602"/>
        <v>5</v>
      </c>
      <c r="CB102" s="10">
        <f t="shared" ca="1" si="602"/>
        <v>5</v>
      </c>
      <c r="CC102" s="10">
        <f t="shared" ca="1" si="12"/>
        <v>3</v>
      </c>
      <c r="CD102" s="10">
        <f t="shared" ref="CD102:CH102" ca="1" si="603">IF(AA102="Not at all",1,IF(AA102="A little bit",2,IF(AA102="Moderately",3,IF(AA102="Quite a bit",4,IF(AA102="Extremely",5)))))</f>
        <v>4</v>
      </c>
      <c r="CE102" s="10">
        <f t="shared" ca="1" si="603"/>
        <v>5</v>
      </c>
      <c r="CF102" s="10">
        <f t="shared" ca="1" si="603"/>
        <v>3</v>
      </c>
      <c r="CG102" s="10">
        <f t="shared" ca="1" si="603"/>
        <v>1</v>
      </c>
      <c r="CH102" s="10">
        <f t="shared" ca="1" si="603"/>
        <v>2</v>
      </c>
      <c r="CI102" s="10">
        <f t="shared" ref="CI102:CT102" ca="1" si="604">IF(AF102="Never",1,IF(AF102="Rarely",2,IF(AF102="Sometimes",3,IF(AF102="Often",4,IF(AF102="Very Often",5)))))</f>
        <v>3</v>
      </c>
      <c r="CJ102" s="10">
        <f t="shared" ca="1" si="604"/>
        <v>5</v>
      </c>
      <c r="CK102" s="10">
        <f t="shared" ca="1" si="604"/>
        <v>1</v>
      </c>
      <c r="CL102" s="10">
        <f t="shared" ca="1" si="604"/>
        <v>3</v>
      </c>
      <c r="CM102" s="10">
        <f t="shared" ca="1" si="604"/>
        <v>3</v>
      </c>
      <c r="CN102" s="10">
        <f t="shared" ca="1" si="604"/>
        <v>4</v>
      </c>
      <c r="CO102" s="10">
        <f t="shared" ca="1" si="604"/>
        <v>2</v>
      </c>
      <c r="CP102" s="10">
        <f t="shared" ca="1" si="604"/>
        <v>3</v>
      </c>
      <c r="CQ102" s="10">
        <f t="shared" ca="1" si="604"/>
        <v>4</v>
      </c>
      <c r="CR102" s="10">
        <f t="shared" ca="1" si="604"/>
        <v>4</v>
      </c>
      <c r="CS102" s="10">
        <f t="shared" ca="1" si="604"/>
        <v>2</v>
      </c>
      <c r="CT102" s="10">
        <f t="shared" ca="1" si="604"/>
        <v>1</v>
      </c>
      <c r="CU102" s="10">
        <f t="shared" ca="1" si="15"/>
        <v>1</v>
      </c>
      <c r="CV102" s="1">
        <f t="shared" ref="CV102:DE102" ca="1" si="605">IF(AS102="Strongly Disagree",1,IF(AS102="Disagree",2,IF(AS102="Neutral",3,IF(AS102="Agree",4,IF(AS102="Strongly Agree",5)))))</f>
        <v>2</v>
      </c>
      <c r="CW102" s="1">
        <f t="shared" ca="1" si="605"/>
        <v>5</v>
      </c>
      <c r="CX102" s="1">
        <f t="shared" ca="1" si="605"/>
        <v>5</v>
      </c>
      <c r="CY102" s="1">
        <f t="shared" ca="1" si="605"/>
        <v>4</v>
      </c>
      <c r="CZ102" s="1">
        <f t="shared" ca="1" si="605"/>
        <v>4</v>
      </c>
      <c r="DA102" s="1">
        <f t="shared" ca="1" si="605"/>
        <v>4</v>
      </c>
      <c r="DB102" s="1">
        <f t="shared" ca="1" si="605"/>
        <v>4</v>
      </c>
      <c r="DC102" s="1">
        <f t="shared" ca="1" si="605"/>
        <v>4</v>
      </c>
      <c r="DD102" s="1">
        <f t="shared" ca="1" si="605"/>
        <v>4</v>
      </c>
      <c r="DE102" s="1">
        <f t="shared" ca="1" si="605"/>
        <v>4</v>
      </c>
      <c r="DG102" s="1">
        <f t="shared" ca="1" si="17"/>
        <v>1</v>
      </c>
    </row>
    <row r="103" spans="1:111" ht="15">
      <c r="A103" s="8">
        <f ca="1">IFERROR(__xludf.DUMMYFUNCTION("""COMPUTED_VALUE"""),43802.5917646643)</f>
        <v>43802.591764664299</v>
      </c>
      <c r="B103" s="1" t="str">
        <f ca="1">IFERROR(__xludf.DUMMYFUNCTION("""COMPUTED_VALUE"""),"Yes")</f>
        <v>Yes</v>
      </c>
      <c r="C103" s="3" t="str">
        <f ca="1">IFERROR(__xludf.DUMMYFUNCTION("""COMPUTED_VALUE"""),"Sworn Officer")</f>
        <v>Sworn Officer</v>
      </c>
      <c r="D103" s="1" t="str">
        <f ca="1">IFERROR(__xludf.DUMMYFUNCTION("""COMPUTED_VALUE"""),"20+ years")</f>
        <v>20+ years</v>
      </c>
      <c r="E103" s="1" t="str">
        <f ca="1">IFERROR(__xludf.DUMMYFUNCTION("""COMPUTED_VALUE"""),"Quite a bit")</f>
        <v>Quite a bit</v>
      </c>
      <c r="F103" s="1" t="str">
        <f ca="1">IFERROR(__xludf.DUMMYFUNCTION("""COMPUTED_VALUE"""),"Yes")</f>
        <v>Yes</v>
      </c>
      <c r="G103" s="1" t="str">
        <f ca="1">IFERROR(__xludf.DUMMYFUNCTION("""COMPUTED_VALUE"""),"Sometimes")</f>
        <v>Sometimes</v>
      </c>
      <c r="H103" s="1" t="str">
        <f ca="1">IFERROR(__xludf.DUMMYFUNCTION("""COMPUTED_VALUE"""),"Moderately")</f>
        <v>Moderately</v>
      </c>
      <c r="I103" s="1" t="str">
        <f ca="1">IFERROR(__xludf.DUMMYFUNCTION("""COMPUTED_VALUE"""),"No")</f>
        <v>No</v>
      </c>
      <c r="J103" s="1" t="str">
        <f ca="1">IFERROR(__xludf.DUMMYFUNCTION("""COMPUTED_VALUE"""),"No")</f>
        <v>No</v>
      </c>
      <c r="K103" s="1" t="str">
        <f ca="1">IFERROR(__xludf.DUMMYFUNCTION("""COMPUTED_VALUE"""),"Sometimes")</f>
        <v>Sometimes</v>
      </c>
      <c r="L103" s="1" t="str">
        <f ca="1">IFERROR(__xludf.DUMMYFUNCTION("""COMPUTED_VALUE"""),"Neutral")</f>
        <v>Neutral</v>
      </c>
      <c r="M103" s="1" t="str">
        <f ca="1">IFERROR(__xludf.DUMMYFUNCTION("""COMPUTED_VALUE"""),"Disagree")</f>
        <v>Disagree</v>
      </c>
      <c r="N103" s="1" t="str">
        <f ca="1">IFERROR(__xludf.DUMMYFUNCTION("""COMPUTED_VALUE"""),"Not at all")</f>
        <v>Not at all</v>
      </c>
      <c r="O103" s="1" t="str">
        <f ca="1">IFERROR(__xludf.DUMMYFUNCTION("""COMPUTED_VALUE"""),"Agree")</f>
        <v>Agree</v>
      </c>
      <c r="P103" s="1" t="str">
        <f ca="1">IFERROR(__xludf.DUMMYFUNCTION("""COMPUTED_VALUE"""),"A little bit")</f>
        <v>A little bit</v>
      </c>
      <c r="Q103" s="1" t="str">
        <f ca="1">IFERROR(__xludf.DUMMYFUNCTION("""COMPUTED_VALUE"""),"Moderately")</f>
        <v>Moderately</v>
      </c>
      <c r="R103" s="1" t="str">
        <f ca="1">IFERROR(__xludf.DUMMYFUNCTION("""COMPUTED_VALUE"""),"Moderately")</f>
        <v>Moderately</v>
      </c>
      <c r="S103" s="1" t="str">
        <f ca="1">IFERROR(__xludf.DUMMYFUNCTION("""COMPUTED_VALUE"""),"Moderately")</f>
        <v>Moderately</v>
      </c>
      <c r="T103" s="1" t="str">
        <f ca="1">IFERROR(__xludf.DUMMYFUNCTION("""COMPUTED_VALUE"""),"Moderately")</f>
        <v>Moderately</v>
      </c>
      <c r="U103" s="1" t="str">
        <f ca="1">IFERROR(__xludf.DUMMYFUNCTION("""COMPUTED_VALUE"""),"Quite a bit")</f>
        <v>Quite a bit</v>
      </c>
      <c r="V103" s="1" t="str">
        <f ca="1">IFERROR(__xludf.DUMMYFUNCTION("""COMPUTED_VALUE"""),"Quite a bit")</f>
        <v>Quite a bit</v>
      </c>
      <c r="W103" s="1" t="str">
        <f ca="1">IFERROR(__xludf.DUMMYFUNCTION("""COMPUTED_VALUE"""),"Not at all")</f>
        <v>Not at all</v>
      </c>
      <c r="X103" s="1" t="str">
        <f ca="1">IFERROR(__xludf.DUMMYFUNCTION("""COMPUTED_VALUE"""),"Moderately")</f>
        <v>Moderately</v>
      </c>
      <c r="Y103" s="1" t="str">
        <f ca="1">IFERROR(__xludf.DUMMYFUNCTION("""COMPUTED_VALUE"""),"Moderately")</f>
        <v>Moderately</v>
      </c>
      <c r="Z103" s="1" t="str">
        <f ca="1">IFERROR(__xludf.DUMMYFUNCTION("""COMPUTED_VALUE"""),"Positively")</f>
        <v>Positively</v>
      </c>
      <c r="AA103" s="1" t="str">
        <f ca="1">IFERROR(__xludf.DUMMYFUNCTION("""COMPUTED_VALUE"""),"Quite a bit")</f>
        <v>Quite a bit</v>
      </c>
      <c r="AB103" s="1" t="str">
        <f ca="1">IFERROR(__xludf.DUMMYFUNCTION("""COMPUTED_VALUE"""),"Quite a bit")</f>
        <v>Quite a bit</v>
      </c>
      <c r="AC103" s="1" t="str">
        <f ca="1">IFERROR(__xludf.DUMMYFUNCTION("""COMPUTED_VALUE"""),"Quite a bit")</f>
        <v>Quite a bit</v>
      </c>
      <c r="AD103" s="1" t="str">
        <f ca="1">IFERROR(__xludf.DUMMYFUNCTION("""COMPUTED_VALUE"""),"A little bit")</f>
        <v>A little bit</v>
      </c>
      <c r="AE103" s="1" t="str">
        <f ca="1">IFERROR(__xludf.DUMMYFUNCTION("""COMPUTED_VALUE"""),"Not at all")</f>
        <v>Not at all</v>
      </c>
      <c r="AF103" s="1" t="str">
        <f ca="1">IFERROR(__xludf.DUMMYFUNCTION("""COMPUTED_VALUE"""),"Sometimes")</f>
        <v>Sometimes</v>
      </c>
      <c r="AG103" s="1" t="str">
        <f ca="1">IFERROR(__xludf.DUMMYFUNCTION("""COMPUTED_VALUE"""),"Very Often")</f>
        <v>Very Often</v>
      </c>
      <c r="AH103" s="1" t="str">
        <f ca="1">IFERROR(__xludf.DUMMYFUNCTION("""COMPUTED_VALUE"""),"Rarely")</f>
        <v>Rarely</v>
      </c>
      <c r="AI103" s="1" t="str">
        <f ca="1">IFERROR(__xludf.DUMMYFUNCTION("""COMPUTED_VALUE"""),"Often")</f>
        <v>Often</v>
      </c>
      <c r="AJ103" s="1" t="str">
        <f ca="1">IFERROR(__xludf.DUMMYFUNCTION("""COMPUTED_VALUE"""),"Rarely")</f>
        <v>Rarely</v>
      </c>
      <c r="AK103" s="1" t="str">
        <f ca="1">IFERROR(__xludf.DUMMYFUNCTION("""COMPUTED_VALUE"""),"Sometimes")</f>
        <v>Sometimes</v>
      </c>
      <c r="AL103" s="1" t="str">
        <f ca="1">IFERROR(__xludf.DUMMYFUNCTION("""COMPUTED_VALUE"""),"Rarely")</f>
        <v>Rarely</v>
      </c>
      <c r="AM103" s="1" t="str">
        <f ca="1">IFERROR(__xludf.DUMMYFUNCTION("""COMPUTED_VALUE"""),"Never")</f>
        <v>Never</v>
      </c>
      <c r="AN103" s="1" t="str">
        <f ca="1">IFERROR(__xludf.DUMMYFUNCTION("""COMPUTED_VALUE"""),"Rarely")</f>
        <v>Rarely</v>
      </c>
      <c r="AO103" s="1" t="str">
        <f ca="1">IFERROR(__xludf.DUMMYFUNCTION("""COMPUTED_VALUE"""),"Never")</f>
        <v>Never</v>
      </c>
      <c r="AP103" s="1" t="str">
        <f ca="1">IFERROR(__xludf.DUMMYFUNCTION("""COMPUTED_VALUE"""),"Never")</f>
        <v>Never</v>
      </c>
      <c r="AQ103" s="1" t="str">
        <f ca="1">IFERROR(__xludf.DUMMYFUNCTION("""COMPUTED_VALUE"""),"Never")</f>
        <v>Never</v>
      </c>
      <c r="AR103" s="1" t="str">
        <f ca="1">IFERROR(__xludf.DUMMYFUNCTION("""COMPUTED_VALUE"""),"Never")</f>
        <v>Never</v>
      </c>
      <c r="AS103" s="1" t="str">
        <f ca="1">IFERROR(__xludf.DUMMYFUNCTION("""COMPUTED_VALUE"""),"Strongly Disagree")</f>
        <v>Strongly Disagree</v>
      </c>
      <c r="AT103" s="1" t="str">
        <f ca="1">IFERROR(__xludf.DUMMYFUNCTION("""COMPUTED_VALUE"""),"Agree")</f>
        <v>Agree</v>
      </c>
      <c r="AU103" s="1" t="str">
        <f ca="1">IFERROR(__xludf.DUMMYFUNCTION("""COMPUTED_VALUE"""),"Agree")</f>
        <v>Agree</v>
      </c>
      <c r="AV103" s="1" t="str">
        <f ca="1">IFERROR(__xludf.DUMMYFUNCTION("""COMPUTED_VALUE"""),"Disagree")</f>
        <v>Disagree</v>
      </c>
      <c r="AW103" s="1" t="str">
        <f ca="1">IFERROR(__xludf.DUMMYFUNCTION("""COMPUTED_VALUE"""),"Strongly Disagree")</f>
        <v>Strongly Disagree</v>
      </c>
      <c r="AX103" s="1" t="str">
        <f ca="1">IFERROR(__xludf.DUMMYFUNCTION("""COMPUTED_VALUE"""),"Agree")</f>
        <v>Agree</v>
      </c>
      <c r="AY103" s="1" t="str">
        <f ca="1">IFERROR(__xludf.DUMMYFUNCTION("""COMPUTED_VALUE"""),"Agree")</f>
        <v>Agree</v>
      </c>
      <c r="AZ103" s="1" t="str">
        <f ca="1">IFERROR(__xludf.DUMMYFUNCTION("""COMPUTED_VALUE"""),"Disagree")</f>
        <v>Disagree</v>
      </c>
      <c r="BA103" s="1" t="str">
        <f ca="1">IFERROR(__xludf.DUMMYFUNCTION("""COMPUTED_VALUE"""),"Neutral")</f>
        <v>Neutral</v>
      </c>
      <c r="BB103" s="1" t="str">
        <f ca="1">IFERROR(__xludf.DUMMYFUNCTION("""COMPUTED_VALUE"""),"Neutral")</f>
        <v>Neutral</v>
      </c>
      <c r="BC103" s="1" t="str">
        <f ca="1">IFERROR(__xludf.DUMMYFUNCTION("""COMPUTED_VALUE"""),"Join in Positive/ Healthy Family Activities, Exercise, Participate in Healthy Recreation/Hobbies")</f>
        <v>Join in Positive/ Healthy Family Activities, Exercise, Participate in Healthy Recreation/Hobbies</v>
      </c>
      <c r="BD103" s="1" t="str">
        <f ca="1">IFERROR(__xludf.DUMMYFUNCTION("""COMPUTED_VALUE"""),"Never")</f>
        <v>Never</v>
      </c>
      <c r="BF103" s="1">
        <f t="shared" ca="1" si="0"/>
        <v>1</v>
      </c>
      <c r="BG103" s="7">
        <f t="shared" ca="1" si="1"/>
        <v>4</v>
      </c>
      <c r="BH103" s="1">
        <f t="shared" ca="1" si="2"/>
        <v>4</v>
      </c>
      <c r="BI103" s="10">
        <f t="shared" ca="1" si="3"/>
        <v>1</v>
      </c>
      <c r="BJ103" s="10">
        <f t="shared" ca="1" si="4"/>
        <v>3</v>
      </c>
      <c r="BK103" s="10">
        <f t="shared" ca="1" si="5"/>
        <v>3</v>
      </c>
      <c r="BL103" s="10">
        <f t="shared" ref="BL103:BM103" ca="1" si="606">IF(I103="Yes",1,IF(I103="No",2))</f>
        <v>2</v>
      </c>
      <c r="BM103" s="10">
        <f t="shared" ca="1" si="606"/>
        <v>2</v>
      </c>
      <c r="BN103" s="10">
        <f t="shared" ca="1" si="7"/>
        <v>3</v>
      </c>
      <c r="BO103" s="10">
        <f t="shared" ref="BO103:BP103" ca="1" si="607">IF(L103="Strongly Disagree",1,IF(L103="Disagree",2,IF(L103="Neutral",3,IF(L103="Agree",4,IF(L103="Strongly Agree",5)))))</f>
        <v>3</v>
      </c>
      <c r="BP103" s="10">
        <f t="shared" ca="1" si="607"/>
        <v>2</v>
      </c>
      <c r="BQ103" s="10">
        <f t="shared" ca="1" si="9"/>
        <v>1</v>
      </c>
      <c r="BR103" s="1">
        <f t="shared" ca="1" si="10"/>
        <v>4</v>
      </c>
      <c r="BS103" s="10">
        <f t="shared" ref="BS103:CB103" ca="1" si="608">IF(P103="Not at all",1,IF(P103="A little bit",2,IF(P103="Moderately",3,IF(P103="Quite a bit",4,IF(P103="Extremely",5)))))</f>
        <v>2</v>
      </c>
      <c r="BT103" s="10">
        <f t="shared" ca="1" si="608"/>
        <v>3</v>
      </c>
      <c r="BU103" s="10">
        <f t="shared" ca="1" si="608"/>
        <v>3</v>
      </c>
      <c r="BV103" s="10">
        <f t="shared" ca="1" si="608"/>
        <v>3</v>
      </c>
      <c r="BW103" s="10">
        <f t="shared" ca="1" si="608"/>
        <v>3</v>
      </c>
      <c r="BX103" s="10">
        <f t="shared" ca="1" si="608"/>
        <v>4</v>
      </c>
      <c r="BY103" s="10">
        <f t="shared" ca="1" si="608"/>
        <v>4</v>
      </c>
      <c r="BZ103" s="10">
        <f t="shared" ca="1" si="608"/>
        <v>1</v>
      </c>
      <c r="CA103" s="10">
        <f t="shared" ca="1" si="608"/>
        <v>3</v>
      </c>
      <c r="CB103" s="10">
        <f t="shared" ca="1" si="608"/>
        <v>3</v>
      </c>
      <c r="CC103" s="10">
        <f t="shared" ca="1" si="12"/>
        <v>2</v>
      </c>
      <c r="CD103" s="10">
        <f t="shared" ref="CD103:CH103" ca="1" si="609">IF(AA103="Not at all",1,IF(AA103="A little bit",2,IF(AA103="Moderately",3,IF(AA103="Quite a bit",4,IF(AA103="Extremely",5)))))</f>
        <v>4</v>
      </c>
      <c r="CE103" s="10">
        <f t="shared" ca="1" si="609"/>
        <v>4</v>
      </c>
      <c r="CF103" s="10">
        <f t="shared" ca="1" si="609"/>
        <v>4</v>
      </c>
      <c r="CG103" s="10">
        <f t="shared" ca="1" si="609"/>
        <v>2</v>
      </c>
      <c r="CH103" s="10">
        <f t="shared" ca="1" si="609"/>
        <v>1</v>
      </c>
      <c r="CI103" s="10">
        <f t="shared" ref="CI103:CT103" ca="1" si="610">IF(AF103="Never",1,IF(AF103="Rarely",2,IF(AF103="Sometimes",3,IF(AF103="Often",4,IF(AF103="Very Often",5)))))</f>
        <v>3</v>
      </c>
      <c r="CJ103" s="10">
        <f t="shared" ca="1" si="610"/>
        <v>5</v>
      </c>
      <c r="CK103" s="10">
        <f t="shared" ca="1" si="610"/>
        <v>2</v>
      </c>
      <c r="CL103" s="10">
        <f t="shared" ca="1" si="610"/>
        <v>4</v>
      </c>
      <c r="CM103" s="10">
        <f t="shared" ca="1" si="610"/>
        <v>2</v>
      </c>
      <c r="CN103" s="10">
        <f t="shared" ca="1" si="610"/>
        <v>3</v>
      </c>
      <c r="CO103" s="10">
        <f t="shared" ca="1" si="610"/>
        <v>2</v>
      </c>
      <c r="CP103" s="10">
        <f t="shared" ca="1" si="610"/>
        <v>1</v>
      </c>
      <c r="CQ103" s="10">
        <f t="shared" ca="1" si="610"/>
        <v>2</v>
      </c>
      <c r="CR103" s="10">
        <f t="shared" ca="1" si="610"/>
        <v>1</v>
      </c>
      <c r="CS103" s="10">
        <f t="shared" ca="1" si="610"/>
        <v>1</v>
      </c>
      <c r="CT103" s="10">
        <f t="shared" ca="1" si="610"/>
        <v>1</v>
      </c>
      <c r="CU103" s="10">
        <f t="shared" ca="1" si="15"/>
        <v>1</v>
      </c>
      <c r="CV103" s="1">
        <f t="shared" ref="CV103:DE103" ca="1" si="611">IF(AS103="Strongly Disagree",1,IF(AS103="Disagree",2,IF(AS103="Neutral",3,IF(AS103="Agree",4,IF(AS103="Strongly Agree",5)))))</f>
        <v>1</v>
      </c>
      <c r="CW103" s="1">
        <f t="shared" ca="1" si="611"/>
        <v>4</v>
      </c>
      <c r="CX103" s="1">
        <f t="shared" ca="1" si="611"/>
        <v>4</v>
      </c>
      <c r="CY103" s="1">
        <f t="shared" ca="1" si="611"/>
        <v>2</v>
      </c>
      <c r="CZ103" s="1">
        <f t="shared" ca="1" si="611"/>
        <v>1</v>
      </c>
      <c r="DA103" s="1">
        <f t="shared" ca="1" si="611"/>
        <v>4</v>
      </c>
      <c r="DB103" s="1">
        <f t="shared" ca="1" si="611"/>
        <v>4</v>
      </c>
      <c r="DC103" s="1">
        <f t="shared" ca="1" si="611"/>
        <v>2</v>
      </c>
      <c r="DD103" s="1">
        <f t="shared" ca="1" si="611"/>
        <v>3</v>
      </c>
      <c r="DE103" s="1">
        <f t="shared" ca="1" si="611"/>
        <v>3</v>
      </c>
      <c r="DG103" s="1">
        <f t="shared" ca="1" si="17"/>
        <v>1</v>
      </c>
    </row>
    <row r="104" spans="1:111" ht="15">
      <c r="A104" s="8">
        <f ca="1">IFERROR(__xludf.DUMMYFUNCTION("""COMPUTED_VALUE"""),43802.5957065972)</f>
        <v>43802.595706597203</v>
      </c>
      <c r="B104" s="1" t="str">
        <f ca="1">IFERROR(__xludf.DUMMYFUNCTION("""COMPUTED_VALUE"""),"Yes")</f>
        <v>Yes</v>
      </c>
      <c r="C104" s="3" t="str">
        <f ca="1">IFERROR(__xludf.DUMMYFUNCTION("""COMPUTED_VALUE"""),"Sworn Officer")</f>
        <v>Sworn Officer</v>
      </c>
      <c r="D104" s="1" t="str">
        <f ca="1">IFERROR(__xludf.DUMMYFUNCTION("""COMPUTED_VALUE"""),"")</f>
        <v/>
      </c>
      <c r="E104" s="1" t="str">
        <f ca="1">IFERROR(__xludf.DUMMYFUNCTION("""COMPUTED_VALUE"""),"Quite a bit")</f>
        <v>Quite a bit</v>
      </c>
      <c r="F104" s="1" t="str">
        <f ca="1">IFERROR(__xludf.DUMMYFUNCTION("""COMPUTED_VALUE"""),"Yes")</f>
        <v>Yes</v>
      </c>
      <c r="G104" s="1" t="str">
        <f ca="1">IFERROR(__xludf.DUMMYFUNCTION("""COMPUTED_VALUE"""),"Rarely")</f>
        <v>Rarely</v>
      </c>
      <c r="H104" s="1" t="str">
        <f ca="1">IFERROR(__xludf.DUMMYFUNCTION("""COMPUTED_VALUE"""),"Quite a bit")</f>
        <v>Quite a bit</v>
      </c>
      <c r="I104" s="1" t="str">
        <f ca="1">IFERROR(__xludf.DUMMYFUNCTION("""COMPUTED_VALUE"""),"Yes")</f>
        <v>Yes</v>
      </c>
      <c r="J104" s="1" t="str">
        <f ca="1">IFERROR(__xludf.DUMMYFUNCTION("""COMPUTED_VALUE"""),"Yes")</f>
        <v>Yes</v>
      </c>
      <c r="K104" s="1" t="str">
        <f ca="1">IFERROR(__xludf.DUMMYFUNCTION("""COMPUTED_VALUE"""),"Rarely")</f>
        <v>Rarely</v>
      </c>
      <c r="L104" s="1" t="str">
        <f ca="1">IFERROR(__xludf.DUMMYFUNCTION("""COMPUTED_VALUE"""),"Agree")</f>
        <v>Agree</v>
      </c>
      <c r="M104" s="1" t="str">
        <f ca="1">IFERROR(__xludf.DUMMYFUNCTION("""COMPUTED_VALUE"""),"Neutral")</f>
        <v>Neutral</v>
      </c>
      <c r="N104" s="1" t="str">
        <f ca="1">IFERROR(__xludf.DUMMYFUNCTION("""COMPUTED_VALUE"""),"A little bit")</f>
        <v>A little bit</v>
      </c>
      <c r="O104" s="1" t="str">
        <f ca="1">IFERROR(__xludf.DUMMYFUNCTION("""COMPUTED_VALUE"""),"Neutral")</f>
        <v>Neutral</v>
      </c>
      <c r="P104" s="1" t="str">
        <f ca="1">IFERROR(__xludf.DUMMYFUNCTION("""COMPUTED_VALUE"""),"Quite a bit")</f>
        <v>Quite a bit</v>
      </c>
      <c r="Q104" s="1" t="str">
        <f ca="1">IFERROR(__xludf.DUMMYFUNCTION("""COMPUTED_VALUE"""),"A little bit")</f>
        <v>A little bit</v>
      </c>
      <c r="R104" s="1" t="str">
        <f ca="1">IFERROR(__xludf.DUMMYFUNCTION("""COMPUTED_VALUE"""),"A little bit")</f>
        <v>A little bit</v>
      </c>
      <c r="S104" s="1" t="str">
        <f ca="1">IFERROR(__xludf.DUMMYFUNCTION("""COMPUTED_VALUE"""),"A little bit")</f>
        <v>A little bit</v>
      </c>
      <c r="T104" s="1" t="str">
        <f ca="1">IFERROR(__xludf.DUMMYFUNCTION("""COMPUTED_VALUE"""),"A little bit")</f>
        <v>A little bit</v>
      </c>
      <c r="U104" s="1" t="str">
        <f ca="1">IFERROR(__xludf.DUMMYFUNCTION("""COMPUTED_VALUE"""),"Moderately")</f>
        <v>Moderately</v>
      </c>
      <c r="V104" s="1" t="str">
        <f ca="1">IFERROR(__xludf.DUMMYFUNCTION("""COMPUTED_VALUE"""),"Quite a bit")</f>
        <v>Quite a bit</v>
      </c>
      <c r="W104" s="1" t="str">
        <f ca="1">IFERROR(__xludf.DUMMYFUNCTION("""COMPUTED_VALUE"""),"A little bit")</f>
        <v>A little bit</v>
      </c>
      <c r="X104" s="1" t="str">
        <f ca="1">IFERROR(__xludf.DUMMYFUNCTION("""COMPUTED_VALUE"""),"A little bit")</f>
        <v>A little bit</v>
      </c>
      <c r="Y104" s="1" t="str">
        <f ca="1">IFERROR(__xludf.DUMMYFUNCTION("""COMPUTED_VALUE"""),"Moderately")</f>
        <v>Moderately</v>
      </c>
      <c r="Z104" s="1" t="str">
        <f ca="1">IFERROR(__xludf.DUMMYFUNCTION("""COMPUTED_VALUE"""),"Both")</f>
        <v>Both</v>
      </c>
      <c r="AA104" s="1" t="str">
        <f ca="1">IFERROR(__xludf.DUMMYFUNCTION("""COMPUTED_VALUE"""),"A little bit")</f>
        <v>A little bit</v>
      </c>
      <c r="AB104" s="1" t="str">
        <f ca="1">IFERROR(__xludf.DUMMYFUNCTION("""COMPUTED_VALUE"""),"Quite a bit")</f>
        <v>Quite a bit</v>
      </c>
      <c r="AC104" s="1" t="str">
        <f ca="1">IFERROR(__xludf.DUMMYFUNCTION("""COMPUTED_VALUE"""),"Quite a bit")</f>
        <v>Quite a bit</v>
      </c>
      <c r="AD104" s="1" t="str">
        <f ca="1">IFERROR(__xludf.DUMMYFUNCTION("""COMPUTED_VALUE"""),"Not at all")</f>
        <v>Not at all</v>
      </c>
      <c r="AE104" s="1" t="str">
        <f ca="1">IFERROR(__xludf.DUMMYFUNCTION("""COMPUTED_VALUE"""),"Not at all")</f>
        <v>Not at all</v>
      </c>
      <c r="AF104" s="1" t="str">
        <f ca="1">IFERROR(__xludf.DUMMYFUNCTION("""COMPUTED_VALUE"""),"Never")</f>
        <v>Never</v>
      </c>
      <c r="AG104" s="1" t="str">
        <f ca="1">IFERROR(__xludf.DUMMYFUNCTION("""COMPUTED_VALUE"""),"Rarely")</f>
        <v>Rarely</v>
      </c>
      <c r="AH104" s="1" t="str">
        <f ca="1">IFERROR(__xludf.DUMMYFUNCTION("""COMPUTED_VALUE"""),"Rarely")</f>
        <v>Rarely</v>
      </c>
      <c r="AI104" s="1" t="str">
        <f ca="1">IFERROR(__xludf.DUMMYFUNCTION("""COMPUTED_VALUE"""),"Rarely")</f>
        <v>Rarely</v>
      </c>
      <c r="AJ104" s="1" t="str">
        <f ca="1">IFERROR(__xludf.DUMMYFUNCTION("""COMPUTED_VALUE"""),"Never")</f>
        <v>Never</v>
      </c>
      <c r="AK104" s="1" t="str">
        <f ca="1">IFERROR(__xludf.DUMMYFUNCTION("""COMPUTED_VALUE"""),"Rarely")</f>
        <v>Rarely</v>
      </c>
      <c r="AL104" s="1" t="str">
        <f ca="1">IFERROR(__xludf.DUMMYFUNCTION("""COMPUTED_VALUE"""),"Rarely")</f>
        <v>Rarely</v>
      </c>
      <c r="AM104" s="1" t="str">
        <f ca="1">IFERROR(__xludf.DUMMYFUNCTION("""COMPUTED_VALUE"""),"Rarely")</f>
        <v>Rarely</v>
      </c>
      <c r="AN104" s="1" t="str">
        <f ca="1">IFERROR(__xludf.DUMMYFUNCTION("""COMPUTED_VALUE"""),"Rarely")</f>
        <v>Rarely</v>
      </c>
      <c r="AO104" s="1" t="str">
        <f ca="1">IFERROR(__xludf.DUMMYFUNCTION("""COMPUTED_VALUE"""),"Never")</f>
        <v>Never</v>
      </c>
      <c r="AP104" s="1" t="str">
        <f ca="1">IFERROR(__xludf.DUMMYFUNCTION("""COMPUTED_VALUE"""),"Never")</f>
        <v>Never</v>
      </c>
      <c r="AQ104" s="1" t="str">
        <f ca="1">IFERROR(__xludf.DUMMYFUNCTION("""COMPUTED_VALUE"""),"Never")</f>
        <v>Never</v>
      </c>
      <c r="AR104" s="1" t="str">
        <f ca="1">IFERROR(__xludf.DUMMYFUNCTION("""COMPUTED_VALUE"""),"Never")</f>
        <v>Never</v>
      </c>
      <c r="AS104" s="1" t="str">
        <f ca="1">IFERROR(__xludf.DUMMYFUNCTION("""COMPUTED_VALUE"""),"Disagree")</f>
        <v>Disagree</v>
      </c>
      <c r="AT104" s="1" t="str">
        <f ca="1">IFERROR(__xludf.DUMMYFUNCTION("""COMPUTED_VALUE"""),"Disagree")</f>
        <v>Disagree</v>
      </c>
      <c r="AU104" s="1" t="str">
        <f ca="1">IFERROR(__xludf.DUMMYFUNCTION("""COMPUTED_VALUE"""),"Neutral")</f>
        <v>Neutral</v>
      </c>
      <c r="AV104" s="1" t="str">
        <f ca="1">IFERROR(__xludf.DUMMYFUNCTION("""COMPUTED_VALUE"""),"Disagree")</f>
        <v>Disagree</v>
      </c>
      <c r="AW104" s="1" t="str">
        <f ca="1">IFERROR(__xludf.DUMMYFUNCTION("""COMPUTED_VALUE"""),"Disagree")</f>
        <v>Disagree</v>
      </c>
      <c r="AX104" s="1" t="str">
        <f ca="1">IFERROR(__xludf.DUMMYFUNCTION("""COMPUTED_VALUE"""),"Neutral")</f>
        <v>Neutral</v>
      </c>
      <c r="AY104" s="1" t="str">
        <f ca="1">IFERROR(__xludf.DUMMYFUNCTION("""COMPUTED_VALUE"""),"Neutral")</f>
        <v>Neutral</v>
      </c>
      <c r="AZ104" s="1" t="str">
        <f ca="1">IFERROR(__xludf.DUMMYFUNCTION("""COMPUTED_VALUE"""),"Disagree")</f>
        <v>Disagree</v>
      </c>
      <c r="BA104" s="1" t="str">
        <f ca="1">IFERROR(__xludf.DUMMYFUNCTION("""COMPUTED_VALUE"""),"Disagree")</f>
        <v>Disagree</v>
      </c>
      <c r="BB104" s="1" t="str">
        <f ca="1">IFERROR(__xludf.DUMMYFUNCTION("""COMPUTED_VALUE"""),"Neutral")</f>
        <v>Neutral</v>
      </c>
      <c r="BC104" s="1" t="str">
        <f ca="1">IFERROR(__xludf.DUMMYFUNCTION("""COMPUTED_VALUE"""),"Join in Positive/ Healthy Family Activities, Exercise, Talk to others outside of the department about your hard shift, Participate in Healthy Recreation/Hobbies")</f>
        <v>Join in Positive/ Healthy Family Activities, Exercise, Talk to others outside of the department about your hard shift, Participate in Healthy Recreation/Hobbies</v>
      </c>
      <c r="BD104" s="1" t="str">
        <f ca="1">IFERROR(__xludf.DUMMYFUNCTION("""COMPUTED_VALUE"""),"Never")</f>
        <v>Never</v>
      </c>
      <c r="BF104" s="1">
        <f t="shared" ca="1" si="0"/>
        <v>1</v>
      </c>
      <c r="BG104" s="7" t="b">
        <f t="shared" ca="1" si="1"/>
        <v>0</v>
      </c>
      <c r="BH104" s="1">
        <f t="shared" ca="1" si="2"/>
        <v>4</v>
      </c>
      <c r="BI104" s="10">
        <f t="shared" ca="1" si="3"/>
        <v>1</v>
      </c>
      <c r="BJ104" s="10">
        <f t="shared" ca="1" si="4"/>
        <v>2</v>
      </c>
      <c r="BK104" s="10">
        <f t="shared" ca="1" si="5"/>
        <v>4</v>
      </c>
      <c r="BL104" s="10">
        <f t="shared" ref="BL104:BM104" ca="1" si="612">IF(I104="Yes",1,IF(I104="No",2))</f>
        <v>1</v>
      </c>
      <c r="BM104" s="10">
        <f t="shared" ca="1" si="612"/>
        <v>1</v>
      </c>
      <c r="BN104" s="10">
        <f t="shared" ca="1" si="7"/>
        <v>2</v>
      </c>
      <c r="BO104" s="10">
        <f t="shared" ref="BO104:BP104" ca="1" si="613">IF(L104="Strongly Disagree",1,IF(L104="Disagree",2,IF(L104="Neutral",3,IF(L104="Agree",4,IF(L104="Strongly Agree",5)))))</f>
        <v>4</v>
      </c>
      <c r="BP104" s="10">
        <f t="shared" ca="1" si="613"/>
        <v>3</v>
      </c>
      <c r="BQ104" s="10">
        <f t="shared" ca="1" si="9"/>
        <v>2</v>
      </c>
      <c r="BR104" s="1">
        <f t="shared" ca="1" si="10"/>
        <v>3</v>
      </c>
      <c r="BS104" s="10">
        <f t="shared" ref="BS104:CB104" ca="1" si="614">IF(P104="Not at all",1,IF(P104="A little bit",2,IF(P104="Moderately",3,IF(P104="Quite a bit",4,IF(P104="Extremely",5)))))</f>
        <v>4</v>
      </c>
      <c r="BT104" s="10">
        <f t="shared" ca="1" si="614"/>
        <v>2</v>
      </c>
      <c r="BU104" s="10">
        <f t="shared" ca="1" si="614"/>
        <v>2</v>
      </c>
      <c r="BV104" s="10">
        <f t="shared" ca="1" si="614"/>
        <v>2</v>
      </c>
      <c r="BW104" s="10">
        <f t="shared" ca="1" si="614"/>
        <v>2</v>
      </c>
      <c r="BX104" s="10">
        <f t="shared" ca="1" si="614"/>
        <v>3</v>
      </c>
      <c r="BY104" s="10">
        <f t="shared" ca="1" si="614"/>
        <v>4</v>
      </c>
      <c r="BZ104" s="10">
        <f t="shared" ca="1" si="614"/>
        <v>2</v>
      </c>
      <c r="CA104" s="10">
        <f t="shared" ca="1" si="614"/>
        <v>2</v>
      </c>
      <c r="CB104" s="10">
        <f t="shared" ca="1" si="614"/>
        <v>3</v>
      </c>
      <c r="CC104" s="10">
        <f t="shared" ca="1" si="12"/>
        <v>3</v>
      </c>
      <c r="CD104" s="10">
        <f t="shared" ref="CD104:CH104" ca="1" si="615">IF(AA104="Not at all",1,IF(AA104="A little bit",2,IF(AA104="Moderately",3,IF(AA104="Quite a bit",4,IF(AA104="Extremely",5)))))</f>
        <v>2</v>
      </c>
      <c r="CE104" s="10">
        <f t="shared" ca="1" si="615"/>
        <v>4</v>
      </c>
      <c r="CF104" s="10">
        <f t="shared" ca="1" si="615"/>
        <v>4</v>
      </c>
      <c r="CG104" s="10">
        <f t="shared" ca="1" si="615"/>
        <v>1</v>
      </c>
      <c r="CH104" s="10">
        <f t="shared" ca="1" si="615"/>
        <v>1</v>
      </c>
      <c r="CI104" s="10">
        <f t="shared" ref="CI104:CT104" ca="1" si="616">IF(AF104="Never",1,IF(AF104="Rarely",2,IF(AF104="Sometimes",3,IF(AF104="Often",4,IF(AF104="Very Often",5)))))</f>
        <v>1</v>
      </c>
      <c r="CJ104" s="10">
        <f t="shared" ca="1" si="616"/>
        <v>2</v>
      </c>
      <c r="CK104" s="10">
        <f t="shared" ca="1" si="616"/>
        <v>2</v>
      </c>
      <c r="CL104" s="10">
        <f t="shared" ca="1" si="616"/>
        <v>2</v>
      </c>
      <c r="CM104" s="10">
        <f t="shared" ca="1" si="616"/>
        <v>1</v>
      </c>
      <c r="CN104" s="10">
        <f t="shared" ca="1" si="616"/>
        <v>2</v>
      </c>
      <c r="CO104" s="10">
        <f t="shared" ca="1" si="616"/>
        <v>2</v>
      </c>
      <c r="CP104" s="10">
        <f t="shared" ca="1" si="616"/>
        <v>2</v>
      </c>
      <c r="CQ104" s="10">
        <f t="shared" ca="1" si="616"/>
        <v>2</v>
      </c>
      <c r="CR104" s="10">
        <f t="shared" ca="1" si="616"/>
        <v>1</v>
      </c>
      <c r="CS104" s="10">
        <f t="shared" ca="1" si="616"/>
        <v>1</v>
      </c>
      <c r="CT104" s="10">
        <f t="shared" ca="1" si="616"/>
        <v>1</v>
      </c>
      <c r="CU104" s="10">
        <f t="shared" ca="1" si="15"/>
        <v>1</v>
      </c>
      <c r="CV104" s="1">
        <f t="shared" ref="CV104:DE104" ca="1" si="617">IF(AS104="Strongly Disagree",1,IF(AS104="Disagree",2,IF(AS104="Neutral",3,IF(AS104="Agree",4,IF(AS104="Strongly Agree",5)))))</f>
        <v>2</v>
      </c>
      <c r="CW104" s="1">
        <f t="shared" ca="1" si="617"/>
        <v>2</v>
      </c>
      <c r="CX104" s="1">
        <f t="shared" ca="1" si="617"/>
        <v>3</v>
      </c>
      <c r="CY104" s="1">
        <f t="shared" ca="1" si="617"/>
        <v>2</v>
      </c>
      <c r="CZ104" s="1">
        <f t="shared" ca="1" si="617"/>
        <v>2</v>
      </c>
      <c r="DA104" s="1">
        <f t="shared" ca="1" si="617"/>
        <v>3</v>
      </c>
      <c r="DB104" s="1">
        <f t="shared" ca="1" si="617"/>
        <v>3</v>
      </c>
      <c r="DC104" s="1">
        <f t="shared" ca="1" si="617"/>
        <v>2</v>
      </c>
      <c r="DD104" s="1">
        <f t="shared" ca="1" si="617"/>
        <v>2</v>
      </c>
      <c r="DE104" s="1">
        <f t="shared" ca="1" si="617"/>
        <v>3</v>
      </c>
      <c r="DG104" s="1">
        <f t="shared" ca="1" si="17"/>
        <v>1</v>
      </c>
    </row>
    <row r="105" spans="1:111" ht="15">
      <c r="A105" s="8">
        <f ca="1">IFERROR(__xludf.DUMMYFUNCTION("""COMPUTED_VALUE"""),43802.5983087962)</f>
        <v>43802.598308796201</v>
      </c>
      <c r="B105" s="1" t="str">
        <f ca="1">IFERROR(__xludf.DUMMYFUNCTION("""COMPUTED_VALUE"""),"Yes")</f>
        <v>Yes</v>
      </c>
      <c r="C105" s="3" t="str">
        <f ca="1">IFERROR(__xludf.DUMMYFUNCTION("""COMPUTED_VALUE"""),"Sworn Officer")</f>
        <v>Sworn Officer</v>
      </c>
      <c r="D105" s="1" t="str">
        <f ca="1">IFERROR(__xludf.DUMMYFUNCTION("""COMPUTED_VALUE"""),"7-13 years")</f>
        <v>7-13 years</v>
      </c>
      <c r="E105" s="1" t="str">
        <f ca="1">IFERROR(__xludf.DUMMYFUNCTION("""COMPUTED_VALUE"""),"A little bit")</f>
        <v>A little bit</v>
      </c>
      <c r="F105" s="1" t="str">
        <f ca="1">IFERROR(__xludf.DUMMYFUNCTION("""COMPUTED_VALUE"""),"No")</f>
        <v>No</v>
      </c>
      <c r="G105" s="1" t="str">
        <f ca="1">IFERROR(__xludf.DUMMYFUNCTION("""COMPUTED_VALUE"""),"Rarely")</f>
        <v>Rarely</v>
      </c>
      <c r="H105" s="1" t="str">
        <f ca="1">IFERROR(__xludf.DUMMYFUNCTION("""COMPUTED_VALUE"""),"A little bit")</f>
        <v>A little bit</v>
      </c>
      <c r="I105" s="1" t="str">
        <f ca="1">IFERROR(__xludf.DUMMYFUNCTION("""COMPUTED_VALUE"""),"Yes")</f>
        <v>Yes</v>
      </c>
      <c r="J105" s="1" t="str">
        <f ca="1">IFERROR(__xludf.DUMMYFUNCTION("""COMPUTED_VALUE"""),"No")</f>
        <v>No</v>
      </c>
      <c r="K105" s="1" t="str">
        <f ca="1">IFERROR(__xludf.DUMMYFUNCTION("""COMPUTED_VALUE"""),"Sometimes")</f>
        <v>Sometimes</v>
      </c>
      <c r="L105" s="1" t="str">
        <f ca="1">IFERROR(__xludf.DUMMYFUNCTION("""COMPUTED_VALUE"""),"Neutral")</f>
        <v>Neutral</v>
      </c>
      <c r="M105" s="1" t="str">
        <f ca="1">IFERROR(__xludf.DUMMYFUNCTION("""COMPUTED_VALUE"""),"Agree")</f>
        <v>Agree</v>
      </c>
      <c r="N105" s="1" t="str">
        <f ca="1">IFERROR(__xludf.DUMMYFUNCTION("""COMPUTED_VALUE"""),"A little bit")</f>
        <v>A little bit</v>
      </c>
      <c r="O105" s="1" t="str">
        <f ca="1">IFERROR(__xludf.DUMMYFUNCTION("""COMPUTED_VALUE"""),"Neutral")</f>
        <v>Neutral</v>
      </c>
      <c r="P105" s="1" t="str">
        <f ca="1">IFERROR(__xludf.DUMMYFUNCTION("""COMPUTED_VALUE"""),"Quite a bit")</f>
        <v>Quite a bit</v>
      </c>
      <c r="Q105" s="1" t="str">
        <f ca="1">IFERROR(__xludf.DUMMYFUNCTION("""COMPUTED_VALUE"""),"Moderately")</f>
        <v>Moderately</v>
      </c>
      <c r="R105" s="1" t="str">
        <f ca="1">IFERROR(__xludf.DUMMYFUNCTION("""COMPUTED_VALUE"""),"Moderately")</f>
        <v>Moderately</v>
      </c>
      <c r="S105" s="1" t="str">
        <f ca="1">IFERROR(__xludf.DUMMYFUNCTION("""COMPUTED_VALUE"""),"A little bit")</f>
        <v>A little bit</v>
      </c>
      <c r="T105" s="1" t="str">
        <f ca="1">IFERROR(__xludf.DUMMYFUNCTION("""COMPUTED_VALUE"""),"Moderately")</f>
        <v>Moderately</v>
      </c>
      <c r="U105" s="1" t="str">
        <f ca="1">IFERROR(__xludf.DUMMYFUNCTION("""COMPUTED_VALUE"""),"Moderately")</f>
        <v>Moderately</v>
      </c>
      <c r="V105" s="1" t="str">
        <f ca="1">IFERROR(__xludf.DUMMYFUNCTION("""COMPUTED_VALUE"""),"Moderately")</f>
        <v>Moderately</v>
      </c>
      <c r="W105" s="1" t="str">
        <f ca="1">IFERROR(__xludf.DUMMYFUNCTION("""COMPUTED_VALUE"""),"A little bit")</f>
        <v>A little bit</v>
      </c>
      <c r="X105" s="1" t="str">
        <f ca="1">IFERROR(__xludf.DUMMYFUNCTION("""COMPUTED_VALUE"""),"Moderately")</f>
        <v>Moderately</v>
      </c>
      <c r="Y105" s="1" t="str">
        <f ca="1">IFERROR(__xludf.DUMMYFUNCTION("""COMPUTED_VALUE"""),"Quite a bit")</f>
        <v>Quite a bit</v>
      </c>
      <c r="Z105" s="1" t="str">
        <f ca="1">IFERROR(__xludf.DUMMYFUNCTION("""COMPUTED_VALUE"""),"Positively")</f>
        <v>Positively</v>
      </c>
      <c r="AA105" s="1" t="str">
        <f ca="1">IFERROR(__xludf.DUMMYFUNCTION("""COMPUTED_VALUE"""),"A little bit")</f>
        <v>A little bit</v>
      </c>
      <c r="AB105" s="1" t="str">
        <f ca="1">IFERROR(__xludf.DUMMYFUNCTION("""COMPUTED_VALUE"""),"Quite a bit")</f>
        <v>Quite a bit</v>
      </c>
      <c r="AC105" s="1" t="str">
        <f ca="1">IFERROR(__xludf.DUMMYFUNCTION("""COMPUTED_VALUE"""),"Quite a bit")</f>
        <v>Quite a bit</v>
      </c>
      <c r="AD105" s="1" t="str">
        <f ca="1">IFERROR(__xludf.DUMMYFUNCTION("""COMPUTED_VALUE"""),"A little bit")</f>
        <v>A little bit</v>
      </c>
      <c r="AE105" s="1" t="str">
        <f ca="1">IFERROR(__xludf.DUMMYFUNCTION("""COMPUTED_VALUE"""),"Not at all")</f>
        <v>Not at all</v>
      </c>
      <c r="AF105" s="1" t="str">
        <f ca="1">IFERROR(__xludf.DUMMYFUNCTION("""COMPUTED_VALUE"""),"Rarely")</f>
        <v>Rarely</v>
      </c>
      <c r="AG105" s="1" t="str">
        <f ca="1">IFERROR(__xludf.DUMMYFUNCTION("""COMPUTED_VALUE"""),"Very Often")</f>
        <v>Very Often</v>
      </c>
      <c r="AH105" s="1" t="str">
        <f ca="1">IFERROR(__xludf.DUMMYFUNCTION("""COMPUTED_VALUE"""),"Rarely")</f>
        <v>Rarely</v>
      </c>
      <c r="AI105" s="1" t="str">
        <f ca="1">IFERROR(__xludf.DUMMYFUNCTION("""COMPUTED_VALUE"""),"Often")</f>
        <v>Often</v>
      </c>
      <c r="AJ105" s="1" t="str">
        <f ca="1">IFERROR(__xludf.DUMMYFUNCTION("""COMPUTED_VALUE"""),"Sometimes")</f>
        <v>Sometimes</v>
      </c>
      <c r="AK105" s="1" t="str">
        <f ca="1">IFERROR(__xludf.DUMMYFUNCTION("""COMPUTED_VALUE"""),"Often")</f>
        <v>Often</v>
      </c>
      <c r="AL105" s="1" t="str">
        <f ca="1">IFERROR(__xludf.DUMMYFUNCTION("""COMPUTED_VALUE"""),"Sometimes")</f>
        <v>Sometimes</v>
      </c>
      <c r="AM105" s="1" t="str">
        <f ca="1">IFERROR(__xludf.DUMMYFUNCTION("""COMPUTED_VALUE"""),"Sometimes")</f>
        <v>Sometimes</v>
      </c>
      <c r="AN105" s="1" t="str">
        <f ca="1">IFERROR(__xludf.DUMMYFUNCTION("""COMPUTED_VALUE"""),"Rarely")</f>
        <v>Rarely</v>
      </c>
      <c r="AO105" s="1" t="str">
        <f ca="1">IFERROR(__xludf.DUMMYFUNCTION("""COMPUTED_VALUE"""),"Never")</f>
        <v>Never</v>
      </c>
      <c r="AP105" s="1" t="str">
        <f ca="1">IFERROR(__xludf.DUMMYFUNCTION("""COMPUTED_VALUE"""),"Never")</f>
        <v>Never</v>
      </c>
      <c r="AQ105" s="1" t="str">
        <f ca="1">IFERROR(__xludf.DUMMYFUNCTION("""COMPUTED_VALUE"""),"Never")</f>
        <v>Never</v>
      </c>
      <c r="AR105" s="1" t="str">
        <f ca="1">IFERROR(__xludf.DUMMYFUNCTION("""COMPUTED_VALUE"""),"Never")</f>
        <v>Never</v>
      </c>
      <c r="AS105" s="1" t="str">
        <f ca="1">IFERROR(__xludf.DUMMYFUNCTION("""COMPUTED_VALUE"""),"Agree")</f>
        <v>Agree</v>
      </c>
      <c r="AT105" s="1" t="str">
        <f ca="1">IFERROR(__xludf.DUMMYFUNCTION("""COMPUTED_VALUE"""),"Disagree")</f>
        <v>Disagree</v>
      </c>
      <c r="AU105" s="1" t="str">
        <f ca="1">IFERROR(__xludf.DUMMYFUNCTION("""COMPUTED_VALUE"""),"Agree")</f>
        <v>Agree</v>
      </c>
      <c r="AV105" s="1" t="str">
        <f ca="1">IFERROR(__xludf.DUMMYFUNCTION("""COMPUTED_VALUE"""),"Disagree")</f>
        <v>Disagree</v>
      </c>
      <c r="AW105" s="1" t="str">
        <f ca="1">IFERROR(__xludf.DUMMYFUNCTION("""COMPUTED_VALUE"""),"Neutral")</f>
        <v>Neutral</v>
      </c>
      <c r="AX105" s="1" t="str">
        <f ca="1">IFERROR(__xludf.DUMMYFUNCTION("""COMPUTED_VALUE"""),"Disagree")</f>
        <v>Disagree</v>
      </c>
      <c r="AY105" s="1" t="str">
        <f ca="1">IFERROR(__xludf.DUMMYFUNCTION("""COMPUTED_VALUE"""),"Agree")</f>
        <v>Agree</v>
      </c>
      <c r="AZ105" s="1" t="str">
        <f ca="1">IFERROR(__xludf.DUMMYFUNCTION("""COMPUTED_VALUE"""),"Agree")</f>
        <v>Agree</v>
      </c>
      <c r="BA105" s="1" t="str">
        <f ca="1">IFERROR(__xludf.DUMMYFUNCTION("""COMPUTED_VALUE"""),"Neutral")</f>
        <v>Neutral</v>
      </c>
      <c r="BB105" s="1" t="str">
        <f ca="1">IFERROR(__xludf.DUMMYFUNCTION("""COMPUTED_VALUE"""),"Agree")</f>
        <v>Agree</v>
      </c>
      <c r="BC105" s="1" t="str">
        <f ca="1">IFERROR(__xludf.DUMMYFUNCTION("""COMPUTED_VALUE"""),"Isolate Yourself")</f>
        <v>Isolate Yourself</v>
      </c>
      <c r="BD105" s="1" t="str">
        <f ca="1">IFERROR(__xludf.DUMMYFUNCTION("""COMPUTED_VALUE"""),"Never")</f>
        <v>Never</v>
      </c>
      <c r="BF105" s="1">
        <f t="shared" ca="1" si="0"/>
        <v>1</v>
      </c>
      <c r="BG105" s="7">
        <f t="shared" ca="1" si="1"/>
        <v>2</v>
      </c>
      <c r="BH105" s="1">
        <f t="shared" ca="1" si="2"/>
        <v>2</v>
      </c>
      <c r="BI105" s="10">
        <f t="shared" ca="1" si="3"/>
        <v>2</v>
      </c>
      <c r="BJ105" s="10">
        <f t="shared" ca="1" si="4"/>
        <v>2</v>
      </c>
      <c r="BK105" s="10">
        <f t="shared" ca="1" si="5"/>
        <v>2</v>
      </c>
      <c r="BL105" s="10">
        <f t="shared" ref="BL105:BM105" ca="1" si="618">IF(I105="Yes",1,IF(I105="No",2))</f>
        <v>1</v>
      </c>
      <c r="BM105" s="10">
        <f t="shared" ca="1" si="618"/>
        <v>2</v>
      </c>
      <c r="BN105" s="10">
        <f t="shared" ca="1" si="7"/>
        <v>3</v>
      </c>
      <c r="BO105" s="10">
        <f t="shared" ref="BO105:BP105" ca="1" si="619">IF(L105="Strongly Disagree",1,IF(L105="Disagree",2,IF(L105="Neutral",3,IF(L105="Agree",4,IF(L105="Strongly Agree",5)))))</f>
        <v>3</v>
      </c>
      <c r="BP105" s="10">
        <f t="shared" ca="1" si="619"/>
        <v>4</v>
      </c>
      <c r="BQ105" s="10">
        <f t="shared" ca="1" si="9"/>
        <v>2</v>
      </c>
      <c r="BR105" s="1">
        <f t="shared" ca="1" si="10"/>
        <v>3</v>
      </c>
      <c r="BS105" s="10">
        <f t="shared" ref="BS105:CB105" ca="1" si="620">IF(P105="Not at all",1,IF(P105="A little bit",2,IF(P105="Moderately",3,IF(P105="Quite a bit",4,IF(P105="Extremely",5)))))</f>
        <v>4</v>
      </c>
      <c r="BT105" s="10">
        <f t="shared" ca="1" si="620"/>
        <v>3</v>
      </c>
      <c r="BU105" s="10">
        <f t="shared" ca="1" si="620"/>
        <v>3</v>
      </c>
      <c r="BV105" s="10">
        <f t="shared" ca="1" si="620"/>
        <v>2</v>
      </c>
      <c r="BW105" s="10">
        <f t="shared" ca="1" si="620"/>
        <v>3</v>
      </c>
      <c r="BX105" s="10">
        <f t="shared" ca="1" si="620"/>
        <v>3</v>
      </c>
      <c r="BY105" s="10">
        <f t="shared" ca="1" si="620"/>
        <v>3</v>
      </c>
      <c r="BZ105" s="10">
        <f t="shared" ca="1" si="620"/>
        <v>2</v>
      </c>
      <c r="CA105" s="10">
        <f t="shared" ca="1" si="620"/>
        <v>3</v>
      </c>
      <c r="CB105" s="10">
        <f t="shared" ca="1" si="620"/>
        <v>4</v>
      </c>
      <c r="CC105" s="10">
        <f t="shared" ca="1" si="12"/>
        <v>2</v>
      </c>
      <c r="CD105" s="10">
        <f t="shared" ref="CD105:CH105" ca="1" si="621">IF(AA105="Not at all",1,IF(AA105="A little bit",2,IF(AA105="Moderately",3,IF(AA105="Quite a bit",4,IF(AA105="Extremely",5)))))</f>
        <v>2</v>
      </c>
      <c r="CE105" s="10">
        <f t="shared" ca="1" si="621"/>
        <v>4</v>
      </c>
      <c r="CF105" s="10">
        <f t="shared" ca="1" si="621"/>
        <v>4</v>
      </c>
      <c r="CG105" s="10">
        <f t="shared" ca="1" si="621"/>
        <v>2</v>
      </c>
      <c r="CH105" s="10">
        <f t="shared" ca="1" si="621"/>
        <v>1</v>
      </c>
      <c r="CI105" s="10">
        <f t="shared" ref="CI105:CT105" ca="1" si="622">IF(AF105="Never",1,IF(AF105="Rarely",2,IF(AF105="Sometimes",3,IF(AF105="Often",4,IF(AF105="Very Often",5)))))</f>
        <v>2</v>
      </c>
      <c r="CJ105" s="10">
        <f t="shared" ca="1" si="622"/>
        <v>5</v>
      </c>
      <c r="CK105" s="10">
        <f t="shared" ca="1" si="622"/>
        <v>2</v>
      </c>
      <c r="CL105" s="10">
        <f t="shared" ca="1" si="622"/>
        <v>4</v>
      </c>
      <c r="CM105" s="10">
        <f t="shared" ca="1" si="622"/>
        <v>3</v>
      </c>
      <c r="CN105" s="10">
        <f t="shared" ca="1" si="622"/>
        <v>4</v>
      </c>
      <c r="CO105" s="10">
        <f t="shared" ca="1" si="622"/>
        <v>3</v>
      </c>
      <c r="CP105" s="10">
        <f t="shared" ca="1" si="622"/>
        <v>3</v>
      </c>
      <c r="CQ105" s="10">
        <f t="shared" ca="1" si="622"/>
        <v>2</v>
      </c>
      <c r="CR105" s="10">
        <f t="shared" ca="1" si="622"/>
        <v>1</v>
      </c>
      <c r="CS105" s="10">
        <f t="shared" ca="1" si="622"/>
        <v>1</v>
      </c>
      <c r="CT105" s="10">
        <f t="shared" ca="1" si="622"/>
        <v>1</v>
      </c>
      <c r="CU105" s="10">
        <f t="shared" ca="1" si="15"/>
        <v>1</v>
      </c>
      <c r="CV105" s="1">
        <f t="shared" ref="CV105:DE105" ca="1" si="623">IF(AS105="Strongly Disagree",1,IF(AS105="Disagree",2,IF(AS105="Neutral",3,IF(AS105="Agree",4,IF(AS105="Strongly Agree",5)))))</f>
        <v>4</v>
      </c>
      <c r="CW105" s="1">
        <f t="shared" ca="1" si="623"/>
        <v>2</v>
      </c>
      <c r="CX105" s="1">
        <f t="shared" ca="1" si="623"/>
        <v>4</v>
      </c>
      <c r="CY105" s="1">
        <f t="shared" ca="1" si="623"/>
        <v>2</v>
      </c>
      <c r="CZ105" s="1">
        <f t="shared" ca="1" si="623"/>
        <v>3</v>
      </c>
      <c r="DA105" s="1">
        <f t="shared" ca="1" si="623"/>
        <v>2</v>
      </c>
      <c r="DB105" s="1">
        <f t="shared" ca="1" si="623"/>
        <v>4</v>
      </c>
      <c r="DC105" s="1">
        <f t="shared" ca="1" si="623"/>
        <v>4</v>
      </c>
      <c r="DD105" s="1">
        <f t="shared" ca="1" si="623"/>
        <v>3</v>
      </c>
      <c r="DE105" s="1">
        <f t="shared" ca="1" si="623"/>
        <v>4</v>
      </c>
      <c r="DG105" s="1">
        <f t="shared" ca="1" si="17"/>
        <v>1</v>
      </c>
    </row>
    <row r="106" spans="1:111" ht="15">
      <c r="A106" s="8">
        <f ca="1">IFERROR(__xludf.DUMMYFUNCTION("""COMPUTED_VALUE"""),43802.5984222222)</f>
        <v>43802.598422222203</v>
      </c>
      <c r="B106" s="1" t="str">
        <f ca="1">IFERROR(__xludf.DUMMYFUNCTION("""COMPUTED_VALUE"""),"Yes")</f>
        <v>Yes</v>
      </c>
      <c r="C106" s="3" t="str">
        <f ca="1">IFERROR(__xludf.DUMMYFUNCTION("""COMPUTED_VALUE"""),"Law Enforcement Professional  (Dispatch or other Civilian Department Member )")</f>
        <v>Law Enforcement Professional  (Dispatch or other Civilian Department Member )</v>
      </c>
      <c r="D106" s="1" t="str">
        <f ca="1">IFERROR(__xludf.DUMMYFUNCTION("""COMPUTED_VALUE"""),"1-6 years")</f>
        <v>1-6 years</v>
      </c>
      <c r="E106" s="1" t="str">
        <f ca="1">IFERROR(__xludf.DUMMYFUNCTION("""COMPUTED_VALUE"""),"Not at all")</f>
        <v>Not at all</v>
      </c>
      <c r="F106" s="1" t="str">
        <f ca="1">IFERROR(__xludf.DUMMYFUNCTION("""COMPUTED_VALUE"""),"No")</f>
        <v>No</v>
      </c>
      <c r="G106" s="1" t="str">
        <f ca="1">IFERROR(__xludf.DUMMYFUNCTION("""COMPUTED_VALUE"""),"Sometimes")</f>
        <v>Sometimes</v>
      </c>
      <c r="H106" s="1" t="str">
        <f ca="1">IFERROR(__xludf.DUMMYFUNCTION("""COMPUTED_VALUE"""),"Not at all")</f>
        <v>Not at all</v>
      </c>
      <c r="I106" s="1" t="str">
        <f ca="1">IFERROR(__xludf.DUMMYFUNCTION("""COMPUTED_VALUE"""),"No")</f>
        <v>No</v>
      </c>
      <c r="J106" s="1" t="str">
        <f ca="1">IFERROR(__xludf.DUMMYFUNCTION("""COMPUTED_VALUE"""),"No")</f>
        <v>No</v>
      </c>
      <c r="K106" s="1" t="str">
        <f ca="1">IFERROR(__xludf.DUMMYFUNCTION("""COMPUTED_VALUE"""),"Often")</f>
        <v>Often</v>
      </c>
      <c r="L106" s="1" t="str">
        <f ca="1">IFERROR(__xludf.DUMMYFUNCTION("""COMPUTED_VALUE"""),"Neutral")</f>
        <v>Neutral</v>
      </c>
      <c r="M106" s="1" t="str">
        <f ca="1">IFERROR(__xludf.DUMMYFUNCTION("""COMPUTED_VALUE"""),"Strongly Agree")</f>
        <v>Strongly Agree</v>
      </c>
      <c r="N106" s="1" t="str">
        <f ca="1">IFERROR(__xludf.DUMMYFUNCTION("""COMPUTED_VALUE"""),"Extremely")</f>
        <v>Extremely</v>
      </c>
      <c r="O106" s="1" t="str">
        <f ca="1">IFERROR(__xludf.DUMMYFUNCTION("""COMPUTED_VALUE"""),"Neutral")</f>
        <v>Neutral</v>
      </c>
      <c r="P106" s="1" t="str">
        <f ca="1">IFERROR(__xludf.DUMMYFUNCTION("""COMPUTED_VALUE"""),"Quite a bit")</f>
        <v>Quite a bit</v>
      </c>
      <c r="Q106" s="1" t="str">
        <f ca="1">IFERROR(__xludf.DUMMYFUNCTION("""COMPUTED_VALUE"""),"Quite a bit")</f>
        <v>Quite a bit</v>
      </c>
      <c r="R106" s="1" t="str">
        <f ca="1">IFERROR(__xludf.DUMMYFUNCTION("""COMPUTED_VALUE"""),"Quite a bit")</f>
        <v>Quite a bit</v>
      </c>
      <c r="S106" s="1" t="str">
        <f ca="1">IFERROR(__xludf.DUMMYFUNCTION("""COMPUTED_VALUE"""),"Moderately")</f>
        <v>Moderately</v>
      </c>
      <c r="T106" s="1" t="str">
        <f ca="1">IFERROR(__xludf.DUMMYFUNCTION("""COMPUTED_VALUE"""),"Not at all")</f>
        <v>Not at all</v>
      </c>
      <c r="U106" s="1" t="str">
        <f ca="1">IFERROR(__xludf.DUMMYFUNCTION("""COMPUTED_VALUE"""),"Quite a bit")</f>
        <v>Quite a bit</v>
      </c>
      <c r="V106" s="1" t="str">
        <f ca="1">IFERROR(__xludf.DUMMYFUNCTION("""COMPUTED_VALUE"""),"Extremely")</f>
        <v>Extremely</v>
      </c>
      <c r="W106" s="1" t="str">
        <f ca="1">IFERROR(__xludf.DUMMYFUNCTION("""COMPUTED_VALUE"""),"Extremely")</f>
        <v>Extremely</v>
      </c>
      <c r="X106" s="1" t="str">
        <f ca="1">IFERROR(__xludf.DUMMYFUNCTION("""COMPUTED_VALUE"""),"Moderately")</f>
        <v>Moderately</v>
      </c>
      <c r="Y106" s="1" t="str">
        <f ca="1">IFERROR(__xludf.DUMMYFUNCTION("""COMPUTED_VALUE"""),"Extremely")</f>
        <v>Extremely</v>
      </c>
      <c r="Z106" s="1" t="str">
        <f ca="1">IFERROR(__xludf.DUMMYFUNCTION("""COMPUTED_VALUE"""),"Both")</f>
        <v>Both</v>
      </c>
      <c r="AA106" s="1" t="str">
        <f ca="1">IFERROR(__xludf.DUMMYFUNCTION("""COMPUTED_VALUE"""),"Quite a bit")</f>
        <v>Quite a bit</v>
      </c>
      <c r="AB106" s="1" t="str">
        <f ca="1">IFERROR(__xludf.DUMMYFUNCTION("""COMPUTED_VALUE"""),"Moderately")</f>
        <v>Moderately</v>
      </c>
      <c r="AC106" s="1" t="str">
        <f ca="1">IFERROR(__xludf.DUMMYFUNCTION("""COMPUTED_VALUE"""),"Moderately")</f>
        <v>Moderately</v>
      </c>
      <c r="AD106" s="1" t="str">
        <f ca="1">IFERROR(__xludf.DUMMYFUNCTION("""COMPUTED_VALUE"""),"Not at all")</f>
        <v>Not at all</v>
      </c>
      <c r="AE106" s="1" t="str">
        <f ca="1">IFERROR(__xludf.DUMMYFUNCTION("""COMPUTED_VALUE"""),"Not at all")</f>
        <v>Not at all</v>
      </c>
      <c r="AF106" s="1" t="str">
        <f ca="1">IFERROR(__xludf.DUMMYFUNCTION("""COMPUTED_VALUE"""),"Never")</f>
        <v>Never</v>
      </c>
      <c r="AG106" s="1" t="str">
        <f ca="1">IFERROR(__xludf.DUMMYFUNCTION("""COMPUTED_VALUE"""),"Very Often")</f>
        <v>Very Often</v>
      </c>
      <c r="AH106" s="1" t="str">
        <f ca="1">IFERROR(__xludf.DUMMYFUNCTION("""COMPUTED_VALUE"""),"Sometimes")</f>
        <v>Sometimes</v>
      </c>
      <c r="AI106" s="1" t="str">
        <f ca="1">IFERROR(__xludf.DUMMYFUNCTION("""COMPUTED_VALUE"""),"Never")</f>
        <v>Never</v>
      </c>
      <c r="AJ106" s="1" t="str">
        <f ca="1">IFERROR(__xludf.DUMMYFUNCTION("""COMPUTED_VALUE"""),"Sometimes")</f>
        <v>Sometimes</v>
      </c>
      <c r="AK106" s="1" t="str">
        <f ca="1">IFERROR(__xludf.DUMMYFUNCTION("""COMPUTED_VALUE"""),"Sometimes")</f>
        <v>Sometimes</v>
      </c>
      <c r="AL106" s="1" t="str">
        <f ca="1">IFERROR(__xludf.DUMMYFUNCTION("""COMPUTED_VALUE"""),"Never")</f>
        <v>Never</v>
      </c>
      <c r="AM106" s="1" t="str">
        <f ca="1">IFERROR(__xludf.DUMMYFUNCTION("""COMPUTED_VALUE"""),"Never")</f>
        <v>Never</v>
      </c>
      <c r="AN106" s="1" t="str">
        <f ca="1">IFERROR(__xludf.DUMMYFUNCTION("""COMPUTED_VALUE"""),"Rarely")</f>
        <v>Rarely</v>
      </c>
      <c r="AO106" s="1" t="str">
        <f ca="1">IFERROR(__xludf.DUMMYFUNCTION("""COMPUTED_VALUE"""),"Rarely")</f>
        <v>Rarely</v>
      </c>
      <c r="AP106" s="1" t="str">
        <f ca="1">IFERROR(__xludf.DUMMYFUNCTION("""COMPUTED_VALUE"""),"Rarely")</f>
        <v>Rarely</v>
      </c>
      <c r="AQ106" s="1" t="str">
        <f ca="1">IFERROR(__xludf.DUMMYFUNCTION("""COMPUTED_VALUE"""),"Never")</f>
        <v>Never</v>
      </c>
      <c r="AR106" s="1" t="str">
        <f ca="1">IFERROR(__xludf.DUMMYFUNCTION("""COMPUTED_VALUE"""),"Never")</f>
        <v>Never</v>
      </c>
      <c r="AS106" s="1" t="str">
        <f ca="1">IFERROR(__xludf.DUMMYFUNCTION("""COMPUTED_VALUE"""),"Agree")</f>
        <v>Agree</v>
      </c>
      <c r="AT106" s="1" t="str">
        <f ca="1">IFERROR(__xludf.DUMMYFUNCTION("""COMPUTED_VALUE"""),"Neutral")</f>
        <v>Neutral</v>
      </c>
      <c r="AU106" s="1" t="str">
        <f ca="1">IFERROR(__xludf.DUMMYFUNCTION("""COMPUTED_VALUE"""),"Agree")</f>
        <v>Agree</v>
      </c>
      <c r="AV106" s="1" t="str">
        <f ca="1">IFERROR(__xludf.DUMMYFUNCTION("""COMPUTED_VALUE"""),"Disagree")</f>
        <v>Disagree</v>
      </c>
      <c r="AW106" s="1" t="str">
        <f ca="1">IFERROR(__xludf.DUMMYFUNCTION("""COMPUTED_VALUE"""),"Agree")</f>
        <v>Agree</v>
      </c>
      <c r="AX106" s="1" t="str">
        <f ca="1">IFERROR(__xludf.DUMMYFUNCTION("""COMPUTED_VALUE"""),"Agree")</f>
        <v>Agree</v>
      </c>
      <c r="AY106" s="1" t="str">
        <f ca="1">IFERROR(__xludf.DUMMYFUNCTION("""COMPUTED_VALUE"""),"Agree")</f>
        <v>Agree</v>
      </c>
      <c r="AZ106" s="1" t="str">
        <f ca="1">IFERROR(__xludf.DUMMYFUNCTION("""COMPUTED_VALUE"""),"Agree")</f>
        <v>Agree</v>
      </c>
      <c r="BA106" s="1" t="str">
        <f ca="1">IFERROR(__xludf.DUMMYFUNCTION("""COMPUTED_VALUE"""),"Neutral")</f>
        <v>Neutral</v>
      </c>
      <c r="BB106" s="1" t="str">
        <f ca="1">IFERROR(__xludf.DUMMYFUNCTION("""COMPUTED_VALUE"""),"Agree")</f>
        <v>Agree</v>
      </c>
      <c r="BC106" s="1" t="str">
        <f ca="1">IFERROR(__xludf.DUMMYFUNCTION("""COMPUTED_VALUE"""),"Isolate Yourself, Engage in Unhealthy Sexual Activity, Exercise")</f>
        <v>Isolate Yourself, Engage in Unhealthy Sexual Activity, Exercise</v>
      </c>
      <c r="BD106" s="1" t="str">
        <f ca="1">IFERROR(__xludf.DUMMYFUNCTION("""COMPUTED_VALUE"""),"Rarely")</f>
        <v>Rarely</v>
      </c>
      <c r="BF106" s="1">
        <f t="shared" ca="1" si="0"/>
        <v>2</v>
      </c>
      <c r="BG106" s="7">
        <f t="shared" ca="1" si="1"/>
        <v>1</v>
      </c>
      <c r="BH106" s="1">
        <f t="shared" ca="1" si="2"/>
        <v>1</v>
      </c>
      <c r="BI106" s="10">
        <f t="shared" ca="1" si="3"/>
        <v>2</v>
      </c>
      <c r="BJ106" s="10">
        <f t="shared" ca="1" si="4"/>
        <v>3</v>
      </c>
      <c r="BK106" s="10">
        <f t="shared" ca="1" si="5"/>
        <v>1</v>
      </c>
      <c r="BL106" s="10">
        <f t="shared" ref="BL106:BM106" ca="1" si="624">IF(I106="Yes",1,IF(I106="No",2))</f>
        <v>2</v>
      </c>
      <c r="BM106" s="10">
        <f t="shared" ca="1" si="624"/>
        <v>2</v>
      </c>
      <c r="BN106" s="10">
        <f t="shared" ca="1" si="7"/>
        <v>4</v>
      </c>
      <c r="BO106" s="10">
        <f t="shared" ref="BO106:BP106" ca="1" si="625">IF(L106="Strongly Disagree",1,IF(L106="Disagree",2,IF(L106="Neutral",3,IF(L106="Agree",4,IF(L106="Strongly Agree",5)))))</f>
        <v>3</v>
      </c>
      <c r="BP106" s="10">
        <f t="shared" ca="1" si="625"/>
        <v>5</v>
      </c>
      <c r="BQ106" s="10">
        <f t="shared" ca="1" si="9"/>
        <v>5</v>
      </c>
      <c r="BR106" s="1">
        <f t="shared" ca="1" si="10"/>
        <v>3</v>
      </c>
      <c r="BS106" s="10">
        <f t="shared" ref="BS106:CB106" ca="1" si="626">IF(P106="Not at all",1,IF(P106="A little bit",2,IF(P106="Moderately",3,IF(P106="Quite a bit",4,IF(P106="Extremely",5)))))</f>
        <v>4</v>
      </c>
      <c r="BT106" s="10">
        <f t="shared" ca="1" si="626"/>
        <v>4</v>
      </c>
      <c r="BU106" s="10">
        <f t="shared" ca="1" si="626"/>
        <v>4</v>
      </c>
      <c r="BV106" s="10">
        <f t="shared" ca="1" si="626"/>
        <v>3</v>
      </c>
      <c r="BW106" s="10">
        <f t="shared" ca="1" si="626"/>
        <v>1</v>
      </c>
      <c r="BX106" s="10">
        <f t="shared" ca="1" si="626"/>
        <v>4</v>
      </c>
      <c r="BY106" s="10">
        <f t="shared" ca="1" si="626"/>
        <v>5</v>
      </c>
      <c r="BZ106" s="10">
        <f t="shared" ca="1" si="626"/>
        <v>5</v>
      </c>
      <c r="CA106" s="10">
        <f t="shared" ca="1" si="626"/>
        <v>3</v>
      </c>
      <c r="CB106" s="10">
        <f t="shared" ca="1" si="626"/>
        <v>5</v>
      </c>
      <c r="CC106" s="10">
        <f t="shared" ca="1" si="12"/>
        <v>3</v>
      </c>
      <c r="CD106" s="10">
        <f t="shared" ref="CD106:CH106" ca="1" si="627">IF(AA106="Not at all",1,IF(AA106="A little bit",2,IF(AA106="Moderately",3,IF(AA106="Quite a bit",4,IF(AA106="Extremely",5)))))</f>
        <v>4</v>
      </c>
      <c r="CE106" s="10">
        <f t="shared" ca="1" si="627"/>
        <v>3</v>
      </c>
      <c r="CF106" s="10">
        <f t="shared" ca="1" si="627"/>
        <v>3</v>
      </c>
      <c r="CG106" s="10">
        <f t="shared" ca="1" si="627"/>
        <v>1</v>
      </c>
      <c r="CH106" s="10">
        <f t="shared" ca="1" si="627"/>
        <v>1</v>
      </c>
      <c r="CI106" s="10">
        <f t="shared" ref="CI106:CT106" ca="1" si="628">IF(AF106="Never",1,IF(AF106="Rarely",2,IF(AF106="Sometimes",3,IF(AF106="Often",4,IF(AF106="Very Often",5)))))</f>
        <v>1</v>
      </c>
      <c r="CJ106" s="10">
        <f t="shared" ca="1" si="628"/>
        <v>5</v>
      </c>
      <c r="CK106" s="10">
        <f t="shared" ca="1" si="628"/>
        <v>3</v>
      </c>
      <c r="CL106" s="10">
        <f t="shared" ca="1" si="628"/>
        <v>1</v>
      </c>
      <c r="CM106" s="10">
        <f t="shared" ca="1" si="628"/>
        <v>3</v>
      </c>
      <c r="CN106" s="10">
        <f t="shared" ca="1" si="628"/>
        <v>3</v>
      </c>
      <c r="CO106" s="10">
        <f t="shared" ca="1" si="628"/>
        <v>1</v>
      </c>
      <c r="CP106" s="10">
        <f t="shared" ca="1" si="628"/>
        <v>1</v>
      </c>
      <c r="CQ106" s="10">
        <f t="shared" ca="1" si="628"/>
        <v>2</v>
      </c>
      <c r="CR106" s="10">
        <f t="shared" ca="1" si="628"/>
        <v>2</v>
      </c>
      <c r="CS106" s="10">
        <f t="shared" ca="1" si="628"/>
        <v>2</v>
      </c>
      <c r="CT106" s="10">
        <f t="shared" ca="1" si="628"/>
        <v>1</v>
      </c>
      <c r="CU106" s="10">
        <f t="shared" ca="1" si="15"/>
        <v>1</v>
      </c>
      <c r="CV106" s="1">
        <f t="shared" ref="CV106:DE106" ca="1" si="629">IF(AS106="Strongly Disagree",1,IF(AS106="Disagree",2,IF(AS106="Neutral",3,IF(AS106="Agree",4,IF(AS106="Strongly Agree",5)))))</f>
        <v>4</v>
      </c>
      <c r="CW106" s="1">
        <f t="shared" ca="1" si="629"/>
        <v>3</v>
      </c>
      <c r="CX106" s="1">
        <f t="shared" ca="1" si="629"/>
        <v>4</v>
      </c>
      <c r="CY106" s="1">
        <f t="shared" ca="1" si="629"/>
        <v>2</v>
      </c>
      <c r="CZ106" s="1">
        <f t="shared" ca="1" si="629"/>
        <v>4</v>
      </c>
      <c r="DA106" s="1">
        <f t="shared" ca="1" si="629"/>
        <v>4</v>
      </c>
      <c r="DB106" s="1">
        <f t="shared" ca="1" si="629"/>
        <v>4</v>
      </c>
      <c r="DC106" s="1">
        <f t="shared" ca="1" si="629"/>
        <v>4</v>
      </c>
      <c r="DD106" s="1">
        <f t="shared" ca="1" si="629"/>
        <v>3</v>
      </c>
      <c r="DE106" s="1">
        <f t="shared" ca="1" si="629"/>
        <v>4</v>
      </c>
      <c r="DG106" s="1">
        <f t="shared" ca="1" si="17"/>
        <v>2</v>
      </c>
    </row>
    <row r="107" spans="1:111" ht="15">
      <c r="A107" s="8">
        <f ca="1">IFERROR(__xludf.DUMMYFUNCTION("""COMPUTED_VALUE"""),43802.6004920138)</f>
        <v>43802.6004920138</v>
      </c>
      <c r="B107" s="1" t="str">
        <f ca="1">IFERROR(__xludf.DUMMYFUNCTION("""COMPUTED_VALUE"""),"Yes")</f>
        <v>Yes</v>
      </c>
      <c r="C107" s="3" t="str">
        <f ca="1">IFERROR(__xludf.DUMMYFUNCTION("""COMPUTED_VALUE"""),"Sworn Officer")</f>
        <v>Sworn Officer</v>
      </c>
      <c r="D107" s="1" t="str">
        <f ca="1">IFERROR(__xludf.DUMMYFUNCTION("""COMPUTED_VALUE"""),"20+ years")</f>
        <v>20+ years</v>
      </c>
      <c r="E107" s="1" t="str">
        <f ca="1">IFERROR(__xludf.DUMMYFUNCTION("""COMPUTED_VALUE"""),"Quite a bit")</f>
        <v>Quite a bit</v>
      </c>
      <c r="F107" s="1" t="str">
        <f ca="1">IFERROR(__xludf.DUMMYFUNCTION("""COMPUTED_VALUE"""),"Yes")</f>
        <v>Yes</v>
      </c>
      <c r="G107" s="1" t="str">
        <f ca="1">IFERROR(__xludf.DUMMYFUNCTION("""COMPUTED_VALUE"""),"Rarely")</f>
        <v>Rarely</v>
      </c>
      <c r="H107" s="1" t="str">
        <f ca="1">IFERROR(__xludf.DUMMYFUNCTION("""COMPUTED_VALUE"""),"A little bit")</f>
        <v>A little bit</v>
      </c>
      <c r="I107" s="1" t="str">
        <f ca="1">IFERROR(__xludf.DUMMYFUNCTION("""COMPUTED_VALUE"""),"Yes")</f>
        <v>Yes</v>
      </c>
      <c r="J107" s="1" t="str">
        <f ca="1">IFERROR(__xludf.DUMMYFUNCTION("""COMPUTED_VALUE"""),"Yes")</f>
        <v>Yes</v>
      </c>
      <c r="K107" s="1" t="str">
        <f ca="1">IFERROR(__xludf.DUMMYFUNCTION("""COMPUTED_VALUE"""),"Rarely")</f>
        <v>Rarely</v>
      </c>
      <c r="L107" s="1" t="str">
        <f ca="1">IFERROR(__xludf.DUMMYFUNCTION("""COMPUTED_VALUE"""),"Agree")</f>
        <v>Agree</v>
      </c>
      <c r="M107" s="1" t="str">
        <f ca="1">IFERROR(__xludf.DUMMYFUNCTION("""COMPUTED_VALUE"""),"Agree")</f>
        <v>Agree</v>
      </c>
      <c r="N107" s="1" t="str">
        <f ca="1">IFERROR(__xludf.DUMMYFUNCTION("""COMPUTED_VALUE"""),"Not at all")</f>
        <v>Not at all</v>
      </c>
      <c r="O107" s="1" t="str">
        <f ca="1">IFERROR(__xludf.DUMMYFUNCTION("""COMPUTED_VALUE"""),"Agree")</f>
        <v>Agree</v>
      </c>
      <c r="P107" s="1" t="str">
        <f ca="1">IFERROR(__xludf.DUMMYFUNCTION("""COMPUTED_VALUE"""),"Quite a bit")</f>
        <v>Quite a bit</v>
      </c>
      <c r="Q107" s="1" t="str">
        <f ca="1">IFERROR(__xludf.DUMMYFUNCTION("""COMPUTED_VALUE"""),"Quite a bit")</f>
        <v>Quite a bit</v>
      </c>
      <c r="R107" s="1" t="str">
        <f ca="1">IFERROR(__xludf.DUMMYFUNCTION("""COMPUTED_VALUE"""),"Quite a bit")</f>
        <v>Quite a bit</v>
      </c>
      <c r="S107" s="1" t="str">
        <f ca="1">IFERROR(__xludf.DUMMYFUNCTION("""COMPUTED_VALUE"""),"Moderately")</f>
        <v>Moderately</v>
      </c>
      <c r="T107" s="1" t="str">
        <f ca="1">IFERROR(__xludf.DUMMYFUNCTION("""COMPUTED_VALUE"""),"Moderately")</f>
        <v>Moderately</v>
      </c>
      <c r="U107" s="1" t="str">
        <f ca="1">IFERROR(__xludf.DUMMYFUNCTION("""COMPUTED_VALUE"""),"Moderately")</f>
        <v>Moderately</v>
      </c>
      <c r="V107" s="1" t="str">
        <f ca="1">IFERROR(__xludf.DUMMYFUNCTION("""COMPUTED_VALUE"""),"Moderately")</f>
        <v>Moderately</v>
      </c>
      <c r="W107" s="1" t="str">
        <f ca="1">IFERROR(__xludf.DUMMYFUNCTION("""COMPUTED_VALUE"""),"A little bit")</f>
        <v>A little bit</v>
      </c>
      <c r="X107" s="1" t="str">
        <f ca="1">IFERROR(__xludf.DUMMYFUNCTION("""COMPUTED_VALUE"""),"Quite a bit")</f>
        <v>Quite a bit</v>
      </c>
      <c r="Y107" s="1" t="str">
        <f ca="1">IFERROR(__xludf.DUMMYFUNCTION("""COMPUTED_VALUE"""),"Quite a bit")</f>
        <v>Quite a bit</v>
      </c>
      <c r="Z107" s="1" t="str">
        <f ca="1">IFERROR(__xludf.DUMMYFUNCTION("""COMPUTED_VALUE"""),"Positively")</f>
        <v>Positively</v>
      </c>
      <c r="AA107" s="1" t="str">
        <f ca="1">IFERROR(__xludf.DUMMYFUNCTION("""COMPUTED_VALUE"""),"Quite a bit")</f>
        <v>Quite a bit</v>
      </c>
      <c r="AB107" s="1" t="str">
        <f ca="1">IFERROR(__xludf.DUMMYFUNCTION("""COMPUTED_VALUE"""),"Extremely")</f>
        <v>Extremely</v>
      </c>
      <c r="AC107" s="1" t="str">
        <f ca="1">IFERROR(__xludf.DUMMYFUNCTION("""COMPUTED_VALUE"""),"Moderately")</f>
        <v>Moderately</v>
      </c>
      <c r="AD107" s="1" t="str">
        <f ca="1">IFERROR(__xludf.DUMMYFUNCTION("""COMPUTED_VALUE"""),"Not at all")</f>
        <v>Not at all</v>
      </c>
      <c r="AE107" s="1" t="str">
        <f ca="1">IFERROR(__xludf.DUMMYFUNCTION("""COMPUTED_VALUE"""),"A little bit")</f>
        <v>A little bit</v>
      </c>
      <c r="AF107" s="1" t="str">
        <f ca="1">IFERROR(__xludf.DUMMYFUNCTION("""COMPUTED_VALUE"""),"Sometimes")</f>
        <v>Sometimes</v>
      </c>
      <c r="AG107" s="1" t="str">
        <f ca="1">IFERROR(__xludf.DUMMYFUNCTION("""COMPUTED_VALUE"""),"Very Often")</f>
        <v>Very Often</v>
      </c>
      <c r="AH107" s="1" t="str">
        <f ca="1">IFERROR(__xludf.DUMMYFUNCTION("""COMPUTED_VALUE"""),"Never")</f>
        <v>Never</v>
      </c>
      <c r="AI107" s="1" t="str">
        <f ca="1">IFERROR(__xludf.DUMMYFUNCTION("""COMPUTED_VALUE"""),"Rarely")</f>
        <v>Rarely</v>
      </c>
      <c r="AJ107" s="1" t="str">
        <f ca="1">IFERROR(__xludf.DUMMYFUNCTION("""COMPUTED_VALUE"""),"Rarely")</f>
        <v>Rarely</v>
      </c>
      <c r="AK107" s="1" t="str">
        <f ca="1">IFERROR(__xludf.DUMMYFUNCTION("""COMPUTED_VALUE"""),"Rarely")</f>
        <v>Rarely</v>
      </c>
      <c r="AL107" s="1" t="str">
        <f ca="1">IFERROR(__xludf.DUMMYFUNCTION("""COMPUTED_VALUE"""),"Never")</f>
        <v>Never</v>
      </c>
      <c r="AM107" s="1" t="str">
        <f ca="1">IFERROR(__xludf.DUMMYFUNCTION("""COMPUTED_VALUE"""),"Never")</f>
        <v>Never</v>
      </c>
      <c r="AN107" s="1" t="str">
        <f ca="1">IFERROR(__xludf.DUMMYFUNCTION("""COMPUTED_VALUE"""),"Rarely")</f>
        <v>Rarely</v>
      </c>
      <c r="AO107" s="1" t="str">
        <f ca="1">IFERROR(__xludf.DUMMYFUNCTION("""COMPUTED_VALUE"""),"Rarely")</f>
        <v>Rarely</v>
      </c>
      <c r="AP107" s="1" t="str">
        <f ca="1">IFERROR(__xludf.DUMMYFUNCTION("""COMPUTED_VALUE"""),"Never")</f>
        <v>Never</v>
      </c>
      <c r="AQ107" s="1" t="str">
        <f ca="1">IFERROR(__xludf.DUMMYFUNCTION("""COMPUTED_VALUE"""),"Never")</f>
        <v>Never</v>
      </c>
      <c r="AR107" s="1" t="str">
        <f ca="1">IFERROR(__xludf.DUMMYFUNCTION("""COMPUTED_VALUE"""),"Never")</f>
        <v>Never</v>
      </c>
      <c r="AS107" s="1" t="str">
        <f ca="1">IFERROR(__xludf.DUMMYFUNCTION("""COMPUTED_VALUE"""),"Disagree")</f>
        <v>Disagree</v>
      </c>
      <c r="AT107" s="1" t="str">
        <f ca="1">IFERROR(__xludf.DUMMYFUNCTION("""COMPUTED_VALUE"""),"Disagree")</f>
        <v>Disagree</v>
      </c>
      <c r="AU107" s="1" t="str">
        <f ca="1">IFERROR(__xludf.DUMMYFUNCTION("""COMPUTED_VALUE"""),"Disagree")</f>
        <v>Disagree</v>
      </c>
      <c r="AV107" s="1" t="str">
        <f ca="1">IFERROR(__xludf.DUMMYFUNCTION("""COMPUTED_VALUE"""),"Strongly Disagree")</f>
        <v>Strongly Disagree</v>
      </c>
      <c r="AW107" s="1" t="str">
        <f ca="1">IFERROR(__xludf.DUMMYFUNCTION("""COMPUTED_VALUE"""),"Disagree")</f>
        <v>Disagree</v>
      </c>
      <c r="AX107" s="1" t="str">
        <f ca="1">IFERROR(__xludf.DUMMYFUNCTION("""COMPUTED_VALUE"""),"Neutral")</f>
        <v>Neutral</v>
      </c>
      <c r="AY107" s="1" t="str">
        <f ca="1">IFERROR(__xludf.DUMMYFUNCTION("""COMPUTED_VALUE"""),"Agree")</f>
        <v>Agree</v>
      </c>
      <c r="AZ107" s="1" t="str">
        <f ca="1">IFERROR(__xludf.DUMMYFUNCTION("""COMPUTED_VALUE"""),"Disagree")</f>
        <v>Disagree</v>
      </c>
      <c r="BA107" s="1" t="str">
        <f ca="1">IFERROR(__xludf.DUMMYFUNCTION("""COMPUTED_VALUE"""),"Strongly Agree")</f>
        <v>Strongly Agree</v>
      </c>
      <c r="BB107" s="1" t="str">
        <f ca="1">IFERROR(__xludf.DUMMYFUNCTION("""COMPUTED_VALUE"""),"Neutral")</f>
        <v>Neutral</v>
      </c>
      <c r="BC107" s="1" t="str">
        <f ca="1">IFERROR(__xludf.DUMMYFUNCTION("""COMPUTED_VALUE"""),"Exercise, Meditation/ Mindfulness, Participate in Healthy Recreation/Hobbies")</f>
        <v>Exercise, Meditation/ Mindfulness, Participate in Healthy Recreation/Hobbies</v>
      </c>
      <c r="BD107" s="1" t="str">
        <f ca="1">IFERROR(__xludf.DUMMYFUNCTION("""COMPUTED_VALUE"""),"Never")</f>
        <v>Never</v>
      </c>
      <c r="BF107" s="1">
        <f t="shared" ca="1" si="0"/>
        <v>1</v>
      </c>
      <c r="BG107" s="7">
        <f t="shared" ca="1" si="1"/>
        <v>4</v>
      </c>
      <c r="BH107" s="1">
        <f t="shared" ca="1" si="2"/>
        <v>4</v>
      </c>
      <c r="BI107" s="10">
        <f t="shared" ca="1" si="3"/>
        <v>1</v>
      </c>
      <c r="BJ107" s="10">
        <f t="shared" ca="1" si="4"/>
        <v>2</v>
      </c>
      <c r="BK107" s="10">
        <f t="shared" ca="1" si="5"/>
        <v>2</v>
      </c>
      <c r="BL107" s="10">
        <f t="shared" ref="BL107:BM107" ca="1" si="630">IF(I107="Yes",1,IF(I107="No",2))</f>
        <v>1</v>
      </c>
      <c r="BM107" s="10">
        <f t="shared" ca="1" si="630"/>
        <v>1</v>
      </c>
      <c r="BN107" s="10">
        <f t="shared" ca="1" si="7"/>
        <v>2</v>
      </c>
      <c r="BO107" s="10">
        <f t="shared" ref="BO107:BP107" ca="1" si="631">IF(L107="Strongly Disagree",1,IF(L107="Disagree",2,IF(L107="Neutral",3,IF(L107="Agree",4,IF(L107="Strongly Agree",5)))))</f>
        <v>4</v>
      </c>
      <c r="BP107" s="10">
        <f t="shared" ca="1" si="631"/>
        <v>4</v>
      </c>
      <c r="BQ107" s="10">
        <f t="shared" ca="1" si="9"/>
        <v>1</v>
      </c>
      <c r="BR107" s="1">
        <f t="shared" ca="1" si="10"/>
        <v>4</v>
      </c>
      <c r="BS107" s="10">
        <f t="shared" ref="BS107:CB107" ca="1" si="632">IF(P107="Not at all",1,IF(P107="A little bit",2,IF(P107="Moderately",3,IF(P107="Quite a bit",4,IF(P107="Extremely",5)))))</f>
        <v>4</v>
      </c>
      <c r="BT107" s="10">
        <f t="shared" ca="1" si="632"/>
        <v>4</v>
      </c>
      <c r="BU107" s="10">
        <f t="shared" ca="1" si="632"/>
        <v>4</v>
      </c>
      <c r="BV107" s="10">
        <f t="shared" ca="1" si="632"/>
        <v>3</v>
      </c>
      <c r="BW107" s="10">
        <f t="shared" ca="1" si="632"/>
        <v>3</v>
      </c>
      <c r="BX107" s="10">
        <f t="shared" ca="1" si="632"/>
        <v>3</v>
      </c>
      <c r="BY107" s="10">
        <f t="shared" ca="1" si="632"/>
        <v>3</v>
      </c>
      <c r="BZ107" s="10">
        <f t="shared" ca="1" si="632"/>
        <v>2</v>
      </c>
      <c r="CA107" s="10">
        <f t="shared" ca="1" si="632"/>
        <v>4</v>
      </c>
      <c r="CB107" s="10">
        <f t="shared" ca="1" si="632"/>
        <v>4</v>
      </c>
      <c r="CC107" s="10">
        <f t="shared" ca="1" si="12"/>
        <v>2</v>
      </c>
      <c r="CD107" s="10">
        <f t="shared" ref="CD107:CH107" ca="1" si="633">IF(AA107="Not at all",1,IF(AA107="A little bit",2,IF(AA107="Moderately",3,IF(AA107="Quite a bit",4,IF(AA107="Extremely",5)))))</f>
        <v>4</v>
      </c>
      <c r="CE107" s="10">
        <f t="shared" ca="1" si="633"/>
        <v>5</v>
      </c>
      <c r="CF107" s="10">
        <f t="shared" ca="1" si="633"/>
        <v>3</v>
      </c>
      <c r="CG107" s="10">
        <f t="shared" ca="1" si="633"/>
        <v>1</v>
      </c>
      <c r="CH107" s="10">
        <f t="shared" ca="1" si="633"/>
        <v>2</v>
      </c>
      <c r="CI107" s="10">
        <f t="shared" ref="CI107:CT107" ca="1" si="634">IF(AF107="Never",1,IF(AF107="Rarely",2,IF(AF107="Sometimes",3,IF(AF107="Often",4,IF(AF107="Very Often",5)))))</f>
        <v>3</v>
      </c>
      <c r="CJ107" s="10">
        <f t="shared" ca="1" si="634"/>
        <v>5</v>
      </c>
      <c r="CK107" s="10">
        <f t="shared" ca="1" si="634"/>
        <v>1</v>
      </c>
      <c r="CL107" s="10">
        <f t="shared" ca="1" si="634"/>
        <v>2</v>
      </c>
      <c r="CM107" s="10">
        <f t="shared" ca="1" si="634"/>
        <v>2</v>
      </c>
      <c r="CN107" s="10">
        <f t="shared" ca="1" si="634"/>
        <v>2</v>
      </c>
      <c r="CO107" s="10">
        <f t="shared" ca="1" si="634"/>
        <v>1</v>
      </c>
      <c r="CP107" s="10">
        <f t="shared" ca="1" si="634"/>
        <v>1</v>
      </c>
      <c r="CQ107" s="10">
        <f t="shared" ca="1" si="634"/>
        <v>2</v>
      </c>
      <c r="CR107" s="10">
        <f t="shared" ca="1" si="634"/>
        <v>2</v>
      </c>
      <c r="CS107" s="10">
        <f t="shared" ca="1" si="634"/>
        <v>1</v>
      </c>
      <c r="CT107" s="10">
        <f t="shared" ca="1" si="634"/>
        <v>1</v>
      </c>
      <c r="CU107" s="10">
        <f t="shared" ca="1" si="15"/>
        <v>1</v>
      </c>
      <c r="CV107" s="1">
        <f t="shared" ref="CV107:DE107" ca="1" si="635">IF(AS107="Strongly Disagree",1,IF(AS107="Disagree",2,IF(AS107="Neutral",3,IF(AS107="Agree",4,IF(AS107="Strongly Agree",5)))))</f>
        <v>2</v>
      </c>
      <c r="CW107" s="1">
        <f t="shared" ca="1" si="635"/>
        <v>2</v>
      </c>
      <c r="CX107" s="1">
        <f t="shared" ca="1" si="635"/>
        <v>2</v>
      </c>
      <c r="CY107" s="1">
        <f t="shared" ca="1" si="635"/>
        <v>1</v>
      </c>
      <c r="CZ107" s="1">
        <f t="shared" ca="1" si="635"/>
        <v>2</v>
      </c>
      <c r="DA107" s="1">
        <f t="shared" ca="1" si="635"/>
        <v>3</v>
      </c>
      <c r="DB107" s="1">
        <f t="shared" ca="1" si="635"/>
        <v>4</v>
      </c>
      <c r="DC107" s="1">
        <f t="shared" ca="1" si="635"/>
        <v>2</v>
      </c>
      <c r="DD107" s="1">
        <f t="shared" ca="1" si="635"/>
        <v>5</v>
      </c>
      <c r="DE107" s="1">
        <f t="shared" ca="1" si="635"/>
        <v>3</v>
      </c>
      <c r="DG107" s="1">
        <f t="shared" ca="1" si="17"/>
        <v>1</v>
      </c>
    </row>
    <row r="108" spans="1:111" ht="15">
      <c r="A108" s="8">
        <f ca="1">IFERROR(__xludf.DUMMYFUNCTION("""COMPUTED_VALUE"""),43802.6028999305)</f>
        <v>43802.602899930498</v>
      </c>
      <c r="B108" s="1" t="str">
        <f ca="1">IFERROR(__xludf.DUMMYFUNCTION("""COMPUTED_VALUE"""),"Yes")</f>
        <v>Yes</v>
      </c>
      <c r="C108" s="3" t="str">
        <f ca="1">IFERROR(__xludf.DUMMYFUNCTION("""COMPUTED_VALUE"""),"Sworn Officer")</f>
        <v>Sworn Officer</v>
      </c>
      <c r="D108" s="1" t="str">
        <f ca="1">IFERROR(__xludf.DUMMYFUNCTION("""COMPUTED_VALUE"""),"7-13 years")</f>
        <v>7-13 years</v>
      </c>
      <c r="E108" s="1" t="str">
        <f ca="1">IFERROR(__xludf.DUMMYFUNCTION("""COMPUTED_VALUE"""),"Moderately")</f>
        <v>Moderately</v>
      </c>
      <c r="F108" s="1" t="str">
        <f ca="1">IFERROR(__xludf.DUMMYFUNCTION("""COMPUTED_VALUE"""),"Yes")</f>
        <v>Yes</v>
      </c>
      <c r="G108" s="1" t="str">
        <f ca="1">IFERROR(__xludf.DUMMYFUNCTION("""COMPUTED_VALUE"""),"Sometimes")</f>
        <v>Sometimes</v>
      </c>
      <c r="H108" s="1" t="str">
        <f ca="1">IFERROR(__xludf.DUMMYFUNCTION("""COMPUTED_VALUE"""),"Moderately")</f>
        <v>Moderately</v>
      </c>
      <c r="I108" s="1" t="str">
        <f ca="1">IFERROR(__xludf.DUMMYFUNCTION("""COMPUTED_VALUE"""),"Yes")</f>
        <v>Yes</v>
      </c>
      <c r="J108" s="1" t="str">
        <f ca="1">IFERROR(__xludf.DUMMYFUNCTION("""COMPUTED_VALUE"""),"Yes")</f>
        <v>Yes</v>
      </c>
      <c r="K108" s="1" t="str">
        <f ca="1">IFERROR(__xludf.DUMMYFUNCTION("""COMPUTED_VALUE"""),"Sometimes")</f>
        <v>Sometimes</v>
      </c>
      <c r="L108" s="1" t="str">
        <f ca="1">IFERROR(__xludf.DUMMYFUNCTION("""COMPUTED_VALUE"""),"Agree")</f>
        <v>Agree</v>
      </c>
      <c r="M108" s="1" t="str">
        <f ca="1">IFERROR(__xludf.DUMMYFUNCTION("""COMPUTED_VALUE"""),"Neutral")</f>
        <v>Neutral</v>
      </c>
      <c r="N108" s="1" t="str">
        <f ca="1">IFERROR(__xludf.DUMMYFUNCTION("""COMPUTED_VALUE"""),"A little bit")</f>
        <v>A little bit</v>
      </c>
      <c r="O108" s="1" t="str">
        <f ca="1">IFERROR(__xludf.DUMMYFUNCTION("""COMPUTED_VALUE"""),"Agree")</f>
        <v>Agree</v>
      </c>
      <c r="P108" s="1" t="str">
        <f ca="1">IFERROR(__xludf.DUMMYFUNCTION("""COMPUTED_VALUE"""),"Extremely")</f>
        <v>Extremely</v>
      </c>
      <c r="Q108" s="1" t="str">
        <f ca="1">IFERROR(__xludf.DUMMYFUNCTION("""COMPUTED_VALUE"""),"Moderately")</f>
        <v>Moderately</v>
      </c>
      <c r="R108" s="1" t="str">
        <f ca="1">IFERROR(__xludf.DUMMYFUNCTION("""COMPUTED_VALUE"""),"A little bit")</f>
        <v>A little bit</v>
      </c>
      <c r="S108" s="1" t="str">
        <f ca="1">IFERROR(__xludf.DUMMYFUNCTION("""COMPUTED_VALUE"""),"Moderately")</f>
        <v>Moderately</v>
      </c>
      <c r="T108" s="1" t="str">
        <f ca="1">IFERROR(__xludf.DUMMYFUNCTION("""COMPUTED_VALUE"""),"Moderately")</f>
        <v>Moderately</v>
      </c>
      <c r="U108" s="1" t="str">
        <f ca="1">IFERROR(__xludf.DUMMYFUNCTION("""COMPUTED_VALUE"""),"A little bit")</f>
        <v>A little bit</v>
      </c>
      <c r="V108" s="1" t="str">
        <f ca="1">IFERROR(__xludf.DUMMYFUNCTION("""COMPUTED_VALUE"""),"A little bit")</f>
        <v>A little bit</v>
      </c>
      <c r="W108" s="1" t="str">
        <f ca="1">IFERROR(__xludf.DUMMYFUNCTION("""COMPUTED_VALUE"""),"Not at all")</f>
        <v>Not at all</v>
      </c>
      <c r="X108" s="1" t="str">
        <f ca="1">IFERROR(__xludf.DUMMYFUNCTION("""COMPUTED_VALUE"""),"Moderately")</f>
        <v>Moderately</v>
      </c>
      <c r="Y108" s="1" t="str">
        <f ca="1">IFERROR(__xludf.DUMMYFUNCTION("""COMPUTED_VALUE"""),"Quite a bit")</f>
        <v>Quite a bit</v>
      </c>
      <c r="Z108" s="1" t="str">
        <f ca="1">IFERROR(__xludf.DUMMYFUNCTION("""COMPUTED_VALUE"""),"Positively")</f>
        <v>Positively</v>
      </c>
      <c r="AA108" s="1" t="str">
        <f ca="1">IFERROR(__xludf.DUMMYFUNCTION("""COMPUTED_VALUE"""),"Extremely")</f>
        <v>Extremely</v>
      </c>
      <c r="AB108" s="1" t="str">
        <f ca="1">IFERROR(__xludf.DUMMYFUNCTION("""COMPUTED_VALUE"""),"Extremely")</f>
        <v>Extremely</v>
      </c>
      <c r="AC108" s="1" t="str">
        <f ca="1">IFERROR(__xludf.DUMMYFUNCTION("""COMPUTED_VALUE"""),"Quite a bit")</f>
        <v>Quite a bit</v>
      </c>
      <c r="AD108" s="1" t="str">
        <f ca="1">IFERROR(__xludf.DUMMYFUNCTION("""COMPUTED_VALUE"""),"Not at all")</f>
        <v>Not at all</v>
      </c>
      <c r="AE108" s="1" t="str">
        <f ca="1">IFERROR(__xludf.DUMMYFUNCTION("""COMPUTED_VALUE"""),"Not at all")</f>
        <v>Not at all</v>
      </c>
      <c r="AF108" s="1" t="str">
        <f ca="1">IFERROR(__xludf.DUMMYFUNCTION("""COMPUTED_VALUE"""),"Rarely")</f>
        <v>Rarely</v>
      </c>
      <c r="AG108" s="1" t="str">
        <f ca="1">IFERROR(__xludf.DUMMYFUNCTION("""COMPUTED_VALUE"""),"Rarely")</f>
        <v>Rarely</v>
      </c>
      <c r="AH108" s="1" t="str">
        <f ca="1">IFERROR(__xludf.DUMMYFUNCTION("""COMPUTED_VALUE"""),"Never")</f>
        <v>Never</v>
      </c>
      <c r="AI108" s="1" t="str">
        <f ca="1">IFERROR(__xludf.DUMMYFUNCTION("""COMPUTED_VALUE"""),"Sometimes")</f>
        <v>Sometimes</v>
      </c>
      <c r="AJ108" s="1" t="str">
        <f ca="1">IFERROR(__xludf.DUMMYFUNCTION("""COMPUTED_VALUE"""),"Sometimes")</f>
        <v>Sometimes</v>
      </c>
      <c r="AK108" s="1" t="str">
        <f ca="1">IFERROR(__xludf.DUMMYFUNCTION("""COMPUTED_VALUE"""),"Rarely")</f>
        <v>Rarely</v>
      </c>
      <c r="AL108" s="1" t="str">
        <f ca="1">IFERROR(__xludf.DUMMYFUNCTION("""COMPUTED_VALUE"""),"Rarely")</f>
        <v>Rarely</v>
      </c>
      <c r="AM108" s="1" t="str">
        <f ca="1">IFERROR(__xludf.DUMMYFUNCTION("""COMPUTED_VALUE"""),"Rarely")</f>
        <v>Rarely</v>
      </c>
      <c r="AN108" s="1" t="str">
        <f ca="1">IFERROR(__xludf.DUMMYFUNCTION("""COMPUTED_VALUE"""),"Sometimes")</f>
        <v>Sometimes</v>
      </c>
      <c r="AO108" s="1" t="str">
        <f ca="1">IFERROR(__xludf.DUMMYFUNCTION("""COMPUTED_VALUE"""),"Never")</f>
        <v>Never</v>
      </c>
      <c r="AP108" s="1" t="str">
        <f ca="1">IFERROR(__xludf.DUMMYFUNCTION("""COMPUTED_VALUE"""),"Sometimes")</f>
        <v>Sometimes</v>
      </c>
      <c r="AQ108" s="1" t="str">
        <f ca="1">IFERROR(__xludf.DUMMYFUNCTION("""COMPUTED_VALUE"""),"Never")</f>
        <v>Never</v>
      </c>
      <c r="AR108" s="1" t="str">
        <f ca="1">IFERROR(__xludf.DUMMYFUNCTION("""COMPUTED_VALUE"""),"Never")</f>
        <v>Never</v>
      </c>
      <c r="AS108" s="1" t="str">
        <f ca="1">IFERROR(__xludf.DUMMYFUNCTION("""COMPUTED_VALUE"""),"Disagree")</f>
        <v>Disagree</v>
      </c>
      <c r="AT108" s="1" t="str">
        <f ca="1">IFERROR(__xludf.DUMMYFUNCTION("""COMPUTED_VALUE"""),"Disagree")</f>
        <v>Disagree</v>
      </c>
      <c r="AU108" s="1" t="str">
        <f ca="1">IFERROR(__xludf.DUMMYFUNCTION("""COMPUTED_VALUE"""),"Neutral")</f>
        <v>Neutral</v>
      </c>
      <c r="AV108" s="1" t="str">
        <f ca="1">IFERROR(__xludf.DUMMYFUNCTION("""COMPUTED_VALUE"""),"Disagree")</f>
        <v>Disagree</v>
      </c>
      <c r="AW108" s="1" t="str">
        <f ca="1">IFERROR(__xludf.DUMMYFUNCTION("""COMPUTED_VALUE"""),"Disagree")</f>
        <v>Disagree</v>
      </c>
      <c r="AX108" s="1" t="str">
        <f ca="1">IFERROR(__xludf.DUMMYFUNCTION("""COMPUTED_VALUE"""),"Disagree")</f>
        <v>Disagree</v>
      </c>
      <c r="AY108" s="1" t="str">
        <f ca="1">IFERROR(__xludf.DUMMYFUNCTION("""COMPUTED_VALUE"""),"Disagree")</f>
        <v>Disagree</v>
      </c>
      <c r="AZ108" s="1" t="str">
        <f ca="1">IFERROR(__xludf.DUMMYFUNCTION("""COMPUTED_VALUE"""),"Neutral")</f>
        <v>Neutral</v>
      </c>
      <c r="BA108" s="1" t="str">
        <f ca="1">IFERROR(__xludf.DUMMYFUNCTION("""COMPUTED_VALUE"""),"Neutral")</f>
        <v>Neutral</v>
      </c>
      <c r="BB108" s="1" t="str">
        <f ca="1">IFERROR(__xludf.DUMMYFUNCTION("""COMPUTED_VALUE"""),"Agree")</f>
        <v>Agree</v>
      </c>
      <c r="BC108" s="1" t="str">
        <f ca="1">IFERROR(__xludf.DUMMYFUNCTION("""COMPUTED_VALUE"""),"Join in Positive/ Healthy Family Activities, Exercise, Talk to others outside of the department about your hard shift, Participate in Healthy Recreation/Hobbies, Talk to only those inside the department about your hard shift")</f>
        <v>Join in Positive/ Healthy Family Activities, Exercise, Talk to others outside of the department about your hard shift, Participate in Healthy Recreation/Hobbies, Talk to only those inside the department about your hard shift</v>
      </c>
      <c r="BD108" s="1" t="str">
        <f ca="1">IFERROR(__xludf.DUMMYFUNCTION("""COMPUTED_VALUE"""),"Never")</f>
        <v>Never</v>
      </c>
      <c r="BF108" s="1">
        <f t="shared" ca="1" si="0"/>
        <v>1</v>
      </c>
      <c r="BG108" s="7">
        <f t="shared" ca="1" si="1"/>
        <v>2</v>
      </c>
      <c r="BH108" s="1">
        <f t="shared" ca="1" si="2"/>
        <v>3</v>
      </c>
      <c r="BI108" s="10">
        <f t="shared" ca="1" si="3"/>
        <v>1</v>
      </c>
      <c r="BJ108" s="10">
        <f t="shared" ca="1" si="4"/>
        <v>3</v>
      </c>
      <c r="BK108" s="10">
        <f t="shared" ca="1" si="5"/>
        <v>3</v>
      </c>
      <c r="BL108" s="10">
        <f t="shared" ref="BL108:BM108" ca="1" si="636">IF(I108="Yes",1,IF(I108="No",2))</f>
        <v>1</v>
      </c>
      <c r="BM108" s="10">
        <f t="shared" ca="1" si="636"/>
        <v>1</v>
      </c>
      <c r="BN108" s="10">
        <f t="shared" ca="1" si="7"/>
        <v>3</v>
      </c>
      <c r="BO108" s="10">
        <f t="shared" ref="BO108:BP108" ca="1" si="637">IF(L108="Strongly Disagree",1,IF(L108="Disagree",2,IF(L108="Neutral",3,IF(L108="Agree",4,IF(L108="Strongly Agree",5)))))</f>
        <v>4</v>
      </c>
      <c r="BP108" s="10">
        <f t="shared" ca="1" si="637"/>
        <v>3</v>
      </c>
      <c r="BQ108" s="10">
        <f t="shared" ca="1" si="9"/>
        <v>2</v>
      </c>
      <c r="BR108" s="1">
        <f t="shared" ca="1" si="10"/>
        <v>4</v>
      </c>
      <c r="BS108" s="10">
        <f t="shared" ref="BS108:CB108" ca="1" si="638">IF(P108="Not at all",1,IF(P108="A little bit",2,IF(P108="Moderately",3,IF(P108="Quite a bit",4,IF(P108="Extremely",5)))))</f>
        <v>5</v>
      </c>
      <c r="BT108" s="10">
        <f t="shared" ca="1" si="638"/>
        <v>3</v>
      </c>
      <c r="BU108" s="10">
        <f t="shared" ca="1" si="638"/>
        <v>2</v>
      </c>
      <c r="BV108" s="10">
        <f t="shared" ca="1" si="638"/>
        <v>3</v>
      </c>
      <c r="BW108" s="10">
        <f t="shared" ca="1" si="638"/>
        <v>3</v>
      </c>
      <c r="BX108" s="10">
        <f t="shared" ca="1" si="638"/>
        <v>2</v>
      </c>
      <c r="BY108" s="10">
        <f t="shared" ca="1" si="638"/>
        <v>2</v>
      </c>
      <c r="BZ108" s="10">
        <f t="shared" ca="1" si="638"/>
        <v>1</v>
      </c>
      <c r="CA108" s="10">
        <f t="shared" ca="1" si="638"/>
        <v>3</v>
      </c>
      <c r="CB108" s="10">
        <f t="shared" ca="1" si="638"/>
        <v>4</v>
      </c>
      <c r="CC108" s="10">
        <f t="shared" ca="1" si="12"/>
        <v>2</v>
      </c>
      <c r="CD108" s="10">
        <f t="shared" ref="CD108:CH108" ca="1" si="639">IF(AA108="Not at all",1,IF(AA108="A little bit",2,IF(AA108="Moderately",3,IF(AA108="Quite a bit",4,IF(AA108="Extremely",5)))))</f>
        <v>5</v>
      </c>
      <c r="CE108" s="10">
        <f t="shared" ca="1" si="639"/>
        <v>5</v>
      </c>
      <c r="CF108" s="10">
        <f t="shared" ca="1" si="639"/>
        <v>4</v>
      </c>
      <c r="CG108" s="10">
        <f t="shared" ca="1" si="639"/>
        <v>1</v>
      </c>
      <c r="CH108" s="10">
        <f t="shared" ca="1" si="639"/>
        <v>1</v>
      </c>
      <c r="CI108" s="10">
        <f t="shared" ref="CI108:CT108" ca="1" si="640">IF(AF108="Never",1,IF(AF108="Rarely",2,IF(AF108="Sometimes",3,IF(AF108="Often",4,IF(AF108="Very Often",5)))))</f>
        <v>2</v>
      </c>
      <c r="CJ108" s="10">
        <f t="shared" ca="1" si="640"/>
        <v>2</v>
      </c>
      <c r="CK108" s="10">
        <f t="shared" ca="1" si="640"/>
        <v>1</v>
      </c>
      <c r="CL108" s="10">
        <f t="shared" ca="1" si="640"/>
        <v>3</v>
      </c>
      <c r="CM108" s="10">
        <f t="shared" ca="1" si="640"/>
        <v>3</v>
      </c>
      <c r="CN108" s="10">
        <f t="shared" ca="1" si="640"/>
        <v>2</v>
      </c>
      <c r="CO108" s="10">
        <f t="shared" ca="1" si="640"/>
        <v>2</v>
      </c>
      <c r="CP108" s="10">
        <f t="shared" ca="1" si="640"/>
        <v>2</v>
      </c>
      <c r="CQ108" s="10">
        <f t="shared" ca="1" si="640"/>
        <v>3</v>
      </c>
      <c r="CR108" s="10">
        <f t="shared" ca="1" si="640"/>
        <v>1</v>
      </c>
      <c r="CS108" s="10">
        <f t="shared" ca="1" si="640"/>
        <v>3</v>
      </c>
      <c r="CT108" s="10">
        <f t="shared" ca="1" si="640"/>
        <v>1</v>
      </c>
      <c r="CU108" s="10">
        <f t="shared" ca="1" si="15"/>
        <v>1</v>
      </c>
      <c r="CV108" s="1">
        <f t="shared" ref="CV108:DE108" ca="1" si="641">IF(AS108="Strongly Disagree",1,IF(AS108="Disagree",2,IF(AS108="Neutral",3,IF(AS108="Agree",4,IF(AS108="Strongly Agree",5)))))</f>
        <v>2</v>
      </c>
      <c r="CW108" s="1">
        <f t="shared" ca="1" si="641"/>
        <v>2</v>
      </c>
      <c r="CX108" s="1">
        <f t="shared" ca="1" si="641"/>
        <v>3</v>
      </c>
      <c r="CY108" s="1">
        <f t="shared" ca="1" si="641"/>
        <v>2</v>
      </c>
      <c r="CZ108" s="1">
        <f t="shared" ca="1" si="641"/>
        <v>2</v>
      </c>
      <c r="DA108" s="1">
        <f t="shared" ca="1" si="641"/>
        <v>2</v>
      </c>
      <c r="DB108" s="1">
        <f t="shared" ca="1" si="641"/>
        <v>2</v>
      </c>
      <c r="DC108" s="1">
        <f t="shared" ca="1" si="641"/>
        <v>3</v>
      </c>
      <c r="DD108" s="1">
        <f t="shared" ca="1" si="641"/>
        <v>3</v>
      </c>
      <c r="DE108" s="1">
        <f t="shared" ca="1" si="641"/>
        <v>4</v>
      </c>
      <c r="DG108" s="1">
        <f t="shared" ca="1" si="17"/>
        <v>1</v>
      </c>
    </row>
    <row r="109" spans="1:111" ht="15">
      <c r="A109" s="8">
        <f ca="1">IFERROR(__xludf.DUMMYFUNCTION("""COMPUTED_VALUE"""),43802.6035519097)</f>
        <v>43802.603551909699</v>
      </c>
      <c r="B109" s="1" t="str">
        <f ca="1">IFERROR(__xludf.DUMMYFUNCTION("""COMPUTED_VALUE"""),"Yes")</f>
        <v>Yes</v>
      </c>
      <c r="C109" s="3" t="str">
        <f ca="1">IFERROR(__xludf.DUMMYFUNCTION("""COMPUTED_VALUE"""),"Sworn Officer")</f>
        <v>Sworn Officer</v>
      </c>
      <c r="D109" s="1" t="str">
        <f ca="1">IFERROR(__xludf.DUMMYFUNCTION("""COMPUTED_VALUE"""),"14-20 years")</f>
        <v>14-20 years</v>
      </c>
      <c r="E109" s="1" t="str">
        <f ca="1">IFERROR(__xludf.DUMMYFUNCTION("""COMPUTED_VALUE"""),"A little bit")</f>
        <v>A little bit</v>
      </c>
      <c r="F109" s="1" t="str">
        <f ca="1">IFERROR(__xludf.DUMMYFUNCTION("""COMPUTED_VALUE"""),"No")</f>
        <v>No</v>
      </c>
      <c r="G109" s="1" t="str">
        <f ca="1">IFERROR(__xludf.DUMMYFUNCTION("""COMPUTED_VALUE"""),"Sometimes")</f>
        <v>Sometimes</v>
      </c>
      <c r="H109" s="1" t="str">
        <f ca="1">IFERROR(__xludf.DUMMYFUNCTION("""COMPUTED_VALUE"""),"A little bit")</f>
        <v>A little bit</v>
      </c>
      <c r="I109" s="1" t="str">
        <f ca="1">IFERROR(__xludf.DUMMYFUNCTION("""COMPUTED_VALUE"""),"Yes")</f>
        <v>Yes</v>
      </c>
      <c r="J109" s="1" t="str">
        <f ca="1">IFERROR(__xludf.DUMMYFUNCTION("""COMPUTED_VALUE"""),"Yes")</f>
        <v>Yes</v>
      </c>
      <c r="K109" s="1" t="str">
        <f ca="1">IFERROR(__xludf.DUMMYFUNCTION("""COMPUTED_VALUE"""),"Rarely")</f>
        <v>Rarely</v>
      </c>
      <c r="L109" s="1" t="str">
        <f ca="1">IFERROR(__xludf.DUMMYFUNCTION("""COMPUTED_VALUE"""),"Neutral")</f>
        <v>Neutral</v>
      </c>
      <c r="M109" s="1" t="str">
        <f ca="1">IFERROR(__xludf.DUMMYFUNCTION("""COMPUTED_VALUE"""),"Agree")</f>
        <v>Agree</v>
      </c>
      <c r="N109" s="1" t="str">
        <f ca="1">IFERROR(__xludf.DUMMYFUNCTION("""COMPUTED_VALUE"""),"Not at all")</f>
        <v>Not at all</v>
      </c>
      <c r="O109" s="1" t="str">
        <f ca="1">IFERROR(__xludf.DUMMYFUNCTION("""COMPUTED_VALUE"""),"Agree")</f>
        <v>Agree</v>
      </c>
      <c r="P109" s="1" t="str">
        <f ca="1">IFERROR(__xludf.DUMMYFUNCTION("""COMPUTED_VALUE"""),"Quite a bit")</f>
        <v>Quite a bit</v>
      </c>
      <c r="Q109" s="1" t="str">
        <f ca="1">IFERROR(__xludf.DUMMYFUNCTION("""COMPUTED_VALUE"""),"Quite a bit")</f>
        <v>Quite a bit</v>
      </c>
      <c r="R109" s="1" t="str">
        <f ca="1">IFERROR(__xludf.DUMMYFUNCTION("""COMPUTED_VALUE"""),"Quite a bit")</f>
        <v>Quite a bit</v>
      </c>
      <c r="S109" s="1" t="str">
        <f ca="1">IFERROR(__xludf.DUMMYFUNCTION("""COMPUTED_VALUE"""),"A little bit")</f>
        <v>A little bit</v>
      </c>
      <c r="T109" s="1" t="str">
        <f ca="1">IFERROR(__xludf.DUMMYFUNCTION("""COMPUTED_VALUE"""),"A little bit")</f>
        <v>A little bit</v>
      </c>
      <c r="U109" s="1" t="str">
        <f ca="1">IFERROR(__xludf.DUMMYFUNCTION("""COMPUTED_VALUE"""),"Moderately")</f>
        <v>Moderately</v>
      </c>
      <c r="V109" s="1" t="str">
        <f ca="1">IFERROR(__xludf.DUMMYFUNCTION("""COMPUTED_VALUE"""),"Moderately")</f>
        <v>Moderately</v>
      </c>
      <c r="W109" s="1" t="str">
        <f ca="1">IFERROR(__xludf.DUMMYFUNCTION("""COMPUTED_VALUE"""),"Quite a bit")</f>
        <v>Quite a bit</v>
      </c>
      <c r="X109" s="1" t="str">
        <f ca="1">IFERROR(__xludf.DUMMYFUNCTION("""COMPUTED_VALUE"""),"Moderately")</f>
        <v>Moderately</v>
      </c>
      <c r="Y109" s="1" t="str">
        <f ca="1">IFERROR(__xludf.DUMMYFUNCTION("""COMPUTED_VALUE"""),"Extremely")</f>
        <v>Extremely</v>
      </c>
      <c r="Z109" s="1" t="str">
        <f ca="1">IFERROR(__xludf.DUMMYFUNCTION("""COMPUTED_VALUE"""),"Both")</f>
        <v>Both</v>
      </c>
      <c r="AA109" s="1" t="str">
        <f ca="1">IFERROR(__xludf.DUMMYFUNCTION("""COMPUTED_VALUE"""),"Moderately")</f>
        <v>Moderately</v>
      </c>
      <c r="AB109" s="1" t="str">
        <f ca="1">IFERROR(__xludf.DUMMYFUNCTION("""COMPUTED_VALUE"""),"Extremely")</f>
        <v>Extremely</v>
      </c>
      <c r="AC109" s="1" t="str">
        <f ca="1">IFERROR(__xludf.DUMMYFUNCTION("""COMPUTED_VALUE"""),"Quite a bit")</f>
        <v>Quite a bit</v>
      </c>
      <c r="AD109" s="1" t="str">
        <f ca="1">IFERROR(__xludf.DUMMYFUNCTION("""COMPUTED_VALUE"""),"A little bit")</f>
        <v>A little bit</v>
      </c>
      <c r="AE109" s="1" t="str">
        <f ca="1">IFERROR(__xludf.DUMMYFUNCTION("""COMPUTED_VALUE"""),"Not at all")</f>
        <v>Not at all</v>
      </c>
      <c r="AF109" s="1" t="str">
        <f ca="1">IFERROR(__xludf.DUMMYFUNCTION("""COMPUTED_VALUE"""),"Often")</f>
        <v>Often</v>
      </c>
      <c r="AG109" s="1" t="str">
        <f ca="1">IFERROR(__xludf.DUMMYFUNCTION("""COMPUTED_VALUE"""),"Sometimes")</f>
        <v>Sometimes</v>
      </c>
      <c r="AH109" s="1" t="str">
        <f ca="1">IFERROR(__xludf.DUMMYFUNCTION("""COMPUTED_VALUE"""),"Rarely")</f>
        <v>Rarely</v>
      </c>
      <c r="AI109" s="1" t="str">
        <f ca="1">IFERROR(__xludf.DUMMYFUNCTION("""COMPUTED_VALUE"""),"Sometimes")</f>
        <v>Sometimes</v>
      </c>
      <c r="AJ109" s="1" t="str">
        <f ca="1">IFERROR(__xludf.DUMMYFUNCTION("""COMPUTED_VALUE"""),"Sometimes")</f>
        <v>Sometimes</v>
      </c>
      <c r="AK109" s="1" t="str">
        <f ca="1">IFERROR(__xludf.DUMMYFUNCTION("""COMPUTED_VALUE"""),"Often")</f>
        <v>Often</v>
      </c>
      <c r="AL109" s="1" t="str">
        <f ca="1">IFERROR(__xludf.DUMMYFUNCTION("""COMPUTED_VALUE"""),"Sometimes")</f>
        <v>Sometimes</v>
      </c>
      <c r="AM109" s="1" t="str">
        <f ca="1">IFERROR(__xludf.DUMMYFUNCTION("""COMPUTED_VALUE"""),"Sometimes")</f>
        <v>Sometimes</v>
      </c>
      <c r="AN109" s="1" t="str">
        <f ca="1">IFERROR(__xludf.DUMMYFUNCTION("""COMPUTED_VALUE"""),"Sometimes")</f>
        <v>Sometimes</v>
      </c>
      <c r="AO109" s="1" t="str">
        <f ca="1">IFERROR(__xludf.DUMMYFUNCTION("""COMPUTED_VALUE"""),"Sometimes")</f>
        <v>Sometimes</v>
      </c>
      <c r="AP109" s="1" t="str">
        <f ca="1">IFERROR(__xludf.DUMMYFUNCTION("""COMPUTED_VALUE"""),"Rarely")</f>
        <v>Rarely</v>
      </c>
      <c r="AQ109" s="1" t="str">
        <f ca="1">IFERROR(__xludf.DUMMYFUNCTION("""COMPUTED_VALUE"""),"Never")</f>
        <v>Never</v>
      </c>
      <c r="AR109" s="1" t="str">
        <f ca="1">IFERROR(__xludf.DUMMYFUNCTION("""COMPUTED_VALUE"""),"Never")</f>
        <v>Never</v>
      </c>
      <c r="AS109" s="1" t="str">
        <f ca="1">IFERROR(__xludf.DUMMYFUNCTION("""COMPUTED_VALUE"""),"Neutral")</f>
        <v>Neutral</v>
      </c>
      <c r="AT109" s="1" t="str">
        <f ca="1">IFERROR(__xludf.DUMMYFUNCTION("""COMPUTED_VALUE"""),"Agree")</f>
        <v>Agree</v>
      </c>
      <c r="AU109" s="1" t="str">
        <f ca="1">IFERROR(__xludf.DUMMYFUNCTION("""COMPUTED_VALUE"""),"Strongly Agree")</f>
        <v>Strongly Agree</v>
      </c>
      <c r="AV109" s="1" t="str">
        <f ca="1">IFERROR(__xludf.DUMMYFUNCTION("""COMPUTED_VALUE"""),"Disagree")</f>
        <v>Disagree</v>
      </c>
      <c r="AW109" s="1" t="str">
        <f ca="1">IFERROR(__xludf.DUMMYFUNCTION("""COMPUTED_VALUE"""),"Agree")</f>
        <v>Agree</v>
      </c>
      <c r="AX109" s="1" t="str">
        <f ca="1">IFERROR(__xludf.DUMMYFUNCTION("""COMPUTED_VALUE"""),"Strongly Agree")</f>
        <v>Strongly Agree</v>
      </c>
      <c r="AY109" s="1" t="str">
        <f ca="1">IFERROR(__xludf.DUMMYFUNCTION("""COMPUTED_VALUE"""),"Strongly Agree")</f>
        <v>Strongly Agree</v>
      </c>
      <c r="AZ109" s="1" t="str">
        <f ca="1">IFERROR(__xludf.DUMMYFUNCTION("""COMPUTED_VALUE"""),"Agree")</f>
        <v>Agree</v>
      </c>
      <c r="BA109" s="1" t="str">
        <f ca="1">IFERROR(__xludf.DUMMYFUNCTION("""COMPUTED_VALUE"""),"Agree")</f>
        <v>Agree</v>
      </c>
      <c r="BB109" s="1" t="str">
        <f ca="1">IFERROR(__xludf.DUMMYFUNCTION("""COMPUTED_VALUE"""),"Agree")</f>
        <v>Agree</v>
      </c>
      <c r="BC109" s="1" t="str">
        <f ca="1">IFERROR(__xludf.DUMMYFUNCTION("""COMPUTED_VALUE"""),"Isolate Yourself, Engage in Unhealthy Sexual Activity, Join in Positive/ Healthy Family Activities, Exercise, Participate in Healthy Recreation/Hobbies")</f>
        <v>Isolate Yourself, Engage in Unhealthy Sexual Activity, Join in Positive/ Healthy Family Activities, Exercise, Participate in Healthy Recreation/Hobbies</v>
      </c>
      <c r="BD109" s="1" t="str">
        <f ca="1">IFERROR(__xludf.DUMMYFUNCTION("""COMPUTED_VALUE"""),"Never")</f>
        <v>Never</v>
      </c>
      <c r="BF109" s="1">
        <f t="shared" ca="1" si="0"/>
        <v>1</v>
      </c>
      <c r="BG109" s="7">
        <f t="shared" ca="1" si="1"/>
        <v>3</v>
      </c>
      <c r="BH109" s="1">
        <f t="shared" ca="1" si="2"/>
        <v>2</v>
      </c>
      <c r="BI109" s="10">
        <f t="shared" ca="1" si="3"/>
        <v>2</v>
      </c>
      <c r="BJ109" s="10">
        <f t="shared" ca="1" si="4"/>
        <v>3</v>
      </c>
      <c r="BK109" s="10">
        <f t="shared" ca="1" si="5"/>
        <v>2</v>
      </c>
      <c r="BL109" s="10">
        <f t="shared" ref="BL109:BM109" ca="1" si="642">IF(I109="Yes",1,IF(I109="No",2))</f>
        <v>1</v>
      </c>
      <c r="BM109" s="10">
        <f t="shared" ca="1" si="642"/>
        <v>1</v>
      </c>
      <c r="BN109" s="10">
        <f t="shared" ca="1" si="7"/>
        <v>2</v>
      </c>
      <c r="BO109" s="10">
        <f t="shared" ref="BO109:BP109" ca="1" si="643">IF(L109="Strongly Disagree",1,IF(L109="Disagree",2,IF(L109="Neutral",3,IF(L109="Agree",4,IF(L109="Strongly Agree",5)))))</f>
        <v>3</v>
      </c>
      <c r="BP109" s="10">
        <f t="shared" ca="1" si="643"/>
        <v>4</v>
      </c>
      <c r="BQ109" s="10">
        <f t="shared" ca="1" si="9"/>
        <v>1</v>
      </c>
      <c r="BR109" s="1">
        <f t="shared" ca="1" si="10"/>
        <v>4</v>
      </c>
      <c r="BS109" s="10">
        <f t="shared" ref="BS109:CB109" ca="1" si="644">IF(P109="Not at all",1,IF(P109="A little bit",2,IF(P109="Moderately",3,IF(P109="Quite a bit",4,IF(P109="Extremely",5)))))</f>
        <v>4</v>
      </c>
      <c r="BT109" s="10">
        <f t="shared" ca="1" si="644"/>
        <v>4</v>
      </c>
      <c r="BU109" s="10">
        <f t="shared" ca="1" si="644"/>
        <v>4</v>
      </c>
      <c r="BV109" s="10">
        <f t="shared" ca="1" si="644"/>
        <v>2</v>
      </c>
      <c r="BW109" s="10">
        <f t="shared" ca="1" si="644"/>
        <v>2</v>
      </c>
      <c r="BX109" s="10">
        <f t="shared" ca="1" si="644"/>
        <v>3</v>
      </c>
      <c r="BY109" s="10">
        <f t="shared" ca="1" si="644"/>
        <v>3</v>
      </c>
      <c r="BZ109" s="10">
        <f t="shared" ca="1" si="644"/>
        <v>4</v>
      </c>
      <c r="CA109" s="10">
        <f t="shared" ca="1" si="644"/>
        <v>3</v>
      </c>
      <c r="CB109" s="10">
        <f t="shared" ca="1" si="644"/>
        <v>5</v>
      </c>
      <c r="CC109" s="10">
        <f t="shared" ca="1" si="12"/>
        <v>3</v>
      </c>
      <c r="CD109" s="10">
        <f t="shared" ref="CD109:CH109" ca="1" si="645">IF(AA109="Not at all",1,IF(AA109="A little bit",2,IF(AA109="Moderately",3,IF(AA109="Quite a bit",4,IF(AA109="Extremely",5)))))</f>
        <v>3</v>
      </c>
      <c r="CE109" s="10">
        <f t="shared" ca="1" si="645"/>
        <v>5</v>
      </c>
      <c r="CF109" s="10">
        <f t="shared" ca="1" si="645"/>
        <v>4</v>
      </c>
      <c r="CG109" s="10">
        <f t="shared" ca="1" si="645"/>
        <v>2</v>
      </c>
      <c r="CH109" s="10">
        <f t="shared" ca="1" si="645"/>
        <v>1</v>
      </c>
      <c r="CI109" s="10">
        <f t="shared" ref="CI109:CT109" ca="1" si="646">IF(AF109="Never",1,IF(AF109="Rarely",2,IF(AF109="Sometimes",3,IF(AF109="Often",4,IF(AF109="Very Often",5)))))</f>
        <v>4</v>
      </c>
      <c r="CJ109" s="10">
        <f t="shared" ca="1" si="646"/>
        <v>3</v>
      </c>
      <c r="CK109" s="10">
        <f t="shared" ca="1" si="646"/>
        <v>2</v>
      </c>
      <c r="CL109" s="10">
        <f t="shared" ca="1" si="646"/>
        <v>3</v>
      </c>
      <c r="CM109" s="10">
        <f t="shared" ca="1" si="646"/>
        <v>3</v>
      </c>
      <c r="CN109" s="10">
        <f t="shared" ca="1" si="646"/>
        <v>4</v>
      </c>
      <c r="CO109" s="10">
        <f t="shared" ca="1" si="646"/>
        <v>3</v>
      </c>
      <c r="CP109" s="10">
        <f t="shared" ca="1" si="646"/>
        <v>3</v>
      </c>
      <c r="CQ109" s="10">
        <f t="shared" ca="1" si="646"/>
        <v>3</v>
      </c>
      <c r="CR109" s="10">
        <f t="shared" ca="1" si="646"/>
        <v>3</v>
      </c>
      <c r="CS109" s="10">
        <f t="shared" ca="1" si="646"/>
        <v>2</v>
      </c>
      <c r="CT109" s="10">
        <f t="shared" ca="1" si="646"/>
        <v>1</v>
      </c>
      <c r="CU109" s="10">
        <f t="shared" ca="1" si="15"/>
        <v>1</v>
      </c>
      <c r="CV109" s="1">
        <f t="shared" ref="CV109:DE109" ca="1" si="647">IF(AS109="Strongly Disagree",1,IF(AS109="Disagree",2,IF(AS109="Neutral",3,IF(AS109="Agree",4,IF(AS109="Strongly Agree",5)))))</f>
        <v>3</v>
      </c>
      <c r="CW109" s="1">
        <f t="shared" ca="1" si="647"/>
        <v>4</v>
      </c>
      <c r="CX109" s="1">
        <f t="shared" ca="1" si="647"/>
        <v>5</v>
      </c>
      <c r="CY109" s="1">
        <f t="shared" ca="1" si="647"/>
        <v>2</v>
      </c>
      <c r="CZ109" s="1">
        <f t="shared" ca="1" si="647"/>
        <v>4</v>
      </c>
      <c r="DA109" s="1">
        <f t="shared" ca="1" si="647"/>
        <v>5</v>
      </c>
      <c r="DB109" s="1">
        <f t="shared" ca="1" si="647"/>
        <v>5</v>
      </c>
      <c r="DC109" s="1">
        <f t="shared" ca="1" si="647"/>
        <v>4</v>
      </c>
      <c r="DD109" s="1">
        <f t="shared" ca="1" si="647"/>
        <v>4</v>
      </c>
      <c r="DE109" s="1">
        <f t="shared" ca="1" si="647"/>
        <v>4</v>
      </c>
      <c r="DG109" s="1">
        <f t="shared" ca="1" si="17"/>
        <v>1</v>
      </c>
    </row>
    <row r="110" spans="1:111" ht="15">
      <c r="A110" s="8">
        <f ca="1">IFERROR(__xludf.DUMMYFUNCTION("""COMPUTED_VALUE"""),43802.6073601967)</f>
        <v>43802.6073601967</v>
      </c>
      <c r="B110" s="1" t="str">
        <f ca="1">IFERROR(__xludf.DUMMYFUNCTION("""COMPUTED_VALUE"""),"Yes")</f>
        <v>Yes</v>
      </c>
      <c r="C110" s="3" t="str">
        <f ca="1">IFERROR(__xludf.DUMMYFUNCTION("""COMPUTED_VALUE"""),"Law Enforcement Professional  (Dispatch or other Civilian Department Member )")</f>
        <v>Law Enforcement Professional  (Dispatch or other Civilian Department Member )</v>
      </c>
      <c r="D110" s="1" t="str">
        <f ca="1">IFERROR(__xludf.DUMMYFUNCTION("""COMPUTED_VALUE"""),"1-6 years")</f>
        <v>1-6 years</v>
      </c>
      <c r="E110" s="1" t="str">
        <f ca="1">IFERROR(__xludf.DUMMYFUNCTION("""COMPUTED_VALUE"""),"Quite a bit")</f>
        <v>Quite a bit</v>
      </c>
      <c r="F110" s="1" t="str">
        <f ca="1">IFERROR(__xludf.DUMMYFUNCTION("""COMPUTED_VALUE"""),"Yes")</f>
        <v>Yes</v>
      </c>
      <c r="G110" s="1" t="str">
        <f ca="1">IFERROR(__xludf.DUMMYFUNCTION("""COMPUTED_VALUE"""),"Rarely")</f>
        <v>Rarely</v>
      </c>
      <c r="H110" s="1" t="str">
        <f ca="1">IFERROR(__xludf.DUMMYFUNCTION("""COMPUTED_VALUE"""),"A little bit")</f>
        <v>A little bit</v>
      </c>
      <c r="I110" s="1" t="str">
        <f ca="1">IFERROR(__xludf.DUMMYFUNCTION("""COMPUTED_VALUE"""),"No")</f>
        <v>No</v>
      </c>
      <c r="J110" s="1" t="str">
        <f ca="1">IFERROR(__xludf.DUMMYFUNCTION("""COMPUTED_VALUE"""),"No")</f>
        <v>No</v>
      </c>
      <c r="K110" s="1" t="str">
        <f ca="1">IFERROR(__xludf.DUMMYFUNCTION("""COMPUTED_VALUE"""),"Sometimes")</f>
        <v>Sometimes</v>
      </c>
      <c r="L110" s="1" t="str">
        <f ca="1">IFERROR(__xludf.DUMMYFUNCTION("""COMPUTED_VALUE"""),"Strongly Disagree")</f>
        <v>Strongly Disagree</v>
      </c>
      <c r="M110" s="1" t="str">
        <f ca="1">IFERROR(__xludf.DUMMYFUNCTION("""COMPUTED_VALUE"""),"Neutral")</f>
        <v>Neutral</v>
      </c>
      <c r="N110" s="1" t="str">
        <f ca="1">IFERROR(__xludf.DUMMYFUNCTION("""COMPUTED_VALUE"""),"Extremely")</f>
        <v>Extremely</v>
      </c>
      <c r="O110" s="1" t="str">
        <f ca="1">IFERROR(__xludf.DUMMYFUNCTION("""COMPUTED_VALUE"""),"Strongly agree")</f>
        <v>Strongly agree</v>
      </c>
      <c r="P110" s="1" t="str">
        <f ca="1">IFERROR(__xludf.DUMMYFUNCTION("""COMPUTED_VALUE"""),"Not at all")</f>
        <v>Not at all</v>
      </c>
      <c r="Q110" s="1" t="str">
        <f ca="1">IFERROR(__xludf.DUMMYFUNCTION("""COMPUTED_VALUE"""),"Moderately")</f>
        <v>Moderately</v>
      </c>
      <c r="R110" s="1" t="str">
        <f ca="1">IFERROR(__xludf.DUMMYFUNCTION("""COMPUTED_VALUE"""),"Moderately")</f>
        <v>Moderately</v>
      </c>
      <c r="S110" s="1" t="str">
        <f ca="1">IFERROR(__xludf.DUMMYFUNCTION("""COMPUTED_VALUE"""),"Quite a bit")</f>
        <v>Quite a bit</v>
      </c>
      <c r="T110" s="1" t="str">
        <f ca="1">IFERROR(__xludf.DUMMYFUNCTION("""COMPUTED_VALUE"""),"Quite a bit")</f>
        <v>Quite a bit</v>
      </c>
      <c r="U110" s="1" t="str">
        <f ca="1">IFERROR(__xludf.DUMMYFUNCTION("""COMPUTED_VALUE"""),"Quite a bit")</f>
        <v>Quite a bit</v>
      </c>
      <c r="V110" s="1" t="str">
        <f ca="1">IFERROR(__xludf.DUMMYFUNCTION("""COMPUTED_VALUE"""),"Quite a bit")</f>
        <v>Quite a bit</v>
      </c>
      <c r="W110" s="1" t="str">
        <f ca="1">IFERROR(__xludf.DUMMYFUNCTION("""COMPUTED_VALUE"""),"Extremely")</f>
        <v>Extremely</v>
      </c>
      <c r="X110" s="1" t="str">
        <f ca="1">IFERROR(__xludf.DUMMYFUNCTION("""COMPUTED_VALUE"""),"Moderately")</f>
        <v>Moderately</v>
      </c>
      <c r="Y110" s="1" t="str">
        <f ca="1">IFERROR(__xludf.DUMMYFUNCTION("""COMPUTED_VALUE"""),"Quite a bit")</f>
        <v>Quite a bit</v>
      </c>
      <c r="Z110" s="1" t="str">
        <f ca="1">IFERROR(__xludf.DUMMYFUNCTION("""COMPUTED_VALUE"""),"Not at all")</f>
        <v>Not at all</v>
      </c>
      <c r="AA110" s="1" t="str">
        <f ca="1">IFERROR(__xludf.DUMMYFUNCTION("""COMPUTED_VALUE"""),"Not at all")</f>
        <v>Not at all</v>
      </c>
      <c r="AB110" s="1" t="str">
        <f ca="1">IFERROR(__xludf.DUMMYFUNCTION("""COMPUTED_VALUE"""),"Not at all")</f>
        <v>Not at all</v>
      </c>
      <c r="AC110" s="1" t="str">
        <f ca="1">IFERROR(__xludf.DUMMYFUNCTION("""COMPUTED_VALUE"""),"Not at all")</f>
        <v>Not at all</v>
      </c>
      <c r="AD110" s="1" t="str">
        <f ca="1">IFERROR(__xludf.DUMMYFUNCTION("""COMPUTED_VALUE"""),"Not at all")</f>
        <v>Not at all</v>
      </c>
      <c r="AE110" s="1" t="str">
        <f ca="1">IFERROR(__xludf.DUMMYFUNCTION("""COMPUTED_VALUE"""),"Not at all")</f>
        <v>Not at all</v>
      </c>
      <c r="AF110" s="1" t="str">
        <f ca="1">IFERROR(__xludf.DUMMYFUNCTION("""COMPUTED_VALUE"""),"Often")</f>
        <v>Often</v>
      </c>
      <c r="AG110" s="1" t="str">
        <f ca="1">IFERROR(__xludf.DUMMYFUNCTION("""COMPUTED_VALUE"""),"Very Often")</f>
        <v>Very Often</v>
      </c>
      <c r="AH110" s="1" t="str">
        <f ca="1">IFERROR(__xludf.DUMMYFUNCTION("""COMPUTED_VALUE"""),"Never")</f>
        <v>Never</v>
      </c>
      <c r="AI110" s="1" t="str">
        <f ca="1">IFERROR(__xludf.DUMMYFUNCTION("""COMPUTED_VALUE"""),"Sometimes")</f>
        <v>Sometimes</v>
      </c>
      <c r="AJ110" s="1" t="str">
        <f ca="1">IFERROR(__xludf.DUMMYFUNCTION("""COMPUTED_VALUE"""),"Sometimes")</f>
        <v>Sometimes</v>
      </c>
      <c r="AK110" s="1" t="str">
        <f ca="1">IFERROR(__xludf.DUMMYFUNCTION("""COMPUTED_VALUE"""),"Very Often")</f>
        <v>Very Often</v>
      </c>
      <c r="AL110" s="1" t="str">
        <f ca="1">IFERROR(__xludf.DUMMYFUNCTION("""COMPUTED_VALUE"""),"Sometimes")</f>
        <v>Sometimes</v>
      </c>
      <c r="AM110" s="1" t="str">
        <f ca="1">IFERROR(__xludf.DUMMYFUNCTION("""COMPUTED_VALUE"""),"Often")</f>
        <v>Often</v>
      </c>
      <c r="AN110" s="1" t="str">
        <f ca="1">IFERROR(__xludf.DUMMYFUNCTION("""COMPUTED_VALUE"""),"Often")</f>
        <v>Often</v>
      </c>
      <c r="AO110" s="1" t="str">
        <f ca="1">IFERROR(__xludf.DUMMYFUNCTION("""COMPUTED_VALUE"""),"Rarely")</f>
        <v>Rarely</v>
      </c>
      <c r="AP110" s="1" t="str">
        <f ca="1">IFERROR(__xludf.DUMMYFUNCTION("""COMPUTED_VALUE"""),"Rarely")</f>
        <v>Rarely</v>
      </c>
      <c r="AQ110" s="1" t="str">
        <f ca="1">IFERROR(__xludf.DUMMYFUNCTION("""COMPUTED_VALUE"""),"Never")</f>
        <v>Never</v>
      </c>
      <c r="AR110" s="1" t="str">
        <f ca="1">IFERROR(__xludf.DUMMYFUNCTION("""COMPUTED_VALUE"""),"Never")</f>
        <v>Never</v>
      </c>
      <c r="AS110" s="1" t="str">
        <f ca="1">IFERROR(__xludf.DUMMYFUNCTION("""COMPUTED_VALUE"""),"Agree")</f>
        <v>Agree</v>
      </c>
      <c r="AT110" s="1" t="str">
        <f ca="1">IFERROR(__xludf.DUMMYFUNCTION("""COMPUTED_VALUE"""),"Agree")</f>
        <v>Agree</v>
      </c>
      <c r="AU110" s="1" t="str">
        <f ca="1">IFERROR(__xludf.DUMMYFUNCTION("""COMPUTED_VALUE"""),"Strongly Agree")</f>
        <v>Strongly Agree</v>
      </c>
      <c r="AV110" s="1" t="str">
        <f ca="1">IFERROR(__xludf.DUMMYFUNCTION("""COMPUTED_VALUE"""),"Strongly Agree")</f>
        <v>Strongly Agree</v>
      </c>
      <c r="AW110" s="1" t="str">
        <f ca="1">IFERROR(__xludf.DUMMYFUNCTION("""COMPUTED_VALUE"""),"Strongly Agree")</f>
        <v>Strongly Agree</v>
      </c>
      <c r="AX110" s="1" t="str">
        <f ca="1">IFERROR(__xludf.DUMMYFUNCTION("""COMPUTED_VALUE"""),"Strongly Agree")</f>
        <v>Strongly Agree</v>
      </c>
      <c r="AY110" s="1" t="str">
        <f ca="1">IFERROR(__xludf.DUMMYFUNCTION("""COMPUTED_VALUE"""),"Strongly Agree")</f>
        <v>Strongly Agree</v>
      </c>
      <c r="AZ110" s="1" t="str">
        <f ca="1">IFERROR(__xludf.DUMMYFUNCTION("""COMPUTED_VALUE"""),"Neutral")</f>
        <v>Neutral</v>
      </c>
      <c r="BA110" s="1" t="str">
        <f ca="1">IFERROR(__xludf.DUMMYFUNCTION("""COMPUTED_VALUE"""),"Agree")</f>
        <v>Agree</v>
      </c>
      <c r="BB110" s="1" t="str">
        <f ca="1">IFERROR(__xludf.DUMMYFUNCTION("""COMPUTED_VALUE"""),"Neutral")</f>
        <v>Neutral</v>
      </c>
      <c r="BC110" s="1" t="str">
        <f ca="1">IFERROR(__xludf.DUMMYFUNCTION("""COMPUTED_VALUE"""),"Isolate Yourself, Meditation/ Mindfulness, Talk to others outside of the department about your hard shift")</f>
        <v>Isolate Yourself, Meditation/ Mindfulness, Talk to others outside of the department about your hard shift</v>
      </c>
      <c r="BD110" s="1" t="str">
        <f ca="1">IFERROR(__xludf.DUMMYFUNCTION("""COMPUTED_VALUE"""),"Never")</f>
        <v>Never</v>
      </c>
      <c r="BF110" s="1">
        <f t="shared" ca="1" si="0"/>
        <v>2</v>
      </c>
      <c r="BG110" s="7">
        <f t="shared" ca="1" si="1"/>
        <v>1</v>
      </c>
      <c r="BH110" s="1">
        <f t="shared" ca="1" si="2"/>
        <v>4</v>
      </c>
      <c r="BI110" s="10">
        <f t="shared" ca="1" si="3"/>
        <v>1</v>
      </c>
      <c r="BJ110" s="10">
        <f t="shared" ca="1" si="4"/>
        <v>2</v>
      </c>
      <c r="BK110" s="10">
        <f t="shared" ca="1" si="5"/>
        <v>2</v>
      </c>
      <c r="BL110" s="10">
        <f t="shared" ref="BL110:BM110" ca="1" si="648">IF(I110="Yes",1,IF(I110="No",2))</f>
        <v>2</v>
      </c>
      <c r="BM110" s="10">
        <f t="shared" ca="1" si="648"/>
        <v>2</v>
      </c>
      <c r="BN110" s="10">
        <f t="shared" ca="1" si="7"/>
        <v>3</v>
      </c>
      <c r="BO110" s="10">
        <f t="shared" ref="BO110:BP110" ca="1" si="649">IF(L110="Strongly Disagree",1,IF(L110="Disagree",2,IF(L110="Neutral",3,IF(L110="Agree",4,IF(L110="Strongly Agree",5)))))</f>
        <v>1</v>
      </c>
      <c r="BP110" s="10">
        <f t="shared" ca="1" si="649"/>
        <v>3</v>
      </c>
      <c r="BQ110" s="10">
        <f t="shared" ca="1" si="9"/>
        <v>5</v>
      </c>
      <c r="BR110" s="1">
        <f t="shared" ca="1" si="10"/>
        <v>5</v>
      </c>
      <c r="BS110" s="10">
        <f t="shared" ref="BS110:CB110" ca="1" si="650">IF(P110="Not at all",1,IF(P110="A little bit",2,IF(P110="Moderately",3,IF(P110="Quite a bit",4,IF(P110="Extremely",5)))))</f>
        <v>1</v>
      </c>
      <c r="BT110" s="10">
        <f t="shared" ca="1" si="650"/>
        <v>3</v>
      </c>
      <c r="BU110" s="10">
        <f t="shared" ca="1" si="650"/>
        <v>3</v>
      </c>
      <c r="BV110" s="10">
        <f t="shared" ca="1" si="650"/>
        <v>4</v>
      </c>
      <c r="BW110" s="10">
        <f t="shared" ca="1" si="650"/>
        <v>4</v>
      </c>
      <c r="BX110" s="10">
        <f t="shared" ca="1" si="650"/>
        <v>4</v>
      </c>
      <c r="BY110" s="10">
        <f t="shared" ca="1" si="650"/>
        <v>4</v>
      </c>
      <c r="BZ110" s="10">
        <f t="shared" ca="1" si="650"/>
        <v>5</v>
      </c>
      <c r="CA110" s="10">
        <f t="shared" ca="1" si="650"/>
        <v>3</v>
      </c>
      <c r="CB110" s="10">
        <f t="shared" ca="1" si="650"/>
        <v>4</v>
      </c>
      <c r="CC110" s="10">
        <f t="shared" ca="1" si="12"/>
        <v>4</v>
      </c>
      <c r="CD110" s="10">
        <f t="shared" ref="CD110:CH110" ca="1" si="651">IF(AA110="Not at all",1,IF(AA110="A little bit",2,IF(AA110="Moderately",3,IF(AA110="Quite a bit",4,IF(AA110="Extremely",5)))))</f>
        <v>1</v>
      </c>
      <c r="CE110" s="10">
        <f t="shared" ca="1" si="651"/>
        <v>1</v>
      </c>
      <c r="CF110" s="10">
        <f t="shared" ca="1" si="651"/>
        <v>1</v>
      </c>
      <c r="CG110" s="10">
        <f t="shared" ca="1" si="651"/>
        <v>1</v>
      </c>
      <c r="CH110" s="10">
        <f t="shared" ca="1" si="651"/>
        <v>1</v>
      </c>
      <c r="CI110" s="10">
        <f t="shared" ref="CI110:CT110" ca="1" si="652">IF(AF110="Never",1,IF(AF110="Rarely",2,IF(AF110="Sometimes",3,IF(AF110="Often",4,IF(AF110="Very Often",5)))))</f>
        <v>4</v>
      </c>
      <c r="CJ110" s="10">
        <f t="shared" ca="1" si="652"/>
        <v>5</v>
      </c>
      <c r="CK110" s="10">
        <f t="shared" ca="1" si="652"/>
        <v>1</v>
      </c>
      <c r="CL110" s="10">
        <f t="shared" ca="1" si="652"/>
        <v>3</v>
      </c>
      <c r="CM110" s="10">
        <f t="shared" ca="1" si="652"/>
        <v>3</v>
      </c>
      <c r="CN110" s="10">
        <f t="shared" ca="1" si="652"/>
        <v>5</v>
      </c>
      <c r="CO110" s="10">
        <f t="shared" ca="1" si="652"/>
        <v>3</v>
      </c>
      <c r="CP110" s="10">
        <f t="shared" ca="1" si="652"/>
        <v>4</v>
      </c>
      <c r="CQ110" s="10">
        <f t="shared" ca="1" si="652"/>
        <v>4</v>
      </c>
      <c r="CR110" s="10">
        <f t="shared" ca="1" si="652"/>
        <v>2</v>
      </c>
      <c r="CS110" s="10">
        <f t="shared" ca="1" si="652"/>
        <v>2</v>
      </c>
      <c r="CT110" s="10">
        <f t="shared" ca="1" si="652"/>
        <v>1</v>
      </c>
      <c r="CU110" s="10">
        <f t="shared" ca="1" si="15"/>
        <v>1</v>
      </c>
      <c r="CV110" s="1">
        <f t="shared" ref="CV110:DE110" ca="1" si="653">IF(AS110="Strongly Disagree",1,IF(AS110="Disagree",2,IF(AS110="Neutral",3,IF(AS110="Agree",4,IF(AS110="Strongly Agree",5)))))</f>
        <v>4</v>
      </c>
      <c r="CW110" s="1">
        <f t="shared" ca="1" si="653"/>
        <v>4</v>
      </c>
      <c r="CX110" s="1">
        <f t="shared" ca="1" si="653"/>
        <v>5</v>
      </c>
      <c r="CY110" s="1">
        <f t="shared" ca="1" si="653"/>
        <v>5</v>
      </c>
      <c r="CZ110" s="1">
        <f t="shared" ca="1" si="653"/>
        <v>5</v>
      </c>
      <c r="DA110" s="1">
        <f t="shared" ca="1" si="653"/>
        <v>5</v>
      </c>
      <c r="DB110" s="1">
        <f t="shared" ca="1" si="653"/>
        <v>5</v>
      </c>
      <c r="DC110" s="1">
        <f t="shared" ca="1" si="653"/>
        <v>3</v>
      </c>
      <c r="DD110" s="1">
        <f t="shared" ca="1" si="653"/>
        <v>4</v>
      </c>
      <c r="DE110" s="1">
        <f t="shared" ca="1" si="653"/>
        <v>3</v>
      </c>
      <c r="DG110" s="1">
        <f t="shared" ca="1" si="17"/>
        <v>1</v>
      </c>
    </row>
    <row r="111" spans="1:111" ht="15">
      <c r="A111" s="8">
        <f ca="1">IFERROR(__xludf.DUMMYFUNCTION("""COMPUTED_VALUE"""),43802.610716956)</f>
        <v>43802.610716955998</v>
      </c>
      <c r="B111" s="1" t="str">
        <f ca="1">IFERROR(__xludf.DUMMYFUNCTION("""COMPUTED_VALUE"""),"Yes")</f>
        <v>Yes</v>
      </c>
      <c r="C111" s="3" t="str">
        <f ca="1">IFERROR(__xludf.DUMMYFUNCTION("""COMPUTED_VALUE"""),"Law Enforcement Professional  (Dispatch or other Civilian Department Member )")</f>
        <v>Law Enforcement Professional  (Dispatch or other Civilian Department Member )</v>
      </c>
      <c r="D111" s="1" t="str">
        <f ca="1">IFERROR(__xludf.DUMMYFUNCTION("""COMPUTED_VALUE"""),"20+ years")</f>
        <v>20+ years</v>
      </c>
      <c r="E111" s="1" t="str">
        <f ca="1">IFERROR(__xludf.DUMMYFUNCTION("""COMPUTED_VALUE"""),"A little bit")</f>
        <v>A little bit</v>
      </c>
      <c r="F111" s="1" t="str">
        <f ca="1">IFERROR(__xludf.DUMMYFUNCTION("""COMPUTED_VALUE"""),"Yes")</f>
        <v>Yes</v>
      </c>
      <c r="G111" s="1" t="str">
        <f ca="1">IFERROR(__xludf.DUMMYFUNCTION("""COMPUTED_VALUE"""),"Sometimes")</f>
        <v>Sometimes</v>
      </c>
      <c r="H111" s="1" t="str">
        <f ca="1">IFERROR(__xludf.DUMMYFUNCTION("""COMPUTED_VALUE"""),"A little bit")</f>
        <v>A little bit</v>
      </c>
      <c r="I111" s="1" t="str">
        <f ca="1">IFERROR(__xludf.DUMMYFUNCTION("""COMPUTED_VALUE"""),"No")</f>
        <v>No</v>
      </c>
      <c r="J111" s="1" t="str">
        <f ca="1">IFERROR(__xludf.DUMMYFUNCTION("""COMPUTED_VALUE"""),"No")</f>
        <v>No</v>
      </c>
      <c r="K111" s="1" t="str">
        <f ca="1">IFERROR(__xludf.DUMMYFUNCTION("""COMPUTED_VALUE"""),"Rarely")</f>
        <v>Rarely</v>
      </c>
      <c r="L111" s="1" t="str">
        <f ca="1">IFERROR(__xludf.DUMMYFUNCTION("""COMPUTED_VALUE"""),"")</f>
        <v/>
      </c>
      <c r="M111" s="1" t="str">
        <f ca="1">IFERROR(__xludf.DUMMYFUNCTION("""COMPUTED_VALUE"""),"Disagree")</f>
        <v>Disagree</v>
      </c>
      <c r="N111" s="1" t="str">
        <f ca="1">IFERROR(__xludf.DUMMYFUNCTION("""COMPUTED_VALUE"""),"A little bit")</f>
        <v>A little bit</v>
      </c>
      <c r="O111" s="1" t="str">
        <f ca="1">IFERROR(__xludf.DUMMYFUNCTION("""COMPUTED_VALUE"""),"Neutral")</f>
        <v>Neutral</v>
      </c>
      <c r="P111" s="1" t="str">
        <f ca="1">IFERROR(__xludf.DUMMYFUNCTION("""COMPUTED_VALUE"""),"Quite a bit")</f>
        <v>Quite a bit</v>
      </c>
      <c r="Q111" s="1" t="str">
        <f ca="1">IFERROR(__xludf.DUMMYFUNCTION("""COMPUTED_VALUE"""),"Moderately")</f>
        <v>Moderately</v>
      </c>
      <c r="R111" s="1" t="str">
        <f ca="1">IFERROR(__xludf.DUMMYFUNCTION("""COMPUTED_VALUE"""),"Moderately")</f>
        <v>Moderately</v>
      </c>
      <c r="S111" s="1" t="str">
        <f ca="1">IFERROR(__xludf.DUMMYFUNCTION("""COMPUTED_VALUE"""),"A little bit")</f>
        <v>A little bit</v>
      </c>
      <c r="T111" s="1" t="str">
        <f ca="1">IFERROR(__xludf.DUMMYFUNCTION("""COMPUTED_VALUE"""),"A little bit")</f>
        <v>A little bit</v>
      </c>
      <c r="U111" s="1" t="str">
        <f ca="1">IFERROR(__xludf.DUMMYFUNCTION("""COMPUTED_VALUE"""),"A little bit")</f>
        <v>A little bit</v>
      </c>
      <c r="V111" s="1" t="str">
        <f ca="1">IFERROR(__xludf.DUMMYFUNCTION("""COMPUTED_VALUE"""),"Quite a bit")</f>
        <v>Quite a bit</v>
      </c>
      <c r="W111" s="1" t="str">
        <f ca="1">IFERROR(__xludf.DUMMYFUNCTION("""COMPUTED_VALUE"""),"Moderately")</f>
        <v>Moderately</v>
      </c>
      <c r="X111" s="1" t="str">
        <f ca="1">IFERROR(__xludf.DUMMYFUNCTION("""COMPUTED_VALUE"""),"A little bit")</f>
        <v>A little bit</v>
      </c>
      <c r="Y111" s="1" t="str">
        <f ca="1">IFERROR(__xludf.DUMMYFUNCTION("""COMPUTED_VALUE"""),"Moderately")</f>
        <v>Moderately</v>
      </c>
      <c r="Z111" s="1" t="str">
        <f ca="1">IFERROR(__xludf.DUMMYFUNCTION("""COMPUTED_VALUE"""),"Both")</f>
        <v>Both</v>
      </c>
      <c r="AA111" s="1" t="str">
        <f ca="1">IFERROR(__xludf.DUMMYFUNCTION("""COMPUTED_VALUE"""),"Moderately")</f>
        <v>Moderately</v>
      </c>
      <c r="AB111" s="1" t="str">
        <f ca="1">IFERROR(__xludf.DUMMYFUNCTION("""COMPUTED_VALUE"""),"Moderately")</f>
        <v>Moderately</v>
      </c>
      <c r="AC111" s="1" t="str">
        <f ca="1">IFERROR(__xludf.DUMMYFUNCTION("""COMPUTED_VALUE"""),"Moderately")</f>
        <v>Moderately</v>
      </c>
      <c r="AD111" s="1" t="str">
        <f ca="1">IFERROR(__xludf.DUMMYFUNCTION("""COMPUTED_VALUE"""),"Not at all")</f>
        <v>Not at all</v>
      </c>
      <c r="AE111" s="1" t="str">
        <f ca="1">IFERROR(__xludf.DUMMYFUNCTION("""COMPUTED_VALUE"""),"Not at all")</f>
        <v>Not at all</v>
      </c>
      <c r="AF111" s="1" t="str">
        <f ca="1">IFERROR(__xludf.DUMMYFUNCTION("""COMPUTED_VALUE"""),"Often")</f>
        <v>Often</v>
      </c>
      <c r="AG111" s="1" t="str">
        <f ca="1">IFERROR(__xludf.DUMMYFUNCTION("""COMPUTED_VALUE"""),"Very Often")</f>
        <v>Very Often</v>
      </c>
      <c r="AH111" s="1" t="str">
        <f ca="1">IFERROR(__xludf.DUMMYFUNCTION("""COMPUTED_VALUE"""),"Rarely")</f>
        <v>Rarely</v>
      </c>
      <c r="AI111" s="1" t="str">
        <f ca="1">IFERROR(__xludf.DUMMYFUNCTION("""COMPUTED_VALUE"""),"Sometimes")</f>
        <v>Sometimes</v>
      </c>
      <c r="AJ111" s="1" t="str">
        <f ca="1">IFERROR(__xludf.DUMMYFUNCTION("""COMPUTED_VALUE"""),"Sometimes")</f>
        <v>Sometimes</v>
      </c>
      <c r="AK111" s="1" t="str">
        <f ca="1">IFERROR(__xludf.DUMMYFUNCTION("""COMPUTED_VALUE"""),"Sometimes")</f>
        <v>Sometimes</v>
      </c>
      <c r="AL111" s="1" t="str">
        <f ca="1">IFERROR(__xludf.DUMMYFUNCTION("""COMPUTED_VALUE"""),"Sometimes")</f>
        <v>Sometimes</v>
      </c>
      <c r="AM111" s="1" t="str">
        <f ca="1">IFERROR(__xludf.DUMMYFUNCTION("""COMPUTED_VALUE"""),"Never")</f>
        <v>Never</v>
      </c>
      <c r="AN111" s="1" t="str">
        <f ca="1">IFERROR(__xludf.DUMMYFUNCTION("""COMPUTED_VALUE"""),"Rarely")</f>
        <v>Rarely</v>
      </c>
      <c r="AO111" s="1" t="str">
        <f ca="1">IFERROR(__xludf.DUMMYFUNCTION("""COMPUTED_VALUE"""),"Rarely")</f>
        <v>Rarely</v>
      </c>
      <c r="AP111" s="1" t="str">
        <f ca="1">IFERROR(__xludf.DUMMYFUNCTION("""COMPUTED_VALUE"""),"Rarely")</f>
        <v>Rarely</v>
      </c>
      <c r="AQ111" s="1" t="str">
        <f ca="1">IFERROR(__xludf.DUMMYFUNCTION("""COMPUTED_VALUE"""),"Never")</f>
        <v>Never</v>
      </c>
      <c r="AR111" s="1" t="str">
        <f ca="1">IFERROR(__xludf.DUMMYFUNCTION("""COMPUTED_VALUE"""),"Never")</f>
        <v>Never</v>
      </c>
      <c r="AS111" s="1" t="str">
        <f ca="1">IFERROR(__xludf.DUMMYFUNCTION("""COMPUTED_VALUE"""),"Strongly Agree")</f>
        <v>Strongly Agree</v>
      </c>
      <c r="AT111" s="1" t="str">
        <f ca="1">IFERROR(__xludf.DUMMYFUNCTION("""COMPUTED_VALUE"""),"Neutral")</f>
        <v>Neutral</v>
      </c>
      <c r="AU111" s="1" t="str">
        <f ca="1">IFERROR(__xludf.DUMMYFUNCTION("""COMPUTED_VALUE"""),"Agree")</f>
        <v>Agree</v>
      </c>
      <c r="AV111" s="1" t="str">
        <f ca="1">IFERROR(__xludf.DUMMYFUNCTION("""COMPUTED_VALUE"""),"Strongly Disagree")</f>
        <v>Strongly Disagree</v>
      </c>
      <c r="AW111" s="1" t="str">
        <f ca="1">IFERROR(__xludf.DUMMYFUNCTION("""COMPUTED_VALUE"""),"Strongly Disagree")</f>
        <v>Strongly Disagree</v>
      </c>
      <c r="AX111" s="1" t="str">
        <f ca="1">IFERROR(__xludf.DUMMYFUNCTION("""COMPUTED_VALUE"""),"Strongly Disagree")</f>
        <v>Strongly Disagree</v>
      </c>
      <c r="AY111" s="1" t="str">
        <f ca="1">IFERROR(__xludf.DUMMYFUNCTION("""COMPUTED_VALUE"""),"Neutral")</f>
        <v>Neutral</v>
      </c>
      <c r="AZ111" s="1" t="str">
        <f ca="1">IFERROR(__xludf.DUMMYFUNCTION("""COMPUTED_VALUE"""),"Disagree")</f>
        <v>Disagree</v>
      </c>
      <c r="BA111" s="1" t="str">
        <f ca="1">IFERROR(__xludf.DUMMYFUNCTION("""COMPUTED_VALUE"""),"Agree")</f>
        <v>Agree</v>
      </c>
      <c r="BB111" s="1" t="str">
        <f ca="1">IFERROR(__xludf.DUMMYFUNCTION("""COMPUTED_VALUE"""),"Neutral")</f>
        <v>Neutral</v>
      </c>
      <c r="BC111" s="1" t="str">
        <f ca="1">IFERROR(__xludf.DUMMYFUNCTION("""COMPUTED_VALUE"""),"Isolate Yourself, Join in Positive/ Healthy Family Activities, Talk to others outside of the department about your hard shift")</f>
        <v>Isolate Yourself, Join in Positive/ Healthy Family Activities, Talk to others outside of the department about your hard shift</v>
      </c>
      <c r="BD111" s="1" t="str">
        <f ca="1">IFERROR(__xludf.DUMMYFUNCTION("""COMPUTED_VALUE"""),"Rarely")</f>
        <v>Rarely</v>
      </c>
      <c r="BF111" s="1">
        <f t="shared" ca="1" si="0"/>
        <v>2</v>
      </c>
      <c r="BG111" s="7">
        <f t="shared" ca="1" si="1"/>
        <v>4</v>
      </c>
      <c r="BH111" s="1">
        <f t="shared" ca="1" si="2"/>
        <v>2</v>
      </c>
      <c r="BI111" s="10">
        <f t="shared" ca="1" si="3"/>
        <v>1</v>
      </c>
      <c r="BJ111" s="10">
        <f t="shared" ca="1" si="4"/>
        <v>3</v>
      </c>
      <c r="BK111" s="10">
        <f t="shared" ca="1" si="5"/>
        <v>2</v>
      </c>
      <c r="BL111" s="10">
        <f t="shared" ref="BL111:BM111" ca="1" si="654">IF(I111="Yes",1,IF(I111="No",2))</f>
        <v>2</v>
      </c>
      <c r="BM111" s="10">
        <f t="shared" ca="1" si="654"/>
        <v>2</v>
      </c>
      <c r="BN111" s="10">
        <f t="shared" ca="1" si="7"/>
        <v>2</v>
      </c>
      <c r="BO111" s="10" t="b">
        <f t="shared" ref="BO111:BP111" ca="1" si="655">IF(L111="Strongly Disagree",1,IF(L111="Disagree",2,IF(L111="Neutral",3,IF(L111="Agree",4,IF(L111="Strongly Agree",5)))))</f>
        <v>0</v>
      </c>
      <c r="BP111" s="10">
        <f t="shared" ca="1" si="655"/>
        <v>2</v>
      </c>
      <c r="BQ111" s="10">
        <f t="shared" ca="1" si="9"/>
        <v>2</v>
      </c>
      <c r="BR111" s="1">
        <f t="shared" ca="1" si="10"/>
        <v>3</v>
      </c>
      <c r="BS111" s="10">
        <f t="shared" ref="BS111:CB111" ca="1" si="656">IF(P111="Not at all",1,IF(P111="A little bit",2,IF(P111="Moderately",3,IF(P111="Quite a bit",4,IF(P111="Extremely",5)))))</f>
        <v>4</v>
      </c>
      <c r="BT111" s="10">
        <f t="shared" ca="1" si="656"/>
        <v>3</v>
      </c>
      <c r="BU111" s="10">
        <f t="shared" ca="1" si="656"/>
        <v>3</v>
      </c>
      <c r="BV111" s="10">
        <f t="shared" ca="1" si="656"/>
        <v>2</v>
      </c>
      <c r="BW111" s="10">
        <f t="shared" ca="1" si="656"/>
        <v>2</v>
      </c>
      <c r="BX111" s="10">
        <f t="shared" ca="1" si="656"/>
        <v>2</v>
      </c>
      <c r="BY111" s="10">
        <f t="shared" ca="1" si="656"/>
        <v>4</v>
      </c>
      <c r="BZ111" s="10">
        <f t="shared" ca="1" si="656"/>
        <v>3</v>
      </c>
      <c r="CA111" s="10">
        <f t="shared" ca="1" si="656"/>
        <v>2</v>
      </c>
      <c r="CB111" s="10">
        <f t="shared" ca="1" si="656"/>
        <v>3</v>
      </c>
      <c r="CC111" s="10">
        <f t="shared" ca="1" si="12"/>
        <v>3</v>
      </c>
      <c r="CD111" s="10">
        <f t="shared" ref="CD111:CH111" ca="1" si="657">IF(AA111="Not at all",1,IF(AA111="A little bit",2,IF(AA111="Moderately",3,IF(AA111="Quite a bit",4,IF(AA111="Extremely",5)))))</f>
        <v>3</v>
      </c>
      <c r="CE111" s="10">
        <f t="shared" ca="1" si="657"/>
        <v>3</v>
      </c>
      <c r="CF111" s="10">
        <f t="shared" ca="1" si="657"/>
        <v>3</v>
      </c>
      <c r="CG111" s="10">
        <f t="shared" ca="1" si="657"/>
        <v>1</v>
      </c>
      <c r="CH111" s="10">
        <f t="shared" ca="1" si="657"/>
        <v>1</v>
      </c>
      <c r="CI111" s="10">
        <f t="shared" ref="CI111:CT111" ca="1" si="658">IF(AF111="Never",1,IF(AF111="Rarely",2,IF(AF111="Sometimes",3,IF(AF111="Often",4,IF(AF111="Very Often",5)))))</f>
        <v>4</v>
      </c>
      <c r="CJ111" s="10">
        <f t="shared" ca="1" si="658"/>
        <v>5</v>
      </c>
      <c r="CK111" s="10">
        <f t="shared" ca="1" si="658"/>
        <v>2</v>
      </c>
      <c r="CL111" s="10">
        <f t="shared" ca="1" si="658"/>
        <v>3</v>
      </c>
      <c r="CM111" s="10">
        <f t="shared" ca="1" si="658"/>
        <v>3</v>
      </c>
      <c r="CN111" s="10">
        <f t="shared" ca="1" si="658"/>
        <v>3</v>
      </c>
      <c r="CO111" s="10">
        <f t="shared" ca="1" si="658"/>
        <v>3</v>
      </c>
      <c r="CP111" s="10">
        <f t="shared" ca="1" si="658"/>
        <v>1</v>
      </c>
      <c r="CQ111" s="10">
        <f t="shared" ca="1" si="658"/>
        <v>2</v>
      </c>
      <c r="CR111" s="10">
        <f t="shared" ca="1" si="658"/>
        <v>2</v>
      </c>
      <c r="CS111" s="10">
        <f t="shared" ca="1" si="658"/>
        <v>2</v>
      </c>
      <c r="CT111" s="10">
        <f t="shared" ca="1" si="658"/>
        <v>1</v>
      </c>
      <c r="CU111" s="10">
        <f t="shared" ca="1" si="15"/>
        <v>1</v>
      </c>
      <c r="CV111" s="1">
        <f t="shared" ref="CV111:DE111" ca="1" si="659">IF(AS111="Strongly Disagree",1,IF(AS111="Disagree",2,IF(AS111="Neutral",3,IF(AS111="Agree",4,IF(AS111="Strongly Agree",5)))))</f>
        <v>5</v>
      </c>
      <c r="CW111" s="1">
        <f t="shared" ca="1" si="659"/>
        <v>3</v>
      </c>
      <c r="CX111" s="1">
        <f t="shared" ca="1" si="659"/>
        <v>4</v>
      </c>
      <c r="CY111" s="1">
        <f t="shared" ca="1" si="659"/>
        <v>1</v>
      </c>
      <c r="CZ111" s="1">
        <f t="shared" ca="1" si="659"/>
        <v>1</v>
      </c>
      <c r="DA111" s="1">
        <f t="shared" ca="1" si="659"/>
        <v>1</v>
      </c>
      <c r="DB111" s="1">
        <f t="shared" ca="1" si="659"/>
        <v>3</v>
      </c>
      <c r="DC111" s="1">
        <f t="shared" ca="1" si="659"/>
        <v>2</v>
      </c>
      <c r="DD111" s="1">
        <f t="shared" ca="1" si="659"/>
        <v>4</v>
      </c>
      <c r="DE111" s="1">
        <f t="shared" ca="1" si="659"/>
        <v>3</v>
      </c>
      <c r="DG111" s="1">
        <f t="shared" ca="1" si="17"/>
        <v>2</v>
      </c>
    </row>
    <row r="112" spans="1:111" ht="15">
      <c r="A112" s="8">
        <f ca="1">IFERROR(__xludf.DUMMYFUNCTION("""COMPUTED_VALUE"""),43802.6117974537)</f>
        <v>43802.611797453697</v>
      </c>
      <c r="B112" s="1" t="str">
        <f ca="1">IFERROR(__xludf.DUMMYFUNCTION("""COMPUTED_VALUE"""),"Yes")</f>
        <v>Yes</v>
      </c>
      <c r="C112" s="3" t="str">
        <f ca="1">IFERROR(__xludf.DUMMYFUNCTION("""COMPUTED_VALUE"""),"Law Enforcement Professional  (Dispatch or other Civilian Department Member )")</f>
        <v>Law Enforcement Professional  (Dispatch or other Civilian Department Member )</v>
      </c>
      <c r="D112" s="1" t="str">
        <f ca="1">IFERROR(__xludf.DUMMYFUNCTION("""COMPUTED_VALUE"""),"20+ years")</f>
        <v>20+ years</v>
      </c>
      <c r="E112" s="1" t="str">
        <f ca="1">IFERROR(__xludf.DUMMYFUNCTION("""COMPUTED_VALUE"""),"A little bit")</f>
        <v>A little bit</v>
      </c>
      <c r="F112" s="1" t="str">
        <f ca="1">IFERROR(__xludf.DUMMYFUNCTION("""COMPUTED_VALUE"""),"No")</f>
        <v>No</v>
      </c>
      <c r="G112" s="1" t="str">
        <f ca="1">IFERROR(__xludf.DUMMYFUNCTION("""COMPUTED_VALUE"""),"Never")</f>
        <v>Never</v>
      </c>
      <c r="H112" s="1" t="str">
        <f ca="1">IFERROR(__xludf.DUMMYFUNCTION("""COMPUTED_VALUE"""),"A little bit")</f>
        <v>A little bit</v>
      </c>
      <c r="I112" s="1" t="str">
        <f ca="1">IFERROR(__xludf.DUMMYFUNCTION("""COMPUTED_VALUE"""),"No")</f>
        <v>No</v>
      </c>
      <c r="J112" s="1" t="str">
        <f ca="1">IFERROR(__xludf.DUMMYFUNCTION("""COMPUTED_VALUE"""),"No")</f>
        <v>No</v>
      </c>
      <c r="K112" s="1" t="str">
        <f ca="1">IFERROR(__xludf.DUMMYFUNCTION("""COMPUTED_VALUE"""),"Never")</f>
        <v>Never</v>
      </c>
      <c r="L112" s="1" t="str">
        <f ca="1">IFERROR(__xludf.DUMMYFUNCTION("""COMPUTED_VALUE"""),"Neutral")</f>
        <v>Neutral</v>
      </c>
      <c r="M112" s="1" t="str">
        <f ca="1">IFERROR(__xludf.DUMMYFUNCTION("""COMPUTED_VALUE"""),"Neutral")</f>
        <v>Neutral</v>
      </c>
      <c r="N112" s="1" t="str">
        <f ca="1">IFERROR(__xludf.DUMMYFUNCTION("""COMPUTED_VALUE"""),"Not at all")</f>
        <v>Not at all</v>
      </c>
      <c r="O112" s="1" t="str">
        <f ca="1">IFERROR(__xludf.DUMMYFUNCTION("""COMPUTED_VALUE"""),"Agree")</f>
        <v>Agree</v>
      </c>
      <c r="P112" s="1" t="str">
        <f ca="1">IFERROR(__xludf.DUMMYFUNCTION("""COMPUTED_VALUE"""),"Not at all")</f>
        <v>Not at all</v>
      </c>
      <c r="Q112" s="1" t="str">
        <f ca="1">IFERROR(__xludf.DUMMYFUNCTION("""COMPUTED_VALUE"""),"Not at all")</f>
        <v>Not at all</v>
      </c>
      <c r="R112" s="1" t="str">
        <f ca="1">IFERROR(__xludf.DUMMYFUNCTION("""COMPUTED_VALUE"""),"Not at all")</f>
        <v>Not at all</v>
      </c>
      <c r="S112" s="1" t="str">
        <f ca="1">IFERROR(__xludf.DUMMYFUNCTION("""COMPUTED_VALUE"""),"Not at all")</f>
        <v>Not at all</v>
      </c>
      <c r="T112" s="1" t="str">
        <f ca="1">IFERROR(__xludf.DUMMYFUNCTION("""COMPUTED_VALUE"""),"Not at all")</f>
        <v>Not at all</v>
      </c>
      <c r="U112" s="1" t="str">
        <f ca="1">IFERROR(__xludf.DUMMYFUNCTION("""COMPUTED_VALUE"""),"Not at all")</f>
        <v>Not at all</v>
      </c>
      <c r="V112" s="1" t="str">
        <f ca="1">IFERROR(__xludf.DUMMYFUNCTION("""COMPUTED_VALUE"""),"Not at all")</f>
        <v>Not at all</v>
      </c>
      <c r="W112" s="1" t="str">
        <f ca="1">IFERROR(__xludf.DUMMYFUNCTION("""COMPUTED_VALUE"""),"Quite a bit")</f>
        <v>Quite a bit</v>
      </c>
      <c r="X112" s="1" t="str">
        <f ca="1">IFERROR(__xludf.DUMMYFUNCTION("""COMPUTED_VALUE"""),"Not at all")</f>
        <v>Not at all</v>
      </c>
      <c r="Y112" s="1" t="str">
        <f ca="1">IFERROR(__xludf.DUMMYFUNCTION("""COMPUTED_VALUE"""),"Quite a bit")</f>
        <v>Quite a bit</v>
      </c>
      <c r="Z112" s="1" t="str">
        <f ca="1">IFERROR(__xludf.DUMMYFUNCTION("""COMPUTED_VALUE"""),"Negatively")</f>
        <v>Negatively</v>
      </c>
      <c r="AA112" s="1" t="str">
        <f ca="1">IFERROR(__xludf.DUMMYFUNCTION("""COMPUTED_VALUE"""),"Not at all")</f>
        <v>Not at all</v>
      </c>
      <c r="AB112" s="1" t="str">
        <f ca="1">IFERROR(__xludf.DUMMYFUNCTION("""COMPUTED_VALUE"""),"A little bit")</f>
        <v>A little bit</v>
      </c>
      <c r="AC112" s="1" t="str">
        <f ca="1">IFERROR(__xludf.DUMMYFUNCTION("""COMPUTED_VALUE"""),"A little bit")</f>
        <v>A little bit</v>
      </c>
      <c r="AD112" s="1" t="str">
        <f ca="1">IFERROR(__xludf.DUMMYFUNCTION("""COMPUTED_VALUE"""),"Not at all")</f>
        <v>Not at all</v>
      </c>
      <c r="AE112" s="1" t="str">
        <f ca="1">IFERROR(__xludf.DUMMYFUNCTION("""COMPUTED_VALUE"""),"Not at all")</f>
        <v>Not at all</v>
      </c>
      <c r="AF112" s="1" t="str">
        <f ca="1">IFERROR(__xludf.DUMMYFUNCTION("""COMPUTED_VALUE"""),"Very Often")</f>
        <v>Very Often</v>
      </c>
      <c r="AG112" s="1" t="str">
        <f ca="1">IFERROR(__xludf.DUMMYFUNCTION("""COMPUTED_VALUE"""),"Very Often")</f>
        <v>Very Often</v>
      </c>
      <c r="AH112" s="1" t="str">
        <f ca="1">IFERROR(__xludf.DUMMYFUNCTION("""COMPUTED_VALUE"""),"Rarely")</f>
        <v>Rarely</v>
      </c>
      <c r="AI112" s="1" t="str">
        <f ca="1">IFERROR(__xludf.DUMMYFUNCTION("""COMPUTED_VALUE"""),"Never")</f>
        <v>Never</v>
      </c>
      <c r="AJ112" s="1" t="str">
        <f ca="1">IFERROR(__xludf.DUMMYFUNCTION("""COMPUTED_VALUE"""),"Sometimes")</f>
        <v>Sometimes</v>
      </c>
      <c r="AK112" s="1" t="str">
        <f ca="1">IFERROR(__xludf.DUMMYFUNCTION("""COMPUTED_VALUE"""),"Sometimes")</f>
        <v>Sometimes</v>
      </c>
      <c r="AL112" s="1" t="str">
        <f ca="1">IFERROR(__xludf.DUMMYFUNCTION("""COMPUTED_VALUE"""),"Very Often")</f>
        <v>Very Often</v>
      </c>
      <c r="AM112" s="1" t="str">
        <f ca="1">IFERROR(__xludf.DUMMYFUNCTION("""COMPUTED_VALUE"""),"Very Often")</f>
        <v>Very Often</v>
      </c>
      <c r="AN112" s="1" t="str">
        <f ca="1">IFERROR(__xludf.DUMMYFUNCTION("""COMPUTED_VALUE"""),"Sometimes")</f>
        <v>Sometimes</v>
      </c>
      <c r="AO112" s="1" t="str">
        <f ca="1">IFERROR(__xludf.DUMMYFUNCTION("""COMPUTED_VALUE"""),"Sometimes")</f>
        <v>Sometimes</v>
      </c>
      <c r="AP112" s="1" t="str">
        <f ca="1">IFERROR(__xludf.DUMMYFUNCTION("""COMPUTED_VALUE"""),"Sometimes")</f>
        <v>Sometimes</v>
      </c>
      <c r="AQ112" s="1" t="str">
        <f ca="1">IFERROR(__xludf.DUMMYFUNCTION("""COMPUTED_VALUE"""),"Never")</f>
        <v>Never</v>
      </c>
      <c r="AR112" s="1" t="str">
        <f ca="1">IFERROR(__xludf.DUMMYFUNCTION("""COMPUTED_VALUE"""),"Never")</f>
        <v>Never</v>
      </c>
      <c r="AS112" s="1" t="str">
        <f ca="1">IFERROR(__xludf.DUMMYFUNCTION("""COMPUTED_VALUE"""),"Strongly Disagree")</f>
        <v>Strongly Disagree</v>
      </c>
      <c r="AT112" s="1" t="str">
        <f ca="1">IFERROR(__xludf.DUMMYFUNCTION("""COMPUTED_VALUE"""),"Disagree")</f>
        <v>Disagree</v>
      </c>
      <c r="AU112" s="1" t="str">
        <f ca="1">IFERROR(__xludf.DUMMYFUNCTION("""COMPUTED_VALUE"""),"Agree")</f>
        <v>Agree</v>
      </c>
      <c r="AV112" s="1" t="str">
        <f ca="1">IFERROR(__xludf.DUMMYFUNCTION("""COMPUTED_VALUE"""),"Disagree")</f>
        <v>Disagree</v>
      </c>
      <c r="AW112" s="1" t="str">
        <f ca="1">IFERROR(__xludf.DUMMYFUNCTION("""COMPUTED_VALUE"""),"Disagree")</f>
        <v>Disagree</v>
      </c>
      <c r="AX112" s="1" t="str">
        <f ca="1">IFERROR(__xludf.DUMMYFUNCTION("""COMPUTED_VALUE"""),"Disagree")</f>
        <v>Disagree</v>
      </c>
      <c r="AY112" s="1" t="str">
        <f ca="1">IFERROR(__xludf.DUMMYFUNCTION("""COMPUTED_VALUE"""),"Disagree")</f>
        <v>Disagree</v>
      </c>
      <c r="AZ112" s="1" t="str">
        <f ca="1">IFERROR(__xludf.DUMMYFUNCTION("""COMPUTED_VALUE"""),"Disagree")</f>
        <v>Disagree</v>
      </c>
      <c r="BA112" s="1" t="str">
        <f ca="1">IFERROR(__xludf.DUMMYFUNCTION("""COMPUTED_VALUE"""),"Agree")</f>
        <v>Agree</v>
      </c>
      <c r="BB112" s="1" t="str">
        <f ca="1">IFERROR(__xludf.DUMMYFUNCTION("""COMPUTED_VALUE"""),"Neutral")</f>
        <v>Neutral</v>
      </c>
      <c r="BC112" s="1" t="str">
        <f ca="1">IFERROR(__xludf.DUMMYFUNCTION("""COMPUTED_VALUE"""),"Join in Positive/ Healthy Family Activities, Exercise, Meditation/ Mindfulness, Talk to others outside of the department about your hard shift, Participate in Healthy Recreation/Hobbies")</f>
        <v>Join in Positive/ Healthy Family Activities, Exercise, Meditation/ Mindfulness, Talk to others outside of the department about your hard shift, Participate in Healthy Recreation/Hobbies</v>
      </c>
      <c r="BD112" s="1" t="str">
        <f ca="1">IFERROR(__xludf.DUMMYFUNCTION("""COMPUTED_VALUE"""),"Sometimes")</f>
        <v>Sometimes</v>
      </c>
      <c r="BF112" s="1">
        <f t="shared" ca="1" si="0"/>
        <v>2</v>
      </c>
      <c r="BG112" s="7">
        <f t="shared" ca="1" si="1"/>
        <v>4</v>
      </c>
      <c r="BH112" s="1">
        <f t="shared" ca="1" si="2"/>
        <v>2</v>
      </c>
      <c r="BI112" s="10">
        <f t="shared" ca="1" si="3"/>
        <v>2</v>
      </c>
      <c r="BJ112" s="10">
        <f t="shared" ca="1" si="4"/>
        <v>1</v>
      </c>
      <c r="BK112" s="10">
        <f t="shared" ca="1" si="5"/>
        <v>2</v>
      </c>
      <c r="BL112" s="10">
        <f t="shared" ref="BL112:BM112" ca="1" si="660">IF(I112="Yes",1,IF(I112="No",2))</f>
        <v>2</v>
      </c>
      <c r="BM112" s="10">
        <f t="shared" ca="1" si="660"/>
        <v>2</v>
      </c>
      <c r="BN112" s="10">
        <f t="shared" ca="1" si="7"/>
        <v>1</v>
      </c>
      <c r="BO112" s="10">
        <f t="shared" ref="BO112:BP112" ca="1" si="661">IF(L112="Strongly Disagree",1,IF(L112="Disagree",2,IF(L112="Neutral",3,IF(L112="Agree",4,IF(L112="Strongly Agree",5)))))</f>
        <v>3</v>
      </c>
      <c r="BP112" s="10">
        <f t="shared" ca="1" si="661"/>
        <v>3</v>
      </c>
      <c r="BQ112" s="10">
        <f t="shared" ca="1" si="9"/>
        <v>1</v>
      </c>
      <c r="BR112" s="1">
        <f t="shared" ca="1" si="10"/>
        <v>4</v>
      </c>
      <c r="BS112" s="10">
        <f t="shared" ref="BS112:CB112" ca="1" si="662">IF(P112="Not at all",1,IF(P112="A little bit",2,IF(P112="Moderately",3,IF(P112="Quite a bit",4,IF(P112="Extremely",5)))))</f>
        <v>1</v>
      </c>
      <c r="BT112" s="10">
        <f t="shared" ca="1" si="662"/>
        <v>1</v>
      </c>
      <c r="BU112" s="10">
        <f t="shared" ca="1" si="662"/>
        <v>1</v>
      </c>
      <c r="BV112" s="10">
        <f t="shared" ca="1" si="662"/>
        <v>1</v>
      </c>
      <c r="BW112" s="10">
        <f t="shared" ca="1" si="662"/>
        <v>1</v>
      </c>
      <c r="BX112" s="10">
        <f t="shared" ca="1" si="662"/>
        <v>1</v>
      </c>
      <c r="BY112" s="10">
        <f t="shared" ca="1" si="662"/>
        <v>1</v>
      </c>
      <c r="BZ112" s="10">
        <f t="shared" ca="1" si="662"/>
        <v>4</v>
      </c>
      <c r="CA112" s="10">
        <f t="shared" ca="1" si="662"/>
        <v>1</v>
      </c>
      <c r="CB112" s="10">
        <f t="shared" ca="1" si="662"/>
        <v>4</v>
      </c>
      <c r="CC112" s="10">
        <f t="shared" ca="1" si="12"/>
        <v>1</v>
      </c>
      <c r="CD112" s="10">
        <f t="shared" ref="CD112:CH112" ca="1" si="663">IF(AA112="Not at all",1,IF(AA112="A little bit",2,IF(AA112="Moderately",3,IF(AA112="Quite a bit",4,IF(AA112="Extremely",5)))))</f>
        <v>1</v>
      </c>
      <c r="CE112" s="10">
        <f t="shared" ca="1" si="663"/>
        <v>2</v>
      </c>
      <c r="CF112" s="10">
        <f t="shared" ca="1" si="663"/>
        <v>2</v>
      </c>
      <c r="CG112" s="10">
        <f t="shared" ca="1" si="663"/>
        <v>1</v>
      </c>
      <c r="CH112" s="10">
        <f t="shared" ca="1" si="663"/>
        <v>1</v>
      </c>
      <c r="CI112" s="10">
        <f t="shared" ref="CI112:CT112" ca="1" si="664">IF(AF112="Never",1,IF(AF112="Rarely",2,IF(AF112="Sometimes",3,IF(AF112="Often",4,IF(AF112="Very Often",5)))))</f>
        <v>5</v>
      </c>
      <c r="CJ112" s="10">
        <f t="shared" ca="1" si="664"/>
        <v>5</v>
      </c>
      <c r="CK112" s="10">
        <f t="shared" ca="1" si="664"/>
        <v>2</v>
      </c>
      <c r="CL112" s="10">
        <f t="shared" ca="1" si="664"/>
        <v>1</v>
      </c>
      <c r="CM112" s="10">
        <f t="shared" ca="1" si="664"/>
        <v>3</v>
      </c>
      <c r="CN112" s="10">
        <f t="shared" ca="1" si="664"/>
        <v>3</v>
      </c>
      <c r="CO112" s="10">
        <f t="shared" ca="1" si="664"/>
        <v>5</v>
      </c>
      <c r="CP112" s="10">
        <f t="shared" ca="1" si="664"/>
        <v>5</v>
      </c>
      <c r="CQ112" s="10">
        <f t="shared" ca="1" si="664"/>
        <v>3</v>
      </c>
      <c r="CR112" s="10">
        <f t="shared" ca="1" si="664"/>
        <v>3</v>
      </c>
      <c r="CS112" s="10">
        <f t="shared" ca="1" si="664"/>
        <v>3</v>
      </c>
      <c r="CT112" s="10">
        <f t="shared" ca="1" si="664"/>
        <v>1</v>
      </c>
      <c r="CU112" s="10">
        <f t="shared" ca="1" si="15"/>
        <v>1</v>
      </c>
      <c r="CV112" s="1">
        <f t="shared" ref="CV112:DE112" ca="1" si="665">IF(AS112="Strongly Disagree",1,IF(AS112="Disagree",2,IF(AS112="Neutral",3,IF(AS112="Agree",4,IF(AS112="Strongly Agree",5)))))</f>
        <v>1</v>
      </c>
      <c r="CW112" s="1">
        <f t="shared" ca="1" si="665"/>
        <v>2</v>
      </c>
      <c r="CX112" s="1">
        <f t="shared" ca="1" si="665"/>
        <v>4</v>
      </c>
      <c r="CY112" s="1">
        <f t="shared" ca="1" si="665"/>
        <v>2</v>
      </c>
      <c r="CZ112" s="1">
        <f t="shared" ca="1" si="665"/>
        <v>2</v>
      </c>
      <c r="DA112" s="1">
        <f t="shared" ca="1" si="665"/>
        <v>2</v>
      </c>
      <c r="DB112" s="1">
        <f t="shared" ca="1" si="665"/>
        <v>2</v>
      </c>
      <c r="DC112" s="1">
        <f t="shared" ca="1" si="665"/>
        <v>2</v>
      </c>
      <c r="DD112" s="1">
        <f t="shared" ca="1" si="665"/>
        <v>4</v>
      </c>
      <c r="DE112" s="1">
        <f t="shared" ca="1" si="665"/>
        <v>3</v>
      </c>
      <c r="DG112" s="1">
        <f t="shared" ca="1" si="17"/>
        <v>3</v>
      </c>
    </row>
    <row r="113" spans="1:111" ht="15">
      <c r="A113" s="8">
        <f ca="1">IFERROR(__xludf.DUMMYFUNCTION("""COMPUTED_VALUE"""),43802.6155095601)</f>
        <v>43802.615509560099</v>
      </c>
      <c r="B113" s="1" t="str">
        <f ca="1">IFERROR(__xludf.DUMMYFUNCTION("""COMPUTED_VALUE"""),"Yes")</f>
        <v>Yes</v>
      </c>
      <c r="C113" s="3" t="str">
        <f ca="1">IFERROR(__xludf.DUMMYFUNCTION("""COMPUTED_VALUE"""),"Sworn Officer")</f>
        <v>Sworn Officer</v>
      </c>
      <c r="D113" s="1" t="str">
        <f ca="1">IFERROR(__xludf.DUMMYFUNCTION("""COMPUTED_VALUE"""),"7-13 years")</f>
        <v>7-13 years</v>
      </c>
      <c r="E113" s="1" t="str">
        <f ca="1">IFERROR(__xludf.DUMMYFUNCTION("""COMPUTED_VALUE"""),"Quite a bit")</f>
        <v>Quite a bit</v>
      </c>
      <c r="F113" s="1" t="str">
        <f ca="1">IFERROR(__xludf.DUMMYFUNCTION("""COMPUTED_VALUE"""),"Yes")</f>
        <v>Yes</v>
      </c>
      <c r="G113" s="1" t="str">
        <f ca="1">IFERROR(__xludf.DUMMYFUNCTION("""COMPUTED_VALUE"""),"Sometimes")</f>
        <v>Sometimes</v>
      </c>
      <c r="H113" s="1" t="str">
        <f ca="1">IFERROR(__xludf.DUMMYFUNCTION("""COMPUTED_VALUE"""),"Moderately")</f>
        <v>Moderately</v>
      </c>
      <c r="I113" s="1" t="str">
        <f ca="1">IFERROR(__xludf.DUMMYFUNCTION("""COMPUTED_VALUE"""),"Yes")</f>
        <v>Yes</v>
      </c>
      <c r="J113" s="1" t="str">
        <f ca="1">IFERROR(__xludf.DUMMYFUNCTION("""COMPUTED_VALUE"""),"Yes")</f>
        <v>Yes</v>
      </c>
      <c r="K113" s="1" t="str">
        <f ca="1">IFERROR(__xludf.DUMMYFUNCTION("""COMPUTED_VALUE"""),"Rarely")</f>
        <v>Rarely</v>
      </c>
      <c r="L113" s="1" t="str">
        <f ca="1">IFERROR(__xludf.DUMMYFUNCTION("""COMPUTED_VALUE"""),"Neutral")</f>
        <v>Neutral</v>
      </c>
      <c r="M113" s="1" t="str">
        <f ca="1">IFERROR(__xludf.DUMMYFUNCTION("""COMPUTED_VALUE"""),"Agree")</f>
        <v>Agree</v>
      </c>
      <c r="N113" s="1" t="str">
        <f ca="1">IFERROR(__xludf.DUMMYFUNCTION("""COMPUTED_VALUE"""),"Moderately")</f>
        <v>Moderately</v>
      </c>
      <c r="O113" s="1" t="str">
        <f ca="1">IFERROR(__xludf.DUMMYFUNCTION("""COMPUTED_VALUE"""),"Disagree")</f>
        <v>Disagree</v>
      </c>
      <c r="P113" s="1" t="str">
        <f ca="1">IFERROR(__xludf.DUMMYFUNCTION("""COMPUTED_VALUE"""),"Quite a bit")</f>
        <v>Quite a bit</v>
      </c>
      <c r="Q113" s="1" t="str">
        <f ca="1">IFERROR(__xludf.DUMMYFUNCTION("""COMPUTED_VALUE"""),"A little bit")</f>
        <v>A little bit</v>
      </c>
      <c r="R113" s="1" t="str">
        <f ca="1">IFERROR(__xludf.DUMMYFUNCTION("""COMPUTED_VALUE"""),"Moderately")</f>
        <v>Moderately</v>
      </c>
      <c r="S113" s="1" t="str">
        <f ca="1">IFERROR(__xludf.DUMMYFUNCTION("""COMPUTED_VALUE"""),"A little bit")</f>
        <v>A little bit</v>
      </c>
      <c r="T113" s="1" t="str">
        <f ca="1">IFERROR(__xludf.DUMMYFUNCTION("""COMPUTED_VALUE"""),"A little bit")</f>
        <v>A little bit</v>
      </c>
      <c r="U113" s="1" t="str">
        <f ca="1">IFERROR(__xludf.DUMMYFUNCTION("""COMPUTED_VALUE"""),"Quite a bit")</f>
        <v>Quite a bit</v>
      </c>
      <c r="V113" s="1" t="str">
        <f ca="1">IFERROR(__xludf.DUMMYFUNCTION("""COMPUTED_VALUE"""),"A little bit")</f>
        <v>A little bit</v>
      </c>
      <c r="W113" s="1" t="str">
        <f ca="1">IFERROR(__xludf.DUMMYFUNCTION("""COMPUTED_VALUE"""),"Moderately")</f>
        <v>Moderately</v>
      </c>
      <c r="X113" s="1" t="str">
        <f ca="1">IFERROR(__xludf.DUMMYFUNCTION("""COMPUTED_VALUE"""),"Moderately")</f>
        <v>Moderately</v>
      </c>
      <c r="Y113" s="1" t="str">
        <f ca="1">IFERROR(__xludf.DUMMYFUNCTION("""COMPUTED_VALUE"""),"Quite a bit")</f>
        <v>Quite a bit</v>
      </c>
      <c r="Z113" s="1" t="str">
        <f ca="1">IFERROR(__xludf.DUMMYFUNCTION("""COMPUTED_VALUE"""),"Both")</f>
        <v>Both</v>
      </c>
      <c r="AA113" s="1" t="str">
        <f ca="1">IFERROR(__xludf.DUMMYFUNCTION("""COMPUTED_VALUE"""),"Not at all")</f>
        <v>Not at all</v>
      </c>
      <c r="AB113" s="1" t="str">
        <f ca="1">IFERROR(__xludf.DUMMYFUNCTION("""COMPUTED_VALUE"""),"A little bit")</f>
        <v>A little bit</v>
      </c>
      <c r="AC113" s="1" t="str">
        <f ca="1">IFERROR(__xludf.DUMMYFUNCTION("""COMPUTED_VALUE"""),"Not at all")</f>
        <v>Not at all</v>
      </c>
      <c r="AD113" s="1" t="str">
        <f ca="1">IFERROR(__xludf.DUMMYFUNCTION("""COMPUTED_VALUE"""),"Not at all")</f>
        <v>Not at all</v>
      </c>
      <c r="AE113" s="1" t="str">
        <f ca="1">IFERROR(__xludf.DUMMYFUNCTION("""COMPUTED_VALUE"""),"Not at all")</f>
        <v>Not at all</v>
      </c>
      <c r="AF113" s="1" t="str">
        <f ca="1">IFERROR(__xludf.DUMMYFUNCTION("""COMPUTED_VALUE"""),"Sometimes")</f>
        <v>Sometimes</v>
      </c>
      <c r="AG113" s="1" t="str">
        <f ca="1">IFERROR(__xludf.DUMMYFUNCTION("""COMPUTED_VALUE"""),"Sometimes")</f>
        <v>Sometimes</v>
      </c>
      <c r="AH113" s="1" t="str">
        <f ca="1">IFERROR(__xludf.DUMMYFUNCTION("""COMPUTED_VALUE"""),"Rarely")</f>
        <v>Rarely</v>
      </c>
      <c r="AI113" s="1" t="str">
        <f ca="1">IFERROR(__xludf.DUMMYFUNCTION("""COMPUTED_VALUE"""),"Rarely")</f>
        <v>Rarely</v>
      </c>
      <c r="AJ113" s="1" t="str">
        <f ca="1">IFERROR(__xludf.DUMMYFUNCTION("""COMPUTED_VALUE"""),"Sometimes")</f>
        <v>Sometimes</v>
      </c>
      <c r="AK113" s="1" t="str">
        <f ca="1">IFERROR(__xludf.DUMMYFUNCTION("""COMPUTED_VALUE"""),"Rarely")</f>
        <v>Rarely</v>
      </c>
      <c r="AL113" s="1" t="str">
        <f ca="1">IFERROR(__xludf.DUMMYFUNCTION("""COMPUTED_VALUE"""),"Sometimes")</f>
        <v>Sometimes</v>
      </c>
      <c r="AM113" s="1" t="str">
        <f ca="1">IFERROR(__xludf.DUMMYFUNCTION("""COMPUTED_VALUE"""),"Never")</f>
        <v>Never</v>
      </c>
      <c r="AN113" s="1" t="str">
        <f ca="1">IFERROR(__xludf.DUMMYFUNCTION("""COMPUTED_VALUE"""),"Sometimes")</f>
        <v>Sometimes</v>
      </c>
      <c r="AO113" s="1" t="str">
        <f ca="1">IFERROR(__xludf.DUMMYFUNCTION("""COMPUTED_VALUE"""),"Rarely")</f>
        <v>Rarely</v>
      </c>
      <c r="AP113" s="1" t="str">
        <f ca="1">IFERROR(__xludf.DUMMYFUNCTION("""COMPUTED_VALUE"""),"Sometimes")</f>
        <v>Sometimes</v>
      </c>
      <c r="AQ113" s="1" t="str">
        <f ca="1">IFERROR(__xludf.DUMMYFUNCTION("""COMPUTED_VALUE"""),"Rarely")</f>
        <v>Rarely</v>
      </c>
      <c r="AR113" s="1" t="str">
        <f ca="1">IFERROR(__xludf.DUMMYFUNCTION("""COMPUTED_VALUE"""),"Just After Stressful Events")</f>
        <v>Just After Stressful Events</v>
      </c>
      <c r="AS113" s="1" t="str">
        <f ca="1">IFERROR(__xludf.DUMMYFUNCTION("""COMPUTED_VALUE"""),"Disagree")</f>
        <v>Disagree</v>
      </c>
      <c r="AT113" s="1" t="str">
        <f ca="1">IFERROR(__xludf.DUMMYFUNCTION("""COMPUTED_VALUE"""),"Strongly Disagree")</f>
        <v>Strongly Disagree</v>
      </c>
      <c r="AU113" s="1" t="str">
        <f ca="1">IFERROR(__xludf.DUMMYFUNCTION("""COMPUTED_VALUE"""),"Strongly Agree")</f>
        <v>Strongly Agree</v>
      </c>
      <c r="AV113" s="1" t="str">
        <f ca="1">IFERROR(__xludf.DUMMYFUNCTION("""COMPUTED_VALUE"""),"Disagree")</f>
        <v>Disagree</v>
      </c>
      <c r="AW113" s="1" t="str">
        <f ca="1">IFERROR(__xludf.DUMMYFUNCTION("""COMPUTED_VALUE"""),"Disagree")</f>
        <v>Disagree</v>
      </c>
      <c r="AX113" s="1" t="str">
        <f ca="1">IFERROR(__xludf.DUMMYFUNCTION("""COMPUTED_VALUE"""),"Disagree")</f>
        <v>Disagree</v>
      </c>
      <c r="AY113" s="1" t="str">
        <f ca="1">IFERROR(__xludf.DUMMYFUNCTION("""COMPUTED_VALUE"""),"Agree")</f>
        <v>Agree</v>
      </c>
      <c r="AZ113" s="1" t="str">
        <f ca="1">IFERROR(__xludf.DUMMYFUNCTION("""COMPUTED_VALUE"""),"Neutral")</f>
        <v>Neutral</v>
      </c>
      <c r="BA113" s="1" t="str">
        <f ca="1">IFERROR(__xludf.DUMMYFUNCTION("""COMPUTED_VALUE"""),"Neutral")</f>
        <v>Neutral</v>
      </c>
      <c r="BB113" s="1" t="str">
        <f ca="1">IFERROR(__xludf.DUMMYFUNCTION("""COMPUTED_VALUE"""),"Agree")</f>
        <v>Agree</v>
      </c>
      <c r="BC113" s="1" t="str">
        <f ca="1">IFERROR(__xludf.DUMMYFUNCTION("""COMPUTED_VALUE"""),"Drinking Alcohol (4 or more drinks), Engaging in Risky Behavior, Isolate Yourself, Join in Positive/ Healthy Family Activities, Exercise, Talk to others outside of the department about your hard shift, Participate in Healthy Recreation/Hobbies, Talk to on"&amp;"ly those inside the department about your hard shift")</f>
        <v>Drinking Alcohol (4 or more drinks), Engaging in Risky Behavior, Isolate Yourself, Join in Positive/ Healthy Family Activities, Exercise, Talk to others outside of the department about your hard shift, Participate in Healthy Recreation/Hobbies, Talk to only those inside the department about your hard shift</v>
      </c>
      <c r="BD113" s="1" t="str">
        <f ca="1">IFERROR(__xludf.DUMMYFUNCTION("""COMPUTED_VALUE"""),"Often")</f>
        <v>Often</v>
      </c>
      <c r="BF113" s="1">
        <f t="shared" ca="1" si="0"/>
        <v>1</v>
      </c>
      <c r="BG113" s="7">
        <f t="shared" ca="1" si="1"/>
        <v>2</v>
      </c>
      <c r="BH113" s="1">
        <f t="shared" ca="1" si="2"/>
        <v>4</v>
      </c>
      <c r="BI113" s="10">
        <f t="shared" ca="1" si="3"/>
        <v>1</v>
      </c>
      <c r="BJ113" s="10">
        <f t="shared" ca="1" si="4"/>
        <v>3</v>
      </c>
      <c r="BK113" s="10">
        <f t="shared" ca="1" si="5"/>
        <v>3</v>
      </c>
      <c r="BL113" s="10">
        <f t="shared" ref="BL113:BM113" ca="1" si="666">IF(I113="Yes",1,IF(I113="No",2))</f>
        <v>1</v>
      </c>
      <c r="BM113" s="10">
        <f t="shared" ca="1" si="666"/>
        <v>1</v>
      </c>
      <c r="BN113" s="10">
        <f t="shared" ca="1" si="7"/>
        <v>2</v>
      </c>
      <c r="BO113" s="10">
        <f t="shared" ref="BO113:BP113" ca="1" si="667">IF(L113="Strongly Disagree",1,IF(L113="Disagree",2,IF(L113="Neutral",3,IF(L113="Agree",4,IF(L113="Strongly Agree",5)))))</f>
        <v>3</v>
      </c>
      <c r="BP113" s="10">
        <f t="shared" ca="1" si="667"/>
        <v>4</v>
      </c>
      <c r="BQ113" s="10">
        <f t="shared" ca="1" si="9"/>
        <v>3</v>
      </c>
      <c r="BR113" s="1">
        <f t="shared" ca="1" si="10"/>
        <v>2</v>
      </c>
      <c r="BS113" s="10">
        <f t="shared" ref="BS113:CB113" ca="1" si="668">IF(P113="Not at all",1,IF(P113="A little bit",2,IF(P113="Moderately",3,IF(P113="Quite a bit",4,IF(P113="Extremely",5)))))</f>
        <v>4</v>
      </c>
      <c r="BT113" s="10">
        <f t="shared" ca="1" si="668"/>
        <v>2</v>
      </c>
      <c r="BU113" s="10">
        <f t="shared" ca="1" si="668"/>
        <v>3</v>
      </c>
      <c r="BV113" s="10">
        <f t="shared" ca="1" si="668"/>
        <v>2</v>
      </c>
      <c r="BW113" s="10">
        <f t="shared" ca="1" si="668"/>
        <v>2</v>
      </c>
      <c r="BX113" s="10">
        <f t="shared" ca="1" si="668"/>
        <v>4</v>
      </c>
      <c r="BY113" s="10">
        <f t="shared" ca="1" si="668"/>
        <v>2</v>
      </c>
      <c r="BZ113" s="10">
        <f t="shared" ca="1" si="668"/>
        <v>3</v>
      </c>
      <c r="CA113" s="10">
        <f t="shared" ca="1" si="668"/>
        <v>3</v>
      </c>
      <c r="CB113" s="10">
        <f t="shared" ca="1" si="668"/>
        <v>4</v>
      </c>
      <c r="CC113" s="10">
        <f t="shared" ca="1" si="12"/>
        <v>3</v>
      </c>
      <c r="CD113" s="10">
        <f t="shared" ref="CD113:CH113" ca="1" si="669">IF(AA113="Not at all",1,IF(AA113="A little bit",2,IF(AA113="Moderately",3,IF(AA113="Quite a bit",4,IF(AA113="Extremely",5)))))</f>
        <v>1</v>
      </c>
      <c r="CE113" s="10">
        <f t="shared" ca="1" si="669"/>
        <v>2</v>
      </c>
      <c r="CF113" s="10">
        <f t="shared" ca="1" si="669"/>
        <v>1</v>
      </c>
      <c r="CG113" s="10">
        <f t="shared" ca="1" si="669"/>
        <v>1</v>
      </c>
      <c r="CH113" s="10">
        <f t="shared" ca="1" si="669"/>
        <v>1</v>
      </c>
      <c r="CI113" s="10">
        <f t="shared" ref="CI113:CT113" ca="1" si="670">IF(AF113="Never",1,IF(AF113="Rarely",2,IF(AF113="Sometimes",3,IF(AF113="Often",4,IF(AF113="Very Often",5)))))</f>
        <v>3</v>
      </c>
      <c r="CJ113" s="10">
        <f t="shared" ca="1" si="670"/>
        <v>3</v>
      </c>
      <c r="CK113" s="10">
        <f t="shared" ca="1" si="670"/>
        <v>2</v>
      </c>
      <c r="CL113" s="10">
        <f t="shared" ca="1" si="670"/>
        <v>2</v>
      </c>
      <c r="CM113" s="10">
        <f t="shared" ca="1" si="670"/>
        <v>3</v>
      </c>
      <c r="CN113" s="10">
        <f t="shared" ca="1" si="670"/>
        <v>2</v>
      </c>
      <c r="CO113" s="10">
        <f t="shared" ca="1" si="670"/>
        <v>3</v>
      </c>
      <c r="CP113" s="10">
        <f t="shared" ca="1" si="670"/>
        <v>1</v>
      </c>
      <c r="CQ113" s="10">
        <f t="shared" ca="1" si="670"/>
        <v>3</v>
      </c>
      <c r="CR113" s="10">
        <f t="shared" ca="1" si="670"/>
        <v>2</v>
      </c>
      <c r="CS113" s="10">
        <f t="shared" ca="1" si="670"/>
        <v>3</v>
      </c>
      <c r="CT113" s="10">
        <f t="shared" ca="1" si="670"/>
        <v>2</v>
      </c>
      <c r="CU113" s="10">
        <f t="shared" ca="1" si="15"/>
        <v>2</v>
      </c>
      <c r="CV113" s="1">
        <f t="shared" ref="CV113:DE113" ca="1" si="671">IF(AS113="Strongly Disagree",1,IF(AS113="Disagree",2,IF(AS113="Neutral",3,IF(AS113="Agree",4,IF(AS113="Strongly Agree",5)))))</f>
        <v>2</v>
      </c>
      <c r="CW113" s="1">
        <f t="shared" ca="1" si="671"/>
        <v>1</v>
      </c>
      <c r="CX113" s="1">
        <f t="shared" ca="1" si="671"/>
        <v>5</v>
      </c>
      <c r="CY113" s="1">
        <f t="shared" ca="1" si="671"/>
        <v>2</v>
      </c>
      <c r="CZ113" s="1">
        <f t="shared" ca="1" si="671"/>
        <v>2</v>
      </c>
      <c r="DA113" s="1">
        <f t="shared" ca="1" si="671"/>
        <v>2</v>
      </c>
      <c r="DB113" s="1">
        <f t="shared" ca="1" si="671"/>
        <v>4</v>
      </c>
      <c r="DC113" s="1">
        <f t="shared" ca="1" si="671"/>
        <v>3</v>
      </c>
      <c r="DD113" s="1">
        <f t="shared" ca="1" si="671"/>
        <v>3</v>
      </c>
      <c r="DE113" s="1">
        <f t="shared" ca="1" si="671"/>
        <v>4</v>
      </c>
      <c r="DG113" s="1">
        <f t="shared" ca="1" si="17"/>
        <v>4</v>
      </c>
    </row>
    <row r="114" spans="1:111" ht="15">
      <c r="A114" s="8">
        <f ca="1">IFERROR(__xludf.DUMMYFUNCTION("""COMPUTED_VALUE"""),43802.6195204166)</f>
        <v>43802.6195204166</v>
      </c>
      <c r="B114" s="1" t="str">
        <f ca="1">IFERROR(__xludf.DUMMYFUNCTION("""COMPUTED_VALUE"""),"Yes")</f>
        <v>Yes</v>
      </c>
      <c r="C114" s="3" t="str">
        <f ca="1">IFERROR(__xludf.DUMMYFUNCTION("""COMPUTED_VALUE"""),"Sworn Officer")</f>
        <v>Sworn Officer</v>
      </c>
      <c r="D114" s="1" t="str">
        <f ca="1">IFERROR(__xludf.DUMMYFUNCTION("""COMPUTED_VALUE"""),"14-20 years")</f>
        <v>14-20 years</v>
      </c>
      <c r="E114" s="1" t="str">
        <f ca="1">IFERROR(__xludf.DUMMYFUNCTION("""COMPUTED_VALUE"""),"Moderately")</f>
        <v>Moderately</v>
      </c>
      <c r="F114" s="1" t="str">
        <f ca="1">IFERROR(__xludf.DUMMYFUNCTION("""COMPUTED_VALUE"""),"Yes")</f>
        <v>Yes</v>
      </c>
      <c r="G114" s="1" t="str">
        <f ca="1">IFERROR(__xludf.DUMMYFUNCTION("""COMPUTED_VALUE"""),"Rarely")</f>
        <v>Rarely</v>
      </c>
      <c r="H114" s="1" t="str">
        <f ca="1">IFERROR(__xludf.DUMMYFUNCTION("""COMPUTED_VALUE"""),"Not at all")</f>
        <v>Not at all</v>
      </c>
      <c r="I114" s="1" t="str">
        <f ca="1">IFERROR(__xludf.DUMMYFUNCTION("""COMPUTED_VALUE"""),"No")</f>
        <v>No</v>
      </c>
      <c r="J114" s="1" t="str">
        <f ca="1">IFERROR(__xludf.DUMMYFUNCTION("""COMPUTED_VALUE"""),"No")</f>
        <v>No</v>
      </c>
      <c r="K114" s="1" t="str">
        <f ca="1">IFERROR(__xludf.DUMMYFUNCTION("""COMPUTED_VALUE"""),"Rarely")</f>
        <v>Rarely</v>
      </c>
      <c r="L114" s="1" t="str">
        <f ca="1">IFERROR(__xludf.DUMMYFUNCTION("""COMPUTED_VALUE"""),"Neutral")</f>
        <v>Neutral</v>
      </c>
      <c r="M114" s="1" t="str">
        <f ca="1">IFERROR(__xludf.DUMMYFUNCTION("""COMPUTED_VALUE"""),"Neutral")</f>
        <v>Neutral</v>
      </c>
      <c r="N114" s="1" t="str">
        <f ca="1">IFERROR(__xludf.DUMMYFUNCTION("""COMPUTED_VALUE"""),"A little bit")</f>
        <v>A little bit</v>
      </c>
      <c r="O114" s="1" t="str">
        <f ca="1">IFERROR(__xludf.DUMMYFUNCTION("""COMPUTED_VALUE"""),"Agree")</f>
        <v>Agree</v>
      </c>
      <c r="P114" s="1" t="str">
        <f ca="1">IFERROR(__xludf.DUMMYFUNCTION("""COMPUTED_VALUE"""),"Quite a bit")</f>
        <v>Quite a bit</v>
      </c>
      <c r="Q114" s="1" t="str">
        <f ca="1">IFERROR(__xludf.DUMMYFUNCTION("""COMPUTED_VALUE"""),"A little bit")</f>
        <v>A little bit</v>
      </c>
      <c r="R114" s="1" t="str">
        <f ca="1">IFERROR(__xludf.DUMMYFUNCTION("""COMPUTED_VALUE"""),"A little bit")</f>
        <v>A little bit</v>
      </c>
      <c r="S114" s="1" t="str">
        <f ca="1">IFERROR(__xludf.DUMMYFUNCTION("""COMPUTED_VALUE"""),"A little bit")</f>
        <v>A little bit</v>
      </c>
      <c r="T114" s="1" t="str">
        <f ca="1">IFERROR(__xludf.DUMMYFUNCTION("""COMPUTED_VALUE"""),"Not at all")</f>
        <v>Not at all</v>
      </c>
      <c r="U114" s="1" t="str">
        <f ca="1">IFERROR(__xludf.DUMMYFUNCTION("""COMPUTED_VALUE"""),"A little bit")</f>
        <v>A little bit</v>
      </c>
      <c r="V114" s="1" t="str">
        <f ca="1">IFERROR(__xludf.DUMMYFUNCTION("""COMPUTED_VALUE"""),"A little bit")</f>
        <v>A little bit</v>
      </c>
      <c r="W114" s="1" t="str">
        <f ca="1">IFERROR(__xludf.DUMMYFUNCTION("""COMPUTED_VALUE"""),"Not at all")</f>
        <v>Not at all</v>
      </c>
      <c r="X114" s="1" t="str">
        <f ca="1">IFERROR(__xludf.DUMMYFUNCTION("""COMPUTED_VALUE"""),"Not at all")</f>
        <v>Not at all</v>
      </c>
      <c r="Y114" s="1" t="str">
        <f ca="1">IFERROR(__xludf.DUMMYFUNCTION("""COMPUTED_VALUE"""),"A little bit")</f>
        <v>A little bit</v>
      </c>
      <c r="Z114" s="1" t="str">
        <f ca="1">IFERROR(__xludf.DUMMYFUNCTION("""COMPUTED_VALUE"""),"Not at all")</f>
        <v>Not at all</v>
      </c>
      <c r="AA114" s="1" t="str">
        <f ca="1">IFERROR(__xludf.DUMMYFUNCTION("""COMPUTED_VALUE"""),"Not at all")</f>
        <v>Not at all</v>
      </c>
      <c r="AB114" s="1" t="str">
        <f ca="1">IFERROR(__xludf.DUMMYFUNCTION("""COMPUTED_VALUE"""),"A little bit")</f>
        <v>A little bit</v>
      </c>
      <c r="AC114" s="1" t="str">
        <f ca="1">IFERROR(__xludf.DUMMYFUNCTION("""COMPUTED_VALUE"""),"Not at all")</f>
        <v>Not at all</v>
      </c>
      <c r="AD114" s="1" t="str">
        <f ca="1">IFERROR(__xludf.DUMMYFUNCTION("""COMPUTED_VALUE"""),"Not at all")</f>
        <v>Not at all</v>
      </c>
      <c r="AE114" s="1" t="str">
        <f ca="1">IFERROR(__xludf.DUMMYFUNCTION("""COMPUTED_VALUE"""),"Not at all")</f>
        <v>Not at all</v>
      </c>
      <c r="AF114" s="1" t="str">
        <f ca="1">IFERROR(__xludf.DUMMYFUNCTION("""COMPUTED_VALUE"""),"Rarely")</f>
        <v>Rarely</v>
      </c>
      <c r="AG114" s="1" t="str">
        <f ca="1">IFERROR(__xludf.DUMMYFUNCTION("""COMPUTED_VALUE"""),"Sometimes")</f>
        <v>Sometimes</v>
      </c>
      <c r="AH114" s="1" t="str">
        <f ca="1">IFERROR(__xludf.DUMMYFUNCTION("""COMPUTED_VALUE"""),"Rarely")</f>
        <v>Rarely</v>
      </c>
      <c r="AI114" s="1" t="str">
        <f ca="1">IFERROR(__xludf.DUMMYFUNCTION("""COMPUTED_VALUE"""),"Often")</f>
        <v>Often</v>
      </c>
      <c r="AJ114" s="1" t="str">
        <f ca="1">IFERROR(__xludf.DUMMYFUNCTION("""COMPUTED_VALUE"""),"Sometimes")</f>
        <v>Sometimes</v>
      </c>
      <c r="AK114" s="1" t="str">
        <f ca="1">IFERROR(__xludf.DUMMYFUNCTION("""COMPUTED_VALUE"""),"Rarely")</f>
        <v>Rarely</v>
      </c>
      <c r="AL114" s="1" t="str">
        <f ca="1">IFERROR(__xludf.DUMMYFUNCTION("""COMPUTED_VALUE"""),"Often")</f>
        <v>Often</v>
      </c>
      <c r="AM114" s="1" t="str">
        <f ca="1">IFERROR(__xludf.DUMMYFUNCTION("""COMPUTED_VALUE"""),"Never")</f>
        <v>Never</v>
      </c>
      <c r="AN114" s="1" t="str">
        <f ca="1">IFERROR(__xludf.DUMMYFUNCTION("""COMPUTED_VALUE"""),"Rarely")</f>
        <v>Rarely</v>
      </c>
      <c r="AO114" s="1" t="str">
        <f ca="1">IFERROR(__xludf.DUMMYFUNCTION("""COMPUTED_VALUE"""),"Never")</f>
        <v>Never</v>
      </c>
      <c r="AP114" s="1" t="str">
        <f ca="1">IFERROR(__xludf.DUMMYFUNCTION("""COMPUTED_VALUE"""),"Never")</f>
        <v>Never</v>
      </c>
      <c r="AQ114" s="1" t="str">
        <f ca="1">IFERROR(__xludf.DUMMYFUNCTION("""COMPUTED_VALUE"""),"Never")</f>
        <v>Never</v>
      </c>
      <c r="AR114" s="1" t="str">
        <f ca="1">IFERROR(__xludf.DUMMYFUNCTION("""COMPUTED_VALUE"""),"Never")</f>
        <v>Never</v>
      </c>
      <c r="AS114" s="1" t="str">
        <f ca="1">IFERROR(__xludf.DUMMYFUNCTION("""COMPUTED_VALUE"""),"Strongly Disagree")</f>
        <v>Strongly Disagree</v>
      </c>
      <c r="AT114" s="1" t="str">
        <f ca="1">IFERROR(__xludf.DUMMYFUNCTION("""COMPUTED_VALUE"""),"Agree")</f>
        <v>Agree</v>
      </c>
      <c r="AU114" s="1" t="str">
        <f ca="1">IFERROR(__xludf.DUMMYFUNCTION("""COMPUTED_VALUE"""),"Neutral")</f>
        <v>Neutral</v>
      </c>
      <c r="AV114" s="1" t="str">
        <f ca="1">IFERROR(__xludf.DUMMYFUNCTION("""COMPUTED_VALUE"""),"Neutral")</f>
        <v>Neutral</v>
      </c>
      <c r="AW114" s="1" t="str">
        <f ca="1">IFERROR(__xludf.DUMMYFUNCTION("""COMPUTED_VALUE"""),"Agree")</f>
        <v>Agree</v>
      </c>
      <c r="AX114" s="1" t="str">
        <f ca="1">IFERROR(__xludf.DUMMYFUNCTION("""COMPUTED_VALUE"""),"Agree")</f>
        <v>Agree</v>
      </c>
      <c r="AY114" s="1" t="str">
        <f ca="1">IFERROR(__xludf.DUMMYFUNCTION("""COMPUTED_VALUE"""),"Agree")</f>
        <v>Agree</v>
      </c>
      <c r="AZ114" s="1" t="str">
        <f ca="1">IFERROR(__xludf.DUMMYFUNCTION("""COMPUTED_VALUE"""),"Agree")</f>
        <v>Agree</v>
      </c>
      <c r="BA114" s="1" t="str">
        <f ca="1">IFERROR(__xludf.DUMMYFUNCTION("""COMPUTED_VALUE"""),"Neutral")</f>
        <v>Neutral</v>
      </c>
      <c r="BB114" s="1" t="str">
        <f ca="1">IFERROR(__xludf.DUMMYFUNCTION("""COMPUTED_VALUE"""),"Neutral")</f>
        <v>Neutral</v>
      </c>
      <c r="BC114" s="1" t="str">
        <f ca="1">IFERROR(__xludf.DUMMYFUNCTION("""COMPUTED_VALUE"""),"Talk to others outside of the department about your hard shift")</f>
        <v>Talk to others outside of the department about your hard shift</v>
      </c>
      <c r="BD114" s="1" t="str">
        <f ca="1">IFERROR(__xludf.DUMMYFUNCTION("""COMPUTED_VALUE"""),"Never")</f>
        <v>Never</v>
      </c>
      <c r="BF114" s="1">
        <f t="shared" ca="1" si="0"/>
        <v>1</v>
      </c>
      <c r="BG114" s="7">
        <f t="shared" ca="1" si="1"/>
        <v>3</v>
      </c>
      <c r="BH114" s="1">
        <f t="shared" ca="1" si="2"/>
        <v>3</v>
      </c>
      <c r="BI114" s="10">
        <f t="shared" ca="1" si="3"/>
        <v>1</v>
      </c>
      <c r="BJ114" s="10">
        <f t="shared" ca="1" si="4"/>
        <v>2</v>
      </c>
      <c r="BK114" s="10">
        <f t="shared" ca="1" si="5"/>
        <v>1</v>
      </c>
      <c r="BL114" s="10">
        <f t="shared" ref="BL114:BM114" ca="1" si="672">IF(I114="Yes",1,IF(I114="No",2))</f>
        <v>2</v>
      </c>
      <c r="BM114" s="10">
        <f t="shared" ca="1" si="672"/>
        <v>2</v>
      </c>
      <c r="BN114" s="10">
        <f t="shared" ca="1" si="7"/>
        <v>2</v>
      </c>
      <c r="BO114" s="10">
        <f t="shared" ref="BO114:BP114" ca="1" si="673">IF(L114="Strongly Disagree",1,IF(L114="Disagree",2,IF(L114="Neutral",3,IF(L114="Agree",4,IF(L114="Strongly Agree",5)))))</f>
        <v>3</v>
      </c>
      <c r="BP114" s="10">
        <f t="shared" ca="1" si="673"/>
        <v>3</v>
      </c>
      <c r="BQ114" s="10">
        <f t="shared" ca="1" si="9"/>
        <v>2</v>
      </c>
      <c r="BR114" s="1">
        <f t="shared" ca="1" si="10"/>
        <v>4</v>
      </c>
      <c r="BS114" s="10">
        <f t="shared" ref="BS114:CB114" ca="1" si="674">IF(P114="Not at all",1,IF(P114="A little bit",2,IF(P114="Moderately",3,IF(P114="Quite a bit",4,IF(P114="Extremely",5)))))</f>
        <v>4</v>
      </c>
      <c r="BT114" s="10">
        <f t="shared" ca="1" si="674"/>
        <v>2</v>
      </c>
      <c r="BU114" s="10">
        <f t="shared" ca="1" si="674"/>
        <v>2</v>
      </c>
      <c r="BV114" s="10">
        <f t="shared" ca="1" si="674"/>
        <v>2</v>
      </c>
      <c r="BW114" s="10">
        <f t="shared" ca="1" si="674"/>
        <v>1</v>
      </c>
      <c r="BX114" s="10">
        <f t="shared" ca="1" si="674"/>
        <v>2</v>
      </c>
      <c r="BY114" s="10">
        <f t="shared" ca="1" si="674"/>
        <v>2</v>
      </c>
      <c r="BZ114" s="10">
        <f t="shared" ca="1" si="674"/>
        <v>1</v>
      </c>
      <c r="CA114" s="10">
        <f t="shared" ca="1" si="674"/>
        <v>1</v>
      </c>
      <c r="CB114" s="10">
        <f t="shared" ca="1" si="674"/>
        <v>2</v>
      </c>
      <c r="CC114" s="10">
        <f t="shared" ca="1" si="12"/>
        <v>4</v>
      </c>
      <c r="CD114" s="10">
        <f t="shared" ref="CD114:CH114" ca="1" si="675">IF(AA114="Not at all",1,IF(AA114="A little bit",2,IF(AA114="Moderately",3,IF(AA114="Quite a bit",4,IF(AA114="Extremely",5)))))</f>
        <v>1</v>
      </c>
      <c r="CE114" s="10">
        <f t="shared" ca="1" si="675"/>
        <v>2</v>
      </c>
      <c r="CF114" s="10">
        <f t="shared" ca="1" si="675"/>
        <v>1</v>
      </c>
      <c r="CG114" s="10">
        <f t="shared" ca="1" si="675"/>
        <v>1</v>
      </c>
      <c r="CH114" s="10">
        <f t="shared" ca="1" si="675"/>
        <v>1</v>
      </c>
      <c r="CI114" s="10">
        <f t="shared" ref="CI114:CT114" ca="1" si="676">IF(AF114="Never",1,IF(AF114="Rarely",2,IF(AF114="Sometimes",3,IF(AF114="Often",4,IF(AF114="Very Often",5)))))</f>
        <v>2</v>
      </c>
      <c r="CJ114" s="10">
        <f t="shared" ca="1" si="676"/>
        <v>3</v>
      </c>
      <c r="CK114" s="10">
        <f t="shared" ca="1" si="676"/>
        <v>2</v>
      </c>
      <c r="CL114" s="10">
        <f t="shared" ca="1" si="676"/>
        <v>4</v>
      </c>
      <c r="CM114" s="10">
        <f t="shared" ca="1" si="676"/>
        <v>3</v>
      </c>
      <c r="CN114" s="10">
        <f t="shared" ca="1" si="676"/>
        <v>2</v>
      </c>
      <c r="CO114" s="10">
        <f t="shared" ca="1" si="676"/>
        <v>4</v>
      </c>
      <c r="CP114" s="10">
        <f t="shared" ca="1" si="676"/>
        <v>1</v>
      </c>
      <c r="CQ114" s="10">
        <f t="shared" ca="1" si="676"/>
        <v>2</v>
      </c>
      <c r="CR114" s="10">
        <f t="shared" ca="1" si="676"/>
        <v>1</v>
      </c>
      <c r="CS114" s="10">
        <f t="shared" ca="1" si="676"/>
        <v>1</v>
      </c>
      <c r="CT114" s="10">
        <f t="shared" ca="1" si="676"/>
        <v>1</v>
      </c>
      <c r="CU114" s="10">
        <f t="shared" ca="1" si="15"/>
        <v>1</v>
      </c>
      <c r="CV114" s="1">
        <f t="shared" ref="CV114:DE114" ca="1" si="677">IF(AS114="Strongly Disagree",1,IF(AS114="Disagree",2,IF(AS114="Neutral",3,IF(AS114="Agree",4,IF(AS114="Strongly Agree",5)))))</f>
        <v>1</v>
      </c>
      <c r="CW114" s="1">
        <f t="shared" ca="1" si="677"/>
        <v>4</v>
      </c>
      <c r="CX114" s="1">
        <f t="shared" ca="1" si="677"/>
        <v>3</v>
      </c>
      <c r="CY114" s="1">
        <f t="shared" ca="1" si="677"/>
        <v>3</v>
      </c>
      <c r="CZ114" s="1">
        <f t="shared" ca="1" si="677"/>
        <v>4</v>
      </c>
      <c r="DA114" s="1">
        <f t="shared" ca="1" si="677"/>
        <v>4</v>
      </c>
      <c r="DB114" s="1">
        <f t="shared" ca="1" si="677"/>
        <v>4</v>
      </c>
      <c r="DC114" s="1">
        <f t="shared" ca="1" si="677"/>
        <v>4</v>
      </c>
      <c r="DD114" s="1">
        <f t="shared" ca="1" si="677"/>
        <v>3</v>
      </c>
      <c r="DE114" s="1">
        <f t="shared" ca="1" si="677"/>
        <v>3</v>
      </c>
      <c r="DG114" s="1">
        <f t="shared" ca="1" si="17"/>
        <v>1</v>
      </c>
    </row>
    <row r="115" spans="1:111" ht="15">
      <c r="A115" s="8">
        <f ca="1">IFERROR(__xludf.DUMMYFUNCTION("""COMPUTED_VALUE"""),43802.627287118)</f>
        <v>43802.627287117997</v>
      </c>
      <c r="B115" s="1" t="str">
        <f ca="1">IFERROR(__xludf.DUMMYFUNCTION("""COMPUTED_VALUE"""),"Yes")</f>
        <v>Yes</v>
      </c>
      <c r="C115" s="3" t="str">
        <f ca="1">IFERROR(__xludf.DUMMYFUNCTION("""COMPUTED_VALUE"""),"Sworn Officer")</f>
        <v>Sworn Officer</v>
      </c>
      <c r="D115" s="1" t="str">
        <f ca="1">IFERROR(__xludf.DUMMYFUNCTION("""COMPUTED_VALUE"""),"7-13 years")</f>
        <v>7-13 years</v>
      </c>
      <c r="E115" s="1" t="str">
        <f ca="1">IFERROR(__xludf.DUMMYFUNCTION("""COMPUTED_VALUE"""),"Moderately")</f>
        <v>Moderately</v>
      </c>
      <c r="F115" s="1" t="str">
        <f ca="1">IFERROR(__xludf.DUMMYFUNCTION("""COMPUTED_VALUE"""),"Yes")</f>
        <v>Yes</v>
      </c>
      <c r="G115" s="1" t="str">
        <f ca="1">IFERROR(__xludf.DUMMYFUNCTION("""COMPUTED_VALUE"""),"Rarely")</f>
        <v>Rarely</v>
      </c>
      <c r="H115" s="1" t="str">
        <f ca="1">IFERROR(__xludf.DUMMYFUNCTION("""COMPUTED_VALUE"""),"A little bit")</f>
        <v>A little bit</v>
      </c>
      <c r="I115" s="1" t="str">
        <f ca="1">IFERROR(__xludf.DUMMYFUNCTION("""COMPUTED_VALUE"""),"No")</f>
        <v>No</v>
      </c>
      <c r="J115" s="1" t="str">
        <f ca="1">IFERROR(__xludf.DUMMYFUNCTION("""COMPUTED_VALUE"""),"Yes")</f>
        <v>Yes</v>
      </c>
      <c r="K115" s="1" t="str">
        <f ca="1">IFERROR(__xludf.DUMMYFUNCTION("""COMPUTED_VALUE"""),"Rarely")</f>
        <v>Rarely</v>
      </c>
      <c r="L115" s="1" t="str">
        <f ca="1">IFERROR(__xludf.DUMMYFUNCTION("""COMPUTED_VALUE"""),"Neutral")</f>
        <v>Neutral</v>
      </c>
      <c r="M115" s="1" t="str">
        <f ca="1">IFERROR(__xludf.DUMMYFUNCTION("""COMPUTED_VALUE"""),"Neutral")</f>
        <v>Neutral</v>
      </c>
      <c r="N115" s="1" t="str">
        <f ca="1">IFERROR(__xludf.DUMMYFUNCTION("""COMPUTED_VALUE"""),"Not at all")</f>
        <v>Not at all</v>
      </c>
      <c r="O115" s="1" t="str">
        <f ca="1">IFERROR(__xludf.DUMMYFUNCTION("""COMPUTED_VALUE"""),"Neutral")</f>
        <v>Neutral</v>
      </c>
      <c r="P115" s="1" t="str">
        <f ca="1">IFERROR(__xludf.DUMMYFUNCTION("""COMPUTED_VALUE"""),"A little bit")</f>
        <v>A little bit</v>
      </c>
      <c r="Q115" s="1" t="str">
        <f ca="1">IFERROR(__xludf.DUMMYFUNCTION("""COMPUTED_VALUE"""),"Quite a bit")</f>
        <v>Quite a bit</v>
      </c>
      <c r="R115" s="1" t="str">
        <f ca="1">IFERROR(__xludf.DUMMYFUNCTION("""COMPUTED_VALUE"""),"Quite a bit")</f>
        <v>Quite a bit</v>
      </c>
      <c r="S115" s="1" t="str">
        <f ca="1">IFERROR(__xludf.DUMMYFUNCTION("""COMPUTED_VALUE"""),"Moderately")</f>
        <v>Moderately</v>
      </c>
      <c r="T115" s="1" t="str">
        <f ca="1">IFERROR(__xludf.DUMMYFUNCTION("""COMPUTED_VALUE"""),"A little bit")</f>
        <v>A little bit</v>
      </c>
      <c r="U115" s="1" t="str">
        <f ca="1">IFERROR(__xludf.DUMMYFUNCTION("""COMPUTED_VALUE"""),"Moderately")</f>
        <v>Moderately</v>
      </c>
      <c r="V115" s="1" t="str">
        <f ca="1">IFERROR(__xludf.DUMMYFUNCTION("""COMPUTED_VALUE"""),"Moderately")</f>
        <v>Moderately</v>
      </c>
      <c r="W115" s="1" t="str">
        <f ca="1">IFERROR(__xludf.DUMMYFUNCTION("""COMPUTED_VALUE"""),"Moderately")</f>
        <v>Moderately</v>
      </c>
      <c r="X115" s="1" t="str">
        <f ca="1">IFERROR(__xludf.DUMMYFUNCTION("""COMPUTED_VALUE"""),"A little bit")</f>
        <v>A little bit</v>
      </c>
      <c r="Y115" s="1" t="str">
        <f ca="1">IFERROR(__xludf.DUMMYFUNCTION("""COMPUTED_VALUE"""),"Quite a bit")</f>
        <v>Quite a bit</v>
      </c>
      <c r="Z115" s="1" t="str">
        <f ca="1">IFERROR(__xludf.DUMMYFUNCTION("""COMPUTED_VALUE"""),"Positively")</f>
        <v>Positively</v>
      </c>
      <c r="AA115" s="1" t="str">
        <f ca="1">IFERROR(__xludf.DUMMYFUNCTION("""COMPUTED_VALUE"""),"Quite a bit")</f>
        <v>Quite a bit</v>
      </c>
      <c r="AB115" s="1" t="str">
        <f ca="1">IFERROR(__xludf.DUMMYFUNCTION("""COMPUTED_VALUE"""),"Extremely")</f>
        <v>Extremely</v>
      </c>
      <c r="AC115" s="1" t="str">
        <f ca="1">IFERROR(__xludf.DUMMYFUNCTION("""COMPUTED_VALUE"""),"Extremely")</f>
        <v>Extremely</v>
      </c>
      <c r="AD115" s="1" t="str">
        <f ca="1">IFERROR(__xludf.DUMMYFUNCTION("""COMPUTED_VALUE"""),"Not at all")</f>
        <v>Not at all</v>
      </c>
      <c r="AE115" s="1" t="str">
        <f ca="1">IFERROR(__xludf.DUMMYFUNCTION("""COMPUTED_VALUE"""),"Not at all")</f>
        <v>Not at all</v>
      </c>
      <c r="AF115" s="1" t="str">
        <f ca="1">IFERROR(__xludf.DUMMYFUNCTION("""COMPUTED_VALUE"""),"Sometimes")</f>
        <v>Sometimes</v>
      </c>
      <c r="AG115" s="1" t="str">
        <f ca="1">IFERROR(__xludf.DUMMYFUNCTION("""COMPUTED_VALUE"""),"Sometimes")</f>
        <v>Sometimes</v>
      </c>
      <c r="AH115" s="1" t="str">
        <f ca="1">IFERROR(__xludf.DUMMYFUNCTION("""COMPUTED_VALUE"""),"Never")</f>
        <v>Never</v>
      </c>
      <c r="AI115" s="1" t="str">
        <f ca="1">IFERROR(__xludf.DUMMYFUNCTION("""COMPUTED_VALUE"""),"Very Often")</f>
        <v>Very Often</v>
      </c>
      <c r="AJ115" s="1" t="str">
        <f ca="1">IFERROR(__xludf.DUMMYFUNCTION("""COMPUTED_VALUE"""),"Sometimes")</f>
        <v>Sometimes</v>
      </c>
      <c r="AK115" s="1" t="str">
        <f ca="1">IFERROR(__xludf.DUMMYFUNCTION("""COMPUTED_VALUE"""),"Very Often")</f>
        <v>Very Often</v>
      </c>
      <c r="AL115" s="1" t="str">
        <f ca="1">IFERROR(__xludf.DUMMYFUNCTION("""COMPUTED_VALUE"""),"Sometimes")</f>
        <v>Sometimes</v>
      </c>
      <c r="AM115" s="1" t="str">
        <f ca="1">IFERROR(__xludf.DUMMYFUNCTION("""COMPUTED_VALUE"""),"Rarely")</f>
        <v>Rarely</v>
      </c>
      <c r="AN115" s="1" t="str">
        <f ca="1">IFERROR(__xludf.DUMMYFUNCTION("""COMPUTED_VALUE"""),"Often")</f>
        <v>Often</v>
      </c>
      <c r="AO115" s="1" t="str">
        <f ca="1">IFERROR(__xludf.DUMMYFUNCTION("""COMPUTED_VALUE"""),"Sometimes")</f>
        <v>Sometimes</v>
      </c>
      <c r="AP115" s="1" t="str">
        <f ca="1">IFERROR(__xludf.DUMMYFUNCTION("""COMPUTED_VALUE"""),"Sometimes")</f>
        <v>Sometimes</v>
      </c>
      <c r="AQ115" s="1" t="str">
        <f ca="1">IFERROR(__xludf.DUMMYFUNCTION("""COMPUTED_VALUE"""),"Sometimes")</f>
        <v>Sometimes</v>
      </c>
      <c r="AR115" s="1" t="str">
        <f ca="1">IFERROR(__xludf.DUMMYFUNCTION("""COMPUTED_VALUE"""),"Just After Stressful Events")</f>
        <v>Just After Stressful Events</v>
      </c>
      <c r="AS115" s="1" t="str">
        <f ca="1">IFERROR(__xludf.DUMMYFUNCTION("""COMPUTED_VALUE"""),"Neutral")</f>
        <v>Neutral</v>
      </c>
      <c r="AT115" s="1" t="str">
        <f ca="1">IFERROR(__xludf.DUMMYFUNCTION("""COMPUTED_VALUE"""),"Agree")</f>
        <v>Agree</v>
      </c>
      <c r="AU115" s="1" t="str">
        <f ca="1">IFERROR(__xludf.DUMMYFUNCTION("""COMPUTED_VALUE"""),"Strongly Agree")</f>
        <v>Strongly Agree</v>
      </c>
      <c r="AV115" s="1" t="str">
        <f ca="1">IFERROR(__xludf.DUMMYFUNCTION("""COMPUTED_VALUE"""),"Agree")</f>
        <v>Agree</v>
      </c>
      <c r="AW115" s="1" t="str">
        <f ca="1">IFERROR(__xludf.DUMMYFUNCTION("""COMPUTED_VALUE"""),"Neutral")</f>
        <v>Neutral</v>
      </c>
      <c r="AX115" s="1" t="str">
        <f ca="1">IFERROR(__xludf.DUMMYFUNCTION("""COMPUTED_VALUE"""),"Disagree")</f>
        <v>Disagree</v>
      </c>
      <c r="AY115" s="1" t="str">
        <f ca="1">IFERROR(__xludf.DUMMYFUNCTION("""COMPUTED_VALUE"""),"Disagree")</f>
        <v>Disagree</v>
      </c>
      <c r="AZ115" s="1" t="str">
        <f ca="1">IFERROR(__xludf.DUMMYFUNCTION("""COMPUTED_VALUE"""),"Neutral")</f>
        <v>Neutral</v>
      </c>
      <c r="BA115" s="1" t="str">
        <f ca="1">IFERROR(__xludf.DUMMYFUNCTION("""COMPUTED_VALUE"""),"Disagree")</f>
        <v>Disagree</v>
      </c>
      <c r="BB115" s="1" t="str">
        <f ca="1">IFERROR(__xludf.DUMMYFUNCTION("""COMPUTED_VALUE"""),"Agree")</f>
        <v>Agree</v>
      </c>
      <c r="BC115" s="1" t="str">
        <f ca="1">IFERROR(__xludf.DUMMYFUNCTION("""COMPUTED_VALUE"""),"Isolate Yourself, Join in Positive/ Healthy Family Activities")</f>
        <v>Isolate Yourself, Join in Positive/ Healthy Family Activities</v>
      </c>
      <c r="BD115" s="1" t="str">
        <f ca="1">IFERROR(__xludf.DUMMYFUNCTION("""COMPUTED_VALUE"""),"Never")</f>
        <v>Never</v>
      </c>
      <c r="BF115" s="1">
        <f t="shared" ca="1" si="0"/>
        <v>1</v>
      </c>
      <c r="BG115" s="7">
        <f t="shared" ca="1" si="1"/>
        <v>2</v>
      </c>
      <c r="BH115" s="1">
        <f t="shared" ca="1" si="2"/>
        <v>3</v>
      </c>
      <c r="BI115" s="10">
        <f t="shared" ca="1" si="3"/>
        <v>1</v>
      </c>
      <c r="BJ115" s="10">
        <f t="shared" ca="1" si="4"/>
        <v>2</v>
      </c>
      <c r="BK115" s="10">
        <f t="shared" ca="1" si="5"/>
        <v>2</v>
      </c>
      <c r="BL115" s="10">
        <f t="shared" ref="BL115:BM115" ca="1" si="678">IF(I115="Yes",1,IF(I115="No",2))</f>
        <v>2</v>
      </c>
      <c r="BM115" s="10">
        <f t="shared" ca="1" si="678"/>
        <v>1</v>
      </c>
      <c r="BN115" s="10">
        <f t="shared" ca="1" si="7"/>
        <v>2</v>
      </c>
      <c r="BO115" s="10">
        <f t="shared" ref="BO115:BP115" ca="1" si="679">IF(L115="Strongly Disagree",1,IF(L115="Disagree",2,IF(L115="Neutral",3,IF(L115="Agree",4,IF(L115="Strongly Agree",5)))))</f>
        <v>3</v>
      </c>
      <c r="BP115" s="10">
        <f t="shared" ca="1" si="679"/>
        <v>3</v>
      </c>
      <c r="BQ115" s="10">
        <f t="shared" ca="1" si="9"/>
        <v>1</v>
      </c>
      <c r="BR115" s="1">
        <f t="shared" ca="1" si="10"/>
        <v>3</v>
      </c>
      <c r="BS115" s="10">
        <f t="shared" ref="BS115:CB115" ca="1" si="680">IF(P115="Not at all",1,IF(P115="A little bit",2,IF(P115="Moderately",3,IF(P115="Quite a bit",4,IF(P115="Extremely",5)))))</f>
        <v>2</v>
      </c>
      <c r="BT115" s="10">
        <f t="shared" ca="1" si="680"/>
        <v>4</v>
      </c>
      <c r="BU115" s="10">
        <f t="shared" ca="1" si="680"/>
        <v>4</v>
      </c>
      <c r="BV115" s="10">
        <f t="shared" ca="1" si="680"/>
        <v>3</v>
      </c>
      <c r="BW115" s="10">
        <f t="shared" ca="1" si="680"/>
        <v>2</v>
      </c>
      <c r="BX115" s="10">
        <f t="shared" ca="1" si="680"/>
        <v>3</v>
      </c>
      <c r="BY115" s="10">
        <f t="shared" ca="1" si="680"/>
        <v>3</v>
      </c>
      <c r="BZ115" s="10">
        <f t="shared" ca="1" si="680"/>
        <v>3</v>
      </c>
      <c r="CA115" s="10">
        <f t="shared" ca="1" si="680"/>
        <v>2</v>
      </c>
      <c r="CB115" s="10">
        <f t="shared" ca="1" si="680"/>
        <v>4</v>
      </c>
      <c r="CC115" s="10">
        <f t="shared" ca="1" si="12"/>
        <v>2</v>
      </c>
      <c r="CD115" s="10">
        <f t="shared" ref="CD115:CH115" ca="1" si="681">IF(AA115="Not at all",1,IF(AA115="A little bit",2,IF(AA115="Moderately",3,IF(AA115="Quite a bit",4,IF(AA115="Extremely",5)))))</f>
        <v>4</v>
      </c>
      <c r="CE115" s="10">
        <f t="shared" ca="1" si="681"/>
        <v>5</v>
      </c>
      <c r="CF115" s="10">
        <f t="shared" ca="1" si="681"/>
        <v>5</v>
      </c>
      <c r="CG115" s="10">
        <f t="shared" ca="1" si="681"/>
        <v>1</v>
      </c>
      <c r="CH115" s="10">
        <f t="shared" ca="1" si="681"/>
        <v>1</v>
      </c>
      <c r="CI115" s="10">
        <f t="shared" ref="CI115:CT115" ca="1" si="682">IF(AF115="Never",1,IF(AF115="Rarely",2,IF(AF115="Sometimes",3,IF(AF115="Often",4,IF(AF115="Very Often",5)))))</f>
        <v>3</v>
      </c>
      <c r="CJ115" s="10">
        <f t="shared" ca="1" si="682"/>
        <v>3</v>
      </c>
      <c r="CK115" s="10">
        <f t="shared" ca="1" si="682"/>
        <v>1</v>
      </c>
      <c r="CL115" s="10">
        <f t="shared" ca="1" si="682"/>
        <v>5</v>
      </c>
      <c r="CM115" s="10">
        <f t="shared" ca="1" si="682"/>
        <v>3</v>
      </c>
      <c r="CN115" s="10">
        <f t="shared" ca="1" si="682"/>
        <v>5</v>
      </c>
      <c r="CO115" s="10">
        <f t="shared" ca="1" si="682"/>
        <v>3</v>
      </c>
      <c r="CP115" s="10">
        <f t="shared" ca="1" si="682"/>
        <v>2</v>
      </c>
      <c r="CQ115" s="10">
        <f t="shared" ca="1" si="682"/>
        <v>4</v>
      </c>
      <c r="CR115" s="10">
        <f t="shared" ca="1" si="682"/>
        <v>3</v>
      </c>
      <c r="CS115" s="10">
        <f t="shared" ca="1" si="682"/>
        <v>3</v>
      </c>
      <c r="CT115" s="10">
        <f t="shared" ca="1" si="682"/>
        <v>3</v>
      </c>
      <c r="CU115" s="10">
        <f t="shared" ca="1" si="15"/>
        <v>2</v>
      </c>
      <c r="CV115" s="1">
        <f t="shared" ref="CV115:DE115" ca="1" si="683">IF(AS115="Strongly Disagree",1,IF(AS115="Disagree",2,IF(AS115="Neutral",3,IF(AS115="Agree",4,IF(AS115="Strongly Agree",5)))))</f>
        <v>3</v>
      </c>
      <c r="CW115" s="1">
        <f t="shared" ca="1" si="683"/>
        <v>4</v>
      </c>
      <c r="CX115" s="1">
        <f t="shared" ca="1" si="683"/>
        <v>5</v>
      </c>
      <c r="CY115" s="1">
        <f t="shared" ca="1" si="683"/>
        <v>4</v>
      </c>
      <c r="CZ115" s="1">
        <f t="shared" ca="1" si="683"/>
        <v>3</v>
      </c>
      <c r="DA115" s="1">
        <f t="shared" ca="1" si="683"/>
        <v>2</v>
      </c>
      <c r="DB115" s="1">
        <f t="shared" ca="1" si="683"/>
        <v>2</v>
      </c>
      <c r="DC115" s="1">
        <f t="shared" ca="1" si="683"/>
        <v>3</v>
      </c>
      <c r="DD115" s="1">
        <f t="shared" ca="1" si="683"/>
        <v>2</v>
      </c>
      <c r="DE115" s="1">
        <f t="shared" ca="1" si="683"/>
        <v>4</v>
      </c>
      <c r="DG115" s="1">
        <f t="shared" ca="1" si="17"/>
        <v>1</v>
      </c>
    </row>
    <row r="116" spans="1:111" ht="15">
      <c r="A116" s="8">
        <f ca="1">IFERROR(__xludf.DUMMYFUNCTION("""COMPUTED_VALUE"""),43802.6311469791)</f>
        <v>43802.631146979104</v>
      </c>
      <c r="B116" s="1" t="str">
        <f ca="1">IFERROR(__xludf.DUMMYFUNCTION("""COMPUTED_VALUE"""),"Yes")</f>
        <v>Yes</v>
      </c>
      <c r="C116" s="3" t="str">
        <f ca="1">IFERROR(__xludf.DUMMYFUNCTION("""COMPUTED_VALUE"""),"Sworn Officer")</f>
        <v>Sworn Officer</v>
      </c>
      <c r="D116" s="1" t="str">
        <f ca="1">IFERROR(__xludf.DUMMYFUNCTION("""COMPUTED_VALUE"""),"14-20 years")</f>
        <v>14-20 years</v>
      </c>
      <c r="E116" s="1" t="str">
        <f ca="1">IFERROR(__xludf.DUMMYFUNCTION("""COMPUTED_VALUE"""),"A little bit")</f>
        <v>A little bit</v>
      </c>
      <c r="F116" s="1" t="str">
        <f ca="1">IFERROR(__xludf.DUMMYFUNCTION("""COMPUTED_VALUE"""),"Yes")</f>
        <v>Yes</v>
      </c>
      <c r="G116" s="1" t="str">
        <f ca="1">IFERROR(__xludf.DUMMYFUNCTION("""COMPUTED_VALUE"""),"Often")</f>
        <v>Often</v>
      </c>
      <c r="H116" s="1" t="str">
        <f ca="1">IFERROR(__xludf.DUMMYFUNCTION("""COMPUTED_VALUE"""),"A little bit")</f>
        <v>A little bit</v>
      </c>
      <c r="I116" s="1" t="str">
        <f ca="1">IFERROR(__xludf.DUMMYFUNCTION("""COMPUTED_VALUE"""),"Yes")</f>
        <v>Yes</v>
      </c>
      <c r="J116" s="1" t="str">
        <f ca="1">IFERROR(__xludf.DUMMYFUNCTION("""COMPUTED_VALUE"""),"Yes")</f>
        <v>Yes</v>
      </c>
      <c r="K116" s="1" t="str">
        <f ca="1">IFERROR(__xludf.DUMMYFUNCTION("""COMPUTED_VALUE"""),"Rarely")</f>
        <v>Rarely</v>
      </c>
      <c r="L116" s="1" t="str">
        <f ca="1">IFERROR(__xludf.DUMMYFUNCTION("""COMPUTED_VALUE"""),"Disagree")</f>
        <v>Disagree</v>
      </c>
      <c r="M116" s="1" t="str">
        <f ca="1">IFERROR(__xludf.DUMMYFUNCTION("""COMPUTED_VALUE"""),"Agree")</f>
        <v>Agree</v>
      </c>
      <c r="N116" s="1" t="str">
        <f ca="1">IFERROR(__xludf.DUMMYFUNCTION("""COMPUTED_VALUE"""),"Moderately")</f>
        <v>Moderately</v>
      </c>
      <c r="O116" s="1" t="str">
        <f ca="1">IFERROR(__xludf.DUMMYFUNCTION("""COMPUTED_VALUE"""),"Disagree")</f>
        <v>Disagree</v>
      </c>
      <c r="P116" s="1" t="str">
        <f ca="1">IFERROR(__xludf.DUMMYFUNCTION("""COMPUTED_VALUE"""),"A little bit")</f>
        <v>A little bit</v>
      </c>
      <c r="Q116" s="1" t="str">
        <f ca="1">IFERROR(__xludf.DUMMYFUNCTION("""COMPUTED_VALUE"""),"A little bit")</f>
        <v>A little bit</v>
      </c>
      <c r="R116" s="1" t="str">
        <f ca="1">IFERROR(__xludf.DUMMYFUNCTION("""COMPUTED_VALUE"""),"A little bit")</f>
        <v>A little bit</v>
      </c>
      <c r="S116" s="1" t="str">
        <f ca="1">IFERROR(__xludf.DUMMYFUNCTION("""COMPUTED_VALUE"""),"Quite a bit")</f>
        <v>Quite a bit</v>
      </c>
      <c r="T116" s="1" t="str">
        <f ca="1">IFERROR(__xludf.DUMMYFUNCTION("""COMPUTED_VALUE"""),"Quite a bit")</f>
        <v>Quite a bit</v>
      </c>
      <c r="U116" s="1" t="str">
        <f ca="1">IFERROR(__xludf.DUMMYFUNCTION("""COMPUTED_VALUE"""),"Extremely")</f>
        <v>Extremely</v>
      </c>
      <c r="V116" s="1" t="str">
        <f ca="1">IFERROR(__xludf.DUMMYFUNCTION("""COMPUTED_VALUE"""),"Quite a bit")</f>
        <v>Quite a bit</v>
      </c>
      <c r="W116" s="1" t="str">
        <f ca="1">IFERROR(__xludf.DUMMYFUNCTION("""COMPUTED_VALUE"""),"A little bit")</f>
        <v>A little bit</v>
      </c>
      <c r="X116" s="1" t="str">
        <f ca="1">IFERROR(__xludf.DUMMYFUNCTION("""COMPUTED_VALUE"""),"A little bit")</f>
        <v>A little bit</v>
      </c>
      <c r="Y116" s="1" t="str">
        <f ca="1">IFERROR(__xludf.DUMMYFUNCTION("""COMPUTED_VALUE"""),"Extremely")</f>
        <v>Extremely</v>
      </c>
      <c r="Z116" s="1" t="str">
        <f ca="1">IFERROR(__xludf.DUMMYFUNCTION("""COMPUTED_VALUE"""),"Both")</f>
        <v>Both</v>
      </c>
      <c r="AA116" s="1" t="str">
        <f ca="1">IFERROR(__xludf.DUMMYFUNCTION("""COMPUTED_VALUE"""),"Quite a bit")</f>
        <v>Quite a bit</v>
      </c>
      <c r="AB116" s="1" t="str">
        <f ca="1">IFERROR(__xludf.DUMMYFUNCTION("""COMPUTED_VALUE"""),"Extremely")</f>
        <v>Extremely</v>
      </c>
      <c r="AC116" s="1" t="str">
        <f ca="1">IFERROR(__xludf.DUMMYFUNCTION("""COMPUTED_VALUE"""),"Extremely")</f>
        <v>Extremely</v>
      </c>
      <c r="AD116" s="1" t="str">
        <f ca="1">IFERROR(__xludf.DUMMYFUNCTION("""COMPUTED_VALUE"""),"A little bit")</f>
        <v>A little bit</v>
      </c>
      <c r="AE116" s="1" t="str">
        <f ca="1">IFERROR(__xludf.DUMMYFUNCTION("""COMPUTED_VALUE"""),"Not at all")</f>
        <v>Not at all</v>
      </c>
      <c r="AF116" s="1" t="str">
        <f ca="1">IFERROR(__xludf.DUMMYFUNCTION("""COMPUTED_VALUE"""),"Rarely")</f>
        <v>Rarely</v>
      </c>
      <c r="AG116" s="1" t="str">
        <f ca="1">IFERROR(__xludf.DUMMYFUNCTION("""COMPUTED_VALUE"""),"Often")</f>
        <v>Often</v>
      </c>
      <c r="AH116" s="1" t="str">
        <f ca="1">IFERROR(__xludf.DUMMYFUNCTION("""COMPUTED_VALUE"""),"Rarely")</f>
        <v>Rarely</v>
      </c>
      <c r="AI116" s="1" t="str">
        <f ca="1">IFERROR(__xludf.DUMMYFUNCTION("""COMPUTED_VALUE"""),"Very Often")</f>
        <v>Very Often</v>
      </c>
      <c r="AJ116" s="1" t="str">
        <f ca="1">IFERROR(__xludf.DUMMYFUNCTION("""COMPUTED_VALUE"""),"Sometimes")</f>
        <v>Sometimes</v>
      </c>
      <c r="AK116" s="1" t="str">
        <f ca="1">IFERROR(__xludf.DUMMYFUNCTION("""COMPUTED_VALUE"""),"Often")</f>
        <v>Often</v>
      </c>
      <c r="AL116" s="1" t="str">
        <f ca="1">IFERROR(__xludf.DUMMYFUNCTION("""COMPUTED_VALUE"""),"Often")</f>
        <v>Often</v>
      </c>
      <c r="AM116" s="1" t="str">
        <f ca="1">IFERROR(__xludf.DUMMYFUNCTION("""COMPUTED_VALUE"""),"Sometimes")</f>
        <v>Sometimes</v>
      </c>
      <c r="AN116" s="1" t="str">
        <f ca="1">IFERROR(__xludf.DUMMYFUNCTION("""COMPUTED_VALUE"""),"Often")</f>
        <v>Often</v>
      </c>
      <c r="AO116" s="1" t="str">
        <f ca="1">IFERROR(__xludf.DUMMYFUNCTION("""COMPUTED_VALUE"""),"Sometimes")</f>
        <v>Sometimes</v>
      </c>
      <c r="AP116" s="1" t="str">
        <f ca="1">IFERROR(__xludf.DUMMYFUNCTION("""COMPUTED_VALUE"""),"Rarely")</f>
        <v>Rarely</v>
      </c>
      <c r="AQ116" s="1" t="str">
        <f ca="1">IFERROR(__xludf.DUMMYFUNCTION("""COMPUTED_VALUE"""),"Never")</f>
        <v>Never</v>
      </c>
      <c r="AR116" s="1" t="str">
        <f ca="1">IFERROR(__xludf.DUMMYFUNCTION("""COMPUTED_VALUE"""),"Never")</f>
        <v>Never</v>
      </c>
      <c r="AS116" s="1" t="str">
        <f ca="1">IFERROR(__xludf.DUMMYFUNCTION("""COMPUTED_VALUE"""),"Disagree")</f>
        <v>Disagree</v>
      </c>
      <c r="AT116" s="1" t="str">
        <f ca="1">IFERROR(__xludf.DUMMYFUNCTION("""COMPUTED_VALUE"""),"Agree")</f>
        <v>Agree</v>
      </c>
      <c r="AU116" s="1" t="str">
        <f ca="1">IFERROR(__xludf.DUMMYFUNCTION("""COMPUTED_VALUE"""),"Disagree")</f>
        <v>Disagree</v>
      </c>
      <c r="AV116" s="1" t="str">
        <f ca="1">IFERROR(__xludf.DUMMYFUNCTION("""COMPUTED_VALUE"""),"Neutral")</f>
        <v>Neutral</v>
      </c>
      <c r="AW116" s="1" t="str">
        <f ca="1">IFERROR(__xludf.DUMMYFUNCTION("""COMPUTED_VALUE"""),"Disagree")</f>
        <v>Disagree</v>
      </c>
      <c r="AX116" s="1" t="str">
        <f ca="1">IFERROR(__xludf.DUMMYFUNCTION("""COMPUTED_VALUE"""),"Agree")</f>
        <v>Agree</v>
      </c>
      <c r="AY116" s="1" t="str">
        <f ca="1">IFERROR(__xludf.DUMMYFUNCTION("""COMPUTED_VALUE"""),"Agree")</f>
        <v>Agree</v>
      </c>
      <c r="AZ116" s="1" t="str">
        <f ca="1">IFERROR(__xludf.DUMMYFUNCTION("""COMPUTED_VALUE"""),"Agree")</f>
        <v>Agree</v>
      </c>
      <c r="BA116" s="1" t="str">
        <f ca="1">IFERROR(__xludf.DUMMYFUNCTION("""COMPUTED_VALUE"""),"Agree")</f>
        <v>Agree</v>
      </c>
      <c r="BB116" s="1" t="str">
        <f ca="1">IFERROR(__xludf.DUMMYFUNCTION("""COMPUTED_VALUE"""),"Agree")</f>
        <v>Agree</v>
      </c>
      <c r="BC116" s="1" t="str">
        <f ca="1">IFERROR(__xludf.DUMMYFUNCTION("""COMPUTED_VALUE"""),"Isolate Yourself, Join in Positive/ Healthy Family Activities, Exercise")</f>
        <v>Isolate Yourself, Join in Positive/ Healthy Family Activities, Exercise</v>
      </c>
      <c r="BD116" s="1" t="str">
        <f ca="1">IFERROR(__xludf.DUMMYFUNCTION("""COMPUTED_VALUE"""),"Never")</f>
        <v>Never</v>
      </c>
      <c r="BF116" s="1">
        <f t="shared" ca="1" si="0"/>
        <v>1</v>
      </c>
      <c r="BG116" s="7">
        <f t="shared" ca="1" si="1"/>
        <v>3</v>
      </c>
      <c r="BH116" s="1">
        <f t="shared" ca="1" si="2"/>
        <v>2</v>
      </c>
      <c r="BI116" s="10">
        <f t="shared" ca="1" si="3"/>
        <v>1</v>
      </c>
      <c r="BJ116" s="10">
        <f t="shared" ca="1" si="4"/>
        <v>4</v>
      </c>
      <c r="BK116" s="10">
        <f t="shared" ca="1" si="5"/>
        <v>2</v>
      </c>
      <c r="BL116" s="10">
        <f t="shared" ref="BL116:BM116" ca="1" si="684">IF(I116="Yes",1,IF(I116="No",2))</f>
        <v>1</v>
      </c>
      <c r="BM116" s="10">
        <f t="shared" ca="1" si="684"/>
        <v>1</v>
      </c>
      <c r="BN116" s="10">
        <f t="shared" ca="1" si="7"/>
        <v>2</v>
      </c>
      <c r="BO116" s="10">
        <f t="shared" ref="BO116:BP116" ca="1" si="685">IF(L116="Strongly Disagree",1,IF(L116="Disagree",2,IF(L116="Neutral",3,IF(L116="Agree",4,IF(L116="Strongly Agree",5)))))</f>
        <v>2</v>
      </c>
      <c r="BP116" s="10">
        <f t="shared" ca="1" si="685"/>
        <v>4</v>
      </c>
      <c r="BQ116" s="10">
        <f t="shared" ca="1" si="9"/>
        <v>3</v>
      </c>
      <c r="BR116" s="1">
        <f t="shared" ca="1" si="10"/>
        <v>2</v>
      </c>
      <c r="BS116" s="10">
        <f t="shared" ref="BS116:CB116" ca="1" si="686">IF(P116="Not at all",1,IF(P116="A little bit",2,IF(P116="Moderately",3,IF(P116="Quite a bit",4,IF(P116="Extremely",5)))))</f>
        <v>2</v>
      </c>
      <c r="BT116" s="10">
        <f t="shared" ca="1" si="686"/>
        <v>2</v>
      </c>
      <c r="BU116" s="10">
        <f t="shared" ca="1" si="686"/>
        <v>2</v>
      </c>
      <c r="BV116" s="10">
        <f t="shared" ca="1" si="686"/>
        <v>4</v>
      </c>
      <c r="BW116" s="10">
        <f t="shared" ca="1" si="686"/>
        <v>4</v>
      </c>
      <c r="BX116" s="10">
        <f t="shared" ca="1" si="686"/>
        <v>5</v>
      </c>
      <c r="BY116" s="10">
        <f t="shared" ca="1" si="686"/>
        <v>4</v>
      </c>
      <c r="BZ116" s="10">
        <f t="shared" ca="1" si="686"/>
        <v>2</v>
      </c>
      <c r="CA116" s="10">
        <f t="shared" ca="1" si="686"/>
        <v>2</v>
      </c>
      <c r="CB116" s="10">
        <f t="shared" ca="1" si="686"/>
        <v>5</v>
      </c>
      <c r="CC116" s="10">
        <f t="shared" ca="1" si="12"/>
        <v>3</v>
      </c>
      <c r="CD116" s="10">
        <f t="shared" ref="CD116:CH116" ca="1" si="687">IF(AA116="Not at all",1,IF(AA116="A little bit",2,IF(AA116="Moderately",3,IF(AA116="Quite a bit",4,IF(AA116="Extremely",5)))))</f>
        <v>4</v>
      </c>
      <c r="CE116" s="10">
        <f t="shared" ca="1" si="687"/>
        <v>5</v>
      </c>
      <c r="CF116" s="10">
        <f t="shared" ca="1" si="687"/>
        <v>5</v>
      </c>
      <c r="CG116" s="10">
        <f t="shared" ca="1" si="687"/>
        <v>2</v>
      </c>
      <c r="CH116" s="10">
        <f t="shared" ca="1" si="687"/>
        <v>1</v>
      </c>
      <c r="CI116" s="10">
        <f t="shared" ref="CI116:CT116" ca="1" si="688">IF(AF116="Never",1,IF(AF116="Rarely",2,IF(AF116="Sometimes",3,IF(AF116="Often",4,IF(AF116="Very Often",5)))))</f>
        <v>2</v>
      </c>
      <c r="CJ116" s="10">
        <f t="shared" ca="1" si="688"/>
        <v>4</v>
      </c>
      <c r="CK116" s="10">
        <f t="shared" ca="1" si="688"/>
        <v>2</v>
      </c>
      <c r="CL116" s="10">
        <f t="shared" ca="1" si="688"/>
        <v>5</v>
      </c>
      <c r="CM116" s="10">
        <f t="shared" ca="1" si="688"/>
        <v>3</v>
      </c>
      <c r="CN116" s="10">
        <f t="shared" ca="1" si="688"/>
        <v>4</v>
      </c>
      <c r="CO116" s="10">
        <f t="shared" ca="1" si="688"/>
        <v>4</v>
      </c>
      <c r="CP116" s="10">
        <f t="shared" ca="1" si="688"/>
        <v>3</v>
      </c>
      <c r="CQ116" s="10">
        <f t="shared" ca="1" si="688"/>
        <v>4</v>
      </c>
      <c r="CR116" s="10">
        <f t="shared" ca="1" si="688"/>
        <v>3</v>
      </c>
      <c r="CS116" s="10">
        <f t="shared" ca="1" si="688"/>
        <v>2</v>
      </c>
      <c r="CT116" s="10">
        <f t="shared" ca="1" si="688"/>
        <v>1</v>
      </c>
      <c r="CU116" s="10">
        <f t="shared" ca="1" si="15"/>
        <v>1</v>
      </c>
      <c r="CV116" s="1">
        <f t="shared" ref="CV116:DE116" ca="1" si="689">IF(AS116="Strongly Disagree",1,IF(AS116="Disagree",2,IF(AS116="Neutral",3,IF(AS116="Agree",4,IF(AS116="Strongly Agree",5)))))</f>
        <v>2</v>
      </c>
      <c r="CW116" s="1">
        <f t="shared" ca="1" si="689"/>
        <v>4</v>
      </c>
      <c r="CX116" s="1">
        <f t="shared" ca="1" si="689"/>
        <v>2</v>
      </c>
      <c r="CY116" s="1">
        <f t="shared" ca="1" si="689"/>
        <v>3</v>
      </c>
      <c r="CZ116" s="1">
        <f t="shared" ca="1" si="689"/>
        <v>2</v>
      </c>
      <c r="DA116" s="1">
        <f t="shared" ca="1" si="689"/>
        <v>4</v>
      </c>
      <c r="DB116" s="1">
        <f t="shared" ca="1" si="689"/>
        <v>4</v>
      </c>
      <c r="DC116" s="1">
        <f t="shared" ca="1" si="689"/>
        <v>4</v>
      </c>
      <c r="DD116" s="1">
        <f t="shared" ca="1" si="689"/>
        <v>4</v>
      </c>
      <c r="DE116" s="1">
        <f t="shared" ca="1" si="689"/>
        <v>4</v>
      </c>
      <c r="DG116" s="1">
        <f t="shared" ca="1" si="17"/>
        <v>1</v>
      </c>
    </row>
    <row r="117" spans="1:111" ht="15">
      <c r="A117" s="8">
        <f ca="1">IFERROR(__xludf.DUMMYFUNCTION("""COMPUTED_VALUE"""),43802.6316874537)</f>
        <v>43802.631687453701</v>
      </c>
      <c r="B117" s="1" t="str">
        <f ca="1">IFERROR(__xludf.DUMMYFUNCTION("""COMPUTED_VALUE"""),"Yes")</f>
        <v>Yes</v>
      </c>
      <c r="C117" s="3" t="str">
        <f ca="1">IFERROR(__xludf.DUMMYFUNCTION("""COMPUTED_VALUE"""),"Sworn Officer")</f>
        <v>Sworn Officer</v>
      </c>
      <c r="D117" s="1" t="str">
        <f ca="1">IFERROR(__xludf.DUMMYFUNCTION("""COMPUTED_VALUE"""),"14-20 years")</f>
        <v>14-20 years</v>
      </c>
      <c r="E117" s="1" t="str">
        <f ca="1">IFERROR(__xludf.DUMMYFUNCTION("""COMPUTED_VALUE"""),"Extremely")</f>
        <v>Extremely</v>
      </c>
      <c r="F117" s="1" t="str">
        <f ca="1">IFERROR(__xludf.DUMMYFUNCTION("""COMPUTED_VALUE"""),"Yes")</f>
        <v>Yes</v>
      </c>
      <c r="G117" s="1" t="str">
        <f ca="1">IFERROR(__xludf.DUMMYFUNCTION("""COMPUTED_VALUE"""),"Sometimes")</f>
        <v>Sometimes</v>
      </c>
      <c r="H117" s="1" t="str">
        <f ca="1">IFERROR(__xludf.DUMMYFUNCTION("""COMPUTED_VALUE"""),"Extremely")</f>
        <v>Extremely</v>
      </c>
      <c r="I117" s="1" t="str">
        <f ca="1">IFERROR(__xludf.DUMMYFUNCTION("""COMPUTED_VALUE"""),"Yes")</f>
        <v>Yes</v>
      </c>
      <c r="J117" s="1" t="str">
        <f ca="1">IFERROR(__xludf.DUMMYFUNCTION("""COMPUTED_VALUE"""),"Yes")</f>
        <v>Yes</v>
      </c>
      <c r="K117" s="1" t="str">
        <f ca="1">IFERROR(__xludf.DUMMYFUNCTION("""COMPUTED_VALUE"""),"Rarely")</f>
        <v>Rarely</v>
      </c>
      <c r="L117" s="1" t="str">
        <f ca="1">IFERROR(__xludf.DUMMYFUNCTION("""COMPUTED_VALUE"""),"Neutral")</f>
        <v>Neutral</v>
      </c>
      <c r="M117" s="1" t="str">
        <f ca="1">IFERROR(__xludf.DUMMYFUNCTION("""COMPUTED_VALUE"""),"Strongly Disagree")</f>
        <v>Strongly Disagree</v>
      </c>
      <c r="N117" s="1" t="str">
        <f ca="1">IFERROR(__xludf.DUMMYFUNCTION("""COMPUTED_VALUE"""),"Not at all")</f>
        <v>Not at all</v>
      </c>
      <c r="O117" s="1" t="str">
        <f ca="1">IFERROR(__xludf.DUMMYFUNCTION("""COMPUTED_VALUE"""),"Strongly disagree")</f>
        <v>Strongly disagree</v>
      </c>
      <c r="P117" s="1" t="str">
        <f ca="1">IFERROR(__xludf.DUMMYFUNCTION("""COMPUTED_VALUE"""),"A little bit")</f>
        <v>A little bit</v>
      </c>
      <c r="Q117" s="1" t="str">
        <f ca="1">IFERROR(__xludf.DUMMYFUNCTION("""COMPUTED_VALUE"""),"Not at all")</f>
        <v>Not at all</v>
      </c>
      <c r="R117" s="1" t="str">
        <f ca="1">IFERROR(__xludf.DUMMYFUNCTION("""COMPUTED_VALUE"""),"Not at all")</f>
        <v>Not at all</v>
      </c>
      <c r="S117" s="1" t="str">
        <f ca="1">IFERROR(__xludf.DUMMYFUNCTION("""COMPUTED_VALUE"""),"Not at all")</f>
        <v>Not at all</v>
      </c>
      <c r="T117" s="1" t="str">
        <f ca="1">IFERROR(__xludf.DUMMYFUNCTION("""COMPUTED_VALUE"""),"Not at all")</f>
        <v>Not at all</v>
      </c>
      <c r="U117" s="1" t="str">
        <f ca="1">IFERROR(__xludf.DUMMYFUNCTION("""COMPUTED_VALUE"""),"Not at all")</f>
        <v>Not at all</v>
      </c>
      <c r="V117" s="1" t="str">
        <f ca="1">IFERROR(__xludf.DUMMYFUNCTION("""COMPUTED_VALUE"""),"Not at all")</f>
        <v>Not at all</v>
      </c>
      <c r="W117" s="1" t="str">
        <f ca="1">IFERROR(__xludf.DUMMYFUNCTION("""COMPUTED_VALUE"""),"Not at all")</f>
        <v>Not at all</v>
      </c>
      <c r="X117" s="1" t="str">
        <f ca="1">IFERROR(__xludf.DUMMYFUNCTION("""COMPUTED_VALUE"""),"Not at all")</f>
        <v>Not at all</v>
      </c>
      <c r="Y117" s="1" t="str">
        <f ca="1">IFERROR(__xludf.DUMMYFUNCTION("""COMPUTED_VALUE"""),"Moderately")</f>
        <v>Moderately</v>
      </c>
      <c r="Z117" s="1" t="str">
        <f ca="1">IFERROR(__xludf.DUMMYFUNCTION("""COMPUTED_VALUE"""),"Negatively")</f>
        <v>Negatively</v>
      </c>
      <c r="AA117" s="1" t="str">
        <f ca="1">IFERROR(__xludf.DUMMYFUNCTION("""COMPUTED_VALUE"""),"Moderately")</f>
        <v>Moderately</v>
      </c>
      <c r="AB117" s="1" t="str">
        <f ca="1">IFERROR(__xludf.DUMMYFUNCTION("""COMPUTED_VALUE"""),"Not at all")</f>
        <v>Not at all</v>
      </c>
      <c r="AC117" s="1" t="str">
        <f ca="1">IFERROR(__xludf.DUMMYFUNCTION("""COMPUTED_VALUE"""),"A little bit")</f>
        <v>A little bit</v>
      </c>
      <c r="AD117" s="1" t="str">
        <f ca="1">IFERROR(__xludf.DUMMYFUNCTION("""COMPUTED_VALUE"""),"Not at all")</f>
        <v>Not at all</v>
      </c>
      <c r="AE117" s="1" t="str">
        <f ca="1">IFERROR(__xludf.DUMMYFUNCTION("""COMPUTED_VALUE"""),"Not at all")</f>
        <v>Not at all</v>
      </c>
      <c r="AF117" s="1" t="str">
        <f ca="1">IFERROR(__xludf.DUMMYFUNCTION("""COMPUTED_VALUE"""),"Sometimes")</f>
        <v>Sometimes</v>
      </c>
      <c r="AG117" s="1" t="str">
        <f ca="1">IFERROR(__xludf.DUMMYFUNCTION("""COMPUTED_VALUE"""),"Rarely")</f>
        <v>Rarely</v>
      </c>
      <c r="AH117" s="1" t="str">
        <f ca="1">IFERROR(__xludf.DUMMYFUNCTION("""COMPUTED_VALUE"""),"Rarely")</f>
        <v>Rarely</v>
      </c>
      <c r="AI117" s="1" t="str">
        <f ca="1">IFERROR(__xludf.DUMMYFUNCTION("""COMPUTED_VALUE"""),"Sometimes")</f>
        <v>Sometimes</v>
      </c>
      <c r="AJ117" s="1" t="str">
        <f ca="1">IFERROR(__xludf.DUMMYFUNCTION("""COMPUTED_VALUE"""),"Sometimes")</f>
        <v>Sometimes</v>
      </c>
      <c r="AK117" s="1" t="str">
        <f ca="1">IFERROR(__xludf.DUMMYFUNCTION("""COMPUTED_VALUE"""),"Rarely")</f>
        <v>Rarely</v>
      </c>
      <c r="AL117" s="1" t="str">
        <f ca="1">IFERROR(__xludf.DUMMYFUNCTION("""COMPUTED_VALUE"""),"Rarely")</f>
        <v>Rarely</v>
      </c>
      <c r="AM117" s="1" t="str">
        <f ca="1">IFERROR(__xludf.DUMMYFUNCTION("""COMPUTED_VALUE"""),"Never")</f>
        <v>Never</v>
      </c>
      <c r="AN117" s="1" t="str">
        <f ca="1">IFERROR(__xludf.DUMMYFUNCTION("""COMPUTED_VALUE"""),"Rarely")</f>
        <v>Rarely</v>
      </c>
      <c r="AO117" s="1" t="str">
        <f ca="1">IFERROR(__xludf.DUMMYFUNCTION("""COMPUTED_VALUE"""),"Rarely")</f>
        <v>Rarely</v>
      </c>
      <c r="AP117" s="1" t="str">
        <f ca="1">IFERROR(__xludf.DUMMYFUNCTION("""COMPUTED_VALUE"""),"Rarely")</f>
        <v>Rarely</v>
      </c>
      <c r="AQ117" s="1" t="str">
        <f ca="1">IFERROR(__xludf.DUMMYFUNCTION("""COMPUTED_VALUE"""),"Never")</f>
        <v>Never</v>
      </c>
      <c r="AR117" s="1" t="str">
        <f ca="1">IFERROR(__xludf.DUMMYFUNCTION("""COMPUTED_VALUE"""),"Never")</f>
        <v>Never</v>
      </c>
      <c r="AS117" s="1" t="str">
        <f ca="1">IFERROR(__xludf.DUMMYFUNCTION("""COMPUTED_VALUE"""),"Strongly Disagree")</f>
        <v>Strongly Disagree</v>
      </c>
      <c r="AT117" s="1" t="str">
        <f ca="1">IFERROR(__xludf.DUMMYFUNCTION("""COMPUTED_VALUE"""),"Strongly Agree")</f>
        <v>Strongly Agree</v>
      </c>
      <c r="AU117" s="1" t="str">
        <f ca="1">IFERROR(__xludf.DUMMYFUNCTION("""COMPUTED_VALUE"""),"Strongly Agree")</f>
        <v>Strongly Agree</v>
      </c>
      <c r="AV117" s="1" t="str">
        <f ca="1">IFERROR(__xludf.DUMMYFUNCTION("""COMPUTED_VALUE"""),"Strongly Disagree")</f>
        <v>Strongly Disagree</v>
      </c>
      <c r="AW117" s="1" t="str">
        <f ca="1">IFERROR(__xludf.DUMMYFUNCTION("""COMPUTED_VALUE"""),"Strongly Agree")</f>
        <v>Strongly Agree</v>
      </c>
      <c r="AX117" s="1" t="str">
        <f ca="1">IFERROR(__xludf.DUMMYFUNCTION("""COMPUTED_VALUE"""),"Strongly Agree")</f>
        <v>Strongly Agree</v>
      </c>
      <c r="AY117" s="1" t="str">
        <f ca="1">IFERROR(__xludf.DUMMYFUNCTION("""COMPUTED_VALUE"""),"Strongly Agree")</f>
        <v>Strongly Agree</v>
      </c>
      <c r="AZ117" s="1" t="str">
        <f ca="1">IFERROR(__xludf.DUMMYFUNCTION("""COMPUTED_VALUE"""),"Strongly Agree")</f>
        <v>Strongly Agree</v>
      </c>
      <c r="BA117" s="1" t="str">
        <f ca="1">IFERROR(__xludf.DUMMYFUNCTION("""COMPUTED_VALUE"""),"Strongly Agree")</f>
        <v>Strongly Agree</v>
      </c>
      <c r="BB117" s="1" t="str">
        <f ca="1">IFERROR(__xludf.DUMMYFUNCTION("""COMPUTED_VALUE"""),"Neutral")</f>
        <v>Neutral</v>
      </c>
      <c r="BC117" s="1" t="str">
        <f ca="1">IFERROR(__xludf.DUMMYFUNCTION("""COMPUTED_VALUE"""),"Exercise")</f>
        <v>Exercise</v>
      </c>
      <c r="BD117" s="1" t="str">
        <f ca="1">IFERROR(__xludf.DUMMYFUNCTION("""COMPUTED_VALUE"""),"Rarely")</f>
        <v>Rarely</v>
      </c>
      <c r="BF117" s="1">
        <f t="shared" ca="1" si="0"/>
        <v>1</v>
      </c>
      <c r="BG117" s="7">
        <f t="shared" ca="1" si="1"/>
        <v>3</v>
      </c>
      <c r="BH117" s="1">
        <f t="shared" ca="1" si="2"/>
        <v>5</v>
      </c>
      <c r="BI117" s="10">
        <f t="shared" ca="1" si="3"/>
        <v>1</v>
      </c>
      <c r="BJ117" s="10">
        <f t="shared" ca="1" si="4"/>
        <v>3</v>
      </c>
      <c r="BK117" s="10">
        <f t="shared" ca="1" si="5"/>
        <v>5</v>
      </c>
      <c r="BL117" s="10">
        <f t="shared" ref="BL117:BM117" ca="1" si="690">IF(I117="Yes",1,IF(I117="No",2))</f>
        <v>1</v>
      </c>
      <c r="BM117" s="10">
        <f t="shared" ca="1" si="690"/>
        <v>1</v>
      </c>
      <c r="BN117" s="10">
        <f t="shared" ca="1" si="7"/>
        <v>2</v>
      </c>
      <c r="BO117" s="10">
        <f t="shared" ref="BO117:BP117" ca="1" si="691">IF(L117="Strongly Disagree",1,IF(L117="Disagree",2,IF(L117="Neutral",3,IF(L117="Agree",4,IF(L117="Strongly Agree",5)))))</f>
        <v>3</v>
      </c>
      <c r="BP117" s="10">
        <f t="shared" ca="1" si="691"/>
        <v>1</v>
      </c>
      <c r="BQ117" s="10">
        <f t="shared" ca="1" si="9"/>
        <v>1</v>
      </c>
      <c r="BR117" s="1">
        <f t="shared" ca="1" si="10"/>
        <v>1</v>
      </c>
      <c r="BS117" s="10">
        <f t="shared" ref="BS117:CB117" ca="1" si="692">IF(P117="Not at all",1,IF(P117="A little bit",2,IF(P117="Moderately",3,IF(P117="Quite a bit",4,IF(P117="Extremely",5)))))</f>
        <v>2</v>
      </c>
      <c r="BT117" s="10">
        <f t="shared" ca="1" si="692"/>
        <v>1</v>
      </c>
      <c r="BU117" s="10">
        <f t="shared" ca="1" si="692"/>
        <v>1</v>
      </c>
      <c r="BV117" s="10">
        <f t="shared" ca="1" si="692"/>
        <v>1</v>
      </c>
      <c r="BW117" s="10">
        <f t="shared" ca="1" si="692"/>
        <v>1</v>
      </c>
      <c r="BX117" s="10">
        <f t="shared" ca="1" si="692"/>
        <v>1</v>
      </c>
      <c r="BY117" s="10">
        <f t="shared" ca="1" si="692"/>
        <v>1</v>
      </c>
      <c r="BZ117" s="10">
        <f t="shared" ca="1" si="692"/>
        <v>1</v>
      </c>
      <c r="CA117" s="10">
        <f t="shared" ca="1" si="692"/>
        <v>1</v>
      </c>
      <c r="CB117" s="10">
        <f t="shared" ca="1" si="692"/>
        <v>3</v>
      </c>
      <c r="CC117" s="10">
        <f t="shared" ca="1" si="12"/>
        <v>1</v>
      </c>
      <c r="CD117" s="10">
        <f t="shared" ref="CD117:CH117" ca="1" si="693">IF(AA117="Not at all",1,IF(AA117="A little bit",2,IF(AA117="Moderately",3,IF(AA117="Quite a bit",4,IF(AA117="Extremely",5)))))</f>
        <v>3</v>
      </c>
      <c r="CE117" s="10">
        <f t="shared" ca="1" si="693"/>
        <v>1</v>
      </c>
      <c r="CF117" s="10">
        <f t="shared" ca="1" si="693"/>
        <v>2</v>
      </c>
      <c r="CG117" s="10">
        <f t="shared" ca="1" si="693"/>
        <v>1</v>
      </c>
      <c r="CH117" s="10">
        <f t="shared" ca="1" si="693"/>
        <v>1</v>
      </c>
      <c r="CI117" s="10">
        <f t="shared" ref="CI117:CT117" ca="1" si="694">IF(AF117="Never",1,IF(AF117="Rarely",2,IF(AF117="Sometimes",3,IF(AF117="Often",4,IF(AF117="Very Often",5)))))</f>
        <v>3</v>
      </c>
      <c r="CJ117" s="10">
        <f t="shared" ca="1" si="694"/>
        <v>2</v>
      </c>
      <c r="CK117" s="10">
        <f t="shared" ca="1" si="694"/>
        <v>2</v>
      </c>
      <c r="CL117" s="10">
        <f t="shared" ca="1" si="694"/>
        <v>3</v>
      </c>
      <c r="CM117" s="10">
        <f t="shared" ca="1" si="694"/>
        <v>3</v>
      </c>
      <c r="CN117" s="10">
        <f t="shared" ca="1" si="694"/>
        <v>2</v>
      </c>
      <c r="CO117" s="10">
        <f t="shared" ca="1" si="694"/>
        <v>2</v>
      </c>
      <c r="CP117" s="10">
        <f t="shared" ca="1" si="694"/>
        <v>1</v>
      </c>
      <c r="CQ117" s="10">
        <f t="shared" ca="1" si="694"/>
        <v>2</v>
      </c>
      <c r="CR117" s="10">
        <f t="shared" ca="1" si="694"/>
        <v>2</v>
      </c>
      <c r="CS117" s="10">
        <f t="shared" ca="1" si="694"/>
        <v>2</v>
      </c>
      <c r="CT117" s="10">
        <f t="shared" ca="1" si="694"/>
        <v>1</v>
      </c>
      <c r="CU117" s="10">
        <f t="shared" ca="1" si="15"/>
        <v>1</v>
      </c>
      <c r="CV117" s="1">
        <f t="shared" ref="CV117:DE117" ca="1" si="695">IF(AS117="Strongly Disagree",1,IF(AS117="Disagree",2,IF(AS117="Neutral",3,IF(AS117="Agree",4,IF(AS117="Strongly Agree",5)))))</f>
        <v>1</v>
      </c>
      <c r="CW117" s="1">
        <f t="shared" ca="1" si="695"/>
        <v>5</v>
      </c>
      <c r="CX117" s="1">
        <f t="shared" ca="1" si="695"/>
        <v>5</v>
      </c>
      <c r="CY117" s="1">
        <f t="shared" ca="1" si="695"/>
        <v>1</v>
      </c>
      <c r="CZ117" s="1">
        <f t="shared" ca="1" si="695"/>
        <v>5</v>
      </c>
      <c r="DA117" s="1">
        <f t="shared" ca="1" si="695"/>
        <v>5</v>
      </c>
      <c r="DB117" s="1">
        <f t="shared" ca="1" si="695"/>
        <v>5</v>
      </c>
      <c r="DC117" s="1">
        <f t="shared" ca="1" si="695"/>
        <v>5</v>
      </c>
      <c r="DD117" s="1">
        <f t="shared" ca="1" si="695"/>
        <v>5</v>
      </c>
      <c r="DE117" s="1">
        <f t="shared" ca="1" si="695"/>
        <v>3</v>
      </c>
      <c r="DG117" s="1">
        <f t="shared" ca="1" si="17"/>
        <v>2</v>
      </c>
    </row>
    <row r="118" spans="1:111" ht="15">
      <c r="A118" s="8">
        <f ca="1">IFERROR(__xludf.DUMMYFUNCTION("""COMPUTED_VALUE"""),43802.6379469097)</f>
        <v>43802.637946909701</v>
      </c>
      <c r="B118" s="1" t="str">
        <f ca="1">IFERROR(__xludf.DUMMYFUNCTION("""COMPUTED_VALUE"""),"Yes")</f>
        <v>Yes</v>
      </c>
      <c r="C118" s="3" t="str">
        <f ca="1">IFERROR(__xludf.DUMMYFUNCTION("""COMPUTED_VALUE"""),"Sworn Officer")</f>
        <v>Sworn Officer</v>
      </c>
      <c r="D118" s="1" t="str">
        <f ca="1">IFERROR(__xludf.DUMMYFUNCTION("""COMPUTED_VALUE"""),"20+ years")</f>
        <v>20+ years</v>
      </c>
      <c r="E118" s="1" t="str">
        <f ca="1">IFERROR(__xludf.DUMMYFUNCTION("""COMPUTED_VALUE"""),"Moderately")</f>
        <v>Moderately</v>
      </c>
      <c r="F118" s="1" t="str">
        <f ca="1">IFERROR(__xludf.DUMMYFUNCTION("""COMPUTED_VALUE"""),"Yes")</f>
        <v>Yes</v>
      </c>
      <c r="G118" s="1" t="str">
        <f ca="1">IFERROR(__xludf.DUMMYFUNCTION("""COMPUTED_VALUE"""),"Rarely")</f>
        <v>Rarely</v>
      </c>
      <c r="H118" s="1" t="str">
        <f ca="1">IFERROR(__xludf.DUMMYFUNCTION("""COMPUTED_VALUE"""),"A little bit")</f>
        <v>A little bit</v>
      </c>
      <c r="I118" s="1" t="str">
        <f ca="1">IFERROR(__xludf.DUMMYFUNCTION("""COMPUTED_VALUE"""),"Yes")</f>
        <v>Yes</v>
      </c>
      <c r="J118" s="1" t="str">
        <f ca="1">IFERROR(__xludf.DUMMYFUNCTION("""COMPUTED_VALUE"""),"Yes")</f>
        <v>Yes</v>
      </c>
      <c r="K118" s="1" t="str">
        <f ca="1">IFERROR(__xludf.DUMMYFUNCTION("""COMPUTED_VALUE"""),"Never")</f>
        <v>Never</v>
      </c>
      <c r="L118" s="1" t="str">
        <f ca="1">IFERROR(__xludf.DUMMYFUNCTION("""COMPUTED_VALUE"""),"Neutral")</f>
        <v>Neutral</v>
      </c>
      <c r="M118" s="1" t="str">
        <f ca="1">IFERROR(__xludf.DUMMYFUNCTION("""COMPUTED_VALUE"""),"Strongly Disagree")</f>
        <v>Strongly Disagree</v>
      </c>
      <c r="N118" s="1" t="str">
        <f ca="1">IFERROR(__xludf.DUMMYFUNCTION("""COMPUTED_VALUE"""),"Not at all")</f>
        <v>Not at all</v>
      </c>
      <c r="O118" s="1" t="str">
        <f ca="1">IFERROR(__xludf.DUMMYFUNCTION("""COMPUTED_VALUE"""),"Disagree")</f>
        <v>Disagree</v>
      </c>
      <c r="P118" s="1" t="str">
        <f ca="1">IFERROR(__xludf.DUMMYFUNCTION("""COMPUTED_VALUE"""),"Moderately")</f>
        <v>Moderately</v>
      </c>
      <c r="Q118" s="1" t="str">
        <f ca="1">IFERROR(__xludf.DUMMYFUNCTION("""COMPUTED_VALUE"""),"Moderately")</f>
        <v>Moderately</v>
      </c>
      <c r="R118" s="1" t="str">
        <f ca="1">IFERROR(__xludf.DUMMYFUNCTION("""COMPUTED_VALUE"""),"Moderately")</f>
        <v>Moderately</v>
      </c>
      <c r="S118" s="1" t="str">
        <f ca="1">IFERROR(__xludf.DUMMYFUNCTION("""COMPUTED_VALUE"""),"Not at all")</f>
        <v>Not at all</v>
      </c>
      <c r="T118" s="1" t="str">
        <f ca="1">IFERROR(__xludf.DUMMYFUNCTION("""COMPUTED_VALUE"""),"A little bit")</f>
        <v>A little bit</v>
      </c>
      <c r="U118" s="1" t="str">
        <f ca="1">IFERROR(__xludf.DUMMYFUNCTION("""COMPUTED_VALUE"""),"A little bit")</f>
        <v>A little bit</v>
      </c>
      <c r="V118" s="1" t="str">
        <f ca="1">IFERROR(__xludf.DUMMYFUNCTION("""COMPUTED_VALUE"""),"A little bit")</f>
        <v>A little bit</v>
      </c>
      <c r="W118" s="1" t="str">
        <f ca="1">IFERROR(__xludf.DUMMYFUNCTION("""COMPUTED_VALUE"""),"A little bit")</f>
        <v>A little bit</v>
      </c>
      <c r="X118" s="1" t="str">
        <f ca="1">IFERROR(__xludf.DUMMYFUNCTION("""COMPUTED_VALUE"""),"A little bit")</f>
        <v>A little bit</v>
      </c>
      <c r="Y118" s="1" t="str">
        <f ca="1">IFERROR(__xludf.DUMMYFUNCTION("""COMPUTED_VALUE"""),"A little bit")</f>
        <v>A little bit</v>
      </c>
      <c r="Z118" s="1" t="str">
        <f ca="1">IFERROR(__xludf.DUMMYFUNCTION("""COMPUTED_VALUE"""),"Positively")</f>
        <v>Positively</v>
      </c>
      <c r="AA118" s="1" t="str">
        <f ca="1">IFERROR(__xludf.DUMMYFUNCTION("""COMPUTED_VALUE"""),"Quite a bit")</f>
        <v>Quite a bit</v>
      </c>
      <c r="AB118" s="1" t="str">
        <f ca="1">IFERROR(__xludf.DUMMYFUNCTION("""COMPUTED_VALUE"""),"Quite a bit")</f>
        <v>Quite a bit</v>
      </c>
      <c r="AC118" s="1" t="str">
        <f ca="1">IFERROR(__xludf.DUMMYFUNCTION("""COMPUTED_VALUE"""),"Quite a bit")</f>
        <v>Quite a bit</v>
      </c>
      <c r="AD118" s="1" t="str">
        <f ca="1">IFERROR(__xludf.DUMMYFUNCTION("""COMPUTED_VALUE"""),"A little bit")</f>
        <v>A little bit</v>
      </c>
      <c r="AE118" s="1" t="str">
        <f ca="1">IFERROR(__xludf.DUMMYFUNCTION("""COMPUTED_VALUE"""),"Not at all")</f>
        <v>Not at all</v>
      </c>
      <c r="AF118" s="1" t="str">
        <f ca="1">IFERROR(__xludf.DUMMYFUNCTION("""COMPUTED_VALUE"""),"Rarely")</f>
        <v>Rarely</v>
      </c>
      <c r="AG118" s="1" t="str">
        <f ca="1">IFERROR(__xludf.DUMMYFUNCTION("""COMPUTED_VALUE"""),"Rarely")</f>
        <v>Rarely</v>
      </c>
      <c r="AH118" s="1" t="str">
        <f ca="1">IFERROR(__xludf.DUMMYFUNCTION("""COMPUTED_VALUE"""),"Never")</f>
        <v>Never</v>
      </c>
      <c r="AI118" s="1" t="str">
        <f ca="1">IFERROR(__xludf.DUMMYFUNCTION("""COMPUTED_VALUE"""),"Sometimes")</f>
        <v>Sometimes</v>
      </c>
      <c r="AJ118" s="1" t="str">
        <f ca="1">IFERROR(__xludf.DUMMYFUNCTION("""COMPUTED_VALUE"""),"Rarely")</f>
        <v>Rarely</v>
      </c>
      <c r="AK118" s="1" t="str">
        <f ca="1">IFERROR(__xludf.DUMMYFUNCTION("""COMPUTED_VALUE"""),"Rarely")</f>
        <v>Rarely</v>
      </c>
      <c r="AL118" s="1" t="str">
        <f ca="1">IFERROR(__xludf.DUMMYFUNCTION("""COMPUTED_VALUE"""),"Rarely")</f>
        <v>Rarely</v>
      </c>
      <c r="AM118" s="1" t="str">
        <f ca="1">IFERROR(__xludf.DUMMYFUNCTION("""COMPUTED_VALUE"""),"Never")</f>
        <v>Never</v>
      </c>
      <c r="AN118" s="1" t="str">
        <f ca="1">IFERROR(__xludf.DUMMYFUNCTION("""COMPUTED_VALUE"""),"Rarely")</f>
        <v>Rarely</v>
      </c>
      <c r="AO118" s="1" t="str">
        <f ca="1">IFERROR(__xludf.DUMMYFUNCTION("""COMPUTED_VALUE"""),"Rarely")</f>
        <v>Rarely</v>
      </c>
      <c r="AP118" s="1" t="str">
        <f ca="1">IFERROR(__xludf.DUMMYFUNCTION("""COMPUTED_VALUE"""),"Never")</f>
        <v>Never</v>
      </c>
      <c r="AQ118" s="1" t="str">
        <f ca="1">IFERROR(__xludf.DUMMYFUNCTION("""COMPUTED_VALUE"""),"Never")</f>
        <v>Never</v>
      </c>
      <c r="AR118" s="1" t="str">
        <f ca="1">IFERROR(__xludf.DUMMYFUNCTION("""COMPUTED_VALUE"""),"Never")</f>
        <v>Never</v>
      </c>
      <c r="AS118" s="1" t="str">
        <f ca="1">IFERROR(__xludf.DUMMYFUNCTION("""COMPUTED_VALUE"""),"Disagree")</f>
        <v>Disagree</v>
      </c>
      <c r="AT118" s="1" t="str">
        <f ca="1">IFERROR(__xludf.DUMMYFUNCTION("""COMPUTED_VALUE"""),"Disagree")</f>
        <v>Disagree</v>
      </c>
      <c r="AU118" s="1" t="str">
        <f ca="1">IFERROR(__xludf.DUMMYFUNCTION("""COMPUTED_VALUE"""),"Agree")</f>
        <v>Agree</v>
      </c>
      <c r="AV118" s="1" t="str">
        <f ca="1">IFERROR(__xludf.DUMMYFUNCTION("""COMPUTED_VALUE"""),"Strongly Disagree")</f>
        <v>Strongly Disagree</v>
      </c>
      <c r="AW118" s="1" t="str">
        <f ca="1">IFERROR(__xludf.DUMMYFUNCTION("""COMPUTED_VALUE"""),"Agree")</f>
        <v>Agree</v>
      </c>
      <c r="AX118" s="1" t="str">
        <f ca="1">IFERROR(__xludf.DUMMYFUNCTION("""COMPUTED_VALUE"""),"Agree")</f>
        <v>Agree</v>
      </c>
      <c r="AY118" s="1" t="str">
        <f ca="1">IFERROR(__xludf.DUMMYFUNCTION("""COMPUTED_VALUE"""),"Agree")</f>
        <v>Agree</v>
      </c>
      <c r="AZ118" s="1" t="str">
        <f ca="1">IFERROR(__xludf.DUMMYFUNCTION("""COMPUTED_VALUE"""),"Agree")</f>
        <v>Agree</v>
      </c>
      <c r="BA118" s="1" t="str">
        <f ca="1">IFERROR(__xludf.DUMMYFUNCTION("""COMPUTED_VALUE"""),"Agree")</f>
        <v>Agree</v>
      </c>
      <c r="BB118" s="1" t="str">
        <f ca="1">IFERROR(__xludf.DUMMYFUNCTION("""COMPUTED_VALUE"""),"Neutral")</f>
        <v>Neutral</v>
      </c>
      <c r="BC118" s="1" t="str">
        <f ca="1">IFERROR(__xludf.DUMMYFUNCTION("""COMPUTED_VALUE"""),"Drinking Alcohol (4 or more drinks), Exercise, Meditation/ Mindfulness")</f>
        <v>Drinking Alcohol (4 or more drinks), Exercise, Meditation/ Mindfulness</v>
      </c>
      <c r="BD118" s="1" t="str">
        <f ca="1">IFERROR(__xludf.DUMMYFUNCTION("""COMPUTED_VALUE"""),"Often")</f>
        <v>Often</v>
      </c>
      <c r="BF118" s="1">
        <f t="shared" ca="1" si="0"/>
        <v>1</v>
      </c>
      <c r="BG118" s="7">
        <f t="shared" ca="1" si="1"/>
        <v>4</v>
      </c>
      <c r="BH118" s="1">
        <f t="shared" ca="1" si="2"/>
        <v>3</v>
      </c>
      <c r="BI118" s="10">
        <f t="shared" ca="1" si="3"/>
        <v>1</v>
      </c>
      <c r="BJ118" s="10">
        <f t="shared" ca="1" si="4"/>
        <v>2</v>
      </c>
      <c r="BK118" s="10">
        <f t="shared" ca="1" si="5"/>
        <v>2</v>
      </c>
      <c r="BL118" s="10">
        <f t="shared" ref="BL118:BM118" ca="1" si="696">IF(I118="Yes",1,IF(I118="No",2))</f>
        <v>1</v>
      </c>
      <c r="BM118" s="10">
        <f t="shared" ca="1" si="696"/>
        <v>1</v>
      </c>
      <c r="BN118" s="10">
        <f t="shared" ca="1" si="7"/>
        <v>1</v>
      </c>
      <c r="BO118" s="10">
        <f t="shared" ref="BO118:BP118" ca="1" si="697">IF(L118="Strongly Disagree",1,IF(L118="Disagree",2,IF(L118="Neutral",3,IF(L118="Agree",4,IF(L118="Strongly Agree",5)))))</f>
        <v>3</v>
      </c>
      <c r="BP118" s="10">
        <f t="shared" ca="1" si="697"/>
        <v>1</v>
      </c>
      <c r="BQ118" s="10">
        <f t="shared" ca="1" si="9"/>
        <v>1</v>
      </c>
      <c r="BR118" s="1">
        <f t="shared" ca="1" si="10"/>
        <v>2</v>
      </c>
      <c r="BS118" s="10">
        <f t="shared" ref="BS118:CB118" ca="1" si="698">IF(P118="Not at all",1,IF(P118="A little bit",2,IF(P118="Moderately",3,IF(P118="Quite a bit",4,IF(P118="Extremely",5)))))</f>
        <v>3</v>
      </c>
      <c r="BT118" s="10">
        <f t="shared" ca="1" si="698"/>
        <v>3</v>
      </c>
      <c r="BU118" s="10">
        <f t="shared" ca="1" si="698"/>
        <v>3</v>
      </c>
      <c r="BV118" s="10">
        <f t="shared" ca="1" si="698"/>
        <v>1</v>
      </c>
      <c r="BW118" s="10">
        <f t="shared" ca="1" si="698"/>
        <v>2</v>
      </c>
      <c r="BX118" s="10">
        <f t="shared" ca="1" si="698"/>
        <v>2</v>
      </c>
      <c r="BY118" s="10">
        <f t="shared" ca="1" si="698"/>
        <v>2</v>
      </c>
      <c r="BZ118" s="10">
        <f t="shared" ca="1" si="698"/>
        <v>2</v>
      </c>
      <c r="CA118" s="10">
        <f t="shared" ca="1" si="698"/>
        <v>2</v>
      </c>
      <c r="CB118" s="10">
        <f t="shared" ca="1" si="698"/>
        <v>2</v>
      </c>
      <c r="CC118" s="10">
        <f t="shared" ca="1" si="12"/>
        <v>2</v>
      </c>
      <c r="CD118" s="10">
        <f t="shared" ref="CD118:CH118" ca="1" si="699">IF(AA118="Not at all",1,IF(AA118="A little bit",2,IF(AA118="Moderately",3,IF(AA118="Quite a bit",4,IF(AA118="Extremely",5)))))</f>
        <v>4</v>
      </c>
      <c r="CE118" s="10">
        <f t="shared" ca="1" si="699"/>
        <v>4</v>
      </c>
      <c r="CF118" s="10">
        <f t="shared" ca="1" si="699"/>
        <v>4</v>
      </c>
      <c r="CG118" s="10">
        <f t="shared" ca="1" si="699"/>
        <v>2</v>
      </c>
      <c r="CH118" s="10">
        <f t="shared" ca="1" si="699"/>
        <v>1</v>
      </c>
      <c r="CI118" s="10">
        <f t="shared" ref="CI118:CT118" ca="1" si="700">IF(AF118="Never",1,IF(AF118="Rarely",2,IF(AF118="Sometimes",3,IF(AF118="Often",4,IF(AF118="Very Often",5)))))</f>
        <v>2</v>
      </c>
      <c r="CJ118" s="10">
        <f t="shared" ca="1" si="700"/>
        <v>2</v>
      </c>
      <c r="CK118" s="10">
        <f t="shared" ca="1" si="700"/>
        <v>1</v>
      </c>
      <c r="CL118" s="10">
        <f t="shared" ca="1" si="700"/>
        <v>3</v>
      </c>
      <c r="CM118" s="10">
        <f t="shared" ca="1" si="700"/>
        <v>2</v>
      </c>
      <c r="CN118" s="10">
        <f t="shared" ca="1" si="700"/>
        <v>2</v>
      </c>
      <c r="CO118" s="10">
        <f t="shared" ca="1" si="700"/>
        <v>2</v>
      </c>
      <c r="CP118" s="10">
        <f t="shared" ca="1" si="700"/>
        <v>1</v>
      </c>
      <c r="CQ118" s="10">
        <f t="shared" ca="1" si="700"/>
        <v>2</v>
      </c>
      <c r="CR118" s="10">
        <f t="shared" ca="1" si="700"/>
        <v>2</v>
      </c>
      <c r="CS118" s="10">
        <f t="shared" ca="1" si="700"/>
        <v>1</v>
      </c>
      <c r="CT118" s="10">
        <f t="shared" ca="1" si="700"/>
        <v>1</v>
      </c>
      <c r="CU118" s="10">
        <f t="shared" ca="1" si="15"/>
        <v>1</v>
      </c>
      <c r="CV118" s="1">
        <f t="shared" ref="CV118:DE118" ca="1" si="701">IF(AS118="Strongly Disagree",1,IF(AS118="Disagree",2,IF(AS118="Neutral",3,IF(AS118="Agree",4,IF(AS118="Strongly Agree",5)))))</f>
        <v>2</v>
      </c>
      <c r="CW118" s="1">
        <f t="shared" ca="1" si="701"/>
        <v>2</v>
      </c>
      <c r="CX118" s="1">
        <f t="shared" ca="1" si="701"/>
        <v>4</v>
      </c>
      <c r="CY118" s="1">
        <f t="shared" ca="1" si="701"/>
        <v>1</v>
      </c>
      <c r="CZ118" s="1">
        <f t="shared" ca="1" si="701"/>
        <v>4</v>
      </c>
      <c r="DA118" s="1">
        <f t="shared" ca="1" si="701"/>
        <v>4</v>
      </c>
      <c r="DB118" s="1">
        <f t="shared" ca="1" si="701"/>
        <v>4</v>
      </c>
      <c r="DC118" s="1">
        <f t="shared" ca="1" si="701"/>
        <v>4</v>
      </c>
      <c r="DD118" s="1">
        <f t="shared" ca="1" si="701"/>
        <v>4</v>
      </c>
      <c r="DE118" s="1">
        <f t="shared" ca="1" si="701"/>
        <v>3</v>
      </c>
      <c r="DG118" s="1">
        <f t="shared" ca="1" si="17"/>
        <v>4</v>
      </c>
    </row>
    <row r="119" spans="1:111" ht="15">
      <c r="A119" s="8">
        <f ca="1">IFERROR(__xludf.DUMMYFUNCTION("""COMPUTED_VALUE"""),43802.6381610763)</f>
        <v>43802.638161076298</v>
      </c>
      <c r="B119" s="1" t="str">
        <f ca="1">IFERROR(__xludf.DUMMYFUNCTION("""COMPUTED_VALUE"""),"Yes")</f>
        <v>Yes</v>
      </c>
      <c r="C119" s="3" t="str">
        <f ca="1">IFERROR(__xludf.DUMMYFUNCTION("""COMPUTED_VALUE"""),"Sworn Officer")</f>
        <v>Sworn Officer</v>
      </c>
      <c r="D119" s="1" t="str">
        <f ca="1">IFERROR(__xludf.DUMMYFUNCTION("""COMPUTED_VALUE"""),"7-13 years")</f>
        <v>7-13 years</v>
      </c>
      <c r="E119" s="1" t="str">
        <f ca="1">IFERROR(__xludf.DUMMYFUNCTION("""COMPUTED_VALUE"""),"Moderately")</f>
        <v>Moderately</v>
      </c>
      <c r="F119" s="1" t="str">
        <f ca="1">IFERROR(__xludf.DUMMYFUNCTION("""COMPUTED_VALUE"""),"Yes")</f>
        <v>Yes</v>
      </c>
      <c r="G119" s="1" t="str">
        <f ca="1">IFERROR(__xludf.DUMMYFUNCTION("""COMPUTED_VALUE"""),"Sometimes")</f>
        <v>Sometimes</v>
      </c>
      <c r="H119" s="1" t="str">
        <f ca="1">IFERROR(__xludf.DUMMYFUNCTION("""COMPUTED_VALUE"""),"Moderately")</f>
        <v>Moderately</v>
      </c>
      <c r="I119" s="1" t="str">
        <f ca="1">IFERROR(__xludf.DUMMYFUNCTION("""COMPUTED_VALUE"""),"No")</f>
        <v>No</v>
      </c>
      <c r="J119" s="1" t="str">
        <f ca="1">IFERROR(__xludf.DUMMYFUNCTION("""COMPUTED_VALUE"""),"Yes")</f>
        <v>Yes</v>
      </c>
      <c r="K119" s="1" t="str">
        <f ca="1">IFERROR(__xludf.DUMMYFUNCTION("""COMPUTED_VALUE"""),"Rarely")</f>
        <v>Rarely</v>
      </c>
      <c r="L119" s="1" t="str">
        <f ca="1">IFERROR(__xludf.DUMMYFUNCTION("""COMPUTED_VALUE"""),"Neutral")</f>
        <v>Neutral</v>
      </c>
      <c r="M119" s="1" t="str">
        <f ca="1">IFERROR(__xludf.DUMMYFUNCTION("""COMPUTED_VALUE"""),"Neutral")</f>
        <v>Neutral</v>
      </c>
      <c r="N119" s="1" t="str">
        <f ca="1">IFERROR(__xludf.DUMMYFUNCTION("""COMPUTED_VALUE"""),"A little bit")</f>
        <v>A little bit</v>
      </c>
      <c r="O119" s="1" t="str">
        <f ca="1">IFERROR(__xludf.DUMMYFUNCTION("""COMPUTED_VALUE"""),"Neutral")</f>
        <v>Neutral</v>
      </c>
      <c r="P119" s="1" t="str">
        <f ca="1">IFERROR(__xludf.DUMMYFUNCTION("""COMPUTED_VALUE"""),"Quite a bit")</f>
        <v>Quite a bit</v>
      </c>
      <c r="Q119" s="1" t="str">
        <f ca="1">IFERROR(__xludf.DUMMYFUNCTION("""COMPUTED_VALUE"""),"Quite a bit")</f>
        <v>Quite a bit</v>
      </c>
      <c r="R119" s="1" t="str">
        <f ca="1">IFERROR(__xludf.DUMMYFUNCTION("""COMPUTED_VALUE"""),"Quite a bit")</f>
        <v>Quite a bit</v>
      </c>
      <c r="S119" s="1" t="str">
        <f ca="1">IFERROR(__xludf.DUMMYFUNCTION("""COMPUTED_VALUE"""),"Quite a bit")</f>
        <v>Quite a bit</v>
      </c>
      <c r="T119" s="1" t="str">
        <f ca="1">IFERROR(__xludf.DUMMYFUNCTION("""COMPUTED_VALUE"""),"Moderately")</f>
        <v>Moderately</v>
      </c>
      <c r="U119" s="1" t="str">
        <f ca="1">IFERROR(__xludf.DUMMYFUNCTION("""COMPUTED_VALUE"""),"Quite a bit")</f>
        <v>Quite a bit</v>
      </c>
      <c r="V119" s="1" t="str">
        <f ca="1">IFERROR(__xludf.DUMMYFUNCTION("""COMPUTED_VALUE"""),"Quite a bit")</f>
        <v>Quite a bit</v>
      </c>
      <c r="W119" s="1" t="str">
        <f ca="1">IFERROR(__xludf.DUMMYFUNCTION("""COMPUTED_VALUE"""),"Quite a bit")</f>
        <v>Quite a bit</v>
      </c>
      <c r="X119" s="1" t="str">
        <f ca="1">IFERROR(__xludf.DUMMYFUNCTION("""COMPUTED_VALUE"""),"Quite a bit")</f>
        <v>Quite a bit</v>
      </c>
      <c r="Y119" s="1" t="str">
        <f ca="1">IFERROR(__xludf.DUMMYFUNCTION("""COMPUTED_VALUE"""),"Quite a bit")</f>
        <v>Quite a bit</v>
      </c>
      <c r="Z119" s="1" t="str">
        <f ca="1">IFERROR(__xludf.DUMMYFUNCTION("""COMPUTED_VALUE"""),"Both")</f>
        <v>Both</v>
      </c>
      <c r="AA119" s="1" t="str">
        <f ca="1">IFERROR(__xludf.DUMMYFUNCTION("""COMPUTED_VALUE"""),"Quite a bit")</f>
        <v>Quite a bit</v>
      </c>
      <c r="AB119" s="1" t="str">
        <f ca="1">IFERROR(__xludf.DUMMYFUNCTION("""COMPUTED_VALUE"""),"A little bit")</f>
        <v>A little bit</v>
      </c>
      <c r="AC119" s="1" t="str">
        <f ca="1">IFERROR(__xludf.DUMMYFUNCTION("""COMPUTED_VALUE"""),"A little bit")</f>
        <v>A little bit</v>
      </c>
      <c r="AD119" s="1" t="str">
        <f ca="1">IFERROR(__xludf.DUMMYFUNCTION("""COMPUTED_VALUE"""),"Not at all")</f>
        <v>Not at all</v>
      </c>
      <c r="AE119" s="1" t="str">
        <f ca="1">IFERROR(__xludf.DUMMYFUNCTION("""COMPUTED_VALUE"""),"Not at all")</f>
        <v>Not at all</v>
      </c>
      <c r="AF119" s="1" t="str">
        <f ca="1">IFERROR(__xludf.DUMMYFUNCTION("""COMPUTED_VALUE"""),"Rarely")</f>
        <v>Rarely</v>
      </c>
      <c r="AG119" s="1" t="str">
        <f ca="1">IFERROR(__xludf.DUMMYFUNCTION("""COMPUTED_VALUE"""),"Often")</f>
        <v>Often</v>
      </c>
      <c r="AH119" s="1" t="str">
        <f ca="1">IFERROR(__xludf.DUMMYFUNCTION("""COMPUTED_VALUE"""),"Rarely")</f>
        <v>Rarely</v>
      </c>
      <c r="AI119" s="1" t="str">
        <f ca="1">IFERROR(__xludf.DUMMYFUNCTION("""COMPUTED_VALUE"""),"Often")</f>
        <v>Often</v>
      </c>
      <c r="AJ119" s="1" t="str">
        <f ca="1">IFERROR(__xludf.DUMMYFUNCTION("""COMPUTED_VALUE"""),"Sometimes")</f>
        <v>Sometimes</v>
      </c>
      <c r="AK119" s="1" t="str">
        <f ca="1">IFERROR(__xludf.DUMMYFUNCTION("""COMPUTED_VALUE"""),"Sometimes")</f>
        <v>Sometimes</v>
      </c>
      <c r="AL119" s="1" t="str">
        <f ca="1">IFERROR(__xludf.DUMMYFUNCTION("""COMPUTED_VALUE"""),"Sometimes")</f>
        <v>Sometimes</v>
      </c>
      <c r="AM119" s="1" t="str">
        <f ca="1">IFERROR(__xludf.DUMMYFUNCTION("""COMPUTED_VALUE"""),"Rarely")</f>
        <v>Rarely</v>
      </c>
      <c r="AN119" s="1" t="str">
        <f ca="1">IFERROR(__xludf.DUMMYFUNCTION("""COMPUTED_VALUE"""),"Sometimes")</f>
        <v>Sometimes</v>
      </c>
      <c r="AO119" s="1" t="str">
        <f ca="1">IFERROR(__xludf.DUMMYFUNCTION("""COMPUTED_VALUE"""),"Rarely")</f>
        <v>Rarely</v>
      </c>
      <c r="AP119" s="1" t="str">
        <f ca="1">IFERROR(__xludf.DUMMYFUNCTION("""COMPUTED_VALUE"""),"Rarely")</f>
        <v>Rarely</v>
      </c>
      <c r="AQ119" s="1" t="str">
        <f ca="1">IFERROR(__xludf.DUMMYFUNCTION("""COMPUTED_VALUE"""),"Never")</f>
        <v>Never</v>
      </c>
      <c r="AR119" s="1" t="str">
        <f ca="1">IFERROR(__xludf.DUMMYFUNCTION("""COMPUTED_VALUE"""),"Never")</f>
        <v>Never</v>
      </c>
      <c r="AS119" s="1" t="str">
        <f ca="1">IFERROR(__xludf.DUMMYFUNCTION("""COMPUTED_VALUE"""),"Strongly Disagree")</f>
        <v>Strongly Disagree</v>
      </c>
      <c r="AT119" s="1" t="str">
        <f ca="1">IFERROR(__xludf.DUMMYFUNCTION("""COMPUTED_VALUE"""),"Disagree")</f>
        <v>Disagree</v>
      </c>
      <c r="AU119" s="1" t="str">
        <f ca="1">IFERROR(__xludf.DUMMYFUNCTION("""COMPUTED_VALUE"""),"Agree")</f>
        <v>Agree</v>
      </c>
      <c r="AV119" s="1" t="str">
        <f ca="1">IFERROR(__xludf.DUMMYFUNCTION("""COMPUTED_VALUE"""),"Strongly Disagree")</f>
        <v>Strongly Disagree</v>
      </c>
      <c r="AW119" s="1" t="str">
        <f ca="1">IFERROR(__xludf.DUMMYFUNCTION("""COMPUTED_VALUE"""),"Neutral")</f>
        <v>Neutral</v>
      </c>
      <c r="AX119" s="1" t="str">
        <f ca="1">IFERROR(__xludf.DUMMYFUNCTION("""COMPUTED_VALUE"""),"Neutral")</f>
        <v>Neutral</v>
      </c>
      <c r="AY119" s="1" t="str">
        <f ca="1">IFERROR(__xludf.DUMMYFUNCTION("""COMPUTED_VALUE"""),"Neutral")</f>
        <v>Neutral</v>
      </c>
      <c r="AZ119" s="1" t="str">
        <f ca="1">IFERROR(__xludf.DUMMYFUNCTION("""COMPUTED_VALUE"""),"Agree")</f>
        <v>Agree</v>
      </c>
      <c r="BA119" s="1" t="str">
        <f ca="1">IFERROR(__xludf.DUMMYFUNCTION("""COMPUTED_VALUE"""),"Neutral")</f>
        <v>Neutral</v>
      </c>
      <c r="BB119" s="1" t="str">
        <f ca="1">IFERROR(__xludf.DUMMYFUNCTION("""COMPUTED_VALUE"""),"Neutral")</f>
        <v>Neutral</v>
      </c>
      <c r="BC119" s="1" t="str">
        <f ca="1">IFERROR(__xludf.DUMMYFUNCTION("""COMPUTED_VALUE"""),"Join in Positive/ Healthy Family Activities, Talk to others outside of the department about your hard shift, Talk to only those inside the department about your hard shift")</f>
        <v>Join in Positive/ Healthy Family Activities, Talk to others outside of the department about your hard shift, Talk to only those inside the department about your hard shift</v>
      </c>
      <c r="BD119" s="1" t="str">
        <f ca="1">IFERROR(__xludf.DUMMYFUNCTION("""COMPUTED_VALUE"""),"Rarely")</f>
        <v>Rarely</v>
      </c>
      <c r="BF119" s="1">
        <f t="shared" ca="1" si="0"/>
        <v>1</v>
      </c>
      <c r="BG119" s="7">
        <f t="shared" ca="1" si="1"/>
        <v>2</v>
      </c>
      <c r="BH119" s="1">
        <f t="shared" ca="1" si="2"/>
        <v>3</v>
      </c>
      <c r="BI119" s="10">
        <f t="shared" ca="1" si="3"/>
        <v>1</v>
      </c>
      <c r="BJ119" s="10">
        <f t="shared" ca="1" si="4"/>
        <v>3</v>
      </c>
      <c r="BK119" s="10">
        <f t="shared" ca="1" si="5"/>
        <v>3</v>
      </c>
      <c r="BL119" s="10">
        <f t="shared" ref="BL119:BM119" ca="1" si="702">IF(I119="Yes",1,IF(I119="No",2))</f>
        <v>2</v>
      </c>
      <c r="BM119" s="10">
        <f t="shared" ca="1" si="702"/>
        <v>1</v>
      </c>
      <c r="BN119" s="10">
        <f t="shared" ca="1" si="7"/>
        <v>2</v>
      </c>
      <c r="BO119" s="10">
        <f t="shared" ref="BO119:BP119" ca="1" si="703">IF(L119="Strongly Disagree",1,IF(L119="Disagree",2,IF(L119="Neutral",3,IF(L119="Agree",4,IF(L119="Strongly Agree",5)))))</f>
        <v>3</v>
      </c>
      <c r="BP119" s="10">
        <f t="shared" ca="1" si="703"/>
        <v>3</v>
      </c>
      <c r="BQ119" s="10">
        <f t="shared" ca="1" si="9"/>
        <v>2</v>
      </c>
      <c r="BR119" s="1">
        <f t="shared" ca="1" si="10"/>
        <v>3</v>
      </c>
      <c r="BS119" s="10">
        <f t="shared" ref="BS119:CB119" ca="1" si="704">IF(P119="Not at all",1,IF(P119="A little bit",2,IF(P119="Moderately",3,IF(P119="Quite a bit",4,IF(P119="Extremely",5)))))</f>
        <v>4</v>
      </c>
      <c r="BT119" s="10">
        <f t="shared" ca="1" si="704"/>
        <v>4</v>
      </c>
      <c r="BU119" s="10">
        <f t="shared" ca="1" si="704"/>
        <v>4</v>
      </c>
      <c r="BV119" s="10">
        <f t="shared" ca="1" si="704"/>
        <v>4</v>
      </c>
      <c r="BW119" s="10">
        <f t="shared" ca="1" si="704"/>
        <v>3</v>
      </c>
      <c r="BX119" s="10">
        <f t="shared" ca="1" si="704"/>
        <v>4</v>
      </c>
      <c r="BY119" s="10">
        <f t="shared" ca="1" si="704"/>
        <v>4</v>
      </c>
      <c r="BZ119" s="10">
        <f t="shared" ca="1" si="704"/>
        <v>4</v>
      </c>
      <c r="CA119" s="10">
        <f t="shared" ca="1" si="704"/>
        <v>4</v>
      </c>
      <c r="CB119" s="10">
        <f t="shared" ca="1" si="704"/>
        <v>4</v>
      </c>
      <c r="CC119" s="10">
        <f t="shared" ca="1" si="12"/>
        <v>3</v>
      </c>
      <c r="CD119" s="10">
        <f t="shared" ref="CD119:CH119" ca="1" si="705">IF(AA119="Not at all",1,IF(AA119="A little bit",2,IF(AA119="Moderately",3,IF(AA119="Quite a bit",4,IF(AA119="Extremely",5)))))</f>
        <v>4</v>
      </c>
      <c r="CE119" s="10">
        <f t="shared" ca="1" si="705"/>
        <v>2</v>
      </c>
      <c r="CF119" s="10">
        <f t="shared" ca="1" si="705"/>
        <v>2</v>
      </c>
      <c r="CG119" s="10">
        <f t="shared" ca="1" si="705"/>
        <v>1</v>
      </c>
      <c r="CH119" s="10">
        <f t="shared" ca="1" si="705"/>
        <v>1</v>
      </c>
      <c r="CI119" s="10">
        <f t="shared" ref="CI119:CT119" ca="1" si="706">IF(AF119="Never",1,IF(AF119="Rarely",2,IF(AF119="Sometimes",3,IF(AF119="Often",4,IF(AF119="Very Often",5)))))</f>
        <v>2</v>
      </c>
      <c r="CJ119" s="10">
        <f t="shared" ca="1" si="706"/>
        <v>4</v>
      </c>
      <c r="CK119" s="10">
        <f t="shared" ca="1" si="706"/>
        <v>2</v>
      </c>
      <c r="CL119" s="10">
        <f t="shared" ca="1" si="706"/>
        <v>4</v>
      </c>
      <c r="CM119" s="10">
        <f t="shared" ca="1" si="706"/>
        <v>3</v>
      </c>
      <c r="CN119" s="10">
        <f t="shared" ca="1" si="706"/>
        <v>3</v>
      </c>
      <c r="CO119" s="10">
        <f t="shared" ca="1" si="706"/>
        <v>3</v>
      </c>
      <c r="CP119" s="10">
        <f t="shared" ca="1" si="706"/>
        <v>2</v>
      </c>
      <c r="CQ119" s="10">
        <f t="shared" ca="1" si="706"/>
        <v>3</v>
      </c>
      <c r="CR119" s="10">
        <f t="shared" ca="1" si="706"/>
        <v>2</v>
      </c>
      <c r="CS119" s="10">
        <f t="shared" ca="1" si="706"/>
        <v>2</v>
      </c>
      <c r="CT119" s="10">
        <f t="shared" ca="1" si="706"/>
        <v>1</v>
      </c>
      <c r="CU119" s="10">
        <f t="shared" ca="1" si="15"/>
        <v>1</v>
      </c>
      <c r="CV119" s="1">
        <f t="shared" ref="CV119:DE119" ca="1" si="707">IF(AS119="Strongly Disagree",1,IF(AS119="Disagree",2,IF(AS119="Neutral",3,IF(AS119="Agree",4,IF(AS119="Strongly Agree",5)))))</f>
        <v>1</v>
      </c>
      <c r="CW119" s="1">
        <f t="shared" ca="1" si="707"/>
        <v>2</v>
      </c>
      <c r="CX119" s="1">
        <f t="shared" ca="1" si="707"/>
        <v>4</v>
      </c>
      <c r="CY119" s="1">
        <f t="shared" ca="1" si="707"/>
        <v>1</v>
      </c>
      <c r="CZ119" s="1">
        <f t="shared" ca="1" si="707"/>
        <v>3</v>
      </c>
      <c r="DA119" s="1">
        <f t="shared" ca="1" si="707"/>
        <v>3</v>
      </c>
      <c r="DB119" s="1">
        <f t="shared" ca="1" si="707"/>
        <v>3</v>
      </c>
      <c r="DC119" s="1">
        <f t="shared" ca="1" si="707"/>
        <v>4</v>
      </c>
      <c r="DD119" s="1">
        <f t="shared" ca="1" si="707"/>
        <v>3</v>
      </c>
      <c r="DE119" s="1">
        <f t="shared" ca="1" si="707"/>
        <v>3</v>
      </c>
      <c r="DG119" s="1">
        <f t="shared" ca="1" si="17"/>
        <v>2</v>
      </c>
    </row>
    <row r="120" spans="1:111" ht="15">
      <c r="A120" s="8">
        <f ca="1">IFERROR(__xludf.DUMMYFUNCTION("""COMPUTED_VALUE"""),43802.6418056712)</f>
        <v>43802.641805671199</v>
      </c>
      <c r="B120" s="1" t="str">
        <f ca="1">IFERROR(__xludf.DUMMYFUNCTION("""COMPUTED_VALUE"""),"Yes")</f>
        <v>Yes</v>
      </c>
      <c r="C120" s="3" t="str">
        <f ca="1">IFERROR(__xludf.DUMMYFUNCTION("""COMPUTED_VALUE"""),"Sworn Officer")</f>
        <v>Sworn Officer</v>
      </c>
      <c r="D120" s="1" t="str">
        <f ca="1">IFERROR(__xludf.DUMMYFUNCTION("""COMPUTED_VALUE"""),"20+ years")</f>
        <v>20+ years</v>
      </c>
      <c r="E120" s="1" t="str">
        <f ca="1">IFERROR(__xludf.DUMMYFUNCTION("""COMPUTED_VALUE"""),"Moderately")</f>
        <v>Moderately</v>
      </c>
      <c r="F120" s="1" t="str">
        <f ca="1">IFERROR(__xludf.DUMMYFUNCTION("""COMPUTED_VALUE"""),"Yes")</f>
        <v>Yes</v>
      </c>
      <c r="G120" s="1" t="str">
        <f ca="1">IFERROR(__xludf.DUMMYFUNCTION("""COMPUTED_VALUE"""),"Sometimes")</f>
        <v>Sometimes</v>
      </c>
      <c r="H120" s="1" t="str">
        <f ca="1">IFERROR(__xludf.DUMMYFUNCTION("""COMPUTED_VALUE"""),"Moderately")</f>
        <v>Moderately</v>
      </c>
      <c r="I120" s="1" t="str">
        <f ca="1">IFERROR(__xludf.DUMMYFUNCTION("""COMPUTED_VALUE"""),"Yes")</f>
        <v>Yes</v>
      </c>
      <c r="J120" s="1" t="str">
        <f ca="1">IFERROR(__xludf.DUMMYFUNCTION("""COMPUTED_VALUE"""),"Yes")</f>
        <v>Yes</v>
      </c>
      <c r="K120" s="1" t="str">
        <f ca="1">IFERROR(__xludf.DUMMYFUNCTION("""COMPUTED_VALUE"""),"Sometimes")</f>
        <v>Sometimes</v>
      </c>
      <c r="L120" s="1" t="str">
        <f ca="1">IFERROR(__xludf.DUMMYFUNCTION("""COMPUTED_VALUE"""),"Neutral")</f>
        <v>Neutral</v>
      </c>
      <c r="M120" s="1" t="str">
        <f ca="1">IFERROR(__xludf.DUMMYFUNCTION("""COMPUTED_VALUE"""),"Agree")</f>
        <v>Agree</v>
      </c>
      <c r="N120" s="1" t="str">
        <f ca="1">IFERROR(__xludf.DUMMYFUNCTION("""COMPUTED_VALUE"""),"Moderately")</f>
        <v>Moderately</v>
      </c>
      <c r="O120" s="1" t="str">
        <f ca="1">IFERROR(__xludf.DUMMYFUNCTION("""COMPUTED_VALUE"""),"Agree")</f>
        <v>Agree</v>
      </c>
      <c r="P120" s="1" t="str">
        <f ca="1">IFERROR(__xludf.DUMMYFUNCTION("""COMPUTED_VALUE"""),"Moderately")</f>
        <v>Moderately</v>
      </c>
      <c r="Q120" s="1" t="str">
        <f ca="1">IFERROR(__xludf.DUMMYFUNCTION("""COMPUTED_VALUE"""),"Moderately")</f>
        <v>Moderately</v>
      </c>
      <c r="R120" s="1" t="str">
        <f ca="1">IFERROR(__xludf.DUMMYFUNCTION("""COMPUTED_VALUE"""),"Quite a bit")</f>
        <v>Quite a bit</v>
      </c>
      <c r="S120" s="1" t="str">
        <f ca="1">IFERROR(__xludf.DUMMYFUNCTION("""COMPUTED_VALUE"""),"Quite a bit")</f>
        <v>Quite a bit</v>
      </c>
      <c r="T120" s="1" t="str">
        <f ca="1">IFERROR(__xludf.DUMMYFUNCTION("""COMPUTED_VALUE"""),"Quite a bit")</f>
        <v>Quite a bit</v>
      </c>
      <c r="U120" s="1" t="str">
        <f ca="1">IFERROR(__xludf.DUMMYFUNCTION("""COMPUTED_VALUE"""),"Quite a bit")</f>
        <v>Quite a bit</v>
      </c>
      <c r="V120" s="1" t="str">
        <f ca="1">IFERROR(__xludf.DUMMYFUNCTION("""COMPUTED_VALUE"""),"Quite a bit")</f>
        <v>Quite a bit</v>
      </c>
      <c r="W120" s="1" t="str">
        <f ca="1">IFERROR(__xludf.DUMMYFUNCTION("""COMPUTED_VALUE"""),"Moderately")</f>
        <v>Moderately</v>
      </c>
      <c r="X120" s="1" t="str">
        <f ca="1">IFERROR(__xludf.DUMMYFUNCTION("""COMPUTED_VALUE"""),"Moderately")</f>
        <v>Moderately</v>
      </c>
      <c r="Y120" s="1" t="str">
        <f ca="1">IFERROR(__xludf.DUMMYFUNCTION("""COMPUTED_VALUE"""),"Quite a bit")</f>
        <v>Quite a bit</v>
      </c>
      <c r="Z120" s="1" t="str">
        <f ca="1">IFERROR(__xludf.DUMMYFUNCTION("""COMPUTED_VALUE"""),"Both")</f>
        <v>Both</v>
      </c>
      <c r="AA120" s="1" t="str">
        <f ca="1">IFERROR(__xludf.DUMMYFUNCTION("""COMPUTED_VALUE"""),"Moderately")</f>
        <v>Moderately</v>
      </c>
      <c r="AB120" s="1" t="str">
        <f ca="1">IFERROR(__xludf.DUMMYFUNCTION("""COMPUTED_VALUE"""),"Quite a bit")</f>
        <v>Quite a bit</v>
      </c>
      <c r="AC120" s="1" t="str">
        <f ca="1">IFERROR(__xludf.DUMMYFUNCTION("""COMPUTED_VALUE"""),"Quite a bit")</f>
        <v>Quite a bit</v>
      </c>
      <c r="AD120" s="1" t="str">
        <f ca="1">IFERROR(__xludf.DUMMYFUNCTION("""COMPUTED_VALUE"""),"Moderately")</f>
        <v>Moderately</v>
      </c>
      <c r="AE120" s="1" t="str">
        <f ca="1">IFERROR(__xludf.DUMMYFUNCTION("""COMPUTED_VALUE"""),"A little bit")</f>
        <v>A little bit</v>
      </c>
      <c r="AF120" s="1" t="str">
        <f ca="1">IFERROR(__xludf.DUMMYFUNCTION("""COMPUTED_VALUE"""),"Sometimes")</f>
        <v>Sometimes</v>
      </c>
      <c r="AG120" s="1" t="str">
        <f ca="1">IFERROR(__xludf.DUMMYFUNCTION("""COMPUTED_VALUE"""),"Sometimes")</f>
        <v>Sometimes</v>
      </c>
      <c r="AH120" s="1" t="str">
        <f ca="1">IFERROR(__xludf.DUMMYFUNCTION("""COMPUTED_VALUE"""),"Rarely")</f>
        <v>Rarely</v>
      </c>
      <c r="AI120" s="1" t="str">
        <f ca="1">IFERROR(__xludf.DUMMYFUNCTION("""COMPUTED_VALUE"""),"Sometimes")</f>
        <v>Sometimes</v>
      </c>
      <c r="AJ120" s="1" t="str">
        <f ca="1">IFERROR(__xludf.DUMMYFUNCTION("""COMPUTED_VALUE"""),"Sometimes")</f>
        <v>Sometimes</v>
      </c>
      <c r="AK120" s="1" t="str">
        <f ca="1">IFERROR(__xludf.DUMMYFUNCTION("""COMPUTED_VALUE"""),"Rarely")</f>
        <v>Rarely</v>
      </c>
      <c r="AL120" s="1" t="str">
        <f ca="1">IFERROR(__xludf.DUMMYFUNCTION("""COMPUTED_VALUE"""),"Rarely")</f>
        <v>Rarely</v>
      </c>
      <c r="AM120" s="1" t="str">
        <f ca="1">IFERROR(__xludf.DUMMYFUNCTION("""COMPUTED_VALUE"""),"Rarely")</f>
        <v>Rarely</v>
      </c>
      <c r="AN120" s="1" t="str">
        <f ca="1">IFERROR(__xludf.DUMMYFUNCTION("""COMPUTED_VALUE"""),"Rarely")</f>
        <v>Rarely</v>
      </c>
      <c r="AO120" s="1" t="str">
        <f ca="1">IFERROR(__xludf.DUMMYFUNCTION("""COMPUTED_VALUE"""),"Rarely")</f>
        <v>Rarely</v>
      </c>
      <c r="AP120" s="1" t="str">
        <f ca="1">IFERROR(__xludf.DUMMYFUNCTION("""COMPUTED_VALUE"""),"Rarely")</f>
        <v>Rarely</v>
      </c>
      <c r="AQ120" s="1" t="str">
        <f ca="1">IFERROR(__xludf.DUMMYFUNCTION("""COMPUTED_VALUE"""),"Never")</f>
        <v>Never</v>
      </c>
      <c r="AR120" s="1" t="str">
        <f ca="1">IFERROR(__xludf.DUMMYFUNCTION("""COMPUTED_VALUE"""),"Never")</f>
        <v>Never</v>
      </c>
      <c r="AS120" s="1" t="str">
        <f ca="1">IFERROR(__xludf.DUMMYFUNCTION("""COMPUTED_VALUE"""),"Disagree")</f>
        <v>Disagree</v>
      </c>
      <c r="AT120" s="1" t="str">
        <f ca="1">IFERROR(__xludf.DUMMYFUNCTION("""COMPUTED_VALUE"""),"Disagree")</f>
        <v>Disagree</v>
      </c>
      <c r="AU120" s="1" t="str">
        <f ca="1">IFERROR(__xludf.DUMMYFUNCTION("""COMPUTED_VALUE"""),"Disagree")</f>
        <v>Disagree</v>
      </c>
      <c r="AV120" s="1" t="str">
        <f ca="1">IFERROR(__xludf.DUMMYFUNCTION("""COMPUTED_VALUE"""),"Disagree")</f>
        <v>Disagree</v>
      </c>
      <c r="AW120" s="1" t="str">
        <f ca="1">IFERROR(__xludf.DUMMYFUNCTION("""COMPUTED_VALUE"""),"Disagree")</f>
        <v>Disagree</v>
      </c>
      <c r="AX120" s="1" t="str">
        <f ca="1">IFERROR(__xludf.DUMMYFUNCTION("""COMPUTED_VALUE"""),"Disagree")</f>
        <v>Disagree</v>
      </c>
      <c r="AY120" s="1" t="str">
        <f ca="1">IFERROR(__xludf.DUMMYFUNCTION("""COMPUTED_VALUE"""),"Disagree")</f>
        <v>Disagree</v>
      </c>
      <c r="AZ120" s="1" t="str">
        <f ca="1">IFERROR(__xludf.DUMMYFUNCTION("""COMPUTED_VALUE"""),"Disagree")</f>
        <v>Disagree</v>
      </c>
      <c r="BA120" s="1" t="str">
        <f ca="1">IFERROR(__xludf.DUMMYFUNCTION("""COMPUTED_VALUE"""),"Neutral")</f>
        <v>Neutral</v>
      </c>
      <c r="BB120" s="1" t="str">
        <f ca="1">IFERROR(__xludf.DUMMYFUNCTION("""COMPUTED_VALUE"""),"Disagree")</f>
        <v>Disagree</v>
      </c>
      <c r="BC120" s="1" t="str">
        <f ca="1">IFERROR(__xludf.DUMMYFUNCTION("""COMPUTED_VALUE"""),"Exercise, Participate in Healthy Recreation/Hobbies")</f>
        <v>Exercise, Participate in Healthy Recreation/Hobbies</v>
      </c>
      <c r="BD120" s="1" t="str">
        <f ca="1">IFERROR(__xludf.DUMMYFUNCTION("""COMPUTED_VALUE"""),"Never")</f>
        <v>Never</v>
      </c>
      <c r="BF120" s="1">
        <f t="shared" ca="1" si="0"/>
        <v>1</v>
      </c>
      <c r="BG120" s="7">
        <f t="shared" ca="1" si="1"/>
        <v>4</v>
      </c>
      <c r="BH120" s="1">
        <f t="shared" ca="1" si="2"/>
        <v>3</v>
      </c>
      <c r="BI120" s="10">
        <f t="shared" ca="1" si="3"/>
        <v>1</v>
      </c>
      <c r="BJ120" s="10">
        <f t="shared" ca="1" si="4"/>
        <v>3</v>
      </c>
      <c r="BK120" s="10">
        <f t="shared" ca="1" si="5"/>
        <v>3</v>
      </c>
      <c r="BL120" s="10">
        <f t="shared" ref="BL120:BM120" ca="1" si="708">IF(I120="Yes",1,IF(I120="No",2))</f>
        <v>1</v>
      </c>
      <c r="BM120" s="10">
        <f t="shared" ca="1" si="708"/>
        <v>1</v>
      </c>
      <c r="BN120" s="10">
        <f t="shared" ca="1" si="7"/>
        <v>3</v>
      </c>
      <c r="BO120" s="10">
        <f t="shared" ref="BO120:BP120" ca="1" si="709">IF(L120="Strongly Disagree",1,IF(L120="Disagree",2,IF(L120="Neutral",3,IF(L120="Agree",4,IF(L120="Strongly Agree",5)))))</f>
        <v>3</v>
      </c>
      <c r="BP120" s="10">
        <f t="shared" ca="1" si="709"/>
        <v>4</v>
      </c>
      <c r="BQ120" s="10">
        <f t="shared" ca="1" si="9"/>
        <v>3</v>
      </c>
      <c r="BR120" s="1">
        <f t="shared" ca="1" si="10"/>
        <v>4</v>
      </c>
      <c r="BS120" s="10">
        <f t="shared" ref="BS120:CB120" ca="1" si="710">IF(P120="Not at all",1,IF(P120="A little bit",2,IF(P120="Moderately",3,IF(P120="Quite a bit",4,IF(P120="Extremely",5)))))</f>
        <v>3</v>
      </c>
      <c r="BT120" s="10">
        <f t="shared" ca="1" si="710"/>
        <v>3</v>
      </c>
      <c r="BU120" s="10">
        <f t="shared" ca="1" si="710"/>
        <v>4</v>
      </c>
      <c r="BV120" s="10">
        <f t="shared" ca="1" si="710"/>
        <v>4</v>
      </c>
      <c r="BW120" s="10">
        <f t="shared" ca="1" si="710"/>
        <v>4</v>
      </c>
      <c r="BX120" s="10">
        <f t="shared" ca="1" si="710"/>
        <v>4</v>
      </c>
      <c r="BY120" s="10">
        <f t="shared" ca="1" si="710"/>
        <v>4</v>
      </c>
      <c r="BZ120" s="10">
        <f t="shared" ca="1" si="710"/>
        <v>3</v>
      </c>
      <c r="CA120" s="10">
        <f t="shared" ca="1" si="710"/>
        <v>3</v>
      </c>
      <c r="CB120" s="10">
        <f t="shared" ca="1" si="710"/>
        <v>4</v>
      </c>
      <c r="CC120" s="10">
        <f t="shared" ca="1" si="12"/>
        <v>3</v>
      </c>
      <c r="CD120" s="10">
        <f t="shared" ref="CD120:CH120" ca="1" si="711">IF(AA120="Not at all",1,IF(AA120="A little bit",2,IF(AA120="Moderately",3,IF(AA120="Quite a bit",4,IF(AA120="Extremely",5)))))</f>
        <v>3</v>
      </c>
      <c r="CE120" s="10">
        <f t="shared" ca="1" si="711"/>
        <v>4</v>
      </c>
      <c r="CF120" s="10">
        <f t="shared" ca="1" si="711"/>
        <v>4</v>
      </c>
      <c r="CG120" s="10">
        <f t="shared" ca="1" si="711"/>
        <v>3</v>
      </c>
      <c r="CH120" s="10">
        <f t="shared" ca="1" si="711"/>
        <v>2</v>
      </c>
      <c r="CI120" s="10">
        <f t="shared" ref="CI120:CT120" ca="1" si="712">IF(AF120="Never",1,IF(AF120="Rarely",2,IF(AF120="Sometimes",3,IF(AF120="Often",4,IF(AF120="Very Often",5)))))</f>
        <v>3</v>
      </c>
      <c r="CJ120" s="10">
        <f t="shared" ca="1" si="712"/>
        <v>3</v>
      </c>
      <c r="CK120" s="10">
        <f t="shared" ca="1" si="712"/>
        <v>2</v>
      </c>
      <c r="CL120" s="10">
        <f t="shared" ca="1" si="712"/>
        <v>3</v>
      </c>
      <c r="CM120" s="10">
        <f t="shared" ca="1" si="712"/>
        <v>3</v>
      </c>
      <c r="CN120" s="10">
        <f t="shared" ca="1" si="712"/>
        <v>2</v>
      </c>
      <c r="CO120" s="10">
        <f t="shared" ca="1" si="712"/>
        <v>2</v>
      </c>
      <c r="CP120" s="10">
        <f t="shared" ca="1" si="712"/>
        <v>2</v>
      </c>
      <c r="CQ120" s="10">
        <f t="shared" ca="1" si="712"/>
        <v>2</v>
      </c>
      <c r="CR120" s="10">
        <f t="shared" ca="1" si="712"/>
        <v>2</v>
      </c>
      <c r="CS120" s="10">
        <f t="shared" ca="1" si="712"/>
        <v>2</v>
      </c>
      <c r="CT120" s="10">
        <f t="shared" ca="1" si="712"/>
        <v>1</v>
      </c>
      <c r="CU120" s="10">
        <f t="shared" ca="1" si="15"/>
        <v>1</v>
      </c>
      <c r="CV120" s="1">
        <f t="shared" ref="CV120:DE120" ca="1" si="713">IF(AS120="Strongly Disagree",1,IF(AS120="Disagree",2,IF(AS120="Neutral",3,IF(AS120="Agree",4,IF(AS120="Strongly Agree",5)))))</f>
        <v>2</v>
      </c>
      <c r="CW120" s="1">
        <f t="shared" ca="1" si="713"/>
        <v>2</v>
      </c>
      <c r="CX120" s="1">
        <f t="shared" ca="1" si="713"/>
        <v>2</v>
      </c>
      <c r="CY120" s="1">
        <f t="shared" ca="1" si="713"/>
        <v>2</v>
      </c>
      <c r="CZ120" s="1">
        <f t="shared" ca="1" si="713"/>
        <v>2</v>
      </c>
      <c r="DA120" s="1">
        <f t="shared" ca="1" si="713"/>
        <v>2</v>
      </c>
      <c r="DB120" s="1">
        <f t="shared" ca="1" si="713"/>
        <v>2</v>
      </c>
      <c r="DC120" s="1">
        <f t="shared" ca="1" si="713"/>
        <v>2</v>
      </c>
      <c r="DD120" s="1">
        <f t="shared" ca="1" si="713"/>
        <v>3</v>
      </c>
      <c r="DE120" s="1">
        <f t="shared" ca="1" si="713"/>
        <v>2</v>
      </c>
      <c r="DG120" s="1">
        <f t="shared" ca="1" si="17"/>
        <v>1</v>
      </c>
    </row>
    <row r="121" spans="1:111" ht="15">
      <c r="A121" s="8">
        <f ca="1">IFERROR(__xludf.DUMMYFUNCTION("""COMPUTED_VALUE"""),43802.6427123032)</f>
        <v>43802.642712303197</v>
      </c>
      <c r="B121" s="1" t="str">
        <f ca="1">IFERROR(__xludf.DUMMYFUNCTION("""COMPUTED_VALUE"""),"Yes")</f>
        <v>Yes</v>
      </c>
      <c r="C121" s="3" t="str">
        <f ca="1">IFERROR(__xludf.DUMMYFUNCTION("""COMPUTED_VALUE"""),"Sworn Officer")</f>
        <v>Sworn Officer</v>
      </c>
      <c r="D121" s="1" t="str">
        <f ca="1">IFERROR(__xludf.DUMMYFUNCTION("""COMPUTED_VALUE"""),"20+ years")</f>
        <v>20+ years</v>
      </c>
      <c r="E121" s="1" t="str">
        <f ca="1">IFERROR(__xludf.DUMMYFUNCTION("""COMPUTED_VALUE"""),"Extremely")</f>
        <v>Extremely</v>
      </c>
      <c r="F121" s="1" t="str">
        <f ca="1">IFERROR(__xludf.DUMMYFUNCTION("""COMPUTED_VALUE"""),"Yes")</f>
        <v>Yes</v>
      </c>
      <c r="G121" s="1" t="str">
        <f ca="1">IFERROR(__xludf.DUMMYFUNCTION("""COMPUTED_VALUE"""),"Often")</f>
        <v>Often</v>
      </c>
      <c r="H121" s="1" t="str">
        <f ca="1">IFERROR(__xludf.DUMMYFUNCTION("""COMPUTED_VALUE"""),"Extremely")</f>
        <v>Extremely</v>
      </c>
      <c r="I121" s="1" t="str">
        <f ca="1">IFERROR(__xludf.DUMMYFUNCTION("""COMPUTED_VALUE"""),"Yes")</f>
        <v>Yes</v>
      </c>
      <c r="J121" s="1" t="str">
        <f ca="1">IFERROR(__xludf.DUMMYFUNCTION("""COMPUTED_VALUE"""),"Yes")</f>
        <v>Yes</v>
      </c>
      <c r="K121" s="1" t="str">
        <f ca="1">IFERROR(__xludf.DUMMYFUNCTION("""COMPUTED_VALUE"""),"Often")</f>
        <v>Often</v>
      </c>
      <c r="L121" s="1" t="str">
        <f ca="1">IFERROR(__xludf.DUMMYFUNCTION("""COMPUTED_VALUE"""),"Strongly Agree")</f>
        <v>Strongly Agree</v>
      </c>
      <c r="M121" s="1" t="str">
        <f ca="1">IFERROR(__xludf.DUMMYFUNCTION("""COMPUTED_VALUE"""),"Strongly Agree")</f>
        <v>Strongly Agree</v>
      </c>
      <c r="N121" s="1" t="str">
        <f ca="1">IFERROR(__xludf.DUMMYFUNCTION("""COMPUTED_VALUE"""),"Extremely")</f>
        <v>Extremely</v>
      </c>
      <c r="O121" s="1" t="str">
        <f ca="1">IFERROR(__xludf.DUMMYFUNCTION("""COMPUTED_VALUE"""),"Agree")</f>
        <v>Agree</v>
      </c>
      <c r="P121" s="1" t="str">
        <f ca="1">IFERROR(__xludf.DUMMYFUNCTION("""COMPUTED_VALUE"""),"Quite a bit")</f>
        <v>Quite a bit</v>
      </c>
      <c r="Q121" s="1" t="str">
        <f ca="1">IFERROR(__xludf.DUMMYFUNCTION("""COMPUTED_VALUE"""),"Quite a bit")</f>
        <v>Quite a bit</v>
      </c>
      <c r="R121" s="1" t="str">
        <f ca="1">IFERROR(__xludf.DUMMYFUNCTION("""COMPUTED_VALUE"""),"Quite a bit")</f>
        <v>Quite a bit</v>
      </c>
      <c r="S121" s="1" t="str">
        <f ca="1">IFERROR(__xludf.DUMMYFUNCTION("""COMPUTED_VALUE"""),"Quite a bit")</f>
        <v>Quite a bit</v>
      </c>
      <c r="T121" s="1" t="str">
        <f ca="1">IFERROR(__xludf.DUMMYFUNCTION("""COMPUTED_VALUE"""),"Moderately")</f>
        <v>Moderately</v>
      </c>
      <c r="U121" s="1" t="str">
        <f ca="1">IFERROR(__xludf.DUMMYFUNCTION("""COMPUTED_VALUE"""),"Moderately")</f>
        <v>Moderately</v>
      </c>
      <c r="V121" s="1" t="str">
        <f ca="1">IFERROR(__xludf.DUMMYFUNCTION("""COMPUTED_VALUE"""),"Moderately")</f>
        <v>Moderately</v>
      </c>
      <c r="W121" s="1" t="str">
        <f ca="1">IFERROR(__xludf.DUMMYFUNCTION("""COMPUTED_VALUE"""),"Extremely")</f>
        <v>Extremely</v>
      </c>
      <c r="X121" s="1" t="str">
        <f ca="1">IFERROR(__xludf.DUMMYFUNCTION("""COMPUTED_VALUE"""),"Extremely")</f>
        <v>Extremely</v>
      </c>
      <c r="Y121" s="1" t="str">
        <f ca="1">IFERROR(__xludf.DUMMYFUNCTION("""COMPUTED_VALUE"""),"Moderately")</f>
        <v>Moderately</v>
      </c>
      <c r="Z121" s="1" t="str">
        <f ca="1">IFERROR(__xludf.DUMMYFUNCTION("""COMPUTED_VALUE"""),"Negatively")</f>
        <v>Negatively</v>
      </c>
      <c r="AA121" s="1" t="str">
        <f ca="1">IFERROR(__xludf.DUMMYFUNCTION("""COMPUTED_VALUE"""),"Moderately")</f>
        <v>Moderately</v>
      </c>
      <c r="AB121" s="1" t="str">
        <f ca="1">IFERROR(__xludf.DUMMYFUNCTION("""COMPUTED_VALUE"""),"Quite a bit")</f>
        <v>Quite a bit</v>
      </c>
      <c r="AC121" s="1" t="str">
        <f ca="1">IFERROR(__xludf.DUMMYFUNCTION("""COMPUTED_VALUE"""),"Quite a bit")</f>
        <v>Quite a bit</v>
      </c>
      <c r="AD121" s="1" t="str">
        <f ca="1">IFERROR(__xludf.DUMMYFUNCTION("""COMPUTED_VALUE"""),"Not at all")</f>
        <v>Not at all</v>
      </c>
      <c r="AE121" s="1" t="str">
        <f ca="1">IFERROR(__xludf.DUMMYFUNCTION("""COMPUTED_VALUE"""),"A little bit")</f>
        <v>A little bit</v>
      </c>
      <c r="AF121" s="1" t="str">
        <f ca="1">IFERROR(__xludf.DUMMYFUNCTION("""COMPUTED_VALUE"""),"Sometimes")</f>
        <v>Sometimes</v>
      </c>
      <c r="AG121" s="1" t="str">
        <f ca="1">IFERROR(__xludf.DUMMYFUNCTION("""COMPUTED_VALUE"""),"Very Often")</f>
        <v>Very Often</v>
      </c>
      <c r="AH121" s="1" t="str">
        <f ca="1">IFERROR(__xludf.DUMMYFUNCTION("""COMPUTED_VALUE"""),"Rarely")</f>
        <v>Rarely</v>
      </c>
      <c r="AI121" s="1" t="str">
        <f ca="1">IFERROR(__xludf.DUMMYFUNCTION("""COMPUTED_VALUE"""),"Very Often")</f>
        <v>Very Often</v>
      </c>
      <c r="AJ121" s="1" t="str">
        <f ca="1">IFERROR(__xludf.DUMMYFUNCTION("""COMPUTED_VALUE"""),"Often")</f>
        <v>Often</v>
      </c>
      <c r="AK121" s="1" t="str">
        <f ca="1">IFERROR(__xludf.DUMMYFUNCTION("""COMPUTED_VALUE"""),"Very Often")</f>
        <v>Very Often</v>
      </c>
      <c r="AL121" s="1" t="str">
        <f ca="1">IFERROR(__xludf.DUMMYFUNCTION("""COMPUTED_VALUE"""),"Often")</f>
        <v>Often</v>
      </c>
      <c r="AM121" s="1" t="str">
        <f ca="1">IFERROR(__xludf.DUMMYFUNCTION("""COMPUTED_VALUE"""),"Sometimes")</f>
        <v>Sometimes</v>
      </c>
      <c r="AN121" s="1" t="str">
        <f ca="1">IFERROR(__xludf.DUMMYFUNCTION("""COMPUTED_VALUE"""),"Sometimes")</f>
        <v>Sometimes</v>
      </c>
      <c r="AO121" s="1" t="str">
        <f ca="1">IFERROR(__xludf.DUMMYFUNCTION("""COMPUTED_VALUE"""),"Rarely")</f>
        <v>Rarely</v>
      </c>
      <c r="AP121" s="1" t="str">
        <f ca="1">IFERROR(__xludf.DUMMYFUNCTION("""COMPUTED_VALUE"""),"Sometimes")</f>
        <v>Sometimes</v>
      </c>
      <c r="AQ121" s="1" t="str">
        <f ca="1">IFERROR(__xludf.DUMMYFUNCTION("""COMPUTED_VALUE"""),"Sometimes")</f>
        <v>Sometimes</v>
      </c>
      <c r="AR121" s="1" t="str">
        <f ca="1">IFERROR(__xludf.DUMMYFUNCTION("""COMPUTED_VALUE"""),"(2-3)x’s a Month")</f>
        <v>(2-3)x’s a Month</v>
      </c>
      <c r="AS121" s="1" t="str">
        <f ca="1">IFERROR(__xludf.DUMMYFUNCTION("""COMPUTED_VALUE"""),"Strongly Disagree")</f>
        <v>Strongly Disagree</v>
      </c>
      <c r="AT121" s="1" t="str">
        <f ca="1">IFERROR(__xludf.DUMMYFUNCTION("""COMPUTED_VALUE"""),"Neutral")</f>
        <v>Neutral</v>
      </c>
      <c r="AU121" s="1" t="str">
        <f ca="1">IFERROR(__xludf.DUMMYFUNCTION("""COMPUTED_VALUE"""),"Agree")</f>
        <v>Agree</v>
      </c>
      <c r="AV121" s="1" t="str">
        <f ca="1">IFERROR(__xludf.DUMMYFUNCTION("""COMPUTED_VALUE"""),"Strongly Disagree")</f>
        <v>Strongly Disagree</v>
      </c>
      <c r="AW121" s="1" t="str">
        <f ca="1">IFERROR(__xludf.DUMMYFUNCTION("""COMPUTED_VALUE"""),"Neutral")</f>
        <v>Neutral</v>
      </c>
      <c r="AX121" s="1" t="str">
        <f ca="1">IFERROR(__xludf.DUMMYFUNCTION("""COMPUTED_VALUE"""),"Agree")</f>
        <v>Agree</v>
      </c>
      <c r="AY121" s="1" t="str">
        <f ca="1">IFERROR(__xludf.DUMMYFUNCTION("""COMPUTED_VALUE"""),"Agree")</f>
        <v>Agree</v>
      </c>
      <c r="AZ121" s="1" t="str">
        <f ca="1">IFERROR(__xludf.DUMMYFUNCTION("""COMPUTED_VALUE"""),"Disagree")</f>
        <v>Disagree</v>
      </c>
      <c r="BA121" s="1" t="str">
        <f ca="1">IFERROR(__xludf.DUMMYFUNCTION("""COMPUTED_VALUE"""),"Agree")</f>
        <v>Agree</v>
      </c>
      <c r="BB121" s="1" t="str">
        <f ca="1">IFERROR(__xludf.DUMMYFUNCTION("""COMPUTED_VALUE"""),"Strongly Agree")</f>
        <v>Strongly Agree</v>
      </c>
      <c r="BC121" s="1" t="str">
        <f ca="1">IFERROR(__xludf.DUMMYFUNCTION("""COMPUTED_VALUE"""),"Isolate Yourself, Exercise, Meditation/ Mindfulness")</f>
        <v>Isolate Yourself, Exercise, Meditation/ Mindfulness</v>
      </c>
      <c r="BD121" s="1" t="str">
        <f ca="1">IFERROR(__xludf.DUMMYFUNCTION("""COMPUTED_VALUE"""),"Never")</f>
        <v>Never</v>
      </c>
      <c r="BF121" s="1">
        <f t="shared" ca="1" si="0"/>
        <v>1</v>
      </c>
      <c r="BG121" s="7">
        <f t="shared" ca="1" si="1"/>
        <v>4</v>
      </c>
      <c r="BH121" s="1">
        <f t="shared" ca="1" si="2"/>
        <v>5</v>
      </c>
      <c r="BI121" s="10">
        <f t="shared" ca="1" si="3"/>
        <v>1</v>
      </c>
      <c r="BJ121" s="10">
        <f t="shared" ca="1" si="4"/>
        <v>4</v>
      </c>
      <c r="BK121" s="10">
        <f t="shared" ca="1" si="5"/>
        <v>5</v>
      </c>
      <c r="BL121" s="10">
        <f t="shared" ref="BL121:BM121" ca="1" si="714">IF(I121="Yes",1,IF(I121="No",2))</f>
        <v>1</v>
      </c>
      <c r="BM121" s="10">
        <f t="shared" ca="1" si="714"/>
        <v>1</v>
      </c>
      <c r="BN121" s="10">
        <f t="shared" ca="1" si="7"/>
        <v>4</v>
      </c>
      <c r="BO121" s="10">
        <f t="shared" ref="BO121:BP121" ca="1" si="715">IF(L121="Strongly Disagree",1,IF(L121="Disagree",2,IF(L121="Neutral",3,IF(L121="Agree",4,IF(L121="Strongly Agree",5)))))</f>
        <v>5</v>
      </c>
      <c r="BP121" s="10">
        <f t="shared" ca="1" si="715"/>
        <v>5</v>
      </c>
      <c r="BQ121" s="10">
        <f t="shared" ca="1" si="9"/>
        <v>5</v>
      </c>
      <c r="BR121" s="1">
        <f t="shared" ca="1" si="10"/>
        <v>4</v>
      </c>
      <c r="BS121" s="10">
        <f t="shared" ref="BS121:CB121" ca="1" si="716">IF(P121="Not at all",1,IF(P121="A little bit",2,IF(P121="Moderately",3,IF(P121="Quite a bit",4,IF(P121="Extremely",5)))))</f>
        <v>4</v>
      </c>
      <c r="BT121" s="10">
        <f t="shared" ca="1" si="716"/>
        <v>4</v>
      </c>
      <c r="BU121" s="10">
        <f t="shared" ca="1" si="716"/>
        <v>4</v>
      </c>
      <c r="BV121" s="10">
        <f t="shared" ca="1" si="716"/>
        <v>4</v>
      </c>
      <c r="BW121" s="10">
        <f t="shared" ca="1" si="716"/>
        <v>3</v>
      </c>
      <c r="BX121" s="10">
        <f t="shared" ca="1" si="716"/>
        <v>3</v>
      </c>
      <c r="BY121" s="10">
        <f t="shared" ca="1" si="716"/>
        <v>3</v>
      </c>
      <c r="BZ121" s="10">
        <f t="shared" ca="1" si="716"/>
        <v>5</v>
      </c>
      <c r="CA121" s="10">
        <f t="shared" ca="1" si="716"/>
        <v>5</v>
      </c>
      <c r="CB121" s="10">
        <f t="shared" ca="1" si="716"/>
        <v>3</v>
      </c>
      <c r="CC121" s="10">
        <f t="shared" ca="1" si="12"/>
        <v>1</v>
      </c>
      <c r="CD121" s="10">
        <f t="shared" ref="CD121:CH121" ca="1" si="717">IF(AA121="Not at all",1,IF(AA121="A little bit",2,IF(AA121="Moderately",3,IF(AA121="Quite a bit",4,IF(AA121="Extremely",5)))))</f>
        <v>3</v>
      </c>
      <c r="CE121" s="10">
        <f t="shared" ca="1" si="717"/>
        <v>4</v>
      </c>
      <c r="CF121" s="10">
        <f t="shared" ca="1" si="717"/>
        <v>4</v>
      </c>
      <c r="CG121" s="10">
        <f t="shared" ca="1" si="717"/>
        <v>1</v>
      </c>
      <c r="CH121" s="10">
        <f t="shared" ca="1" si="717"/>
        <v>2</v>
      </c>
      <c r="CI121" s="10">
        <f t="shared" ref="CI121:CT121" ca="1" si="718">IF(AF121="Never",1,IF(AF121="Rarely",2,IF(AF121="Sometimes",3,IF(AF121="Often",4,IF(AF121="Very Often",5)))))</f>
        <v>3</v>
      </c>
      <c r="CJ121" s="10">
        <f t="shared" ca="1" si="718"/>
        <v>5</v>
      </c>
      <c r="CK121" s="10">
        <f t="shared" ca="1" si="718"/>
        <v>2</v>
      </c>
      <c r="CL121" s="10">
        <f t="shared" ca="1" si="718"/>
        <v>5</v>
      </c>
      <c r="CM121" s="10">
        <f t="shared" ca="1" si="718"/>
        <v>4</v>
      </c>
      <c r="CN121" s="10">
        <f t="shared" ca="1" si="718"/>
        <v>5</v>
      </c>
      <c r="CO121" s="10">
        <f t="shared" ca="1" si="718"/>
        <v>4</v>
      </c>
      <c r="CP121" s="10">
        <f t="shared" ca="1" si="718"/>
        <v>3</v>
      </c>
      <c r="CQ121" s="10">
        <f t="shared" ca="1" si="718"/>
        <v>3</v>
      </c>
      <c r="CR121" s="10">
        <f t="shared" ca="1" si="718"/>
        <v>2</v>
      </c>
      <c r="CS121" s="10">
        <f t="shared" ca="1" si="718"/>
        <v>3</v>
      </c>
      <c r="CT121" s="10">
        <f t="shared" ca="1" si="718"/>
        <v>3</v>
      </c>
      <c r="CU121" s="10" t="b">
        <f t="shared" ca="1" si="15"/>
        <v>0</v>
      </c>
      <c r="CV121" s="1">
        <f t="shared" ref="CV121:DE121" ca="1" si="719">IF(AS121="Strongly Disagree",1,IF(AS121="Disagree",2,IF(AS121="Neutral",3,IF(AS121="Agree",4,IF(AS121="Strongly Agree",5)))))</f>
        <v>1</v>
      </c>
      <c r="CW121" s="1">
        <f t="shared" ca="1" si="719"/>
        <v>3</v>
      </c>
      <c r="CX121" s="1">
        <f t="shared" ca="1" si="719"/>
        <v>4</v>
      </c>
      <c r="CY121" s="1">
        <f t="shared" ca="1" si="719"/>
        <v>1</v>
      </c>
      <c r="CZ121" s="1">
        <f t="shared" ca="1" si="719"/>
        <v>3</v>
      </c>
      <c r="DA121" s="1">
        <f t="shared" ca="1" si="719"/>
        <v>4</v>
      </c>
      <c r="DB121" s="1">
        <f t="shared" ca="1" si="719"/>
        <v>4</v>
      </c>
      <c r="DC121" s="1">
        <f t="shared" ca="1" si="719"/>
        <v>2</v>
      </c>
      <c r="DD121" s="1">
        <f t="shared" ca="1" si="719"/>
        <v>4</v>
      </c>
      <c r="DE121" s="1">
        <f t="shared" ca="1" si="719"/>
        <v>5</v>
      </c>
      <c r="DG121" s="1">
        <f t="shared" ca="1" si="17"/>
        <v>1</v>
      </c>
    </row>
    <row r="122" spans="1:111" ht="15">
      <c r="A122" s="8">
        <f ca="1">IFERROR(__xludf.DUMMYFUNCTION("""COMPUTED_VALUE"""),43802.6521339583)</f>
        <v>43802.652133958298</v>
      </c>
      <c r="B122" s="1" t="str">
        <f ca="1">IFERROR(__xludf.DUMMYFUNCTION("""COMPUTED_VALUE"""),"Yes")</f>
        <v>Yes</v>
      </c>
      <c r="C122" s="3" t="str">
        <f ca="1">IFERROR(__xludf.DUMMYFUNCTION("""COMPUTED_VALUE"""),"Sworn Officer")</f>
        <v>Sworn Officer</v>
      </c>
      <c r="D122" s="1" t="str">
        <f ca="1">IFERROR(__xludf.DUMMYFUNCTION("""COMPUTED_VALUE"""),"20+ years")</f>
        <v>20+ years</v>
      </c>
      <c r="E122" s="1" t="str">
        <f ca="1">IFERROR(__xludf.DUMMYFUNCTION("""COMPUTED_VALUE"""),"Moderately")</f>
        <v>Moderately</v>
      </c>
      <c r="F122" s="1" t="str">
        <f ca="1">IFERROR(__xludf.DUMMYFUNCTION("""COMPUTED_VALUE"""),"No")</f>
        <v>No</v>
      </c>
      <c r="G122" s="1" t="str">
        <f ca="1">IFERROR(__xludf.DUMMYFUNCTION("""COMPUTED_VALUE"""),"Rarely")</f>
        <v>Rarely</v>
      </c>
      <c r="H122" s="1" t="str">
        <f ca="1">IFERROR(__xludf.DUMMYFUNCTION("""COMPUTED_VALUE"""),"Quite a bit")</f>
        <v>Quite a bit</v>
      </c>
      <c r="I122" s="1" t="str">
        <f ca="1">IFERROR(__xludf.DUMMYFUNCTION("""COMPUTED_VALUE"""),"Yes")</f>
        <v>Yes</v>
      </c>
      <c r="J122" s="1" t="str">
        <f ca="1">IFERROR(__xludf.DUMMYFUNCTION("""COMPUTED_VALUE"""),"Yes")</f>
        <v>Yes</v>
      </c>
      <c r="K122" s="1" t="str">
        <f ca="1">IFERROR(__xludf.DUMMYFUNCTION("""COMPUTED_VALUE"""),"Rarely")</f>
        <v>Rarely</v>
      </c>
      <c r="L122" s="1" t="str">
        <f ca="1">IFERROR(__xludf.DUMMYFUNCTION("""COMPUTED_VALUE"""),"Agree")</f>
        <v>Agree</v>
      </c>
      <c r="M122" s="1" t="str">
        <f ca="1">IFERROR(__xludf.DUMMYFUNCTION("""COMPUTED_VALUE"""),"Disagree")</f>
        <v>Disagree</v>
      </c>
      <c r="N122" s="1" t="str">
        <f ca="1">IFERROR(__xludf.DUMMYFUNCTION("""COMPUTED_VALUE"""),"A little bit")</f>
        <v>A little bit</v>
      </c>
      <c r="O122" s="1" t="str">
        <f ca="1">IFERROR(__xludf.DUMMYFUNCTION("""COMPUTED_VALUE"""),"Neutral")</f>
        <v>Neutral</v>
      </c>
      <c r="P122" s="1" t="str">
        <f ca="1">IFERROR(__xludf.DUMMYFUNCTION("""COMPUTED_VALUE"""),"Quite a bit")</f>
        <v>Quite a bit</v>
      </c>
      <c r="Q122" s="1" t="str">
        <f ca="1">IFERROR(__xludf.DUMMYFUNCTION("""COMPUTED_VALUE"""),"Quite a bit")</f>
        <v>Quite a bit</v>
      </c>
      <c r="R122" s="1" t="str">
        <f ca="1">IFERROR(__xludf.DUMMYFUNCTION("""COMPUTED_VALUE"""),"Moderately")</f>
        <v>Moderately</v>
      </c>
      <c r="S122" s="1" t="str">
        <f ca="1">IFERROR(__xludf.DUMMYFUNCTION("""COMPUTED_VALUE"""),"Moderately")</f>
        <v>Moderately</v>
      </c>
      <c r="T122" s="1" t="str">
        <f ca="1">IFERROR(__xludf.DUMMYFUNCTION("""COMPUTED_VALUE"""),"Moderately")</f>
        <v>Moderately</v>
      </c>
      <c r="U122" s="1" t="str">
        <f ca="1">IFERROR(__xludf.DUMMYFUNCTION("""COMPUTED_VALUE"""),"Moderately")</f>
        <v>Moderately</v>
      </c>
      <c r="V122" s="1" t="str">
        <f ca="1">IFERROR(__xludf.DUMMYFUNCTION("""COMPUTED_VALUE"""),"A little bit")</f>
        <v>A little bit</v>
      </c>
      <c r="W122" s="1" t="str">
        <f ca="1">IFERROR(__xludf.DUMMYFUNCTION("""COMPUTED_VALUE"""),"A little bit")</f>
        <v>A little bit</v>
      </c>
      <c r="X122" s="1" t="str">
        <f ca="1">IFERROR(__xludf.DUMMYFUNCTION("""COMPUTED_VALUE"""),"A little bit")</f>
        <v>A little bit</v>
      </c>
      <c r="Y122" s="1" t="str">
        <f ca="1">IFERROR(__xludf.DUMMYFUNCTION("""COMPUTED_VALUE"""),"Quite a bit")</f>
        <v>Quite a bit</v>
      </c>
      <c r="Z122" s="1" t="str">
        <f ca="1">IFERROR(__xludf.DUMMYFUNCTION("""COMPUTED_VALUE"""),"Positively")</f>
        <v>Positively</v>
      </c>
      <c r="AA122" s="1" t="str">
        <f ca="1">IFERROR(__xludf.DUMMYFUNCTION("""COMPUTED_VALUE"""),"Moderately")</f>
        <v>Moderately</v>
      </c>
      <c r="AB122" s="1" t="str">
        <f ca="1">IFERROR(__xludf.DUMMYFUNCTION("""COMPUTED_VALUE"""),"Quite a bit")</f>
        <v>Quite a bit</v>
      </c>
      <c r="AC122" s="1" t="str">
        <f ca="1">IFERROR(__xludf.DUMMYFUNCTION("""COMPUTED_VALUE"""),"Quite a bit")</f>
        <v>Quite a bit</v>
      </c>
      <c r="AD122" s="1" t="str">
        <f ca="1">IFERROR(__xludf.DUMMYFUNCTION("""COMPUTED_VALUE"""),"A little bit")</f>
        <v>A little bit</v>
      </c>
      <c r="AE122" s="1" t="str">
        <f ca="1">IFERROR(__xludf.DUMMYFUNCTION("""COMPUTED_VALUE"""),"Not at all")</f>
        <v>Not at all</v>
      </c>
      <c r="AF122" s="1" t="str">
        <f ca="1">IFERROR(__xludf.DUMMYFUNCTION("""COMPUTED_VALUE"""),"Sometimes")</f>
        <v>Sometimes</v>
      </c>
      <c r="AG122" s="1" t="str">
        <f ca="1">IFERROR(__xludf.DUMMYFUNCTION("""COMPUTED_VALUE"""),"Sometimes")</f>
        <v>Sometimes</v>
      </c>
      <c r="AH122" s="1" t="str">
        <f ca="1">IFERROR(__xludf.DUMMYFUNCTION("""COMPUTED_VALUE"""),"Never")</f>
        <v>Never</v>
      </c>
      <c r="AI122" s="1" t="str">
        <f ca="1">IFERROR(__xludf.DUMMYFUNCTION("""COMPUTED_VALUE"""),"Rarely")</f>
        <v>Rarely</v>
      </c>
      <c r="AJ122" s="1" t="str">
        <f ca="1">IFERROR(__xludf.DUMMYFUNCTION("""COMPUTED_VALUE"""),"Never")</f>
        <v>Never</v>
      </c>
      <c r="AK122" s="1" t="str">
        <f ca="1">IFERROR(__xludf.DUMMYFUNCTION("""COMPUTED_VALUE"""),"Rarely")</f>
        <v>Rarely</v>
      </c>
      <c r="AL122" s="1" t="str">
        <f ca="1">IFERROR(__xludf.DUMMYFUNCTION("""COMPUTED_VALUE"""),"Never")</f>
        <v>Never</v>
      </c>
      <c r="AM122" s="1" t="str">
        <f ca="1">IFERROR(__xludf.DUMMYFUNCTION("""COMPUTED_VALUE"""),"Rarely")</f>
        <v>Rarely</v>
      </c>
      <c r="AN122" s="1" t="str">
        <f ca="1">IFERROR(__xludf.DUMMYFUNCTION("""COMPUTED_VALUE"""),"Sometimes")</f>
        <v>Sometimes</v>
      </c>
      <c r="AO122" s="1" t="str">
        <f ca="1">IFERROR(__xludf.DUMMYFUNCTION("""COMPUTED_VALUE"""),"Rarely")</f>
        <v>Rarely</v>
      </c>
      <c r="AP122" s="1" t="str">
        <f ca="1">IFERROR(__xludf.DUMMYFUNCTION("""COMPUTED_VALUE"""),"Never")</f>
        <v>Never</v>
      </c>
      <c r="AQ122" s="1" t="str">
        <f ca="1">IFERROR(__xludf.DUMMYFUNCTION("""COMPUTED_VALUE"""),"Never")</f>
        <v>Never</v>
      </c>
      <c r="AR122" s="1" t="str">
        <f ca="1">IFERROR(__xludf.DUMMYFUNCTION("""COMPUTED_VALUE"""),"Never")</f>
        <v>Never</v>
      </c>
      <c r="AS122" s="1" t="str">
        <f ca="1">IFERROR(__xludf.DUMMYFUNCTION("""COMPUTED_VALUE"""),"Neutral")</f>
        <v>Neutral</v>
      </c>
      <c r="AT122" s="1" t="str">
        <f ca="1">IFERROR(__xludf.DUMMYFUNCTION("""COMPUTED_VALUE"""),"Agree")</f>
        <v>Agree</v>
      </c>
      <c r="AU122" s="1" t="str">
        <f ca="1">IFERROR(__xludf.DUMMYFUNCTION("""COMPUTED_VALUE"""),"Agree")</f>
        <v>Agree</v>
      </c>
      <c r="AV122" s="1" t="str">
        <f ca="1">IFERROR(__xludf.DUMMYFUNCTION("""COMPUTED_VALUE"""),"Strongly Disagree")</f>
        <v>Strongly Disagree</v>
      </c>
      <c r="AW122" s="1" t="str">
        <f ca="1">IFERROR(__xludf.DUMMYFUNCTION("""COMPUTED_VALUE"""),"Disagree")</f>
        <v>Disagree</v>
      </c>
      <c r="AX122" s="1" t="str">
        <f ca="1">IFERROR(__xludf.DUMMYFUNCTION("""COMPUTED_VALUE"""),"Agree")</f>
        <v>Agree</v>
      </c>
      <c r="AY122" s="1" t="str">
        <f ca="1">IFERROR(__xludf.DUMMYFUNCTION("""COMPUTED_VALUE"""),"Agree")</f>
        <v>Agree</v>
      </c>
      <c r="AZ122" s="1" t="str">
        <f ca="1">IFERROR(__xludf.DUMMYFUNCTION("""COMPUTED_VALUE"""),"Agree")</f>
        <v>Agree</v>
      </c>
      <c r="BA122" s="1" t="str">
        <f ca="1">IFERROR(__xludf.DUMMYFUNCTION("""COMPUTED_VALUE"""),"Agree")</f>
        <v>Agree</v>
      </c>
      <c r="BB122" s="1" t="str">
        <f ca="1">IFERROR(__xludf.DUMMYFUNCTION("""COMPUTED_VALUE"""),"Disagree")</f>
        <v>Disagree</v>
      </c>
      <c r="BC122" s="1" t="str">
        <f ca="1">IFERROR(__xludf.DUMMYFUNCTION("""COMPUTED_VALUE"""),"Join in Positive/ Healthy Family Activities, Exercise, Talk to others outside of the department about your hard shift, Talk to only those inside the department about your hard shift")</f>
        <v>Join in Positive/ Healthy Family Activities, Exercise, Talk to others outside of the department about your hard shift, Talk to only those inside the department about your hard shift</v>
      </c>
      <c r="BD122" s="1" t="str">
        <f ca="1">IFERROR(__xludf.DUMMYFUNCTION("""COMPUTED_VALUE"""),"Never")</f>
        <v>Never</v>
      </c>
      <c r="BF122" s="1">
        <f t="shared" ca="1" si="0"/>
        <v>1</v>
      </c>
      <c r="BG122" s="7">
        <f t="shared" ca="1" si="1"/>
        <v>4</v>
      </c>
      <c r="BH122" s="1">
        <f t="shared" ca="1" si="2"/>
        <v>3</v>
      </c>
      <c r="BI122" s="10">
        <f t="shared" ca="1" si="3"/>
        <v>2</v>
      </c>
      <c r="BJ122" s="10">
        <f t="shared" ca="1" si="4"/>
        <v>2</v>
      </c>
      <c r="BK122" s="10">
        <f t="shared" ca="1" si="5"/>
        <v>4</v>
      </c>
      <c r="BL122" s="10">
        <f t="shared" ref="BL122:BM122" ca="1" si="720">IF(I122="Yes",1,IF(I122="No",2))</f>
        <v>1</v>
      </c>
      <c r="BM122" s="10">
        <f t="shared" ca="1" si="720"/>
        <v>1</v>
      </c>
      <c r="BN122" s="10">
        <f t="shared" ca="1" si="7"/>
        <v>2</v>
      </c>
      <c r="BO122" s="10">
        <f t="shared" ref="BO122:BP122" ca="1" si="721">IF(L122="Strongly Disagree",1,IF(L122="Disagree",2,IF(L122="Neutral",3,IF(L122="Agree",4,IF(L122="Strongly Agree",5)))))</f>
        <v>4</v>
      </c>
      <c r="BP122" s="10">
        <f t="shared" ca="1" si="721"/>
        <v>2</v>
      </c>
      <c r="BQ122" s="10">
        <f t="shared" ca="1" si="9"/>
        <v>2</v>
      </c>
      <c r="BR122" s="1">
        <f t="shared" ca="1" si="10"/>
        <v>3</v>
      </c>
      <c r="BS122" s="10">
        <f t="shared" ref="BS122:CB122" ca="1" si="722">IF(P122="Not at all",1,IF(P122="A little bit",2,IF(P122="Moderately",3,IF(P122="Quite a bit",4,IF(P122="Extremely",5)))))</f>
        <v>4</v>
      </c>
      <c r="BT122" s="10">
        <f t="shared" ca="1" si="722"/>
        <v>4</v>
      </c>
      <c r="BU122" s="10">
        <f t="shared" ca="1" si="722"/>
        <v>3</v>
      </c>
      <c r="BV122" s="10">
        <f t="shared" ca="1" si="722"/>
        <v>3</v>
      </c>
      <c r="BW122" s="10">
        <f t="shared" ca="1" si="722"/>
        <v>3</v>
      </c>
      <c r="BX122" s="10">
        <f t="shared" ca="1" si="722"/>
        <v>3</v>
      </c>
      <c r="BY122" s="10">
        <f t="shared" ca="1" si="722"/>
        <v>2</v>
      </c>
      <c r="BZ122" s="10">
        <f t="shared" ca="1" si="722"/>
        <v>2</v>
      </c>
      <c r="CA122" s="10">
        <f t="shared" ca="1" si="722"/>
        <v>2</v>
      </c>
      <c r="CB122" s="10">
        <f t="shared" ca="1" si="722"/>
        <v>4</v>
      </c>
      <c r="CC122" s="10">
        <f t="shared" ca="1" si="12"/>
        <v>2</v>
      </c>
      <c r="CD122" s="10">
        <f t="shared" ref="CD122:CH122" ca="1" si="723">IF(AA122="Not at all",1,IF(AA122="A little bit",2,IF(AA122="Moderately",3,IF(AA122="Quite a bit",4,IF(AA122="Extremely",5)))))</f>
        <v>3</v>
      </c>
      <c r="CE122" s="10">
        <f t="shared" ca="1" si="723"/>
        <v>4</v>
      </c>
      <c r="CF122" s="10">
        <f t="shared" ca="1" si="723"/>
        <v>4</v>
      </c>
      <c r="CG122" s="10">
        <f t="shared" ca="1" si="723"/>
        <v>2</v>
      </c>
      <c r="CH122" s="10">
        <f t="shared" ca="1" si="723"/>
        <v>1</v>
      </c>
      <c r="CI122" s="10">
        <f t="shared" ref="CI122:CT122" ca="1" si="724">IF(AF122="Never",1,IF(AF122="Rarely",2,IF(AF122="Sometimes",3,IF(AF122="Often",4,IF(AF122="Very Often",5)))))</f>
        <v>3</v>
      </c>
      <c r="CJ122" s="10">
        <f t="shared" ca="1" si="724"/>
        <v>3</v>
      </c>
      <c r="CK122" s="10">
        <f t="shared" ca="1" si="724"/>
        <v>1</v>
      </c>
      <c r="CL122" s="10">
        <f t="shared" ca="1" si="724"/>
        <v>2</v>
      </c>
      <c r="CM122" s="10">
        <f t="shared" ca="1" si="724"/>
        <v>1</v>
      </c>
      <c r="CN122" s="10">
        <f t="shared" ca="1" si="724"/>
        <v>2</v>
      </c>
      <c r="CO122" s="10">
        <f t="shared" ca="1" si="724"/>
        <v>1</v>
      </c>
      <c r="CP122" s="10">
        <f t="shared" ca="1" si="724"/>
        <v>2</v>
      </c>
      <c r="CQ122" s="10">
        <f t="shared" ca="1" si="724"/>
        <v>3</v>
      </c>
      <c r="CR122" s="10">
        <f t="shared" ca="1" si="724"/>
        <v>2</v>
      </c>
      <c r="CS122" s="10">
        <f t="shared" ca="1" si="724"/>
        <v>1</v>
      </c>
      <c r="CT122" s="10">
        <f t="shared" ca="1" si="724"/>
        <v>1</v>
      </c>
      <c r="CU122" s="10">
        <f t="shared" ca="1" si="15"/>
        <v>1</v>
      </c>
      <c r="CV122" s="1">
        <f t="shared" ref="CV122:DE122" ca="1" si="725">IF(AS122="Strongly Disagree",1,IF(AS122="Disagree",2,IF(AS122="Neutral",3,IF(AS122="Agree",4,IF(AS122="Strongly Agree",5)))))</f>
        <v>3</v>
      </c>
      <c r="CW122" s="1">
        <f t="shared" ca="1" si="725"/>
        <v>4</v>
      </c>
      <c r="CX122" s="1">
        <f t="shared" ca="1" si="725"/>
        <v>4</v>
      </c>
      <c r="CY122" s="1">
        <f t="shared" ca="1" si="725"/>
        <v>1</v>
      </c>
      <c r="CZ122" s="1">
        <f t="shared" ca="1" si="725"/>
        <v>2</v>
      </c>
      <c r="DA122" s="1">
        <f t="shared" ca="1" si="725"/>
        <v>4</v>
      </c>
      <c r="DB122" s="1">
        <f t="shared" ca="1" si="725"/>
        <v>4</v>
      </c>
      <c r="DC122" s="1">
        <f t="shared" ca="1" si="725"/>
        <v>4</v>
      </c>
      <c r="DD122" s="1">
        <f t="shared" ca="1" si="725"/>
        <v>4</v>
      </c>
      <c r="DE122" s="1">
        <f t="shared" ca="1" si="725"/>
        <v>2</v>
      </c>
      <c r="DG122" s="1">
        <f t="shared" ca="1" si="17"/>
        <v>1</v>
      </c>
    </row>
    <row r="123" spans="1:111" ht="15">
      <c r="A123" s="8">
        <f ca="1">IFERROR(__xludf.DUMMYFUNCTION("""COMPUTED_VALUE"""),43802.6584126504)</f>
        <v>43802.658412650402</v>
      </c>
      <c r="B123" s="1" t="str">
        <f ca="1">IFERROR(__xludf.DUMMYFUNCTION("""COMPUTED_VALUE"""),"Yes")</f>
        <v>Yes</v>
      </c>
      <c r="C123" s="3" t="str">
        <f ca="1">IFERROR(__xludf.DUMMYFUNCTION("""COMPUTED_VALUE"""),"Sworn Officer")</f>
        <v>Sworn Officer</v>
      </c>
      <c r="D123" s="1" t="str">
        <f ca="1">IFERROR(__xludf.DUMMYFUNCTION("""COMPUTED_VALUE"""),"20+ years")</f>
        <v>20+ years</v>
      </c>
      <c r="E123" s="1" t="str">
        <f ca="1">IFERROR(__xludf.DUMMYFUNCTION("""COMPUTED_VALUE"""),"Quite a bit")</f>
        <v>Quite a bit</v>
      </c>
      <c r="F123" s="1" t="str">
        <f ca="1">IFERROR(__xludf.DUMMYFUNCTION("""COMPUTED_VALUE"""),"Yes")</f>
        <v>Yes</v>
      </c>
      <c r="G123" s="1" t="str">
        <f ca="1">IFERROR(__xludf.DUMMYFUNCTION("""COMPUTED_VALUE"""),"Rarely")</f>
        <v>Rarely</v>
      </c>
      <c r="H123" s="1" t="str">
        <f ca="1">IFERROR(__xludf.DUMMYFUNCTION("""COMPUTED_VALUE"""),"Quite a bit")</f>
        <v>Quite a bit</v>
      </c>
      <c r="I123" s="1" t="str">
        <f ca="1">IFERROR(__xludf.DUMMYFUNCTION("""COMPUTED_VALUE"""),"Yes")</f>
        <v>Yes</v>
      </c>
      <c r="J123" s="1" t="str">
        <f ca="1">IFERROR(__xludf.DUMMYFUNCTION("""COMPUTED_VALUE"""),"Yes")</f>
        <v>Yes</v>
      </c>
      <c r="K123" s="1" t="str">
        <f ca="1">IFERROR(__xludf.DUMMYFUNCTION("""COMPUTED_VALUE"""),"Rarely")</f>
        <v>Rarely</v>
      </c>
      <c r="L123" s="1" t="str">
        <f ca="1">IFERROR(__xludf.DUMMYFUNCTION("""COMPUTED_VALUE"""),"Neutral")</f>
        <v>Neutral</v>
      </c>
      <c r="M123" s="1" t="str">
        <f ca="1">IFERROR(__xludf.DUMMYFUNCTION("""COMPUTED_VALUE"""),"Disagree")</f>
        <v>Disagree</v>
      </c>
      <c r="N123" s="1" t="str">
        <f ca="1">IFERROR(__xludf.DUMMYFUNCTION("""COMPUTED_VALUE"""),"A little bit")</f>
        <v>A little bit</v>
      </c>
      <c r="O123" s="1" t="str">
        <f ca="1">IFERROR(__xludf.DUMMYFUNCTION("""COMPUTED_VALUE"""),"Neutral")</f>
        <v>Neutral</v>
      </c>
      <c r="P123" s="1" t="str">
        <f ca="1">IFERROR(__xludf.DUMMYFUNCTION("""COMPUTED_VALUE"""),"Moderately")</f>
        <v>Moderately</v>
      </c>
      <c r="Q123" s="1" t="str">
        <f ca="1">IFERROR(__xludf.DUMMYFUNCTION("""COMPUTED_VALUE"""),"A little bit")</f>
        <v>A little bit</v>
      </c>
      <c r="R123" s="1" t="str">
        <f ca="1">IFERROR(__xludf.DUMMYFUNCTION("""COMPUTED_VALUE"""),"A little bit")</f>
        <v>A little bit</v>
      </c>
      <c r="S123" s="1" t="str">
        <f ca="1">IFERROR(__xludf.DUMMYFUNCTION("""COMPUTED_VALUE"""),"Not at all")</f>
        <v>Not at all</v>
      </c>
      <c r="T123" s="1" t="str">
        <f ca="1">IFERROR(__xludf.DUMMYFUNCTION("""COMPUTED_VALUE"""),"Not at all")</f>
        <v>Not at all</v>
      </c>
      <c r="U123" s="1" t="str">
        <f ca="1">IFERROR(__xludf.DUMMYFUNCTION("""COMPUTED_VALUE"""),"Not at all")</f>
        <v>Not at all</v>
      </c>
      <c r="V123" s="1" t="str">
        <f ca="1">IFERROR(__xludf.DUMMYFUNCTION("""COMPUTED_VALUE"""),"Moderately")</f>
        <v>Moderately</v>
      </c>
      <c r="W123" s="1" t="str">
        <f ca="1">IFERROR(__xludf.DUMMYFUNCTION("""COMPUTED_VALUE"""),"Not at all")</f>
        <v>Not at all</v>
      </c>
      <c r="X123" s="1" t="str">
        <f ca="1">IFERROR(__xludf.DUMMYFUNCTION("""COMPUTED_VALUE"""),"Not at all")</f>
        <v>Not at all</v>
      </c>
      <c r="Y123" s="1" t="str">
        <f ca="1">IFERROR(__xludf.DUMMYFUNCTION("""COMPUTED_VALUE"""),"A little bit")</f>
        <v>A little bit</v>
      </c>
      <c r="Z123" s="1" t="str">
        <f ca="1">IFERROR(__xludf.DUMMYFUNCTION("""COMPUTED_VALUE"""),"Positively")</f>
        <v>Positively</v>
      </c>
      <c r="AA123" s="1" t="str">
        <f ca="1">IFERROR(__xludf.DUMMYFUNCTION("""COMPUTED_VALUE"""),"Moderately")</f>
        <v>Moderately</v>
      </c>
      <c r="AB123" s="1" t="str">
        <f ca="1">IFERROR(__xludf.DUMMYFUNCTION("""COMPUTED_VALUE"""),"Extremely")</f>
        <v>Extremely</v>
      </c>
      <c r="AC123" s="1" t="str">
        <f ca="1">IFERROR(__xludf.DUMMYFUNCTION("""COMPUTED_VALUE"""),"Extremely")</f>
        <v>Extremely</v>
      </c>
      <c r="AD123" s="1" t="str">
        <f ca="1">IFERROR(__xludf.DUMMYFUNCTION("""COMPUTED_VALUE"""),"A little bit")</f>
        <v>A little bit</v>
      </c>
      <c r="AE123" s="1" t="str">
        <f ca="1">IFERROR(__xludf.DUMMYFUNCTION("""COMPUTED_VALUE"""),"Not at all")</f>
        <v>Not at all</v>
      </c>
      <c r="AF123" s="1" t="str">
        <f ca="1">IFERROR(__xludf.DUMMYFUNCTION("""COMPUTED_VALUE"""),"Rarely")</f>
        <v>Rarely</v>
      </c>
      <c r="AG123" s="1" t="str">
        <f ca="1">IFERROR(__xludf.DUMMYFUNCTION("""COMPUTED_VALUE"""),"Sometimes")</f>
        <v>Sometimes</v>
      </c>
      <c r="AH123" s="1" t="str">
        <f ca="1">IFERROR(__xludf.DUMMYFUNCTION("""COMPUTED_VALUE"""),"Rarely")</f>
        <v>Rarely</v>
      </c>
      <c r="AI123" s="1" t="str">
        <f ca="1">IFERROR(__xludf.DUMMYFUNCTION("""COMPUTED_VALUE"""),"Rarely")</f>
        <v>Rarely</v>
      </c>
      <c r="AJ123" s="1" t="str">
        <f ca="1">IFERROR(__xludf.DUMMYFUNCTION("""COMPUTED_VALUE"""),"Never")</f>
        <v>Never</v>
      </c>
      <c r="AK123" s="1" t="str">
        <f ca="1">IFERROR(__xludf.DUMMYFUNCTION("""COMPUTED_VALUE"""),"Never")</f>
        <v>Never</v>
      </c>
      <c r="AL123" s="1" t="str">
        <f ca="1">IFERROR(__xludf.DUMMYFUNCTION("""COMPUTED_VALUE"""),"Rarely")</f>
        <v>Rarely</v>
      </c>
      <c r="AM123" s="1" t="str">
        <f ca="1">IFERROR(__xludf.DUMMYFUNCTION("""COMPUTED_VALUE"""),"Never")</f>
        <v>Never</v>
      </c>
      <c r="AN123" s="1" t="str">
        <f ca="1">IFERROR(__xludf.DUMMYFUNCTION("""COMPUTED_VALUE"""),"Never")</f>
        <v>Never</v>
      </c>
      <c r="AO123" s="1" t="str">
        <f ca="1">IFERROR(__xludf.DUMMYFUNCTION("""COMPUTED_VALUE"""),"Never")</f>
        <v>Never</v>
      </c>
      <c r="AP123" s="1" t="str">
        <f ca="1">IFERROR(__xludf.DUMMYFUNCTION("""COMPUTED_VALUE"""),"Never")</f>
        <v>Never</v>
      </c>
      <c r="AQ123" s="1" t="str">
        <f ca="1">IFERROR(__xludf.DUMMYFUNCTION("""COMPUTED_VALUE"""),"Never")</f>
        <v>Never</v>
      </c>
      <c r="AR123" s="1" t="str">
        <f ca="1">IFERROR(__xludf.DUMMYFUNCTION("""COMPUTED_VALUE"""),"Never")</f>
        <v>Never</v>
      </c>
      <c r="AS123" s="1" t="str">
        <f ca="1">IFERROR(__xludf.DUMMYFUNCTION("""COMPUTED_VALUE"""),"Disagree")</f>
        <v>Disagree</v>
      </c>
      <c r="AT123" s="1" t="str">
        <f ca="1">IFERROR(__xludf.DUMMYFUNCTION("""COMPUTED_VALUE"""),"Neutral")</f>
        <v>Neutral</v>
      </c>
      <c r="AU123" s="1" t="str">
        <f ca="1">IFERROR(__xludf.DUMMYFUNCTION("""COMPUTED_VALUE"""),"Disagree")</f>
        <v>Disagree</v>
      </c>
      <c r="AV123" s="1" t="str">
        <f ca="1">IFERROR(__xludf.DUMMYFUNCTION("""COMPUTED_VALUE"""),"Strongly Disagree")</f>
        <v>Strongly Disagree</v>
      </c>
      <c r="AW123" s="1" t="str">
        <f ca="1">IFERROR(__xludf.DUMMYFUNCTION("""COMPUTED_VALUE"""),"Disagree")</f>
        <v>Disagree</v>
      </c>
      <c r="AX123" s="1" t="str">
        <f ca="1">IFERROR(__xludf.DUMMYFUNCTION("""COMPUTED_VALUE"""),"Disagree")</f>
        <v>Disagree</v>
      </c>
      <c r="AY123" s="1" t="str">
        <f ca="1">IFERROR(__xludf.DUMMYFUNCTION("""COMPUTED_VALUE"""),"Agree")</f>
        <v>Agree</v>
      </c>
      <c r="AZ123" s="1" t="str">
        <f ca="1">IFERROR(__xludf.DUMMYFUNCTION("""COMPUTED_VALUE"""),"Disagree")</f>
        <v>Disagree</v>
      </c>
      <c r="BA123" s="1" t="str">
        <f ca="1">IFERROR(__xludf.DUMMYFUNCTION("""COMPUTED_VALUE"""),"Agree")</f>
        <v>Agree</v>
      </c>
      <c r="BB123" s="1" t="str">
        <f ca="1">IFERROR(__xludf.DUMMYFUNCTION("""COMPUTED_VALUE"""),"Disagree")</f>
        <v>Disagree</v>
      </c>
      <c r="BC123" s="1" t="str">
        <f ca="1">IFERROR(__xludf.DUMMYFUNCTION("""COMPUTED_VALUE"""),"Join in Positive/ Healthy Family Activities, Talk to others outside of the department about your hard shift, Participate in Healthy Recreation/Hobbies")</f>
        <v>Join in Positive/ Healthy Family Activities, Talk to others outside of the department about your hard shift, Participate in Healthy Recreation/Hobbies</v>
      </c>
      <c r="BD123" s="1" t="str">
        <f ca="1">IFERROR(__xludf.DUMMYFUNCTION("""COMPUTED_VALUE"""),"Never")</f>
        <v>Never</v>
      </c>
      <c r="BF123" s="1">
        <f t="shared" ca="1" si="0"/>
        <v>1</v>
      </c>
      <c r="BG123" s="7">
        <f t="shared" ca="1" si="1"/>
        <v>4</v>
      </c>
      <c r="BH123" s="1">
        <f t="shared" ca="1" si="2"/>
        <v>4</v>
      </c>
      <c r="BI123" s="10">
        <f t="shared" ca="1" si="3"/>
        <v>1</v>
      </c>
      <c r="BJ123" s="10">
        <f t="shared" ca="1" si="4"/>
        <v>2</v>
      </c>
      <c r="BK123" s="10">
        <f t="shared" ca="1" si="5"/>
        <v>4</v>
      </c>
      <c r="BL123" s="10">
        <f t="shared" ref="BL123:BM123" ca="1" si="726">IF(I123="Yes",1,IF(I123="No",2))</f>
        <v>1</v>
      </c>
      <c r="BM123" s="10">
        <f t="shared" ca="1" si="726"/>
        <v>1</v>
      </c>
      <c r="BN123" s="10">
        <f t="shared" ca="1" si="7"/>
        <v>2</v>
      </c>
      <c r="BO123" s="10">
        <f t="shared" ref="BO123:BP123" ca="1" si="727">IF(L123="Strongly Disagree",1,IF(L123="Disagree",2,IF(L123="Neutral",3,IF(L123="Agree",4,IF(L123="Strongly Agree",5)))))</f>
        <v>3</v>
      </c>
      <c r="BP123" s="10">
        <f t="shared" ca="1" si="727"/>
        <v>2</v>
      </c>
      <c r="BQ123" s="10">
        <f t="shared" ca="1" si="9"/>
        <v>2</v>
      </c>
      <c r="BR123" s="1">
        <f t="shared" ca="1" si="10"/>
        <v>3</v>
      </c>
      <c r="BS123" s="10">
        <f t="shared" ref="BS123:CB123" ca="1" si="728">IF(P123="Not at all",1,IF(P123="A little bit",2,IF(P123="Moderately",3,IF(P123="Quite a bit",4,IF(P123="Extremely",5)))))</f>
        <v>3</v>
      </c>
      <c r="BT123" s="10">
        <f t="shared" ca="1" si="728"/>
        <v>2</v>
      </c>
      <c r="BU123" s="10">
        <f t="shared" ca="1" si="728"/>
        <v>2</v>
      </c>
      <c r="BV123" s="10">
        <f t="shared" ca="1" si="728"/>
        <v>1</v>
      </c>
      <c r="BW123" s="10">
        <f t="shared" ca="1" si="728"/>
        <v>1</v>
      </c>
      <c r="BX123" s="10">
        <f t="shared" ca="1" si="728"/>
        <v>1</v>
      </c>
      <c r="BY123" s="10">
        <f t="shared" ca="1" si="728"/>
        <v>3</v>
      </c>
      <c r="BZ123" s="10">
        <f t="shared" ca="1" si="728"/>
        <v>1</v>
      </c>
      <c r="CA123" s="10">
        <f t="shared" ca="1" si="728"/>
        <v>1</v>
      </c>
      <c r="CB123" s="10">
        <f t="shared" ca="1" si="728"/>
        <v>2</v>
      </c>
      <c r="CC123" s="10">
        <f t="shared" ca="1" si="12"/>
        <v>2</v>
      </c>
      <c r="CD123" s="10">
        <f t="shared" ref="CD123:CH123" ca="1" si="729">IF(AA123="Not at all",1,IF(AA123="A little bit",2,IF(AA123="Moderately",3,IF(AA123="Quite a bit",4,IF(AA123="Extremely",5)))))</f>
        <v>3</v>
      </c>
      <c r="CE123" s="10">
        <f t="shared" ca="1" si="729"/>
        <v>5</v>
      </c>
      <c r="CF123" s="10">
        <f t="shared" ca="1" si="729"/>
        <v>5</v>
      </c>
      <c r="CG123" s="10">
        <f t="shared" ca="1" si="729"/>
        <v>2</v>
      </c>
      <c r="CH123" s="10">
        <f t="shared" ca="1" si="729"/>
        <v>1</v>
      </c>
      <c r="CI123" s="10">
        <f t="shared" ref="CI123:CT123" ca="1" si="730">IF(AF123="Never",1,IF(AF123="Rarely",2,IF(AF123="Sometimes",3,IF(AF123="Often",4,IF(AF123="Very Often",5)))))</f>
        <v>2</v>
      </c>
      <c r="CJ123" s="10">
        <f t="shared" ca="1" si="730"/>
        <v>3</v>
      </c>
      <c r="CK123" s="10">
        <f t="shared" ca="1" si="730"/>
        <v>2</v>
      </c>
      <c r="CL123" s="10">
        <f t="shared" ca="1" si="730"/>
        <v>2</v>
      </c>
      <c r="CM123" s="10">
        <f t="shared" ca="1" si="730"/>
        <v>1</v>
      </c>
      <c r="CN123" s="10">
        <f t="shared" ca="1" si="730"/>
        <v>1</v>
      </c>
      <c r="CO123" s="10">
        <f t="shared" ca="1" si="730"/>
        <v>2</v>
      </c>
      <c r="CP123" s="10">
        <f t="shared" ca="1" si="730"/>
        <v>1</v>
      </c>
      <c r="CQ123" s="10">
        <f t="shared" ca="1" si="730"/>
        <v>1</v>
      </c>
      <c r="CR123" s="10">
        <f t="shared" ca="1" si="730"/>
        <v>1</v>
      </c>
      <c r="CS123" s="10">
        <f t="shared" ca="1" si="730"/>
        <v>1</v>
      </c>
      <c r="CT123" s="10">
        <f t="shared" ca="1" si="730"/>
        <v>1</v>
      </c>
      <c r="CU123" s="10">
        <f t="shared" ca="1" si="15"/>
        <v>1</v>
      </c>
      <c r="CV123" s="1">
        <f t="shared" ref="CV123:DE123" ca="1" si="731">IF(AS123="Strongly Disagree",1,IF(AS123="Disagree",2,IF(AS123="Neutral",3,IF(AS123="Agree",4,IF(AS123="Strongly Agree",5)))))</f>
        <v>2</v>
      </c>
      <c r="CW123" s="1">
        <f t="shared" ca="1" si="731"/>
        <v>3</v>
      </c>
      <c r="CX123" s="1">
        <f t="shared" ca="1" si="731"/>
        <v>2</v>
      </c>
      <c r="CY123" s="1">
        <f t="shared" ca="1" si="731"/>
        <v>1</v>
      </c>
      <c r="CZ123" s="1">
        <f t="shared" ca="1" si="731"/>
        <v>2</v>
      </c>
      <c r="DA123" s="1">
        <f t="shared" ca="1" si="731"/>
        <v>2</v>
      </c>
      <c r="DB123" s="1">
        <f t="shared" ca="1" si="731"/>
        <v>4</v>
      </c>
      <c r="DC123" s="1">
        <f t="shared" ca="1" si="731"/>
        <v>2</v>
      </c>
      <c r="DD123" s="1">
        <f t="shared" ca="1" si="731"/>
        <v>4</v>
      </c>
      <c r="DE123" s="1">
        <f t="shared" ca="1" si="731"/>
        <v>2</v>
      </c>
      <c r="DG123" s="1">
        <f t="shared" ca="1" si="17"/>
        <v>1</v>
      </c>
    </row>
    <row r="124" spans="1:111" ht="15">
      <c r="A124" s="8">
        <f ca="1">IFERROR(__xludf.DUMMYFUNCTION("""COMPUTED_VALUE"""),43802.6612299652)</f>
        <v>43802.661229965197</v>
      </c>
      <c r="B124" s="1" t="str">
        <f ca="1">IFERROR(__xludf.DUMMYFUNCTION("""COMPUTED_VALUE"""),"Yes")</f>
        <v>Yes</v>
      </c>
      <c r="C124" s="3" t="str">
        <f ca="1">IFERROR(__xludf.DUMMYFUNCTION("""COMPUTED_VALUE"""),"Law Enforcement Professional  (Dispatch or other Civilian Department Member )")</f>
        <v>Law Enforcement Professional  (Dispatch or other Civilian Department Member )</v>
      </c>
      <c r="D124" s="1" t="str">
        <f ca="1">IFERROR(__xludf.DUMMYFUNCTION("""COMPUTED_VALUE"""),"20+ years")</f>
        <v>20+ years</v>
      </c>
      <c r="E124" s="1" t="str">
        <f ca="1">IFERROR(__xludf.DUMMYFUNCTION("""COMPUTED_VALUE"""),"Moderately")</f>
        <v>Moderately</v>
      </c>
      <c r="F124" s="1" t="str">
        <f ca="1">IFERROR(__xludf.DUMMYFUNCTION("""COMPUTED_VALUE"""),"Yes")</f>
        <v>Yes</v>
      </c>
      <c r="G124" s="1" t="str">
        <f ca="1">IFERROR(__xludf.DUMMYFUNCTION("""COMPUTED_VALUE"""),"Rarely")</f>
        <v>Rarely</v>
      </c>
      <c r="H124" s="1" t="str">
        <f ca="1">IFERROR(__xludf.DUMMYFUNCTION("""COMPUTED_VALUE"""),"Extremely")</f>
        <v>Extremely</v>
      </c>
      <c r="I124" s="1" t="str">
        <f ca="1">IFERROR(__xludf.DUMMYFUNCTION("""COMPUTED_VALUE"""),"No")</f>
        <v>No</v>
      </c>
      <c r="J124" s="1" t="str">
        <f ca="1">IFERROR(__xludf.DUMMYFUNCTION("""COMPUTED_VALUE"""),"Yes")</f>
        <v>Yes</v>
      </c>
      <c r="K124" s="1" t="str">
        <f ca="1">IFERROR(__xludf.DUMMYFUNCTION("""COMPUTED_VALUE"""),"Sometimes")</f>
        <v>Sometimes</v>
      </c>
      <c r="L124" s="1" t="str">
        <f ca="1">IFERROR(__xludf.DUMMYFUNCTION("""COMPUTED_VALUE"""),"Agree")</f>
        <v>Agree</v>
      </c>
      <c r="M124" s="1" t="str">
        <f ca="1">IFERROR(__xludf.DUMMYFUNCTION("""COMPUTED_VALUE"""),"Strongly Disagree")</f>
        <v>Strongly Disagree</v>
      </c>
      <c r="N124" s="1" t="str">
        <f ca="1">IFERROR(__xludf.DUMMYFUNCTION("""COMPUTED_VALUE"""),"Not at all")</f>
        <v>Not at all</v>
      </c>
      <c r="O124" s="1" t="str">
        <f ca="1">IFERROR(__xludf.DUMMYFUNCTION("""COMPUTED_VALUE"""),"Strongly disagree")</f>
        <v>Strongly disagree</v>
      </c>
      <c r="P124" s="1" t="str">
        <f ca="1">IFERROR(__xludf.DUMMYFUNCTION("""COMPUTED_VALUE"""),"Not at all")</f>
        <v>Not at all</v>
      </c>
      <c r="Q124" s="1" t="str">
        <f ca="1">IFERROR(__xludf.DUMMYFUNCTION("""COMPUTED_VALUE"""),"Not at all")</f>
        <v>Not at all</v>
      </c>
      <c r="R124" s="1" t="str">
        <f ca="1">IFERROR(__xludf.DUMMYFUNCTION("""COMPUTED_VALUE"""),"Not at all")</f>
        <v>Not at all</v>
      </c>
      <c r="S124" s="1" t="str">
        <f ca="1">IFERROR(__xludf.DUMMYFUNCTION("""COMPUTED_VALUE"""),"Not at all")</f>
        <v>Not at all</v>
      </c>
      <c r="T124" s="1" t="str">
        <f ca="1">IFERROR(__xludf.DUMMYFUNCTION("""COMPUTED_VALUE"""),"Not at all")</f>
        <v>Not at all</v>
      </c>
      <c r="U124" s="1" t="str">
        <f ca="1">IFERROR(__xludf.DUMMYFUNCTION("""COMPUTED_VALUE"""),"Not at all")</f>
        <v>Not at all</v>
      </c>
      <c r="V124" s="1" t="str">
        <f ca="1">IFERROR(__xludf.DUMMYFUNCTION("""COMPUTED_VALUE"""),"Not at all")</f>
        <v>Not at all</v>
      </c>
      <c r="W124" s="1" t="str">
        <f ca="1">IFERROR(__xludf.DUMMYFUNCTION("""COMPUTED_VALUE"""),"Not at all")</f>
        <v>Not at all</v>
      </c>
      <c r="X124" s="1" t="str">
        <f ca="1">IFERROR(__xludf.DUMMYFUNCTION("""COMPUTED_VALUE"""),"Not at all")</f>
        <v>Not at all</v>
      </c>
      <c r="Y124" s="1" t="str">
        <f ca="1">IFERROR(__xludf.DUMMYFUNCTION("""COMPUTED_VALUE"""),"A little bit")</f>
        <v>A little bit</v>
      </c>
      <c r="Z124" s="1" t="str">
        <f ca="1">IFERROR(__xludf.DUMMYFUNCTION("""COMPUTED_VALUE"""),"Negatively")</f>
        <v>Negatively</v>
      </c>
      <c r="AA124" s="1" t="str">
        <f ca="1">IFERROR(__xludf.DUMMYFUNCTION("""COMPUTED_VALUE"""),"Quite a bit")</f>
        <v>Quite a bit</v>
      </c>
      <c r="AB124" s="1" t="str">
        <f ca="1">IFERROR(__xludf.DUMMYFUNCTION("""COMPUTED_VALUE"""),"A little bit")</f>
        <v>A little bit</v>
      </c>
      <c r="AC124" s="1" t="str">
        <f ca="1">IFERROR(__xludf.DUMMYFUNCTION("""COMPUTED_VALUE"""),"A little bit")</f>
        <v>A little bit</v>
      </c>
      <c r="AD124" s="1" t="str">
        <f ca="1">IFERROR(__xludf.DUMMYFUNCTION("""COMPUTED_VALUE"""),"Not at all")</f>
        <v>Not at all</v>
      </c>
      <c r="AE124" s="1" t="str">
        <f ca="1">IFERROR(__xludf.DUMMYFUNCTION("""COMPUTED_VALUE"""),"Not at all")</f>
        <v>Not at all</v>
      </c>
      <c r="AF124" s="1" t="str">
        <f ca="1">IFERROR(__xludf.DUMMYFUNCTION("""COMPUTED_VALUE"""),"Very Often")</f>
        <v>Very Often</v>
      </c>
      <c r="AG124" s="1" t="str">
        <f ca="1">IFERROR(__xludf.DUMMYFUNCTION("""COMPUTED_VALUE"""),"Often")</f>
        <v>Often</v>
      </c>
      <c r="AH124" s="1" t="str">
        <f ca="1">IFERROR(__xludf.DUMMYFUNCTION("""COMPUTED_VALUE"""),"Never")</f>
        <v>Never</v>
      </c>
      <c r="AI124" s="1" t="str">
        <f ca="1">IFERROR(__xludf.DUMMYFUNCTION("""COMPUTED_VALUE"""),"Often")</f>
        <v>Often</v>
      </c>
      <c r="AJ124" s="1" t="str">
        <f ca="1">IFERROR(__xludf.DUMMYFUNCTION("""COMPUTED_VALUE"""),"Rarely")</f>
        <v>Rarely</v>
      </c>
      <c r="AK124" s="1" t="str">
        <f ca="1">IFERROR(__xludf.DUMMYFUNCTION("""COMPUTED_VALUE"""),"Rarely")</f>
        <v>Rarely</v>
      </c>
      <c r="AL124" s="1" t="str">
        <f ca="1">IFERROR(__xludf.DUMMYFUNCTION("""COMPUTED_VALUE"""),"Sometimes")</f>
        <v>Sometimes</v>
      </c>
      <c r="AM124" s="1" t="str">
        <f ca="1">IFERROR(__xludf.DUMMYFUNCTION("""COMPUTED_VALUE"""),"Sometimes")</f>
        <v>Sometimes</v>
      </c>
      <c r="AN124" s="1" t="str">
        <f ca="1">IFERROR(__xludf.DUMMYFUNCTION("""COMPUTED_VALUE"""),"Often")</f>
        <v>Often</v>
      </c>
      <c r="AO124" s="1" t="str">
        <f ca="1">IFERROR(__xludf.DUMMYFUNCTION("""COMPUTED_VALUE"""),"Sometimes")</f>
        <v>Sometimes</v>
      </c>
      <c r="AP124" s="1" t="str">
        <f ca="1">IFERROR(__xludf.DUMMYFUNCTION("""COMPUTED_VALUE"""),"Never")</f>
        <v>Never</v>
      </c>
      <c r="AQ124" s="1" t="str">
        <f ca="1">IFERROR(__xludf.DUMMYFUNCTION("""COMPUTED_VALUE"""),"Never")</f>
        <v>Never</v>
      </c>
      <c r="AR124" s="1" t="str">
        <f ca="1">IFERROR(__xludf.DUMMYFUNCTION("""COMPUTED_VALUE"""),"Never")</f>
        <v>Never</v>
      </c>
      <c r="AS124" s="1" t="str">
        <f ca="1">IFERROR(__xludf.DUMMYFUNCTION("""COMPUTED_VALUE"""),"Strongly Disagree")</f>
        <v>Strongly Disagree</v>
      </c>
      <c r="AT124" s="1" t="str">
        <f ca="1">IFERROR(__xludf.DUMMYFUNCTION("""COMPUTED_VALUE"""),"Strongly Agree")</f>
        <v>Strongly Agree</v>
      </c>
      <c r="AU124" s="1" t="str">
        <f ca="1">IFERROR(__xludf.DUMMYFUNCTION("""COMPUTED_VALUE"""),"Strongly Agree")</f>
        <v>Strongly Agree</v>
      </c>
      <c r="AV124" s="1" t="str">
        <f ca="1">IFERROR(__xludf.DUMMYFUNCTION("""COMPUTED_VALUE"""),"Agree")</f>
        <v>Agree</v>
      </c>
      <c r="AW124" s="1" t="str">
        <f ca="1">IFERROR(__xludf.DUMMYFUNCTION("""COMPUTED_VALUE"""),"Neutral")</f>
        <v>Neutral</v>
      </c>
      <c r="AX124" s="1" t="str">
        <f ca="1">IFERROR(__xludf.DUMMYFUNCTION("""COMPUTED_VALUE"""),"Strongly Agree")</f>
        <v>Strongly Agree</v>
      </c>
      <c r="AY124" s="1" t="str">
        <f ca="1">IFERROR(__xludf.DUMMYFUNCTION("""COMPUTED_VALUE"""),"Disagree")</f>
        <v>Disagree</v>
      </c>
      <c r="AZ124" s="1" t="str">
        <f ca="1">IFERROR(__xludf.DUMMYFUNCTION("""COMPUTED_VALUE"""),"Strongly Agree")</f>
        <v>Strongly Agree</v>
      </c>
      <c r="BA124" s="1" t="str">
        <f ca="1">IFERROR(__xludf.DUMMYFUNCTION("""COMPUTED_VALUE"""),"Strongly Agree")</f>
        <v>Strongly Agree</v>
      </c>
      <c r="BB124" s="1" t="str">
        <f ca="1">IFERROR(__xludf.DUMMYFUNCTION("""COMPUTED_VALUE"""),"Agree")</f>
        <v>Agree</v>
      </c>
      <c r="BC124" s="1" t="str">
        <f ca="1">IFERROR(__xludf.DUMMYFUNCTION("""COMPUTED_VALUE"""),"Drinking Alcohol (4 or more drinks), Isolate Yourself, Talk to only those inside the department about your hard shift")</f>
        <v>Drinking Alcohol (4 or more drinks), Isolate Yourself, Talk to only those inside the department about your hard shift</v>
      </c>
      <c r="BD124" s="1" t="str">
        <f ca="1">IFERROR(__xludf.DUMMYFUNCTION("""COMPUTED_VALUE"""),"Very Often")</f>
        <v>Very Often</v>
      </c>
      <c r="BF124" s="1">
        <f t="shared" ca="1" si="0"/>
        <v>2</v>
      </c>
      <c r="BG124" s="7">
        <f t="shared" ca="1" si="1"/>
        <v>4</v>
      </c>
      <c r="BH124" s="1">
        <f t="shared" ca="1" si="2"/>
        <v>3</v>
      </c>
      <c r="BI124" s="10">
        <f t="shared" ca="1" si="3"/>
        <v>1</v>
      </c>
      <c r="BJ124" s="10">
        <f t="shared" ca="1" si="4"/>
        <v>2</v>
      </c>
      <c r="BK124" s="10">
        <f t="shared" ca="1" si="5"/>
        <v>5</v>
      </c>
      <c r="BL124" s="10">
        <f t="shared" ref="BL124:BM124" ca="1" si="732">IF(I124="Yes",1,IF(I124="No",2))</f>
        <v>2</v>
      </c>
      <c r="BM124" s="10">
        <f t="shared" ca="1" si="732"/>
        <v>1</v>
      </c>
      <c r="BN124" s="10">
        <f t="shared" ca="1" si="7"/>
        <v>3</v>
      </c>
      <c r="BO124" s="10">
        <f t="shared" ref="BO124:BP124" ca="1" si="733">IF(L124="Strongly Disagree",1,IF(L124="Disagree",2,IF(L124="Neutral",3,IF(L124="Agree",4,IF(L124="Strongly Agree",5)))))</f>
        <v>4</v>
      </c>
      <c r="BP124" s="10">
        <f t="shared" ca="1" si="733"/>
        <v>1</v>
      </c>
      <c r="BQ124" s="10">
        <f t="shared" ca="1" si="9"/>
        <v>1</v>
      </c>
      <c r="BR124" s="1">
        <f t="shared" ca="1" si="10"/>
        <v>1</v>
      </c>
      <c r="BS124" s="10">
        <f t="shared" ref="BS124:CB124" ca="1" si="734">IF(P124="Not at all",1,IF(P124="A little bit",2,IF(P124="Moderately",3,IF(P124="Quite a bit",4,IF(P124="Extremely",5)))))</f>
        <v>1</v>
      </c>
      <c r="BT124" s="10">
        <f t="shared" ca="1" si="734"/>
        <v>1</v>
      </c>
      <c r="BU124" s="10">
        <f t="shared" ca="1" si="734"/>
        <v>1</v>
      </c>
      <c r="BV124" s="10">
        <f t="shared" ca="1" si="734"/>
        <v>1</v>
      </c>
      <c r="BW124" s="10">
        <f t="shared" ca="1" si="734"/>
        <v>1</v>
      </c>
      <c r="BX124" s="10">
        <f t="shared" ca="1" si="734"/>
        <v>1</v>
      </c>
      <c r="BY124" s="10">
        <f t="shared" ca="1" si="734"/>
        <v>1</v>
      </c>
      <c r="BZ124" s="10">
        <f t="shared" ca="1" si="734"/>
        <v>1</v>
      </c>
      <c r="CA124" s="10">
        <f t="shared" ca="1" si="734"/>
        <v>1</v>
      </c>
      <c r="CB124" s="10">
        <f t="shared" ca="1" si="734"/>
        <v>2</v>
      </c>
      <c r="CC124" s="10">
        <f t="shared" ca="1" si="12"/>
        <v>1</v>
      </c>
      <c r="CD124" s="10">
        <f t="shared" ref="CD124:CH124" ca="1" si="735">IF(AA124="Not at all",1,IF(AA124="A little bit",2,IF(AA124="Moderately",3,IF(AA124="Quite a bit",4,IF(AA124="Extremely",5)))))</f>
        <v>4</v>
      </c>
      <c r="CE124" s="10">
        <f t="shared" ca="1" si="735"/>
        <v>2</v>
      </c>
      <c r="CF124" s="10">
        <f t="shared" ca="1" si="735"/>
        <v>2</v>
      </c>
      <c r="CG124" s="10">
        <f t="shared" ca="1" si="735"/>
        <v>1</v>
      </c>
      <c r="CH124" s="10">
        <f t="shared" ca="1" si="735"/>
        <v>1</v>
      </c>
      <c r="CI124" s="10">
        <f t="shared" ref="CI124:CT124" ca="1" si="736">IF(AF124="Never",1,IF(AF124="Rarely",2,IF(AF124="Sometimes",3,IF(AF124="Often",4,IF(AF124="Very Often",5)))))</f>
        <v>5</v>
      </c>
      <c r="CJ124" s="10">
        <f t="shared" ca="1" si="736"/>
        <v>4</v>
      </c>
      <c r="CK124" s="10">
        <f t="shared" ca="1" si="736"/>
        <v>1</v>
      </c>
      <c r="CL124" s="10">
        <f t="shared" ca="1" si="736"/>
        <v>4</v>
      </c>
      <c r="CM124" s="10">
        <f t="shared" ca="1" si="736"/>
        <v>2</v>
      </c>
      <c r="CN124" s="10">
        <f t="shared" ca="1" si="736"/>
        <v>2</v>
      </c>
      <c r="CO124" s="10">
        <f t="shared" ca="1" si="736"/>
        <v>3</v>
      </c>
      <c r="CP124" s="10">
        <f t="shared" ca="1" si="736"/>
        <v>3</v>
      </c>
      <c r="CQ124" s="10">
        <f t="shared" ca="1" si="736"/>
        <v>4</v>
      </c>
      <c r="CR124" s="10">
        <f t="shared" ca="1" si="736"/>
        <v>3</v>
      </c>
      <c r="CS124" s="10">
        <f t="shared" ca="1" si="736"/>
        <v>1</v>
      </c>
      <c r="CT124" s="10">
        <f t="shared" ca="1" si="736"/>
        <v>1</v>
      </c>
      <c r="CU124" s="10">
        <f t="shared" ca="1" si="15"/>
        <v>1</v>
      </c>
      <c r="CV124" s="1">
        <f t="shared" ref="CV124:DE124" ca="1" si="737">IF(AS124="Strongly Disagree",1,IF(AS124="Disagree",2,IF(AS124="Neutral",3,IF(AS124="Agree",4,IF(AS124="Strongly Agree",5)))))</f>
        <v>1</v>
      </c>
      <c r="CW124" s="1">
        <f t="shared" ca="1" si="737"/>
        <v>5</v>
      </c>
      <c r="CX124" s="1">
        <f t="shared" ca="1" si="737"/>
        <v>5</v>
      </c>
      <c r="CY124" s="1">
        <f t="shared" ca="1" si="737"/>
        <v>4</v>
      </c>
      <c r="CZ124" s="1">
        <f t="shared" ca="1" si="737"/>
        <v>3</v>
      </c>
      <c r="DA124" s="1">
        <f t="shared" ca="1" si="737"/>
        <v>5</v>
      </c>
      <c r="DB124" s="1">
        <f t="shared" ca="1" si="737"/>
        <v>2</v>
      </c>
      <c r="DC124" s="1">
        <f t="shared" ca="1" si="737"/>
        <v>5</v>
      </c>
      <c r="DD124" s="1">
        <f t="shared" ca="1" si="737"/>
        <v>5</v>
      </c>
      <c r="DE124" s="1">
        <f t="shared" ca="1" si="737"/>
        <v>4</v>
      </c>
      <c r="DG124" s="1">
        <f t="shared" ca="1" si="17"/>
        <v>5</v>
      </c>
    </row>
    <row r="125" spans="1:111" ht="15">
      <c r="A125" s="8">
        <f ca="1">IFERROR(__xludf.DUMMYFUNCTION("""COMPUTED_VALUE"""),43802.6645607638)</f>
        <v>43802.664560763798</v>
      </c>
      <c r="B125" s="1" t="str">
        <f ca="1">IFERROR(__xludf.DUMMYFUNCTION("""COMPUTED_VALUE"""),"Yes")</f>
        <v>Yes</v>
      </c>
      <c r="C125" s="3" t="str">
        <f ca="1">IFERROR(__xludf.DUMMYFUNCTION("""COMPUTED_VALUE"""),"Sworn Officer")</f>
        <v>Sworn Officer</v>
      </c>
      <c r="D125" s="1" t="str">
        <f ca="1">IFERROR(__xludf.DUMMYFUNCTION("""COMPUTED_VALUE"""),"20+ years")</f>
        <v>20+ years</v>
      </c>
      <c r="E125" s="1" t="str">
        <f ca="1">IFERROR(__xludf.DUMMYFUNCTION("""COMPUTED_VALUE"""),"Quite a bit")</f>
        <v>Quite a bit</v>
      </c>
      <c r="F125" s="1" t="str">
        <f ca="1">IFERROR(__xludf.DUMMYFUNCTION("""COMPUTED_VALUE"""),"Yes")</f>
        <v>Yes</v>
      </c>
      <c r="G125" s="1" t="str">
        <f ca="1">IFERROR(__xludf.DUMMYFUNCTION("""COMPUTED_VALUE"""),"Sometimes")</f>
        <v>Sometimes</v>
      </c>
      <c r="H125" s="1" t="str">
        <f ca="1">IFERROR(__xludf.DUMMYFUNCTION("""COMPUTED_VALUE"""),"Moderately")</f>
        <v>Moderately</v>
      </c>
      <c r="I125" s="1" t="str">
        <f ca="1">IFERROR(__xludf.DUMMYFUNCTION("""COMPUTED_VALUE"""),"Yes")</f>
        <v>Yes</v>
      </c>
      <c r="J125" s="1" t="str">
        <f ca="1">IFERROR(__xludf.DUMMYFUNCTION("""COMPUTED_VALUE"""),"Yes")</f>
        <v>Yes</v>
      </c>
      <c r="K125" s="1" t="str">
        <f ca="1">IFERROR(__xludf.DUMMYFUNCTION("""COMPUTED_VALUE"""),"Sometimes")</f>
        <v>Sometimes</v>
      </c>
      <c r="L125" s="1" t="str">
        <f ca="1">IFERROR(__xludf.DUMMYFUNCTION("""COMPUTED_VALUE"""),"Neutral")</f>
        <v>Neutral</v>
      </c>
      <c r="M125" s="1" t="str">
        <f ca="1">IFERROR(__xludf.DUMMYFUNCTION("""COMPUTED_VALUE"""),"Agree")</f>
        <v>Agree</v>
      </c>
      <c r="N125" s="1" t="str">
        <f ca="1">IFERROR(__xludf.DUMMYFUNCTION("""COMPUTED_VALUE"""),"Moderately")</f>
        <v>Moderately</v>
      </c>
      <c r="O125" s="1" t="str">
        <f ca="1">IFERROR(__xludf.DUMMYFUNCTION("""COMPUTED_VALUE"""),"Agree")</f>
        <v>Agree</v>
      </c>
      <c r="P125" s="1" t="str">
        <f ca="1">IFERROR(__xludf.DUMMYFUNCTION("""COMPUTED_VALUE"""),"Quite a bit")</f>
        <v>Quite a bit</v>
      </c>
      <c r="Q125" s="1" t="str">
        <f ca="1">IFERROR(__xludf.DUMMYFUNCTION("""COMPUTED_VALUE"""),"A little bit")</f>
        <v>A little bit</v>
      </c>
      <c r="R125" s="1" t="str">
        <f ca="1">IFERROR(__xludf.DUMMYFUNCTION("""COMPUTED_VALUE"""),"A little bit")</f>
        <v>A little bit</v>
      </c>
      <c r="S125" s="1" t="str">
        <f ca="1">IFERROR(__xludf.DUMMYFUNCTION("""COMPUTED_VALUE"""),"A little bit")</f>
        <v>A little bit</v>
      </c>
      <c r="T125" s="1" t="str">
        <f ca="1">IFERROR(__xludf.DUMMYFUNCTION("""COMPUTED_VALUE"""),"A little bit")</f>
        <v>A little bit</v>
      </c>
      <c r="U125" s="1" t="str">
        <f ca="1">IFERROR(__xludf.DUMMYFUNCTION("""COMPUTED_VALUE"""),"A little bit")</f>
        <v>A little bit</v>
      </c>
      <c r="V125" s="1" t="str">
        <f ca="1">IFERROR(__xludf.DUMMYFUNCTION("""COMPUTED_VALUE"""),"A little bit")</f>
        <v>A little bit</v>
      </c>
      <c r="W125" s="1" t="str">
        <f ca="1">IFERROR(__xludf.DUMMYFUNCTION("""COMPUTED_VALUE"""),"Moderately")</f>
        <v>Moderately</v>
      </c>
      <c r="X125" s="1" t="str">
        <f ca="1">IFERROR(__xludf.DUMMYFUNCTION("""COMPUTED_VALUE"""),"Moderately")</f>
        <v>Moderately</v>
      </c>
      <c r="Y125" s="1" t="str">
        <f ca="1">IFERROR(__xludf.DUMMYFUNCTION("""COMPUTED_VALUE"""),"Moderately")</f>
        <v>Moderately</v>
      </c>
      <c r="Z125" s="1" t="str">
        <f ca="1">IFERROR(__xludf.DUMMYFUNCTION("""COMPUTED_VALUE"""),"Negatively")</f>
        <v>Negatively</v>
      </c>
      <c r="AA125" s="1" t="str">
        <f ca="1">IFERROR(__xludf.DUMMYFUNCTION("""COMPUTED_VALUE"""),"Moderately")</f>
        <v>Moderately</v>
      </c>
      <c r="AB125" s="1" t="str">
        <f ca="1">IFERROR(__xludf.DUMMYFUNCTION("""COMPUTED_VALUE"""),"Quite a bit")</f>
        <v>Quite a bit</v>
      </c>
      <c r="AC125" s="1" t="str">
        <f ca="1">IFERROR(__xludf.DUMMYFUNCTION("""COMPUTED_VALUE"""),"Quite a bit")</f>
        <v>Quite a bit</v>
      </c>
      <c r="AD125" s="1" t="str">
        <f ca="1">IFERROR(__xludf.DUMMYFUNCTION("""COMPUTED_VALUE"""),"A little bit")</f>
        <v>A little bit</v>
      </c>
      <c r="AE125" s="1" t="str">
        <f ca="1">IFERROR(__xludf.DUMMYFUNCTION("""COMPUTED_VALUE"""),"Not at all")</f>
        <v>Not at all</v>
      </c>
      <c r="AF125" s="1" t="str">
        <f ca="1">IFERROR(__xludf.DUMMYFUNCTION("""COMPUTED_VALUE"""),"Sometimes")</f>
        <v>Sometimes</v>
      </c>
      <c r="AG125" s="1" t="str">
        <f ca="1">IFERROR(__xludf.DUMMYFUNCTION("""COMPUTED_VALUE"""),"Sometimes")</f>
        <v>Sometimes</v>
      </c>
      <c r="AH125" s="1" t="str">
        <f ca="1">IFERROR(__xludf.DUMMYFUNCTION("""COMPUTED_VALUE"""),"")</f>
        <v/>
      </c>
      <c r="AI125" s="1" t="str">
        <f ca="1">IFERROR(__xludf.DUMMYFUNCTION("""COMPUTED_VALUE"""),"Sometimes")</f>
        <v>Sometimes</v>
      </c>
      <c r="AJ125" s="1" t="str">
        <f ca="1">IFERROR(__xludf.DUMMYFUNCTION("""COMPUTED_VALUE"""),"Rarely")</f>
        <v>Rarely</v>
      </c>
      <c r="AK125" s="1" t="str">
        <f ca="1">IFERROR(__xludf.DUMMYFUNCTION("""COMPUTED_VALUE"""),"Sometimes")</f>
        <v>Sometimes</v>
      </c>
      <c r="AL125" s="1" t="str">
        <f ca="1">IFERROR(__xludf.DUMMYFUNCTION("""COMPUTED_VALUE"""),"Rarely")</f>
        <v>Rarely</v>
      </c>
      <c r="AM125" s="1" t="str">
        <f ca="1">IFERROR(__xludf.DUMMYFUNCTION("""COMPUTED_VALUE"""),"Rarely")</f>
        <v>Rarely</v>
      </c>
      <c r="AN125" s="1" t="str">
        <f ca="1">IFERROR(__xludf.DUMMYFUNCTION("""COMPUTED_VALUE"""),"Rarely")</f>
        <v>Rarely</v>
      </c>
      <c r="AO125" s="1" t="str">
        <f ca="1">IFERROR(__xludf.DUMMYFUNCTION("""COMPUTED_VALUE"""),"Never")</f>
        <v>Never</v>
      </c>
      <c r="AP125" s="1" t="str">
        <f ca="1">IFERROR(__xludf.DUMMYFUNCTION("""COMPUTED_VALUE"""),"Never")</f>
        <v>Never</v>
      </c>
      <c r="AQ125" s="1" t="str">
        <f ca="1">IFERROR(__xludf.DUMMYFUNCTION("""COMPUTED_VALUE"""),"Never")</f>
        <v>Never</v>
      </c>
      <c r="AR125" s="1" t="str">
        <f ca="1">IFERROR(__xludf.DUMMYFUNCTION("""COMPUTED_VALUE"""),"Never")</f>
        <v>Never</v>
      </c>
      <c r="AS125" s="1" t="str">
        <f ca="1">IFERROR(__xludf.DUMMYFUNCTION("""COMPUTED_VALUE"""),"Disagree")</f>
        <v>Disagree</v>
      </c>
      <c r="AT125" s="1" t="str">
        <f ca="1">IFERROR(__xludf.DUMMYFUNCTION("""COMPUTED_VALUE"""),"Disagree")</f>
        <v>Disagree</v>
      </c>
      <c r="AU125" s="1" t="str">
        <f ca="1">IFERROR(__xludf.DUMMYFUNCTION("""COMPUTED_VALUE"""),"Disagree")</f>
        <v>Disagree</v>
      </c>
      <c r="AV125" s="1" t="str">
        <f ca="1">IFERROR(__xludf.DUMMYFUNCTION("""COMPUTED_VALUE"""),"Disagree")</f>
        <v>Disagree</v>
      </c>
      <c r="AW125" s="1" t="str">
        <f ca="1">IFERROR(__xludf.DUMMYFUNCTION("""COMPUTED_VALUE"""),"Disagree")</f>
        <v>Disagree</v>
      </c>
      <c r="AX125" s="1" t="str">
        <f ca="1">IFERROR(__xludf.DUMMYFUNCTION("""COMPUTED_VALUE"""),"Disagree")</f>
        <v>Disagree</v>
      </c>
      <c r="AY125" s="1" t="str">
        <f ca="1">IFERROR(__xludf.DUMMYFUNCTION("""COMPUTED_VALUE"""),"Agree")</f>
        <v>Agree</v>
      </c>
      <c r="AZ125" s="1" t="str">
        <f ca="1">IFERROR(__xludf.DUMMYFUNCTION("""COMPUTED_VALUE"""),"Disagree")</f>
        <v>Disagree</v>
      </c>
      <c r="BA125" s="1" t="str">
        <f ca="1">IFERROR(__xludf.DUMMYFUNCTION("""COMPUTED_VALUE"""),"Agree")</f>
        <v>Agree</v>
      </c>
      <c r="BB125" s="1" t="str">
        <f ca="1">IFERROR(__xludf.DUMMYFUNCTION("""COMPUTED_VALUE"""),"Disagree")</f>
        <v>Disagree</v>
      </c>
      <c r="BC125" s="1" t="str">
        <f ca="1">IFERROR(__xludf.DUMMYFUNCTION("""COMPUTED_VALUE"""),"Exercise, Meditation/ Mindfulness, Talk to others outside of the department about your hard shift")</f>
        <v>Exercise, Meditation/ Mindfulness, Talk to others outside of the department about your hard shift</v>
      </c>
      <c r="BD125" s="1" t="str">
        <f ca="1">IFERROR(__xludf.DUMMYFUNCTION("""COMPUTED_VALUE"""),"Never")</f>
        <v>Never</v>
      </c>
      <c r="BF125" s="1">
        <f t="shared" ca="1" si="0"/>
        <v>1</v>
      </c>
      <c r="BG125" s="7">
        <f t="shared" ca="1" si="1"/>
        <v>4</v>
      </c>
      <c r="BH125" s="1">
        <f t="shared" ca="1" si="2"/>
        <v>4</v>
      </c>
      <c r="BI125" s="10">
        <f t="shared" ca="1" si="3"/>
        <v>1</v>
      </c>
      <c r="BJ125" s="10">
        <f t="shared" ca="1" si="4"/>
        <v>3</v>
      </c>
      <c r="BK125" s="10">
        <f t="shared" ca="1" si="5"/>
        <v>3</v>
      </c>
      <c r="BL125" s="10">
        <f t="shared" ref="BL125:BM125" ca="1" si="738">IF(I125="Yes",1,IF(I125="No",2))</f>
        <v>1</v>
      </c>
      <c r="BM125" s="10">
        <f t="shared" ca="1" si="738"/>
        <v>1</v>
      </c>
      <c r="BN125" s="10">
        <f t="shared" ca="1" si="7"/>
        <v>3</v>
      </c>
      <c r="BO125" s="10">
        <f t="shared" ref="BO125:BP125" ca="1" si="739">IF(L125="Strongly Disagree",1,IF(L125="Disagree",2,IF(L125="Neutral",3,IF(L125="Agree",4,IF(L125="Strongly Agree",5)))))</f>
        <v>3</v>
      </c>
      <c r="BP125" s="10">
        <f t="shared" ca="1" si="739"/>
        <v>4</v>
      </c>
      <c r="BQ125" s="10">
        <f t="shared" ca="1" si="9"/>
        <v>3</v>
      </c>
      <c r="BR125" s="1">
        <f t="shared" ca="1" si="10"/>
        <v>4</v>
      </c>
      <c r="BS125" s="10">
        <f t="shared" ref="BS125:CB125" ca="1" si="740">IF(P125="Not at all",1,IF(P125="A little bit",2,IF(P125="Moderately",3,IF(P125="Quite a bit",4,IF(P125="Extremely",5)))))</f>
        <v>4</v>
      </c>
      <c r="BT125" s="10">
        <f t="shared" ca="1" si="740"/>
        <v>2</v>
      </c>
      <c r="BU125" s="10">
        <f t="shared" ca="1" si="740"/>
        <v>2</v>
      </c>
      <c r="BV125" s="10">
        <f t="shared" ca="1" si="740"/>
        <v>2</v>
      </c>
      <c r="BW125" s="10">
        <f t="shared" ca="1" si="740"/>
        <v>2</v>
      </c>
      <c r="BX125" s="10">
        <f t="shared" ca="1" si="740"/>
        <v>2</v>
      </c>
      <c r="BY125" s="10">
        <f t="shared" ca="1" si="740"/>
        <v>2</v>
      </c>
      <c r="BZ125" s="10">
        <f t="shared" ca="1" si="740"/>
        <v>3</v>
      </c>
      <c r="CA125" s="10">
        <f t="shared" ca="1" si="740"/>
        <v>3</v>
      </c>
      <c r="CB125" s="10">
        <f t="shared" ca="1" si="740"/>
        <v>3</v>
      </c>
      <c r="CC125" s="10">
        <f t="shared" ca="1" si="12"/>
        <v>1</v>
      </c>
      <c r="CD125" s="10">
        <f t="shared" ref="CD125:CH125" ca="1" si="741">IF(AA125="Not at all",1,IF(AA125="A little bit",2,IF(AA125="Moderately",3,IF(AA125="Quite a bit",4,IF(AA125="Extremely",5)))))</f>
        <v>3</v>
      </c>
      <c r="CE125" s="10">
        <f t="shared" ca="1" si="741"/>
        <v>4</v>
      </c>
      <c r="CF125" s="10">
        <f t="shared" ca="1" si="741"/>
        <v>4</v>
      </c>
      <c r="CG125" s="10">
        <f t="shared" ca="1" si="741"/>
        <v>2</v>
      </c>
      <c r="CH125" s="10">
        <f t="shared" ca="1" si="741"/>
        <v>1</v>
      </c>
      <c r="CI125" s="10">
        <f t="shared" ref="CI125:CT125" ca="1" si="742">IF(AF125="Never",1,IF(AF125="Rarely",2,IF(AF125="Sometimes",3,IF(AF125="Often",4,IF(AF125="Very Often",5)))))</f>
        <v>3</v>
      </c>
      <c r="CJ125" s="10">
        <f t="shared" ca="1" si="742"/>
        <v>3</v>
      </c>
      <c r="CK125" s="10" t="b">
        <f t="shared" ca="1" si="742"/>
        <v>0</v>
      </c>
      <c r="CL125" s="10">
        <f t="shared" ca="1" si="742"/>
        <v>3</v>
      </c>
      <c r="CM125" s="10">
        <f t="shared" ca="1" si="742"/>
        <v>2</v>
      </c>
      <c r="CN125" s="10">
        <f t="shared" ca="1" si="742"/>
        <v>3</v>
      </c>
      <c r="CO125" s="10">
        <f t="shared" ca="1" si="742"/>
        <v>2</v>
      </c>
      <c r="CP125" s="10">
        <f t="shared" ca="1" si="742"/>
        <v>2</v>
      </c>
      <c r="CQ125" s="10">
        <f t="shared" ca="1" si="742"/>
        <v>2</v>
      </c>
      <c r="CR125" s="10">
        <f t="shared" ca="1" si="742"/>
        <v>1</v>
      </c>
      <c r="CS125" s="10">
        <f t="shared" ca="1" si="742"/>
        <v>1</v>
      </c>
      <c r="CT125" s="10">
        <f t="shared" ca="1" si="742"/>
        <v>1</v>
      </c>
      <c r="CU125" s="10">
        <f t="shared" ca="1" si="15"/>
        <v>1</v>
      </c>
      <c r="CV125" s="1">
        <f t="shared" ref="CV125:DE125" ca="1" si="743">IF(AS125="Strongly Disagree",1,IF(AS125="Disagree",2,IF(AS125="Neutral",3,IF(AS125="Agree",4,IF(AS125="Strongly Agree",5)))))</f>
        <v>2</v>
      </c>
      <c r="CW125" s="1">
        <f t="shared" ca="1" si="743"/>
        <v>2</v>
      </c>
      <c r="CX125" s="1">
        <f t="shared" ca="1" si="743"/>
        <v>2</v>
      </c>
      <c r="CY125" s="1">
        <f t="shared" ca="1" si="743"/>
        <v>2</v>
      </c>
      <c r="CZ125" s="1">
        <f t="shared" ca="1" si="743"/>
        <v>2</v>
      </c>
      <c r="DA125" s="1">
        <f t="shared" ca="1" si="743"/>
        <v>2</v>
      </c>
      <c r="DB125" s="1">
        <f t="shared" ca="1" si="743"/>
        <v>4</v>
      </c>
      <c r="DC125" s="1">
        <f t="shared" ca="1" si="743"/>
        <v>2</v>
      </c>
      <c r="DD125" s="1">
        <f t="shared" ca="1" si="743"/>
        <v>4</v>
      </c>
      <c r="DE125" s="1">
        <f t="shared" ca="1" si="743"/>
        <v>2</v>
      </c>
      <c r="DG125" s="1">
        <f t="shared" ca="1" si="17"/>
        <v>1</v>
      </c>
    </row>
    <row r="126" spans="1:111" ht="15">
      <c r="A126" s="8">
        <f ca="1">IFERROR(__xludf.DUMMYFUNCTION("""COMPUTED_VALUE"""),43802.6648318634)</f>
        <v>43802.664831863403</v>
      </c>
      <c r="B126" s="1" t="str">
        <f ca="1">IFERROR(__xludf.DUMMYFUNCTION("""COMPUTED_VALUE"""),"Yes")</f>
        <v>Yes</v>
      </c>
      <c r="C126" s="3" t="str">
        <f ca="1">IFERROR(__xludf.DUMMYFUNCTION("""COMPUTED_VALUE"""),"Sworn Officer")</f>
        <v>Sworn Officer</v>
      </c>
      <c r="D126" s="1" t="str">
        <f ca="1">IFERROR(__xludf.DUMMYFUNCTION("""COMPUTED_VALUE"""),"20+ years")</f>
        <v>20+ years</v>
      </c>
      <c r="E126" s="1" t="str">
        <f ca="1">IFERROR(__xludf.DUMMYFUNCTION("""COMPUTED_VALUE"""),"Moderately")</f>
        <v>Moderately</v>
      </c>
      <c r="F126" s="1" t="str">
        <f ca="1">IFERROR(__xludf.DUMMYFUNCTION("""COMPUTED_VALUE"""),"Yes")</f>
        <v>Yes</v>
      </c>
      <c r="G126" s="1" t="str">
        <f ca="1">IFERROR(__xludf.DUMMYFUNCTION("""COMPUTED_VALUE"""),"Never")</f>
        <v>Never</v>
      </c>
      <c r="H126" s="1" t="str">
        <f ca="1">IFERROR(__xludf.DUMMYFUNCTION("""COMPUTED_VALUE"""),"Quite a bit")</f>
        <v>Quite a bit</v>
      </c>
      <c r="I126" s="1" t="str">
        <f ca="1">IFERROR(__xludf.DUMMYFUNCTION("""COMPUTED_VALUE"""),"Yes")</f>
        <v>Yes</v>
      </c>
      <c r="J126" s="1" t="str">
        <f ca="1">IFERROR(__xludf.DUMMYFUNCTION("""COMPUTED_VALUE"""),"Yes")</f>
        <v>Yes</v>
      </c>
      <c r="K126" s="1" t="str">
        <f ca="1">IFERROR(__xludf.DUMMYFUNCTION("""COMPUTED_VALUE"""),"Never")</f>
        <v>Never</v>
      </c>
      <c r="L126" s="1" t="str">
        <f ca="1">IFERROR(__xludf.DUMMYFUNCTION("""COMPUTED_VALUE"""),"Disagree")</f>
        <v>Disagree</v>
      </c>
      <c r="M126" s="1" t="str">
        <f ca="1">IFERROR(__xludf.DUMMYFUNCTION("""COMPUTED_VALUE"""),"Neutral")</f>
        <v>Neutral</v>
      </c>
      <c r="N126" s="1" t="str">
        <f ca="1">IFERROR(__xludf.DUMMYFUNCTION("""COMPUTED_VALUE"""),"A little bit")</f>
        <v>A little bit</v>
      </c>
      <c r="O126" s="1" t="str">
        <f ca="1">IFERROR(__xludf.DUMMYFUNCTION("""COMPUTED_VALUE"""),"Neutral")</f>
        <v>Neutral</v>
      </c>
      <c r="P126" s="1" t="str">
        <f ca="1">IFERROR(__xludf.DUMMYFUNCTION("""COMPUTED_VALUE"""),"A little bit")</f>
        <v>A little bit</v>
      </c>
      <c r="Q126" s="1" t="str">
        <f ca="1">IFERROR(__xludf.DUMMYFUNCTION("""COMPUTED_VALUE"""),"Moderately")</f>
        <v>Moderately</v>
      </c>
      <c r="R126" s="1" t="str">
        <f ca="1">IFERROR(__xludf.DUMMYFUNCTION("""COMPUTED_VALUE"""),"Moderately")</f>
        <v>Moderately</v>
      </c>
      <c r="S126" s="1" t="str">
        <f ca="1">IFERROR(__xludf.DUMMYFUNCTION("""COMPUTED_VALUE"""),"Not at all")</f>
        <v>Not at all</v>
      </c>
      <c r="T126" s="1" t="str">
        <f ca="1">IFERROR(__xludf.DUMMYFUNCTION("""COMPUTED_VALUE"""),"Not at all")</f>
        <v>Not at all</v>
      </c>
      <c r="U126" s="1" t="str">
        <f ca="1">IFERROR(__xludf.DUMMYFUNCTION("""COMPUTED_VALUE"""),"Not at all")</f>
        <v>Not at all</v>
      </c>
      <c r="V126" s="1" t="str">
        <f ca="1">IFERROR(__xludf.DUMMYFUNCTION("""COMPUTED_VALUE"""),"Not at all")</f>
        <v>Not at all</v>
      </c>
      <c r="W126" s="1" t="str">
        <f ca="1">IFERROR(__xludf.DUMMYFUNCTION("""COMPUTED_VALUE"""),"Not at all")</f>
        <v>Not at all</v>
      </c>
      <c r="X126" s="1" t="str">
        <f ca="1">IFERROR(__xludf.DUMMYFUNCTION("""COMPUTED_VALUE"""),"A little bit")</f>
        <v>A little bit</v>
      </c>
      <c r="Y126" s="1" t="str">
        <f ca="1">IFERROR(__xludf.DUMMYFUNCTION("""COMPUTED_VALUE"""),"Moderately")</f>
        <v>Moderately</v>
      </c>
      <c r="Z126" s="1" t="str">
        <f ca="1">IFERROR(__xludf.DUMMYFUNCTION("""COMPUTED_VALUE"""),"Positively")</f>
        <v>Positively</v>
      </c>
      <c r="AA126" s="1" t="str">
        <f ca="1">IFERROR(__xludf.DUMMYFUNCTION("""COMPUTED_VALUE"""),"Quite a bit")</f>
        <v>Quite a bit</v>
      </c>
      <c r="AB126" s="1" t="str">
        <f ca="1">IFERROR(__xludf.DUMMYFUNCTION("""COMPUTED_VALUE"""),"Quite a bit")</f>
        <v>Quite a bit</v>
      </c>
      <c r="AC126" s="1" t="str">
        <f ca="1">IFERROR(__xludf.DUMMYFUNCTION("""COMPUTED_VALUE"""),"Quite a bit")</f>
        <v>Quite a bit</v>
      </c>
      <c r="AD126" s="1" t="str">
        <f ca="1">IFERROR(__xludf.DUMMYFUNCTION("""COMPUTED_VALUE"""),"Moderately")</f>
        <v>Moderately</v>
      </c>
      <c r="AE126" s="1" t="str">
        <f ca="1">IFERROR(__xludf.DUMMYFUNCTION("""COMPUTED_VALUE"""),"Not at all")</f>
        <v>Not at all</v>
      </c>
      <c r="AF126" s="1" t="str">
        <f ca="1">IFERROR(__xludf.DUMMYFUNCTION("""COMPUTED_VALUE"""),"Never")</f>
        <v>Never</v>
      </c>
      <c r="AG126" s="1" t="str">
        <f ca="1">IFERROR(__xludf.DUMMYFUNCTION("""COMPUTED_VALUE"""),"Sometimes")</f>
        <v>Sometimes</v>
      </c>
      <c r="AH126" s="1" t="str">
        <f ca="1">IFERROR(__xludf.DUMMYFUNCTION("""COMPUTED_VALUE"""),"Never")</f>
        <v>Never</v>
      </c>
      <c r="AI126" s="1" t="str">
        <f ca="1">IFERROR(__xludf.DUMMYFUNCTION("""COMPUTED_VALUE"""),"Sometimes")</f>
        <v>Sometimes</v>
      </c>
      <c r="AJ126" s="1" t="str">
        <f ca="1">IFERROR(__xludf.DUMMYFUNCTION("""COMPUTED_VALUE"""),"Rarely")</f>
        <v>Rarely</v>
      </c>
      <c r="AK126" s="1" t="str">
        <f ca="1">IFERROR(__xludf.DUMMYFUNCTION("""COMPUTED_VALUE"""),"Rarely")</f>
        <v>Rarely</v>
      </c>
      <c r="AL126" s="1" t="str">
        <f ca="1">IFERROR(__xludf.DUMMYFUNCTION("""COMPUTED_VALUE"""),"Sometimes")</f>
        <v>Sometimes</v>
      </c>
      <c r="AM126" s="1" t="str">
        <f ca="1">IFERROR(__xludf.DUMMYFUNCTION("""COMPUTED_VALUE"""),"Rarely")</f>
        <v>Rarely</v>
      </c>
      <c r="AN126" s="1" t="str">
        <f ca="1">IFERROR(__xludf.DUMMYFUNCTION("""COMPUTED_VALUE"""),"Rarely")</f>
        <v>Rarely</v>
      </c>
      <c r="AO126" s="1" t="str">
        <f ca="1">IFERROR(__xludf.DUMMYFUNCTION("""COMPUTED_VALUE"""),"Never")</f>
        <v>Never</v>
      </c>
      <c r="AP126" s="1" t="str">
        <f ca="1">IFERROR(__xludf.DUMMYFUNCTION("""COMPUTED_VALUE"""),"Never")</f>
        <v>Never</v>
      </c>
      <c r="AQ126" s="1" t="str">
        <f ca="1">IFERROR(__xludf.DUMMYFUNCTION("""COMPUTED_VALUE"""),"Never")</f>
        <v>Never</v>
      </c>
      <c r="AR126" s="1" t="str">
        <f ca="1">IFERROR(__xludf.DUMMYFUNCTION("""COMPUTED_VALUE"""),"Just After Stressful Events")</f>
        <v>Just After Stressful Events</v>
      </c>
      <c r="AS126" s="1" t="str">
        <f ca="1">IFERROR(__xludf.DUMMYFUNCTION("""COMPUTED_VALUE"""),"Strongly Disagree")</f>
        <v>Strongly Disagree</v>
      </c>
      <c r="AT126" s="1" t="str">
        <f ca="1">IFERROR(__xludf.DUMMYFUNCTION("""COMPUTED_VALUE"""),"Agree")</f>
        <v>Agree</v>
      </c>
      <c r="AU126" s="1" t="str">
        <f ca="1">IFERROR(__xludf.DUMMYFUNCTION("""COMPUTED_VALUE"""),"Strongly Agree")</f>
        <v>Strongly Agree</v>
      </c>
      <c r="AV126" s="1" t="str">
        <f ca="1">IFERROR(__xludf.DUMMYFUNCTION("""COMPUTED_VALUE"""),"Agree")</f>
        <v>Agree</v>
      </c>
      <c r="AW126" s="1" t="str">
        <f ca="1">IFERROR(__xludf.DUMMYFUNCTION("""COMPUTED_VALUE"""),"Strongly Agree")</f>
        <v>Strongly Agree</v>
      </c>
      <c r="AX126" s="1" t="str">
        <f ca="1">IFERROR(__xludf.DUMMYFUNCTION("""COMPUTED_VALUE"""),"Strongly Agree")</f>
        <v>Strongly Agree</v>
      </c>
      <c r="AY126" s="1" t="str">
        <f ca="1">IFERROR(__xludf.DUMMYFUNCTION("""COMPUTED_VALUE"""),"Strongly Agree")</f>
        <v>Strongly Agree</v>
      </c>
      <c r="AZ126" s="1" t="str">
        <f ca="1">IFERROR(__xludf.DUMMYFUNCTION("""COMPUTED_VALUE"""),"Strongly Agree")</f>
        <v>Strongly Agree</v>
      </c>
      <c r="BA126" s="1" t="str">
        <f ca="1">IFERROR(__xludf.DUMMYFUNCTION("""COMPUTED_VALUE"""),"Agree")</f>
        <v>Agree</v>
      </c>
      <c r="BB126" s="1" t="str">
        <f ca="1">IFERROR(__xludf.DUMMYFUNCTION("""COMPUTED_VALUE"""),"Neutral")</f>
        <v>Neutral</v>
      </c>
      <c r="BC126" s="1" t="str">
        <f ca="1">IFERROR(__xludf.DUMMYFUNCTION("""COMPUTED_VALUE"""),"Isolate Yourself, Join in Positive/ Healthy Family Activities, Exercise, Talk to only those inside the department about your hard shift")</f>
        <v>Isolate Yourself, Join in Positive/ Healthy Family Activities, Exercise, Talk to only those inside the department about your hard shift</v>
      </c>
      <c r="BD126" s="1" t="str">
        <f ca="1">IFERROR(__xludf.DUMMYFUNCTION("""COMPUTED_VALUE"""),"Never")</f>
        <v>Never</v>
      </c>
      <c r="BF126" s="1">
        <f t="shared" ca="1" si="0"/>
        <v>1</v>
      </c>
      <c r="BG126" s="7">
        <f t="shared" ca="1" si="1"/>
        <v>4</v>
      </c>
      <c r="BH126" s="1">
        <f t="shared" ca="1" si="2"/>
        <v>3</v>
      </c>
      <c r="BI126" s="10">
        <f t="shared" ca="1" si="3"/>
        <v>1</v>
      </c>
      <c r="BJ126" s="10">
        <f t="shared" ca="1" si="4"/>
        <v>1</v>
      </c>
      <c r="BK126" s="10">
        <f t="shared" ca="1" si="5"/>
        <v>4</v>
      </c>
      <c r="BL126" s="10">
        <f t="shared" ref="BL126:BM126" ca="1" si="744">IF(I126="Yes",1,IF(I126="No",2))</f>
        <v>1</v>
      </c>
      <c r="BM126" s="10">
        <f t="shared" ca="1" si="744"/>
        <v>1</v>
      </c>
      <c r="BN126" s="10">
        <f t="shared" ca="1" si="7"/>
        <v>1</v>
      </c>
      <c r="BO126" s="10">
        <f t="shared" ref="BO126:BP126" ca="1" si="745">IF(L126="Strongly Disagree",1,IF(L126="Disagree",2,IF(L126="Neutral",3,IF(L126="Agree",4,IF(L126="Strongly Agree",5)))))</f>
        <v>2</v>
      </c>
      <c r="BP126" s="10">
        <f t="shared" ca="1" si="745"/>
        <v>3</v>
      </c>
      <c r="BQ126" s="10">
        <f t="shared" ca="1" si="9"/>
        <v>2</v>
      </c>
      <c r="BR126" s="1">
        <f t="shared" ca="1" si="10"/>
        <v>3</v>
      </c>
      <c r="BS126" s="10">
        <f t="shared" ref="BS126:CB126" ca="1" si="746">IF(P126="Not at all",1,IF(P126="A little bit",2,IF(P126="Moderately",3,IF(P126="Quite a bit",4,IF(P126="Extremely",5)))))</f>
        <v>2</v>
      </c>
      <c r="BT126" s="10">
        <f t="shared" ca="1" si="746"/>
        <v>3</v>
      </c>
      <c r="BU126" s="10">
        <f t="shared" ca="1" si="746"/>
        <v>3</v>
      </c>
      <c r="BV126" s="10">
        <f t="shared" ca="1" si="746"/>
        <v>1</v>
      </c>
      <c r="BW126" s="10">
        <f t="shared" ca="1" si="746"/>
        <v>1</v>
      </c>
      <c r="BX126" s="10">
        <f t="shared" ca="1" si="746"/>
        <v>1</v>
      </c>
      <c r="BY126" s="10">
        <f t="shared" ca="1" si="746"/>
        <v>1</v>
      </c>
      <c r="BZ126" s="10">
        <f t="shared" ca="1" si="746"/>
        <v>1</v>
      </c>
      <c r="CA126" s="10">
        <f t="shared" ca="1" si="746"/>
        <v>2</v>
      </c>
      <c r="CB126" s="10">
        <f t="shared" ca="1" si="746"/>
        <v>3</v>
      </c>
      <c r="CC126" s="10">
        <f t="shared" ca="1" si="12"/>
        <v>2</v>
      </c>
      <c r="CD126" s="10">
        <f t="shared" ref="CD126:CH126" ca="1" si="747">IF(AA126="Not at all",1,IF(AA126="A little bit",2,IF(AA126="Moderately",3,IF(AA126="Quite a bit",4,IF(AA126="Extremely",5)))))</f>
        <v>4</v>
      </c>
      <c r="CE126" s="10">
        <f t="shared" ca="1" si="747"/>
        <v>4</v>
      </c>
      <c r="CF126" s="10">
        <f t="shared" ca="1" si="747"/>
        <v>4</v>
      </c>
      <c r="CG126" s="10">
        <f t="shared" ca="1" si="747"/>
        <v>3</v>
      </c>
      <c r="CH126" s="10">
        <f t="shared" ca="1" si="747"/>
        <v>1</v>
      </c>
      <c r="CI126" s="10">
        <f t="shared" ref="CI126:CT126" ca="1" si="748">IF(AF126="Never",1,IF(AF126="Rarely",2,IF(AF126="Sometimes",3,IF(AF126="Often",4,IF(AF126="Very Often",5)))))</f>
        <v>1</v>
      </c>
      <c r="CJ126" s="10">
        <f t="shared" ca="1" si="748"/>
        <v>3</v>
      </c>
      <c r="CK126" s="10">
        <f t="shared" ca="1" si="748"/>
        <v>1</v>
      </c>
      <c r="CL126" s="10">
        <f t="shared" ca="1" si="748"/>
        <v>3</v>
      </c>
      <c r="CM126" s="10">
        <f t="shared" ca="1" si="748"/>
        <v>2</v>
      </c>
      <c r="CN126" s="10">
        <f t="shared" ca="1" si="748"/>
        <v>2</v>
      </c>
      <c r="CO126" s="10">
        <f t="shared" ca="1" si="748"/>
        <v>3</v>
      </c>
      <c r="CP126" s="10">
        <f t="shared" ca="1" si="748"/>
        <v>2</v>
      </c>
      <c r="CQ126" s="10">
        <f t="shared" ca="1" si="748"/>
        <v>2</v>
      </c>
      <c r="CR126" s="10">
        <f t="shared" ca="1" si="748"/>
        <v>1</v>
      </c>
      <c r="CS126" s="10">
        <f t="shared" ca="1" si="748"/>
        <v>1</v>
      </c>
      <c r="CT126" s="10">
        <f t="shared" ca="1" si="748"/>
        <v>1</v>
      </c>
      <c r="CU126" s="10">
        <f t="shared" ca="1" si="15"/>
        <v>2</v>
      </c>
      <c r="CV126" s="1">
        <f t="shared" ref="CV126:DE126" ca="1" si="749">IF(AS126="Strongly Disagree",1,IF(AS126="Disagree",2,IF(AS126="Neutral",3,IF(AS126="Agree",4,IF(AS126="Strongly Agree",5)))))</f>
        <v>1</v>
      </c>
      <c r="CW126" s="1">
        <f t="shared" ca="1" si="749"/>
        <v>4</v>
      </c>
      <c r="CX126" s="1">
        <f t="shared" ca="1" si="749"/>
        <v>5</v>
      </c>
      <c r="CY126" s="1">
        <f t="shared" ca="1" si="749"/>
        <v>4</v>
      </c>
      <c r="CZ126" s="1">
        <f t="shared" ca="1" si="749"/>
        <v>5</v>
      </c>
      <c r="DA126" s="1">
        <f t="shared" ca="1" si="749"/>
        <v>5</v>
      </c>
      <c r="DB126" s="1">
        <f t="shared" ca="1" si="749"/>
        <v>5</v>
      </c>
      <c r="DC126" s="1">
        <f t="shared" ca="1" si="749"/>
        <v>5</v>
      </c>
      <c r="DD126" s="1">
        <f t="shared" ca="1" si="749"/>
        <v>4</v>
      </c>
      <c r="DE126" s="1">
        <f t="shared" ca="1" si="749"/>
        <v>3</v>
      </c>
      <c r="DG126" s="1">
        <f t="shared" ca="1" si="17"/>
        <v>1</v>
      </c>
    </row>
    <row r="127" spans="1:111" ht="15">
      <c r="A127" s="8">
        <f ca="1">IFERROR(__xludf.DUMMYFUNCTION("""COMPUTED_VALUE"""),43802.6657496412)</f>
        <v>43802.665749641201</v>
      </c>
      <c r="B127" s="1" t="str">
        <f ca="1">IFERROR(__xludf.DUMMYFUNCTION("""COMPUTED_VALUE"""),"Yes")</f>
        <v>Yes</v>
      </c>
      <c r="C127" s="3" t="str">
        <f ca="1">IFERROR(__xludf.DUMMYFUNCTION("""COMPUTED_VALUE"""),"Sworn Officer")</f>
        <v>Sworn Officer</v>
      </c>
      <c r="D127" s="1" t="str">
        <f ca="1">IFERROR(__xludf.DUMMYFUNCTION("""COMPUTED_VALUE"""),"14-20 years")</f>
        <v>14-20 years</v>
      </c>
      <c r="E127" s="1" t="str">
        <f ca="1">IFERROR(__xludf.DUMMYFUNCTION("""COMPUTED_VALUE"""),"Moderately")</f>
        <v>Moderately</v>
      </c>
      <c r="F127" s="1" t="str">
        <f ca="1">IFERROR(__xludf.DUMMYFUNCTION("""COMPUTED_VALUE"""),"Yes")</f>
        <v>Yes</v>
      </c>
      <c r="G127" s="1" t="str">
        <f ca="1">IFERROR(__xludf.DUMMYFUNCTION("""COMPUTED_VALUE"""),"Rarely")</f>
        <v>Rarely</v>
      </c>
      <c r="H127" s="1" t="str">
        <f ca="1">IFERROR(__xludf.DUMMYFUNCTION("""COMPUTED_VALUE"""),"Quite a bit")</f>
        <v>Quite a bit</v>
      </c>
      <c r="I127" s="1" t="str">
        <f ca="1">IFERROR(__xludf.DUMMYFUNCTION("""COMPUTED_VALUE"""),"Yes")</f>
        <v>Yes</v>
      </c>
      <c r="J127" s="1" t="str">
        <f ca="1">IFERROR(__xludf.DUMMYFUNCTION("""COMPUTED_VALUE"""),"Yes")</f>
        <v>Yes</v>
      </c>
      <c r="K127" s="1" t="str">
        <f ca="1">IFERROR(__xludf.DUMMYFUNCTION("""COMPUTED_VALUE"""),"Rarely")</f>
        <v>Rarely</v>
      </c>
      <c r="L127" s="1" t="str">
        <f ca="1">IFERROR(__xludf.DUMMYFUNCTION("""COMPUTED_VALUE"""),"Agree")</f>
        <v>Agree</v>
      </c>
      <c r="M127" s="1" t="str">
        <f ca="1">IFERROR(__xludf.DUMMYFUNCTION("""COMPUTED_VALUE"""),"Disagree")</f>
        <v>Disagree</v>
      </c>
      <c r="N127" s="1" t="str">
        <f ca="1">IFERROR(__xludf.DUMMYFUNCTION("""COMPUTED_VALUE"""),"Not at all")</f>
        <v>Not at all</v>
      </c>
      <c r="O127" s="1" t="str">
        <f ca="1">IFERROR(__xludf.DUMMYFUNCTION("""COMPUTED_VALUE"""),"Disagree")</f>
        <v>Disagree</v>
      </c>
      <c r="P127" s="1" t="str">
        <f ca="1">IFERROR(__xludf.DUMMYFUNCTION("""COMPUTED_VALUE"""),"Quite a bit")</f>
        <v>Quite a bit</v>
      </c>
      <c r="Q127" s="1" t="str">
        <f ca="1">IFERROR(__xludf.DUMMYFUNCTION("""COMPUTED_VALUE"""),"Moderately")</f>
        <v>Moderately</v>
      </c>
      <c r="R127" s="1" t="str">
        <f ca="1">IFERROR(__xludf.DUMMYFUNCTION("""COMPUTED_VALUE"""),"Not at all")</f>
        <v>Not at all</v>
      </c>
      <c r="S127" s="1" t="str">
        <f ca="1">IFERROR(__xludf.DUMMYFUNCTION("""COMPUTED_VALUE"""),"Not at all")</f>
        <v>Not at all</v>
      </c>
      <c r="T127" s="1" t="str">
        <f ca="1">IFERROR(__xludf.DUMMYFUNCTION("""COMPUTED_VALUE"""),"Not at all")</f>
        <v>Not at all</v>
      </c>
      <c r="U127" s="1" t="str">
        <f ca="1">IFERROR(__xludf.DUMMYFUNCTION("""COMPUTED_VALUE"""),"Not at all")</f>
        <v>Not at all</v>
      </c>
      <c r="V127" s="1" t="str">
        <f ca="1">IFERROR(__xludf.DUMMYFUNCTION("""COMPUTED_VALUE"""),"Not at all")</f>
        <v>Not at all</v>
      </c>
      <c r="W127" s="1" t="str">
        <f ca="1">IFERROR(__xludf.DUMMYFUNCTION("""COMPUTED_VALUE"""),"Not at all")</f>
        <v>Not at all</v>
      </c>
      <c r="X127" s="1" t="str">
        <f ca="1">IFERROR(__xludf.DUMMYFUNCTION("""COMPUTED_VALUE"""),"Not at all")</f>
        <v>Not at all</v>
      </c>
      <c r="Y127" s="1" t="str">
        <f ca="1">IFERROR(__xludf.DUMMYFUNCTION("""COMPUTED_VALUE"""),"Not at all")</f>
        <v>Not at all</v>
      </c>
      <c r="Z127" s="1" t="str">
        <f ca="1">IFERROR(__xludf.DUMMYFUNCTION("""COMPUTED_VALUE"""),"Not at all")</f>
        <v>Not at all</v>
      </c>
      <c r="AA127" s="1" t="str">
        <f ca="1">IFERROR(__xludf.DUMMYFUNCTION("""COMPUTED_VALUE"""),"Not at all")</f>
        <v>Not at all</v>
      </c>
      <c r="AB127" s="1" t="str">
        <f ca="1">IFERROR(__xludf.DUMMYFUNCTION("""COMPUTED_VALUE"""),"Not at all")</f>
        <v>Not at all</v>
      </c>
      <c r="AC127" s="1" t="str">
        <f ca="1">IFERROR(__xludf.DUMMYFUNCTION("""COMPUTED_VALUE"""),"Not at all")</f>
        <v>Not at all</v>
      </c>
      <c r="AD127" s="1" t="str">
        <f ca="1">IFERROR(__xludf.DUMMYFUNCTION("""COMPUTED_VALUE"""),"Moderately")</f>
        <v>Moderately</v>
      </c>
      <c r="AE127" s="1" t="str">
        <f ca="1">IFERROR(__xludf.DUMMYFUNCTION("""COMPUTED_VALUE"""),"Not at all")</f>
        <v>Not at all</v>
      </c>
      <c r="AF127" s="1" t="str">
        <f ca="1">IFERROR(__xludf.DUMMYFUNCTION("""COMPUTED_VALUE"""),"Rarely")</f>
        <v>Rarely</v>
      </c>
      <c r="AG127" s="1" t="str">
        <f ca="1">IFERROR(__xludf.DUMMYFUNCTION("""COMPUTED_VALUE"""),"Very Often")</f>
        <v>Very Often</v>
      </c>
      <c r="AH127" s="1" t="str">
        <f ca="1">IFERROR(__xludf.DUMMYFUNCTION("""COMPUTED_VALUE"""),"Never")</f>
        <v>Never</v>
      </c>
      <c r="AI127" s="1" t="str">
        <f ca="1">IFERROR(__xludf.DUMMYFUNCTION("""COMPUTED_VALUE"""),"Sometimes")</f>
        <v>Sometimes</v>
      </c>
      <c r="AJ127" s="1" t="str">
        <f ca="1">IFERROR(__xludf.DUMMYFUNCTION("""COMPUTED_VALUE"""),"Never")</f>
        <v>Never</v>
      </c>
      <c r="AK127" s="1" t="str">
        <f ca="1">IFERROR(__xludf.DUMMYFUNCTION("""COMPUTED_VALUE"""),"Often")</f>
        <v>Often</v>
      </c>
      <c r="AL127" s="1" t="str">
        <f ca="1">IFERROR(__xludf.DUMMYFUNCTION("""COMPUTED_VALUE"""),"Rarely")</f>
        <v>Rarely</v>
      </c>
      <c r="AM127" s="1" t="str">
        <f ca="1">IFERROR(__xludf.DUMMYFUNCTION("""COMPUTED_VALUE"""),"Never")</f>
        <v>Never</v>
      </c>
      <c r="AN127" s="1" t="str">
        <f ca="1">IFERROR(__xludf.DUMMYFUNCTION("""COMPUTED_VALUE"""),"Never")</f>
        <v>Never</v>
      </c>
      <c r="AO127" s="1" t="str">
        <f ca="1">IFERROR(__xludf.DUMMYFUNCTION("""COMPUTED_VALUE"""),"Never")</f>
        <v>Never</v>
      </c>
      <c r="AP127" s="1" t="str">
        <f ca="1">IFERROR(__xludf.DUMMYFUNCTION("""COMPUTED_VALUE"""),"Never")</f>
        <v>Never</v>
      </c>
      <c r="AQ127" s="1" t="str">
        <f ca="1">IFERROR(__xludf.DUMMYFUNCTION("""COMPUTED_VALUE"""),"Never")</f>
        <v>Never</v>
      </c>
      <c r="AR127" s="1" t="str">
        <f ca="1">IFERROR(__xludf.DUMMYFUNCTION("""COMPUTED_VALUE"""),"Never")</f>
        <v>Never</v>
      </c>
      <c r="AS127" s="1" t="str">
        <f ca="1">IFERROR(__xludf.DUMMYFUNCTION("""COMPUTED_VALUE"""),"Strongly Disagree")</f>
        <v>Strongly Disagree</v>
      </c>
      <c r="AT127" s="1" t="str">
        <f ca="1">IFERROR(__xludf.DUMMYFUNCTION("""COMPUTED_VALUE"""),"Strongly Disagree")</f>
        <v>Strongly Disagree</v>
      </c>
      <c r="AU127" s="1" t="str">
        <f ca="1">IFERROR(__xludf.DUMMYFUNCTION("""COMPUTED_VALUE"""),"Strongly Agree")</f>
        <v>Strongly Agree</v>
      </c>
      <c r="AV127" s="1" t="str">
        <f ca="1">IFERROR(__xludf.DUMMYFUNCTION("""COMPUTED_VALUE"""),"Disagree")</f>
        <v>Disagree</v>
      </c>
      <c r="AW127" s="1" t="str">
        <f ca="1">IFERROR(__xludf.DUMMYFUNCTION("""COMPUTED_VALUE"""),"Strongly Agree")</f>
        <v>Strongly Agree</v>
      </c>
      <c r="AX127" s="1" t="str">
        <f ca="1">IFERROR(__xludf.DUMMYFUNCTION("""COMPUTED_VALUE"""),"Agree")</f>
        <v>Agree</v>
      </c>
      <c r="AY127" s="1" t="str">
        <f ca="1">IFERROR(__xludf.DUMMYFUNCTION("""COMPUTED_VALUE"""),"Strongly Agree")</f>
        <v>Strongly Agree</v>
      </c>
      <c r="AZ127" s="1" t="str">
        <f ca="1">IFERROR(__xludf.DUMMYFUNCTION("""COMPUTED_VALUE"""),"Strongly Agree")</f>
        <v>Strongly Agree</v>
      </c>
      <c r="BA127" s="1" t="str">
        <f ca="1">IFERROR(__xludf.DUMMYFUNCTION("""COMPUTED_VALUE"""),"Agree")</f>
        <v>Agree</v>
      </c>
      <c r="BB127" s="1" t="str">
        <f ca="1">IFERROR(__xludf.DUMMYFUNCTION("""COMPUTED_VALUE"""),"Agree")</f>
        <v>Agree</v>
      </c>
      <c r="BC127" s="1" t="str">
        <f ca="1">IFERROR(__xludf.DUMMYFUNCTION("""COMPUTED_VALUE"""),"Join in Positive/ Healthy Family Activities, Talk to others outside of the department about your hard shift, Participate in Healthy Recreation/Hobbies")</f>
        <v>Join in Positive/ Healthy Family Activities, Talk to others outside of the department about your hard shift, Participate in Healthy Recreation/Hobbies</v>
      </c>
      <c r="BD127" s="1" t="str">
        <f ca="1">IFERROR(__xludf.DUMMYFUNCTION("""COMPUTED_VALUE"""),"Rarely")</f>
        <v>Rarely</v>
      </c>
      <c r="BF127" s="1">
        <f t="shared" ca="1" si="0"/>
        <v>1</v>
      </c>
      <c r="BG127" s="7">
        <f t="shared" ca="1" si="1"/>
        <v>3</v>
      </c>
      <c r="BH127" s="1">
        <f t="shared" ca="1" si="2"/>
        <v>3</v>
      </c>
      <c r="BI127" s="10">
        <f t="shared" ca="1" si="3"/>
        <v>1</v>
      </c>
      <c r="BJ127" s="10">
        <f t="shared" ca="1" si="4"/>
        <v>2</v>
      </c>
      <c r="BK127" s="10">
        <f t="shared" ca="1" si="5"/>
        <v>4</v>
      </c>
      <c r="BL127" s="10">
        <f t="shared" ref="BL127:BM127" ca="1" si="750">IF(I127="Yes",1,IF(I127="No",2))</f>
        <v>1</v>
      </c>
      <c r="BM127" s="10">
        <f t="shared" ca="1" si="750"/>
        <v>1</v>
      </c>
      <c r="BN127" s="10">
        <f t="shared" ca="1" si="7"/>
        <v>2</v>
      </c>
      <c r="BO127" s="10">
        <f t="shared" ref="BO127:BP127" ca="1" si="751">IF(L127="Strongly Disagree",1,IF(L127="Disagree",2,IF(L127="Neutral",3,IF(L127="Agree",4,IF(L127="Strongly Agree",5)))))</f>
        <v>4</v>
      </c>
      <c r="BP127" s="10">
        <f t="shared" ca="1" si="751"/>
        <v>2</v>
      </c>
      <c r="BQ127" s="10">
        <f t="shared" ca="1" si="9"/>
        <v>1</v>
      </c>
      <c r="BR127" s="1">
        <f t="shared" ca="1" si="10"/>
        <v>2</v>
      </c>
      <c r="BS127" s="10">
        <f t="shared" ref="BS127:CB127" ca="1" si="752">IF(P127="Not at all",1,IF(P127="A little bit",2,IF(P127="Moderately",3,IF(P127="Quite a bit",4,IF(P127="Extremely",5)))))</f>
        <v>4</v>
      </c>
      <c r="BT127" s="10">
        <f t="shared" ca="1" si="752"/>
        <v>3</v>
      </c>
      <c r="BU127" s="10">
        <f t="shared" ca="1" si="752"/>
        <v>1</v>
      </c>
      <c r="BV127" s="10">
        <f t="shared" ca="1" si="752"/>
        <v>1</v>
      </c>
      <c r="BW127" s="10">
        <f t="shared" ca="1" si="752"/>
        <v>1</v>
      </c>
      <c r="BX127" s="10">
        <f t="shared" ca="1" si="752"/>
        <v>1</v>
      </c>
      <c r="BY127" s="10">
        <f t="shared" ca="1" si="752"/>
        <v>1</v>
      </c>
      <c r="BZ127" s="10">
        <f t="shared" ca="1" si="752"/>
        <v>1</v>
      </c>
      <c r="CA127" s="10">
        <f t="shared" ca="1" si="752"/>
        <v>1</v>
      </c>
      <c r="CB127" s="10">
        <f t="shared" ca="1" si="752"/>
        <v>1</v>
      </c>
      <c r="CC127" s="10">
        <f t="shared" ca="1" si="12"/>
        <v>4</v>
      </c>
      <c r="CD127" s="10">
        <f t="shared" ref="CD127:CH127" ca="1" si="753">IF(AA127="Not at all",1,IF(AA127="A little bit",2,IF(AA127="Moderately",3,IF(AA127="Quite a bit",4,IF(AA127="Extremely",5)))))</f>
        <v>1</v>
      </c>
      <c r="CE127" s="10">
        <f t="shared" ca="1" si="753"/>
        <v>1</v>
      </c>
      <c r="CF127" s="10">
        <f t="shared" ca="1" si="753"/>
        <v>1</v>
      </c>
      <c r="CG127" s="10">
        <f t="shared" ca="1" si="753"/>
        <v>3</v>
      </c>
      <c r="CH127" s="10">
        <f t="shared" ca="1" si="753"/>
        <v>1</v>
      </c>
      <c r="CI127" s="10">
        <f t="shared" ref="CI127:CT127" ca="1" si="754">IF(AF127="Never",1,IF(AF127="Rarely",2,IF(AF127="Sometimes",3,IF(AF127="Often",4,IF(AF127="Very Often",5)))))</f>
        <v>2</v>
      </c>
      <c r="CJ127" s="10">
        <f t="shared" ca="1" si="754"/>
        <v>5</v>
      </c>
      <c r="CK127" s="10">
        <f t="shared" ca="1" si="754"/>
        <v>1</v>
      </c>
      <c r="CL127" s="10">
        <f t="shared" ca="1" si="754"/>
        <v>3</v>
      </c>
      <c r="CM127" s="10">
        <f t="shared" ca="1" si="754"/>
        <v>1</v>
      </c>
      <c r="CN127" s="10">
        <f t="shared" ca="1" si="754"/>
        <v>4</v>
      </c>
      <c r="CO127" s="10">
        <f t="shared" ca="1" si="754"/>
        <v>2</v>
      </c>
      <c r="CP127" s="10">
        <f t="shared" ca="1" si="754"/>
        <v>1</v>
      </c>
      <c r="CQ127" s="10">
        <f t="shared" ca="1" si="754"/>
        <v>1</v>
      </c>
      <c r="CR127" s="10">
        <f t="shared" ca="1" si="754"/>
        <v>1</v>
      </c>
      <c r="CS127" s="10">
        <f t="shared" ca="1" si="754"/>
        <v>1</v>
      </c>
      <c r="CT127" s="10">
        <f t="shared" ca="1" si="754"/>
        <v>1</v>
      </c>
      <c r="CU127" s="10">
        <f t="shared" ca="1" si="15"/>
        <v>1</v>
      </c>
      <c r="CV127" s="1">
        <f t="shared" ref="CV127:DE127" ca="1" si="755">IF(AS127="Strongly Disagree",1,IF(AS127="Disagree",2,IF(AS127="Neutral",3,IF(AS127="Agree",4,IF(AS127="Strongly Agree",5)))))</f>
        <v>1</v>
      </c>
      <c r="CW127" s="1">
        <f t="shared" ca="1" si="755"/>
        <v>1</v>
      </c>
      <c r="CX127" s="1">
        <f t="shared" ca="1" si="755"/>
        <v>5</v>
      </c>
      <c r="CY127" s="1">
        <f t="shared" ca="1" si="755"/>
        <v>2</v>
      </c>
      <c r="CZ127" s="1">
        <f t="shared" ca="1" si="755"/>
        <v>5</v>
      </c>
      <c r="DA127" s="1">
        <f t="shared" ca="1" si="755"/>
        <v>4</v>
      </c>
      <c r="DB127" s="1">
        <f t="shared" ca="1" si="755"/>
        <v>5</v>
      </c>
      <c r="DC127" s="1">
        <f t="shared" ca="1" si="755"/>
        <v>5</v>
      </c>
      <c r="DD127" s="1">
        <f t="shared" ca="1" si="755"/>
        <v>4</v>
      </c>
      <c r="DE127" s="1">
        <f t="shared" ca="1" si="755"/>
        <v>4</v>
      </c>
      <c r="DG127" s="1">
        <f t="shared" ca="1" si="17"/>
        <v>2</v>
      </c>
    </row>
    <row r="128" spans="1:111" ht="15">
      <c r="A128" s="8">
        <f ca="1">IFERROR(__xludf.DUMMYFUNCTION("""COMPUTED_VALUE"""),43802.6711349537)</f>
        <v>43802.6711349537</v>
      </c>
      <c r="B128" s="1" t="str">
        <f ca="1">IFERROR(__xludf.DUMMYFUNCTION("""COMPUTED_VALUE"""),"Yes")</f>
        <v>Yes</v>
      </c>
      <c r="C128" s="3" t="str">
        <f ca="1">IFERROR(__xludf.DUMMYFUNCTION("""COMPUTED_VALUE"""),"Sworn Officer")</f>
        <v>Sworn Officer</v>
      </c>
      <c r="D128" s="1" t="str">
        <f ca="1">IFERROR(__xludf.DUMMYFUNCTION("""COMPUTED_VALUE"""),"1-6 years")</f>
        <v>1-6 years</v>
      </c>
      <c r="E128" s="1" t="str">
        <f ca="1">IFERROR(__xludf.DUMMYFUNCTION("""COMPUTED_VALUE"""),"A little bit")</f>
        <v>A little bit</v>
      </c>
      <c r="F128" s="1" t="str">
        <f ca="1">IFERROR(__xludf.DUMMYFUNCTION("""COMPUTED_VALUE"""),"Yes")</f>
        <v>Yes</v>
      </c>
      <c r="G128" s="1" t="str">
        <f ca="1">IFERROR(__xludf.DUMMYFUNCTION("""COMPUTED_VALUE"""),"Rarely")</f>
        <v>Rarely</v>
      </c>
      <c r="H128" s="1" t="str">
        <f ca="1">IFERROR(__xludf.DUMMYFUNCTION("""COMPUTED_VALUE"""),"A little bit")</f>
        <v>A little bit</v>
      </c>
      <c r="I128" s="1" t="str">
        <f ca="1">IFERROR(__xludf.DUMMYFUNCTION("""COMPUTED_VALUE"""),"No")</f>
        <v>No</v>
      </c>
      <c r="J128" s="1" t="str">
        <f ca="1">IFERROR(__xludf.DUMMYFUNCTION("""COMPUTED_VALUE"""),"Yes")</f>
        <v>Yes</v>
      </c>
      <c r="K128" s="1" t="str">
        <f ca="1">IFERROR(__xludf.DUMMYFUNCTION("""COMPUTED_VALUE"""),"Rarely")</f>
        <v>Rarely</v>
      </c>
      <c r="L128" s="1" t="str">
        <f ca="1">IFERROR(__xludf.DUMMYFUNCTION("""COMPUTED_VALUE"""),"Neutral")</f>
        <v>Neutral</v>
      </c>
      <c r="M128" s="1" t="str">
        <f ca="1">IFERROR(__xludf.DUMMYFUNCTION("""COMPUTED_VALUE"""),"Agree")</f>
        <v>Agree</v>
      </c>
      <c r="N128" s="1" t="str">
        <f ca="1">IFERROR(__xludf.DUMMYFUNCTION("""COMPUTED_VALUE"""),"A little bit")</f>
        <v>A little bit</v>
      </c>
      <c r="O128" s="1" t="str">
        <f ca="1">IFERROR(__xludf.DUMMYFUNCTION("""COMPUTED_VALUE"""),"Disagree")</f>
        <v>Disagree</v>
      </c>
      <c r="P128" s="1" t="str">
        <f ca="1">IFERROR(__xludf.DUMMYFUNCTION("""COMPUTED_VALUE"""),"A little bit")</f>
        <v>A little bit</v>
      </c>
      <c r="Q128" s="1" t="str">
        <f ca="1">IFERROR(__xludf.DUMMYFUNCTION("""COMPUTED_VALUE"""),"Moderately")</f>
        <v>Moderately</v>
      </c>
      <c r="R128" s="1" t="str">
        <f ca="1">IFERROR(__xludf.DUMMYFUNCTION("""COMPUTED_VALUE"""),"Moderately")</f>
        <v>Moderately</v>
      </c>
      <c r="S128" s="1" t="str">
        <f ca="1">IFERROR(__xludf.DUMMYFUNCTION("""COMPUTED_VALUE"""),"Moderately")</f>
        <v>Moderately</v>
      </c>
      <c r="T128" s="1" t="str">
        <f ca="1">IFERROR(__xludf.DUMMYFUNCTION("""COMPUTED_VALUE"""),"Moderately")</f>
        <v>Moderately</v>
      </c>
      <c r="U128" s="1" t="str">
        <f ca="1">IFERROR(__xludf.DUMMYFUNCTION("""COMPUTED_VALUE"""),"Moderately")</f>
        <v>Moderately</v>
      </c>
      <c r="V128" s="1" t="str">
        <f ca="1">IFERROR(__xludf.DUMMYFUNCTION("""COMPUTED_VALUE"""),"Quite a bit")</f>
        <v>Quite a bit</v>
      </c>
      <c r="W128" s="1" t="str">
        <f ca="1">IFERROR(__xludf.DUMMYFUNCTION("""COMPUTED_VALUE"""),"Moderately")</f>
        <v>Moderately</v>
      </c>
      <c r="X128" s="1" t="str">
        <f ca="1">IFERROR(__xludf.DUMMYFUNCTION("""COMPUTED_VALUE"""),"Quite a bit")</f>
        <v>Quite a bit</v>
      </c>
      <c r="Y128" s="1" t="str">
        <f ca="1">IFERROR(__xludf.DUMMYFUNCTION("""COMPUTED_VALUE"""),"Quite a bit")</f>
        <v>Quite a bit</v>
      </c>
      <c r="Z128" s="1" t="str">
        <f ca="1">IFERROR(__xludf.DUMMYFUNCTION("""COMPUTED_VALUE"""),"Both")</f>
        <v>Both</v>
      </c>
      <c r="AA128" s="1" t="str">
        <f ca="1">IFERROR(__xludf.DUMMYFUNCTION("""COMPUTED_VALUE"""),"Moderately")</f>
        <v>Moderately</v>
      </c>
      <c r="AB128" s="1" t="str">
        <f ca="1">IFERROR(__xludf.DUMMYFUNCTION("""COMPUTED_VALUE"""),"Moderately")</f>
        <v>Moderately</v>
      </c>
      <c r="AC128" s="1" t="str">
        <f ca="1">IFERROR(__xludf.DUMMYFUNCTION("""COMPUTED_VALUE"""),"Moderately")</f>
        <v>Moderately</v>
      </c>
      <c r="AD128" s="1" t="str">
        <f ca="1">IFERROR(__xludf.DUMMYFUNCTION("""COMPUTED_VALUE"""),"Not at all")</f>
        <v>Not at all</v>
      </c>
      <c r="AE128" s="1" t="str">
        <f ca="1">IFERROR(__xludf.DUMMYFUNCTION("""COMPUTED_VALUE"""),"A little bit")</f>
        <v>A little bit</v>
      </c>
      <c r="AF128" s="1" t="str">
        <f ca="1">IFERROR(__xludf.DUMMYFUNCTION("""COMPUTED_VALUE"""),"Sometimes")</f>
        <v>Sometimes</v>
      </c>
      <c r="AG128" s="1" t="str">
        <f ca="1">IFERROR(__xludf.DUMMYFUNCTION("""COMPUTED_VALUE"""),"Often")</f>
        <v>Often</v>
      </c>
      <c r="AH128" s="1" t="str">
        <f ca="1">IFERROR(__xludf.DUMMYFUNCTION("""COMPUTED_VALUE"""),"Never")</f>
        <v>Never</v>
      </c>
      <c r="AI128" s="1" t="str">
        <f ca="1">IFERROR(__xludf.DUMMYFUNCTION("""COMPUTED_VALUE"""),"Often")</f>
        <v>Often</v>
      </c>
      <c r="AJ128" s="1" t="str">
        <f ca="1">IFERROR(__xludf.DUMMYFUNCTION("""COMPUTED_VALUE"""),"Rarely")</f>
        <v>Rarely</v>
      </c>
      <c r="AK128" s="1" t="str">
        <f ca="1">IFERROR(__xludf.DUMMYFUNCTION("""COMPUTED_VALUE"""),"Sometimes")</f>
        <v>Sometimes</v>
      </c>
      <c r="AL128" s="1" t="str">
        <f ca="1">IFERROR(__xludf.DUMMYFUNCTION("""COMPUTED_VALUE"""),"Sometimes")</f>
        <v>Sometimes</v>
      </c>
      <c r="AM128" s="1" t="str">
        <f ca="1">IFERROR(__xludf.DUMMYFUNCTION("""COMPUTED_VALUE"""),"Rarely")</f>
        <v>Rarely</v>
      </c>
      <c r="AN128" s="1" t="str">
        <f ca="1">IFERROR(__xludf.DUMMYFUNCTION("""COMPUTED_VALUE"""),"Often")</f>
        <v>Often</v>
      </c>
      <c r="AO128" s="1" t="str">
        <f ca="1">IFERROR(__xludf.DUMMYFUNCTION("""COMPUTED_VALUE"""),"Sometimes")</f>
        <v>Sometimes</v>
      </c>
      <c r="AP128" s="1" t="str">
        <f ca="1">IFERROR(__xludf.DUMMYFUNCTION("""COMPUTED_VALUE"""),"Sometimes")</f>
        <v>Sometimes</v>
      </c>
      <c r="AQ128" s="1" t="str">
        <f ca="1">IFERROR(__xludf.DUMMYFUNCTION("""COMPUTED_VALUE"""),"Sometimes")</f>
        <v>Sometimes</v>
      </c>
      <c r="AR128" s="1" t="str">
        <f ca="1">IFERROR(__xludf.DUMMYFUNCTION("""COMPUTED_VALUE"""),"Just After Stressful Events")</f>
        <v>Just After Stressful Events</v>
      </c>
      <c r="AS128" s="1" t="str">
        <f ca="1">IFERROR(__xludf.DUMMYFUNCTION("""COMPUTED_VALUE"""),"Disagree")</f>
        <v>Disagree</v>
      </c>
      <c r="AT128" s="1" t="str">
        <f ca="1">IFERROR(__xludf.DUMMYFUNCTION("""COMPUTED_VALUE"""),"Agree")</f>
        <v>Agree</v>
      </c>
      <c r="AU128" s="1" t="str">
        <f ca="1">IFERROR(__xludf.DUMMYFUNCTION("""COMPUTED_VALUE"""),"Agree")</f>
        <v>Agree</v>
      </c>
      <c r="AV128" s="1" t="str">
        <f ca="1">IFERROR(__xludf.DUMMYFUNCTION("""COMPUTED_VALUE"""),"Agree")</f>
        <v>Agree</v>
      </c>
      <c r="AW128" s="1" t="str">
        <f ca="1">IFERROR(__xludf.DUMMYFUNCTION("""COMPUTED_VALUE"""),"Neutral")</f>
        <v>Neutral</v>
      </c>
      <c r="AX128" s="1" t="str">
        <f ca="1">IFERROR(__xludf.DUMMYFUNCTION("""COMPUTED_VALUE"""),"Disagree")</f>
        <v>Disagree</v>
      </c>
      <c r="AY128" s="1" t="str">
        <f ca="1">IFERROR(__xludf.DUMMYFUNCTION("""COMPUTED_VALUE"""),"Neutral")</f>
        <v>Neutral</v>
      </c>
      <c r="AZ128" s="1" t="str">
        <f ca="1">IFERROR(__xludf.DUMMYFUNCTION("""COMPUTED_VALUE"""),"Agree")</f>
        <v>Agree</v>
      </c>
      <c r="BA128" s="1" t="str">
        <f ca="1">IFERROR(__xludf.DUMMYFUNCTION("""COMPUTED_VALUE"""),"Agree")</f>
        <v>Agree</v>
      </c>
      <c r="BB128" s="1" t="str">
        <f ca="1">IFERROR(__xludf.DUMMYFUNCTION("""COMPUTED_VALUE"""),"Agree")</f>
        <v>Agree</v>
      </c>
      <c r="BC128" s="1" t="str">
        <f ca="1">IFERROR(__xludf.DUMMYFUNCTION("""COMPUTED_VALUE"""),"Drinking Alcohol (4 or more drinks), Isolate Yourself, Exercise, Meditation/ Mindfulness")</f>
        <v>Drinking Alcohol (4 or more drinks), Isolate Yourself, Exercise, Meditation/ Mindfulness</v>
      </c>
      <c r="BD128" s="1" t="str">
        <f ca="1">IFERROR(__xludf.DUMMYFUNCTION("""COMPUTED_VALUE"""),"Sometimes")</f>
        <v>Sometimes</v>
      </c>
      <c r="BF128" s="1">
        <f t="shared" ca="1" si="0"/>
        <v>1</v>
      </c>
      <c r="BG128" s="7">
        <f t="shared" ca="1" si="1"/>
        <v>1</v>
      </c>
      <c r="BH128" s="1">
        <f t="shared" ca="1" si="2"/>
        <v>2</v>
      </c>
      <c r="BI128" s="10">
        <f t="shared" ca="1" si="3"/>
        <v>1</v>
      </c>
      <c r="BJ128" s="10">
        <f t="shared" ca="1" si="4"/>
        <v>2</v>
      </c>
      <c r="BK128" s="10">
        <f t="shared" ca="1" si="5"/>
        <v>2</v>
      </c>
      <c r="BL128" s="10">
        <f t="shared" ref="BL128:BM128" ca="1" si="756">IF(I128="Yes",1,IF(I128="No",2))</f>
        <v>2</v>
      </c>
      <c r="BM128" s="10">
        <f t="shared" ca="1" si="756"/>
        <v>1</v>
      </c>
      <c r="BN128" s="10">
        <f t="shared" ca="1" si="7"/>
        <v>2</v>
      </c>
      <c r="BO128" s="10">
        <f t="shared" ref="BO128:BP128" ca="1" si="757">IF(L128="Strongly Disagree",1,IF(L128="Disagree",2,IF(L128="Neutral",3,IF(L128="Agree",4,IF(L128="Strongly Agree",5)))))</f>
        <v>3</v>
      </c>
      <c r="BP128" s="10">
        <f t="shared" ca="1" si="757"/>
        <v>4</v>
      </c>
      <c r="BQ128" s="10">
        <f t="shared" ca="1" si="9"/>
        <v>2</v>
      </c>
      <c r="BR128" s="1">
        <f t="shared" ca="1" si="10"/>
        <v>2</v>
      </c>
      <c r="BS128" s="10">
        <f t="shared" ref="BS128:CB128" ca="1" si="758">IF(P128="Not at all",1,IF(P128="A little bit",2,IF(P128="Moderately",3,IF(P128="Quite a bit",4,IF(P128="Extremely",5)))))</f>
        <v>2</v>
      </c>
      <c r="BT128" s="10">
        <f t="shared" ca="1" si="758"/>
        <v>3</v>
      </c>
      <c r="BU128" s="10">
        <f t="shared" ca="1" si="758"/>
        <v>3</v>
      </c>
      <c r="BV128" s="10">
        <f t="shared" ca="1" si="758"/>
        <v>3</v>
      </c>
      <c r="BW128" s="10">
        <f t="shared" ca="1" si="758"/>
        <v>3</v>
      </c>
      <c r="BX128" s="10">
        <f t="shared" ca="1" si="758"/>
        <v>3</v>
      </c>
      <c r="BY128" s="10">
        <f t="shared" ca="1" si="758"/>
        <v>4</v>
      </c>
      <c r="BZ128" s="10">
        <f t="shared" ca="1" si="758"/>
        <v>3</v>
      </c>
      <c r="CA128" s="10">
        <f t="shared" ca="1" si="758"/>
        <v>4</v>
      </c>
      <c r="CB128" s="10">
        <f t="shared" ca="1" si="758"/>
        <v>4</v>
      </c>
      <c r="CC128" s="10">
        <f t="shared" ca="1" si="12"/>
        <v>3</v>
      </c>
      <c r="CD128" s="10">
        <f t="shared" ref="CD128:CH128" ca="1" si="759">IF(AA128="Not at all",1,IF(AA128="A little bit",2,IF(AA128="Moderately",3,IF(AA128="Quite a bit",4,IF(AA128="Extremely",5)))))</f>
        <v>3</v>
      </c>
      <c r="CE128" s="10">
        <f t="shared" ca="1" si="759"/>
        <v>3</v>
      </c>
      <c r="CF128" s="10">
        <f t="shared" ca="1" si="759"/>
        <v>3</v>
      </c>
      <c r="CG128" s="10">
        <f t="shared" ca="1" si="759"/>
        <v>1</v>
      </c>
      <c r="CH128" s="10">
        <f t="shared" ca="1" si="759"/>
        <v>2</v>
      </c>
      <c r="CI128" s="10">
        <f t="shared" ref="CI128:CT128" ca="1" si="760">IF(AF128="Never",1,IF(AF128="Rarely",2,IF(AF128="Sometimes",3,IF(AF128="Often",4,IF(AF128="Very Often",5)))))</f>
        <v>3</v>
      </c>
      <c r="CJ128" s="10">
        <f t="shared" ca="1" si="760"/>
        <v>4</v>
      </c>
      <c r="CK128" s="10">
        <f t="shared" ca="1" si="760"/>
        <v>1</v>
      </c>
      <c r="CL128" s="10">
        <f t="shared" ca="1" si="760"/>
        <v>4</v>
      </c>
      <c r="CM128" s="10">
        <f t="shared" ca="1" si="760"/>
        <v>2</v>
      </c>
      <c r="CN128" s="10">
        <f t="shared" ca="1" si="760"/>
        <v>3</v>
      </c>
      <c r="CO128" s="10">
        <f t="shared" ca="1" si="760"/>
        <v>3</v>
      </c>
      <c r="CP128" s="10">
        <f t="shared" ca="1" si="760"/>
        <v>2</v>
      </c>
      <c r="CQ128" s="10">
        <f t="shared" ca="1" si="760"/>
        <v>4</v>
      </c>
      <c r="CR128" s="10">
        <f t="shared" ca="1" si="760"/>
        <v>3</v>
      </c>
      <c r="CS128" s="10">
        <f t="shared" ca="1" si="760"/>
        <v>3</v>
      </c>
      <c r="CT128" s="10">
        <f t="shared" ca="1" si="760"/>
        <v>3</v>
      </c>
      <c r="CU128" s="10">
        <f t="shared" ca="1" si="15"/>
        <v>2</v>
      </c>
      <c r="CV128" s="1">
        <f t="shared" ref="CV128:DE128" ca="1" si="761">IF(AS128="Strongly Disagree",1,IF(AS128="Disagree",2,IF(AS128="Neutral",3,IF(AS128="Agree",4,IF(AS128="Strongly Agree",5)))))</f>
        <v>2</v>
      </c>
      <c r="CW128" s="1">
        <f t="shared" ca="1" si="761"/>
        <v>4</v>
      </c>
      <c r="CX128" s="1">
        <f t="shared" ca="1" si="761"/>
        <v>4</v>
      </c>
      <c r="CY128" s="1">
        <f t="shared" ca="1" si="761"/>
        <v>4</v>
      </c>
      <c r="CZ128" s="1">
        <f t="shared" ca="1" si="761"/>
        <v>3</v>
      </c>
      <c r="DA128" s="1">
        <f t="shared" ca="1" si="761"/>
        <v>2</v>
      </c>
      <c r="DB128" s="1">
        <f t="shared" ca="1" si="761"/>
        <v>3</v>
      </c>
      <c r="DC128" s="1">
        <f t="shared" ca="1" si="761"/>
        <v>4</v>
      </c>
      <c r="DD128" s="1">
        <f t="shared" ca="1" si="761"/>
        <v>4</v>
      </c>
      <c r="DE128" s="1">
        <f t="shared" ca="1" si="761"/>
        <v>4</v>
      </c>
      <c r="DG128" s="1">
        <f t="shared" ca="1" si="17"/>
        <v>3</v>
      </c>
    </row>
    <row r="129" spans="1:111" ht="15">
      <c r="A129" s="8">
        <f ca="1">IFERROR(__xludf.DUMMYFUNCTION("""COMPUTED_VALUE"""),43802.675863993)</f>
        <v>43802.675863992998</v>
      </c>
      <c r="B129" s="1" t="str">
        <f ca="1">IFERROR(__xludf.DUMMYFUNCTION("""COMPUTED_VALUE"""),"Yes")</f>
        <v>Yes</v>
      </c>
      <c r="C129" s="3" t="str">
        <f ca="1">IFERROR(__xludf.DUMMYFUNCTION("""COMPUTED_VALUE"""),"Sworn Officer")</f>
        <v>Sworn Officer</v>
      </c>
      <c r="D129" s="1" t="str">
        <f ca="1">IFERROR(__xludf.DUMMYFUNCTION("""COMPUTED_VALUE"""),"14-20 years")</f>
        <v>14-20 years</v>
      </c>
      <c r="E129" s="1" t="str">
        <f ca="1">IFERROR(__xludf.DUMMYFUNCTION("""COMPUTED_VALUE"""),"Moderately")</f>
        <v>Moderately</v>
      </c>
      <c r="F129" s="1" t="str">
        <f ca="1">IFERROR(__xludf.DUMMYFUNCTION("""COMPUTED_VALUE"""),"Yes")</f>
        <v>Yes</v>
      </c>
      <c r="G129" s="1" t="str">
        <f ca="1">IFERROR(__xludf.DUMMYFUNCTION("""COMPUTED_VALUE"""),"Sometimes")</f>
        <v>Sometimes</v>
      </c>
      <c r="H129" s="1" t="str">
        <f ca="1">IFERROR(__xludf.DUMMYFUNCTION("""COMPUTED_VALUE"""),"A little bit")</f>
        <v>A little bit</v>
      </c>
      <c r="I129" s="1" t="str">
        <f ca="1">IFERROR(__xludf.DUMMYFUNCTION("""COMPUTED_VALUE"""),"No")</f>
        <v>No</v>
      </c>
      <c r="J129" s="1" t="str">
        <f ca="1">IFERROR(__xludf.DUMMYFUNCTION("""COMPUTED_VALUE"""),"No")</f>
        <v>No</v>
      </c>
      <c r="K129" s="1" t="str">
        <f ca="1">IFERROR(__xludf.DUMMYFUNCTION("""COMPUTED_VALUE"""),"Rarely")</f>
        <v>Rarely</v>
      </c>
      <c r="L129" s="1" t="str">
        <f ca="1">IFERROR(__xludf.DUMMYFUNCTION("""COMPUTED_VALUE"""),"Neutral")</f>
        <v>Neutral</v>
      </c>
      <c r="M129" s="1" t="str">
        <f ca="1">IFERROR(__xludf.DUMMYFUNCTION("""COMPUTED_VALUE"""),"Agree")</f>
        <v>Agree</v>
      </c>
      <c r="N129" s="1" t="str">
        <f ca="1">IFERROR(__xludf.DUMMYFUNCTION("""COMPUTED_VALUE"""),"A little bit")</f>
        <v>A little bit</v>
      </c>
      <c r="O129" s="1" t="str">
        <f ca="1">IFERROR(__xludf.DUMMYFUNCTION("""COMPUTED_VALUE"""),"Neutral")</f>
        <v>Neutral</v>
      </c>
      <c r="P129" s="1" t="str">
        <f ca="1">IFERROR(__xludf.DUMMYFUNCTION("""COMPUTED_VALUE"""),"Moderately")</f>
        <v>Moderately</v>
      </c>
      <c r="Q129" s="1" t="str">
        <f ca="1">IFERROR(__xludf.DUMMYFUNCTION("""COMPUTED_VALUE"""),"Moderately")</f>
        <v>Moderately</v>
      </c>
      <c r="R129" s="1" t="str">
        <f ca="1">IFERROR(__xludf.DUMMYFUNCTION("""COMPUTED_VALUE"""),"Moderately")</f>
        <v>Moderately</v>
      </c>
      <c r="S129" s="1" t="str">
        <f ca="1">IFERROR(__xludf.DUMMYFUNCTION("""COMPUTED_VALUE"""),"A little bit")</f>
        <v>A little bit</v>
      </c>
      <c r="T129" s="1" t="str">
        <f ca="1">IFERROR(__xludf.DUMMYFUNCTION("""COMPUTED_VALUE"""),"Moderately")</f>
        <v>Moderately</v>
      </c>
      <c r="U129" s="1" t="str">
        <f ca="1">IFERROR(__xludf.DUMMYFUNCTION("""COMPUTED_VALUE"""),"Moderately")</f>
        <v>Moderately</v>
      </c>
      <c r="V129" s="1" t="str">
        <f ca="1">IFERROR(__xludf.DUMMYFUNCTION("""COMPUTED_VALUE"""),"Moderately")</f>
        <v>Moderately</v>
      </c>
      <c r="W129" s="1" t="str">
        <f ca="1">IFERROR(__xludf.DUMMYFUNCTION("""COMPUTED_VALUE"""),"A little bit")</f>
        <v>A little bit</v>
      </c>
      <c r="X129" s="1" t="str">
        <f ca="1">IFERROR(__xludf.DUMMYFUNCTION("""COMPUTED_VALUE"""),"A little bit")</f>
        <v>A little bit</v>
      </c>
      <c r="Y129" s="1" t="str">
        <f ca="1">IFERROR(__xludf.DUMMYFUNCTION("""COMPUTED_VALUE"""),"Quite a bit")</f>
        <v>Quite a bit</v>
      </c>
      <c r="Z129" s="1" t="str">
        <f ca="1">IFERROR(__xludf.DUMMYFUNCTION("""COMPUTED_VALUE"""),"Both")</f>
        <v>Both</v>
      </c>
      <c r="AA129" s="1" t="str">
        <f ca="1">IFERROR(__xludf.DUMMYFUNCTION("""COMPUTED_VALUE"""),"A little bit")</f>
        <v>A little bit</v>
      </c>
      <c r="AB129" s="1" t="str">
        <f ca="1">IFERROR(__xludf.DUMMYFUNCTION("""COMPUTED_VALUE"""),"Quite a bit")</f>
        <v>Quite a bit</v>
      </c>
      <c r="AC129" s="1" t="str">
        <f ca="1">IFERROR(__xludf.DUMMYFUNCTION("""COMPUTED_VALUE"""),"Moderately")</f>
        <v>Moderately</v>
      </c>
      <c r="AD129" s="1" t="str">
        <f ca="1">IFERROR(__xludf.DUMMYFUNCTION("""COMPUTED_VALUE"""),"Not at all")</f>
        <v>Not at all</v>
      </c>
      <c r="AE129" s="1" t="str">
        <f ca="1">IFERROR(__xludf.DUMMYFUNCTION("""COMPUTED_VALUE"""),"A little bit")</f>
        <v>A little bit</v>
      </c>
      <c r="AF129" s="1" t="str">
        <f ca="1">IFERROR(__xludf.DUMMYFUNCTION("""COMPUTED_VALUE"""),"Rarely")</f>
        <v>Rarely</v>
      </c>
      <c r="AG129" s="1" t="str">
        <f ca="1">IFERROR(__xludf.DUMMYFUNCTION("""COMPUTED_VALUE"""),"Sometimes")</f>
        <v>Sometimes</v>
      </c>
      <c r="AH129" s="1" t="str">
        <f ca="1">IFERROR(__xludf.DUMMYFUNCTION("""COMPUTED_VALUE"""),"Never")</f>
        <v>Never</v>
      </c>
      <c r="AI129" s="1" t="str">
        <f ca="1">IFERROR(__xludf.DUMMYFUNCTION("""COMPUTED_VALUE"""),"Rarely")</f>
        <v>Rarely</v>
      </c>
      <c r="AJ129" s="1" t="str">
        <f ca="1">IFERROR(__xludf.DUMMYFUNCTION("""COMPUTED_VALUE"""),"Rarely")</f>
        <v>Rarely</v>
      </c>
      <c r="AK129" s="1" t="str">
        <f ca="1">IFERROR(__xludf.DUMMYFUNCTION("""COMPUTED_VALUE"""),"Sometimes")</f>
        <v>Sometimes</v>
      </c>
      <c r="AL129" s="1" t="str">
        <f ca="1">IFERROR(__xludf.DUMMYFUNCTION("""COMPUTED_VALUE"""),"Rarely")</f>
        <v>Rarely</v>
      </c>
      <c r="AM129" s="1" t="str">
        <f ca="1">IFERROR(__xludf.DUMMYFUNCTION("""COMPUTED_VALUE"""),"Never")</f>
        <v>Never</v>
      </c>
      <c r="AN129" s="1" t="str">
        <f ca="1">IFERROR(__xludf.DUMMYFUNCTION("""COMPUTED_VALUE"""),"Rarely")</f>
        <v>Rarely</v>
      </c>
      <c r="AO129" s="1" t="str">
        <f ca="1">IFERROR(__xludf.DUMMYFUNCTION("""COMPUTED_VALUE"""),"Never")</f>
        <v>Never</v>
      </c>
      <c r="AP129" s="1" t="str">
        <f ca="1">IFERROR(__xludf.DUMMYFUNCTION("""COMPUTED_VALUE"""),"Rarely")</f>
        <v>Rarely</v>
      </c>
      <c r="AQ129" s="1" t="str">
        <f ca="1">IFERROR(__xludf.DUMMYFUNCTION("""COMPUTED_VALUE"""),"Never")</f>
        <v>Never</v>
      </c>
      <c r="AR129" s="1" t="str">
        <f ca="1">IFERROR(__xludf.DUMMYFUNCTION("""COMPUTED_VALUE"""),"Never")</f>
        <v>Never</v>
      </c>
      <c r="AS129" s="1" t="str">
        <f ca="1">IFERROR(__xludf.DUMMYFUNCTION("""COMPUTED_VALUE"""),"Disagree")</f>
        <v>Disagree</v>
      </c>
      <c r="AT129" s="1" t="str">
        <f ca="1">IFERROR(__xludf.DUMMYFUNCTION("""COMPUTED_VALUE"""),"Neutral")</f>
        <v>Neutral</v>
      </c>
      <c r="AU129" s="1" t="str">
        <f ca="1">IFERROR(__xludf.DUMMYFUNCTION("""COMPUTED_VALUE"""),"Neutral")</f>
        <v>Neutral</v>
      </c>
      <c r="AV129" s="1" t="str">
        <f ca="1">IFERROR(__xludf.DUMMYFUNCTION("""COMPUTED_VALUE"""),"Disagree")</f>
        <v>Disagree</v>
      </c>
      <c r="AW129" s="1" t="str">
        <f ca="1">IFERROR(__xludf.DUMMYFUNCTION("""COMPUTED_VALUE"""),"Neutral")</f>
        <v>Neutral</v>
      </c>
      <c r="AX129" s="1" t="str">
        <f ca="1">IFERROR(__xludf.DUMMYFUNCTION("""COMPUTED_VALUE"""),"Neutral")</f>
        <v>Neutral</v>
      </c>
      <c r="AY129" s="1" t="str">
        <f ca="1">IFERROR(__xludf.DUMMYFUNCTION("""COMPUTED_VALUE"""),"Agree")</f>
        <v>Agree</v>
      </c>
      <c r="AZ129" s="1" t="str">
        <f ca="1">IFERROR(__xludf.DUMMYFUNCTION("""COMPUTED_VALUE"""),"Agree")</f>
        <v>Agree</v>
      </c>
      <c r="BA129" s="1" t="str">
        <f ca="1">IFERROR(__xludf.DUMMYFUNCTION("""COMPUTED_VALUE"""),"Neutral")</f>
        <v>Neutral</v>
      </c>
      <c r="BB129" s="1" t="str">
        <f ca="1">IFERROR(__xludf.DUMMYFUNCTION("""COMPUTED_VALUE"""),"Neutral")</f>
        <v>Neutral</v>
      </c>
      <c r="BC129" s="1" t="str">
        <f ca="1">IFERROR(__xludf.DUMMYFUNCTION("""COMPUTED_VALUE"""),"Isolate Yourself")</f>
        <v>Isolate Yourself</v>
      </c>
      <c r="BD129" s="1" t="str">
        <f ca="1">IFERROR(__xludf.DUMMYFUNCTION("""COMPUTED_VALUE"""),"Never")</f>
        <v>Never</v>
      </c>
      <c r="BF129" s="1">
        <f t="shared" ca="1" si="0"/>
        <v>1</v>
      </c>
      <c r="BG129" s="7">
        <f t="shared" ca="1" si="1"/>
        <v>3</v>
      </c>
      <c r="BH129" s="1">
        <f t="shared" ca="1" si="2"/>
        <v>3</v>
      </c>
      <c r="BI129" s="10">
        <f t="shared" ca="1" si="3"/>
        <v>1</v>
      </c>
      <c r="BJ129" s="10">
        <f t="shared" ca="1" si="4"/>
        <v>3</v>
      </c>
      <c r="BK129" s="10">
        <f t="shared" ca="1" si="5"/>
        <v>2</v>
      </c>
      <c r="BL129" s="10">
        <f t="shared" ref="BL129:BM129" ca="1" si="762">IF(I129="Yes",1,IF(I129="No",2))</f>
        <v>2</v>
      </c>
      <c r="BM129" s="10">
        <f t="shared" ca="1" si="762"/>
        <v>2</v>
      </c>
      <c r="BN129" s="10">
        <f t="shared" ca="1" si="7"/>
        <v>2</v>
      </c>
      <c r="BO129" s="10">
        <f t="shared" ref="BO129:BP129" ca="1" si="763">IF(L129="Strongly Disagree",1,IF(L129="Disagree",2,IF(L129="Neutral",3,IF(L129="Agree",4,IF(L129="Strongly Agree",5)))))</f>
        <v>3</v>
      </c>
      <c r="BP129" s="10">
        <f t="shared" ca="1" si="763"/>
        <v>4</v>
      </c>
      <c r="BQ129" s="10">
        <f t="shared" ca="1" si="9"/>
        <v>2</v>
      </c>
      <c r="BR129" s="1">
        <f t="shared" ca="1" si="10"/>
        <v>3</v>
      </c>
      <c r="BS129" s="10">
        <f t="shared" ref="BS129:CB129" ca="1" si="764">IF(P129="Not at all",1,IF(P129="A little bit",2,IF(P129="Moderately",3,IF(P129="Quite a bit",4,IF(P129="Extremely",5)))))</f>
        <v>3</v>
      </c>
      <c r="BT129" s="10">
        <f t="shared" ca="1" si="764"/>
        <v>3</v>
      </c>
      <c r="BU129" s="10">
        <f t="shared" ca="1" si="764"/>
        <v>3</v>
      </c>
      <c r="BV129" s="10">
        <f t="shared" ca="1" si="764"/>
        <v>2</v>
      </c>
      <c r="BW129" s="10">
        <f t="shared" ca="1" si="764"/>
        <v>3</v>
      </c>
      <c r="BX129" s="10">
        <f t="shared" ca="1" si="764"/>
        <v>3</v>
      </c>
      <c r="BY129" s="10">
        <f t="shared" ca="1" si="764"/>
        <v>3</v>
      </c>
      <c r="BZ129" s="10">
        <f t="shared" ca="1" si="764"/>
        <v>2</v>
      </c>
      <c r="CA129" s="10">
        <f t="shared" ca="1" si="764"/>
        <v>2</v>
      </c>
      <c r="CB129" s="10">
        <f t="shared" ca="1" si="764"/>
        <v>4</v>
      </c>
      <c r="CC129" s="10">
        <f t="shared" ca="1" si="12"/>
        <v>3</v>
      </c>
      <c r="CD129" s="10">
        <f t="shared" ref="CD129:CH129" ca="1" si="765">IF(AA129="Not at all",1,IF(AA129="A little bit",2,IF(AA129="Moderately",3,IF(AA129="Quite a bit",4,IF(AA129="Extremely",5)))))</f>
        <v>2</v>
      </c>
      <c r="CE129" s="10">
        <f t="shared" ca="1" si="765"/>
        <v>4</v>
      </c>
      <c r="CF129" s="10">
        <f t="shared" ca="1" si="765"/>
        <v>3</v>
      </c>
      <c r="CG129" s="10">
        <f t="shared" ca="1" si="765"/>
        <v>1</v>
      </c>
      <c r="CH129" s="10">
        <f t="shared" ca="1" si="765"/>
        <v>2</v>
      </c>
      <c r="CI129" s="10">
        <f t="shared" ref="CI129:CT129" ca="1" si="766">IF(AF129="Never",1,IF(AF129="Rarely",2,IF(AF129="Sometimes",3,IF(AF129="Often",4,IF(AF129="Very Often",5)))))</f>
        <v>2</v>
      </c>
      <c r="CJ129" s="10">
        <f t="shared" ca="1" si="766"/>
        <v>3</v>
      </c>
      <c r="CK129" s="10">
        <f t="shared" ca="1" si="766"/>
        <v>1</v>
      </c>
      <c r="CL129" s="10">
        <f t="shared" ca="1" si="766"/>
        <v>2</v>
      </c>
      <c r="CM129" s="10">
        <f t="shared" ca="1" si="766"/>
        <v>2</v>
      </c>
      <c r="CN129" s="10">
        <f t="shared" ca="1" si="766"/>
        <v>3</v>
      </c>
      <c r="CO129" s="10">
        <f t="shared" ca="1" si="766"/>
        <v>2</v>
      </c>
      <c r="CP129" s="10">
        <f t="shared" ca="1" si="766"/>
        <v>1</v>
      </c>
      <c r="CQ129" s="10">
        <f t="shared" ca="1" si="766"/>
        <v>2</v>
      </c>
      <c r="CR129" s="10">
        <f t="shared" ca="1" si="766"/>
        <v>1</v>
      </c>
      <c r="CS129" s="10">
        <f t="shared" ca="1" si="766"/>
        <v>2</v>
      </c>
      <c r="CT129" s="10">
        <f t="shared" ca="1" si="766"/>
        <v>1</v>
      </c>
      <c r="CU129" s="10">
        <f t="shared" ca="1" si="15"/>
        <v>1</v>
      </c>
      <c r="CV129" s="1">
        <f t="shared" ref="CV129:DE129" ca="1" si="767">IF(AS129="Strongly Disagree",1,IF(AS129="Disagree",2,IF(AS129="Neutral",3,IF(AS129="Agree",4,IF(AS129="Strongly Agree",5)))))</f>
        <v>2</v>
      </c>
      <c r="CW129" s="1">
        <f t="shared" ca="1" si="767"/>
        <v>3</v>
      </c>
      <c r="CX129" s="1">
        <f t="shared" ca="1" si="767"/>
        <v>3</v>
      </c>
      <c r="CY129" s="1">
        <f t="shared" ca="1" si="767"/>
        <v>2</v>
      </c>
      <c r="CZ129" s="1">
        <f t="shared" ca="1" si="767"/>
        <v>3</v>
      </c>
      <c r="DA129" s="1">
        <f t="shared" ca="1" si="767"/>
        <v>3</v>
      </c>
      <c r="DB129" s="1">
        <f t="shared" ca="1" si="767"/>
        <v>4</v>
      </c>
      <c r="DC129" s="1">
        <f t="shared" ca="1" si="767"/>
        <v>4</v>
      </c>
      <c r="DD129" s="1">
        <f t="shared" ca="1" si="767"/>
        <v>3</v>
      </c>
      <c r="DE129" s="1">
        <f t="shared" ca="1" si="767"/>
        <v>3</v>
      </c>
      <c r="DG129" s="1">
        <f t="shared" ca="1" si="17"/>
        <v>1</v>
      </c>
    </row>
    <row r="130" spans="1:111" ht="15">
      <c r="A130" s="8">
        <f ca="1">IFERROR(__xludf.DUMMYFUNCTION("""COMPUTED_VALUE"""),43802.6904026157)</f>
        <v>43802.690402615699</v>
      </c>
      <c r="B130" s="1" t="str">
        <f ca="1">IFERROR(__xludf.DUMMYFUNCTION("""COMPUTED_VALUE"""),"Yes")</f>
        <v>Yes</v>
      </c>
      <c r="C130" s="3" t="str">
        <f ca="1">IFERROR(__xludf.DUMMYFUNCTION("""COMPUTED_VALUE"""),"Sworn Officer")</f>
        <v>Sworn Officer</v>
      </c>
      <c r="D130" s="1" t="str">
        <f ca="1">IFERROR(__xludf.DUMMYFUNCTION("""COMPUTED_VALUE"""),"14-20 years")</f>
        <v>14-20 years</v>
      </c>
      <c r="E130" s="1" t="str">
        <f ca="1">IFERROR(__xludf.DUMMYFUNCTION("""COMPUTED_VALUE"""),"Quite a bit")</f>
        <v>Quite a bit</v>
      </c>
      <c r="F130" s="1" t="str">
        <f ca="1">IFERROR(__xludf.DUMMYFUNCTION("""COMPUTED_VALUE"""),"Yes")</f>
        <v>Yes</v>
      </c>
      <c r="G130" s="1" t="str">
        <f ca="1">IFERROR(__xludf.DUMMYFUNCTION("""COMPUTED_VALUE"""),"Never")</f>
        <v>Never</v>
      </c>
      <c r="H130" s="1" t="str">
        <f ca="1">IFERROR(__xludf.DUMMYFUNCTION("""COMPUTED_VALUE"""),"Quite a bit")</f>
        <v>Quite a bit</v>
      </c>
      <c r="I130" s="1" t="str">
        <f ca="1">IFERROR(__xludf.DUMMYFUNCTION("""COMPUTED_VALUE"""),"Yes")</f>
        <v>Yes</v>
      </c>
      <c r="J130" s="1" t="str">
        <f ca="1">IFERROR(__xludf.DUMMYFUNCTION("""COMPUTED_VALUE"""),"Yes")</f>
        <v>Yes</v>
      </c>
      <c r="K130" s="1" t="str">
        <f ca="1">IFERROR(__xludf.DUMMYFUNCTION("""COMPUTED_VALUE"""),"Never")</f>
        <v>Never</v>
      </c>
      <c r="L130" s="1" t="str">
        <f ca="1">IFERROR(__xludf.DUMMYFUNCTION("""COMPUTED_VALUE"""),"Strongly Disagree")</f>
        <v>Strongly Disagree</v>
      </c>
      <c r="M130" s="1" t="str">
        <f ca="1">IFERROR(__xludf.DUMMYFUNCTION("""COMPUTED_VALUE"""),"Strongly Disagree")</f>
        <v>Strongly Disagree</v>
      </c>
      <c r="N130" s="1" t="str">
        <f ca="1">IFERROR(__xludf.DUMMYFUNCTION("""COMPUTED_VALUE"""),"Not at all")</f>
        <v>Not at all</v>
      </c>
      <c r="O130" s="1" t="str">
        <f ca="1">IFERROR(__xludf.DUMMYFUNCTION("""COMPUTED_VALUE"""),"Strongly disagree")</f>
        <v>Strongly disagree</v>
      </c>
      <c r="P130" s="1" t="str">
        <f ca="1">IFERROR(__xludf.DUMMYFUNCTION("""COMPUTED_VALUE"""),"Not at all")</f>
        <v>Not at all</v>
      </c>
      <c r="Q130" s="1" t="str">
        <f ca="1">IFERROR(__xludf.DUMMYFUNCTION("""COMPUTED_VALUE"""),"Not at all")</f>
        <v>Not at all</v>
      </c>
      <c r="R130" s="1" t="str">
        <f ca="1">IFERROR(__xludf.DUMMYFUNCTION("""COMPUTED_VALUE"""),"Not at all")</f>
        <v>Not at all</v>
      </c>
      <c r="S130" s="1" t="str">
        <f ca="1">IFERROR(__xludf.DUMMYFUNCTION("""COMPUTED_VALUE"""),"Not at all")</f>
        <v>Not at all</v>
      </c>
      <c r="T130" s="1" t="str">
        <f ca="1">IFERROR(__xludf.DUMMYFUNCTION("""COMPUTED_VALUE"""),"Not at all")</f>
        <v>Not at all</v>
      </c>
      <c r="U130" s="1" t="str">
        <f ca="1">IFERROR(__xludf.DUMMYFUNCTION("""COMPUTED_VALUE"""),"Not at all")</f>
        <v>Not at all</v>
      </c>
      <c r="V130" s="1" t="str">
        <f ca="1">IFERROR(__xludf.DUMMYFUNCTION("""COMPUTED_VALUE"""),"Not at all")</f>
        <v>Not at all</v>
      </c>
      <c r="W130" s="1" t="str">
        <f ca="1">IFERROR(__xludf.DUMMYFUNCTION("""COMPUTED_VALUE"""),"Not at all")</f>
        <v>Not at all</v>
      </c>
      <c r="X130" s="1" t="str">
        <f ca="1">IFERROR(__xludf.DUMMYFUNCTION("""COMPUTED_VALUE"""),"Not at all")</f>
        <v>Not at all</v>
      </c>
      <c r="Y130" s="1" t="str">
        <f ca="1">IFERROR(__xludf.DUMMYFUNCTION("""COMPUTED_VALUE"""),"Extremely")</f>
        <v>Extremely</v>
      </c>
      <c r="Z130" s="1" t="str">
        <f ca="1">IFERROR(__xludf.DUMMYFUNCTION("""COMPUTED_VALUE"""),"Both")</f>
        <v>Both</v>
      </c>
      <c r="AA130" s="1" t="str">
        <f ca="1">IFERROR(__xludf.DUMMYFUNCTION("""COMPUTED_VALUE"""),"Extremely")</f>
        <v>Extremely</v>
      </c>
      <c r="AB130" s="1" t="str">
        <f ca="1">IFERROR(__xludf.DUMMYFUNCTION("""COMPUTED_VALUE"""),"Extremely")</f>
        <v>Extremely</v>
      </c>
      <c r="AC130" s="1" t="str">
        <f ca="1">IFERROR(__xludf.DUMMYFUNCTION("""COMPUTED_VALUE"""),"Extremely")</f>
        <v>Extremely</v>
      </c>
      <c r="AD130" s="1" t="str">
        <f ca="1">IFERROR(__xludf.DUMMYFUNCTION("""COMPUTED_VALUE"""),"Extremely")</f>
        <v>Extremely</v>
      </c>
      <c r="AE130" s="1" t="str">
        <f ca="1">IFERROR(__xludf.DUMMYFUNCTION("""COMPUTED_VALUE"""),"Not at all")</f>
        <v>Not at all</v>
      </c>
      <c r="AF130" s="1" t="str">
        <f ca="1">IFERROR(__xludf.DUMMYFUNCTION("""COMPUTED_VALUE"""),"Never")</f>
        <v>Never</v>
      </c>
      <c r="AG130" s="1" t="str">
        <f ca="1">IFERROR(__xludf.DUMMYFUNCTION("""COMPUTED_VALUE"""),"Sometimes")</f>
        <v>Sometimes</v>
      </c>
      <c r="AH130" s="1" t="str">
        <f ca="1">IFERROR(__xludf.DUMMYFUNCTION("""COMPUTED_VALUE"""),"Rarely")</f>
        <v>Rarely</v>
      </c>
      <c r="AI130" s="1" t="str">
        <f ca="1">IFERROR(__xludf.DUMMYFUNCTION("""COMPUTED_VALUE"""),"Often")</f>
        <v>Often</v>
      </c>
      <c r="AJ130" s="1" t="str">
        <f ca="1">IFERROR(__xludf.DUMMYFUNCTION("""COMPUTED_VALUE"""),"Never")</f>
        <v>Never</v>
      </c>
      <c r="AK130" s="1" t="str">
        <f ca="1">IFERROR(__xludf.DUMMYFUNCTION("""COMPUTED_VALUE"""),"Never")</f>
        <v>Never</v>
      </c>
      <c r="AL130" s="1" t="str">
        <f ca="1">IFERROR(__xludf.DUMMYFUNCTION("""COMPUTED_VALUE"""),"Sometimes")</f>
        <v>Sometimes</v>
      </c>
      <c r="AM130" s="1" t="str">
        <f ca="1">IFERROR(__xludf.DUMMYFUNCTION("""COMPUTED_VALUE"""),"Never")</f>
        <v>Never</v>
      </c>
      <c r="AN130" s="1" t="str">
        <f ca="1">IFERROR(__xludf.DUMMYFUNCTION("""COMPUTED_VALUE"""),"Never")</f>
        <v>Never</v>
      </c>
      <c r="AO130" s="1" t="str">
        <f ca="1">IFERROR(__xludf.DUMMYFUNCTION("""COMPUTED_VALUE"""),"Never")</f>
        <v>Never</v>
      </c>
      <c r="AP130" s="1" t="str">
        <f ca="1">IFERROR(__xludf.DUMMYFUNCTION("""COMPUTED_VALUE"""),"Never")</f>
        <v>Never</v>
      </c>
      <c r="AQ130" s="1" t="str">
        <f ca="1">IFERROR(__xludf.DUMMYFUNCTION("""COMPUTED_VALUE"""),"Never")</f>
        <v>Never</v>
      </c>
      <c r="AR130" s="1" t="str">
        <f ca="1">IFERROR(__xludf.DUMMYFUNCTION("""COMPUTED_VALUE"""),"Never")</f>
        <v>Never</v>
      </c>
      <c r="AS130" s="1" t="str">
        <f ca="1">IFERROR(__xludf.DUMMYFUNCTION("""COMPUTED_VALUE"""),"Neutral")</f>
        <v>Neutral</v>
      </c>
      <c r="AT130" s="1" t="str">
        <f ca="1">IFERROR(__xludf.DUMMYFUNCTION("""COMPUTED_VALUE"""),"Neutral")</f>
        <v>Neutral</v>
      </c>
      <c r="AU130" s="1" t="str">
        <f ca="1">IFERROR(__xludf.DUMMYFUNCTION("""COMPUTED_VALUE"""),"Neutral")</f>
        <v>Neutral</v>
      </c>
      <c r="AV130" s="1" t="str">
        <f ca="1">IFERROR(__xludf.DUMMYFUNCTION("""COMPUTED_VALUE"""),"Neutral")</f>
        <v>Neutral</v>
      </c>
      <c r="AW130" s="1" t="str">
        <f ca="1">IFERROR(__xludf.DUMMYFUNCTION("""COMPUTED_VALUE"""),"Agree")</f>
        <v>Agree</v>
      </c>
      <c r="AX130" s="1" t="str">
        <f ca="1">IFERROR(__xludf.DUMMYFUNCTION("""COMPUTED_VALUE"""),"Agree")</f>
        <v>Agree</v>
      </c>
      <c r="AY130" s="1" t="str">
        <f ca="1">IFERROR(__xludf.DUMMYFUNCTION("""COMPUTED_VALUE"""),"Neutral")</f>
        <v>Neutral</v>
      </c>
      <c r="AZ130" s="1" t="str">
        <f ca="1">IFERROR(__xludf.DUMMYFUNCTION("""COMPUTED_VALUE"""),"Strongly Agree")</f>
        <v>Strongly Agree</v>
      </c>
      <c r="BA130" s="1" t="str">
        <f ca="1">IFERROR(__xludf.DUMMYFUNCTION("""COMPUTED_VALUE"""),"Agree")</f>
        <v>Agree</v>
      </c>
      <c r="BB130" s="1" t="str">
        <f ca="1">IFERROR(__xludf.DUMMYFUNCTION("""COMPUTED_VALUE"""),"Neutral")</f>
        <v>Neutral</v>
      </c>
      <c r="BC130" s="1" t="str">
        <f ca="1">IFERROR(__xludf.DUMMYFUNCTION("""COMPUTED_VALUE"""),"Drinking Alcohol (4 or more drinks), Isolate Yourself, Join in Positive/ Healthy Family Activities, Exercise")</f>
        <v>Drinking Alcohol (4 or more drinks), Isolate Yourself, Join in Positive/ Healthy Family Activities, Exercise</v>
      </c>
      <c r="BD130" s="1" t="str">
        <f ca="1">IFERROR(__xludf.DUMMYFUNCTION("""COMPUTED_VALUE"""),"Rarely")</f>
        <v>Rarely</v>
      </c>
      <c r="BF130" s="1">
        <f t="shared" ca="1" si="0"/>
        <v>1</v>
      </c>
      <c r="BG130" s="7">
        <f t="shared" ca="1" si="1"/>
        <v>3</v>
      </c>
      <c r="BH130" s="1">
        <f t="shared" ca="1" si="2"/>
        <v>4</v>
      </c>
      <c r="BI130" s="10">
        <f t="shared" ca="1" si="3"/>
        <v>1</v>
      </c>
      <c r="BJ130" s="10">
        <f t="shared" ca="1" si="4"/>
        <v>1</v>
      </c>
      <c r="BK130" s="10">
        <f t="shared" ca="1" si="5"/>
        <v>4</v>
      </c>
      <c r="BL130" s="10">
        <f t="shared" ref="BL130:BM130" ca="1" si="768">IF(I130="Yes",1,IF(I130="No",2))</f>
        <v>1</v>
      </c>
      <c r="BM130" s="10">
        <f t="shared" ca="1" si="768"/>
        <v>1</v>
      </c>
      <c r="BN130" s="10">
        <f t="shared" ca="1" si="7"/>
        <v>1</v>
      </c>
      <c r="BO130" s="10">
        <f t="shared" ref="BO130:BP130" ca="1" si="769">IF(L130="Strongly Disagree",1,IF(L130="Disagree",2,IF(L130="Neutral",3,IF(L130="Agree",4,IF(L130="Strongly Agree",5)))))</f>
        <v>1</v>
      </c>
      <c r="BP130" s="10">
        <f t="shared" ca="1" si="769"/>
        <v>1</v>
      </c>
      <c r="BQ130" s="10">
        <f t="shared" ca="1" si="9"/>
        <v>1</v>
      </c>
      <c r="BR130" s="1">
        <f t="shared" ca="1" si="10"/>
        <v>1</v>
      </c>
      <c r="BS130" s="10">
        <f t="shared" ref="BS130:CB130" ca="1" si="770">IF(P130="Not at all",1,IF(P130="A little bit",2,IF(P130="Moderately",3,IF(P130="Quite a bit",4,IF(P130="Extremely",5)))))</f>
        <v>1</v>
      </c>
      <c r="BT130" s="10">
        <f t="shared" ca="1" si="770"/>
        <v>1</v>
      </c>
      <c r="BU130" s="10">
        <f t="shared" ca="1" si="770"/>
        <v>1</v>
      </c>
      <c r="BV130" s="10">
        <f t="shared" ca="1" si="770"/>
        <v>1</v>
      </c>
      <c r="BW130" s="10">
        <f t="shared" ca="1" si="770"/>
        <v>1</v>
      </c>
      <c r="BX130" s="10">
        <f t="shared" ca="1" si="770"/>
        <v>1</v>
      </c>
      <c r="BY130" s="10">
        <f t="shared" ca="1" si="770"/>
        <v>1</v>
      </c>
      <c r="BZ130" s="10">
        <f t="shared" ca="1" si="770"/>
        <v>1</v>
      </c>
      <c r="CA130" s="10">
        <f t="shared" ca="1" si="770"/>
        <v>1</v>
      </c>
      <c r="CB130" s="10">
        <f t="shared" ca="1" si="770"/>
        <v>5</v>
      </c>
      <c r="CC130" s="10">
        <f t="shared" ca="1" si="12"/>
        <v>3</v>
      </c>
      <c r="CD130" s="10">
        <f t="shared" ref="CD130:CH130" ca="1" si="771">IF(AA130="Not at all",1,IF(AA130="A little bit",2,IF(AA130="Moderately",3,IF(AA130="Quite a bit",4,IF(AA130="Extremely",5)))))</f>
        <v>5</v>
      </c>
      <c r="CE130" s="10">
        <f t="shared" ca="1" si="771"/>
        <v>5</v>
      </c>
      <c r="CF130" s="10">
        <f t="shared" ca="1" si="771"/>
        <v>5</v>
      </c>
      <c r="CG130" s="10">
        <f t="shared" ca="1" si="771"/>
        <v>5</v>
      </c>
      <c r="CH130" s="10">
        <f t="shared" ca="1" si="771"/>
        <v>1</v>
      </c>
      <c r="CI130" s="10">
        <f t="shared" ref="CI130:CT130" ca="1" si="772">IF(AF130="Never",1,IF(AF130="Rarely",2,IF(AF130="Sometimes",3,IF(AF130="Often",4,IF(AF130="Very Often",5)))))</f>
        <v>1</v>
      </c>
      <c r="CJ130" s="10">
        <f t="shared" ca="1" si="772"/>
        <v>3</v>
      </c>
      <c r="CK130" s="10">
        <f t="shared" ca="1" si="772"/>
        <v>2</v>
      </c>
      <c r="CL130" s="10">
        <f t="shared" ca="1" si="772"/>
        <v>4</v>
      </c>
      <c r="CM130" s="10">
        <f t="shared" ca="1" si="772"/>
        <v>1</v>
      </c>
      <c r="CN130" s="10">
        <f t="shared" ca="1" si="772"/>
        <v>1</v>
      </c>
      <c r="CO130" s="10">
        <f t="shared" ca="1" si="772"/>
        <v>3</v>
      </c>
      <c r="CP130" s="10">
        <f t="shared" ca="1" si="772"/>
        <v>1</v>
      </c>
      <c r="CQ130" s="10">
        <f t="shared" ca="1" si="772"/>
        <v>1</v>
      </c>
      <c r="CR130" s="10">
        <f t="shared" ca="1" si="772"/>
        <v>1</v>
      </c>
      <c r="CS130" s="10">
        <f t="shared" ca="1" si="772"/>
        <v>1</v>
      </c>
      <c r="CT130" s="10">
        <f t="shared" ca="1" si="772"/>
        <v>1</v>
      </c>
      <c r="CU130" s="10">
        <f t="shared" ca="1" si="15"/>
        <v>1</v>
      </c>
      <c r="CV130" s="1">
        <f t="shared" ref="CV130:DE130" ca="1" si="773">IF(AS130="Strongly Disagree",1,IF(AS130="Disagree",2,IF(AS130="Neutral",3,IF(AS130="Agree",4,IF(AS130="Strongly Agree",5)))))</f>
        <v>3</v>
      </c>
      <c r="CW130" s="1">
        <f t="shared" ca="1" si="773"/>
        <v>3</v>
      </c>
      <c r="CX130" s="1">
        <f t="shared" ca="1" si="773"/>
        <v>3</v>
      </c>
      <c r="CY130" s="1">
        <f t="shared" ca="1" si="773"/>
        <v>3</v>
      </c>
      <c r="CZ130" s="1">
        <f t="shared" ca="1" si="773"/>
        <v>4</v>
      </c>
      <c r="DA130" s="1">
        <f t="shared" ca="1" si="773"/>
        <v>4</v>
      </c>
      <c r="DB130" s="1">
        <f t="shared" ca="1" si="773"/>
        <v>3</v>
      </c>
      <c r="DC130" s="1">
        <f t="shared" ca="1" si="773"/>
        <v>5</v>
      </c>
      <c r="DD130" s="1">
        <f t="shared" ca="1" si="773"/>
        <v>4</v>
      </c>
      <c r="DE130" s="1">
        <f t="shared" ca="1" si="773"/>
        <v>3</v>
      </c>
      <c r="DG130" s="1">
        <f t="shared" ca="1" si="17"/>
        <v>2</v>
      </c>
    </row>
    <row r="131" spans="1:111" ht="15">
      <c r="A131" s="8">
        <f ca="1">IFERROR(__xludf.DUMMYFUNCTION("""COMPUTED_VALUE"""),43802.6921601967)</f>
        <v>43802.692160196697</v>
      </c>
      <c r="B131" s="1" t="str">
        <f ca="1">IFERROR(__xludf.DUMMYFUNCTION("""COMPUTED_VALUE"""),"Yes")</f>
        <v>Yes</v>
      </c>
      <c r="C131" s="3" t="str">
        <f ca="1">IFERROR(__xludf.DUMMYFUNCTION("""COMPUTED_VALUE"""),"Sworn Officer")</f>
        <v>Sworn Officer</v>
      </c>
      <c r="D131" s="1" t="str">
        <f ca="1">IFERROR(__xludf.DUMMYFUNCTION("""COMPUTED_VALUE"""),"7-13 years")</f>
        <v>7-13 years</v>
      </c>
      <c r="E131" s="1" t="str">
        <f ca="1">IFERROR(__xludf.DUMMYFUNCTION("""COMPUTED_VALUE"""),"Moderately")</f>
        <v>Moderately</v>
      </c>
      <c r="F131" s="1" t="str">
        <f ca="1">IFERROR(__xludf.DUMMYFUNCTION("""COMPUTED_VALUE"""),"Yes")</f>
        <v>Yes</v>
      </c>
      <c r="G131" s="1" t="str">
        <f ca="1">IFERROR(__xludf.DUMMYFUNCTION("""COMPUTED_VALUE"""),"Rarely")</f>
        <v>Rarely</v>
      </c>
      <c r="H131" s="1" t="str">
        <f ca="1">IFERROR(__xludf.DUMMYFUNCTION("""COMPUTED_VALUE"""),"A little bit")</f>
        <v>A little bit</v>
      </c>
      <c r="I131" s="1" t="str">
        <f ca="1">IFERROR(__xludf.DUMMYFUNCTION("""COMPUTED_VALUE"""),"No")</f>
        <v>No</v>
      </c>
      <c r="J131" s="1" t="str">
        <f ca="1">IFERROR(__xludf.DUMMYFUNCTION("""COMPUTED_VALUE"""),"No")</f>
        <v>No</v>
      </c>
      <c r="K131" s="1" t="str">
        <f ca="1">IFERROR(__xludf.DUMMYFUNCTION("""COMPUTED_VALUE"""),"Rarely")</f>
        <v>Rarely</v>
      </c>
      <c r="L131" s="1" t="str">
        <f ca="1">IFERROR(__xludf.DUMMYFUNCTION("""COMPUTED_VALUE"""),"Disagree")</f>
        <v>Disagree</v>
      </c>
      <c r="M131" s="1" t="str">
        <f ca="1">IFERROR(__xludf.DUMMYFUNCTION("""COMPUTED_VALUE"""),"Neutral")</f>
        <v>Neutral</v>
      </c>
      <c r="N131" s="1" t="str">
        <f ca="1">IFERROR(__xludf.DUMMYFUNCTION("""COMPUTED_VALUE"""),"Moderately")</f>
        <v>Moderately</v>
      </c>
      <c r="O131" s="1" t="str">
        <f ca="1">IFERROR(__xludf.DUMMYFUNCTION("""COMPUTED_VALUE"""),"Neutral")</f>
        <v>Neutral</v>
      </c>
      <c r="P131" s="1" t="str">
        <f ca="1">IFERROR(__xludf.DUMMYFUNCTION("""COMPUTED_VALUE"""),"Quite a bit")</f>
        <v>Quite a bit</v>
      </c>
      <c r="Q131" s="1" t="str">
        <f ca="1">IFERROR(__xludf.DUMMYFUNCTION("""COMPUTED_VALUE"""),"Moderately")</f>
        <v>Moderately</v>
      </c>
      <c r="R131" s="1" t="str">
        <f ca="1">IFERROR(__xludf.DUMMYFUNCTION("""COMPUTED_VALUE"""),"Moderately")</f>
        <v>Moderately</v>
      </c>
      <c r="S131" s="1" t="str">
        <f ca="1">IFERROR(__xludf.DUMMYFUNCTION("""COMPUTED_VALUE"""),"A little bit")</f>
        <v>A little bit</v>
      </c>
      <c r="T131" s="1" t="str">
        <f ca="1">IFERROR(__xludf.DUMMYFUNCTION("""COMPUTED_VALUE"""),"A little bit")</f>
        <v>A little bit</v>
      </c>
      <c r="U131" s="1" t="str">
        <f ca="1">IFERROR(__xludf.DUMMYFUNCTION("""COMPUTED_VALUE"""),"A little bit")</f>
        <v>A little bit</v>
      </c>
      <c r="V131" s="1" t="str">
        <f ca="1">IFERROR(__xludf.DUMMYFUNCTION("""COMPUTED_VALUE"""),"A little bit")</f>
        <v>A little bit</v>
      </c>
      <c r="W131" s="1" t="str">
        <f ca="1">IFERROR(__xludf.DUMMYFUNCTION("""COMPUTED_VALUE"""),"A little bit")</f>
        <v>A little bit</v>
      </c>
      <c r="X131" s="1" t="str">
        <f ca="1">IFERROR(__xludf.DUMMYFUNCTION("""COMPUTED_VALUE"""),"A little bit")</f>
        <v>A little bit</v>
      </c>
      <c r="Y131" s="1" t="str">
        <f ca="1">IFERROR(__xludf.DUMMYFUNCTION("""COMPUTED_VALUE"""),"Moderately")</f>
        <v>Moderately</v>
      </c>
      <c r="Z131" s="1" t="str">
        <f ca="1">IFERROR(__xludf.DUMMYFUNCTION("""COMPUTED_VALUE"""),"Negatively")</f>
        <v>Negatively</v>
      </c>
      <c r="AA131" s="1" t="str">
        <f ca="1">IFERROR(__xludf.DUMMYFUNCTION("""COMPUTED_VALUE"""),"Moderately")</f>
        <v>Moderately</v>
      </c>
      <c r="AB131" s="1" t="str">
        <f ca="1">IFERROR(__xludf.DUMMYFUNCTION("""COMPUTED_VALUE"""),"Not at all")</f>
        <v>Not at all</v>
      </c>
      <c r="AC131" s="1" t="str">
        <f ca="1">IFERROR(__xludf.DUMMYFUNCTION("""COMPUTED_VALUE"""),"Not at all")</f>
        <v>Not at all</v>
      </c>
      <c r="AD131" s="1" t="str">
        <f ca="1">IFERROR(__xludf.DUMMYFUNCTION("""COMPUTED_VALUE"""),"Not at all")</f>
        <v>Not at all</v>
      </c>
      <c r="AE131" s="1" t="str">
        <f ca="1">IFERROR(__xludf.DUMMYFUNCTION("""COMPUTED_VALUE"""),"Not at all")</f>
        <v>Not at all</v>
      </c>
      <c r="AF131" s="1" t="str">
        <f ca="1">IFERROR(__xludf.DUMMYFUNCTION("""COMPUTED_VALUE"""),"Rarely")</f>
        <v>Rarely</v>
      </c>
      <c r="AG131" s="1" t="str">
        <f ca="1">IFERROR(__xludf.DUMMYFUNCTION("""COMPUTED_VALUE"""),"Often")</f>
        <v>Often</v>
      </c>
      <c r="AH131" s="1" t="str">
        <f ca="1">IFERROR(__xludf.DUMMYFUNCTION("""COMPUTED_VALUE"""),"Rarely")</f>
        <v>Rarely</v>
      </c>
      <c r="AI131" s="1" t="str">
        <f ca="1">IFERROR(__xludf.DUMMYFUNCTION("""COMPUTED_VALUE"""),"Often")</f>
        <v>Often</v>
      </c>
      <c r="AJ131" s="1" t="str">
        <f ca="1">IFERROR(__xludf.DUMMYFUNCTION("""COMPUTED_VALUE"""),"Sometimes")</f>
        <v>Sometimes</v>
      </c>
      <c r="AK131" s="1" t="str">
        <f ca="1">IFERROR(__xludf.DUMMYFUNCTION("""COMPUTED_VALUE"""),"Sometimes")</f>
        <v>Sometimes</v>
      </c>
      <c r="AL131" s="1" t="str">
        <f ca="1">IFERROR(__xludf.DUMMYFUNCTION("""COMPUTED_VALUE"""),"Rarely")</f>
        <v>Rarely</v>
      </c>
      <c r="AM131" s="1" t="str">
        <f ca="1">IFERROR(__xludf.DUMMYFUNCTION("""COMPUTED_VALUE"""),"Rarely")</f>
        <v>Rarely</v>
      </c>
      <c r="AN131" s="1" t="str">
        <f ca="1">IFERROR(__xludf.DUMMYFUNCTION("""COMPUTED_VALUE"""),"Sometimes")</f>
        <v>Sometimes</v>
      </c>
      <c r="AO131" s="1" t="str">
        <f ca="1">IFERROR(__xludf.DUMMYFUNCTION("""COMPUTED_VALUE"""),"Rarely")</f>
        <v>Rarely</v>
      </c>
      <c r="AP131" s="1" t="str">
        <f ca="1">IFERROR(__xludf.DUMMYFUNCTION("""COMPUTED_VALUE"""),"Sometimes")</f>
        <v>Sometimes</v>
      </c>
      <c r="AQ131" s="1" t="str">
        <f ca="1">IFERROR(__xludf.DUMMYFUNCTION("""COMPUTED_VALUE"""),"Rarely")</f>
        <v>Rarely</v>
      </c>
      <c r="AR131" s="1" t="str">
        <f ca="1">IFERROR(__xludf.DUMMYFUNCTION("""COMPUTED_VALUE"""),"(2-3)x’s a Month")</f>
        <v>(2-3)x’s a Month</v>
      </c>
      <c r="AS131" s="1" t="str">
        <f ca="1">IFERROR(__xludf.DUMMYFUNCTION("""COMPUTED_VALUE"""),"Disagree")</f>
        <v>Disagree</v>
      </c>
      <c r="AT131" s="1" t="str">
        <f ca="1">IFERROR(__xludf.DUMMYFUNCTION("""COMPUTED_VALUE"""),"Neutral")</f>
        <v>Neutral</v>
      </c>
      <c r="AU131" s="1" t="str">
        <f ca="1">IFERROR(__xludf.DUMMYFUNCTION("""COMPUTED_VALUE"""),"Agree")</f>
        <v>Agree</v>
      </c>
      <c r="AV131" s="1" t="str">
        <f ca="1">IFERROR(__xludf.DUMMYFUNCTION("""COMPUTED_VALUE"""),"Disagree")</f>
        <v>Disagree</v>
      </c>
      <c r="AW131" s="1" t="str">
        <f ca="1">IFERROR(__xludf.DUMMYFUNCTION("""COMPUTED_VALUE"""),"Agree")</f>
        <v>Agree</v>
      </c>
      <c r="AX131" s="1" t="str">
        <f ca="1">IFERROR(__xludf.DUMMYFUNCTION("""COMPUTED_VALUE"""),"Strongly Agree")</f>
        <v>Strongly Agree</v>
      </c>
      <c r="AY131" s="1" t="str">
        <f ca="1">IFERROR(__xludf.DUMMYFUNCTION("""COMPUTED_VALUE"""),"Agree")</f>
        <v>Agree</v>
      </c>
      <c r="AZ131" s="1" t="str">
        <f ca="1">IFERROR(__xludf.DUMMYFUNCTION("""COMPUTED_VALUE"""),"Agree")</f>
        <v>Agree</v>
      </c>
      <c r="BA131" s="1" t="str">
        <f ca="1">IFERROR(__xludf.DUMMYFUNCTION("""COMPUTED_VALUE"""),"Agree")</f>
        <v>Agree</v>
      </c>
      <c r="BB131" s="1" t="str">
        <f ca="1">IFERROR(__xludf.DUMMYFUNCTION("""COMPUTED_VALUE"""),"Strongly Agree")</f>
        <v>Strongly Agree</v>
      </c>
      <c r="BC131" s="1" t="str">
        <f ca="1">IFERROR(__xludf.DUMMYFUNCTION("""COMPUTED_VALUE"""),"Isolate Yourself")</f>
        <v>Isolate Yourself</v>
      </c>
      <c r="BD131" s="1" t="str">
        <f ca="1">IFERROR(__xludf.DUMMYFUNCTION("""COMPUTED_VALUE"""),"Rarely")</f>
        <v>Rarely</v>
      </c>
      <c r="BF131" s="1">
        <f t="shared" ca="1" si="0"/>
        <v>1</v>
      </c>
      <c r="BG131" s="7">
        <f t="shared" ca="1" si="1"/>
        <v>2</v>
      </c>
      <c r="BH131" s="1">
        <f t="shared" ca="1" si="2"/>
        <v>3</v>
      </c>
      <c r="BI131" s="10">
        <f t="shared" ca="1" si="3"/>
        <v>1</v>
      </c>
      <c r="BJ131" s="10">
        <f t="shared" ca="1" si="4"/>
        <v>2</v>
      </c>
      <c r="BK131" s="10">
        <f t="shared" ca="1" si="5"/>
        <v>2</v>
      </c>
      <c r="BL131" s="10">
        <f t="shared" ref="BL131:BM131" ca="1" si="774">IF(I131="Yes",1,IF(I131="No",2))</f>
        <v>2</v>
      </c>
      <c r="BM131" s="10">
        <f t="shared" ca="1" si="774"/>
        <v>2</v>
      </c>
      <c r="BN131" s="10">
        <f t="shared" ca="1" si="7"/>
        <v>2</v>
      </c>
      <c r="BO131" s="10">
        <f t="shared" ref="BO131:BP131" ca="1" si="775">IF(L131="Strongly Disagree",1,IF(L131="Disagree",2,IF(L131="Neutral",3,IF(L131="Agree",4,IF(L131="Strongly Agree",5)))))</f>
        <v>2</v>
      </c>
      <c r="BP131" s="10">
        <f t="shared" ca="1" si="775"/>
        <v>3</v>
      </c>
      <c r="BQ131" s="10">
        <f t="shared" ca="1" si="9"/>
        <v>3</v>
      </c>
      <c r="BR131" s="1">
        <f t="shared" ca="1" si="10"/>
        <v>3</v>
      </c>
      <c r="BS131" s="10">
        <f t="shared" ref="BS131:CB131" ca="1" si="776">IF(P131="Not at all",1,IF(P131="A little bit",2,IF(P131="Moderately",3,IF(P131="Quite a bit",4,IF(P131="Extremely",5)))))</f>
        <v>4</v>
      </c>
      <c r="BT131" s="10">
        <f t="shared" ca="1" si="776"/>
        <v>3</v>
      </c>
      <c r="BU131" s="10">
        <f t="shared" ca="1" si="776"/>
        <v>3</v>
      </c>
      <c r="BV131" s="10">
        <f t="shared" ca="1" si="776"/>
        <v>2</v>
      </c>
      <c r="BW131" s="10">
        <f t="shared" ca="1" si="776"/>
        <v>2</v>
      </c>
      <c r="BX131" s="10">
        <f t="shared" ca="1" si="776"/>
        <v>2</v>
      </c>
      <c r="BY131" s="10">
        <f t="shared" ca="1" si="776"/>
        <v>2</v>
      </c>
      <c r="BZ131" s="10">
        <f t="shared" ca="1" si="776"/>
        <v>2</v>
      </c>
      <c r="CA131" s="10">
        <f t="shared" ca="1" si="776"/>
        <v>2</v>
      </c>
      <c r="CB131" s="10">
        <f t="shared" ca="1" si="776"/>
        <v>3</v>
      </c>
      <c r="CC131" s="10">
        <f t="shared" ca="1" si="12"/>
        <v>1</v>
      </c>
      <c r="CD131" s="10">
        <f t="shared" ref="CD131:CH131" ca="1" si="777">IF(AA131="Not at all",1,IF(AA131="A little bit",2,IF(AA131="Moderately",3,IF(AA131="Quite a bit",4,IF(AA131="Extremely",5)))))</f>
        <v>3</v>
      </c>
      <c r="CE131" s="10">
        <f t="shared" ca="1" si="777"/>
        <v>1</v>
      </c>
      <c r="CF131" s="10">
        <f t="shared" ca="1" si="777"/>
        <v>1</v>
      </c>
      <c r="CG131" s="10">
        <f t="shared" ca="1" si="777"/>
        <v>1</v>
      </c>
      <c r="CH131" s="10">
        <f t="shared" ca="1" si="777"/>
        <v>1</v>
      </c>
      <c r="CI131" s="10">
        <f t="shared" ref="CI131:CT131" ca="1" si="778">IF(AF131="Never",1,IF(AF131="Rarely",2,IF(AF131="Sometimes",3,IF(AF131="Often",4,IF(AF131="Very Often",5)))))</f>
        <v>2</v>
      </c>
      <c r="CJ131" s="10">
        <f t="shared" ca="1" si="778"/>
        <v>4</v>
      </c>
      <c r="CK131" s="10">
        <f t="shared" ca="1" si="778"/>
        <v>2</v>
      </c>
      <c r="CL131" s="10">
        <f t="shared" ca="1" si="778"/>
        <v>4</v>
      </c>
      <c r="CM131" s="10">
        <f t="shared" ca="1" si="778"/>
        <v>3</v>
      </c>
      <c r="CN131" s="10">
        <f t="shared" ca="1" si="778"/>
        <v>3</v>
      </c>
      <c r="CO131" s="10">
        <f t="shared" ca="1" si="778"/>
        <v>2</v>
      </c>
      <c r="CP131" s="10">
        <f t="shared" ca="1" si="778"/>
        <v>2</v>
      </c>
      <c r="CQ131" s="10">
        <f t="shared" ca="1" si="778"/>
        <v>3</v>
      </c>
      <c r="CR131" s="10">
        <f t="shared" ca="1" si="778"/>
        <v>2</v>
      </c>
      <c r="CS131" s="10">
        <f t="shared" ca="1" si="778"/>
        <v>3</v>
      </c>
      <c r="CT131" s="10">
        <f t="shared" ca="1" si="778"/>
        <v>2</v>
      </c>
      <c r="CU131" s="10" t="b">
        <f t="shared" ca="1" si="15"/>
        <v>0</v>
      </c>
      <c r="CV131" s="1">
        <f t="shared" ref="CV131:DE131" ca="1" si="779">IF(AS131="Strongly Disagree",1,IF(AS131="Disagree",2,IF(AS131="Neutral",3,IF(AS131="Agree",4,IF(AS131="Strongly Agree",5)))))</f>
        <v>2</v>
      </c>
      <c r="CW131" s="1">
        <f t="shared" ca="1" si="779"/>
        <v>3</v>
      </c>
      <c r="CX131" s="1">
        <f t="shared" ca="1" si="779"/>
        <v>4</v>
      </c>
      <c r="CY131" s="1">
        <f t="shared" ca="1" si="779"/>
        <v>2</v>
      </c>
      <c r="CZ131" s="1">
        <f t="shared" ca="1" si="779"/>
        <v>4</v>
      </c>
      <c r="DA131" s="1">
        <f t="shared" ca="1" si="779"/>
        <v>5</v>
      </c>
      <c r="DB131" s="1">
        <f t="shared" ca="1" si="779"/>
        <v>4</v>
      </c>
      <c r="DC131" s="1">
        <f t="shared" ca="1" si="779"/>
        <v>4</v>
      </c>
      <c r="DD131" s="1">
        <f t="shared" ca="1" si="779"/>
        <v>4</v>
      </c>
      <c r="DE131" s="1">
        <f t="shared" ca="1" si="779"/>
        <v>5</v>
      </c>
      <c r="DG131" s="1">
        <f t="shared" ca="1" si="17"/>
        <v>2</v>
      </c>
    </row>
    <row r="132" spans="1:111" ht="15">
      <c r="A132" s="8">
        <f ca="1">IFERROR(__xludf.DUMMYFUNCTION("""COMPUTED_VALUE"""),43802.6961295601)</f>
        <v>43802.6961295601</v>
      </c>
      <c r="B132" s="1" t="str">
        <f ca="1">IFERROR(__xludf.DUMMYFUNCTION("""COMPUTED_VALUE"""),"Yes")</f>
        <v>Yes</v>
      </c>
      <c r="C132" s="3" t="str">
        <f ca="1">IFERROR(__xludf.DUMMYFUNCTION("""COMPUTED_VALUE"""),"Sworn Officer")</f>
        <v>Sworn Officer</v>
      </c>
      <c r="D132" s="1" t="str">
        <f ca="1">IFERROR(__xludf.DUMMYFUNCTION("""COMPUTED_VALUE"""),"1-6 years")</f>
        <v>1-6 years</v>
      </c>
      <c r="E132" s="1" t="str">
        <f ca="1">IFERROR(__xludf.DUMMYFUNCTION("""COMPUTED_VALUE"""),"A little bit")</f>
        <v>A little bit</v>
      </c>
      <c r="F132" s="1" t="str">
        <f ca="1">IFERROR(__xludf.DUMMYFUNCTION("""COMPUTED_VALUE"""),"No")</f>
        <v>No</v>
      </c>
      <c r="G132" s="1" t="str">
        <f ca="1">IFERROR(__xludf.DUMMYFUNCTION("""COMPUTED_VALUE"""),"Sometimes")</f>
        <v>Sometimes</v>
      </c>
      <c r="H132" s="1" t="str">
        <f ca="1">IFERROR(__xludf.DUMMYFUNCTION("""COMPUTED_VALUE"""),"A little bit")</f>
        <v>A little bit</v>
      </c>
      <c r="I132" s="1" t="str">
        <f ca="1">IFERROR(__xludf.DUMMYFUNCTION("""COMPUTED_VALUE"""),"")</f>
        <v/>
      </c>
      <c r="J132" s="1" t="str">
        <f ca="1">IFERROR(__xludf.DUMMYFUNCTION("""COMPUTED_VALUE"""),"No")</f>
        <v>No</v>
      </c>
      <c r="K132" s="1" t="str">
        <f ca="1">IFERROR(__xludf.DUMMYFUNCTION("""COMPUTED_VALUE"""),"Sometimes")</f>
        <v>Sometimes</v>
      </c>
      <c r="L132" s="1" t="str">
        <f ca="1">IFERROR(__xludf.DUMMYFUNCTION("""COMPUTED_VALUE"""),"Neutral")</f>
        <v>Neutral</v>
      </c>
      <c r="M132" s="1" t="str">
        <f ca="1">IFERROR(__xludf.DUMMYFUNCTION("""COMPUTED_VALUE"""),"Neutral")</f>
        <v>Neutral</v>
      </c>
      <c r="N132" s="1" t="str">
        <f ca="1">IFERROR(__xludf.DUMMYFUNCTION("""COMPUTED_VALUE"""),"Quite a bit")</f>
        <v>Quite a bit</v>
      </c>
      <c r="O132" s="1" t="str">
        <f ca="1">IFERROR(__xludf.DUMMYFUNCTION("""COMPUTED_VALUE"""),"Agree")</f>
        <v>Agree</v>
      </c>
      <c r="P132" s="1" t="str">
        <f ca="1">IFERROR(__xludf.DUMMYFUNCTION("""COMPUTED_VALUE"""),"Quite a bit")</f>
        <v>Quite a bit</v>
      </c>
      <c r="Q132" s="1" t="str">
        <f ca="1">IFERROR(__xludf.DUMMYFUNCTION("""COMPUTED_VALUE"""),"Moderately")</f>
        <v>Moderately</v>
      </c>
      <c r="R132" s="1" t="str">
        <f ca="1">IFERROR(__xludf.DUMMYFUNCTION("""COMPUTED_VALUE"""),"Quite a bit")</f>
        <v>Quite a bit</v>
      </c>
      <c r="S132" s="1" t="str">
        <f ca="1">IFERROR(__xludf.DUMMYFUNCTION("""COMPUTED_VALUE"""),"Moderately")</f>
        <v>Moderately</v>
      </c>
      <c r="T132" s="1" t="str">
        <f ca="1">IFERROR(__xludf.DUMMYFUNCTION("""COMPUTED_VALUE"""),"Moderately")</f>
        <v>Moderately</v>
      </c>
      <c r="U132" s="1" t="str">
        <f ca="1">IFERROR(__xludf.DUMMYFUNCTION("""COMPUTED_VALUE"""),"Moderately")</f>
        <v>Moderately</v>
      </c>
      <c r="V132" s="1" t="str">
        <f ca="1">IFERROR(__xludf.DUMMYFUNCTION("""COMPUTED_VALUE"""),"Moderately")</f>
        <v>Moderately</v>
      </c>
      <c r="W132" s="1" t="str">
        <f ca="1">IFERROR(__xludf.DUMMYFUNCTION("""COMPUTED_VALUE"""),"Not at all")</f>
        <v>Not at all</v>
      </c>
      <c r="X132" s="1" t="str">
        <f ca="1">IFERROR(__xludf.DUMMYFUNCTION("""COMPUTED_VALUE"""),"Not at all")</f>
        <v>Not at all</v>
      </c>
      <c r="Y132" s="1" t="str">
        <f ca="1">IFERROR(__xludf.DUMMYFUNCTION("""COMPUTED_VALUE"""),"Moderately")</f>
        <v>Moderately</v>
      </c>
      <c r="Z132" s="1" t="str">
        <f ca="1">IFERROR(__xludf.DUMMYFUNCTION("""COMPUTED_VALUE"""),"Both")</f>
        <v>Both</v>
      </c>
      <c r="AA132" s="1" t="str">
        <f ca="1">IFERROR(__xludf.DUMMYFUNCTION("""COMPUTED_VALUE"""),"Moderately")</f>
        <v>Moderately</v>
      </c>
      <c r="AB132" s="1" t="str">
        <f ca="1">IFERROR(__xludf.DUMMYFUNCTION("""COMPUTED_VALUE"""),"Moderately")</f>
        <v>Moderately</v>
      </c>
      <c r="AC132" s="1" t="str">
        <f ca="1">IFERROR(__xludf.DUMMYFUNCTION("""COMPUTED_VALUE"""),"Moderately")</f>
        <v>Moderately</v>
      </c>
      <c r="AD132" s="1" t="str">
        <f ca="1">IFERROR(__xludf.DUMMYFUNCTION("""COMPUTED_VALUE"""),"A little bit")</f>
        <v>A little bit</v>
      </c>
      <c r="AE132" s="1" t="str">
        <f ca="1">IFERROR(__xludf.DUMMYFUNCTION("""COMPUTED_VALUE"""),"A little bit")</f>
        <v>A little bit</v>
      </c>
      <c r="AF132" s="1" t="str">
        <f ca="1">IFERROR(__xludf.DUMMYFUNCTION("""COMPUTED_VALUE"""),"Sometimes")</f>
        <v>Sometimes</v>
      </c>
      <c r="AG132" s="1" t="str">
        <f ca="1">IFERROR(__xludf.DUMMYFUNCTION("""COMPUTED_VALUE"""),"Sometimes")</f>
        <v>Sometimes</v>
      </c>
      <c r="AH132" s="1" t="str">
        <f ca="1">IFERROR(__xludf.DUMMYFUNCTION("""COMPUTED_VALUE"""),"Sometimes")</f>
        <v>Sometimes</v>
      </c>
      <c r="AI132" s="1" t="str">
        <f ca="1">IFERROR(__xludf.DUMMYFUNCTION("""COMPUTED_VALUE"""),"Sometimes")</f>
        <v>Sometimes</v>
      </c>
      <c r="AJ132" s="1" t="str">
        <f ca="1">IFERROR(__xludf.DUMMYFUNCTION("""COMPUTED_VALUE"""),"Rarely")</f>
        <v>Rarely</v>
      </c>
      <c r="AK132" s="1" t="str">
        <f ca="1">IFERROR(__xludf.DUMMYFUNCTION("""COMPUTED_VALUE"""),"Rarely")</f>
        <v>Rarely</v>
      </c>
      <c r="AL132" s="1" t="str">
        <f ca="1">IFERROR(__xludf.DUMMYFUNCTION("""COMPUTED_VALUE"""),"Rarely")</f>
        <v>Rarely</v>
      </c>
      <c r="AM132" s="1" t="str">
        <f ca="1">IFERROR(__xludf.DUMMYFUNCTION("""COMPUTED_VALUE"""),"Never")</f>
        <v>Never</v>
      </c>
      <c r="AN132" s="1" t="str">
        <f ca="1">IFERROR(__xludf.DUMMYFUNCTION("""COMPUTED_VALUE"""),"Never")</f>
        <v>Never</v>
      </c>
      <c r="AO132" s="1" t="str">
        <f ca="1">IFERROR(__xludf.DUMMYFUNCTION("""COMPUTED_VALUE"""),"Never")</f>
        <v>Never</v>
      </c>
      <c r="AP132" s="1" t="str">
        <f ca="1">IFERROR(__xludf.DUMMYFUNCTION("""COMPUTED_VALUE"""),"Never")</f>
        <v>Never</v>
      </c>
      <c r="AQ132" s="1" t="str">
        <f ca="1">IFERROR(__xludf.DUMMYFUNCTION("""COMPUTED_VALUE"""),"Never")</f>
        <v>Never</v>
      </c>
      <c r="AR132" s="1" t="str">
        <f ca="1">IFERROR(__xludf.DUMMYFUNCTION("""COMPUTED_VALUE"""),"Never")</f>
        <v>Never</v>
      </c>
      <c r="AS132" s="1" t="str">
        <f ca="1">IFERROR(__xludf.DUMMYFUNCTION("""COMPUTED_VALUE"""),"Neutral")</f>
        <v>Neutral</v>
      </c>
      <c r="AT132" s="1" t="str">
        <f ca="1">IFERROR(__xludf.DUMMYFUNCTION("""COMPUTED_VALUE"""),"Neutral")</f>
        <v>Neutral</v>
      </c>
      <c r="AU132" s="1" t="str">
        <f ca="1">IFERROR(__xludf.DUMMYFUNCTION("""COMPUTED_VALUE"""),"Neutral")</f>
        <v>Neutral</v>
      </c>
      <c r="AV132" s="1" t="str">
        <f ca="1">IFERROR(__xludf.DUMMYFUNCTION("""COMPUTED_VALUE"""),"Disagree")</f>
        <v>Disagree</v>
      </c>
      <c r="AW132" s="1" t="str">
        <f ca="1">IFERROR(__xludf.DUMMYFUNCTION("""COMPUTED_VALUE"""),"Disagree")</f>
        <v>Disagree</v>
      </c>
      <c r="AX132" s="1" t="str">
        <f ca="1">IFERROR(__xludf.DUMMYFUNCTION("""COMPUTED_VALUE"""),"Disagree")</f>
        <v>Disagree</v>
      </c>
      <c r="AY132" s="1" t="str">
        <f ca="1">IFERROR(__xludf.DUMMYFUNCTION("""COMPUTED_VALUE"""),"Agree")</f>
        <v>Agree</v>
      </c>
      <c r="AZ132" s="1" t="str">
        <f ca="1">IFERROR(__xludf.DUMMYFUNCTION("""COMPUTED_VALUE"""),"Neutral")</f>
        <v>Neutral</v>
      </c>
      <c r="BA132" s="1" t="str">
        <f ca="1">IFERROR(__xludf.DUMMYFUNCTION("""COMPUTED_VALUE"""),"Neutral")</f>
        <v>Neutral</v>
      </c>
      <c r="BB132" s="1" t="str">
        <f ca="1">IFERROR(__xludf.DUMMYFUNCTION("""COMPUTED_VALUE"""),"Neutral")</f>
        <v>Neutral</v>
      </c>
      <c r="BC132" s="1" t="str">
        <f ca="1">IFERROR(__xludf.DUMMYFUNCTION("""COMPUTED_VALUE"""),"Join in Positive/ Healthy Family Activities, Exercise, Talk to others outside of the department about your hard shift, Talk to only those inside the department about your hard shift")</f>
        <v>Join in Positive/ Healthy Family Activities, Exercise, Talk to others outside of the department about your hard shift, Talk to only those inside the department about your hard shift</v>
      </c>
      <c r="BD132" s="1" t="str">
        <f ca="1">IFERROR(__xludf.DUMMYFUNCTION("""COMPUTED_VALUE"""),"Sometimes")</f>
        <v>Sometimes</v>
      </c>
      <c r="BF132" s="1">
        <f t="shared" ca="1" si="0"/>
        <v>1</v>
      </c>
      <c r="BG132" s="7">
        <f t="shared" ca="1" si="1"/>
        <v>1</v>
      </c>
      <c r="BH132" s="1">
        <f t="shared" ca="1" si="2"/>
        <v>2</v>
      </c>
      <c r="BI132" s="10">
        <f t="shared" ca="1" si="3"/>
        <v>2</v>
      </c>
      <c r="BJ132" s="10">
        <f t="shared" ca="1" si="4"/>
        <v>3</v>
      </c>
      <c r="BK132" s="10">
        <f t="shared" ca="1" si="5"/>
        <v>2</v>
      </c>
      <c r="BL132" s="10" t="b">
        <f t="shared" ref="BL132:BM132" ca="1" si="780">IF(I132="Yes",1,IF(I132="No",2))</f>
        <v>0</v>
      </c>
      <c r="BM132" s="10">
        <f t="shared" ca="1" si="780"/>
        <v>2</v>
      </c>
      <c r="BN132" s="10">
        <f t="shared" ca="1" si="7"/>
        <v>3</v>
      </c>
      <c r="BO132" s="10">
        <f t="shared" ref="BO132:BP132" ca="1" si="781">IF(L132="Strongly Disagree",1,IF(L132="Disagree",2,IF(L132="Neutral",3,IF(L132="Agree",4,IF(L132="Strongly Agree",5)))))</f>
        <v>3</v>
      </c>
      <c r="BP132" s="10">
        <f t="shared" ca="1" si="781"/>
        <v>3</v>
      </c>
      <c r="BQ132" s="10">
        <f t="shared" ca="1" si="9"/>
        <v>4</v>
      </c>
      <c r="BR132" s="1">
        <f t="shared" ca="1" si="10"/>
        <v>4</v>
      </c>
      <c r="BS132" s="10">
        <f t="shared" ref="BS132:CB132" ca="1" si="782">IF(P132="Not at all",1,IF(P132="A little bit",2,IF(P132="Moderately",3,IF(P132="Quite a bit",4,IF(P132="Extremely",5)))))</f>
        <v>4</v>
      </c>
      <c r="BT132" s="10">
        <f t="shared" ca="1" si="782"/>
        <v>3</v>
      </c>
      <c r="BU132" s="10">
        <f t="shared" ca="1" si="782"/>
        <v>4</v>
      </c>
      <c r="BV132" s="10">
        <f t="shared" ca="1" si="782"/>
        <v>3</v>
      </c>
      <c r="BW132" s="10">
        <f t="shared" ca="1" si="782"/>
        <v>3</v>
      </c>
      <c r="BX132" s="10">
        <f t="shared" ca="1" si="782"/>
        <v>3</v>
      </c>
      <c r="BY132" s="10">
        <f t="shared" ca="1" si="782"/>
        <v>3</v>
      </c>
      <c r="BZ132" s="10">
        <f t="shared" ca="1" si="782"/>
        <v>1</v>
      </c>
      <c r="CA132" s="10">
        <f t="shared" ca="1" si="782"/>
        <v>1</v>
      </c>
      <c r="CB132" s="10">
        <f t="shared" ca="1" si="782"/>
        <v>3</v>
      </c>
      <c r="CC132" s="10">
        <f t="shared" ca="1" si="12"/>
        <v>3</v>
      </c>
      <c r="CD132" s="10">
        <f t="shared" ref="CD132:CH132" ca="1" si="783">IF(AA132="Not at all",1,IF(AA132="A little bit",2,IF(AA132="Moderately",3,IF(AA132="Quite a bit",4,IF(AA132="Extremely",5)))))</f>
        <v>3</v>
      </c>
      <c r="CE132" s="10">
        <f t="shared" ca="1" si="783"/>
        <v>3</v>
      </c>
      <c r="CF132" s="10">
        <f t="shared" ca="1" si="783"/>
        <v>3</v>
      </c>
      <c r="CG132" s="10">
        <f t="shared" ca="1" si="783"/>
        <v>2</v>
      </c>
      <c r="CH132" s="10">
        <f t="shared" ca="1" si="783"/>
        <v>2</v>
      </c>
      <c r="CI132" s="10">
        <f t="shared" ref="CI132:CT132" ca="1" si="784">IF(AF132="Never",1,IF(AF132="Rarely",2,IF(AF132="Sometimes",3,IF(AF132="Often",4,IF(AF132="Very Often",5)))))</f>
        <v>3</v>
      </c>
      <c r="CJ132" s="10">
        <f t="shared" ca="1" si="784"/>
        <v>3</v>
      </c>
      <c r="CK132" s="10">
        <f t="shared" ca="1" si="784"/>
        <v>3</v>
      </c>
      <c r="CL132" s="10">
        <f t="shared" ca="1" si="784"/>
        <v>3</v>
      </c>
      <c r="CM132" s="10">
        <f t="shared" ca="1" si="784"/>
        <v>2</v>
      </c>
      <c r="CN132" s="10">
        <f t="shared" ca="1" si="784"/>
        <v>2</v>
      </c>
      <c r="CO132" s="10">
        <f t="shared" ca="1" si="784"/>
        <v>2</v>
      </c>
      <c r="CP132" s="10">
        <f t="shared" ca="1" si="784"/>
        <v>1</v>
      </c>
      <c r="CQ132" s="10">
        <f t="shared" ca="1" si="784"/>
        <v>1</v>
      </c>
      <c r="CR132" s="10">
        <f t="shared" ca="1" si="784"/>
        <v>1</v>
      </c>
      <c r="CS132" s="10">
        <f t="shared" ca="1" si="784"/>
        <v>1</v>
      </c>
      <c r="CT132" s="10">
        <f t="shared" ca="1" si="784"/>
        <v>1</v>
      </c>
      <c r="CU132" s="10">
        <f t="shared" ca="1" si="15"/>
        <v>1</v>
      </c>
      <c r="CV132" s="1">
        <f t="shared" ref="CV132:DE132" ca="1" si="785">IF(AS132="Strongly Disagree",1,IF(AS132="Disagree",2,IF(AS132="Neutral",3,IF(AS132="Agree",4,IF(AS132="Strongly Agree",5)))))</f>
        <v>3</v>
      </c>
      <c r="CW132" s="1">
        <f t="shared" ca="1" si="785"/>
        <v>3</v>
      </c>
      <c r="CX132" s="1">
        <f t="shared" ca="1" si="785"/>
        <v>3</v>
      </c>
      <c r="CY132" s="1">
        <f t="shared" ca="1" si="785"/>
        <v>2</v>
      </c>
      <c r="CZ132" s="1">
        <f t="shared" ca="1" si="785"/>
        <v>2</v>
      </c>
      <c r="DA132" s="1">
        <f t="shared" ca="1" si="785"/>
        <v>2</v>
      </c>
      <c r="DB132" s="1">
        <f t="shared" ca="1" si="785"/>
        <v>4</v>
      </c>
      <c r="DC132" s="1">
        <f t="shared" ca="1" si="785"/>
        <v>3</v>
      </c>
      <c r="DD132" s="1">
        <f t="shared" ca="1" si="785"/>
        <v>3</v>
      </c>
      <c r="DE132" s="1">
        <f t="shared" ca="1" si="785"/>
        <v>3</v>
      </c>
      <c r="DG132" s="1">
        <f t="shared" ca="1" si="17"/>
        <v>3</v>
      </c>
    </row>
    <row r="133" spans="1:111" ht="15">
      <c r="A133" s="8">
        <f ca="1">IFERROR(__xludf.DUMMYFUNCTION("""COMPUTED_VALUE"""),43802.6976272453)</f>
        <v>43802.697627245303</v>
      </c>
      <c r="B133" s="1" t="str">
        <f ca="1">IFERROR(__xludf.DUMMYFUNCTION("""COMPUTED_VALUE"""),"Yes")</f>
        <v>Yes</v>
      </c>
      <c r="C133" s="3" t="str">
        <f ca="1">IFERROR(__xludf.DUMMYFUNCTION("""COMPUTED_VALUE"""),"Sworn Officer")</f>
        <v>Sworn Officer</v>
      </c>
      <c r="D133" s="1" t="str">
        <f ca="1">IFERROR(__xludf.DUMMYFUNCTION("""COMPUTED_VALUE"""),"7-13 years")</f>
        <v>7-13 years</v>
      </c>
      <c r="E133" s="1" t="str">
        <f ca="1">IFERROR(__xludf.DUMMYFUNCTION("""COMPUTED_VALUE"""),"Quite a bit")</f>
        <v>Quite a bit</v>
      </c>
      <c r="F133" s="1" t="str">
        <f ca="1">IFERROR(__xludf.DUMMYFUNCTION("""COMPUTED_VALUE"""),"Yes")</f>
        <v>Yes</v>
      </c>
      <c r="G133" s="1" t="str">
        <f ca="1">IFERROR(__xludf.DUMMYFUNCTION("""COMPUTED_VALUE"""),"Often")</f>
        <v>Often</v>
      </c>
      <c r="H133" s="1" t="str">
        <f ca="1">IFERROR(__xludf.DUMMYFUNCTION("""COMPUTED_VALUE"""),"Quite a bit")</f>
        <v>Quite a bit</v>
      </c>
      <c r="I133" s="1" t="str">
        <f ca="1">IFERROR(__xludf.DUMMYFUNCTION("""COMPUTED_VALUE"""),"Yes")</f>
        <v>Yes</v>
      </c>
      <c r="J133" s="1" t="str">
        <f ca="1">IFERROR(__xludf.DUMMYFUNCTION("""COMPUTED_VALUE"""),"Yes")</f>
        <v>Yes</v>
      </c>
      <c r="K133" s="1" t="str">
        <f ca="1">IFERROR(__xludf.DUMMYFUNCTION("""COMPUTED_VALUE"""),"Sometimes")</f>
        <v>Sometimes</v>
      </c>
      <c r="L133" s="1" t="str">
        <f ca="1">IFERROR(__xludf.DUMMYFUNCTION("""COMPUTED_VALUE"""),"Neutral")</f>
        <v>Neutral</v>
      </c>
      <c r="M133" s="1" t="str">
        <f ca="1">IFERROR(__xludf.DUMMYFUNCTION("""COMPUTED_VALUE"""),"Agree")</f>
        <v>Agree</v>
      </c>
      <c r="N133" s="1" t="str">
        <f ca="1">IFERROR(__xludf.DUMMYFUNCTION("""COMPUTED_VALUE"""),"Quite a bit")</f>
        <v>Quite a bit</v>
      </c>
      <c r="O133" s="1" t="str">
        <f ca="1">IFERROR(__xludf.DUMMYFUNCTION("""COMPUTED_VALUE"""),"Neutral")</f>
        <v>Neutral</v>
      </c>
      <c r="P133" s="1" t="str">
        <f ca="1">IFERROR(__xludf.DUMMYFUNCTION("""COMPUTED_VALUE"""),"Extremely")</f>
        <v>Extremely</v>
      </c>
      <c r="Q133" s="1" t="str">
        <f ca="1">IFERROR(__xludf.DUMMYFUNCTION("""COMPUTED_VALUE"""),"Extremely")</f>
        <v>Extremely</v>
      </c>
      <c r="R133" s="1" t="str">
        <f ca="1">IFERROR(__xludf.DUMMYFUNCTION("""COMPUTED_VALUE"""),"Extremely")</f>
        <v>Extremely</v>
      </c>
      <c r="S133" s="1" t="str">
        <f ca="1">IFERROR(__xludf.DUMMYFUNCTION("""COMPUTED_VALUE"""),"Extremely")</f>
        <v>Extremely</v>
      </c>
      <c r="T133" s="1" t="str">
        <f ca="1">IFERROR(__xludf.DUMMYFUNCTION("""COMPUTED_VALUE"""),"Quite a bit")</f>
        <v>Quite a bit</v>
      </c>
      <c r="U133" s="1" t="str">
        <f ca="1">IFERROR(__xludf.DUMMYFUNCTION("""COMPUTED_VALUE"""),"Extremely")</f>
        <v>Extremely</v>
      </c>
      <c r="V133" s="1" t="str">
        <f ca="1">IFERROR(__xludf.DUMMYFUNCTION("""COMPUTED_VALUE"""),"Moderately")</f>
        <v>Moderately</v>
      </c>
      <c r="W133" s="1" t="str">
        <f ca="1">IFERROR(__xludf.DUMMYFUNCTION("""COMPUTED_VALUE"""),"Moderately")</f>
        <v>Moderately</v>
      </c>
      <c r="X133" s="1" t="str">
        <f ca="1">IFERROR(__xludf.DUMMYFUNCTION("""COMPUTED_VALUE"""),"Moderately")</f>
        <v>Moderately</v>
      </c>
      <c r="Y133" s="1" t="str">
        <f ca="1">IFERROR(__xludf.DUMMYFUNCTION("""COMPUTED_VALUE"""),"Extremely")</f>
        <v>Extremely</v>
      </c>
      <c r="Z133" s="1" t="str">
        <f ca="1">IFERROR(__xludf.DUMMYFUNCTION("""COMPUTED_VALUE"""),"Both")</f>
        <v>Both</v>
      </c>
      <c r="AA133" s="1" t="str">
        <f ca="1">IFERROR(__xludf.DUMMYFUNCTION("""COMPUTED_VALUE"""),"Quite a bit")</f>
        <v>Quite a bit</v>
      </c>
      <c r="AB133" s="1" t="str">
        <f ca="1">IFERROR(__xludf.DUMMYFUNCTION("""COMPUTED_VALUE"""),"Extremely")</f>
        <v>Extremely</v>
      </c>
      <c r="AC133" s="1" t="str">
        <f ca="1">IFERROR(__xludf.DUMMYFUNCTION("""COMPUTED_VALUE"""),"Quite a bit")</f>
        <v>Quite a bit</v>
      </c>
      <c r="AD133" s="1" t="str">
        <f ca="1">IFERROR(__xludf.DUMMYFUNCTION("""COMPUTED_VALUE"""),"A little bit")</f>
        <v>A little bit</v>
      </c>
      <c r="AE133" s="1" t="str">
        <f ca="1">IFERROR(__xludf.DUMMYFUNCTION("""COMPUTED_VALUE"""),"Not at all")</f>
        <v>Not at all</v>
      </c>
      <c r="AF133" s="1" t="str">
        <f ca="1">IFERROR(__xludf.DUMMYFUNCTION("""COMPUTED_VALUE"""),"Sometimes")</f>
        <v>Sometimes</v>
      </c>
      <c r="AG133" s="1" t="str">
        <f ca="1">IFERROR(__xludf.DUMMYFUNCTION("""COMPUTED_VALUE"""),"Very Often")</f>
        <v>Very Often</v>
      </c>
      <c r="AH133" s="1" t="str">
        <f ca="1">IFERROR(__xludf.DUMMYFUNCTION("""COMPUTED_VALUE"""),"Never")</f>
        <v>Never</v>
      </c>
      <c r="AI133" s="1" t="str">
        <f ca="1">IFERROR(__xludf.DUMMYFUNCTION("""COMPUTED_VALUE"""),"Sometimes")</f>
        <v>Sometimes</v>
      </c>
      <c r="AJ133" s="1" t="str">
        <f ca="1">IFERROR(__xludf.DUMMYFUNCTION("""COMPUTED_VALUE"""),"Often")</f>
        <v>Often</v>
      </c>
      <c r="AK133" s="1" t="str">
        <f ca="1">IFERROR(__xludf.DUMMYFUNCTION("""COMPUTED_VALUE"""),"Sometimes")</f>
        <v>Sometimes</v>
      </c>
      <c r="AL133" s="1" t="str">
        <f ca="1">IFERROR(__xludf.DUMMYFUNCTION("""COMPUTED_VALUE"""),"Very Often")</f>
        <v>Very Often</v>
      </c>
      <c r="AM133" s="1" t="str">
        <f ca="1">IFERROR(__xludf.DUMMYFUNCTION("""COMPUTED_VALUE"""),"Sometimes")</f>
        <v>Sometimes</v>
      </c>
      <c r="AN133" s="1" t="str">
        <f ca="1">IFERROR(__xludf.DUMMYFUNCTION("""COMPUTED_VALUE"""),"Very Often")</f>
        <v>Very Often</v>
      </c>
      <c r="AO133" s="1" t="str">
        <f ca="1">IFERROR(__xludf.DUMMYFUNCTION("""COMPUTED_VALUE"""),"Very Often")</f>
        <v>Very Often</v>
      </c>
      <c r="AP133" s="1" t="str">
        <f ca="1">IFERROR(__xludf.DUMMYFUNCTION("""COMPUTED_VALUE"""),"Very Often")</f>
        <v>Very Often</v>
      </c>
      <c r="AQ133" s="1" t="str">
        <f ca="1">IFERROR(__xludf.DUMMYFUNCTION("""COMPUTED_VALUE"""),"Sometimes")</f>
        <v>Sometimes</v>
      </c>
      <c r="AR133" s="1" t="str">
        <f ca="1">IFERROR(__xludf.DUMMYFUNCTION("""COMPUTED_VALUE"""),"(2-3)x’s a Month")</f>
        <v>(2-3)x’s a Month</v>
      </c>
      <c r="AS133" s="1" t="str">
        <f ca="1">IFERROR(__xludf.DUMMYFUNCTION("""COMPUTED_VALUE"""),"Strongly Disagree")</f>
        <v>Strongly Disagree</v>
      </c>
      <c r="AT133" s="1" t="str">
        <f ca="1">IFERROR(__xludf.DUMMYFUNCTION("""COMPUTED_VALUE"""),"Disagree")</f>
        <v>Disagree</v>
      </c>
      <c r="AU133" s="1" t="str">
        <f ca="1">IFERROR(__xludf.DUMMYFUNCTION("""COMPUTED_VALUE"""),"Neutral")</f>
        <v>Neutral</v>
      </c>
      <c r="AV133" s="1" t="str">
        <f ca="1">IFERROR(__xludf.DUMMYFUNCTION("""COMPUTED_VALUE"""),"Strongly Disagree")</f>
        <v>Strongly Disagree</v>
      </c>
      <c r="AW133" s="1" t="str">
        <f ca="1">IFERROR(__xludf.DUMMYFUNCTION("""COMPUTED_VALUE"""),"Strongly Disagree")</f>
        <v>Strongly Disagree</v>
      </c>
      <c r="AX133" s="1" t="str">
        <f ca="1">IFERROR(__xludf.DUMMYFUNCTION("""COMPUTED_VALUE"""),"Strongly Disagree")</f>
        <v>Strongly Disagree</v>
      </c>
      <c r="AY133" s="1" t="str">
        <f ca="1">IFERROR(__xludf.DUMMYFUNCTION("""COMPUTED_VALUE"""),"Strongly Disagree")</f>
        <v>Strongly Disagree</v>
      </c>
      <c r="AZ133" s="1" t="str">
        <f ca="1">IFERROR(__xludf.DUMMYFUNCTION("""COMPUTED_VALUE"""),"Strongly Disagree")</f>
        <v>Strongly Disagree</v>
      </c>
      <c r="BA133" s="1" t="str">
        <f ca="1">IFERROR(__xludf.DUMMYFUNCTION("""COMPUTED_VALUE"""),"Strongly Agree")</f>
        <v>Strongly Agree</v>
      </c>
      <c r="BB133" s="1" t="str">
        <f ca="1">IFERROR(__xludf.DUMMYFUNCTION("""COMPUTED_VALUE"""),"Strongly Agree")</f>
        <v>Strongly Agree</v>
      </c>
      <c r="BC133" s="1" t="str">
        <f ca="1">IFERROR(__xludf.DUMMYFUNCTION("""COMPUTED_VALUE"""),"Isolate Yourself, Join in Positive/ Healthy Family Activities, Participate in Healthy Recreation/Hobbies")</f>
        <v>Isolate Yourself, Join in Positive/ Healthy Family Activities, Participate in Healthy Recreation/Hobbies</v>
      </c>
      <c r="BD133" s="1" t="str">
        <f ca="1">IFERROR(__xludf.DUMMYFUNCTION("""COMPUTED_VALUE"""),"Never")</f>
        <v>Never</v>
      </c>
      <c r="BF133" s="1">
        <f t="shared" ca="1" si="0"/>
        <v>1</v>
      </c>
      <c r="BG133" s="7">
        <f t="shared" ca="1" si="1"/>
        <v>2</v>
      </c>
      <c r="BH133" s="1">
        <f t="shared" ca="1" si="2"/>
        <v>4</v>
      </c>
      <c r="BI133" s="10">
        <f t="shared" ca="1" si="3"/>
        <v>1</v>
      </c>
      <c r="BJ133" s="10">
        <f t="shared" ca="1" si="4"/>
        <v>4</v>
      </c>
      <c r="BK133" s="10">
        <f t="shared" ca="1" si="5"/>
        <v>4</v>
      </c>
      <c r="BL133" s="10">
        <f t="shared" ref="BL133:BM133" ca="1" si="786">IF(I133="Yes",1,IF(I133="No",2))</f>
        <v>1</v>
      </c>
      <c r="BM133" s="10">
        <f t="shared" ca="1" si="786"/>
        <v>1</v>
      </c>
      <c r="BN133" s="10">
        <f t="shared" ca="1" si="7"/>
        <v>3</v>
      </c>
      <c r="BO133" s="10">
        <f t="shared" ref="BO133:BP133" ca="1" si="787">IF(L133="Strongly Disagree",1,IF(L133="Disagree",2,IF(L133="Neutral",3,IF(L133="Agree",4,IF(L133="Strongly Agree",5)))))</f>
        <v>3</v>
      </c>
      <c r="BP133" s="10">
        <f t="shared" ca="1" si="787"/>
        <v>4</v>
      </c>
      <c r="BQ133" s="10">
        <f t="shared" ca="1" si="9"/>
        <v>4</v>
      </c>
      <c r="BR133" s="1">
        <f t="shared" ca="1" si="10"/>
        <v>3</v>
      </c>
      <c r="BS133" s="10">
        <f t="shared" ref="BS133:CB133" ca="1" si="788">IF(P133="Not at all",1,IF(P133="A little bit",2,IF(P133="Moderately",3,IF(P133="Quite a bit",4,IF(P133="Extremely",5)))))</f>
        <v>5</v>
      </c>
      <c r="BT133" s="10">
        <f t="shared" ca="1" si="788"/>
        <v>5</v>
      </c>
      <c r="BU133" s="10">
        <f t="shared" ca="1" si="788"/>
        <v>5</v>
      </c>
      <c r="BV133" s="10">
        <f t="shared" ca="1" si="788"/>
        <v>5</v>
      </c>
      <c r="BW133" s="10">
        <f t="shared" ca="1" si="788"/>
        <v>4</v>
      </c>
      <c r="BX133" s="10">
        <f t="shared" ca="1" si="788"/>
        <v>5</v>
      </c>
      <c r="BY133" s="10">
        <f t="shared" ca="1" si="788"/>
        <v>3</v>
      </c>
      <c r="BZ133" s="10">
        <f t="shared" ca="1" si="788"/>
        <v>3</v>
      </c>
      <c r="CA133" s="10">
        <f t="shared" ca="1" si="788"/>
        <v>3</v>
      </c>
      <c r="CB133" s="10">
        <f t="shared" ca="1" si="788"/>
        <v>5</v>
      </c>
      <c r="CC133" s="10">
        <f t="shared" ca="1" si="12"/>
        <v>3</v>
      </c>
      <c r="CD133" s="10">
        <f t="shared" ref="CD133:CH133" ca="1" si="789">IF(AA133="Not at all",1,IF(AA133="A little bit",2,IF(AA133="Moderately",3,IF(AA133="Quite a bit",4,IF(AA133="Extremely",5)))))</f>
        <v>4</v>
      </c>
      <c r="CE133" s="10">
        <f t="shared" ca="1" si="789"/>
        <v>5</v>
      </c>
      <c r="CF133" s="10">
        <f t="shared" ca="1" si="789"/>
        <v>4</v>
      </c>
      <c r="CG133" s="10">
        <f t="shared" ca="1" si="789"/>
        <v>2</v>
      </c>
      <c r="CH133" s="10">
        <f t="shared" ca="1" si="789"/>
        <v>1</v>
      </c>
      <c r="CI133" s="10">
        <f t="shared" ref="CI133:CT133" ca="1" si="790">IF(AF133="Never",1,IF(AF133="Rarely",2,IF(AF133="Sometimes",3,IF(AF133="Often",4,IF(AF133="Very Often",5)))))</f>
        <v>3</v>
      </c>
      <c r="CJ133" s="10">
        <f t="shared" ca="1" si="790"/>
        <v>5</v>
      </c>
      <c r="CK133" s="10">
        <f t="shared" ca="1" si="790"/>
        <v>1</v>
      </c>
      <c r="CL133" s="10">
        <f t="shared" ca="1" si="790"/>
        <v>3</v>
      </c>
      <c r="CM133" s="10">
        <f t="shared" ca="1" si="790"/>
        <v>4</v>
      </c>
      <c r="CN133" s="10">
        <f t="shared" ca="1" si="790"/>
        <v>3</v>
      </c>
      <c r="CO133" s="10">
        <f t="shared" ca="1" si="790"/>
        <v>5</v>
      </c>
      <c r="CP133" s="10">
        <f t="shared" ca="1" si="790"/>
        <v>3</v>
      </c>
      <c r="CQ133" s="10">
        <f t="shared" ca="1" si="790"/>
        <v>5</v>
      </c>
      <c r="CR133" s="10">
        <f t="shared" ca="1" si="790"/>
        <v>5</v>
      </c>
      <c r="CS133" s="10">
        <f t="shared" ca="1" si="790"/>
        <v>5</v>
      </c>
      <c r="CT133" s="10">
        <f t="shared" ca="1" si="790"/>
        <v>3</v>
      </c>
      <c r="CU133" s="10" t="b">
        <f t="shared" ca="1" si="15"/>
        <v>0</v>
      </c>
      <c r="CV133" s="1">
        <f t="shared" ref="CV133:DE133" ca="1" si="791">IF(AS133="Strongly Disagree",1,IF(AS133="Disagree",2,IF(AS133="Neutral",3,IF(AS133="Agree",4,IF(AS133="Strongly Agree",5)))))</f>
        <v>1</v>
      </c>
      <c r="CW133" s="1">
        <f t="shared" ca="1" si="791"/>
        <v>2</v>
      </c>
      <c r="CX133" s="1">
        <f t="shared" ca="1" si="791"/>
        <v>3</v>
      </c>
      <c r="CY133" s="1">
        <f t="shared" ca="1" si="791"/>
        <v>1</v>
      </c>
      <c r="CZ133" s="1">
        <f t="shared" ca="1" si="791"/>
        <v>1</v>
      </c>
      <c r="DA133" s="1">
        <f t="shared" ca="1" si="791"/>
        <v>1</v>
      </c>
      <c r="DB133" s="1">
        <f t="shared" ca="1" si="791"/>
        <v>1</v>
      </c>
      <c r="DC133" s="1">
        <f t="shared" ca="1" si="791"/>
        <v>1</v>
      </c>
      <c r="DD133" s="1">
        <f t="shared" ca="1" si="791"/>
        <v>5</v>
      </c>
      <c r="DE133" s="1">
        <f t="shared" ca="1" si="791"/>
        <v>5</v>
      </c>
      <c r="DG133" s="1">
        <f t="shared" ca="1" si="17"/>
        <v>1</v>
      </c>
    </row>
    <row r="134" spans="1:111" ht="15">
      <c r="A134" s="8">
        <f ca="1">IFERROR(__xludf.DUMMYFUNCTION("""COMPUTED_VALUE"""),43802.7033675347)</f>
        <v>43802.703367534697</v>
      </c>
      <c r="B134" s="1" t="str">
        <f ca="1">IFERROR(__xludf.DUMMYFUNCTION("""COMPUTED_VALUE"""),"Yes")</f>
        <v>Yes</v>
      </c>
      <c r="C134" s="3" t="str">
        <f ca="1">IFERROR(__xludf.DUMMYFUNCTION("""COMPUTED_VALUE"""),"Sworn Officer")</f>
        <v>Sworn Officer</v>
      </c>
      <c r="D134" s="1" t="str">
        <f ca="1">IFERROR(__xludf.DUMMYFUNCTION("""COMPUTED_VALUE"""),"14-20 years")</f>
        <v>14-20 years</v>
      </c>
      <c r="E134" s="1" t="str">
        <f ca="1">IFERROR(__xludf.DUMMYFUNCTION("""COMPUTED_VALUE"""),"A little bit")</f>
        <v>A little bit</v>
      </c>
      <c r="F134" s="1" t="str">
        <f ca="1">IFERROR(__xludf.DUMMYFUNCTION("""COMPUTED_VALUE"""),"No")</f>
        <v>No</v>
      </c>
      <c r="G134" s="1" t="str">
        <f ca="1">IFERROR(__xludf.DUMMYFUNCTION("""COMPUTED_VALUE"""),"Rarely")</f>
        <v>Rarely</v>
      </c>
      <c r="H134" s="1" t="str">
        <f ca="1">IFERROR(__xludf.DUMMYFUNCTION("""COMPUTED_VALUE"""),"A little bit")</f>
        <v>A little bit</v>
      </c>
      <c r="I134" s="1" t="str">
        <f ca="1">IFERROR(__xludf.DUMMYFUNCTION("""COMPUTED_VALUE"""),"No")</f>
        <v>No</v>
      </c>
      <c r="J134" s="1" t="str">
        <f ca="1">IFERROR(__xludf.DUMMYFUNCTION("""COMPUTED_VALUE"""),"No")</f>
        <v>No</v>
      </c>
      <c r="K134" s="1" t="str">
        <f ca="1">IFERROR(__xludf.DUMMYFUNCTION("""COMPUTED_VALUE"""),"Rarely")</f>
        <v>Rarely</v>
      </c>
      <c r="L134" s="1" t="str">
        <f ca="1">IFERROR(__xludf.DUMMYFUNCTION("""COMPUTED_VALUE"""),"Disagree")</f>
        <v>Disagree</v>
      </c>
      <c r="M134" s="1" t="str">
        <f ca="1">IFERROR(__xludf.DUMMYFUNCTION("""COMPUTED_VALUE"""),"Neutral")</f>
        <v>Neutral</v>
      </c>
      <c r="N134" s="1" t="str">
        <f ca="1">IFERROR(__xludf.DUMMYFUNCTION("""COMPUTED_VALUE"""),"A little bit")</f>
        <v>A little bit</v>
      </c>
      <c r="O134" s="1" t="str">
        <f ca="1">IFERROR(__xludf.DUMMYFUNCTION("""COMPUTED_VALUE"""),"Neutral")</f>
        <v>Neutral</v>
      </c>
      <c r="P134" s="1" t="str">
        <f ca="1">IFERROR(__xludf.DUMMYFUNCTION("""COMPUTED_VALUE"""),"A little bit")</f>
        <v>A little bit</v>
      </c>
      <c r="Q134" s="1" t="str">
        <f ca="1">IFERROR(__xludf.DUMMYFUNCTION("""COMPUTED_VALUE"""),"A little bit")</f>
        <v>A little bit</v>
      </c>
      <c r="R134" s="1" t="str">
        <f ca="1">IFERROR(__xludf.DUMMYFUNCTION("""COMPUTED_VALUE"""),"A little bit")</f>
        <v>A little bit</v>
      </c>
      <c r="S134" s="1" t="str">
        <f ca="1">IFERROR(__xludf.DUMMYFUNCTION("""COMPUTED_VALUE"""),"Not at all")</f>
        <v>Not at all</v>
      </c>
      <c r="T134" s="1" t="str">
        <f ca="1">IFERROR(__xludf.DUMMYFUNCTION("""COMPUTED_VALUE"""),"A little bit")</f>
        <v>A little bit</v>
      </c>
      <c r="U134" s="1" t="str">
        <f ca="1">IFERROR(__xludf.DUMMYFUNCTION("""COMPUTED_VALUE"""),"Not at all")</f>
        <v>Not at all</v>
      </c>
      <c r="V134" s="1" t="str">
        <f ca="1">IFERROR(__xludf.DUMMYFUNCTION("""COMPUTED_VALUE"""),"Not at all")</f>
        <v>Not at all</v>
      </c>
      <c r="W134" s="1" t="str">
        <f ca="1">IFERROR(__xludf.DUMMYFUNCTION("""COMPUTED_VALUE"""),"Not at all")</f>
        <v>Not at all</v>
      </c>
      <c r="X134" s="1" t="str">
        <f ca="1">IFERROR(__xludf.DUMMYFUNCTION("""COMPUTED_VALUE"""),"Not at all")</f>
        <v>Not at all</v>
      </c>
      <c r="Y134" s="1" t="str">
        <f ca="1">IFERROR(__xludf.DUMMYFUNCTION("""COMPUTED_VALUE"""),"Moderately")</f>
        <v>Moderately</v>
      </c>
      <c r="Z134" s="1" t="str">
        <f ca="1">IFERROR(__xludf.DUMMYFUNCTION("""COMPUTED_VALUE"""),"Negatively")</f>
        <v>Negatively</v>
      </c>
      <c r="AA134" s="1" t="str">
        <f ca="1">IFERROR(__xludf.DUMMYFUNCTION("""COMPUTED_VALUE"""),"Quite a bit")</f>
        <v>Quite a bit</v>
      </c>
      <c r="AB134" s="1" t="str">
        <f ca="1">IFERROR(__xludf.DUMMYFUNCTION("""COMPUTED_VALUE"""),"Not at all")</f>
        <v>Not at all</v>
      </c>
      <c r="AC134" s="1" t="str">
        <f ca="1">IFERROR(__xludf.DUMMYFUNCTION("""COMPUTED_VALUE"""),"Not at all")</f>
        <v>Not at all</v>
      </c>
      <c r="AD134" s="1" t="str">
        <f ca="1">IFERROR(__xludf.DUMMYFUNCTION("""COMPUTED_VALUE"""),"A little bit")</f>
        <v>A little bit</v>
      </c>
      <c r="AE134" s="1" t="str">
        <f ca="1">IFERROR(__xludf.DUMMYFUNCTION("""COMPUTED_VALUE"""),"Not at all")</f>
        <v>Not at all</v>
      </c>
      <c r="AF134" s="1" t="str">
        <f ca="1">IFERROR(__xludf.DUMMYFUNCTION("""COMPUTED_VALUE"""),"Sometimes")</f>
        <v>Sometimes</v>
      </c>
      <c r="AG134" s="1" t="str">
        <f ca="1">IFERROR(__xludf.DUMMYFUNCTION("""COMPUTED_VALUE"""),"Often")</f>
        <v>Often</v>
      </c>
      <c r="AH134" s="1" t="str">
        <f ca="1">IFERROR(__xludf.DUMMYFUNCTION("""COMPUTED_VALUE"""),"Never")</f>
        <v>Never</v>
      </c>
      <c r="AI134" s="1" t="str">
        <f ca="1">IFERROR(__xludf.DUMMYFUNCTION("""COMPUTED_VALUE"""),"Sometimes")</f>
        <v>Sometimes</v>
      </c>
      <c r="AJ134" s="1" t="str">
        <f ca="1">IFERROR(__xludf.DUMMYFUNCTION("""COMPUTED_VALUE"""),"Rarely")</f>
        <v>Rarely</v>
      </c>
      <c r="AK134" s="1" t="str">
        <f ca="1">IFERROR(__xludf.DUMMYFUNCTION("""COMPUTED_VALUE"""),"Rarely")</f>
        <v>Rarely</v>
      </c>
      <c r="AL134" s="1" t="str">
        <f ca="1">IFERROR(__xludf.DUMMYFUNCTION("""COMPUTED_VALUE"""),"Sometimes")</f>
        <v>Sometimes</v>
      </c>
      <c r="AM134" s="1" t="str">
        <f ca="1">IFERROR(__xludf.DUMMYFUNCTION("""COMPUTED_VALUE"""),"Rarely")</f>
        <v>Rarely</v>
      </c>
      <c r="AN134" s="1" t="str">
        <f ca="1">IFERROR(__xludf.DUMMYFUNCTION("""COMPUTED_VALUE"""),"Sometimes")</f>
        <v>Sometimes</v>
      </c>
      <c r="AO134" s="1" t="str">
        <f ca="1">IFERROR(__xludf.DUMMYFUNCTION("""COMPUTED_VALUE"""),"Rarely")</f>
        <v>Rarely</v>
      </c>
      <c r="AP134" s="1" t="str">
        <f ca="1">IFERROR(__xludf.DUMMYFUNCTION("""COMPUTED_VALUE"""),"Rarely")</f>
        <v>Rarely</v>
      </c>
      <c r="AQ134" s="1" t="str">
        <f ca="1">IFERROR(__xludf.DUMMYFUNCTION("""COMPUTED_VALUE"""),"Never")</f>
        <v>Never</v>
      </c>
      <c r="AR134" s="1" t="str">
        <f ca="1">IFERROR(__xludf.DUMMYFUNCTION("""COMPUTED_VALUE"""),"Never")</f>
        <v>Never</v>
      </c>
      <c r="AS134" s="1" t="str">
        <f ca="1">IFERROR(__xludf.DUMMYFUNCTION("""COMPUTED_VALUE"""),"Disagree")</f>
        <v>Disagree</v>
      </c>
      <c r="AT134" s="1" t="str">
        <f ca="1">IFERROR(__xludf.DUMMYFUNCTION("""COMPUTED_VALUE"""),"Agree")</f>
        <v>Agree</v>
      </c>
      <c r="AU134" s="1" t="str">
        <f ca="1">IFERROR(__xludf.DUMMYFUNCTION("""COMPUTED_VALUE"""),"Agree")</f>
        <v>Agree</v>
      </c>
      <c r="AV134" s="1" t="str">
        <f ca="1">IFERROR(__xludf.DUMMYFUNCTION("""COMPUTED_VALUE"""),"Disagree")</f>
        <v>Disagree</v>
      </c>
      <c r="AW134" s="1" t="str">
        <f ca="1">IFERROR(__xludf.DUMMYFUNCTION("""COMPUTED_VALUE"""),"Agree")</f>
        <v>Agree</v>
      </c>
      <c r="AX134" s="1" t="str">
        <f ca="1">IFERROR(__xludf.DUMMYFUNCTION("""COMPUTED_VALUE"""),"Agree")</f>
        <v>Agree</v>
      </c>
      <c r="AY134" s="1" t="str">
        <f ca="1">IFERROR(__xludf.DUMMYFUNCTION("""COMPUTED_VALUE"""),"Agree")</f>
        <v>Agree</v>
      </c>
      <c r="AZ134" s="1" t="str">
        <f ca="1">IFERROR(__xludf.DUMMYFUNCTION("""COMPUTED_VALUE"""),"Agree")</f>
        <v>Agree</v>
      </c>
      <c r="BA134" s="1" t="str">
        <f ca="1">IFERROR(__xludf.DUMMYFUNCTION("""COMPUTED_VALUE"""),"Neutral")</f>
        <v>Neutral</v>
      </c>
      <c r="BB134" s="1" t="str">
        <f ca="1">IFERROR(__xludf.DUMMYFUNCTION("""COMPUTED_VALUE"""),"Disagree")</f>
        <v>Disagree</v>
      </c>
      <c r="BC134" s="1" t="str">
        <f ca="1">IFERROR(__xludf.DUMMYFUNCTION("""COMPUTED_VALUE"""),"Exercise, Talk to others outside of the department about your hard shift, Talk to only those inside the department about your hard shift")</f>
        <v>Exercise, Talk to others outside of the department about your hard shift, Talk to only those inside the department about your hard shift</v>
      </c>
      <c r="BD134" s="1" t="str">
        <f ca="1">IFERROR(__xludf.DUMMYFUNCTION("""COMPUTED_VALUE"""),"Sometimes")</f>
        <v>Sometimes</v>
      </c>
      <c r="BF134" s="1">
        <f t="shared" ca="1" si="0"/>
        <v>1</v>
      </c>
      <c r="BG134" s="7">
        <f t="shared" ca="1" si="1"/>
        <v>3</v>
      </c>
      <c r="BH134" s="1">
        <f t="shared" ca="1" si="2"/>
        <v>2</v>
      </c>
      <c r="BI134" s="10">
        <f t="shared" ca="1" si="3"/>
        <v>2</v>
      </c>
      <c r="BJ134" s="10">
        <f t="shared" ca="1" si="4"/>
        <v>2</v>
      </c>
      <c r="BK134" s="10">
        <f t="shared" ca="1" si="5"/>
        <v>2</v>
      </c>
      <c r="BL134" s="10">
        <f t="shared" ref="BL134:BM134" ca="1" si="792">IF(I134="Yes",1,IF(I134="No",2))</f>
        <v>2</v>
      </c>
      <c r="BM134" s="10">
        <f t="shared" ca="1" si="792"/>
        <v>2</v>
      </c>
      <c r="BN134" s="10">
        <f t="shared" ca="1" si="7"/>
        <v>2</v>
      </c>
      <c r="BO134" s="10">
        <f t="shared" ref="BO134:BP134" ca="1" si="793">IF(L134="Strongly Disagree",1,IF(L134="Disagree",2,IF(L134="Neutral",3,IF(L134="Agree",4,IF(L134="Strongly Agree",5)))))</f>
        <v>2</v>
      </c>
      <c r="BP134" s="10">
        <f t="shared" ca="1" si="793"/>
        <v>3</v>
      </c>
      <c r="BQ134" s="10">
        <f t="shared" ca="1" si="9"/>
        <v>2</v>
      </c>
      <c r="BR134" s="1">
        <f t="shared" ca="1" si="10"/>
        <v>3</v>
      </c>
      <c r="BS134" s="10">
        <f t="shared" ref="BS134:CB134" ca="1" si="794">IF(P134="Not at all",1,IF(P134="A little bit",2,IF(P134="Moderately",3,IF(P134="Quite a bit",4,IF(P134="Extremely",5)))))</f>
        <v>2</v>
      </c>
      <c r="BT134" s="10">
        <f t="shared" ca="1" si="794"/>
        <v>2</v>
      </c>
      <c r="BU134" s="10">
        <f t="shared" ca="1" si="794"/>
        <v>2</v>
      </c>
      <c r="BV134" s="10">
        <f t="shared" ca="1" si="794"/>
        <v>1</v>
      </c>
      <c r="BW134" s="10">
        <f t="shared" ca="1" si="794"/>
        <v>2</v>
      </c>
      <c r="BX134" s="10">
        <f t="shared" ca="1" si="794"/>
        <v>1</v>
      </c>
      <c r="BY134" s="10">
        <f t="shared" ca="1" si="794"/>
        <v>1</v>
      </c>
      <c r="BZ134" s="10">
        <f t="shared" ca="1" si="794"/>
        <v>1</v>
      </c>
      <c r="CA134" s="10">
        <f t="shared" ca="1" si="794"/>
        <v>1</v>
      </c>
      <c r="CB134" s="10">
        <f t="shared" ca="1" si="794"/>
        <v>3</v>
      </c>
      <c r="CC134" s="10">
        <f t="shared" ca="1" si="12"/>
        <v>1</v>
      </c>
      <c r="CD134" s="10">
        <f t="shared" ref="CD134:CH134" ca="1" si="795">IF(AA134="Not at all",1,IF(AA134="A little bit",2,IF(AA134="Moderately",3,IF(AA134="Quite a bit",4,IF(AA134="Extremely",5)))))</f>
        <v>4</v>
      </c>
      <c r="CE134" s="10">
        <f t="shared" ca="1" si="795"/>
        <v>1</v>
      </c>
      <c r="CF134" s="10">
        <f t="shared" ca="1" si="795"/>
        <v>1</v>
      </c>
      <c r="CG134" s="10">
        <f t="shared" ca="1" si="795"/>
        <v>2</v>
      </c>
      <c r="CH134" s="10">
        <f t="shared" ca="1" si="795"/>
        <v>1</v>
      </c>
      <c r="CI134" s="10">
        <f t="shared" ref="CI134:CT134" ca="1" si="796">IF(AF134="Never",1,IF(AF134="Rarely",2,IF(AF134="Sometimes",3,IF(AF134="Often",4,IF(AF134="Very Often",5)))))</f>
        <v>3</v>
      </c>
      <c r="CJ134" s="10">
        <f t="shared" ca="1" si="796"/>
        <v>4</v>
      </c>
      <c r="CK134" s="10">
        <f t="shared" ca="1" si="796"/>
        <v>1</v>
      </c>
      <c r="CL134" s="10">
        <f t="shared" ca="1" si="796"/>
        <v>3</v>
      </c>
      <c r="CM134" s="10">
        <f t="shared" ca="1" si="796"/>
        <v>2</v>
      </c>
      <c r="CN134" s="10">
        <f t="shared" ca="1" si="796"/>
        <v>2</v>
      </c>
      <c r="CO134" s="10">
        <f t="shared" ca="1" si="796"/>
        <v>3</v>
      </c>
      <c r="CP134" s="10">
        <f t="shared" ca="1" si="796"/>
        <v>2</v>
      </c>
      <c r="CQ134" s="10">
        <f t="shared" ca="1" si="796"/>
        <v>3</v>
      </c>
      <c r="CR134" s="10">
        <f t="shared" ca="1" si="796"/>
        <v>2</v>
      </c>
      <c r="CS134" s="10">
        <f t="shared" ca="1" si="796"/>
        <v>2</v>
      </c>
      <c r="CT134" s="10">
        <f t="shared" ca="1" si="796"/>
        <v>1</v>
      </c>
      <c r="CU134" s="10">
        <f t="shared" ca="1" si="15"/>
        <v>1</v>
      </c>
      <c r="CV134" s="1">
        <f t="shared" ref="CV134:DE134" ca="1" si="797">IF(AS134="Strongly Disagree",1,IF(AS134="Disagree",2,IF(AS134="Neutral",3,IF(AS134="Agree",4,IF(AS134="Strongly Agree",5)))))</f>
        <v>2</v>
      </c>
      <c r="CW134" s="1">
        <f t="shared" ca="1" si="797"/>
        <v>4</v>
      </c>
      <c r="CX134" s="1">
        <f t="shared" ca="1" si="797"/>
        <v>4</v>
      </c>
      <c r="CY134" s="1">
        <f t="shared" ca="1" si="797"/>
        <v>2</v>
      </c>
      <c r="CZ134" s="1">
        <f t="shared" ca="1" si="797"/>
        <v>4</v>
      </c>
      <c r="DA134" s="1">
        <f t="shared" ca="1" si="797"/>
        <v>4</v>
      </c>
      <c r="DB134" s="1">
        <f t="shared" ca="1" si="797"/>
        <v>4</v>
      </c>
      <c r="DC134" s="1">
        <f t="shared" ca="1" si="797"/>
        <v>4</v>
      </c>
      <c r="DD134" s="1">
        <f t="shared" ca="1" si="797"/>
        <v>3</v>
      </c>
      <c r="DE134" s="1">
        <f t="shared" ca="1" si="797"/>
        <v>2</v>
      </c>
      <c r="DG134" s="1">
        <f t="shared" ca="1" si="17"/>
        <v>3</v>
      </c>
    </row>
    <row r="135" spans="1:111" ht="15">
      <c r="A135" s="8">
        <f ca="1">IFERROR(__xludf.DUMMYFUNCTION("""COMPUTED_VALUE"""),43802.7054596759)</f>
        <v>43802.705459675897</v>
      </c>
      <c r="B135" s="1" t="str">
        <f ca="1">IFERROR(__xludf.DUMMYFUNCTION("""COMPUTED_VALUE"""),"Yes")</f>
        <v>Yes</v>
      </c>
      <c r="C135" s="3" t="str">
        <f ca="1">IFERROR(__xludf.DUMMYFUNCTION("""COMPUTED_VALUE"""),"Sworn Officer")</f>
        <v>Sworn Officer</v>
      </c>
      <c r="D135" s="1" t="str">
        <f ca="1">IFERROR(__xludf.DUMMYFUNCTION("""COMPUTED_VALUE"""),"20+ years")</f>
        <v>20+ years</v>
      </c>
      <c r="E135" s="1" t="str">
        <f ca="1">IFERROR(__xludf.DUMMYFUNCTION("""COMPUTED_VALUE"""),"Not at all")</f>
        <v>Not at all</v>
      </c>
      <c r="F135" s="1" t="str">
        <f ca="1">IFERROR(__xludf.DUMMYFUNCTION("""COMPUTED_VALUE"""),"No")</f>
        <v>No</v>
      </c>
      <c r="G135" s="1" t="str">
        <f ca="1">IFERROR(__xludf.DUMMYFUNCTION("""COMPUTED_VALUE"""),"Rarely")</f>
        <v>Rarely</v>
      </c>
      <c r="H135" s="1" t="str">
        <f ca="1">IFERROR(__xludf.DUMMYFUNCTION("""COMPUTED_VALUE"""),"Quite a bit")</f>
        <v>Quite a bit</v>
      </c>
      <c r="I135" s="1" t="str">
        <f ca="1">IFERROR(__xludf.DUMMYFUNCTION("""COMPUTED_VALUE"""),"Yes")</f>
        <v>Yes</v>
      </c>
      <c r="J135" s="1" t="str">
        <f ca="1">IFERROR(__xludf.DUMMYFUNCTION("""COMPUTED_VALUE"""),"Yes")</f>
        <v>Yes</v>
      </c>
      <c r="K135" s="1" t="str">
        <f ca="1">IFERROR(__xludf.DUMMYFUNCTION("""COMPUTED_VALUE"""),"Rarely")</f>
        <v>Rarely</v>
      </c>
      <c r="L135" s="1" t="str">
        <f ca="1">IFERROR(__xludf.DUMMYFUNCTION("""COMPUTED_VALUE"""),"Strongly Disagree")</f>
        <v>Strongly Disagree</v>
      </c>
      <c r="M135" s="1" t="str">
        <f ca="1">IFERROR(__xludf.DUMMYFUNCTION("""COMPUTED_VALUE"""),"Neutral")</f>
        <v>Neutral</v>
      </c>
      <c r="N135" s="1" t="str">
        <f ca="1">IFERROR(__xludf.DUMMYFUNCTION("""COMPUTED_VALUE"""),"Moderately")</f>
        <v>Moderately</v>
      </c>
      <c r="O135" s="1" t="str">
        <f ca="1">IFERROR(__xludf.DUMMYFUNCTION("""COMPUTED_VALUE"""),"Disagree")</f>
        <v>Disagree</v>
      </c>
      <c r="P135" s="1" t="str">
        <f ca="1">IFERROR(__xludf.DUMMYFUNCTION("""COMPUTED_VALUE"""),"Quite a bit")</f>
        <v>Quite a bit</v>
      </c>
      <c r="Q135" s="1" t="str">
        <f ca="1">IFERROR(__xludf.DUMMYFUNCTION("""COMPUTED_VALUE"""),"Quite a bit")</f>
        <v>Quite a bit</v>
      </c>
      <c r="R135" s="1" t="str">
        <f ca="1">IFERROR(__xludf.DUMMYFUNCTION("""COMPUTED_VALUE"""),"Moderately")</f>
        <v>Moderately</v>
      </c>
      <c r="S135" s="1" t="str">
        <f ca="1">IFERROR(__xludf.DUMMYFUNCTION("""COMPUTED_VALUE"""),"A little bit")</f>
        <v>A little bit</v>
      </c>
      <c r="T135" s="1" t="str">
        <f ca="1">IFERROR(__xludf.DUMMYFUNCTION("""COMPUTED_VALUE"""),"A little bit")</f>
        <v>A little bit</v>
      </c>
      <c r="U135" s="1" t="str">
        <f ca="1">IFERROR(__xludf.DUMMYFUNCTION("""COMPUTED_VALUE"""),"Moderately")</f>
        <v>Moderately</v>
      </c>
      <c r="V135" s="1" t="str">
        <f ca="1">IFERROR(__xludf.DUMMYFUNCTION("""COMPUTED_VALUE"""),"Quite a bit")</f>
        <v>Quite a bit</v>
      </c>
      <c r="W135" s="1" t="str">
        <f ca="1">IFERROR(__xludf.DUMMYFUNCTION("""COMPUTED_VALUE"""),"A little bit")</f>
        <v>A little bit</v>
      </c>
      <c r="X135" s="1" t="str">
        <f ca="1">IFERROR(__xludf.DUMMYFUNCTION("""COMPUTED_VALUE"""),"Moderately")</f>
        <v>Moderately</v>
      </c>
      <c r="Y135" s="1" t="str">
        <f ca="1">IFERROR(__xludf.DUMMYFUNCTION("""COMPUTED_VALUE"""),"Moderately")</f>
        <v>Moderately</v>
      </c>
      <c r="Z135" s="1" t="str">
        <f ca="1">IFERROR(__xludf.DUMMYFUNCTION("""COMPUTED_VALUE"""),"Not at all")</f>
        <v>Not at all</v>
      </c>
      <c r="AA135" s="1" t="str">
        <f ca="1">IFERROR(__xludf.DUMMYFUNCTION("""COMPUTED_VALUE"""),"Not at all")</f>
        <v>Not at all</v>
      </c>
      <c r="AB135" s="1" t="str">
        <f ca="1">IFERROR(__xludf.DUMMYFUNCTION("""COMPUTED_VALUE"""),"A little bit")</f>
        <v>A little bit</v>
      </c>
      <c r="AC135" s="1" t="str">
        <f ca="1">IFERROR(__xludf.DUMMYFUNCTION("""COMPUTED_VALUE"""),"Not at all")</f>
        <v>Not at all</v>
      </c>
      <c r="AD135" s="1" t="str">
        <f ca="1">IFERROR(__xludf.DUMMYFUNCTION("""COMPUTED_VALUE"""),"Not at all")</f>
        <v>Not at all</v>
      </c>
      <c r="AE135" s="1" t="str">
        <f ca="1">IFERROR(__xludf.DUMMYFUNCTION("""COMPUTED_VALUE"""),"Not at all")</f>
        <v>Not at all</v>
      </c>
      <c r="AF135" s="1" t="str">
        <f ca="1">IFERROR(__xludf.DUMMYFUNCTION("""COMPUTED_VALUE"""),"Sometimes")</f>
        <v>Sometimes</v>
      </c>
      <c r="AG135" s="1" t="str">
        <f ca="1">IFERROR(__xludf.DUMMYFUNCTION("""COMPUTED_VALUE"""),"Sometimes")</f>
        <v>Sometimes</v>
      </c>
      <c r="AH135" s="1" t="str">
        <f ca="1">IFERROR(__xludf.DUMMYFUNCTION("""COMPUTED_VALUE"""),"Never")</f>
        <v>Never</v>
      </c>
      <c r="AI135" s="1" t="str">
        <f ca="1">IFERROR(__xludf.DUMMYFUNCTION("""COMPUTED_VALUE"""),"Rarely")</f>
        <v>Rarely</v>
      </c>
      <c r="AJ135" s="1" t="str">
        <f ca="1">IFERROR(__xludf.DUMMYFUNCTION("""COMPUTED_VALUE"""),"Never")</f>
        <v>Never</v>
      </c>
      <c r="AK135" s="1" t="str">
        <f ca="1">IFERROR(__xludf.DUMMYFUNCTION("""COMPUTED_VALUE"""),"Sometimes")</f>
        <v>Sometimes</v>
      </c>
      <c r="AL135" s="1" t="str">
        <f ca="1">IFERROR(__xludf.DUMMYFUNCTION("""COMPUTED_VALUE"""),"Sometimes")</f>
        <v>Sometimes</v>
      </c>
      <c r="AM135" s="1" t="str">
        <f ca="1">IFERROR(__xludf.DUMMYFUNCTION("""COMPUTED_VALUE"""),"Never")</f>
        <v>Never</v>
      </c>
      <c r="AN135" s="1" t="str">
        <f ca="1">IFERROR(__xludf.DUMMYFUNCTION("""COMPUTED_VALUE"""),"Sometimes")</f>
        <v>Sometimes</v>
      </c>
      <c r="AO135" s="1" t="str">
        <f ca="1">IFERROR(__xludf.DUMMYFUNCTION("""COMPUTED_VALUE"""),"Sometimes")</f>
        <v>Sometimes</v>
      </c>
      <c r="AP135" s="1" t="str">
        <f ca="1">IFERROR(__xludf.DUMMYFUNCTION("""COMPUTED_VALUE"""),"Rarely")</f>
        <v>Rarely</v>
      </c>
      <c r="AQ135" s="1" t="str">
        <f ca="1">IFERROR(__xludf.DUMMYFUNCTION("""COMPUTED_VALUE"""),"Never")</f>
        <v>Never</v>
      </c>
      <c r="AR135" s="1" t="str">
        <f ca="1">IFERROR(__xludf.DUMMYFUNCTION("""COMPUTED_VALUE"""),"Never")</f>
        <v>Never</v>
      </c>
      <c r="AS135" s="1" t="str">
        <f ca="1">IFERROR(__xludf.DUMMYFUNCTION("""COMPUTED_VALUE"""),"Strongly Disagree")</f>
        <v>Strongly Disagree</v>
      </c>
      <c r="AT135" s="1" t="str">
        <f ca="1">IFERROR(__xludf.DUMMYFUNCTION("""COMPUTED_VALUE"""),"Strongly Agree")</f>
        <v>Strongly Agree</v>
      </c>
      <c r="AU135" s="1" t="str">
        <f ca="1">IFERROR(__xludf.DUMMYFUNCTION("""COMPUTED_VALUE"""),"Agree")</f>
        <v>Agree</v>
      </c>
      <c r="AV135" s="1" t="str">
        <f ca="1">IFERROR(__xludf.DUMMYFUNCTION("""COMPUTED_VALUE"""),"Neutral")</f>
        <v>Neutral</v>
      </c>
      <c r="AW135" s="1" t="str">
        <f ca="1">IFERROR(__xludf.DUMMYFUNCTION("""COMPUTED_VALUE"""),"Agree")</f>
        <v>Agree</v>
      </c>
      <c r="AX135" s="1" t="str">
        <f ca="1">IFERROR(__xludf.DUMMYFUNCTION("""COMPUTED_VALUE"""),"Agree")</f>
        <v>Agree</v>
      </c>
      <c r="AY135" s="1" t="str">
        <f ca="1">IFERROR(__xludf.DUMMYFUNCTION("""COMPUTED_VALUE"""),"Agree")</f>
        <v>Agree</v>
      </c>
      <c r="AZ135" s="1" t="str">
        <f ca="1">IFERROR(__xludf.DUMMYFUNCTION("""COMPUTED_VALUE"""),"Disagree")</f>
        <v>Disagree</v>
      </c>
      <c r="BA135" s="1" t="str">
        <f ca="1">IFERROR(__xludf.DUMMYFUNCTION("""COMPUTED_VALUE"""),"Strongly Agree")</f>
        <v>Strongly Agree</v>
      </c>
      <c r="BB135" s="1" t="str">
        <f ca="1">IFERROR(__xludf.DUMMYFUNCTION("""COMPUTED_VALUE"""),"Neutral")</f>
        <v>Neutral</v>
      </c>
      <c r="BC135" s="1" t="str">
        <f ca="1">IFERROR(__xludf.DUMMYFUNCTION("""COMPUTED_VALUE"""),"Participate in Healthy Recreation/Hobbies")</f>
        <v>Participate in Healthy Recreation/Hobbies</v>
      </c>
      <c r="BD135" s="1" t="str">
        <f ca="1">IFERROR(__xludf.DUMMYFUNCTION("""COMPUTED_VALUE"""),"Rarely")</f>
        <v>Rarely</v>
      </c>
      <c r="BF135" s="1">
        <f t="shared" ca="1" si="0"/>
        <v>1</v>
      </c>
      <c r="BG135" s="7">
        <f t="shared" ca="1" si="1"/>
        <v>4</v>
      </c>
      <c r="BH135" s="1">
        <f t="shared" ca="1" si="2"/>
        <v>1</v>
      </c>
      <c r="BI135" s="10">
        <f t="shared" ca="1" si="3"/>
        <v>2</v>
      </c>
      <c r="BJ135" s="10">
        <f t="shared" ca="1" si="4"/>
        <v>2</v>
      </c>
      <c r="BK135" s="10">
        <f t="shared" ca="1" si="5"/>
        <v>4</v>
      </c>
      <c r="BL135" s="10">
        <f t="shared" ref="BL135:BM135" ca="1" si="798">IF(I135="Yes",1,IF(I135="No",2))</f>
        <v>1</v>
      </c>
      <c r="BM135" s="10">
        <f t="shared" ca="1" si="798"/>
        <v>1</v>
      </c>
      <c r="BN135" s="10">
        <f t="shared" ca="1" si="7"/>
        <v>2</v>
      </c>
      <c r="BO135" s="10">
        <f t="shared" ref="BO135:BP135" ca="1" si="799">IF(L135="Strongly Disagree",1,IF(L135="Disagree",2,IF(L135="Neutral",3,IF(L135="Agree",4,IF(L135="Strongly Agree",5)))))</f>
        <v>1</v>
      </c>
      <c r="BP135" s="10">
        <f t="shared" ca="1" si="799"/>
        <v>3</v>
      </c>
      <c r="BQ135" s="10">
        <f t="shared" ca="1" si="9"/>
        <v>3</v>
      </c>
      <c r="BR135" s="1">
        <f t="shared" ca="1" si="10"/>
        <v>2</v>
      </c>
      <c r="BS135" s="10">
        <f t="shared" ref="BS135:CB135" ca="1" si="800">IF(P135="Not at all",1,IF(P135="A little bit",2,IF(P135="Moderately",3,IF(P135="Quite a bit",4,IF(P135="Extremely",5)))))</f>
        <v>4</v>
      </c>
      <c r="BT135" s="10">
        <f t="shared" ca="1" si="800"/>
        <v>4</v>
      </c>
      <c r="BU135" s="10">
        <f t="shared" ca="1" si="800"/>
        <v>3</v>
      </c>
      <c r="BV135" s="10">
        <f t="shared" ca="1" si="800"/>
        <v>2</v>
      </c>
      <c r="BW135" s="10">
        <f t="shared" ca="1" si="800"/>
        <v>2</v>
      </c>
      <c r="BX135" s="10">
        <f t="shared" ca="1" si="800"/>
        <v>3</v>
      </c>
      <c r="BY135" s="10">
        <f t="shared" ca="1" si="800"/>
        <v>4</v>
      </c>
      <c r="BZ135" s="10">
        <f t="shared" ca="1" si="800"/>
        <v>2</v>
      </c>
      <c r="CA135" s="10">
        <f t="shared" ca="1" si="800"/>
        <v>3</v>
      </c>
      <c r="CB135" s="10">
        <f t="shared" ca="1" si="800"/>
        <v>3</v>
      </c>
      <c r="CC135" s="10">
        <f t="shared" ca="1" si="12"/>
        <v>4</v>
      </c>
      <c r="CD135" s="10">
        <f t="shared" ref="CD135:CH135" ca="1" si="801">IF(AA135="Not at all",1,IF(AA135="A little bit",2,IF(AA135="Moderately",3,IF(AA135="Quite a bit",4,IF(AA135="Extremely",5)))))</f>
        <v>1</v>
      </c>
      <c r="CE135" s="10">
        <f t="shared" ca="1" si="801"/>
        <v>2</v>
      </c>
      <c r="CF135" s="10">
        <f t="shared" ca="1" si="801"/>
        <v>1</v>
      </c>
      <c r="CG135" s="10">
        <f t="shared" ca="1" si="801"/>
        <v>1</v>
      </c>
      <c r="CH135" s="10">
        <f t="shared" ca="1" si="801"/>
        <v>1</v>
      </c>
      <c r="CI135" s="10">
        <f t="shared" ref="CI135:CT135" ca="1" si="802">IF(AF135="Never",1,IF(AF135="Rarely",2,IF(AF135="Sometimes",3,IF(AF135="Often",4,IF(AF135="Very Often",5)))))</f>
        <v>3</v>
      </c>
      <c r="CJ135" s="10">
        <f t="shared" ca="1" si="802"/>
        <v>3</v>
      </c>
      <c r="CK135" s="10">
        <f t="shared" ca="1" si="802"/>
        <v>1</v>
      </c>
      <c r="CL135" s="10">
        <f t="shared" ca="1" si="802"/>
        <v>2</v>
      </c>
      <c r="CM135" s="10">
        <f t="shared" ca="1" si="802"/>
        <v>1</v>
      </c>
      <c r="CN135" s="10">
        <f t="shared" ca="1" si="802"/>
        <v>3</v>
      </c>
      <c r="CO135" s="10">
        <f t="shared" ca="1" si="802"/>
        <v>3</v>
      </c>
      <c r="CP135" s="10">
        <f t="shared" ca="1" si="802"/>
        <v>1</v>
      </c>
      <c r="CQ135" s="10">
        <f t="shared" ca="1" si="802"/>
        <v>3</v>
      </c>
      <c r="CR135" s="10">
        <f t="shared" ca="1" si="802"/>
        <v>3</v>
      </c>
      <c r="CS135" s="10">
        <f t="shared" ca="1" si="802"/>
        <v>2</v>
      </c>
      <c r="CT135" s="10">
        <f t="shared" ca="1" si="802"/>
        <v>1</v>
      </c>
      <c r="CU135" s="10">
        <f t="shared" ca="1" si="15"/>
        <v>1</v>
      </c>
      <c r="CV135" s="1">
        <f t="shared" ref="CV135:DE135" ca="1" si="803">IF(AS135="Strongly Disagree",1,IF(AS135="Disagree",2,IF(AS135="Neutral",3,IF(AS135="Agree",4,IF(AS135="Strongly Agree",5)))))</f>
        <v>1</v>
      </c>
      <c r="CW135" s="1">
        <f t="shared" ca="1" si="803"/>
        <v>5</v>
      </c>
      <c r="CX135" s="1">
        <f t="shared" ca="1" si="803"/>
        <v>4</v>
      </c>
      <c r="CY135" s="1">
        <f t="shared" ca="1" si="803"/>
        <v>3</v>
      </c>
      <c r="CZ135" s="1">
        <f t="shared" ca="1" si="803"/>
        <v>4</v>
      </c>
      <c r="DA135" s="1">
        <f t="shared" ca="1" si="803"/>
        <v>4</v>
      </c>
      <c r="DB135" s="1">
        <f t="shared" ca="1" si="803"/>
        <v>4</v>
      </c>
      <c r="DC135" s="1">
        <f t="shared" ca="1" si="803"/>
        <v>2</v>
      </c>
      <c r="DD135" s="1">
        <f t="shared" ca="1" si="803"/>
        <v>5</v>
      </c>
      <c r="DE135" s="1">
        <f t="shared" ca="1" si="803"/>
        <v>3</v>
      </c>
      <c r="DG135" s="1">
        <f t="shared" ca="1" si="17"/>
        <v>2</v>
      </c>
    </row>
    <row r="136" spans="1:111" ht="15">
      <c r="A136" s="8">
        <f ca="1">IFERROR(__xludf.DUMMYFUNCTION("""COMPUTED_VALUE"""),43802.7080210648)</f>
        <v>43802.708021064798</v>
      </c>
      <c r="B136" s="1" t="str">
        <f ca="1">IFERROR(__xludf.DUMMYFUNCTION("""COMPUTED_VALUE"""),"Yes")</f>
        <v>Yes</v>
      </c>
      <c r="C136" s="3" t="str">
        <f ca="1">IFERROR(__xludf.DUMMYFUNCTION("""COMPUTED_VALUE"""),"Sworn Officer")</f>
        <v>Sworn Officer</v>
      </c>
      <c r="D136" s="1" t="str">
        <f ca="1">IFERROR(__xludf.DUMMYFUNCTION("""COMPUTED_VALUE"""),"14-20 years")</f>
        <v>14-20 years</v>
      </c>
      <c r="E136" s="1" t="str">
        <f ca="1">IFERROR(__xludf.DUMMYFUNCTION("""COMPUTED_VALUE"""),"A little bit")</f>
        <v>A little bit</v>
      </c>
      <c r="F136" s="1" t="str">
        <f ca="1">IFERROR(__xludf.DUMMYFUNCTION("""COMPUTED_VALUE"""),"Yes")</f>
        <v>Yes</v>
      </c>
      <c r="G136" s="1" t="str">
        <f ca="1">IFERROR(__xludf.DUMMYFUNCTION("""COMPUTED_VALUE"""),"Sometimes")</f>
        <v>Sometimes</v>
      </c>
      <c r="H136" s="1" t="str">
        <f ca="1">IFERROR(__xludf.DUMMYFUNCTION("""COMPUTED_VALUE"""),"A little bit")</f>
        <v>A little bit</v>
      </c>
      <c r="I136" s="1" t="str">
        <f ca="1">IFERROR(__xludf.DUMMYFUNCTION("""COMPUTED_VALUE"""),"Yes")</f>
        <v>Yes</v>
      </c>
      <c r="J136" s="1" t="str">
        <f ca="1">IFERROR(__xludf.DUMMYFUNCTION("""COMPUTED_VALUE"""),"Yes")</f>
        <v>Yes</v>
      </c>
      <c r="K136" s="1" t="str">
        <f ca="1">IFERROR(__xludf.DUMMYFUNCTION("""COMPUTED_VALUE"""),"Rarely")</f>
        <v>Rarely</v>
      </c>
      <c r="L136" s="1" t="str">
        <f ca="1">IFERROR(__xludf.DUMMYFUNCTION("""COMPUTED_VALUE"""),"Neutral")</f>
        <v>Neutral</v>
      </c>
      <c r="M136" s="1" t="str">
        <f ca="1">IFERROR(__xludf.DUMMYFUNCTION("""COMPUTED_VALUE"""),"Neutral")</f>
        <v>Neutral</v>
      </c>
      <c r="N136" s="1" t="str">
        <f ca="1">IFERROR(__xludf.DUMMYFUNCTION("""COMPUTED_VALUE"""),"Moderately")</f>
        <v>Moderately</v>
      </c>
      <c r="O136" s="1" t="str">
        <f ca="1">IFERROR(__xludf.DUMMYFUNCTION("""COMPUTED_VALUE"""),"Agree")</f>
        <v>Agree</v>
      </c>
      <c r="P136" s="1" t="str">
        <f ca="1">IFERROR(__xludf.DUMMYFUNCTION("""COMPUTED_VALUE"""),"Moderately")</f>
        <v>Moderately</v>
      </c>
      <c r="Q136" s="1" t="str">
        <f ca="1">IFERROR(__xludf.DUMMYFUNCTION("""COMPUTED_VALUE"""),"Moderately")</f>
        <v>Moderately</v>
      </c>
      <c r="R136" s="1" t="str">
        <f ca="1">IFERROR(__xludf.DUMMYFUNCTION("""COMPUTED_VALUE"""),"Moderately")</f>
        <v>Moderately</v>
      </c>
      <c r="S136" s="1" t="str">
        <f ca="1">IFERROR(__xludf.DUMMYFUNCTION("""COMPUTED_VALUE"""),"Not at all")</f>
        <v>Not at all</v>
      </c>
      <c r="T136" s="1" t="str">
        <f ca="1">IFERROR(__xludf.DUMMYFUNCTION("""COMPUTED_VALUE"""),"A little bit")</f>
        <v>A little bit</v>
      </c>
      <c r="U136" s="1" t="str">
        <f ca="1">IFERROR(__xludf.DUMMYFUNCTION("""COMPUTED_VALUE"""),"A little bit")</f>
        <v>A little bit</v>
      </c>
      <c r="V136" s="1" t="str">
        <f ca="1">IFERROR(__xludf.DUMMYFUNCTION("""COMPUTED_VALUE"""),"A little bit")</f>
        <v>A little bit</v>
      </c>
      <c r="W136" s="1" t="str">
        <f ca="1">IFERROR(__xludf.DUMMYFUNCTION("""COMPUTED_VALUE"""),"A little bit")</f>
        <v>A little bit</v>
      </c>
      <c r="X136" s="1" t="str">
        <f ca="1">IFERROR(__xludf.DUMMYFUNCTION("""COMPUTED_VALUE"""),"A little bit")</f>
        <v>A little bit</v>
      </c>
      <c r="Y136" s="1" t="str">
        <f ca="1">IFERROR(__xludf.DUMMYFUNCTION("""COMPUTED_VALUE"""),"Extremely")</f>
        <v>Extremely</v>
      </c>
      <c r="Z136" s="1" t="str">
        <f ca="1">IFERROR(__xludf.DUMMYFUNCTION("""COMPUTED_VALUE"""),"Negatively")</f>
        <v>Negatively</v>
      </c>
      <c r="AA136" s="1" t="str">
        <f ca="1">IFERROR(__xludf.DUMMYFUNCTION("""COMPUTED_VALUE"""),"Quite a bit")</f>
        <v>Quite a bit</v>
      </c>
      <c r="AB136" s="1" t="str">
        <f ca="1">IFERROR(__xludf.DUMMYFUNCTION("""COMPUTED_VALUE"""),"Moderately")</f>
        <v>Moderately</v>
      </c>
      <c r="AC136" s="1" t="str">
        <f ca="1">IFERROR(__xludf.DUMMYFUNCTION("""COMPUTED_VALUE"""),"Moderately")</f>
        <v>Moderately</v>
      </c>
      <c r="AD136" s="1" t="str">
        <f ca="1">IFERROR(__xludf.DUMMYFUNCTION("""COMPUTED_VALUE"""),"Not at all")</f>
        <v>Not at all</v>
      </c>
      <c r="AE136" s="1" t="str">
        <f ca="1">IFERROR(__xludf.DUMMYFUNCTION("""COMPUTED_VALUE"""),"Not at all")</f>
        <v>Not at all</v>
      </c>
      <c r="AF136" s="1" t="str">
        <f ca="1">IFERROR(__xludf.DUMMYFUNCTION("""COMPUTED_VALUE"""),"Sometimes")</f>
        <v>Sometimes</v>
      </c>
      <c r="AG136" s="1" t="str">
        <f ca="1">IFERROR(__xludf.DUMMYFUNCTION("""COMPUTED_VALUE"""),"Very Often")</f>
        <v>Very Often</v>
      </c>
      <c r="AH136" s="1" t="str">
        <f ca="1">IFERROR(__xludf.DUMMYFUNCTION("""COMPUTED_VALUE"""),"Rarely")</f>
        <v>Rarely</v>
      </c>
      <c r="AI136" s="1" t="str">
        <f ca="1">IFERROR(__xludf.DUMMYFUNCTION("""COMPUTED_VALUE"""),"Sometimes")</f>
        <v>Sometimes</v>
      </c>
      <c r="AJ136" s="1" t="str">
        <f ca="1">IFERROR(__xludf.DUMMYFUNCTION("""COMPUTED_VALUE"""),"Sometimes")</f>
        <v>Sometimes</v>
      </c>
      <c r="AK136" s="1" t="str">
        <f ca="1">IFERROR(__xludf.DUMMYFUNCTION("""COMPUTED_VALUE"""),"Sometimes")</f>
        <v>Sometimes</v>
      </c>
      <c r="AL136" s="1" t="str">
        <f ca="1">IFERROR(__xludf.DUMMYFUNCTION("""COMPUTED_VALUE"""),"Sometimes")</f>
        <v>Sometimes</v>
      </c>
      <c r="AM136" s="1" t="str">
        <f ca="1">IFERROR(__xludf.DUMMYFUNCTION("""COMPUTED_VALUE"""),"Rarely")</f>
        <v>Rarely</v>
      </c>
      <c r="AN136" s="1" t="str">
        <f ca="1">IFERROR(__xludf.DUMMYFUNCTION("""COMPUTED_VALUE"""),"Sometimes")</f>
        <v>Sometimes</v>
      </c>
      <c r="AO136" s="1" t="str">
        <f ca="1">IFERROR(__xludf.DUMMYFUNCTION("""COMPUTED_VALUE"""),"Sometimes")</f>
        <v>Sometimes</v>
      </c>
      <c r="AP136" s="1" t="str">
        <f ca="1">IFERROR(__xludf.DUMMYFUNCTION("""COMPUTED_VALUE"""),"Sometimes")</f>
        <v>Sometimes</v>
      </c>
      <c r="AQ136" s="1" t="str">
        <f ca="1">IFERROR(__xludf.DUMMYFUNCTION("""COMPUTED_VALUE"""),"Never")</f>
        <v>Never</v>
      </c>
      <c r="AR136" s="1" t="str">
        <f ca="1">IFERROR(__xludf.DUMMYFUNCTION("""COMPUTED_VALUE"""),"Never")</f>
        <v>Never</v>
      </c>
      <c r="AS136" s="1" t="str">
        <f ca="1">IFERROR(__xludf.DUMMYFUNCTION("""COMPUTED_VALUE"""),"Disagree")</f>
        <v>Disagree</v>
      </c>
      <c r="AT136" s="1" t="str">
        <f ca="1">IFERROR(__xludf.DUMMYFUNCTION("""COMPUTED_VALUE"""),"Agree")</f>
        <v>Agree</v>
      </c>
      <c r="AU136" s="1" t="str">
        <f ca="1">IFERROR(__xludf.DUMMYFUNCTION("""COMPUTED_VALUE"""),"Agree")</f>
        <v>Agree</v>
      </c>
      <c r="AV136" s="1" t="str">
        <f ca="1">IFERROR(__xludf.DUMMYFUNCTION("""COMPUTED_VALUE"""),"Strongly Disagree")</f>
        <v>Strongly Disagree</v>
      </c>
      <c r="AW136" s="1" t="str">
        <f ca="1">IFERROR(__xludf.DUMMYFUNCTION("""COMPUTED_VALUE"""),"Agree")</f>
        <v>Agree</v>
      </c>
      <c r="AX136" s="1" t="str">
        <f ca="1">IFERROR(__xludf.DUMMYFUNCTION("""COMPUTED_VALUE"""),"Agree")</f>
        <v>Agree</v>
      </c>
      <c r="AY136" s="1" t="str">
        <f ca="1">IFERROR(__xludf.DUMMYFUNCTION("""COMPUTED_VALUE"""),"Agree")</f>
        <v>Agree</v>
      </c>
      <c r="AZ136" s="1" t="str">
        <f ca="1">IFERROR(__xludf.DUMMYFUNCTION("""COMPUTED_VALUE"""),"Neutral")</f>
        <v>Neutral</v>
      </c>
      <c r="BA136" s="1" t="str">
        <f ca="1">IFERROR(__xludf.DUMMYFUNCTION("""COMPUTED_VALUE"""),"Neutral")</f>
        <v>Neutral</v>
      </c>
      <c r="BB136" s="1" t="str">
        <f ca="1">IFERROR(__xludf.DUMMYFUNCTION("""COMPUTED_VALUE"""),"Agree")</f>
        <v>Agree</v>
      </c>
      <c r="BC136" s="1" t="str">
        <f ca="1">IFERROR(__xludf.DUMMYFUNCTION("""COMPUTED_VALUE"""),"Exercise, Talk to others outside of the department about your hard shift, Talk to only those inside the department about your hard shift")</f>
        <v>Exercise, Talk to others outside of the department about your hard shift, Talk to only those inside the department about your hard shift</v>
      </c>
      <c r="BD136" s="1" t="str">
        <f ca="1">IFERROR(__xludf.DUMMYFUNCTION("""COMPUTED_VALUE"""),"Sometimes")</f>
        <v>Sometimes</v>
      </c>
      <c r="BF136" s="1">
        <f t="shared" ca="1" si="0"/>
        <v>1</v>
      </c>
      <c r="BG136" s="7">
        <f t="shared" ca="1" si="1"/>
        <v>3</v>
      </c>
      <c r="BH136" s="1">
        <f t="shared" ca="1" si="2"/>
        <v>2</v>
      </c>
      <c r="BI136" s="10">
        <f t="shared" ca="1" si="3"/>
        <v>1</v>
      </c>
      <c r="BJ136" s="10">
        <f t="shared" ca="1" si="4"/>
        <v>3</v>
      </c>
      <c r="BK136" s="10">
        <f t="shared" ca="1" si="5"/>
        <v>2</v>
      </c>
      <c r="BL136" s="10">
        <f t="shared" ref="BL136:BM136" ca="1" si="804">IF(I136="Yes",1,IF(I136="No",2))</f>
        <v>1</v>
      </c>
      <c r="BM136" s="10">
        <f t="shared" ca="1" si="804"/>
        <v>1</v>
      </c>
      <c r="BN136" s="10">
        <f t="shared" ca="1" si="7"/>
        <v>2</v>
      </c>
      <c r="BO136" s="10">
        <f t="shared" ref="BO136:BP136" ca="1" si="805">IF(L136="Strongly Disagree",1,IF(L136="Disagree",2,IF(L136="Neutral",3,IF(L136="Agree",4,IF(L136="Strongly Agree",5)))))</f>
        <v>3</v>
      </c>
      <c r="BP136" s="10">
        <f t="shared" ca="1" si="805"/>
        <v>3</v>
      </c>
      <c r="BQ136" s="10">
        <f t="shared" ca="1" si="9"/>
        <v>3</v>
      </c>
      <c r="BR136" s="1">
        <f t="shared" ca="1" si="10"/>
        <v>4</v>
      </c>
      <c r="BS136" s="10">
        <f t="shared" ref="BS136:CB136" ca="1" si="806">IF(P136="Not at all",1,IF(P136="A little bit",2,IF(P136="Moderately",3,IF(P136="Quite a bit",4,IF(P136="Extremely",5)))))</f>
        <v>3</v>
      </c>
      <c r="BT136" s="10">
        <f t="shared" ca="1" si="806"/>
        <v>3</v>
      </c>
      <c r="BU136" s="10">
        <f t="shared" ca="1" si="806"/>
        <v>3</v>
      </c>
      <c r="BV136" s="10">
        <f t="shared" ca="1" si="806"/>
        <v>1</v>
      </c>
      <c r="BW136" s="10">
        <f t="shared" ca="1" si="806"/>
        <v>2</v>
      </c>
      <c r="BX136" s="10">
        <f t="shared" ca="1" si="806"/>
        <v>2</v>
      </c>
      <c r="BY136" s="10">
        <f t="shared" ca="1" si="806"/>
        <v>2</v>
      </c>
      <c r="BZ136" s="10">
        <f t="shared" ca="1" si="806"/>
        <v>2</v>
      </c>
      <c r="CA136" s="10">
        <f t="shared" ca="1" si="806"/>
        <v>2</v>
      </c>
      <c r="CB136" s="10">
        <f t="shared" ca="1" si="806"/>
        <v>5</v>
      </c>
      <c r="CC136" s="10">
        <f t="shared" ca="1" si="12"/>
        <v>1</v>
      </c>
      <c r="CD136" s="10">
        <f t="shared" ref="CD136:CH136" ca="1" si="807">IF(AA136="Not at all",1,IF(AA136="A little bit",2,IF(AA136="Moderately",3,IF(AA136="Quite a bit",4,IF(AA136="Extremely",5)))))</f>
        <v>4</v>
      </c>
      <c r="CE136" s="10">
        <f t="shared" ca="1" si="807"/>
        <v>3</v>
      </c>
      <c r="CF136" s="10">
        <f t="shared" ca="1" si="807"/>
        <v>3</v>
      </c>
      <c r="CG136" s="10">
        <f t="shared" ca="1" si="807"/>
        <v>1</v>
      </c>
      <c r="CH136" s="10">
        <f t="shared" ca="1" si="807"/>
        <v>1</v>
      </c>
      <c r="CI136" s="10">
        <f t="shared" ref="CI136:CT136" ca="1" si="808">IF(AF136="Never",1,IF(AF136="Rarely",2,IF(AF136="Sometimes",3,IF(AF136="Often",4,IF(AF136="Very Often",5)))))</f>
        <v>3</v>
      </c>
      <c r="CJ136" s="10">
        <f t="shared" ca="1" si="808"/>
        <v>5</v>
      </c>
      <c r="CK136" s="10">
        <f t="shared" ca="1" si="808"/>
        <v>2</v>
      </c>
      <c r="CL136" s="10">
        <f t="shared" ca="1" si="808"/>
        <v>3</v>
      </c>
      <c r="CM136" s="10">
        <f t="shared" ca="1" si="808"/>
        <v>3</v>
      </c>
      <c r="CN136" s="10">
        <f t="shared" ca="1" si="808"/>
        <v>3</v>
      </c>
      <c r="CO136" s="10">
        <f t="shared" ca="1" si="808"/>
        <v>3</v>
      </c>
      <c r="CP136" s="10">
        <f t="shared" ca="1" si="808"/>
        <v>2</v>
      </c>
      <c r="CQ136" s="10">
        <f t="shared" ca="1" si="808"/>
        <v>3</v>
      </c>
      <c r="CR136" s="10">
        <f t="shared" ca="1" si="808"/>
        <v>3</v>
      </c>
      <c r="CS136" s="10">
        <f t="shared" ca="1" si="808"/>
        <v>3</v>
      </c>
      <c r="CT136" s="10">
        <f t="shared" ca="1" si="808"/>
        <v>1</v>
      </c>
      <c r="CU136" s="10">
        <f t="shared" ca="1" si="15"/>
        <v>1</v>
      </c>
      <c r="CV136" s="1">
        <f t="shared" ref="CV136:DE136" ca="1" si="809">IF(AS136="Strongly Disagree",1,IF(AS136="Disagree",2,IF(AS136="Neutral",3,IF(AS136="Agree",4,IF(AS136="Strongly Agree",5)))))</f>
        <v>2</v>
      </c>
      <c r="CW136" s="1">
        <f t="shared" ca="1" si="809"/>
        <v>4</v>
      </c>
      <c r="CX136" s="1">
        <f t="shared" ca="1" si="809"/>
        <v>4</v>
      </c>
      <c r="CY136" s="1">
        <f t="shared" ca="1" si="809"/>
        <v>1</v>
      </c>
      <c r="CZ136" s="1">
        <f t="shared" ca="1" si="809"/>
        <v>4</v>
      </c>
      <c r="DA136" s="1">
        <f t="shared" ca="1" si="809"/>
        <v>4</v>
      </c>
      <c r="DB136" s="1">
        <f t="shared" ca="1" si="809"/>
        <v>4</v>
      </c>
      <c r="DC136" s="1">
        <f t="shared" ca="1" si="809"/>
        <v>3</v>
      </c>
      <c r="DD136" s="1">
        <f t="shared" ca="1" si="809"/>
        <v>3</v>
      </c>
      <c r="DE136" s="1">
        <f t="shared" ca="1" si="809"/>
        <v>4</v>
      </c>
      <c r="DG136" s="1">
        <f t="shared" ca="1" si="17"/>
        <v>3</v>
      </c>
    </row>
    <row r="137" spans="1:111" ht="15">
      <c r="A137" s="8">
        <f ca="1">IFERROR(__xludf.DUMMYFUNCTION("""COMPUTED_VALUE"""),43802.7123436689)</f>
        <v>43802.7123436689</v>
      </c>
      <c r="B137" s="1" t="str">
        <f ca="1">IFERROR(__xludf.DUMMYFUNCTION("""COMPUTED_VALUE"""),"Yes")</f>
        <v>Yes</v>
      </c>
      <c r="C137" s="3" t="str">
        <f ca="1">IFERROR(__xludf.DUMMYFUNCTION("""COMPUTED_VALUE"""),"Sworn Officer")</f>
        <v>Sworn Officer</v>
      </c>
      <c r="D137" s="1" t="str">
        <f ca="1">IFERROR(__xludf.DUMMYFUNCTION("""COMPUTED_VALUE"""),"7-13 years")</f>
        <v>7-13 years</v>
      </c>
      <c r="E137" s="1" t="str">
        <f ca="1">IFERROR(__xludf.DUMMYFUNCTION("""COMPUTED_VALUE"""),"A little bit")</f>
        <v>A little bit</v>
      </c>
      <c r="F137" s="1" t="str">
        <f ca="1">IFERROR(__xludf.DUMMYFUNCTION("""COMPUTED_VALUE"""),"No")</f>
        <v>No</v>
      </c>
      <c r="G137" s="1" t="str">
        <f ca="1">IFERROR(__xludf.DUMMYFUNCTION("""COMPUTED_VALUE"""),"Rarely")</f>
        <v>Rarely</v>
      </c>
      <c r="H137" s="1" t="str">
        <f ca="1">IFERROR(__xludf.DUMMYFUNCTION("""COMPUTED_VALUE"""),"A little bit")</f>
        <v>A little bit</v>
      </c>
      <c r="I137" s="1" t="str">
        <f ca="1">IFERROR(__xludf.DUMMYFUNCTION("""COMPUTED_VALUE"""),"Yes")</f>
        <v>Yes</v>
      </c>
      <c r="J137" s="1" t="str">
        <f ca="1">IFERROR(__xludf.DUMMYFUNCTION("""COMPUTED_VALUE"""),"Yes")</f>
        <v>Yes</v>
      </c>
      <c r="K137" s="1" t="str">
        <f ca="1">IFERROR(__xludf.DUMMYFUNCTION("""COMPUTED_VALUE"""),"Rarely")</f>
        <v>Rarely</v>
      </c>
      <c r="L137" s="1" t="str">
        <f ca="1">IFERROR(__xludf.DUMMYFUNCTION("""COMPUTED_VALUE"""),"Disagree")</f>
        <v>Disagree</v>
      </c>
      <c r="M137" s="1" t="str">
        <f ca="1">IFERROR(__xludf.DUMMYFUNCTION("""COMPUTED_VALUE"""),"Strongly Agree")</f>
        <v>Strongly Agree</v>
      </c>
      <c r="N137" s="1" t="str">
        <f ca="1">IFERROR(__xludf.DUMMYFUNCTION("""COMPUTED_VALUE"""),"Not at all")</f>
        <v>Not at all</v>
      </c>
      <c r="O137" s="1" t="str">
        <f ca="1">IFERROR(__xludf.DUMMYFUNCTION("""COMPUTED_VALUE"""),"Strongly agree")</f>
        <v>Strongly agree</v>
      </c>
      <c r="P137" s="1" t="str">
        <f ca="1">IFERROR(__xludf.DUMMYFUNCTION("""COMPUTED_VALUE"""),"Moderately")</f>
        <v>Moderately</v>
      </c>
      <c r="Q137" s="1" t="str">
        <f ca="1">IFERROR(__xludf.DUMMYFUNCTION("""COMPUTED_VALUE"""),"A little bit")</f>
        <v>A little bit</v>
      </c>
      <c r="R137" s="1" t="str">
        <f ca="1">IFERROR(__xludf.DUMMYFUNCTION("""COMPUTED_VALUE"""),"A little bit")</f>
        <v>A little bit</v>
      </c>
      <c r="S137" s="1" t="str">
        <f ca="1">IFERROR(__xludf.DUMMYFUNCTION("""COMPUTED_VALUE"""),"Moderately")</f>
        <v>Moderately</v>
      </c>
      <c r="T137" s="1" t="str">
        <f ca="1">IFERROR(__xludf.DUMMYFUNCTION("""COMPUTED_VALUE"""),"A little bit")</f>
        <v>A little bit</v>
      </c>
      <c r="U137" s="1" t="str">
        <f ca="1">IFERROR(__xludf.DUMMYFUNCTION("""COMPUTED_VALUE"""),"Moderately")</f>
        <v>Moderately</v>
      </c>
      <c r="V137" s="1" t="str">
        <f ca="1">IFERROR(__xludf.DUMMYFUNCTION("""COMPUTED_VALUE"""),"Not at all")</f>
        <v>Not at all</v>
      </c>
      <c r="W137" s="1" t="str">
        <f ca="1">IFERROR(__xludf.DUMMYFUNCTION("""COMPUTED_VALUE"""),"Not at all")</f>
        <v>Not at all</v>
      </c>
      <c r="X137" s="1" t="str">
        <f ca="1">IFERROR(__xludf.DUMMYFUNCTION("""COMPUTED_VALUE"""),"Moderately")</f>
        <v>Moderately</v>
      </c>
      <c r="Y137" s="1" t="str">
        <f ca="1">IFERROR(__xludf.DUMMYFUNCTION("""COMPUTED_VALUE"""),"A little bit")</f>
        <v>A little bit</v>
      </c>
      <c r="Z137" s="1" t="str">
        <f ca="1">IFERROR(__xludf.DUMMYFUNCTION("""COMPUTED_VALUE"""),"Not at all")</f>
        <v>Not at all</v>
      </c>
      <c r="AA137" s="1" t="str">
        <f ca="1">IFERROR(__xludf.DUMMYFUNCTION("""COMPUTED_VALUE"""),"Not at all")</f>
        <v>Not at all</v>
      </c>
      <c r="AB137" s="1" t="str">
        <f ca="1">IFERROR(__xludf.DUMMYFUNCTION("""COMPUTED_VALUE"""),"Not at all")</f>
        <v>Not at all</v>
      </c>
      <c r="AC137" s="1" t="str">
        <f ca="1">IFERROR(__xludf.DUMMYFUNCTION("""COMPUTED_VALUE"""),"Not at all")</f>
        <v>Not at all</v>
      </c>
      <c r="AD137" s="1" t="str">
        <f ca="1">IFERROR(__xludf.DUMMYFUNCTION("""COMPUTED_VALUE"""),"Not at all")</f>
        <v>Not at all</v>
      </c>
      <c r="AE137" s="1" t="str">
        <f ca="1">IFERROR(__xludf.DUMMYFUNCTION("""COMPUTED_VALUE"""),"Not at all")</f>
        <v>Not at all</v>
      </c>
      <c r="AF137" s="1" t="str">
        <f ca="1">IFERROR(__xludf.DUMMYFUNCTION("""COMPUTED_VALUE"""),"Rarely")</f>
        <v>Rarely</v>
      </c>
      <c r="AG137" s="1" t="str">
        <f ca="1">IFERROR(__xludf.DUMMYFUNCTION("""COMPUTED_VALUE"""),"Often")</f>
        <v>Often</v>
      </c>
      <c r="AH137" s="1" t="str">
        <f ca="1">IFERROR(__xludf.DUMMYFUNCTION("""COMPUTED_VALUE"""),"Often")</f>
        <v>Often</v>
      </c>
      <c r="AI137" s="1" t="str">
        <f ca="1">IFERROR(__xludf.DUMMYFUNCTION("""COMPUTED_VALUE"""),"Sometimes")</f>
        <v>Sometimes</v>
      </c>
      <c r="AJ137" s="1" t="str">
        <f ca="1">IFERROR(__xludf.DUMMYFUNCTION("""COMPUTED_VALUE"""),"Never")</f>
        <v>Never</v>
      </c>
      <c r="AK137" s="1" t="str">
        <f ca="1">IFERROR(__xludf.DUMMYFUNCTION("""COMPUTED_VALUE"""),"Rarely")</f>
        <v>Rarely</v>
      </c>
      <c r="AL137" s="1" t="str">
        <f ca="1">IFERROR(__xludf.DUMMYFUNCTION("""COMPUTED_VALUE"""),"Often")</f>
        <v>Often</v>
      </c>
      <c r="AM137" s="1" t="str">
        <f ca="1">IFERROR(__xludf.DUMMYFUNCTION("""COMPUTED_VALUE"""),"Sometimes")</f>
        <v>Sometimes</v>
      </c>
      <c r="AN137" s="1" t="str">
        <f ca="1">IFERROR(__xludf.DUMMYFUNCTION("""COMPUTED_VALUE"""),"Sometimes")</f>
        <v>Sometimes</v>
      </c>
      <c r="AO137" s="1" t="str">
        <f ca="1">IFERROR(__xludf.DUMMYFUNCTION("""COMPUTED_VALUE"""),"Rarely")</f>
        <v>Rarely</v>
      </c>
      <c r="AP137" s="1" t="str">
        <f ca="1">IFERROR(__xludf.DUMMYFUNCTION("""COMPUTED_VALUE"""),"Rarely")</f>
        <v>Rarely</v>
      </c>
      <c r="AQ137" s="1" t="str">
        <f ca="1">IFERROR(__xludf.DUMMYFUNCTION("""COMPUTED_VALUE"""),"Never")</f>
        <v>Never</v>
      </c>
      <c r="AR137" s="1" t="str">
        <f ca="1">IFERROR(__xludf.DUMMYFUNCTION("""COMPUTED_VALUE"""),"Never")</f>
        <v>Never</v>
      </c>
      <c r="AS137" s="1" t="str">
        <f ca="1">IFERROR(__xludf.DUMMYFUNCTION("""COMPUTED_VALUE"""),"Strongly Disagree")</f>
        <v>Strongly Disagree</v>
      </c>
      <c r="AT137" s="1" t="str">
        <f ca="1">IFERROR(__xludf.DUMMYFUNCTION("""COMPUTED_VALUE"""),"Agree")</f>
        <v>Agree</v>
      </c>
      <c r="AU137" s="1" t="str">
        <f ca="1">IFERROR(__xludf.DUMMYFUNCTION("""COMPUTED_VALUE"""),"Disagree")</f>
        <v>Disagree</v>
      </c>
      <c r="AV137" s="1" t="str">
        <f ca="1">IFERROR(__xludf.DUMMYFUNCTION("""COMPUTED_VALUE"""),"Strongly Disagree")</f>
        <v>Strongly Disagree</v>
      </c>
      <c r="AW137" s="1" t="str">
        <f ca="1">IFERROR(__xludf.DUMMYFUNCTION("""COMPUTED_VALUE"""),"Strongly Disagree")</f>
        <v>Strongly Disagree</v>
      </c>
      <c r="AX137" s="1" t="str">
        <f ca="1">IFERROR(__xludf.DUMMYFUNCTION("""COMPUTED_VALUE"""),"Strongly Disagree")</f>
        <v>Strongly Disagree</v>
      </c>
      <c r="AY137" s="1" t="str">
        <f ca="1">IFERROR(__xludf.DUMMYFUNCTION("""COMPUTED_VALUE"""),"Neutral")</f>
        <v>Neutral</v>
      </c>
      <c r="AZ137" s="1" t="str">
        <f ca="1">IFERROR(__xludf.DUMMYFUNCTION("""COMPUTED_VALUE"""),"Neutral")</f>
        <v>Neutral</v>
      </c>
      <c r="BA137" s="1" t="str">
        <f ca="1">IFERROR(__xludf.DUMMYFUNCTION("""COMPUTED_VALUE"""),"Agree")</f>
        <v>Agree</v>
      </c>
      <c r="BB137" s="1" t="str">
        <f ca="1">IFERROR(__xludf.DUMMYFUNCTION("""COMPUTED_VALUE"""),"Neutral")</f>
        <v>Neutral</v>
      </c>
      <c r="BC137" s="1" t="str">
        <f ca="1">IFERROR(__xludf.DUMMYFUNCTION("""COMPUTED_VALUE"""),"Exercise, Meditation/ Mindfulness, Talk to others outside of the department about your hard shift, Participate in Healthy Recreation/Hobbies, Talk to only those inside the department about your hard shift")</f>
        <v>Exercise, Meditation/ Mindfulness, Talk to others outside of the department about your hard shift, Participate in Healthy Recreation/Hobbies, Talk to only those inside the department about your hard shift</v>
      </c>
      <c r="BD137" s="1" t="str">
        <f ca="1">IFERROR(__xludf.DUMMYFUNCTION("""COMPUTED_VALUE"""),"Rarely")</f>
        <v>Rarely</v>
      </c>
      <c r="BF137" s="1">
        <f t="shared" ca="1" si="0"/>
        <v>1</v>
      </c>
      <c r="BG137" s="7">
        <f t="shared" ca="1" si="1"/>
        <v>2</v>
      </c>
      <c r="BH137" s="1">
        <f t="shared" ca="1" si="2"/>
        <v>2</v>
      </c>
      <c r="BI137" s="10">
        <f t="shared" ca="1" si="3"/>
        <v>2</v>
      </c>
      <c r="BJ137" s="10">
        <f t="shared" ca="1" si="4"/>
        <v>2</v>
      </c>
      <c r="BK137" s="10">
        <f t="shared" ca="1" si="5"/>
        <v>2</v>
      </c>
      <c r="BL137" s="10">
        <f t="shared" ref="BL137:BM137" ca="1" si="810">IF(I137="Yes",1,IF(I137="No",2))</f>
        <v>1</v>
      </c>
      <c r="BM137" s="10">
        <f t="shared" ca="1" si="810"/>
        <v>1</v>
      </c>
      <c r="BN137" s="10">
        <f t="shared" ca="1" si="7"/>
        <v>2</v>
      </c>
      <c r="BO137" s="10">
        <f t="shared" ref="BO137:BP137" ca="1" si="811">IF(L137="Strongly Disagree",1,IF(L137="Disagree",2,IF(L137="Neutral",3,IF(L137="Agree",4,IF(L137="Strongly Agree",5)))))</f>
        <v>2</v>
      </c>
      <c r="BP137" s="10">
        <f t="shared" ca="1" si="811"/>
        <v>5</v>
      </c>
      <c r="BQ137" s="10">
        <f t="shared" ca="1" si="9"/>
        <v>1</v>
      </c>
      <c r="BR137" s="1">
        <f t="shared" ca="1" si="10"/>
        <v>5</v>
      </c>
      <c r="BS137" s="10">
        <f t="shared" ref="BS137:CB137" ca="1" si="812">IF(P137="Not at all",1,IF(P137="A little bit",2,IF(P137="Moderately",3,IF(P137="Quite a bit",4,IF(P137="Extremely",5)))))</f>
        <v>3</v>
      </c>
      <c r="BT137" s="10">
        <f t="shared" ca="1" si="812"/>
        <v>2</v>
      </c>
      <c r="BU137" s="10">
        <f t="shared" ca="1" si="812"/>
        <v>2</v>
      </c>
      <c r="BV137" s="10">
        <f t="shared" ca="1" si="812"/>
        <v>3</v>
      </c>
      <c r="BW137" s="10">
        <f t="shared" ca="1" si="812"/>
        <v>2</v>
      </c>
      <c r="BX137" s="10">
        <f t="shared" ca="1" si="812"/>
        <v>3</v>
      </c>
      <c r="BY137" s="10">
        <f t="shared" ca="1" si="812"/>
        <v>1</v>
      </c>
      <c r="BZ137" s="10">
        <f t="shared" ca="1" si="812"/>
        <v>1</v>
      </c>
      <c r="CA137" s="10">
        <f t="shared" ca="1" si="812"/>
        <v>3</v>
      </c>
      <c r="CB137" s="10">
        <f t="shared" ca="1" si="812"/>
        <v>2</v>
      </c>
      <c r="CC137" s="10">
        <f t="shared" ca="1" si="12"/>
        <v>4</v>
      </c>
      <c r="CD137" s="10">
        <f t="shared" ref="CD137:CH137" ca="1" si="813">IF(AA137="Not at all",1,IF(AA137="A little bit",2,IF(AA137="Moderately",3,IF(AA137="Quite a bit",4,IF(AA137="Extremely",5)))))</f>
        <v>1</v>
      </c>
      <c r="CE137" s="10">
        <f t="shared" ca="1" si="813"/>
        <v>1</v>
      </c>
      <c r="CF137" s="10">
        <f t="shared" ca="1" si="813"/>
        <v>1</v>
      </c>
      <c r="CG137" s="10">
        <f t="shared" ca="1" si="813"/>
        <v>1</v>
      </c>
      <c r="CH137" s="10">
        <f t="shared" ca="1" si="813"/>
        <v>1</v>
      </c>
      <c r="CI137" s="10">
        <f t="shared" ref="CI137:CT137" ca="1" si="814">IF(AF137="Never",1,IF(AF137="Rarely",2,IF(AF137="Sometimes",3,IF(AF137="Often",4,IF(AF137="Very Often",5)))))</f>
        <v>2</v>
      </c>
      <c r="CJ137" s="10">
        <f t="shared" ca="1" si="814"/>
        <v>4</v>
      </c>
      <c r="CK137" s="10">
        <f t="shared" ca="1" si="814"/>
        <v>4</v>
      </c>
      <c r="CL137" s="10">
        <f t="shared" ca="1" si="814"/>
        <v>3</v>
      </c>
      <c r="CM137" s="10">
        <f t="shared" ca="1" si="814"/>
        <v>1</v>
      </c>
      <c r="CN137" s="10">
        <f t="shared" ca="1" si="814"/>
        <v>2</v>
      </c>
      <c r="CO137" s="10">
        <f t="shared" ca="1" si="814"/>
        <v>4</v>
      </c>
      <c r="CP137" s="10">
        <f t="shared" ca="1" si="814"/>
        <v>3</v>
      </c>
      <c r="CQ137" s="10">
        <f t="shared" ca="1" si="814"/>
        <v>3</v>
      </c>
      <c r="CR137" s="10">
        <f t="shared" ca="1" si="814"/>
        <v>2</v>
      </c>
      <c r="CS137" s="10">
        <f t="shared" ca="1" si="814"/>
        <v>2</v>
      </c>
      <c r="CT137" s="10">
        <f t="shared" ca="1" si="814"/>
        <v>1</v>
      </c>
      <c r="CU137" s="10">
        <f t="shared" ca="1" si="15"/>
        <v>1</v>
      </c>
      <c r="CV137" s="1">
        <f t="shared" ref="CV137:DE137" ca="1" si="815">IF(AS137="Strongly Disagree",1,IF(AS137="Disagree",2,IF(AS137="Neutral",3,IF(AS137="Agree",4,IF(AS137="Strongly Agree",5)))))</f>
        <v>1</v>
      </c>
      <c r="CW137" s="1">
        <f t="shared" ca="1" si="815"/>
        <v>4</v>
      </c>
      <c r="CX137" s="1">
        <f t="shared" ca="1" si="815"/>
        <v>2</v>
      </c>
      <c r="CY137" s="1">
        <f t="shared" ca="1" si="815"/>
        <v>1</v>
      </c>
      <c r="CZ137" s="1">
        <f t="shared" ca="1" si="815"/>
        <v>1</v>
      </c>
      <c r="DA137" s="1">
        <f t="shared" ca="1" si="815"/>
        <v>1</v>
      </c>
      <c r="DB137" s="1">
        <f t="shared" ca="1" si="815"/>
        <v>3</v>
      </c>
      <c r="DC137" s="1">
        <f t="shared" ca="1" si="815"/>
        <v>3</v>
      </c>
      <c r="DD137" s="1">
        <f t="shared" ca="1" si="815"/>
        <v>4</v>
      </c>
      <c r="DE137" s="1">
        <f t="shared" ca="1" si="815"/>
        <v>3</v>
      </c>
      <c r="DG137" s="1">
        <f t="shared" ca="1" si="17"/>
        <v>2</v>
      </c>
    </row>
    <row r="138" spans="1:111" ht="15">
      <c r="A138" s="8">
        <f ca="1">IFERROR(__xludf.DUMMYFUNCTION("""COMPUTED_VALUE"""),43802.7168813541)</f>
        <v>43802.716881354099</v>
      </c>
      <c r="B138" s="1" t="str">
        <f ca="1">IFERROR(__xludf.DUMMYFUNCTION("""COMPUTED_VALUE"""),"Yes")</f>
        <v>Yes</v>
      </c>
      <c r="C138" s="3" t="str">
        <f ca="1">IFERROR(__xludf.DUMMYFUNCTION("""COMPUTED_VALUE"""),"Law Enforcement Professional  (Dispatch or other Civilian Department Member )")</f>
        <v>Law Enforcement Professional  (Dispatch or other Civilian Department Member )</v>
      </c>
      <c r="D138" s="1" t="str">
        <f ca="1">IFERROR(__xludf.DUMMYFUNCTION("""COMPUTED_VALUE"""),"7-13 years")</f>
        <v>7-13 years</v>
      </c>
      <c r="E138" s="1" t="str">
        <f ca="1">IFERROR(__xludf.DUMMYFUNCTION("""COMPUTED_VALUE"""),"Quite a bit")</f>
        <v>Quite a bit</v>
      </c>
      <c r="F138" s="1" t="str">
        <f ca="1">IFERROR(__xludf.DUMMYFUNCTION("""COMPUTED_VALUE"""),"Yes")</f>
        <v>Yes</v>
      </c>
      <c r="G138" s="1" t="str">
        <f ca="1">IFERROR(__xludf.DUMMYFUNCTION("""COMPUTED_VALUE"""),"Sometimes")</f>
        <v>Sometimes</v>
      </c>
      <c r="H138" s="1" t="str">
        <f ca="1">IFERROR(__xludf.DUMMYFUNCTION("""COMPUTED_VALUE"""),"Moderately")</f>
        <v>Moderately</v>
      </c>
      <c r="I138" s="1" t="str">
        <f ca="1">IFERROR(__xludf.DUMMYFUNCTION("""COMPUTED_VALUE"""),"No")</f>
        <v>No</v>
      </c>
      <c r="J138" s="1" t="str">
        <f ca="1">IFERROR(__xludf.DUMMYFUNCTION("""COMPUTED_VALUE"""),"No")</f>
        <v>No</v>
      </c>
      <c r="K138" s="1" t="str">
        <f ca="1">IFERROR(__xludf.DUMMYFUNCTION("""COMPUTED_VALUE"""),"Rarely")</f>
        <v>Rarely</v>
      </c>
      <c r="L138" s="1" t="str">
        <f ca="1">IFERROR(__xludf.DUMMYFUNCTION("""COMPUTED_VALUE"""),"Neutral")</f>
        <v>Neutral</v>
      </c>
      <c r="M138" s="1" t="str">
        <f ca="1">IFERROR(__xludf.DUMMYFUNCTION("""COMPUTED_VALUE"""),"Neutral")</f>
        <v>Neutral</v>
      </c>
      <c r="N138" s="1" t="str">
        <f ca="1">IFERROR(__xludf.DUMMYFUNCTION("""COMPUTED_VALUE"""),"Moderately")</f>
        <v>Moderately</v>
      </c>
      <c r="O138" s="1" t="str">
        <f ca="1">IFERROR(__xludf.DUMMYFUNCTION("""COMPUTED_VALUE"""),"Disagree")</f>
        <v>Disagree</v>
      </c>
      <c r="P138" s="1" t="str">
        <f ca="1">IFERROR(__xludf.DUMMYFUNCTION("""COMPUTED_VALUE"""),"Moderately")</f>
        <v>Moderately</v>
      </c>
      <c r="Q138" s="1" t="str">
        <f ca="1">IFERROR(__xludf.DUMMYFUNCTION("""COMPUTED_VALUE"""),"Moderately")</f>
        <v>Moderately</v>
      </c>
      <c r="R138" s="1" t="str">
        <f ca="1">IFERROR(__xludf.DUMMYFUNCTION("""COMPUTED_VALUE"""),"Moderately")</f>
        <v>Moderately</v>
      </c>
      <c r="S138" s="1" t="str">
        <f ca="1">IFERROR(__xludf.DUMMYFUNCTION("""COMPUTED_VALUE"""),"Moderately")</f>
        <v>Moderately</v>
      </c>
      <c r="T138" s="1" t="str">
        <f ca="1">IFERROR(__xludf.DUMMYFUNCTION("""COMPUTED_VALUE"""),"A little bit")</f>
        <v>A little bit</v>
      </c>
      <c r="U138" s="1" t="str">
        <f ca="1">IFERROR(__xludf.DUMMYFUNCTION("""COMPUTED_VALUE"""),"Moderately")</f>
        <v>Moderately</v>
      </c>
      <c r="V138" s="1" t="str">
        <f ca="1">IFERROR(__xludf.DUMMYFUNCTION("""COMPUTED_VALUE"""),"A little bit")</f>
        <v>A little bit</v>
      </c>
      <c r="W138" s="1" t="str">
        <f ca="1">IFERROR(__xludf.DUMMYFUNCTION("""COMPUTED_VALUE"""),"Quite a bit")</f>
        <v>Quite a bit</v>
      </c>
      <c r="X138" s="1" t="str">
        <f ca="1">IFERROR(__xludf.DUMMYFUNCTION("""COMPUTED_VALUE"""),"Quite a bit")</f>
        <v>Quite a bit</v>
      </c>
      <c r="Y138" s="1" t="str">
        <f ca="1">IFERROR(__xludf.DUMMYFUNCTION("""COMPUTED_VALUE"""),"Extremely")</f>
        <v>Extremely</v>
      </c>
      <c r="Z138" s="1" t="str">
        <f ca="1">IFERROR(__xludf.DUMMYFUNCTION("""COMPUTED_VALUE"""),"Not at all")</f>
        <v>Not at all</v>
      </c>
      <c r="AA138" s="1" t="str">
        <f ca="1">IFERROR(__xludf.DUMMYFUNCTION("""COMPUTED_VALUE"""),"Not at all")</f>
        <v>Not at all</v>
      </c>
      <c r="AB138" s="1" t="str">
        <f ca="1">IFERROR(__xludf.DUMMYFUNCTION("""COMPUTED_VALUE"""),"A little bit")</f>
        <v>A little bit</v>
      </c>
      <c r="AC138" s="1" t="str">
        <f ca="1">IFERROR(__xludf.DUMMYFUNCTION("""COMPUTED_VALUE"""),"A little bit")</f>
        <v>A little bit</v>
      </c>
      <c r="AD138" s="1" t="str">
        <f ca="1">IFERROR(__xludf.DUMMYFUNCTION("""COMPUTED_VALUE"""),"Moderately")</f>
        <v>Moderately</v>
      </c>
      <c r="AE138" s="1" t="str">
        <f ca="1">IFERROR(__xludf.DUMMYFUNCTION("""COMPUTED_VALUE"""),"Not at all")</f>
        <v>Not at all</v>
      </c>
      <c r="AF138" s="1" t="str">
        <f ca="1">IFERROR(__xludf.DUMMYFUNCTION("""COMPUTED_VALUE"""),"Rarely")</f>
        <v>Rarely</v>
      </c>
      <c r="AG138" s="1" t="str">
        <f ca="1">IFERROR(__xludf.DUMMYFUNCTION("""COMPUTED_VALUE"""),"Rarely")</f>
        <v>Rarely</v>
      </c>
      <c r="AH138" s="1" t="str">
        <f ca="1">IFERROR(__xludf.DUMMYFUNCTION("""COMPUTED_VALUE"""),"Never")</f>
        <v>Never</v>
      </c>
      <c r="AI138" s="1" t="str">
        <f ca="1">IFERROR(__xludf.DUMMYFUNCTION("""COMPUTED_VALUE"""),"Never")</f>
        <v>Never</v>
      </c>
      <c r="AJ138" s="1" t="str">
        <f ca="1">IFERROR(__xludf.DUMMYFUNCTION("""COMPUTED_VALUE"""),"Rarely")</f>
        <v>Rarely</v>
      </c>
      <c r="AK138" s="1" t="str">
        <f ca="1">IFERROR(__xludf.DUMMYFUNCTION("""COMPUTED_VALUE"""),"Often")</f>
        <v>Often</v>
      </c>
      <c r="AL138" s="1" t="str">
        <f ca="1">IFERROR(__xludf.DUMMYFUNCTION("""COMPUTED_VALUE"""),"Never")</f>
        <v>Never</v>
      </c>
      <c r="AM138" s="1" t="str">
        <f ca="1">IFERROR(__xludf.DUMMYFUNCTION("""COMPUTED_VALUE"""),"Never")</f>
        <v>Never</v>
      </c>
      <c r="AN138" s="1" t="str">
        <f ca="1">IFERROR(__xludf.DUMMYFUNCTION("""COMPUTED_VALUE"""),"Never")</f>
        <v>Never</v>
      </c>
      <c r="AO138" s="1" t="str">
        <f ca="1">IFERROR(__xludf.DUMMYFUNCTION("""COMPUTED_VALUE"""),"Never")</f>
        <v>Never</v>
      </c>
      <c r="AP138" s="1" t="str">
        <f ca="1">IFERROR(__xludf.DUMMYFUNCTION("""COMPUTED_VALUE"""),"Never")</f>
        <v>Never</v>
      </c>
      <c r="AQ138" s="1" t="str">
        <f ca="1">IFERROR(__xludf.DUMMYFUNCTION("""COMPUTED_VALUE"""),"Rarely")</f>
        <v>Rarely</v>
      </c>
      <c r="AR138" s="1" t="str">
        <f ca="1">IFERROR(__xludf.DUMMYFUNCTION("""COMPUTED_VALUE"""),"Just After Stressful Events")</f>
        <v>Just After Stressful Events</v>
      </c>
      <c r="AS138" s="1" t="str">
        <f ca="1">IFERROR(__xludf.DUMMYFUNCTION("""COMPUTED_VALUE"""),"Disagree")</f>
        <v>Disagree</v>
      </c>
      <c r="AT138" s="1" t="str">
        <f ca="1">IFERROR(__xludf.DUMMYFUNCTION("""COMPUTED_VALUE"""),"Neutral")</f>
        <v>Neutral</v>
      </c>
      <c r="AU138" s="1" t="str">
        <f ca="1">IFERROR(__xludf.DUMMYFUNCTION("""COMPUTED_VALUE"""),"Disagree")</f>
        <v>Disagree</v>
      </c>
      <c r="AV138" s="1" t="str">
        <f ca="1">IFERROR(__xludf.DUMMYFUNCTION("""COMPUTED_VALUE"""),"Strongly Disagree")</f>
        <v>Strongly Disagree</v>
      </c>
      <c r="AW138" s="1" t="str">
        <f ca="1">IFERROR(__xludf.DUMMYFUNCTION("""COMPUTED_VALUE"""),"Neutral")</f>
        <v>Neutral</v>
      </c>
      <c r="AX138" s="1" t="str">
        <f ca="1">IFERROR(__xludf.DUMMYFUNCTION("""COMPUTED_VALUE"""),"Disagree")</f>
        <v>Disagree</v>
      </c>
      <c r="AY138" s="1" t="str">
        <f ca="1">IFERROR(__xludf.DUMMYFUNCTION("""COMPUTED_VALUE"""),"Neutral")</f>
        <v>Neutral</v>
      </c>
      <c r="AZ138" s="1" t="str">
        <f ca="1">IFERROR(__xludf.DUMMYFUNCTION("""COMPUTED_VALUE"""),"Neutral")</f>
        <v>Neutral</v>
      </c>
      <c r="BA138" s="1" t="str">
        <f ca="1">IFERROR(__xludf.DUMMYFUNCTION("""COMPUTED_VALUE"""),"Neutral")</f>
        <v>Neutral</v>
      </c>
      <c r="BB138" s="1" t="str">
        <f ca="1">IFERROR(__xludf.DUMMYFUNCTION("""COMPUTED_VALUE"""),"Neutral")</f>
        <v>Neutral</v>
      </c>
      <c r="BC138" s="1" t="str">
        <f ca="1">IFERROR(__xludf.DUMMYFUNCTION("""COMPUTED_VALUE"""),"Join in Positive/ Healthy Family Activities, Exercise, Meditation/ Mindfulness")</f>
        <v>Join in Positive/ Healthy Family Activities, Exercise, Meditation/ Mindfulness</v>
      </c>
      <c r="BD138" s="1" t="str">
        <f ca="1">IFERROR(__xludf.DUMMYFUNCTION("""COMPUTED_VALUE"""),"Rarely")</f>
        <v>Rarely</v>
      </c>
      <c r="BF138" s="1">
        <f t="shared" ca="1" si="0"/>
        <v>2</v>
      </c>
      <c r="BG138" s="7">
        <f t="shared" ca="1" si="1"/>
        <v>2</v>
      </c>
      <c r="BH138" s="1">
        <f t="shared" ca="1" si="2"/>
        <v>4</v>
      </c>
      <c r="BI138" s="10">
        <f t="shared" ca="1" si="3"/>
        <v>1</v>
      </c>
      <c r="BJ138" s="10">
        <f t="shared" ca="1" si="4"/>
        <v>3</v>
      </c>
      <c r="BK138" s="10">
        <f t="shared" ca="1" si="5"/>
        <v>3</v>
      </c>
      <c r="BL138" s="10">
        <f t="shared" ref="BL138:BM138" ca="1" si="816">IF(I138="Yes",1,IF(I138="No",2))</f>
        <v>2</v>
      </c>
      <c r="BM138" s="10">
        <f t="shared" ca="1" si="816"/>
        <v>2</v>
      </c>
      <c r="BN138" s="10">
        <f t="shared" ca="1" si="7"/>
        <v>2</v>
      </c>
      <c r="BO138" s="10">
        <f t="shared" ref="BO138:BP138" ca="1" si="817">IF(L138="Strongly Disagree",1,IF(L138="Disagree",2,IF(L138="Neutral",3,IF(L138="Agree",4,IF(L138="Strongly Agree",5)))))</f>
        <v>3</v>
      </c>
      <c r="BP138" s="10">
        <f t="shared" ca="1" si="817"/>
        <v>3</v>
      </c>
      <c r="BQ138" s="10">
        <f t="shared" ca="1" si="9"/>
        <v>3</v>
      </c>
      <c r="BR138" s="1">
        <f t="shared" ca="1" si="10"/>
        <v>2</v>
      </c>
      <c r="BS138" s="10">
        <f t="shared" ref="BS138:CB138" ca="1" si="818">IF(P138="Not at all",1,IF(P138="A little bit",2,IF(P138="Moderately",3,IF(P138="Quite a bit",4,IF(P138="Extremely",5)))))</f>
        <v>3</v>
      </c>
      <c r="BT138" s="10">
        <f t="shared" ca="1" si="818"/>
        <v>3</v>
      </c>
      <c r="BU138" s="10">
        <f t="shared" ca="1" si="818"/>
        <v>3</v>
      </c>
      <c r="BV138" s="10">
        <f t="shared" ca="1" si="818"/>
        <v>3</v>
      </c>
      <c r="BW138" s="10">
        <f t="shared" ca="1" si="818"/>
        <v>2</v>
      </c>
      <c r="BX138" s="10">
        <f t="shared" ca="1" si="818"/>
        <v>3</v>
      </c>
      <c r="BY138" s="10">
        <f t="shared" ca="1" si="818"/>
        <v>2</v>
      </c>
      <c r="BZ138" s="10">
        <f t="shared" ca="1" si="818"/>
        <v>4</v>
      </c>
      <c r="CA138" s="10">
        <f t="shared" ca="1" si="818"/>
        <v>4</v>
      </c>
      <c r="CB138" s="10">
        <f t="shared" ca="1" si="818"/>
        <v>5</v>
      </c>
      <c r="CC138" s="10">
        <f t="shared" ca="1" si="12"/>
        <v>4</v>
      </c>
      <c r="CD138" s="10">
        <f t="shared" ref="CD138:CH138" ca="1" si="819">IF(AA138="Not at all",1,IF(AA138="A little bit",2,IF(AA138="Moderately",3,IF(AA138="Quite a bit",4,IF(AA138="Extremely",5)))))</f>
        <v>1</v>
      </c>
      <c r="CE138" s="10">
        <f t="shared" ca="1" si="819"/>
        <v>2</v>
      </c>
      <c r="CF138" s="10">
        <f t="shared" ca="1" si="819"/>
        <v>2</v>
      </c>
      <c r="CG138" s="10">
        <f t="shared" ca="1" si="819"/>
        <v>3</v>
      </c>
      <c r="CH138" s="10">
        <f t="shared" ca="1" si="819"/>
        <v>1</v>
      </c>
      <c r="CI138" s="10">
        <f t="shared" ref="CI138:CT138" ca="1" si="820">IF(AF138="Never",1,IF(AF138="Rarely",2,IF(AF138="Sometimes",3,IF(AF138="Often",4,IF(AF138="Very Often",5)))))</f>
        <v>2</v>
      </c>
      <c r="CJ138" s="10">
        <f t="shared" ca="1" si="820"/>
        <v>2</v>
      </c>
      <c r="CK138" s="10">
        <f t="shared" ca="1" si="820"/>
        <v>1</v>
      </c>
      <c r="CL138" s="10">
        <f t="shared" ca="1" si="820"/>
        <v>1</v>
      </c>
      <c r="CM138" s="10">
        <f t="shared" ca="1" si="820"/>
        <v>2</v>
      </c>
      <c r="CN138" s="10">
        <f t="shared" ca="1" si="820"/>
        <v>4</v>
      </c>
      <c r="CO138" s="10">
        <f t="shared" ca="1" si="820"/>
        <v>1</v>
      </c>
      <c r="CP138" s="10">
        <f t="shared" ca="1" si="820"/>
        <v>1</v>
      </c>
      <c r="CQ138" s="10">
        <f t="shared" ca="1" si="820"/>
        <v>1</v>
      </c>
      <c r="CR138" s="10">
        <f t="shared" ca="1" si="820"/>
        <v>1</v>
      </c>
      <c r="CS138" s="10">
        <f t="shared" ca="1" si="820"/>
        <v>1</v>
      </c>
      <c r="CT138" s="10">
        <f t="shared" ca="1" si="820"/>
        <v>2</v>
      </c>
      <c r="CU138" s="10">
        <f t="shared" ca="1" si="15"/>
        <v>2</v>
      </c>
      <c r="CV138" s="1">
        <f t="shared" ref="CV138:DE138" ca="1" si="821">IF(AS138="Strongly Disagree",1,IF(AS138="Disagree",2,IF(AS138="Neutral",3,IF(AS138="Agree",4,IF(AS138="Strongly Agree",5)))))</f>
        <v>2</v>
      </c>
      <c r="CW138" s="1">
        <f t="shared" ca="1" si="821"/>
        <v>3</v>
      </c>
      <c r="CX138" s="1">
        <f t="shared" ca="1" si="821"/>
        <v>2</v>
      </c>
      <c r="CY138" s="1">
        <f t="shared" ca="1" si="821"/>
        <v>1</v>
      </c>
      <c r="CZ138" s="1">
        <f t="shared" ca="1" si="821"/>
        <v>3</v>
      </c>
      <c r="DA138" s="1">
        <f t="shared" ca="1" si="821"/>
        <v>2</v>
      </c>
      <c r="DB138" s="1">
        <f t="shared" ca="1" si="821"/>
        <v>3</v>
      </c>
      <c r="DC138" s="1">
        <f t="shared" ca="1" si="821"/>
        <v>3</v>
      </c>
      <c r="DD138" s="1">
        <f t="shared" ca="1" si="821"/>
        <v>3</v>
      </c>
      <c r="DE138" s="1">
        <f t="shared" ca="1" si="821"/>
        <v>3</v>
      </c>
      <c r="DG138" s="1">
        <f t="shared" ca="1" si="17"/>
        <v>2</v>
      </c>
    </row>
    <row r="139" spans="1:111" ht="15">
      <c r="A139" s="8">
        <f ca="1">IFERROR(__xludf.DUMMYFUNCTION("""COMPUTED_VALUE"""),43802.7189926388)</f>
        <v>43802.718992638802</v>
      </c>
      <c r="B139" s="1" t="str">
        <f ca="1">IFERROR(__xludf.DUMMYFUNCTION("""COMPUTED_VALUE"""),"Yes")</f>
        <v>Yes</v>
      </c>
      <c r="C139" s="3" t="str">
        <f ca="1">IFERROR(__xludf.DUMMYFUNCTION("""COMPUTED_VALUE"""),"Sworn Officer")</f>
        <v>Sworn Officer</v>
      </c>
      <c r="D139" s="1" t="str">
        <f ca="1">IFERROR(__xludf.DUMMYFUNCTION("""COMPUTED_VALUE"""),"1-6 years")</f>
        <v>1-6 years</v>
      </c>
      <c r="E139" s="1" t="str">
        <f ca="1">IFERROR(__xludf.DUMMYFUNCTION("""COMPUTED_VALUE"""),"Moderately")</f>
        <v>Moderately</v>
      </c>
      <c r="F139" s="1" t="str">
        <f ca="1">IFERROR(__xludf.DUMMYFUNCTION("""COMPUTED_VALUE"""),"Yes")</f>
        <v>Yes</v>
      </c>
      <c r="G139" s="1" t="str">
        <f ca="1">IFERROR(__xludf.DUMMYFUNCTION("""COMPUTED_VALUE"""),"Sometimes")</f>
        <v>Sometimes</v>
      </c>
      <c r="H139" s="1" t="str">
        <f ca="1">IFERROR(__xludf.DUMMYFUNCTION("""COMPUTED_VALUE"""),"Moderately")</f>
        <v>Moderately</v>
      </c>
      <c r="I139" s="1" t="str">
        <f ca="1">IFERROR(__xludf.DUMMYFUNCTION("""COMPUTED_VALUE"""),"Yes")</f>
        <v>Yes</v>
      </c>
      <c r="J139" s="1" t="str">
        <f ca="1">IFERROR(__xludf.DUMMYFUNCTION("""COMPUTED_VALUE"""),"Yes")</f>
        <v>Yes</v>
      </c>
      <c r="K139" s="1" t="str">
        <f ca="1">IFERROR(__xludf.DUMMYFUNCTION("""COMPUTED_VALUE"""),"Sometimes")</f>
        <v>Sometimes</v>
      </c>
      <c r="L139" s="1" t="str">
        <f ca="1">IFERROR(__xludf.DUMMYFUNCTION("""COMPUTED_VALUE"""),"Agree")</f>
        <v>Agree</v>
      </c>
      <c r="M139" s="1" t="str">
        <f ca="1">IFERROR(__xludf.DUMMYFUNCTION("""COMPUTED_VALUE"""),"Strongly Agree")</f>
        <v>Strongly Agree</v>
      </c>
      <c r="N139" s="1" t="str">
        <f ca="1">IFERROR(__xludf.DUMMYFUNCTION("""COMPUTED_VALUE"""),"Moderately")</f>
        <v>Moderately</v>
      </c>
      <c r="O139" s="1" t="str">
        <f ca="1">IFERROR(__xludf.DUMMYFUNCTION("""COMPUTED_VALUE"""),"Agree")</f>
        <v>Agree</v>
      </c>
      <c r="P139" s="1" t="str">
        <f ca="1">IFERROR(__xludf.DUMMYFUNCTION("""COMPUTED_VALUE"""),"Moderately")</f>
        <v>Moderately</v>
      </c>
      <c r="Q139" s="1" t="str">
        <f ca="1">IFERROR(__xludf.DUMMYFUNCTION("""COMPUTED_VALUE"""),"Extremely")</f>
        <v>Extremely</v>
      </c>
      <c r="R139" s="1" t="str">
        <f ca="1">IFERROR(__xludf.DUMMYFUNCTION("""COMPUTED_VALUE"""),"Extremely")</f>
        <v>Extremely</v>
      </c>
      <c r="S139" s="1" t="str">
        <f ca="1">IFERROR(__xludf.DUMMYFUNCTION("""COMPUTED_VALUE"""),"Quite a bit")</f>
        <v>Quite a bit</v>
      </c>
      <c r="T139" s="1" t="str">
        <f ca="1">IFERROR(__xludf.DUMMYFUNCTION("""COMPUTED_VALUE"""),"Moderately")</f>
        <v>Moderately</v>
      </c>
      <c r="U139" s="1" t="str">
        <f ca="1">IFERROR(__xludf.DUMMYFUNCTION("""COMPUTED_VALUE"""),"Quite a bit")</f>
        <v>Quite a bit</v>
      </c>
      <c r="V139" s="1" t="str">
        <f ca="1">IFERROR(__xludf.DUMMYFUNCTION("""COMPUTED_VALUE"""),"Extremely")</f>
        <v>Extremely</v>
      </c>
      <c r="W139" s="1" t="str">
        <f ca="1">IFERROR(__xludf.DUMMYFUNCTION("""COMPUTED_VALUE"""),"A little bit")</f>
        <v>A little bit</v>
      </c>
      <c r="X139" s="1" t="str">
        <f ca="1">IFERROR(__xludf.DUMMYFUNCTION("""COMPUTED_VALUE"""),"Moderately")</f>
        <v>Moderately</v>
      </c>
      <c r="Y139" s="1" t="str">
        <f ca="1">IFERROR(__xludf.DUMMYFUNCTION("""COMPUTED_VALUE"""),"Extremely")</f>
        <v>Extremely</v>
      </c>
      <c r="Z139" s="1" t="str">
        <f ca="1">IFERROR(__xludf.DUMMYFUNCTION("""COMPUTED_VALUE"""),"Both")</f>
        <v>Both</v>
      </c>
      <c r="AA139" s="1" t="str">
        <f ca="1">IFERROR(__xludf.DUMMYFUNCTION("""COMPUTED_VALUE"""),"Extremely")</f>
        <v>Extremely</v>
      </c>
      <c r="AB139" s="1" t="str">
        <f ca="1">IFERROR(__xludf.DUMMYFUNCTION("""COMPUTED_VALUE"""),"Extremely")</f>
        <v>Extremely</v>
      </c>
      <c r="AC139" s="1" t="str">
        <f ca="1">IFERROR(__xludf.DUMMYFUNCTION("""COMPUTED_VALUE"""),"Quite a bit")</f>
        <v>Quite a bit</v>
      </c>
      <c r="AD139" s="1" t="str">
        <f ca="1">IFERROR(__xludf.DUMMYFUNCTION("""COMPUTED_VALUE"""),"A little bit")</f>
        <v>A little bit</v>
      </c>
      <c r="AE139" s="1" t="str">
        <f ca="1">IFERROR(__xludf.DUMMYFUNCTION("""COMPUTED_VALUE"""),"Moderately")</f>
        <v>Moderately</v>
      </c>
      <c r="AF139" s="1" t="str">
        <f ca="1">IFERROR(__xludf.DUMMYFUNCTION("""COMPUTED_VALUE"""),"Sometimes")</f>
        <v>Sometimes</v>
      </c>
      <c r="AG139" s="1" t="str">
        <f ca="1">IFERROR(__xludf.DUMMYFUNCTION("""COMPUTED_VALUE"""),"Sometimes")</f>
        <v>Sometimes</v>
      </c>
      <c r="AH139" s="1" t="str">
        <f ca="1">IFERROR(__xludf.DUMMYFUNCTION("""COMPUTED_VALUE"""),"Rarely")</f>
        <v>Rarely</v>
      </c>
      <c r="AI139" s="1" t="str">
        <f ca="1">IFERROR(__xludf.DUMMYFUNCTION("""COMPUTED_VALUE"""),"Sometimes")</f>
        <v>Sometimes</v>
      </c>
      <c r="AJ139" s="1" t="str">
        <f ca="1">IFERROR(__xludf.DUMMYFUNCTION("""COMPUTED_VALUE"""),"Rarely")</f>
        <v>Rarely</v>
      </c>
      <c r="AK139" s="1" t="str">
        <f ca="1">IFERROR(__xludf.DUMMYFUNCTION("""COMPUTED_VALUE"""),"Sometimes")</f>
        <v>Sometimes</v>
      </c>
      <c r="AL139" s="1" t="str">
        <f ca="1">IFERROR(__xludf.DUMMYFUNCTION("""COMPUTED_VALUE"""),"Rarely")</f>
        <v>Rarely</v>
      </c>
      <c r="AM139" s="1" t="str">
        <f ca="1">IFERROR(__xludf.DUMMYFUNCTION("""COMPUTED_VALUE"""),"Rarely")</f>
        <v>Rarely</v>
      </c>
      <c r="AN139" s="1" t="str">
        <f ca="1">IFERROR(__xludf.DUMMYFUNCTION("""COMPUTED_VALUE"""),"Sometimes")</f>
        <v>Sometimes</v>
      </c>
      <c r="AO139" s="1" t="str">
        <f ca="1">IFERROR(__xludf.DUMMYFUNCTION("""COMPUTED_VALUE"""),"Never")</f>
        <v>Never</v>
      </c>
      <c r="AP139" s="1" t="str">
        <f ca="1">IFERROR(__xludf.DUMMYFUNCTION("""COMPUTED_VALUE"""),"Never")</f>
        <v>Never</v>
      </c>
      <c r="AQ139" s="1" t="str">
        <f ca="1">IFERROR(__xludf.DUMMYFUNCTION("""COMPUTED_VALUE"""),"Never")</f>
        <v>Never</v>
      </c>
      <c r="AR139" s="1" t="str">
        <f ca="1">IFERROR(__xludf.DUMMYFUNCTION("""COMPUTED_VALUE"""),"Never")</f>
        <v>Never</v>
      </c>
      <c r="AS139" s="1" t="str">
        <f ca="1">IFERROR(__xludf.DUMMYFUNCTION("""COMPUTED_VALUE"""),"Neutral")</f>
        <v>Neutral</v>
      </c>
      <c r="AT139" s="1" t="str">
        <f ca="1">IFERROR(__xludf.DUMMYFUNCTION("""COMPUTED_VALUE"""),"Neutral")</f>
        <v>Neutral</v>
      </c>
      <c r="AU139" s="1" t="str">
        <f ca="1">IFERROR(__xludf.DUMMYFUNCTION("""COMPUTED_VALUE"""),"Disagree")</f>
        <v>Disagree</v>
      </c>
      <c r="AV139" s="1" t="str">
        <f ca="1">IFERROR(__xludf.DUMMYFUNCTION("""COMPUTED_VALUE"""),"Strongly Disagree")</f>
        <v>Strongly Disagree</v>
      </c>
      <c r="AW139" s="1" t="str">
        <f ca="1">IFERROR(__xludf.DUMMYFUNCTION("""COMPUTED_VALUE"""),"Disagree")</f>
        <v>Disagree</v>
      </c>
      <c r="AX139" s="1" t="str">
        <f ca="1">IFERROR(__xludf.DUMMYFUNCTION("""COMPUTED_VALUE"""),"Strongly Disagree")</f>
        <v>Strongly Disagree</v>
      </c>
      <c r="AY139" s="1" t="str">
        <f ca="1">IFERROR(__xludf.DUMMYFUNCTION("""COMPUTED_VALUE"""),"Disagree")</f>
        <v>Disagree</v>
      </c>
      <c r="AZ139" s="1" t="str">
        <f ca="1">IFERROR(__xludf.DUMMYFUNCTION("""COMPUTED_VALUE"""),"Agree")</f>
        <v>Agree</v>
      </c>
      <c r="BA139" s="1" t="str">
        <f ca="1">IFERROR(__xludf.DUMMYFUNCTION("""COMPUTED_VALUE"""),"Disagree")</f>
        <v>Disagree</v>
      </c>
      <c r="BB139" s="1" t="str">
        <f ca="1">IFERROR(__xludf.DUMMYFUNCTION("""COMPUTED_VALUE"""),"Agree")</f>
        <v>Agree</v>
      </c>
      <c r="BC139" s="1" t="str">
        <f ca="1">IFERROR(__xludf.DUMMYFUNCTION("""COMPUTED_VALUE"""),"Join in Positive/ Healthy Family Activities, Talk to others outside of the department about your hard shift, Participate in Healthy Recreation/Hobbies")</f>
        <v>Join in Positive/ Healthy Family Activities, Talk to others outside of the department about your hard shift, Participate in Healthy Recreation/Hobbies</v>
      </c>
      <c r="BD139" s="1" t="str">
        <f ca="1">IFERROR(__xludf.DUMMYFUNCTION("""COMPUTED_VALUE"""),"Never")</f>
        <v>Never</v>
      </c>
      <c r="BF139" s="1">
        <f t="shared" ca="1" si="0"/>
        <v>1</v>
      </c>
      <c r="BG139" s="7">
        <f t="shared" ca="1" si="1"/>
        <v>1</v>
      </c>
      <c r="BH139" s="1">
        <f t="shared" ca="1" si="2"/>
        <v>3</v>
      </c>
      <c r="BI139" s="10">
        <f t="shared" ca="1" si="3"/>
        <v>1</v>
      </c>
      <c r="BJ139" s="10">
        <f t="shared" ca="1" si="4"/>
        <v>3</v>
      </c>
      <c r="BK139" s="10">
        <f t="shared" ca="1" si="5"/>
        <v>3</v>
      </c>
      <c r="BL139" s="10">
        <f t="shared" ref="BL139:BM139" ca="1" si="822">IF(I139="Yes",1,IF(I139="No",2))</f>
        <v>1</v>
      </c>
      <c r="BM139" s="10">
        <f t="shared" ca="1" si="822"/>
        <v>1</v>
      </c>
      <c r="BN139" s="10">
        <f t="shared" ca="1" si="7"/>
        <v>3</v>
      </c>
      <c r="BO139" s="10">
        <f t="shared" ref="BO139:BP139" ca="1" si="823">IF(L139="Strongly Disagree",1,IF(L139="Disagree",2,IF(L139="Neutral",3,IF(L139="Agree",4,IF(L139="Strongly Agree",5)))))</f>
        <v>4</v>
      </c>
      <c r="BP139" s="10">
        <f t="shared" ca="1" si="823"/>
        <v>5</v>
      </c>
      <c r="BQ139" s="10">
        <f t="shared" ca="1" si="9"/>
        <v>3</v>
      </c>
      <c r="BR139" s="1">
        <f t="shared" ca="1" si="10"/>
        <v>4</v>
      </c>
      <c r="BS139" s="10">
        <f t="shared" ref="BS139:CB139" ca="1" si="824">IF(P139="Not at all",1,IF(P139="A little bit",2,IF(P139="Moderately",3,IF(P139="Quite a bit",4,IF(P139="Extremely",5)))))</f>
        <v>3</v>
      </c>
      <c r="BT139" s="10">
        <f t="shared" ca="1" si="824"/>
        <v>5</v>
      </c>
      <c r="BU139" s="10">
        <f t="shared" ca="1" si="824"/>
        <v>5</v>
      </c>
      <c r="BV139" s="10">
        <f t="shared" ca="1" si="824"/>
        <v>4</v>
      </c>
      <c r="BW139" s="10">
        <f t="shared" ca="1" si="824"/>
        <v>3</v>
      </c>
      <c r="BX139" s="10">
        <f t="shared" ca="1" si="824"/>
        <v>4</v>
      </c>
      <c r="BY139" s="10">
        <f t="shared" ca="1" si="824"/>
        <v>5</v>
      </c>
      <c r="BZ139" s="10">
        <f t="shared" ca="1" si="824"/>
        <v>2</v>
      </c>
      <c r="CA139" s="10">
        <f t="shared" ca="1" si="824"/>
        <v>3</v>
      </c>
      <c r="CB139" s="10">
        <f t="shared" ca="1" si="824"/>
        <v>5</v>
      </c>
      <c r="CC139" s="10">
        <f t="shared" ca="1" si="12"/>
        <v>3</v>
      </c>
      <c r="CD139" s="10">
        <f t="shared" ref="CD139:CH139" ca="1" si="825">IF(AA139="Not at all",1,IF(AA139="A little bit",2,IF(AA139="Moderately",3,IF(AA139="Quite a bit",4,IF(AA139="Extremely",5)))))</f>
        <v>5</v>
      </c>
      <c r="CE139" s="10">
        <f t="shared" ca="1" si="825"/>
        <v>5</v>
      </c>
      <c r="CF139" s="10">
        <f t="shared" ca="1" si="825"/>
        <v>4</v>
      </c>
      <c r="CG139" s="10">
        <f t="shared" ca="1" si="825"/>
        <v>2</v>
      </c>
      <c r="CH139" s="10">
        <f t="shared" ca="1" si="825"/>
        <v>3</v>
      </c>
      <c r="CI139" s="10">
        <f t="shared" ref="CI139:CT139" ca="1" si="826">IF(AF139="Never",1,IF(AF139="Rarely",2,IF(AF139="Sometimes",3,IF(AF139="Often",4,IF(AF139="Very Often",5)))))</f>
        <v>3</v>
      </c>
      <c r="CJ139" s="10">
        <f t="shared" ca="1" si="826"/>
        <v>3</v>
      </c>
      <c r="CK139" s="10">
        <f t="shared" ca="1" si="826"/>
        <v>2</v>
      </c>
      <c r="CL139" s="10">
        <f t="shared" ca="1" si="826"/>
        <v>3</v>
      </c>
      <c r="CM139" s="10">
        <f t="shared" ca="1" si="826"/>
        <v>2</v>
      </c>
      <c r="CN139" s="10">
        <f t="shared" ca="1" si="826"/>
        <v>3</v>
      </c>
      <c r="CO139" s="10">
        <f t="shared" ca="1" si="826"/>
        <v>2</v>
      </c>
      <c r="CP139" s="10">
        <f t="shared" ca="1" si="826"/>
        <v>2</v>
      </c>
      <c r="CQ139" s="10">
        <f t="shared" ca="1" si="826"/>
        <v>3</v>
      </c>
      <c r="CR139" s="10">
        <f t="shared" ca="1" si="826"/>
        <v>1</v>
      </c>
      <c r="CS139" s="10">
        <f t="shared" ca="1" si="826"/>
        <v>1</v>
      </c>
      <c r="CT139" s="10">
        <f t="shared" ca="1" si="826"/>
        <v>1</v>
      </c>
      <c r="CU139" s="10">
        <f t="shared" ca="1" si="15"/>
        <v>1</v>
      </c>
      <c r="CV139" s="1">
        <f t="shared" ref="CV139:DE139" ca="1" si="827">IF(AS139="Strongly Disagree",1,IF(AS139="Disagree",2,IF(AS139="Neutral",3,IF(AS139="Agree",4,IF(AS139="Strongly Agree",5)))))</f>
        <v>3</v>
      </c>
      <c r="CW139" s="1">
        <f t="shared" ca="1" si="827"/>
        <v>3</v>
      </c>
      <c r="CX139" s="1">
        <f t="shared" ca="1" si="827"/>
        <v>2</v>
      </c>
      <c r="CY139" s="1">
        <f t="shared" ca="1" si="827"/>
        <v>1</v>
      </c>
      <c r="CZ139" s="1">
        <f t="shared" ca="1" si="827"/>
        <v>2</v>
      </c>
      <c r="DA139" s="1">
        <f t="shared" ca="1" si="827"/>
        <v>1</v>
      </c>
      <c r="DB139" s="1">
        <f t="shared" ca="1" si="827"/>
        <v>2</v>
      </c>
      <c r="DC139" s="1">
        <f t="shared" ca="1" si="827"/>
        <v>4</v>
      </c>
      <c r="DD139" s="1">
        <f t="shared" ca="1" si="827"/>
        <v>2</v>
      </c>
      <c r="DE139" s="1">
        <f t="shared" ca="1" si="827"/>
        <v>4</v>
      </c>
      <c r="DG139" s="1">
        <f t="shared" ca="1" si="17"/>
        <v>1</v>
      </c>
    </row>
    <row r="140" spans="1:111" ht="15">
      <c r="A140" s="8">
        <f ca="1">IFERROR(__xludf.DUMMYFUNCTION("""COMPUTED_VALUE"""),43802.7207690856)</f>
        <v>43802.720769085601</v>
      </c>
      <c r="B140" s="1" t="str">
        <f ca="1">IFERROR(__xludf.DUMMYFUNCTION("""COMPUTED_VALUE"""),"Yes")</f>
        <v>Yes</v>
      </c>
      <c r="C140" s="3" t="str">
        <f ca="1">IFERROR(__xludf.DUMMYFUNCTION("""COMPUTED_VALUE"""),"Sworn Officer")</f>
        <v>Sworn Officer</v>
      </c>
      <c r="D140" s="1" t="str">
        <f ca="1">IFERROR(__xludf.DUMMYFUNCTION("""COMPUTED_VALUE"""),"20+ years")</f>
        <v>20+ years</v>
      </c>
      <c r="E140" s="1" t="str">
        <f ca="1">IFERROR(__xludf.DUMMYFUNCTION("""COMPUTED_VALUE"""),"A little bit")</f>
        <v>A little bit</v>
      </c>
      <c r="F140" s="1" t="str">
        <f ca="1">IFERROR(__xludf.DUMMYFUNCTION("""COMPUTED_VALUE"""),"Yes")</f>
        <v>Yes</v>
      </c>
      <c r="G140" s="1" t="str">
        <f ca="1">IFERROR(__xludf.DUMMYFUNCTION("""COMPUTED_VALUE"""),"Rarely")</f>
        <v>Rarely</v>
      </c>
      <c r="H140" s="1" t="str">
        <f ca="1">IFERROR(__xludf.DUMMYFUNCTION("""COMPUTED_VALUE"""),"A little bit")</f>
        <v>A little bit</v>
      </c>
      <c r="I140" s="1" t="str">
        <f ca="1">IFERROR(__xludf.DUMMYFUNCTION("""COMPUTED_VALUE"""),"Yes")</f>
        <v>Yes</v>
      </c>
      <c r="J140" s="1" t="str">
        <f ca="1">IFERROR(__xludf.DUMMYFUNCTION("""COMPUTED_VALUE"""),"Yes")</f>
        <v>Yes</v>
      </c>
      <c r="K140" s="1" t="str">
        <f ca="1">IFERROR(__xludf.DUMMYFUNCTION("""COMPUTED_VALUE"""),"Rarely")</f>
        <v>Rarely</v>
      </c>
      <c r="L140" s="1" t="str">
        <f ca="1">IFERROR(__xludf.DUMMYFUNCTION("""COMPUTED_VALUE"""),"Agree")</f>
        <v>Agree</v>
      </c>
      <c r="M140" s="1" t="str">
        <f ca="1">IFERROR(__xludf.DUMMYFUNCTION("""COMPUTED_VALUE"""),"Agree")</f>
        <v>Agree</v>
      </c>
      <c r="N140" s="1" t="str">
        <f ca="1">IFERROR(__xludf.DUMMYFUNCTION("""COMPUTED_VALUE"""),"A little bit")</f>
        <v>A little bit</v>
      </c>
      <c r="O140" s="1" t="str">
        <f ca="1">IFERROR(__xludf.DUMMYFUNCTION("""COMPUTED_VALUE"""),"Strongly agree")</f>
        <v>Strongly agree</v>
      </c>
      <c r="P140" s="1" t="str">
        <f ca="1">IFERROR(__xludf.DUMMYFUNCTION("""COMPUTED_VALUE"""),"Quite a bit")</f>
        <v>Quite a bit</v>
      </c>
      <c r="Q140" s="1" t="str">
        <f ca="1">IFERROR(__xludf.DUMMYFUNCTION("""COMPUTED_VALUE"""),"Quite a bit")</f>
        <v>Quite a bit</v>
      </c>
      <c r="R140" s="1" t="str">
        <f ca="1">IFERROR(__xludf.DUMMYFUNCTION("""COMPUTED_VALUE"""),"Quite a bit")</f>
        <v>Quite a bit</v>
      </c>
      <c r="S140" s="1" t="str">
        <f ca="1">IFERROR(__xludf.DUMMYFUNCTION("""COMPUTED_VALUE"""),"Quite a bit")</f>
        <v>Quite a bit</v>
      </c>
      <c r="T140" s="1" t="str">
        <f ca="1">IFERROR(__xludf.DUMMYFUNCTION("""COMPUTED_VALUE"""),"Quite a bit")</f>
        <v>Quite a bit</v>
      </c>
      <c r="U140" s="1" t="str">
        <f ca="1">IFERROR(__xludf.DUMMYFUNCTION("""COMPUTED_VALUE"""),"Quite a bit")</f>
        <v>Quite a bit</v>
      </c>
      <c r="V140" s="1" t="str">
        <f ca="1">IFERROR(__xludf.DUMMYFUNCTION("""COMPUTED_VALUE"""),"Quite a bit")</f>
        <v>Quite a bit</v>
      </c>
      <c r="W140" s="1" t="str">
        <f ca="1">IFERROR(__xludf.DUMMYFUNCTION("""COMPUTED_VALUE"""),"Quite a bit")</f>
        <v>Quite a bit</v>
      </c>
      <c r="X140" s="1" t="str">
        <f ca="1">IFERROR(__xludf.DUMMYFUNCTION("""COMPUTED_VALUE"""),"Quite a bit")</f>
        <v>Quite a bit</v>
      </c>
      <c r="Y140" s="1" t="str">
        <f ca="1">IFERROR(__xludf.DUMMYFUNCTION("""COMPUTED_VALUE"""),"Quite a bit")</f>
        <v>Quite a bit</v>
      </c>
      <c r="Z140" s="1" t="str">
        <f ca="1">IFERROR(__xludf.DUMMYFUNCTION("""COMPUTED_VALUE"""),"Both")</f>
        <v>Both</v>
      </c>
      <c r="AA140" s="1" t="str">
        <f ca="1">IFERROR(__xludf.DUMMYFUNCTION("""COMPUTED_VALUE"""),"Moderately")</f>
        <v>Moderately</v>
      </c>
      <c r="AB140" s="1" t="str">
        <f ca="1">IFERROR(__xludf.DUMMYFUNCTION("""COMPUTED_VALUE"""),"Moderately")</f>
        <v>Moderately</v>
      </c>
      <c r="AC140" s="1" t="str">
        <f ca="1">IFERROR(__xludf.DUMMYFUNCTION("""COMPUTED_VALUE"""),"Moderately")</f>
        <v>Moderately</v>
      </c>
      <c r="AD140" s="1" t="str">
        <f ca="1">IFERROR(__xludf.DUMMYFUNCTION("""COMPUTED_VALUE"""),"Moderately")</f>
        <v>Moderately</v>
      </c>
      <c r="AE140" s="1" t="str">
        <f ca="1">IFERROR(__xludf.DUMMYFUNCTION("""COMPUTED_VALUE"""),"Moderately")</f>
        <v>Moderately</v>
      </c>
      <c r="AF140" s="1" t="str">
        <f ca="1">IFERROR(__xludf.DUMMYFUNCTION("""COMPUTED_VALUE"""),"Rarely")</f>
        <v>Rarely</v>
      </c>
      <c r="AG140" s="1" t="str">
        <f ca="1">IFERROR(__xludf.DUMMYFUNCTION("""COMPUTED_VALUE"""),"Sometimes")</f>
        <v>Sometimes</v>
      </c>
      <c r="AH140" s="1" t="str">
        <f ca="1">IFERROR(__xludf.DUMMYFUNCTION("""COMPUTED_VALUE"""),"Rarely")</f>
        <v>Rarely</v>
      </c>
      <c r="AI140" s="1" t="str">
        <f ca="1">IFERROR(__xludf.DUMMYFUNCTION("""COMPUTED_VALUE"""),"Sometimes")</f>
        <v>Sometimes</v>
      </c>
      <c r="AJ140" s="1" t="str">
        <f ca="1">IFERROR(__xludf.DUMMYFUNCTION("""COMPUTED_VALUE"""),"Rarely")</f>
        <v>Rarely</v>
      </c>
      <c r="AK140" s="1" t="str">
        <f ca="1">IFERROR(__xludf.DUMMYFUNCTION("""COMPUTED_VALUE"""),"Rarely")</f>
        <v>Rarely</v>
      </c>
      <c r="AL140" s="1" t="str">
        <f ca="1">IFERROR(__xludf.DUMMYFUNCTION("""COMPUTED_VALUE"""),"Rarely")</f>
        <v>Rarely</v>
      </c>
      <c r="AM140" s="1" t="str">
        <f ca="1">IFERROR(__xludf.DUMMYFUNCTION("""COMPUTED_VALUE"""),"Rarely")</f>
        <v>Rarely</v>
      </c>
      <c r="AN140" s="1" t="str">
        <f ca="1">IFERROR(__xludf.DUMMYFUNCTION("""COMPUTED_VALUE"""),"Rarely")</f>
        <v>Rarely</v>
      </c>
      <c r="AO140" s="1" t="str">
        <f ca="1">IFERROR(__xludf.DUMMYFUNCTION("""COMPUTED_VALUE"""),"Never")</f>
        <v>Never</v>
      </c>
      <c r="AP140" s="1" t="str">
        <f ca="1">IFERROR(__xludf.DUMMYFUNCTION("""COMPUTED_VALUE"""),"Never")</f>
        <v>Never</v>
      </c>
      <c r="AQ140" s="1" t="str">
        <f ca="1">IFERROR(__xludf.DUMMYFUNCTION("""COMPUTED_VALUE"""),"Never")</f>
        <v>Never</v>
      </c>
      <c r="AR140" s="1" t="str">
        <f ca="1">IFERROR(__xludf.DUMMYFUNCTION("""COMPUTED_VALUE"""),"Never")</f>
        <v>Never</v>
      </c>
      <c r="AS140" s="1" t="str">
        <f ca="1">IFERROR(__xludf.DUMMYFUNCTION("""COMPUTED_VALUE"""),"Neutral")</f>
        <v>Neutral</v>
      </c>
      <c r="AT140" s="1" t="str">
        <f ca="1">IFERROR(__xludf.DUMMYFUNCTION("""COMPUTED_VALUE"""),"Neutral")</f>
        <v>Neutral</v>
      </c>
      <c r="AU140" s="1" t="str">
        <f ca="1">IFERROR(__xludf.DUMMYFUNCTION("""COMPUTED_VALUE"""),"Neutral")</f>
        <v>Neutral</v>
      </c>
      <c r="AV140" s="1" t="str">
        <f ca="1">IFERROR(__xludf.DUMMYFUNCTION("""COMPUTED_VALUE"""),"Strongly Disagree")</f>
        <v>Strongly Disagree</v>
      </c>
      <c r="AW140" s="1" t="str">
        <f ca="1">IFERROR(__xludf.DUMMYFUNCTION("""COMPUTED_VALUE"""),"Agree")</f>
        <v>Agree</v>
      </c>
      <c r="AX140" s="1" t="str">
        <f ca="1">IFERROR(__xludf.DUMMYFUNCTION("""COMPUTED_VALUE"""),"Neutral")</f>
        <v>Neutral</v>
      </c>
      <c r="AY140" s="1" t="str">
        <f ca="1">IFERROR(__xludf.DUMMYFUNCTION("""COMPUTED_VALUE"""),"Agree")</f>
        <v>Agree</v>
      </c>
      <c r="AZ140" s="1" t="str">
        <f ca="1">IFERROR(__xludf.DUMMYFUNCTION("""COMPUTED_VALUE"""),"Agree")</f>
        <v>Agree</v>
      </c>
      <c r="BA140" s="1" t="str">
        <f ca="1">IFERROR(__xludf.DUMMYFUNCTION("""COMPUTED_VALUE"""),"Neutral")</f>
        <v>Neutral</v>
      </c>
      <c r="BB140" s="1" t="str">
        <f ca="1">IFERROR(__xludf.DUMMYFUNCTION("""COMPUTED_VALUE"""),"Disagree")</f>
        <v>Disagree</v>
      </c>
      <c r="BC140" s="1" t="str">
        <f ca="1">IFERROR(__xludf.DUMMYFUNCTION("""COMPUTED_VALUE"""),"Participate in Healthy Recreation/Hobbies")</f>
        <v>Participate in Healthy Recreation/Hobbies</v>
      </c>
      <c r="BD140" s="1" t="str">
        <f ca="1">IFERROR(__xludf.DUMMYFUNCTION("""COMPUTED_VALUE"""),"Never")</f>
        <v>Never</v>
      </c>
      <c r="BF140" s="1">
        <f t="shared" ca="1" si="0"/>
        <v>1</v>
      </c>
      <c r="BG140" s="7">
        <f t="shared" ca="1" si="1"/>
        <v>4</v>
      </c>
      <c r="BH140" s="1">
        <f t="shared" ca="1" si="2"/>
        <v>2</v>
      </c>
      <c r="BI140" s="10">
        <f t="shared" ca="1" si="3"/>
        <v>1</v>
      </c>
      <c r="BJ140" s="10">
        <f t="shared" ca="1" si="4"/>
        <v>2</v>
      </c>
      <c r="BK140" s="10">
        <f t="shared" ca="1" si="5"/>
        <v>2</v>
      </c>
      <c r="BL140" s="10">
        <f t="shared" ref="BL140:BM140" ca="1" si="828">IF(I140="Yes",1,IF(I140="No",2))</f>
        <v>1</v>
      </c>
      <c r="BM140" s="10">
        <f t="shared" ca="1" si="828"/>
        <v>1</v>
      </c>
      <c r="BN140" s="10">
        <f t="shared" ca="1" si="7"/>
        <v>2</v>
      </c>
      <c r="BO140" s="10">
        <f t="shared" ref="BO140:BP140" ca="1" si="829">IF(L140="Strongly Disagree",1,IF(L140="Disagree",2,IF(L140="Neutral",3,IF(L140="Agree",4,IF(L140="Strongly Agree",5)))))</f>
        <v>4</v>
      </c>
      <c r="BP140" s="10">
        <f t="shared" ca="1" si="829"/>
        <v>4</v>
      </c>
      <c r="BQ140" s="10">
        <f t="shared" ca="1" si="9"/>
        <v>2</v>
      </c>
      <c r="BR140" s="1">
        <f t="shared" ca="1" si="10"/>
        <v>5</v>
      </c>
      <c r="BS140" s="10">
        <f t="shared" ref="BS140:CB140" ca="1" si="830">IF(P140="Not at all",1,IF(P140="A little bit",2,IF(P140="Moderately",3,IF(P140="Quite a bit",4,IF(P140="Extremely",5)))))</f>
        <v>4</v>
      </c>
      <c r="BT140" s="10">
        <f t="shared" ca="1" si="830"/>
        <v>4</v>
      </c>
      <c r="BU140" s="10">
        <f t="shared" ca="1" si="830"/>
        <v>4</v>
      </c>
      <c r="BV140" s="10">
        <f t="shared" ca="1" si="830"/>
        <v>4</v>
      </c>
      <c r="BW140" s="10">
        <f t="shared" ca="1" si="830"/>
        <v>4</v>
      </c>
      <c r="BX140" s="10">
        <f t="shared" ca="1" si="830"/>
        <v>4</v>
      </c>
      <c r="BY140" s="10">
        <f t="shared" ca="1" si="830"/>
        <v>4</v>
      </c>
      <c r="BZ140" s="10">
        <f t="shared" ca="1" si="830"/>
        <v>4</v>
      </c>
      <c r="CA140" s="10">
        <f t="shared" ca="1" si="830"/>
        <v>4</v>
      </c>
      <c r="CB140" s="10">
        <f t="shared" ca="1" si="830"/>
        <v>4</v>
      </c>
      <c r="CC140" s="10">
        <f t="shared" ca="1" si="12"/>
        <v>3</v>
      </c>
      <c r="CD140" s="10">
        <f t="shared" ref="CD140:CH140" ca="1" si="831">IF(AA140="Not at all",1,IF(AA140="A little bit",2,IF(AA140="Moderately",3,IF(AA140="Quite a bit",4,IF(AA140="Extremely",5)))))</f>
        <v>3</v>
      </c>
      <c r="CE140" s="10">
        <f t="shared" ca="1" si="831"/>
        <v>3</v>
      </c>
      <c r="CF140" s="10">
        <f t="shared" ca="1" si="831"/>
        <v>3</v>
      </c>
      <c r="CG140" s="10">
        <f t="shared" ca="1" si="831"/>
        <v>3</v>
      </c>
      <c r="CH140" s="10">
        <f t="shared" ca="1" si="831"/>
        <v>3</v>
      </c>
      <c r="CI140" s="10">
        <f t="shared" ref="CI140:CT140" ca="1" si="832">IF(AF140="Never",1,IF(AF140="Rarely",2,IF(AF140="Sometimes",3,IF(AF140="Often",4,IF(AF140="Very Often",5)))))</f>
        <v>2</v>
      </c>
      <c r="CJ140" s="10">
        <f t="shared" ca="1" si="832"/>
        <v>3</v>
      </c>
      <c r="CK140" s="10">
        <f t="shared" ca="1" si="832"/>
        <v>2</v>
      </c>
      <c r="CL140" s="10">
        <f t="shared" ca="1" si="832"/>
        <v>3</v>
      </c>
      <c r="CM140" s="10">
        <f t="shared" ca="1" si="832"/>
        <v>2</v>
      </c>
      <c r="CN140" s="10">
        <f t="shared" ca="1" si="832"/>
        <v>2</v>
      </c>
      <c r="CO140" s="10">
        <f t="shared" ca="1" si="832"/>
        <v>2</v>
      </c>
      <c r="CP140" s="10">
        <f t="shared" ca="1" si="832"/>
        <v>2</v>
      </c>
      <c r="CQ140" s="10">
        <f t="shared" ca="1" si="832"/>
        <v>2</v>
      </c>
      <c r="CR140" s="10">
        <f t="shared" ca="1" si="832"/>
        <v>1</v>
      </c>
      <c r="CS140" s="10">
        <f t="shared" ca="1" si="832"/>
        <v>1</v>
      </c>
      <c r="CT140" s="10">
        <f t="shared" ca="1" si="832"/>
        <v>1</v>
      </c>
      <c r="CU140" s="10">
        <f t="shared" ca="1" si="15"/>
        <v>1</v>
      </c>
      <c r="CV140" s="1">
        <f t="shared" ref="CV140:DE140" ca="1" si="833">IF(AS140="Strongly Disagree",1,IF(AS140="Disagree",2,IF(AS140="Neutral",3,IF(AS140="Agree",4,IF(AS140="Strongly Agree",5)))))</f>
        <v>3</v>
      </c>
      <c r="CW140" s="1">
        <f t="shared" ca="1" si="833"/>
        <v>3</v>
      </c>
      <c r="CX140" s="1">
        <f t="shared" ca="1" si="833"/>
        <v>3</v>
      </c>
      <c r="CY140" s="1">
        <f t="shared" ca="1" si="833"/>
        <v>1</v>
      </c>
      <c r="CZ140" s="1">
        <f t="shared" ca="1" si="833"/>
        <v>4</v>
      </c>
      <c r="DA140" s="1">
        <f t="shared" ca="1" si="833"/>
        <v>3</v>
      </c>
      <c r="DB140" s="1">
        <f t="shared" ca="1" si="833"/>
        <v>4</v>
      </c>
      <c r="DC140" s="1">
        <f t="shared" ca="1" si="833"/>
        <v>4</v>
      </c>
      <c r="DD140" s="1">
        <f t="shared" ca="1" si="833"/>
        <v>3</v>
      </c>
      <c r="DE140" s="1">
        <f t="shared" ca="1" si="833"/>
        <v>2</v>
      </c>
      <c r="DG140" s="1">
        <f t="shared" ca="1" si="17"/>
        <v>1</v>
      </c>
    </row>
    <row r="141" spans="1:111" ht="15">
      <c r="A141" s="8">
        <f ca="1">IFERROR(__xludf.DUMMYFUNCTION("""COMPUTED_VALUE"""),43802.7398306944)</f>
        <v>43802.739830694401</v>
      </c>
      <c r="B141" s="1" t="str">
        <f ca="1">IFERROR(__xludf.DUMMYFUNCTION("""COMPUTED_VALUE"""),"Yes")</f>
        <v>Yes</v>
      </c>
      <c r="C141" s="3" t="str">
        <f ca="1">IFERROR(__xludf.DUMMYFUNCTION("""COMPUTED_VALUE"""),"Sworn Officer")</f>
        <v>Sworn Officer</v>
      </c>
      <c r="D141" s="1" t="str">
        <f ca="1">IFERROR(__xludf.DUMMYFUNCTION("""COMPUTED_VALUE"""),"1-6 years")</f>
        <v>1-6 years</v>
      </c>
      <c r="E141" s="1" t="str">
        <f ca="1">IFERROR(__xludf.DUMMYFUNCTION("""COMPUTED_VALUE"""),"Moderately")</f>
        <v>Moderately</v>
      </c>
      <c r="F141" s="1" t="str">
        <f ca="1">IFERROR(__xludf.DUMMYFUNCTION("""COMPUTED_VALUE"""),"No")</f>
        <v>No</v>
      </c>
      <c r="G141" s="1" t="str">
        <f ca="1">IFERROR(__xludf.DUMMYFUNCTION("""COMPUTED_VALUE"""),"Sometimes")</f>
        <v>Sometimes</v>
      </c>
      <c r="H141" s="1" t="str">
        <f ca="1">IFERROR(__xludf.DUMMYFUNCTION("""COMPUTED_VALUE"""),"A little bit")</f>
        <v>A little bit</v>
      </c>
      <c r="I141" s="1" t="str">
        <f ca="1">IFERROR(__xludf.DUMMYFUNCTION("""COMPUTED_VALUE"""),"No")</f>
        <v>No</v>
      </c>
      <c r="J141" s="1" t="str">
        <f ca="1">IFERROR(__xludf.DUMMYFUNCTION("""COMPUTED_VALUE"""),"No")</f>
        <v>No</v>
      </c>
      <c r="K141" s="1" t="str">
        <f ca="1">IFERROR(__xludf.DUMMYFUNCTION("""COMPUTED_VALUE"""),"Sometimes")</f>
        <v>Sometimes</v>
      </c>
      <c r="L141" s="1" t="str">
        <f ca="1">IFERROR(__xludf.DUMMYFUNCTION("""COMPUTED_VALUE"""),"Agree")</f>
        <v>Agree</v>
      </c>
      <c r="M141" s="1" t="str">
        <f ca="1">IFERROR(__xludf.DUMMYFUNCTION("""COMPUTED_VALUE"""),"Agree")</f>
        <v>Agree</v>
      </c>
      <c r="N141" s="1" t="str">
        <f ca="1">IFERROR(__xludf.DUMMYFUNCTION("""COMPUTED_VALUE"""),"A little bit")</f>
        <v>A little bit</v>
      </c>
      <c r="O141" s="1" t="str">
        <f ca="1">IFERROR(__xludf.DUMMYFUNCTION("""COMPUTED_VALUE"""),"Agree")</f>
        <v>Agree</v>
      </c>
      <c r="P141" s="1" t="str">
        <f ca="1">IFERROR(__xludf.DUMMYFUNCTION("""COMPUTED_VALUE"""),"Moderately")</f>
        <v>Moderately</v>
      </c>
      <c r="Q141" s="1" t="str">
        <f ca="1">IFERROR(__xludf.DUMMYFUNCTION("""COMPUTED_VALUE"""),"Quite a bit")</f>
        <v>Quite a bit</v>
      </c>
      <c r="R141" s="1" t="str">
        <f ca="1">IFERROR(__xludf.DUMMYFUNCTION("""COMPUTED_VALUE"""),"Quite a bit")</f>
        <v>Quite a bit</v>
      </c>
      <c r="S141" s="1" t="str">
        <f ca="1">IFERROR(__xludf.DUMMYFUNCTION("""COMPUTED_VALUE"""),"A little bit")</f>
        <v>A little bit</v>
      </c>
      <c r="T141" s="1" t="str">
        <f ca="1">IFERROR(__xludf.DUMMYFUNCTION("""COMPUTED_VALUE"""),"Not at all")</f>
        <v>Not at all</v>
      </c>
      <c r="U141" s="1" t="str">
        <f ca="1">IFERROR(__xludf.DUMMYFUNCTION("""COMPUTED_VALUE"""),"Quite a bit")</f>
        <v>Quite a bit</v>
      </c>
      <c r="V141" s="1" t="str">
        <f ca="1">IFERROR(__xludf.DUMMYFUNCTION("""COMPUTED_VALUE"""),"Quite a bit")</f>
        <v>Quite a bit</v>
      </c>
      <c r="W141" s="1" t="str">
        <f ca="1">IFERROR(__xludf.DUMMYFUNCTION("""COMPUTED_VALUE"""),"A little bit")</f>
        <v>A little bit</v>
      </c>
      <c r="X141" s="1" t="str">
        <f ca="1">IFERROR(__xludf.DUMMYFUNCTION("""COMPUTED_VALUE"""),"Moderately")</f>
        <v>Moderately</v>
      </c>
      <c r="Y141" s="1" t="str">
        <f ca="1">IFERROR(__xludf.DUMMYFUNCTION("""COMPUTED_VALUE"""),"Extremely")</f>
        <v>Extremely</v>
      </c>
      <c r="Z141" s="1" t="str">
        <f ca="1">IFERROR(__xludf.DUMMYFUNCTION("""COMPUTED_VALUE"""),"Both")</f>
        <v>Both</v>
      </c>
      <c r="AA141" s="1" t="str">
        <f ca="1">IFERROR(__xludf.DUMMYFUNCTION("""COMPUTED_VALUE"""),"Moderately")</f>
        <v>Moderately</v>
      </c>
      <c r="AB141" s="1" t="str">
        <f ca="1">IFERROR(__xludf.DUMMYFUNCTION("""COMPUTED_VALUE"""),"Quite a bit")</f>
        <v>Quite a bit</v>
      </c>
      <c r="AC141" s="1" t="str">
        <f ca="1">IFERROR(__xludf.DUMMYFUNCTION("""COMPUTED_VALUE"""),"Quite a bit")</f>
        <v>Quite a bit</v>
      </c>
      <c r="AD141" s="1" t="str">
        <f ca="1">IFERROR(__xludf.DUMMYFUNCTION("""COMPUTED_VALUE"""),"Not at all")</f>
        <v>Not at all</v>
      </c>
      <c r="AE141" s="1" t="str">
        <f ca="1">IFERROR(__xludf.DUMMYFUNCTION("""COMPUTED_VALUE"""),"A little bit")</f>
        <v>A little bit</v>
      </c>
      <c r="AF141" s="1" t="str">
        <f ca="1">IFERROR(__xludf.DUMMYFUNCTION("""COMPUTED_VALUE"""),"Sometimes")</f>
        <v>Sometimes</v>
      </c>
      <c r="AG141" s="1" t="str">
        <f ca="1">IFERROR(__xludf.DUMMYFUNCTION("""COMPUTED_VALUE"""),"Often")</f>
        <v>Often</v>
      </c>
      <c r="AH141" s="1" t="str">
        <f ca="1">IFERROR(__xludf.DUMMYFUNCTION("""COMPUTED_VALUE"""),"Rarely")</f>
        <v>Rarely</v>
      </c>
      <c r="AI141" s="1" t="str">
        <f ca="1">IFERROR(__xludf.DUMMYFUNCTION("""COMPUTED_VALUE"""),"Sometimes")</f>
        <v>Sometimes</v>
      </c>
      <c r="AJ141" s="1" t="str">
        <f ca="1">IFERROR(__xludf.DUMMYFUNCTION("""COMPUTED_VALUE"""),"Rarely")</f>
        <v>Rarely</v>
      </c>
      <c r="AK141" s="1" t="str">
        <f ca="1">IFERROR(__xludf.DUMMYFUNCTION("""COMPUTED_VALUE"""),"Sometimes")</f>
        <v>Sometimes</v>
      </c>
      <c r="AL141" s="1" t="str">
        <f ca="1">IFERROR(__xludf.DUMMYFUNCTION("""COMPUTED_VALUE"""),"Never")</f>
        <v>Never</v>
      </c>
      <c r="AM141" s="1" t="str">
        <f ca="1">IFERROR(__xludf.DUMMYFUNCTION("""COMPUTED_VALUE"""),"Never")</f>
        <v>Never</v>
      </c>
      <c r="AN141" s="1" t="str">
        <f ca="1">IFERROR(__xludf.DUMMYFUNCTION("""COMPUTED_VALUE"""),"Sometimes")</f>
        <v>Sometimes</v>
      </c>
      <c r="AO141" s="1" t="str">
        <f ca="1">IFERROR(__xludf.DUMMYFUNCTION("""COMPUTED_VALUE"""),"Rarely")</f>
        <v>Rarely</v>
      </c>
      <c r="AP141" s="1" t="str">
        <f ca="1">IFERROR(__xludf.DUMMYFUNCTION("""COMPUTED_VALUE"""),"Never")</f>
        <v>Never</v>
      </c>
      <c r="AQ141" s="1" t="str">
        <f ca="1">IFERROR(__xludf.DUMMYFUNCTION("""COMPUTED_VALUE"""),"Never")</f>
        <v>Never</v>
      </c>
      <c r="AR141" s="1" t="str">
        <f ca="1">IFERROR(__xludf.DUMMYFUNCTION("""COMPUTED_VALUE"""),"Never")</f>
        <v>Never</v>
      </c>
      <c r="AS141" s="1" t="str">
        <f ca="1">IFERROR(__xludf.DUMMYFUNCTION("""COMPUTED_VALUE"""),"Neutral")</f>
        <v>Neutral</v>
      </c>
      <c r="AT141" s="1" t="str">
        <f ca="1">IFERROR(__xludf.DUMMYFUNCTION("""COMPUTED_VALUE"""),"Agree")</f>
        <v>Agree</v>
      </c>
      <c r="AU141" s="1" t="str">
        <f ca="1">IFERROR(__xludf.DUMMYFUNCTION("""COMPUTED_VALUE"""),"Neutral")</f>
        <v>Neutral</v>
      </c>
      <c r="AV141" s="1" t="str">
        <f ca="1">IFERROR(__xludf.DUMMYFUNCTION("""COMPUTED_VALUE"""),"Strongly Disagree")</f>
        <v>Strongly Disagree</v>
      </c>
      <c r="AW141" s="1" t="str">
        <f ca="1">IFERROR(__xludf.DUMMYFUNCTION("""COMPUTED_VALUE"""),"Agree")</f>
        <v>Agree</v>
      </c>
      <c r="AX141" s="1" t="str">
        <f ca="1">IFERROR(__xludf.DUMMYFUNCTION("""COMPUTED_VALUE"""),"Agree")</f>
        <v>Agree</v>
      </c>
      <c r="AY141" s="1" t="str">
        <f ca="1">IFERROR(__xludf.DUMMYFUNCTION("""COMPUTED_VALUE"""),"Agree")</f>
        <v>Agree</v>
      </c>
      <c r="AZ141" s="1" t="str">
        <f ca="1">IFERROR(__xludf.DUMMYFUNCTION("""COMPUTED_VALUE"""),"Agree")</f>
        <v>Agree</v>
      </c>
      <c r="BA141" s="1" t="str">
        <f ca="1">IFERROR(__xludf.DUMMYFUNCTION("""COMPUTED_VALUE"""),"Strongly Agree")</f>
        <v>Strongly Agree</v>
      </c>
      <c r="BB141" s="1" t="str">
        <f ca="1">IFERROR(__xludf.DUMMYFUNCTION("""COMPUTED_VALUE"""),"Agree")</f>
        <v>Agree</v>
      </c>
      <c r="BC141" s="1" t="str">
        <f ca="1">IFERROR(__xludf.DUMMYFUNCTION("""COMPUTED_VALUE"""),"Exercise, Talk to others outside of the department about your hard shift, Participate in Healthy Recreation/Hobbies")</f>
        <v>Exercise, Talk to others outside of the department about your hard shift, Participate in Healthy Recreation/Hobbies</v>
      </c>
      <c r="BD141" s="1" t="str">
        <f ca="1">IFERROR(__xludf.DUMMYFUNCTION("""COMPUTED_VALUE"""),"Never")</f>
        <v>Never</v>
      </c>
      <c r="BF141" s="1">
        <f t="shared" ca="1" si="0"/>
        <v>1</v>
      </c>
      <c r="BG141" s="7">
        <f t="shared" ca="1" si="1"/>
        <v>1</v>
      </c>
      <c r="BH141" s="1">
        <f t="shared" ca="1" si="2"/>
        <v>3</v>
      </c>
      <c r="BI141" s="10">
        <f t="shared" ca="1" si="3"/>
        <v>2</v>
      </c>
      <c r="BJ141" s="10">
        <f t="shared" ca="1" si="4"/>
        <v>3</v>
      </c>
      <c r="BK141" s="10">
        <f t="shared" ca="1" si="5"/>
        <v>2</v>
      </c>
      <c r="BL141" s="10">
        <f t="shared" ref="BL141:BM141" ca="1" si="834">IF(I141="Yes",1,IF(I141="No",2))</f>
        <v>2</v>
      </c>
      <c r="BM141" s="10">
        <f t="shared" ca="1" si="834"/>
        <v>2</v>
      </c>
      <c r="BN141" s="10">
        <f t="shared" ca="1" si="7"/>
        <v>3</v>
      </c>
      <c r="BO141" s="10">
        <f t="shared" ref="BO141:BP141" ca="1" si="835">IF(L141="Strongly Disagree",1,IF(L141="Disagree",2,IF(L141="Neutral",3,IF(L141="Agree",4,IF(L141="Strongly Agree",5)))))</f>
        <v>4</v>
      </c>
      <c r="BP141" s="10">
        <f t="shared" ca="1" si="835"/>
        <v>4</v>
      </c>
      <c r="BQ141" s="10">
        <f t="shared" ca="1" si="9"/>
        <v>2</v>
      </c>
      <c r="BR141" s="1">
        <f t="shared" ca="1" si="10"/>
        <v>4</v>
      </c>
      <c r="BS141" s="10">
        <f t="shared" ref="BS141:CB141" ca="1" si="836">IF(P141="Not at all",1,IF(P141="A little bit",2,IF(P141="Moderately",3,IF(P141="Quite a bit",4,IF(P141="Extremely",5)))))</f>
        <v>3</v>
      </c>
      <c r="BT141" s="10">
        <f t="shared" ca="1" si="836"/>
        <v>4</v>
      </c>
      <c r="BU141" s="10">
        <f t="shared" ca="1" si="836"/>
        <v>4</v>
      </c>
      <c r="BV141" s="10">
        <f t="shared" ca="1" si="836"/>
        <v>2</v>
      </c>
      <c r="BW141" s="10">
        <f t="shared" ca="1" si="836"/>
        <v>1</v>
      </c>
      <c r="BX141" s="10">
        <f t="shared" ca="1" si="836"/>
        <v>4</v>
      </c>
      <c r="BY141" s="10">
        <f t="shared" ca="1" si="836"/>
        <v>4</v>
      </c>
      <c r="BZ141" s="10">
        <f t="shared" ca="1" si="836"/>
        <v>2</v>
      </c>
      <c r="CA141" s="10">
        <f t="shared" ca="1" si="836"/>
        <v>3</v>
      </c>
      <c r="CB141" s="10">
        <f t="shared" ca="1" si="836"/>
        <v>5</v>
      </c>
      <c r="CC141" s="10">
        <f t="shared" ca="1" si="12"/>
        <v>3</v>
      </c>
      <c r="CD141" s="10">
        <f t="shared" ref="CD141:CH141" ca="1" si="837">IF(AA141="Not at all",1,IF(AA141="A little bit",2,IF(AA141="Moderately",3,IF(AA141="Quite a bit",4,IF(AA141="Extremely",5)))))</f>
        <v>3</v>
      </c>
      <c r="CE141" s="10">
        <f t="shared" ca="1" si="837"/>
        <v>4</v>
      </c>
      <c r="CF141" s="10">
        <f t="shared" ca="1" si="837"/>
        <v>4</v>
      </c>
      <c r="CG141" s="10">
        <f t="shared" ca="1" si="837"/>
        <v>1</v>
      </c>
      <c r="CH141" s="10">
        <f t="shared" ca="1" si="837"/>
        <v>2</v>
      </c>
      <c r="CI141" s="10">
        <f t="shared" ref="CI141:CT141" ca="1" si="838">IF(AF141="Never",1,IF(AF141="Rarely",2,IF(AF141="Sometimes",3,IF(AF141="Often",4,IF(AF141="Very Often",5)))))</f>
        <v>3</v>
      </c>
      <c r="CJ141" s="10">
        <f t="shared" ca="1" si="838"/>
        <v>4</v>
      </c>
      <c r="CK141" s="10">
        <f t="shared" ca="1" si="838"/>
        <v>2</v>
      </c>
      <c r="CL141" s="10">
        <f t="shared" ca="1" si="838"/>
        <v>3</v>
      </c>
      <c r="CM141" s="10">
        <f t="shared" ca="1" si="838"/>
        <v>2</v>
      </c>
      <c r="CN141" s="10">
        <f t="shared" ca="1" si="838"/>
        <v>3</v>
      </c>
      <c r="CO141" s="10">
        <f t="shared" ca="1" si="838"/>
        <v>1</v>
      </c>
      <c r="CP141" s="10">
        <f t="shared" ca="1" si="838"/>
        <v>1</v>
      </c>
      <c r="CQ141" s="10">
        <f t="shared" ca="1" si="838"/>
        <v>3</v>
      </c>
      <c r="CR141" s="10">
        <f t="shared" ca="1" si="838"/>
        <v>2</v>
      </c>
      <c r="CS141" s="10">
        <f t="shared" ca="1" si="838"/>
        <v>1</v>
      </c>
      <c r="CT141" s="10">
        <f t="shared" ca="1" si="838"/>
        <v>1</v>
      </c>
      <c r="CU141" s="10">
        <f t="shared" ca="1" si="15"/>
        <v>1</v>
      </c>
      <c r="CV141" s="1">
        <f t="shared" ref="CV141:DE141" ca="1" si="839">IF(AS141="Strongly Disagree",1,IF(AS141="Disagree",2,IF(AS141="Neutral",3,IF(AS141="Agree",4,IF(AS141="Strongly Agree",5)))))</f>
        <v>3</v>
      </c>
      <c r="CW141" s="1">
        <f t="shared" ca="1" si="839"/>
        <v>4</v>
      </c>
      <c r="CX141" s="1">
        <f t="shared" ca="1" si="839"/>
        <v>3</v>
      </c>
      <c r="CY141" s="1">
        <f t="shared" ca="1" si="839"/>
        <v>1</v>
      </c>
      <c r="CZ141" s="1">
        <f t="shared" ca="1" si="839"/>
        <v>4</v>
      </c>
      <c r="DA141" s="1">
        <f t="shared" ca="1" si="839"/>
        <v>4</v>
      </c>
      <c r="DB141" s="1">
        <f t="shared" ca="1" si="839"/>
        <v>4</v>
      </c>
      <c r="DC141" s="1">
        <f t="shared" ca="1" si="839"/>
        <v>4</v>
      </c>
      <c r="DD141" s="1">
        <f t="shared" ca="1" si="839"/>
        <v>5</v>
      </c>
      <c r="DE141" s="1">
        <f t="shared" ca="1" si="839"/>
        <v>4</v>
      </c>
      <c r="DG141" s="1">
        <f t="shared" ca="1" si="17"/>
        <v>1</v>
      </c>
    </row>
    <row r="142" spans="1:111" ht="15">
      <c r="A142" s="8">
        <f ca="1">IFERROR(__xludf.DUMMYFUNCTION("""COMPUTED_VALUE"""),43802.7401737615)</f>
        <v>43802.7401737615</v>
      </c>
      <c r="B142" s="1" t="str">
        <f ca="1">IFERROR(__xludf.DUMMYFUNCTION("""COMPUTED_VALUE"""),"Yes")</f>
        <v>Yes</v>
      </c>
      <c r="C142" s="3" t="str">
        <f ca="1">IFERROR(__xludf.DUMMYFUNCTION("""COMPUTED_VALUE"""),"Sworn Officer")</f>
        <v>Sworn Officer</v>
      </c>
      <c r="D142" s="1" t="str">
        <f ca="1">IFERROR(__xludf.DUMMYFUNCTION("""COMPUTED_VALUE"""),"1-6 years")</f>
        <v>1-6 years</v>
      </c>
      <c r="E142" s="1" t="str">
        <f ca="1">IFERROR(__xludf.DUMMYFUNCTION("""COMPUTED_VALUE"""),"Moderately")</f>
        <v>Moderately</v>
      </c>
      <c r="F142" s="1" t="str">
        <f ca="1">IFERROR(__xludf.DUMMYFUNCTION("""COMPUTED_VALUE"""),"Yes")</f>
        <v>Yes</v>
      </c>
      <c r="G142" s="1" t="str">
        <f ca="1">IFERROR(__xludf.DUMMYFUNCTION("""COMPUTED_VALUE"""),"Rarely")</f>
        <v>Rarely</v>
      </c>
      <c r="H142" s="1" t="str">
        <f ca="1">IFERROR(__xludf.DUMMYFUNCTION("""COMPUTED_VALUE"""),"Quite a bit")</f>
        <v>Quite a bit</v>
      </c>
      <c r="I142" s="1" t="str">
        <f ca="1">IFERROR(__xludf.DUMMYFUNCTION("""COMPUTED_VALUE"""),"Yes")</f>
        <v>Yes</v>
      </c>
      <c r="J142" s="1" t="str">
        <f ca="1">IFERROR(__xludf.DUMMYFUNCTION("""COMPUTED_VALUE"""),"Yes")</f>
        <v>Yes</v>
      </c>
      <c r="K142" s="1" t="str">
        <f ca="1">IFERROR(__xludf.DUMMYFUNCTION("""COMPUTED_VALUE"""),"Often")</f>
        <v>Often</v>
      </c>
      <c r="L142" s="1" t="str">
        <f ca="1">IFERROR(__xludf.DUMMYFUNCTION("""COMPUTED_VALUE"""),"Strongly Agree")</f>
        <v>Strongly Agree</v>
      </c>
      <c r="M142" s="1" t="str">
        <f ca="1">IFERROR(__xludf.DUMMYFUNCTION("""COMPUTED_VALUE"""),"Agree")</f>
        <v>Agree</v>
      </c>
      <c r="N142" s="1" t="str">
        <f ca="1">IFERROR(__xludf.DUMMYFUNCTION("""COMPUTED_VALUE"""),"Quite a bit")</f>
        <v>Quite a bit</v>
      </c>
      <c r="O142" s="1" t="str">
        <f ca="1">IFERROR(__xludf.DUMMYFUNCTION("""COMPUTED_VALUE"""),"Strongly agree")</f>
        <v>Strongly agree</v>
      </c>
      <c r="P142" s="1" t="str">
        <f ca="1">IFERROR(__xludf.DUMMYFUNCTION("""COMPUTED_VALUE"""),"Quite a bit")</f>
        <v>Quite a bit</v>
      </c>
      <c r="Q142" s="1" t="str">
        <f ca="1">IFERROR(__xludf.DUMMYFUNCTION("""COMPUTED_VALUE"""),"Moderately")</f>
        <v>Moderately</v>
      </c>
      <c r="R142" s="1" t="str">
        <f ca="1">IFERROR(__xludf.DUMMYFUNCTION("""COMPUTED_VALUE"""),"Moderately")</f>
        <v>Moderately</v>
      </c>
      <c r="S142" s="1" t="str">
        <f ca="1">IFERROR(__xludf.DUMMYFUNCTION("""COMPUTED_VALUE"""),"Moderately")</f>
        <v>Moderately</v>
      </c>
      <c r="T142" s="1" t="str">
        <f ca="1">IFERROR(__xludf.DUMMYFUNCTION("""COMPUTED_VALUE"""),"Quite a bit")</f>
        <v>Quite a bit</v>
      </c>
      <c r="U142" s="1" t="str">
        <f ca="1">IFERROR(__xludf.DUMMYFUNCTION("""COMPUTED_VALUE"""),"Quite a bit")</f>
        <v>Quite a bit</v>
      </c>
      <c r="V142" s="1" t="str">
        <f ca="1">IFERROR(__xludf.DUMMYFUNCTION("""COMPUTED_VALUE"""),"Quite a bit")</f>
        <v>Quite a bit</v>
      </c>
      <c r="W142" s="1" t="str">
        <f ca="1">IFERROR(__xludf.DUMMYFUNCTION("""COMPUTED_VALUE"""),"Moderately")</f>
        <v>Moderately</v>
      </c>
      <c r="X142" s="1" t="str">
        <f ca="1">IFERROR(__xludf.DUMMYFUNCTION("""COMPUTED_VALUE"""),"Moderately")</f>
        <v>Moderately</v>
      </c>
      <c r="Y142" s="1" t="str">
        <f ca="1">IFERROR(__xludf.DUMMYFUNCTION("""COMPUTED_VALUE"""),"Quite a bit")</f>
        <v>Quite a bit</v>
      </c>
      <c r="Z142" s="1" t="str">
        <f ca="1">IFERROR(__xludf.DUMMYFUNCTION("""COMPUTED_VALUE"""),"Negatively")</f>
        <v>Negatively</v>
      </c>
      <c r="AA142" s="1" t="str">
        <f ca="1">IFERROR(__xludf.DUMMYFUNCTION("""COMPUTED_VALUE"""),"Moderately")</f>
        <v>Moderately</v>
      </c>
      <c r="AB142" s="1" t="str">
        <f ca="1">IFERROR(__xludf.DUMMYFUNCTION("""COMPUTED_VALUE"""),"Extremely")</f>
        <v>Extremely</v>
      </c>
      <c r="AC142" s="1" t="str">
        <f ca="1">IFERROR(__xludf.DUMMYFUNCTION("""COMPUTED_VALUE"""),"Moderately")</f>
        <v>Moderately</v>
      </c>
      <c r="AD142" s="1" t="str">
        <f ca="1">IFERROR(__xludf.DUMMYFUNCTION("""COMPUTED_VALUE"""),"Moderately")</f>
        <v>Moderately</v>
      </c>
      <c r="AE142" s="1" t="str">
        <f ca="1">IFERROR(__xludf.DUMMYFUNCTION("""COMPUTED_VALUE"""),"Not at all")</f>
        <v>Not at all</v>
      </c>
      <c r="AF142" s="1" t="str">
        <f ca="1">IFERROR(__xludf.DUMMYFUNCTION("""COMPUTED_VALUE"""),"Sometimes")</f>
        <v>Sometimes</v>
      </c>
      <c r="AG142" s="1" t="str">
        <f ca="1">IFERROR(__xludf.DUMMYFUNCTION("""COMPUTED_VALUE"""),"Rarely")</f>
        <v>Rarely</v>
      </c>
      <c r="AH142" s="1" t="str">
        <f ca="1">IFERROR(__xludf.DUMMYFUNCTION("""COMPUTED_VALUE"""),"Never")</f>
        <v>Never</v>
      </c>
      <c r="AI142" s="1" t="str">
        <f ca="1">IFERROR(__xludf.DUMMYFUNCTION("""COMPUTED_VALUE"""),"Sometimes")</f>
        <v>Sometimes</v>
      </c>
      <c r="AJ142" s="1" t="str">
        <f ca="1">IFERROR(__xludf.DUMMYFUNCTION("""COMPUTED_VALUE"""),"Rarely")</f>
        <v>Rarely</v>
      </c>
      <c r="AK142" s="1" t="str">
        <f ca="1">IFERROR(__xludf.DUMMYFUNCTION("""COMPUTED_VALUE"""),"Rarely")</f>
        <v>Rarely</v>
      </c>
      <c r="AL142" s="1" t="str">
        <f ca="1">IFERROR(__xludf.DUMMYFUNCTION("""COMPUTED_VALUE"""),"Rarely")</f>
        <v>Rarely</v>
      </c>
      <c r="AM142" s="1" t="str">
        <f ca="1">IFERROR(__xludf.DUMMYFUNCTION("""COMPUTED_VALUE"""),"Rarely")</f>
        <v>Rarely</v>
      </c>
      <c r="AN142" s="1" t="str">
        <f ca="1">IFERROR(__xludf.DUMMYFUNCTION("""COMPUTED_VALUE"""),"Rarely")</f>
        <v>Rarely</v>
      </c>
      <c r="AO142" s="1" t="str">
        <f ca="1">IFERROR(__xludf.DUMMYFUNCTION("""COMPUTED_VALUE"""),"Never")</f>
        <v>Never</v>
      </c>
      <c r="AP142" s="1" t="str">
        <f ca="1">IFERROR(__xludf.DUMMYFUNCTION("""COMPUTED_VALUE"""),"Never")</f>
        <v>Never</v>
      </c>
      <c r="AQ142" s="1" t="str">
        <f ca="1">IFERROR(__xludf.DUMMYFUNCTION("""COMPUTED_VALUE"""),"Never")</f>
        <v>Never</v>
      </c>
      <c r="AR142" s="1" t="str">
        <f ca="1">IFERROR(__xludf.DUMMYFUNCTION("""COMPUTED_VALUE"""),"Never")</f>
        <v>Never</v>
      </c>
      <c r="AS142" s="1" t="str">
        <f ca="1">IFERROR(__xludf.DUMMYFUNCTION("""COMPUTED_VALUE"""),"Disagree")</f>
        <v>Disagree</v>
      </c>
      <c r="AT142" s="1" t="str">
        <f ca="1">IFERROR(__xludf.DUMMYFUNCTION("""COMPUTED_VALUE"""),"Disagree")</f>
        <v>Disagree</v>
      </c>
      <c r="AU142" s="1" t="str">
        <f ca="1">IFERROR(__xludf.DUMMYFUNCTION("""COMPUTED_VALUE"""),"Disagree")</f>
        <v>Disagree</v>
      </c>
      <c r="AV142" s="1" t="str">
        <f ca="1">IFERROR(__xludf.DUMMYFUNCTION("""COMPUTED_VALUE"""),"Strongly Disagree")</f>
        <v>Strongly Disagree</v>
      </c>
      <c r="AW142" s="1" t="str">
        <f ca="1">IFERROR(__xludf.DUMMYFUNCTION("""COMPUTED_VALUE"""),"Disagree")</f>
        <v>Disagree</v>
      </c>
      <c r="AX142" s="1" t="str">
        <f ca="1">IFERROR(__xludf.DUMMYFUNCTION("""COMPUTED_VALUE"""),"Disagree")</f>
        <v>Disagree</v>
      </c>
      <c r="AY142" s="1" t="str">
        <f ca="1">IFERROR(__xludf.DUMMYFUNCTION("""COMPUTED_VALUE"""),"Disagree")</f>
        <v>Disagree</v>
      </c>
      <c r="AZ142" s="1" t="str">
        <f ca="1">IFERROR(__xludf.DUMMYFUNCTION("""COMPUTED_VALUE"""),"Neutral")</f>
        <v>Neutral</v>
      </c>
      <c r="BA142" s="1" t="str">
        <f ca="1">IFERROR(__xludf.DUMMYFUNCTION("""COMPUTED_VALUE"""),"Neutral")</f>
        <v>Neutral</v>
      </c>
      <c r="BB142" s="1" t="str">
        <f ca="1">IFERROR(__xludf.DUMMYFUNCTION("""COMPUTED_VALUE"""),"Neutral")</f>
        <v>Neutral</v>
      </c>
      <c r="BC142" s="1" t="str">
        <f ca="1">IFERROR(__xludf.DUMMYFUNCTION("""COMPUTED_VALUE"""),"Isolate Yourself, Exercise, Talk to others outside of the department about your hard shift, Participate in Healthy Recreation/Hobbies")</f>
        <v>Isolate Yourself, Exercise, Talk to others outside of the department about your hard shift, Participate in Healthy Recreation/Hobbies</v>
      </c>
      <c r="BD142" s="1" t="str">
        <f ca="1">IFERROR(__xludf.DUMMYFUNCTION("""COMPUTED_VALUE"""),"Never")</f>
        <v>Never</v>
      </c>
      <c r="BF142" s="1">
        <f t="shared" ca="1" si="0"/>
        <v>1</v>
      </c>
      <c r="BG142" s="7">
        <f t="shared" ca="1" si="1"/>
        <v>1</v>
      </c>
      <c r="BH142" s="1">
        <f t="shared" ca="1" si="2"/>
        <v>3</v>
      </c>
      <c r="BI142" s="10">
        <f t="shared" ca="1" si="3"/>
        <v>1</v>
      </c>
      <c r="BJ142" s="10">
        <f t="shared" ca="1" si="4"/>
        <v>2</v>
      </c>
      <c r="BK142" s="10">
        <f t="shared" ca="1" si="5"/>
        <v>4</v>
      </c>
      <c r="BL142" s="10">
        <f t="shared" ref="BL142:BM142" ca="1" si="840">IF(I142="Yes",1,IF(I142="No",2))</f>
        <v>1</v>
      </c>
      <c r="BM142" s="10">
        <f t="shared" ca="1" si="840"/>
        <v>1</v>
      </c>
      <c r="BN142" s="10">
        <f t="shared" ca="1" si="7"/>
        <v>4</v>
      </c>
      <c r="BO142" s="10">
        <f t="shared" ref="BO142:BP142" ca="1" si="841">IF(L142="Strongly Disagree",1,IF(L142="Disagree",2,IF(L142="Neutral",3,IF(L142="Agree",4,IF(L142="Strongly Agree",5)))))</f>
        <v>5</v>
      </c>
      <c r="BP142" s="10">
        <f t="shared" ca="1" si="841"/>
        <v>4</v>
      </c>
      <c r="BQ142" s="10">
        <f t="shared" ca="1" si="9"/>
        <v>4</v>
      </c>
      <c r="BR142" s="1">
        <f t="shared" ca="1" si="10"/>
        <v>5</v>
      </c>
      <c r="BS142" s="10">
        <f t="shared" ref="BS142:CB142" ca="1" si="842">IF(P142="Not at all",1,IF(P142="A little bit",2,IF(P142="Moderately",3,IF(P142="Quite a bit",4,IF(P142="Extremely",5)))))</f>
        <v>4</v>
      </c>
      <c r="BT142" s="10">
        <f t="shared" ca="1" si="842"/>
        <v>3</v>
      </c>
      <c r="BU142" s="10">
        <f t="shared" ca="1" si="842"/>
        <v>3</v>
      </c>
      <c r="BV142" s="10">
        <f t="shared" ca="1" si="842"/>
        <v>3</v>
      </c>
      <c r="BW142" s="10">
        <f t="shared" ca="1" si="842"/>
        <v>4</v>
      </c>
      <c r="BX142" s="10">
        <f t="shared" ca="1" si="842"/>
        <v>4</v>
      </c>
      <c r="BY142" s="10">
        <f t="shared" ca="1" si="842"/>
        <v>4</v>
      </c>
      <c r="BZ142" s="10">
        <f t="shared" ca="1" si="842"/>
        <v>3</v>
      </c>
      <c r="CA142" s="10">
        <f t="shared" ca="1" si="842"/>
        <v>3</v>
      </c>
      <c r="CB142" s="10">
        <f t="shared" ca="1" si="842"/>
        <v>4</v>
      </c>
      <c r="CC142" s="10">
        <f t="shared" ca="1" si="12"/>
        <v>1</v>
      </c>
      <c r="CD142" s="10">
        <f t="shared" ref="CD142:CH142" ca="1" si="843">IF(AA142="Not at all",1,IF(AA142="A little bit",2,IF(AA142="Moderately",3,IF(AA142="Quite a bit",4,IF(AA142="Extremely",5)))))</f>
        <v>3</v>
      </c>
      <c r="CE142" s="10">
        <f t="shared" ca="1" si="843"/>
        <v>5</v>
      </c>
      <c r="CF142" s="10">
        <f t="shared" ca="1" si="843"/>
        <v>3</v>
      </c>
      <c r="CG142" s="10">
        <f t="shared" ca="1" si="843"/>
        <v>3</v>
      </c>
      <c r="CH142" s="10">
        <f t="shared" ca="1" si="843"/>
        <v>1</v>
      </c>
      <c r="CI142" s="10">
        <f t="shared" ref="CI142:CT142" ca="1" si="844">IF(AF142="Never",1,IF(AF142="Rarely",2,IF(AF142="Sometimes",3,IF(AF142="Often",4,IF(AF142="Very Often",5)))))</f>
        <v>3</v>
      </c>
      <c r="CJ142" s="10">
        <f t="shared" ca="1" si="844"/>
        <v>2</v>
      </c>
      <c r="CK142" s="10">
        <f t="shared" ca="1" si="844"/>
        <v>1</v>
      </c>
      <c r="CL142" s="10">
        <f t="shared" ca="1" si="844"/>
        <v>3</v>
      </c>
      <c r="CM142" s="10">
        <f t="shared" ca="1" si="844"/>
        <v>2</v>
      </c>
      <c r="CN142" s="10">
        <f t="shared" ca="1" si="844"/>
        <v>2</v>
      </c>
      <c r="CO142" s="10">
        <f t="shared" ca="1" si="844"/>
        <v>2</v>
      </c>
      <c r="CP142" s="10">
        <f t="shared" ca="1" si="844"/>
        <v>2</v>
      </c>
      <c r="CQ142" s="10">
        <f t="shared" ca="1" si="844"/>
        <v>2</v>
      </c>
      <c r="CR142" s="10">
        <f t="shared" ca="1" si="844"/>
        <v>1</v>
      </c>
      <c r="CS142" s="10">
        <f t="shared" ca="1" si="844"/>
        <v>1</v>
      </c>
      <c r="CT142" s="10">
        <f t="shared" ca="1" si="844"/>
        <v>1</v>
      </c>
      <c r="CU142" s="10">
        <f t="shared" ca="1" si="15"/>
        <v>1</v>
      </c>
      <c r="CV142" s="1">
        <f t="shared" ref="CV142:DE142" ca="1" si="845">IF(AS142="Strongly Disagree",1,IF(AS142="Disagree",2,IF(AS142="Neutral",3,IF(AS142="Agree",4,IF(AS142="Strongly Agree",5)))))</f>
        <v>2</v>
      </c>
      <c r="CW142" s="1">
        <f t="shared" ca="1" si="845"/>
        <v>2</v>
      </c>
      <c r="CX142" s="1">
        <f t="shared" ca="1" si="845"/>
        <v>2</v>
      </c>
      <c r="CY142" s="1">
        <f t="shared" ca="1" si="845"/>
        <v>1</v>
      </c>
      <c r="CZ142" s="1">
        <f t="shared" ca="1" si="845"/>
        <v>2</v>
      </c>
      <c r="DA142" s="1">
        <f t="shared" ca="1" si="845"/>
        <v>2</v>
      </c>
      <c r="DB142" s="1">
        <f t="shared" ca="1" si="845"/>
        <v>2</v>
      </c>
      <c r="DC142" s="1">
        <f t="shared" ca="1" si="845"/>
        <v>3</v>
      </c>
      <c r="DD142" s="1">
        <f t="shared" ca="1" si="845"/>
        <v>3</v>
      </c>
      <c r="DE142" s="1">
        <f t="shared" ca="1" si="845"/>
        <v>3</v>
      </c>
      <c r="DG142" s="1">
        <f t="shared" ca="1" si="17"/>
        <v>1</v>
      </c>
    </row>
    <row r="143" spans="1:111" ht="15">
      <c r="A143" s="8">
        <f ca="1">IFERROR(__xludf.DUMMYFUNCTION("""COMPUTED_VALUE"""),43802.749608206)</f>
        <v>43802.749608206002</v>
      </c>
      <c r="B143" s="1" t="str">
        <f ca="1">IFERROR(__xludf.DUMMYFUNCTION("""COMPUTED_VALUE"""),"Yes")</f>
        <v>Yes</v>
      </c>
      <c r="C143" s="3" t="str">
        <f ca="1">IFERROR(__xludf.DUMMYFUNCTION("""COMPUTED_VALUE"""),"Sworn Officer")</f>
        <v>Sworn Officer</v>
      </c>
      <c r="D143" s="1" t="str">
        <f ca="1">IFERROR(__xludf.DUMMYFUNCTION("""COMPUTED_VALUE"""),"14-20 years")</f>
        <v>14-20 years</v>
      </c>
      <c r="E143" s="1" t="str">
        <f ca="1">IFERROR(__xludf.DUMMYFUNCTION("""COMPUTED_VALUE"""),"Extremely")</f>
        <v>Extremely</v>
      </c>
      <c r="F143" s="1" t="str">
        <f ca="1">IFERROR(__xludf.DUMMYFUNCTION("""COMPUTED_VALUE"""),"Yes")</f>
        <v>Yes</v>
      </c>
      <c r="G143" s="1" t="str">
        <f ca="1">IFERROR(__xludf.DUMMYFUNCTION("""COMPUTED_VALUE"""),"Sometimes")</f>
        <v>Sometimes</v>
      </c>
      <c r="H143" s="1" t="str">
        <f ca="1">IFERROR(__xludf.DUMMYFUNCTION("""COMPUTED_VALUE"""),"Moderately")</f>
        <v>Moderately</v>
      </c>
      <c r="I143" s="1" t="str">
        <f ca="1">IFERROR(__xludf.DUMMYFUNCTION("""COMPUTED_VALUE"""),"No")</f>
        <v>No</v>
      </c>
      <c r="J143" s="1" t="str">
        <f ca="1">IFERROR(__xludf.DUMMYFUNCTION("""COMPUTED_VALUE"""),"No")</f>
        <v>No</v>
      </c>
      <c r="K143" s="1" t="str">
        <f ca="1">IFERROR(__xludf.DUMMYFUNCTION("""COMPUTED_VALUE"""),"Never")</f>
        <v>Never</v>
      </c>
      <c r="L143" s="1" t="str">
        <f ca="1">IFERROR(__xludf.DUMMYFUNCTION("""COMPUTED_VALUE"""),"")</f>
        <v/>
      </c>
      <c r="M143" s="1" t="str">
        <f ca="1">IFERROR(__xludf.DUMMYFUNCTION("""COMPUTED_VALUE"""),"Neutral")</f>
        <v>Neutral</v>
      </c>
      <c r="N143" s="1" t="str">
        <f ca="1">IFERROR(__xludf.DUMMYFUNCTION("""COMPUTED_VALUE"""),"Moderately")</f>
        <v>Moderately</v>
      </c>
      <c r="O143" s="1" t="str">
        <f ca="1">IFERROR(__xludf.DUMMYFUNCTION("""COMPUTED_VALUE"""),"Neutral")</f>
        <v>Neutral</v>
      </c>
      <c r="P143" s="1" t="str">
        <f ca="1">IFERROR(__xludf.DUMMYFUNCTION("""COMPUTED_VALUE"""),"A little bit")</f>
        <v>A little bit</v>
      </c>
      <c r="Q143" s="1" t="str">
        <f ca="1">IFERROR(__xludf.DUMMYFUNCTION("""COMPUTED_VALUE"""),"Extremely")</f>
        <v>Extremely</v>
      </c>
      <c r="R143" s="1" t="str">
        <f ca="1">IFERROR(__xludf.DUMMYFUNCTION("""COMPUTED_VALUE"""),"Extremely")</f>
        <v>Extremely</v>
      </c>
      <c r="S143" s="1" t="str">
        <f ca="1">IFERROR(__xludf.DUMMYFUNCTION("""COMPUTED_VALUE"""),"Not at all")</f>
        <v>Not at all</v>
      </c>
      <c r="T143" s="1" t="str">
        <f ca="1">IFERROR(__xludf.DUMMYFUNCTION("""COMPUTED_VALUE"""),"Not at all")</f>
        <v>Not at all</v>
      </c>
      <c r="U143" s="1" t="str">
        <f ca="1">IFERROR(__xludf.DUMMYFUNCTION("""COMPUTED_VALUE"""),"Not at all")</f>
        <v>Not at all</v>
      </c>
      <c r="V143" s="1" t="str">
        <f ca="1">IFERROR(__xludf.DUMMYFUNCTION("""COMPUTED_VALUE"""),"Moderately")</f>
        <v>Moderately</v>
      </c>
      <c r="W143" s="1" t="str">
        <f ca="1">IFERROR(__xludf.DUMMYFUNCTION("""COMPUTED_VALUE"""),"Not at all")</f>
        <v>Not at all</v>
      </c>
      <c r="X143" s="1" t="str">
        <f ca="1">IFERROR(__xludf.DUMMYFUNCTION("""COMPUTED_VALUE"""),"Not at all")</f>
        <v>Not at all</v>
      </c>
      <c r="Y143" s="1" t="str">
        <f ca="1">IFERROR(__xludf.DUMMYFUNCTION("""COMPUTED_VALUE"""),"Not at all")</f>
        <v>Not at all</v>
      </c>
      <c r="Z143" s="1" t="str">
        <f ca="1">IFERROR(__xludf.DUMMYFUNCTION("""COMPUTED_VALUE"""),"Both")</f>
        <v>Both</v>
      </c>
      <c r="AA143" s="1" t="str">
        <f ca="1">IFERROR(__xludf.DUMMYFUNCTION("""COMPUTED_VALUE"""),"Extremely")</f>
        <v>Extremely</v>
      </c>
      <c r="AB143" s="1" t="str">
        <f ca="1">IFERROR(__xludf.DUMMYFUNCTION("""COMPUTED_VALUE"""),"Extremely")</f>
        <v>Extremely</v>
      </c>
      <c r="AC143" s="1" t="str">
        <f ca="1">IFERROR(__xludf.DUMMYFUNCTION("""COMPUTED_VALUE"""),"Extremely")</f>
        <v>Extremely</v>
      </c>
      <c r="AD143" s="1" t="str">
        <f ca="1">IFERROR(__xludf.DUMMYFUNCTION("""COMPUTED_VALUE"""),"Not at all")</f>
        <v>Not at all</v>
      </c>
      <c r="AE143" s="1" t="str">
        <f ca="1">IFERROR(__xludf.DUMMYFUNCTION("""COMPUTED_VALUE"""),"Not at all")</f>
        <v>Not at all</v>
      </c>
      <c r="AF143" s="1" t="str">
        <f ca="1">IFERROR(__xludf.DUMMYFUNCTION("""COMPUTED_VALUE"""),"Very Often")</f>
        <v>Very Often</v>
      </c>
      <c r="AG143" s="1" t="str">
        <f ca="1">IFERROR(__xludf.DUMMYFUNCTION("""COMPUTED_VALUE"""),"Sometimes")</f>
        <v>Sometimes</v>
      </c>
      <c r="AH143" s="1" t="str">
        <f ca="1">IFERROR(__xludf.DUMMYFUNCTION("""COMPUTED_VALUE"""),"Never")</f>
        <v>Never</v>
      </c>
      <c r="AI143" s="1" t="str">
        <f ca="1">IFERROR(__xludf.DUMMYFUNCTION("""COMPUTED_VALUE"""),"Very Often")</f>
        <v>Very Often</v>
      </c>
      <c r="AJ143" s="1" t="str">
        <f ca="1">IFERROR(__xludf.DUMMYFUNCTION("""COMPUTED_VALUE"""),"Sometimes")</f>
        <v>Sometimes</v>
      </c>
      <c r="AK143" s="1" t="str">
        <f ca="1">IFERROR(__xludf.DUMMYFUNCTION("""COMPUTED_VALUE"""),"Very Often")</f>
        <v>Very Often</v>
      </c>
      <c r="AL143" s="1" t="str">
        <f ca="1">IFERROR(__xludf.DUMMYFUNCTION("""COMPUTED_VALUE"""),"Sometimes")</f>
        <v>Sometimes</v>
      </c>
      <c r="AM143" s="1" t="str">
        <f ca="1">IFERROR(__xludf.DUMMYFUNCTION("""COMPUTED_VALUE"""),"Sometimes")</f>
        <v>Sometimes</v>
      </c>
      <c r="AN143" s="1" t="str">
        <f ca="1">IFERROR(__xludf.DUMMYFUNCTION("""COMPUTED_VALUE"""),"Very Often")</f>
        <v>Very Often</v>
      </c>
      <c r="AO143" s="1" t="str">
        <f ca="1">IFERROR(__xludf.DUMMYFUNCTION("""COMPUTED_VALUE"""),"Very Often")</f>
        <v>Very Often</v>
      </c>
      <c r="AP143" s="1" t="str">
        <f ca="1">IFERROR(__xludf.DUMMYFUNCTION("""COMPUTED_VALUE"""),"Rarely")</f>
        <v>Rarely</v>
      </c>
      <c r="AQ143" s="1" t="str">
        <f ca="1">IFERROR(__xludf.DUMMYFUNCTION("""COMPUTED_VALUE"""),"Never")</f>
        <v>Never</v>
      </c>
      <c r="AR143" s="1" t="str">
        <f ca="1">IFERROR(__xludf.DUMMYFUNCTION("""COMPUTED_VALUE"""),"Never")</f>
        <v>Never</v>
      </c>
      <c r="AS143" s="1" t="str">
        <f ca="1">IFERROR(__xludf.DUMMYFUNCTION("""COMPUTED_VALUE"""),"Disagree")</f>
        <v>Disagree</v>
      </c>
      <c r="AT143" s="1" t="str">
        <f ca="1">IFERROR(__xludf.DUMMYFUNCTION("""COMPUTED_VALUE"""),"Strongly Disagree")</f>
        <v>Strongly Disagree</v>
      </c>
      <c r="AU143" s="1" t="str">
        <f ca="1">IFERROR(__xludf.DUMMYFUNCTION("""COMPUTED_VALUE"""),"Strongly Disagree")</f>
        <v>Strongly Disagree</v>
      </c>
      <c r="AV143" s="1" t="str">
        <f ca="1">IFERROR(__xludf.DUMMYFUNCTION("""COMPUTED_VALUE"""),"Strongly Disagree")</f>
        <v>Strongly Disagree</v>
      </c>
      <c r="AW143" s="1" t="str">
        <f ca="1">IFERROR(__xludf.DUMMYFUNCTION("""COMPUTED_VALUE"""),"Strongly Agree")</f>
        <v>Strongly Agree</v>
      </c>
      <c r="AX143" s="1" t="str">
        <f ca="1">IFERROR(__xludf.DUMMYFUNCTION("""COMPUTED_VALUE"""),"Strongly Agree")</f>
        <v>Strongly Agree</v>
      </c>
      <c r="AY143" s="1" t="str">
        <f ca="1">IFERROR(__xludf.DUMMYFUNCTION("""COMPUTED_VALUE"""),"Strongly Agree")</f>
        <v>Strongly Agree</v>
      </c>
      <c r="AZ143" s="1" t="str">
        <f ca="1">IFERROR(__xludf.DUMMYFUNCTION("""COMPUTED_VALUE"""),"Strongly Disagree")</f>
        <v>Strongly Disagree</v>
      </c>
      <c r="BA143" s="1" t="str">
        <f ca="1">IFERROR(__xludf.DUMMYFUNCTION("""COMPUTED_VALUE"""),"Strongly Agree")</f>
        <v>Strongly Agree</v>
      </c>
      <c r="BB143" s="1" t="str">
        <f ca="1">IFERROR(__xludf.DUMMYFUNCTION("""COMPUTED_VALUE"""),"Strongly Agree")</f>
        <v>Strongly Agree</v>
      </c>
      <c r="BC143" s="1" t="str">
        <f ca="1">IFERROR(__xludf.DUMMYFUNCTION("""COMPUTED_VALUE"""),"Engaging in Risky Behavior, Isolate Yourself, Join in Positive/ Healthy Family Activities, Exercise, Meditation/ Mindfulness, Talk to others outside of the department about your hard shift, Participate in Healthy Recreation/Hobbies")</f>
        <v>Engaging in Risky Behavior, Isolate Yourself, Join in Positive/ Healthy Family Activities, Exercise, Meditation/ Mindfulness, Talk to others outside of the department about your hard shift, Participate in Healthy Recreation/Hobbies</v>
      </c>
      <c r="BD143" s="1" t="str">
        <f ca="1">IFERROR(__xludf.DUMMYFUNCTION("""COMPUTED_VALUE"""),"Never")</f>
        <v>Never</v>
      </c>
      <c r="BF143" s="1">
        <f t="shared" ca="1" si="0"/>
        <v>1</v>
      </c>
      <c r="BG143" s="7">
        <f t="shared" ca="1" si="1"/>
        <v>3</v>
      </c>
      <c r="BH143" s="1">
        <f t="shared" ca="1" si="2"/>
        <v>5</v>
      </c>
      <c r="BI143" s="10">
        <f t="shared" ca="1" si="3"/>
        <v>1</v>
      </c>
      <c r="BJ143" s="10">
        <f t="shared" ca="1" si="4"/>
        <v>3</v>
      </c>
      <c r="BK143" s="10">
        <f t="shared" ca="1" si="5"/>
        <v>3</v>
      </c>
      <c r="BL143" s="10">
        <f t="shared" ref="BL143:BM143" ca="1" si="846">IF(I143="Yes",1,IF(I143="No",2))</f>
        <v>2</v>
      </c>
      <c r="BM143" s="10">
        <f t="shared" ca="1" si="846"/>
        <v>2</v>
      </c>
      <c r="BN143" s="10">
        <f t="shared" ca="1" si="7"/>
        <v>1</v>
      </c>
      <c r="BO143" s="10" t="b">
        <f t="shared" ref="BO143:BP143" ca="1" si="847">IF(L143="Strongly Disagree",1,IF(L143="Disagree",2,IF(L143="Neutral",3,IF(L143="Agree",4,IF(L143="Strongly Agree",5)))))</f>
        <v>0</v>
      </c>
      <c r="BP143" s="10">
        <f t="shared" ca="1" si="847"/>
        <v>3</v>
      </c>
      <c r="BQ143" s="10">
        <f t="shared" ca="1" si="9"/>
        <v>3</v>
      </c>
      <c r="BR143" s="1">
        <f t="shared" ca="1" si="10"/>
        <v>3</v>
      </c>
      <c r="BS143" s="10">
        <f t="shared" ref="BS143:CB143" ca="1" si="848">IF(P143="Not at all",1,IF(P143="A little bit",2,IF(P143="Moderately",3,IF(P143="Quite a bit",4,IF(P143="Extremely",5)))))</f>
        <v>2</v>
      </c>
      <c r="BT143" s="10">
        <f t="shared" ca="1" si="848"/>
        <v>5</v>
      </c>
      <c r="BU143" s="10">
        <f t="shared" ca="1" si="848"/>
        <v>5</v>
      </c>
      <c r="BV143" s="10">
        <f t="shared" ca="1" si="848"/>
        <v>1</v>
      </c>
      <c r="BW143" s="10">
        <f t="shared" ca="1" si="848"/>
        <v>1</v>
      </c>
      <c r="BX143" s="10">
        <f t="shared" ca="1" si="848"/>
        <v>1</v>
      </c>
      <c r="BY143" s="10">
        <f t="shared" ca="1" si="848"/>
        <v>3</v>
      </c>
      <c r="BZ143" s="10">
        <f t="shared" ca="1" si="848"/>
        <v>1</v>
      </c>
      <c r="CA143" s="10">
        <f t="shared" ca="1" si="848"/>
        <v>1</v>
      </c>
      <c r="CB143" s="10">
        <f t="shared" ca="1" si="848"/>
        <v>1</v>
      </c>
      <c r="CC143" s="10">
        <f t="shared" ca="1" si="12"/>
        <v>3</v>
      </c>
      <c r="CD143" s="10">
        <f t="shared" ref="CD143:CH143" ca="1" si="849">IF(AA143="Not at all",1,IF(AA143="A little bit",2,IF(AA143="Moderately",3,IF(AA143="Quite a bit",4,IF(AA143="Extremely",5)))))</f>
        <v>5</v>
      </c>
      <c r="CE143" s="10">
        <f t="shared" ca="1" si="849"/>
        <v>5</v>
      </c>
      <c r="CF143" s="10">
        <f t="shared" ca="1" si="849"/>
        <v>5</v>
      </c>
      <c r="CG143" s="10">
        <f t="shared" ca="1" si="849"/>
        <v>1</v>
      </c>
      <c r="CH143" s="10">
        <f t="shared" ca="1" si="849"/>
        <v>1</v>
      </c>
      <c r="CI143" s="10">
        <f t="shared" ref="CI143:CT143" ca="1" si="850">IF(AF143="Never",1,IF(AF143="Rarely",2,IF(AF143="Sometimes",3,IF(AF143="Often",4,IF(AF143="Very Often",5)))))</f>
        <v>5</v>
      </c>
      <c r="CJ143" s="10">
        <f t="shared" ca="1" si="850"/>
        <v>3</v>
      </c>
      <c r="CK143" s="10">
        <f t="shared" ca="1" si="850"/>
        <v>1</v>
      </c>
      <c r="CL143" s="10">
        <f t="shared" ca="1" si="850"/>
        <v>5</v>
      </c>
      <c r="CM143" s="10">
        <f t="shared" ca="1" si="850"/>
        <v>3</v>
      </c>
      <c r="CN143" s="10">
        <f t="shared" ca="1" si="850"/>
        <v>5</v>
      </c>
      <c r="CO143" s="10">
        <f t="shared" ca="1" si="850"/>
        <v>3</v>
      </c>
      <c r="CP143" s="10">
        <f t="shared" ca="1" si="850"/>
        <v>3</v>
      </c>
      <c r="CQ143" s="10">
        <f t="shared" ca="1" si="850"/>
        <v>5</v>
      </c>
      <c r="CR143" s="10">
        <f t="shared" ca="1" si="850"/>
        <v>5</v>
      </c>
      <c r="CS143" s="10">
        <f t="shared" ca="1" si="850"/>
        <v>2</v>
      </c>
      <c r="CT143" s="10">
        <f t="shared" ca="1" si="850"/>
        <v>1</v>
      </c>
      <c r="CU143" s="10">
        <f t="shared" ca="1" si="15"/>
        <v>1</v>
      </c>
      <c r="CV143" s="1">
        <f t="shared" ref="CV143:DE143" ca="1" si="851">IF(AS143="Strongly Disagree",1,IF(AS143="Disagree",2,IF(AS143="Neutral",3,IF(AS143="Agree",4,IF(AS143="Strongly Agree",5)))))</f>
        <v>2</v>
      </c>
      <c r="CW143" s="1">
        <f t="shared" ca="1" si="851"/>
        <v>1</v>
      </c>
      <c r="CX143" s="1">
        <f t="shared" ca="1" si="851"/>
        <v>1</v>
      </c>
      <c r="CY143" s="1">
        <f t="shared" ca="1" si="851"/>
        <v>1</v>
      </c>
      <c r="CZ143" s="1">
        <f t="shared" ca="1" si="851"/>
        <v>5</v>
      </c>
      <c r="DA143" s="1">
        <f t="shared" ca="1" si="851"/>
        <v>5</v>
      </c>
      <c r="DB143" s="1">
        <f t="shared" ca="1" si="851"/>
        <v>5</v>
      </c>
      <c r="DC143" s="1">
        <f t="shared" ca="1" si="851"/>
        <v>1</v>
      </c>
      <c r="DD143" s="1">
        <f t="shared" ca="1" si="851"/>
        <v>5</v>
      </c>
      <c r="DE143" s="1">
        <f t="shared" ca="1" si="851"/>
        <v>5</v>
      </c>
      <c r="DG143" s="1">
        <f t="shared" ca="1" si="17"/>
        <v>1</v>
      </c>
    </row>
    <row r="144" spans="1:111" ht="15">
      <c r="A144" s="8">
        <f ca="1">IFERROR(__xludf.DUMMYFUNCTION("""COMPUTED_VALUE"""),43802.7612912847)</f>
        <v>43802.761291284703</v>
      </c>
      <c r="B144" s="1" t="str">
        <f ca="1">IFERROR(__xludf.DUMMYFUNCTION("""COMPUTED_VALUE"""),"Yes")</f>
        <v>Yes</v>
      </c>
      <c r="C144" s="3" t="str">
        <f ca="1">IFERROR(__xludf.DUMMYFUNCTION("""COMPUTED_VALUE"""),"Law Enforcement Professional  (Dispatch or other Civilian Department Member )")</f>
        <v>Law Enforcement Professional  (Dispatch or other Civilian Department Member )</v>
      </c>
      <c r="D144" s="1" t="str">
        <f ca="1">IFERROR(__xludf.DUMMYFUNCTION("""COMPUTED_VALUE"""),"1-6 years")</f>
        <v>1-6 years</v>
      </c>
      <c r="E144" s="1" t="str">
        <f ca="1">IFERROR(__xludf.DUMMYFUNCTION("""COMPUTED_VALUE"""),"Quite a bit")</f>
        <v>Quite a bit</v>
      </c>
      <c r="F144" s="1" t="str">
        <f ca="1">IFERROR(__xludf.DUMMYFUNCTION("""COMPUTED_VALUE"""),"Yes")</f>
        <v>Yes</v>
      </c>
      <c r="G144" s="1" t="str">
        <f ca="1">IFERROR(__xludf.DUMMYFUNCTION("""COMPUTED_VALUE"""),"Often")</f>
        <v>Often</v>
      </c>
      <c r="H144" s="1" t="str">
        <f ca="1">IFERROR(__xludf.DUMMYFUNCTION("""COMPUTED_VALUE"""),"A little bit")</f>
        <v>A little bit</v>
      </c>
      <c r="I144" s="1" t="str">
        <f ca="1">IFERROR(__xludf.DUMMYFUNCTION("""COMPUTED_VALUE"""),"Yes")</f>
        <v>Yes</v>
      </c>
      <c r="J144" s="1" t="str">
        <f ca="1">IFERROR(__xludf.DUMMYFUNCTION("""COMPUTED_VALUE"""),"No")</f>
        <v>No</v>
      </c>
      <c r="K144" s="1" t="str">
        <f ca="1">IFERROR(__xludf.DUMMYFUNCTION("""COMPUTED_VALUE"""),"Rarely")</f>
        <v>Rarely</v>
      </c>
      <c r="L144" s="1" t="str">
        <f ca="1">IFERROR(__xludf.DUMMYFUNCTION("""COMPUTED_VALUE"""),"Strongly Disagree")</f>
        <v>Strongly Disagree</v>
      </c>
      <c r="M144" s="1" t="str">
        <f ca="1">IFERROR(__xludf.DUMMYFUNCTION("""COMPUTED_VALUE"""),"Agree")</f>
        <v>Agree</v>
      </c>
      <c r="N144" s="1" t="str">
        <f ca="1">IFERROR(__xludf.DUMMYFUNCTION("""COMPUTED_VALUE"""),"Quite a bit")</f>
        <v>Quite a bit</v>
      </c>
      <c r="O144" s="1" t="str">
        <f ca="1">IFERROR(__xludf.DUMMYFUNCTION("""COMPUTED_VALUE"""),"Strongly agree")</f>
        <v>Strongly agree</v>
      </c>
      <c r="P144" s="1" t="str">
        <f ca="1">IFERROR(__xludf.DUMMYFUNCTION("""COMPUTED_VALUE"""),"Extremely")</f>
        <v>Extremely</v>
      </c>
      <c r="Q144" s="1" t="str">
        <f ca="1">IFERROR(__xludf.DUMMYFUNCTION("""COMPUTED_VALUE"""),"Moderately")</f>
        <v>Moderately</v>
      </c>
      <c r="R144" s="1" t="str">
        <f ca="1">IFERROR(__xludf.DUMMYFUNCTION("""COMPUTED_VALUE"""),"Moderately")</f>
        <v>Moderately</v>
      </c>
      <c r="S144" s="1" t="str">
        <f ca="1">IFERROR(__xludf.DUMMYFUNCTION("""COMPUTED_VALUE"""),"Quite a bit")</f>
        <v>Quite a bit</v>
      </c>
      <c r="T144" s="1" t="str">
        <f ca="1">IFERROR(__xludf.DUMMYFUNCTION("""COMPUTED_VALUE"""),"Quite a bit")</f>
        <v>Quite a bit</v>
      </c>
      <c r="U144" s="1" t="str">
        <f ca="1">IFERROR(__xludf.DUMMYFUNCTION("""COMPUTED_VALUE"""),"Moderately")</f>
        <v>Moderately</v>
      </c>
      <c r="V144" s="1" t="str">
        <f ca="1">IFERROR(__xludf.DUMMYFUNCTION("""COMPUTED_VALUE"""),"Moderately")</f>
        <v>Moderately</v>
      </c>
      <c r="W144" s="1" t="str">
        <f ca="1">IFERROR(__xludf.DUMMYFUNCTION("""COMPUTED_VALUE"""),"Quite a bit")</f>
        <v>Quite a bit</v>
      </c>
      <c r="X144" s="1" t="str">
        <f ca="1">IFERROR(__xludf.DUMMYFUNCTION("""COMPUTED_VALUE"""),"Quite a bit")</f>
        <v>Quite a bit</v>
      </c>
      <c r="Y144" s="1" t="str">
        <f ca="1">IFERROR(__xludf.DUMMYFUNCTION("""COMPUTED_VALUE"""),"Extremely")</f>
        <v>Extremely</v>
      </c>
      <c r="Z144" s="1" t="str">
        <f ca="1">IFERROR(__xludf.DUMMYFUNCTION("""COMPUTED_VALUE"""),"Not at all")</f>
        <v>Not at all</v>
      </c>
      <c r="AA144" s="1" t="str">
        <f ca="1">IFERROR(__xludf.DUMMYFUNCTION("""COMPUTED_VALUE"""),"Not at all")</f>
        <v>Not at all</v>
      </c>
      <c r="AB144" s="1" t="str">
        <f ca="1">IFERROR(__xludf.DUMMYFUNCTION("""COMPUTED_VALUE"""),"Quite a bit")</f>
        <v>Quite a bit</v>
      </c>
      <c r="AC144" s="1" t="str">
        <f ca="1">IFERROR(__xludf.DUMMYFUNCTION("""COMPUTED_VALUE"""),"Quite a bit")</f>
        <v>Quite a bit</v>
      </c>
      <c r="AD144" s="1" t="str">
        <f ca="1">IFERROR(__xludf.DUMMYFUNCTION("""COMPUTED_VALUE"""),"Not at all")</f>
        <v>Not at all</v>
      </c>
      <c r="AE144" s="1" t="str">
        <f ca="1">IFERROR(__xludf.DUMMYFUNCTION("""COMPUTED_VALUE"""),"Moderately")</f>
        <v>Moderately</v>
      </c>
      <c r="AF144" s="1" t="str">
        <f ca="1">IFERROR(__xludf.DUMMYFUNCTION("""COMPUTED_VALUE"""),"Very Often")</f>
        <v>Very Often</v>
      </c>
      <c r="AG144" s="1" t="str">
        <f ca="1">IFERROR(__xludf.DUMMYFUNCTION("""COMPUTED_VALUE"""),"Very Often")</f>
        <v>Very Often</v>
      </c>
      <c r="AH144" s="1" t="str">
        <f ca="1">IFERROR(__xludf.DUMMYFUNCTION("""COMPUTED_VALUE"""),"Sometimes")</f>
        <v>Sometimes</v>
      </c>
      <c r="AI144" s="1" t="str">
        <f ca="1">IFERROR(__xludf.DUMMYFUNCTION("""COMPUTED_VALUE"""),"Never")</f>
        <v>Never</v>
      </c>
      <c r="AJ144" s="1" t="str">
        <f ca="1">IFERROR(__xludf.DUMMYFUNCTION("""COMPUTED_VALUE"""),"Often")</f>
        <v>Often</v>
      </c>
      <c r="AK144" s="1" t="str">
        <f ca="1">IFERROR(__xludf.DUMMYFUNCTION("""COMPUTED_VALUE"""),"Often")</f>
        <v>Often</v>
      </c>
      <c r="AL144" s="1" t="str">
        <f ca="1">IFERROR(__xludf.DUMMYFUNCTION("""COMPUTED_VALUE"""),"Sometimes")</f>
        <v>Sometimes</v>
      </c>
      <c r="AM144" s="1" t="str">
        <f ca="1">IFERROR(__xludf.DUMMYFUNCTION("""COMPUTED_VALUE"""),"Often")</f>
        <v>Often</v>
      </c>
      <c r="AN144" s="1" t="str">
        <f ca="1">IFERROR(__xludf.DUMMYFUNCTION("""COMPUTED_VALUE"""),"Sometimes")</f>
        <v>Sometimes</v>
      </c>
      <c r="AO144" s="1" t="str">
        <f ca="1">IFERROR(__xludf.DUMMYFUNCTION("""COMPUTED_VALUE"""),"Rarely")</f>
        <v>Rarely</v>
      </c>
      <c r="AP144" s="1" t="str">
        <f ca="1">IFERROR(__xludf.DUMMYFUNCTION("""COMPUTED_VALUE"""),"Sometimes")</f>
        <v>Sometimes</v>
      </c>
      <c r="AQ144" s="1" t="str">
        <f ca="1">IFERROR(__xludf.DUMMYFUNCTION("""COMPUTED_VALUE"""),"Sometimes")</f>
        <v>Sometimes</v>
      </c>
      <c r="AR144" s="1" t="str">
        <f ca="1">IFERROR(__xludf.DUMMYFUNCTION("""COMPUTED_VALUE"""),"(2-3)x’s a Month")</f>
        <v>(2-3)x’s a Month</v>
      </c>
      <c r="AS144" s="1" t="str">
        <f ca="1">IFERROR(__xludf.DUMMYFUNCTION("""COMPUTED_VALUE"""),"Neutral")</f>
        <v>Neutral</v>
      </c>
      <c r="AT144" s="1" t="str">
        <f ca="1">IFERROR(__xludf.DUMMYFUNCTION("""COMPUTED_VALUE"""),"Strongly Agree")</f>
        <v>Strongly Agree</v>
      </c>
      <c r="AU144" s="1" t="str">
        <f ca="1">IFERROR(__xludf.DUMMYFUNCTION("""COMPUTED_VALUE"""),"Strongly Agree")</f>
        <v>Strongly Agree</v>
      </c>
      <c r="AV144" s="1" t="str">
        <f ca="1">IFERROR(__xludf.DUMMYFUNCTION("""COMPUTED_VALUE"""),"Strongly Disagree")</f>
        <v>Strongly Disagree</v>
      </c>
      <c r="AW144" s="1" t="str">
        <f ca="1">IFERROR(__xludf.DUMMYFUNCTION("""COMPUTED_VALUE"""),"Strongly Agree")</f>
        <v>Strongly Agree</v>
      </c>
      <c r="AX144" s="1" t="str">
        <f ca="1">IFERROR(__xludf.DUMMYFUNCTION("""COMPUTED_VALUE"""),"Strongly Agree")</f>
        <v>Strongly Agree</v>
      </c>
      <c r="AY144" s="1" t="str">
        <f ca="1">IFERROR(__xludf.DUMMYFUNCTION("""COMPUTED_VALUE"""),"Strongly Agree")</f>
        <v>Strongly Agree</v>
      </c>
      <c r="AZ144" s="1" t="str">
        <f ca="1">IFERROR(__xludf.DUMMYFUNCTION("""COMPUTED_VALUE"""),"Disagree")</f>
        <v>Disagree</v>
      </c>
      <c r="BA144" s="1" t="str">
        <f ca="1">IFERROR(__xludf.DUMMYFUNCTION("""COMPUTED_VALUE"""),"Agree")</f>
        <v>Agree</v>
      </c>
      <c r="BB144" s="1" t="str">
        <f ca="1">IFERROR(__xludf.DUMMYFUNCTION("""COMPUTED_VALUE"""),"Agree")</f>
        <v>Agree</v>
      </c>
      <c r="BC144" s="1" t="str">
        <f ca="1">IFERROR(__xludf.DUMMYFUNCTION("""COMPUTED_VALUE"""),"Isolate Yourself")</f>
        <v>Isolate Yourself</v>
      </c>
      <c r="BD144" s="1" t="str">
        <f ca="1">IFERROR(__xludf.DUMMYFUNCTION("""COMPUTED_VALUE"""),"Never")</f>
        <v>Never</v>
      </c>
      <c r="BF144" s="1">
        <f t="shared" ca="1" si="0"/>
        <v>2</v>
      </c>
      <c r="BG144" s="7">
        <f t="shared" ca="1" si="1"/>
        <v>1</v>
      </c>
      <c r="BH144" s="1">
        <f t="shared" ca="1" si="2"/>
        <v>4</v>
      </c>
      <c r="BI144" s="10">
        <f t="shared" ca="1" si="3"/>
        <v>1</v>
      </c>
      <c r="BJ144" s="10">
        <f t="shared" ca="1" si="4"/>
        <v>4</v>
      </c>
      <c r="BK144" s="10">
        <f t="shared" ca="1" si="5"/>
        <v>2</v>
      </c>
      <c r="BL144" s="10">
        <f t="shared" ref="BL144:BM144" ca="1" si="852">IF(I144="Yes",1,IF(I144="No",2))</f>
        <v>1</v>
      </c>
      <c r="BM144" s="10">
        <f t="shared" ca="1" si="852"/>
        <v>2</v>
      </c>
      <c r="BN144" s="10">
        <f t="shared" ca="1" si="7"/>
        <v>2</v>
      </c>
      <c r="BO144" s="10">
        <f t="shared" ref="BO144:BP144" ca="1" si="853">IF(L144="Strongly Disagree",1,IF(L144="Disagree",2,IF(L144="Neutral",3,IF(L144="Agree",4,IF(L144="Strongly Agree",5)))))</f>
        <v>1</v>
      </c>
      <c r="BP144" s="10">
        <f t="shared" ca="1" si="853"/>
        <v>4</v>
      </c>
      <c r="BQ144" s="10">
        <f t="shared" ca="1" si="9"/>
        <v>4</v>
      </c>
      <c r="BR144" s="1">
        <f t="shared" ca="1" si="10"/>
        <v>5</v>
      </c>
      <c r="BS144" s="10">
        <f t="shared" ref="BS144:CB144" ca="1" si="854">IF(P144="Not at all",1,IF(P144="A little bit",2,IF(P144="Moderately",3,IF(P144="Quite a bit",4,IF(P144="Extremely",5)))))</f>
        <v>5</v>
      </c>
      <c r="BT144" s="10">
        <f t="shared" ca="1" si="854"/>
        <v>3</v>
      </c>
      <c r="BU144" s="10">
        <f t="shared" ca="1" si="854"/>
        <v>3</v>
      </c>
      <c r="BV144" s="10">
        <f t="shared" ca="1" si="854"/>
        <v>4</v>
      </c>
      <c r="BW144" s="10">
        <f t="shared" ca="1" si="854"/>
        <v>4</v>
      </c>
      <c r="BX144" s="10">
        <f t="shared" ca="1" si="854"/>
        <v>3</v>
      </c>
      <c r="BY144" s="10">
        <f t="shared" ca="1" si="854"/>
        <v>3</v>
      </c>
      <c r="BZ144" s="10">
        <f t="shared" ca="1" si="854"/>
        <v>4</v>
      </c>
      <c r="CA144" s="10">
        <f t="shared" ca="1" si="854"/>
        <v>4</v>
      </c>
      <c r="CB144" s="10">
        <f t="shared" ca="1" si="854"/>
        <v>5</v>
      </c>
      <c r="CC144" s="10">
        <f t="shared" ca="1" si="12"/>
        <v>4</v>
      </c>
      <c r="CD144" s="10">
        <f t="shared" ref="CD144:CH144" ca="1" si="855">IF(AA144="Not at all",1,IF(AA144="A little bit",2,IF(AA144="Moderately",3,IF(AA144="Quite a bit",4,IF(AA144="Extremely",5)))))</f>
        <v>1</v>
      </c>
      <c r="CE144" s="10">
        <f t="shared" ca="1" si="855"/>
        <v>4</v>
      </c>
      <c r="CF144" s="10">
        <f t="shared" ca="1" si="855"/>
        <v>4</v>
      </c>
      <c r="CG144" s="10">
        <f t="shared" ca="1" si="855"/>
        <v>1</v>
      </c>
      <c r="CH144" s="10">
        <f t="shared" ca="1" si="855"/>
        <v>3</v>
      </c>
      <c r="CI144" s="10">
        <f t="shared" ref="CI144:CT144" ca="1" si="856">IF(AF144="Never",1,IF(AF144="Rarely",2,IF(AF144="Sometimes",3,IF(AF144="Often",4,IF(AF144="Very Often",5)))))</f>
        <v>5</v>
      </c>
      <c r="CJ144" s="10">
        <f t="shared" ca="1" si="856"/>
        <v>5</v>
      </c>
      <c r="CK144" s="10">
        <f t="shared" ca="1" si="856"/>
        <v>3</v>
      </c>
      <c r="CL144" s="10">
        <f t="shared" ca="1" si="856"/>
        <v>1</v>
      </c>
      <c r="CM144" s="10">
        <f t="shared" ca="1" si="856"/>
        <v>4</v>
      </c>
      <c r="CN144" s="10">
        <f t="shared" ca="1" si="856"/>
        <v>4</v>
      </c>
      <c r="CO144" s="10">
        <f t="shared" ca="1" si="856"/>
        <v>3</v>
      </c>
      <c r="CP144" s="10">
        <f t="shared" ca="1" si="856"/>
        <v>4</v>
      </c>
      <c r="CQ144" s="10">
        <f t="shared" ca="1" si="856"/>
        <v>3</v>
      </c>
      <c r="CR144" s="10">
        <f t="shared" ca="1" si="856"/>
        <v>2</v>
      </c>
      <c r="CS144" s="10">
        <f t="shared" ca="1" si="856"/>
        <v>3</v>
      </c>
      <c r="CT144" s="10">
        <f t="shared" ca="1" si="856"/>
        <v>3</v>
      </c>
      <c r="CU144" s="10" t="b">
        <f t="shared" ca="1" si="15"/>
        <v>0</v>
      </c>
      <c r="CV144" s="1">
        <f t="shared" ref="CV144:DE144" ca="1" si="857">IF(AS144="Strongly Disagree",1,IF(AS144="Disagree",2,IF(AS144="Neutral",3,IF(AS144="Agree",4,IF(AS144="Strongly Agree",5)))))</f>
        <v>3</v>
      </c>
      <c r="CW144" s="1">
        <f t="shared" ca="1" si="857"/>
        <v>5</v>
      </c>
      <c r="CX144" s="1">
        <f t="shared" ca="1" si="857"/>
        <v>5</v>
      </c>
      <c r="CY144" s="1">
        <f t="shared" ca="1" si="857"/>
        <v>1</v>
      </c>
      <c r="CZ144" s="1">
        <f t="shared" ca="1" si="857"/>
        <v>5</v>
      </c>
      <c r="DA144" s="1">
        <f t="shared" ca="1" si="857"/>
        <v>5</v>
      </c>
      <c r="DB144" s="1">
        <f t="shared" ca="1" si="857"/>
        <v>5</v>
      </c>
      <c r="DC144" s="1">
        <f t="shared" ca="1" si="857"/>
        <v>2</v>
      </c>
      <c r="DD144" s="1">
        <f t="shared" ca="1" si="857"/>
        <v>4</v>
      </c>
      <c r="DE144" s="1">
        <f t="shared" ca="1" si="857"/>
        <v>4</v>
      </c>
      <c r="DG144" s="1">
        <f t="shared" ca="1" si="17"/>
        <v>1</v>
      </c>
    </row>
    <row r="145" spans="1:111" ht="15">
      <c r="A145" s="8">
        <f ca="1">IFERROR(__xludf.DUMMYFUNCTION("""COMPUTED_VALUE"""),43802.7643249305)</f>
        <v>43802.764324930497</v>
      </c>
      <c r="B145" s="1" t="str">
        <f ca="1">IFERROR(__xludf.DUMMYFUNCTION("""COMPUTED_VALUE"""),"Yes")</f>
        <v>Yes</v>
      </c>
      <c r="C145" s="3" t="str">
        <f ca="1">IFERROR(__xludf.DUMMYFUNCTION("""COMPUTED_VALUE"""),"Sworn Officer")</f>
        <v>Sworn Officer</v>
      </c>
      <c r="D145" s="1" t="str">
        <f ca="1">IFERROR(__xludf.DUMMYFUNCTION("""COMPUTED_VALUE"""),"7-13 years")</f>
        <v>7-13 years</v>
      </c>
      <c r="E145" s="1" t="str">
        <f ca="1">IFERROR(__xludf.DUMMYFUNCTION("""COMPUTED_VALUE"""),"Moderately")</f>
        <v>Moderately</v>
      </c>
      <c r="F145" s="1" t="str">
        <f ca="1">IFERROR(__xludf.DUMMYFUNCTION("""COMPUTED_VALUE"""),"No")</f>
        <v>No</v>
      </c>
      <c r="G145" s="1" t="str">
        <f ca="1">IFERROR(__xludf.DUMMYFUNCTION("""COMPUTED_VALUE"""),"Often")</f>
        <v>Often</v>
      </c>
      <c r="H145" s="1" t="str">
        <f ca="1">IFERROR(__xludf.DUMMYFUNCTION("""COMPUTED_VALUE"""),"Moderately")</f>
        <v>Moderately</v>
      </c>
      <c r="I145" s="1" t="str">
        <f ca="1">IFERROR(__xludf.DUMMYFUNCTION("""COMPUTED_VALUE"""),"Yes")</f>
        <v>Yes</v>
      </c>
      <c r="J145" s="1" t="str">
        <f ca="1">IFERROR(__xludf.DUMMYFUNCTION("""COMPUTED_VALUE"""),"No")</f>
        <v>No</v>
      </c>
      <c r="K145" s="1" t="str">
        <f ca="1">IFERROR(__xludf.DUMMYFUNCTION("""COMPUTED_VALUE"""),"Sometimes")</f>
        <v>Sometimes</v>
      </c>
      <c r="L145" s="1" t="str">
        <f ca="1">IFERROR(__xludf.DUMMYFUNCTION("""COMPUTED_VALUE"""),"Agree")</f>
        <v>Agree</v>
      </c>
      <c r="M145" s="1" t="str">
        <f ca="1">IFERROR(__xludf.DUMMYFUNCTION("""COMPUTED_VALUE"""),"Agree")</f>
        <v>Agree</v>
      </c>
      <c r="N145" s="1" t="str">
        <f ca="1">IFERROR(__xludf.DUMMYFUNCTION("""COMPUTED_VALUE"""),"Quite a bit")</f>
        <v>Quite a bit</v>
      </c>
      <c r="O145" s="1" t="str">
        <f ca="1">IFERROR(__xludf.DUMMYFUNCTION("""COMPUTED_VALUE"""),"Agree")</f>
        <v>Agree</v>
      </c>
      <c r="P145" s="1" t="str">
        <f ca="1">IFERROR(__xludf.DUMMYFUNCTION("""COMPUTED_VALUE"""),"Quite a bit")</f>
        <v>Quite a bit</v>
      </c>
      <c r="Q145" s="1" t="str">
        <f ca="1">IFERROR(__xludf.DUMMYFUNCTION("""COMPUTED_VALUE"""),"Quite a bit")</f>
        <v>Quite a bit</v>
      </c>
      <c r="R145" s="1" t="str">
        <f ca="1">IFERROR(__xludf.DUMMYFUNCTION("""COMPUTED_VALUE"""),"Extremely")</f>
        <v>Extremely</v>
      </c>
      <c r="S145" s="1" t="str">
        <f ca="1">IFERROR(__xludf.DUMMYFUNCTION("""COMPUTED_VALUE"""),"Quite a bit")</f>
        <v>Quite a bit</v>
      </c>
      <c r="T145" s="1" t="str">
        <f ca="1">IFERROR(__xludf.DUMMYFUNCTION("""COMPUTED_VALUE"""),"Quite a bit")</f>
        <v>Quite a bit</v>
      </c>
      <c r="U145" s="1" t="str">
        <f ca="1">IFERROR(__xludf.DUMMYFUNCTION("""COMPUTED_VALUE"""),"Extremely")</f>
        <v>Extremely</v>
      </c>
      <c r="V145" s="1" t="str">
        <f ca="1">IFERROR(__xludf.DUMMYFUNCTION("""COMPUTED_VALUE"""),"Quite a bit")</f>
        <v>Quite a bit</v>
      </c>
      <c r="W145" s="1" t="str">
        <f ca="1">IFERROR(__xludf.DUMMYFUNCTION("""COMPUTED_VALUE"""),"Extremely")</f>
        <v>Extremely</v>
      </c>
      <c r="X145" s="1" t="str">
        <f ca="1">IFERROR(__xludf.DUMMYFUNCTION("""COMPUTED_VALUE"""),"Extremely")</f>
        <v>Extremely</v>
      </c>
      <c r="Y145" s="1" t="str">
        <f ca="1">IFERROR(__xludf.DUMMYFUNCTION("""COMPUTED_VALUE"""),"Extremely")</f>
        <v>Extremely</v>
      </c>
      <c r="Z145" s="1" t="str">
        <f ca="1">IFERROR(__xludf.DUMMYFUNCTION("""COMPUTED_VALUE"""),"Both")</f>
        <v>Both</v>
      </c>
      <c r="AA145" s="1" t="str">
        <f ca="1">IFERROR(__xludf.DUMMYFUNCTION("""COMPUTED_VALUE"""),"Moderately")</f>
        <v>Moderately</v>
      </c>
      <c r="AB145" s="1" t="str">
        <f ca="1">IFERROR(__xludf.DUMMYFUNCTION("""COMPUTED_VALUE"""),"Moderately")</f>
        <v>Moderately</v>
      </c>
      <c r="AC145" s="1" t="str">
        <f ca="1">IFERROR(__xludf.DUMMYFUNCTION("""COMPUTED_VALUE"""),"Moderately")</f>
        <v>Moderately</v>
      </c>
      <c r="AD145" s="1" t="str">
        <f ca="1">IFERROR(__xludf.DUMMYFUNCTION("""COMPUTED_VALUE"""),"Not at all")</f>
        <v>Not at all</v>
      </c>
      <c r="AE145" s="1" t="str">
        <f ca="1">IFERROR(__xludf.DUMMYFUNCTION("""COMPUTED_VALUE"""),"Not at all")</f>
        <v>Not at all</v>
      </c>
      <c r="AF145" s="1" t="str">
        <f ca="1">IFERROR(__xludf.DUMMYFUNCTION("""COMPUTED_VALUE"""),"Sometimes")</f>
        <v>Sometimes</v>
      </c>
      <c r="AG145" s="1" t="str">
        <f ca="1">IFERROR(__xludf.DUMMYFUNCTION("""COMPUTED_VALUE"""),"Sometimes")</f>
        <v>Sometimes</v>
      </c>
      <c r="AH145" s="1" t="str">
        <f ca="1">IFERROR(__xludf.DUMMYFUNCTION("""COMPUTED_VALUE"""),"Rarely")</f>
        <v>Rarely</v>
      </c>
      <c r="AI145" s="1" t="str">
        <f ca="1">IFERROR(__xludf.DUMMYFUNCTION("""COMPUTED_VALUE"""),"Sometimes")</f>
        <v>Sometimes</v>
      </c>
      <c r="AJ145" s="1" t="str">
        <f ca="1">IFERROR(__xludf.DUMMYFUNCTION("""COMPUTED_VALUE"""),"Sometimes")</f>
        <v>Sometimes</v>
      </c>
      <c r="AK145" s="1" t="str">
        <f ca="1">IFERROR(__xludf.DUMMYFUNCTION("""COMPUTED_VALUE"""),"Sometimes")</f>
        <v>Sometimes</v>
      </c>
      <c r="AL145" s="1" t="str">
        <f ca="1">IFERROR(__xludf.DUMMYFUNCTION("""COMPUTED_VALUE"""),"Sometimes")</f>
        <v>Sometimes</v>
      </c>
      <c r="AM145" s="1" t="str">
        <f ca="1">IFERROR(__xludf.DUMMYFUNCTION("""COMPUTED_VALUE"""),"Rarely")</f>
        <v>Rarely</v>
      </c>
      <c r="AN145" s="1" t="str">
        <f ca="1">IFERROR(__xludf.DUMMYFUNCTION("""COMPUTED_VALUE"""),"Rarely")</f>
        <v>Rarely</v>
      </c>
      <c r="AO145" s="1" t="str">
        <f ca="1">IFERROR(__xludf.DUMMYFUNCTION("""COMPUTED_VALUE"""),"Rarely")</f>
        <v>Rarely</v>
      </c>
      <c r="AP145" s="1" t="str">
        <f ca="1">IFERROR(__xludf.DUMMYFUNCTION("""COMPUTED_VALUE"""),"Rarely")</f>
        <v>Rarely</v>
      </c>
      <c r="AQ145" s="1" t="str">
        <f ca="1">IFERROR(__xludf.DUMMYFUNCTION("""COMPUTED_VALUE"""),"Rarely")</f>
        <v>Rarely</v>
      </c>
      <c r="AR145" s="1" t="str">
        <f ca="1">IFERROR(__xludf.DUMMYFUNCTION("""COMPUTED_VALUE"""),"Just After Stressful Events")</f>
        <v>Just After Stressful Events</v>
      </c>
      <c r="AS145" s="1" t="str">
        <f ca="1">IFERROR(__xludf.DUMMYFUNCTION("""COMPUTED_VALUE"""),"Agree")</f>
        <v>Agree</v>
      </c>
      <c r="AT145" s="1" t="str">
        <f ca="1">IFERROR(__xludf.DUMMYFUNCTION("""COMPUTED_VALUE"""),"Agree")</f>
        <v>Agree</v>
      </c>
      <c r="AU145" s="1" t="str">
        <f ca="1">IFERROR(__xludf.DUMMYFUNCTION("""COMPUTED_VALUE"""),"Agree")</f>
        <v>Agree</v>
      </c>
      <c r="AV145" s="1" t="str">
        <f ca="1">IFERROR(__xludf.DUMMYFUNCTION("""COMPUTED_VALUE"""),"Disagree")</f>
        <v>Disagree</v>
      </c>
      <c r="AW145" s="1" t="str">
        <f ca="1">IFERROR(__xludf.DUMMYFUNCTION("""COMPUTED_VALUE"""),"Agree")</f>
        <v>Agree</v>
      </c>
      <c r="AX145" s="1" t="str">
        <f ca="1">IFERROR(__xludf.DUMMYFUNCTION("""COMPUTED_VALUE"""),"Agree")</f>
        <v>Agree</v>
      </c>
      <c r="AY145" s="1" t="str">
        <f ca="1">IFERROR(__xludf.DUMMYFUNCTION("""COMPUTED_VALUE"""),"Agree")</f>
        <v>Agree</v>
      </c>
      <c r="AZ145" s="1" t="str">
        <f ca="1">IFERROR(__xludf.DUMMYFUNCTION("""COMPUTED_VALUE"""),"Disagree")</f>
        <v>Disagree</v>
      </c>
      <c r="BA145" s="1" t="str">
        <f ca="1">IFERROR(__xludf.DUMMYFUNCTION("""COMPUTED_VALUE"""),"Strongly Agree")</f>
        <v>Strongly Agree</v>
      </c>
      <c r="BB145" s="1" t="str">
        <f ca="1">IFERROR(__xludf.DUMMYFUNCTION("""COMPUTED_VALUE"""),"Agree")</f>
        <v>Agree</v>
      </c>
      <c r="BC145" s="1" t="str">
        <f ca="1">IFERROR(__xludf.DUMMYFUNCTION("""COMPUTED_VALUE"""),"Join in Positive/ Healthy Family Activities, Exercise, Meditation/ Mindfulness, Talk to others outside of the department about your hard shift, Participate in Healthy Recreation/Hobbies, Talk to only those inside the department about your hard shift")</f>
        <v>Join in Positive/ Healthy Family Activities, Exercise, Meditation/ Mindfulness, Talk to others outside of the department about your hard shift, Participate in Healthy Recreation/Hobbies, Talk to only those inside the department about your hard shift</v>
      </c>
      <c r="BD145" s="1" t="str">
        <f ca="1">IFERROR(__xludf.DUMMYFUNCTION("""COMPUTED_VALUE"""),"Never")</f>
        <v>Never</v>
      </c>
      <c r="BF145" s="1">
        <f t="shared" ca="1" si="0"/>
        <v>1</v>
      </c>
      <c r="BG145" s="7">
        <f t="shared" ca="1" si="1"/>
        <v>2</v>
      </c>
      <c r="BH145" s="1">
        <f t="shared" ca="1" si="2"/>
        <v>3</v>
      </c>
      <c r="BI145" s="10">
        <f t="shared" ca="1" si="3"/>
        <v>2</v>
      </c>
      <c r="BJ145" s="10">
        <f t="shared" ca="1" si="4"/>
        <v>4</v>
      </c>
      <c r="BK145" s="10">
        <f t="shared" ca="1" si="5"/>
        <v>3</v>
      </c>
      <c r="BL145" s="10">
        <f t="shared" ref="BL145:BM145" ca="1" si="858">IF(I145="Yes",1,IF(I145="No",2))</f>
        <v>1</v>
      </c>
      <c r="BM145" s="10">
        <f t="shared" ca="1" si="858"/>
        <v>2</v>
      </c>
      <c r="BN145" s="10">
        <f t="shared" ca="1" si="7"/>
        <v>3</v>
      </c>
      <c r="BO145" s="10">
        <f t="shared" ref="BO145:BP145" ca="1" si="859">IF(L145="Strongly Disagree",1,IF(L145="Disagree",2,IF(L145="Neutral",3,IF(L145="Agree",4,IF(L145="Strongly Agree",5)))))</f>
        <v>4</v>
      </c>
      <c r="BP145" s="10">
        <f t="shared" ca="1" si="859"/>
        <v>4</v>
      </c>
      <c r="BQ145" s="10">
        <f t="shared" ca="1" si="9"/>
        <v>4</v>
      </c>
      <c r="BR145" s="1">
        <f t="shared" ca="1" si="10"/>
        <v>4</v>
      </c>
      <c r="BS145" s="10">
        <f t="shared" ref="BS145:CB145" ca="1" si="860">IF(P145="Not at all",1,IF(P145="A little bit",2,IF(P145="Moderately",3,IF(P145="Quite a bit",4,IF(P145="Extremely",5)))))</f>
        <v>4</v>
      </c>
      <c r="BT145" s="10">
        <f t="shared" ca="1" si="860"/>
        <v>4</v>
      </c>
      <c r="BU145" s="10">
        <f t="shared" ca="1" si="860"/>
        <v>5</v>
      </c>
      <c r="BV145" s="10">
        <f t="shared" ca="1" si="860"/>
        <v>4</v>
      </c>
      <c r="BW145" s="10">
        <f t="shared" ca="1" si="860"/>
        <v>4</v>
      </c>
      <c r="BX145" s="10">
        <f t="shared" ca="1" si="860"/>
        <v>5</v>
      </c>
      <c r="BY145" s="10">
        <f t="shared" ca="1" si="860"/>
        <v>4</v>
      </c>
      <c r="BZ145" s="10">
        <f t="shared" ca="1" si="860"/>
        <v>5</v>
      </c>
      <c r="CA145" s="10">
        <f t="shared" ca="1" si="860"/>
        <v>5</v>
      </c>
      <c r="CB145" s="10">
        <f t="shared" ca="1" si="860"/>
        <v>5</v>
      </c>
      <c r="CC145" s="10">
        <f t="shared" ca="1" si="12"/>
        <v>3</v>
      </c>
      <c r="CD145" s="10">
        <f t="shared" ref="CD145:CH145" ca="1" si="861">IF(AA145="Not at all",1,IF(AA145="A little bit",2,IF(AA145="Moderately",3,IF(AA145="Quite a bit",4,IF(AA145="Extremely",5)))))</f>
        <v>3</v>
      </c>
      <c r="CE145" s="10">
        <f t="shared" ca="1" si="861"/>
        <v>3</v>
      </c>
      <c r="CF145" s="10">
        <f t="shared" ca="1" si="861"/>
        <v>3</v>
      </c>
      <c r="CG145" s="10">
        <f t="shared" ca="1" si="861"/>
        <v>1</v>
      </c>
      <c r="CH145" s="10">
        <f t="shared" ca="1" si="861"/>
        <v>1</v>
      </c>
      <c r="CI145" s="10">
        <f t="shared" ref="CI145:CT145" ca="1" si="862">IF(AF145="Never",1,IF(AF145="Rarely",2,IF(AF145="Sometimes",3,IF(AF145="Often",4,IF(AF145="Very Often",5)))))</f>
        <v>3</v>
      </c>
      <c r="CJ145" s="10">
        <f t="shared" ca="1" si="862"/>
        <v>3</v>
      </c>
      <c r="CK145" s="10">
        <f t="shared" ca="1" si="862"/>
        <v>2</v>
      </c>
      <c r="CL145" s="10">
        <f t="shared" ca="1" si="862"/>
        <v>3</v>
      </c>
      <c r="CM145" s="10">
        <f t="shared" ca="1" si="862"/>
        <v>3</v>
      </c>
      <c r="CN145" s="10">
        <f t="shared" ca="1" si="862"/>
        <v>3</v>
      </c>
      <c r="CO145" s="10">
        <f t="shared" ca="1" si="862"/>
        <v>3</v>
      </c>
      <c r="CP145" s="10">
        <f t="shared" ca="1" si="862"/>
        <v>2</v>
      </c>
      <c r="CQ145" s="10">
        <f t="shared" ca="1" si="862"/>
        <v>2</v>
      </c>
      <c r="CR145" s="10">
        <f t="shared" ca="1" si="862"/>
        <v>2</v>
      </c>
      <c r="CS145" s="10">
        <f t="shared" ca="1" si="862"/>
        <v>2</v>
      </c>
      <c r="CT145" s="10">
        <f t="shared" ca="1" si="862"/>
        <v>2</v>
      </c>
      <c r="CU145" s="10">
        <f t="shared" ca="1" si="15"/>
        <v>2</v>
      </c>
      <c r="CV145" s="1">
        <f t="shared" ref="CV145:DE145" ca="1" si="863">IF(AS145="Strongly Disagree",1,IF(AS145="Disagree",2,IF(AS145="Neutral",3,IF(AS145="Agree",4,IF(AS145="Strongly Agree",5)))))</f>
        <v>4</v>
      </c>
      <c r="CW145" s="1">
        <f t="shared" ca="1" si="863"/>
        <v>4</v>
      </c>
      <c r="CX145" s="1">
        <f t="shared" ca="1" si="863"/>
        <v>4</v>
      </c>
      <c r="CY145" s="1">
        <f t="shared" ca="1" si="863"/>
        <v>2</v>
      </c>
      <c r="CZ145" s="1">
        <f t="shared" ca="1" si="863"/>
        <v>4</v>
      </c>
      <c r="DA145" s="1">
        <f t="shared" ca="1" si="863"/>
        <v>4</v>
      </c>
      <c r="DB145" s="1">
        <f t="shared" ca="1" si="863"/>
        <v>4</v>
      </c>
      <c r="DC145" s="1">
        <f t="shared" ca="1" si="863"/>
        <v>2</v>
      </c>
      <c r="DD145" s="1">
        <f t="shared" ca="1" si="863"/>
        <v>5</v>
      </c>
      <c r="DE145" s="1">
        <f t="shared" ca="1" si="863"/>
        <v>4</v>
      </c>
      <c r="DG145" s="1">
        <f t="shared" ca="1" si="17"/>
        <v>1</v>
      </c>
    </row>
    <row r="146" spans="1:111" ht="15">
      <c r="A146" s="8">
        <f ca="1">IFERROR(__xludf.DUMMYFUNCTION("""COMPUTED_VALUE"""),43802.7822110532)</f>
        <v>43802.7822110532</v>
      </c>
      <c r="B146" s="1" t="str">
        <f ca="1">IFERROR(__xludf.DUMMYFUNCTION("""COMPUTED_VALUE"""),"Yes")</f>
        <v>Yes</v>
      </c>
      <c r="C146" s="3" t="str">
        <f ca="1">IFERROR(__xludf.DUMMYFUNCTION("""COMPUTED_VALUE"""),"Sworn Officer")</f>
        <v>Sworn Officer</v>
      </c>
      <c r="D146" s="1" t="str">
        <f ca="1">IFERROR(__xludf.DUMMYFUNCTION("""COMPUTED_VALUE"""),"14-20 years")</f>
        <v>14-20 years</v>
      </c>
      <c r="E146" s="1" t="str">
        <f ca="1">IFERROR(__xludf.DUMMYFUNCTION("""COMPUTED_VALUE"""),"Quite a bit")</f>
        <v>Quite a bit</v>
      </c>
      <c r="F146" s="1" t="str">
        <f ca="1">IFERROR(__xludf.DUMMYFUNCTION("""COMPUTED_VALUE"""),"Yes")</f>
        <v>Yes</v>
      </c>
      <c r="G146" s="1" t="str">
        <f ca="1">IFERROR(__xludf.DUMMYFUNCTION("""COMPUTED_VALUE"""),"Often")</f>
        <v>Often</v>
      </c>
      <c r="H146" s="1" t="str">
        <f ca="1">IFERROR(__xludf.DUMMYFUNCTION("""COMPUTED_VALUE"""),"A little bit")</f>
        <v>A little bit</v>
      </c>
      <c r="I146" s="1" t="str">
        <f ca="1">IFERROR(__xludf.DUMMYFUNCTION("""COMPUTED_VALUE"""),"No")</f>
        <v>No</v>
      </c>
      <c r="J146" s="1" t="str">
        <f ca="1">IFERROR(__xludf.DUMMYFUNCTION("""COMPUTED_VALUE"""),"No")</f>
        <v>No</v>
      </c>
      <c r="K146" s="1" t="str">
        <f ca="1">IFERROR(__xludf.DUMMYFUNCTION("""COMPUTED_VALUE"""),"Sometimes")</f>
        <v>Sometimes</v>
      </c>
      <c r="L146" s="1" t="str">
        <f ca="1">IFERROR(__xludf.DUMMYFUNCTION("""COMPUTED_VALUE"""),"Disagree")</f>
        <v>Disagree</v>
      </c>
      <c r="M146" s="1" t="str">
        <f ca="1">IFERROR(__xludf.DUMMYFUNCTION("""COMPUTED_VALUE"""),"Disagree")</f>
        <v>Disagree</v>
      </c>
      <c r="N146" s="1" t="str">
        <f ca="1">IFERROR(__xludf.DUMMYFUNCTION("""COMPUTED_VALUE"""),"Moderately")</f>
        <v>Moderately</v>
      </c>
      <c r="O146" s="1" t="str">
        <f ca="1">IFERROR(__xludf.DUMMYFUNCTION("""COMPUTED_VALUE"""),"Agree")</f>
        <v>Agree</v>
      </c>
      <c r="P146" s="1" t="str">
        <f ca="1">IFERROR(__xludf.DUMMYFUNCTION("""COMPUTED_VALUE"""),"Quite a bit")</f>
        <v>Quite a bit</v>
      </c>
      <c r="Q146" s="1" t="str">
        <f ca="1">IFERROR(__xludf.DUMMYFUNCTION("""COMPUTED_VALUE"""),"Quite a bit")</f>
        <v>Quite a bit</v>
      </c>
      <c r="R146" s="1" t="str">
        <f ca="1">IFERROR(__xludf.DUMMYFUNCTION("""COMPUTED_VALUE"""),"Quite a bit")</f>
        <v>Quite a bit</v>
      </c>
      <c r="S146" s="1" t="str">
        <f ca="1">IFERROR(__xludf.DUMMYFUNCTION("""COMPUTED_VALUE"""),"Quite a bit")</f>
        <v>Quite a bit</v>
      </c>
      <c r="T146" s="1" t="str">
        <f ca="1">IFERROR(__xludf.DUMMYFUNCTION("""COMPUTED_VALUE"""),"A little bit")</f>
        <v>A little bit</v>
      </c>
      <c r="U146" s="1" t="str">
        <f ca="1">IFERROR(__xludf.DUMMYFUNCTION("""COMPUTED_VALUE"""),"Quite a bit")</f>
        <v>Quite a bit</v>
      </c>
      <c r="V146" s="1" t="str">
        <f ca="1">IFERROR(__xludf.DUMMYFUNCTION("""COMPUTED_VALUE"""),"Moderately")</f>
        <v>Moderately</v>
      </c>
      <c r="W146" s="1" t="str">
        <f ca="1">IFERROR(__xludf.DUMMYFUNCTION("""COMPUTED_VALUE"""),"Quite a bit")</f>
        <v>Quite a bit</v>
      </c>
      <c r="X146" s="1" t="str">
        <f ca="1">IFERROR(__xludf.DUMMYFUNCTION("""COMPUTED_VALUE"""),"A little bit")</f>
        <v>A little bit</v>
      </c>
      <c r="Y146" s="1" t="str">
        <f ca="1">IFERROR(__xludf.DUMMYFUNCTION("""COMPUTED_VALUE"""),"Quite a bit")</f>
        <v>Quite a bit</v>
      </c>
      <c r="Z146" s="1" t="str">
        <f ca="1">IFERROR(__xludf.DUMMYFUNCTION("""COMPUTED_VALUE"""),"Not at all")</f>
        <v>Not at all</v>
      </c>
      <c r="AA146" s="1" t="str">
        <f ca="1">IFERROR(__xludf.DUMMYFUNCTION("""COMPUTED_VALUE"""),"Not at all")</f>
        <v>Not at all</v>
      </c>
      <c r="AB146" s="1" t="str">
        <f ca="1">IFERROR(__xludf.DUMMYFUNCTION("""COMPUTED_VALUE"""),"Not at all")</f>
        <v>Not at all</v>
      </c>
      <c r="AC146" s="1" t="str">
        <f ca="1">IFERROR(__xludf.DUMMYFUNCTION("""COMPUTED_VALUE"""),"Not at all")</f>
        <v>Not at all</v>
      </c>
      <c r="AD146" s="1" t="str">
        <f ca="1">IFERROR(__xludf.DUMMYFUNCTION("""COMPUTED_VALUE"""),"Not at all")</f>
        <v>Not at all</v>
      </c>
      <c r="AE146" s="1" t="str">
        <f ca="1">IFERROR(__xludf.DUMMYFUNCTION("""COMPUTED_VALUE"""),"Not at all")</f>
        <v>Not at all</v>
      </c>
      <c r="AF146" s="1" t="str">
        <f ca="1">IFERROR(__xludf.DUMMYFUNCTION("""COMPUTED_VALUE"""),"Often")</f>
        <v>Often</v>
      </c>
      <c r="AG146" s="1" t="str">
        <f ca="1">IFERROR(__xludf.DUMMYFUNCTION("""COMPUTED_VALUE"""),"Often")</f>
        <v>Often</v>
      </c>
      <c r="AH146" s="1" t="str">
        <f ca="1">IFERROR(__xludf.DUMMYFUNCTION("""COMPUTED_VALUE"""),"Sometimes")</f>
        <v>Sometimes</v>
      </c>
      <c r="AI146" s="1" t="str">
        <f ca="1">IFERROR(__xludf.DUMMYFUNCTION("""COMPUTED_VALUE"""),"Often")</f>
        <v>Often</v>
      </c>
      <c r="AJ146" s="1" t="str">
        <f ca="1">IFERROR(__xludf.DUMMYFUNCTION("""COMPUTED_VALUE"""),"Often")</f>
        <v>Often</v>
      </c>
      <c r="AK146" s="1" t="str">
        <f ca="1">IFERROR(__xludf.DUMMYFUNCTION("""COMPUTED_VALUE"""),"Often")</f>
        <v>Often</v>
      </c>
      <c r="AL146" s="1" t="str">
        <f ca="1">IFERROR(__xludf.DUMMYFUNCTION("""COMPUTED_VALUE"""),"Rarely")</f>
        <v>Rarely</v>
      </c>
      <c r="AM146" s="1" t="str">
        <f ca="1">IFERROR(__xludf.DUMMYFUNCTION("""COMPUTED_VALUE"""),"Rarely")</f>
        <v>Rarely</v>
      </c>
      <c r="AN146" s="1" t="str">
        <f ca="1">IFERROR(__xludf.DUMMYFUNCTION("""COMPUTED_VALUE"""),"Often")</f>
        <v>Often</v>
      </c>
      <c r="AO146" s="1" t="str">
        <f ca="1">IFERROR(__xludf.DUMMYFUNCTION("""COMPUTED_VALUE"""),"Often")</f>
        <v>Often</v>
      </c>
      <c r="AP146" s="1" t="str">
        <f ca="1">IFERROR(__xludf.DUMMYFUNCTION("""COMPUTED_VALUE"""),"Often")</f>
        <v>Often</v>
      </c>
      <c r="AQ146" s="1" t="str">
        <f ca="1">IFERROR(__xludf.DUMMYFUNCTION("""COMPUTED_VALUE"""),"Sometimes")</f>
        <v>Sometimes</v>
      </c>
      <c r="AR146" s="1" t="str">
        <f ca="1">IFERROR(__xludf.DUMMYFUNCTION("""COMPUTED_VALUE"""),"(2-3)x’s a Month")</f>
        <v>(2-3)x’s a Month</v>
      </c>
      <c r="AS146" s="1" t="str">
        <f ca="1">IFERROR(__xludf.DUMMYFUNCTION("""COMPUTED_VALUE"""),"Strongly Disagree")</f>
        <v>Strongly Disagree</v>
      </c>
      <c r="AT146" s="1" t="str">
        <f ca="1">IFERROR(__xludf.DUMMYFUNCTION("""COMPUTED_VALUE"""),"Agree")</f>
        <v>Agree</v>
      </c>
      <c r="AU146" s="1" t="str">
        <f ca="1">IFERROR(__xludf.DUMMYFUNCTION("""COMPUTED_VALUE"""),"Agree")</f>
        <v>Agree</v>
      </c>
      <c r="AV146" s="1" t="str">
        <f ca="1">IFERROR(__xludf.DUMMYFUNCTION("""COMPUTED_VALUE"""),"Strongly Disagree")</f>
        <v>Strongly Disagree</v>
      </c>
      <c r="AW146" s="1" t="str">
        <f ca="1">IFERROR(__xludf.DUMMYFUNCTION("""COMPUTED_VALUE"""),"Agree")</f>
        <v>Agree</v>
      </c>
      <c r="AX146" s="1" t="str">
        <f ca="1">IFERROR(__xludf.DUMMYFUNCTION("""COMPUTED_VALUE"""),"Agree")</f>
        <v>Agree</v>
      </c>
      <c r="AY146" s="1" t="str">
        <f ca="1">IFERROR(__xludf.DUMMYFUNCTION("""COMPUTED_VALUE"""),"Agree")</f>
        <v>Agree</v>
      </c>
      <c r="AZ146" s="1" t="str">
        <f ca="1">IFERROR(__xludf.DUMMYFUNCTION("""COMPUTED_VALUE"""),"Disagree")</f>
        <v>Disagree</v>
      </c>
      <c r="BA146" s="1" t="str">
        <f ca="1">IFERROR(__xludf.DUMMYFUNCTION("""COMPUTED_VALUE"""),"Agree")</f>
        <v>Agree</v>
      </c>
      <c r="BB146" s="1" t="str">
        <f ca="1">IFERROR(__xludf.DUMMYFUNCTION("""COMPUTED_VALUE"""),"Agree")</f>
        <v>Agree</v>
      </c>
      <c r="BC146" s="1" t="str">
        <f ca="1">IFERROR(__xludf.DUMMYFUNCTION("""COMPUTED_VALUE"""),"Drinking Alcohol (4 or more drinks), Isolate Yourself, Exercise, Talk to only those inside the department about your hard shift")</f>
        <v>Drinking Alcohol (4 or more drinks), Isolate Yourself, Exercise, Talk to only those inside the department about your hard shift</v>
      </c>
      <c r="BD146" s="1" t="str">
        <f ca="1">IFERROR(__xludf.DUMMYFUNCTION("""COMPUTED_VALUE"""),"Never")</f>
        <v>Never</v>
      </c>
      <c r="BF146" s="1">
        <f t="shared" ca="1" si="0"/>
        <v>1</v>
      </c>
      <c r="BG146" s="7">
        <f t="shared" ca="1" si="1"/>
        <v>3</v>
      </c>
      <c r="BH146" s="1">
        <f t="shared" ca="1" si="2"/>
        <v>4</v>
      </c>
      <c r="BI146" s="10">
        <f t="shared" ca="1" si="3"/>
        <v>1</v>
      </c>
      <c r="BJ146" s="10">
        <f t="shared" ca="1" si="4"/>
        <v>4</v>
      </c>
      <c r="BK146" s="10">
        <f t="shared" ca="1" si="5"/>
        <v>2</v>
      </c>
      <c r="BL146" s="10">
        <f t="shared" ref="BL146:BM146" ca="1" si="864">IF(I146="Yes",1,IF(I146="No",2))</f>
        <v>2</v>
      </c>
      <c r="BM146" s="10">
        <f t="shared" ca="1" si="864"/>
        <v>2</v>
      </c>
      <c r="BN146" s="10">
        <f t="shared" ca="1" si="7"/>
        <v>3</v>
      </c>
      <c r="BO146" s="10">
        <f t="shared" ref="BO146:BP146" ca="1" si="865">IF(L146="Strongly Disagree",1,IF(L146="Disagree",2,IF(L146="Neutral",3,IF(L146="Agree",4,IF(L146="Strongly Agree",5)))))</f>
        <v>2</v>
      </c>
      <c r="BP146" s="10">
        <f t="shared" ca="1" si="865"/>
        <v>2</v>
      </c>
      <c r="BQ146" s="10">
        <f t="shared" ca="1" si="9"/>
        <v>3</v>
      </c>
      <c r="BR146" s="1">
        <f t="shared" ca="1" si="10"/>
        <v>4</v>
      </c>
      <c r="BS146" s="10">
        <f t="shared" ref="BS146:CB146" ca="1" si="866">IF(P146="Not at all",1,IF(P146="A little bit",2,IF(P146="Moderately",3,IF(P146="Quite a bit",4,IF(P146="Extremely",5)))))</f>
        <v>4</v>
      </c>
      <c r="BT146" s="10">
        <f t="shared" ca="1" si="866"/>
        <v>4</v>
      </c>
      <c r="BU146" s="10">
        <f t="shared" ca="1" si="866"/>
        <v>4</v>
      </c>
      <c r="BV146" s="10">
        <f t="shared" ca="1" si="866"/>
        <v>4</v>
      </c>
      <c r="BW146" s="10">
        <f t="shared" ca="1" si="866"/>
        <v>2</v>
      </c>
      <c r="BX146" s="10">
        <f t="shared" ca="1" si="866"/>
        <v>4</v>
      </c>
      <c r="BY146" s="10">
        <f t="shared" ca="1" si="866"/>
        <v>3</v>
      </c>
      <c r="BZ146" s="10">
        <f t="shared" ca="1" si="866"/>
        <v>4</v>
      </c>
      <c r="CA146" s="10">
        <f t="shared" ca="1" si="866"/>
        <v>2</v>
      </c>
      <c r="CB146" s="10">
        <f t="shared" ca="1" si="866"/>
        <v>4</v>
      </c>
      <c r="CC146" s="10">
        <f t="shared" ca="1" si="12"/>
        <v>4</v>
      </c>
      <c r="CD146" s="10">
        <f t="shared" ref="CD146:CH146" ca="1" si="867">IF(AA146="Not at all",1,IF(AA146="A little bit",2,IF(AA146="Moderately",3,IF(AA146="Quite a bit",4,IF(AA146="Extremely",5)))))</f>
        <v>1</v>
      </c>
      <c r="CE146" s="10">
        <f t="shared" ca="1" si="867"/>
        <v>1</v>
      </c>
      <c r="CF146" s="10">
        <f t="shared" ca="1" si="867"/>
        <v>1</v>
      </c>
      <c r="CG146" s="10">
        <f t="shared" ca="1" si="867"/>
        <v>1</v>
      </c>
      <c r="CH146" s="10">
        <f t="shared" ca="1" si="867"/>
        <v>1</v>
      </c>
      <c r="CI146" s="10">
        <f t="shared" ref="CI146:CT146" ca="1" si="868">IF(AF146="Never",1,IF(AF146="Rarely",2,IF(AF146="Sometimes",3,IF(AF146="Often",4,IF(AF146="Very Often",5)))))</f>
        <v>4</v>
      </c>
      <c r="CJ146" s="10">
        <f t="shared" ca="1" si="868"/>
        <v>4</v>
      </c>
      <c r="CK146" s="10">
        <f t="shared" ca="1" si="868"/>
        <v>3</v>
      </c>
      <c r="CL146" s="10">
        <f t="shared" ca="1" si="868"/>
        <v>4</v>
      </c>
      <c r="CM146" s="10">
        <f t="shared" ca="1" si="868"/>
        <v>4</v>
      </c>
      <c r="CN146" s="10">
        <f t="shared" ca="1" si="868"/>
        <v>4</v>
      </c>
      <c r="CO146" s="10">
        <f t="shared" ca="1" si="868"/>
        <v>2</v>
      </c>
      <c r="CP146" s="10">
        <f t="shared" ca="1" si="868"/>
        <v>2</v>
      </c>
      <c r="CQ146" s="10">
        <f t="shared" ca="1" si="868"/>
        <v>4</v>
      </c>
      <c r="CR146" s="10">
        <f t="shared" ca="1" si="868"/>
        <v>4</v>
      </c>
      <c r="CS146" s="10">
        <f t="shared" ca="1" si="868"/>
        <v>4</v>
      </c>
      <c r="CT146" s="10">
        <f t="shared" ca="1" si="868"/>
        <v>3</v>
      </c>
      <c r="CU146" s="10" t="b">
        <f t="shared" ca="1" si="15"/>
        <v>0</v>
      </c>
      <c r="CV146" s="1">
        <f t="shared" ref="CV146:DE146" ca="1" si="869">IF(AS146="Strongly Disagree",1,IF(AS146="Disagree",2,IF(AS146="Neutral",3,IF(AS146="Agree",4,IF(AS146="Strongly Agree",5)))))</f>
        <v>1</v>
      </c>
      <c r="CW146" s="1">
        <f t="shared" ca="1" si="869"/>
        <v>4</v>
      </c>
      <c r="CX146" s="1">
        <f t="shared" ca="1" si="869"/>
        <v>4</v>
      </c>
      <c r="CY146" s="1">
        <f t="shared" ca="1" si="869"/>
        <v>1</v>
      </c>
      <c r="CZ146" s="1">
        <f t="shared" ca="1" si="869"/>
        <v>4</v>
      </c>
      <c r="DA146" s="1">
        <f t="shared" ca="1" si="869"/>
        <v>4</v>
      </c>
      <c r="DB146" s="1">
        <f t="shared" ca="1" si="869"/>
        <v>4</v>
      </c>
      <c r="DC146" s="1">
        <f t="shared" ca="1" si="869"/>
        <v>2</v>
      </c>
      <c r="DD146" s="1">
        <f t="shared" ca="1" si="869"/>
        <v>4</v>
      </c>
      <c r="DE146" s="1">
        <f t="shared" ca="1" si="869"/>
        <v>4</v>
      </c>
      <c r="DG146" s="1">
        <f t="shared" ca="1" si="17"/>
        <v>1</v>
      </c>
    </row>
    <row r="147" spans="1:111" ht="15">
      <c r="A147" s="8">
        <f ca="1">IFERROR(__xludf.DUMMYFUNCTION("""COMPUTED_VALUE"""),43802.8039143518)</f>
        <v>43802.803914351804</v>
      </c>
      <c r="B147" s="1" t="str">
        <f ca="1">IFERROR(__xludf.DUMMYFUNCTION("""COMPUTED_VALUE"""),"Yes")</f>
        <v>Yes</v>
      </c>
      <c r="C147" s="3" t="str">
        <f ca="1">IFERROR(__xludf.DUMMYFUNCTION("""COMPUTED_VALUE"""),"Sworn Officer")</f>
        <v>Sworn Officer</v>
      </c>
      <c r="D147" s="1" t="str">
        <f ca="1">IFERROR(__xludf.DUMMYFUNCTION("""COMPUTED_VALUE"""),"7-13 years")</f>
        <v>7-13 years</v>
      </c>
      <c r="E147" s="1" t="str">
        <f ca="1">IFERROR(__xludf.DUMMYFUNCTION("""COMPUTED_VALUE"""),"Moderately")</f>
        <v>Moderately</v>
      </c>
      <c r="F147" s="1" t="str">
        <f ca="1">IFERROR(__xludf.DUMMYFUNCTION("""COMPUTED_VALUE"""),"Yes")</f>
        <v>Yes</v>
      </c>
      <c r="G147" s="1" t="str">
        <f ca="1">IFERROR(__xludf.DUMMYFUNCTION("""COMPUTED_VALUE"""),"Sometimes")</f>
        <v>Sometimes</v>
      </c>
      <c r="H147" s="1" t="str">
        <f ca="1">IFERROR(__xludf.DUMMYFUNCTION("""COMPUTED_VALUE"""),"A little bit")</f>
        <v>A little bit</v>
      </c>
      <c r="I147" s="1" t="str">
        <f ca="1">IFERROR(__xludf.DUMMYFUNCTION("""COMPUTED_VALUE"""),"No")</f>
        <v>No</v>
      </c>
      <c r="J147" s="1" t="str">
        <f ca="1">IFERROR(__xludf.DUMMYFUNCTION("""COMPUTED_VALUE"""),"No")</f>
        <v>No</v>
      </c>
      <c r="K147" s="1" t="str">
        <f ca="1">IFERROR(__xludf.DUMMYFUNCTION("""COMPUTED_VALUE"""),"Rarely")</f>
        <v>Rarely</v>
      </c>
      <c r="L147" s="1" t="str">
        <f ca="1">IFERROR(__xludf.DUMMYFUNCTION("""COMPUTED_VALUE"""),"Agree")</f>
        <v>Agree</v>
      </c>
      <c r="M147" s="1" t="str">
        <f ca="1">IFERROR(__xludf.DUMMYFUNCTION("""COMPUTED_VALUE"""),"Agree")</f>
        <v>Agree</v>
      </c>
      <c r="N147" s="1" t="str">
        <f ca="1">IFERROR(__xludf.DUMMYFUNCTION("""COMPUTED_VALUE"""),"Moderately")</f>
        <v>Moderately</v>
      </c>
      <c r="O147" s="1" t="str">
        <f ca="1">IFERROR(__xludf.DUMMYFUNCTION("""COMPUTED_VALUE"""),"Neutral")</f>
        <v>Neutral</v>
      </c>
      <c r="P147" s="1" t="str">
        <f ca="1">IFERROR(__xludf.DUMMYFUNCTION("""COMPUTED_VALUE"""),"Not at all")</f>
        <v>Not at all</v>
      </c>
      <c r="Q147" s="1" t="str">
        <f ca="1">IFERROR(__xludf.DUMMYFUNCTION("""COMPUTED_VALUE"""),"Moderately")</f>
        <v>Moderately</v>
      </c>
      <c r="R147" s="1" t="str">
        <f ca="1">IFERROR(__xludf.DUMMYFUNCTION("""COMPUTED_VALUE"""),"Not at all")</f>
        <v>Not at all</v>
      </c>
      <c r="S147" s="1" t="str">
        <f ca="1">IFERROR(__xludf.DUMMYFUNCTION("""COMPUTED_VALUE"""),"A little bit")</f>
        <v>A little bit</v>
      </c>
      <c r="T147" s="1" t="str">
        <f ca="1">IFERROR(__xludf.DUMMYFUNCTION("""COMPUTED_VALUE"""),"Not at all")</f>
        <v>Not at all</v>
      </c>
      <c r="U147" s="1" t="str">
        <f ca="1">IFERROR(__xludf.DUMMYFUNCTION("""COMPUTED_VALUE"""),"Moderately")</f>
        <v>Moderately</v>
      </c>
      <c r="V147" s="1" t="str">
        <f ca="1">IFERROR(__xludf.DUMMYFUNCTION("""COMPUTED_VALUE"""),"Extremely")</f>
        <v>Extremely</v>
      </c>
      <c r="W147" s="1" t="str">
        <f ca="1">IFERROR(__xludf.DUMMYFUNCTION("""COMPUTED_VALUE"""),"A little bit")</f>
        <v>A little bit</v>
      </c>
      <c r="X147" s="1" t="str">
        <f ca="1">IFERROR(__xludf.DUMMYFUNCTION("""COMPUTED_VALUE"""),"A little bit")</f>
        <v>A little bit</v>
      </c>
      <c r="Y147" s="1" t="str">
        <f ca="1">IFERROR(__xludf.DUMMYFUNCTION("""COMPUTED_VALUE"""),"Quite a bit")</f>
        <v>Quite a bit</v>
      </c>
      <c r="Z147" s="1" t="str">
        <f ca="1">IFERROR(__xludf.DUMMYFUNCTION("""COMPUTED_VALUE"""),"Negatively")</f>
        <v>Negatively</v>
      </c>
      <c r="AA147" s="1" t="str">
        <f ca="1">IFERROR(__xludf.DUMMYFUNCTION("""COMPUTED_VALUE"""),"Quite a bit")</f>
        <v>Quite a bit</v>
      </c>
      <c r="AB147" s="1" t="str">
        <f ca="1">IFERROR(__xludf.DUMMYFUNCTION("""COMPUTED_VALUE"""),"Moderately")</f>
        <v>Moderately</v>
      </c>
      <c r="AC147" s="1" t="str">
        <f ca="1">IFERROR(__xludf.DUMMYFUNCTION("""COMPUTED_VALUE"""),"Moderately")</f>
        <v>Moderately</v>
      </c>
      <c r="AD147" s="1" t="str">
        <f ca="1">IFERROR(__xludf.DUMMYFUNCTION("""COMPUTED_VALUE"""),"Not at all")</f>
        <v>Not at all</v>
      </c>
      <c r="AE147" s="1" t="str">
        <f ca="1">IFERROR(__xludf.DUMMYFUNCTION("""COMPUTED_VALUE"""),"Not at all")</f>
        <v>Not at all</v>
      </c>
      <c r="AF147" s="1" t="str">
        <f ca="1">IFERROR(__xludf.DUMMYFUNCTION("""COMPUTED_VALUE"""),"Sometimes")</f>
        <v>Sometimes</v>
      </c>
      <c r="AG147" s="1" t="str">
        <f ca="1">IFERROR(__xludf.DUMMYFUNCTION("""COMPUTED_VALUE"""),"Often")</f>
        <v>Often</v>
      </c>
      <c r="AH147" s="1" t="str">
        <f ca="1">IFERROR(__xludf.DUMMYFUNCTION("""COMPUTED_VALUE"""),"Rarely")</f>
        <v>Rarely</v>
      </c>
      <c r="AI147" s="1" t="str">
        <f ca="1">IFERROR(__xludf.DUMMYFUNCTION("""COMPUTED_VALUE"""),"Sometimes")</f>
        <v>Sometimes</v>
      </c>
      <c r="AJ147" s="1" t="str">
        <f ca="1">IFERROR(__xludf.DUMMYFUNCTION("""COMPUTED_VALUE"""),"Sometimes")</f>
        <v>Sometimes</v>
      </c>
      <c r="AK147" s="1" t="str">
        <f ca="1">IFERROR(__xludf.DUMMYFUNCTION("""COMPUTED_VALUE"""),"Often")</f>
        <v>Often</v>
      </c>
      <c r="AL147" s="1" t="str">
        <f ca="1">IFERROR(__xludf.DUMMYFUNCTION("""COMPUTED_VALUE"""),"Rarely")</f>
        <v>Rarely</v>
      </c>
      <c r="AM147" s="1" t="str">
        <f ca="1">IFERROR(__xludf.DUMMYFUNCTION("""COMPUTED_VALUE"""),"Never")</f>
        <v>Never</v>
      </c>
      <c r="AN147" s="1" t="str">
        <f ca="1">IFERROR(__xludf.DUMMYFUNCTION("""COMPUTED_VALUE"""),"Sometimes")</f>
        <v>Sometimes</v>
      </c>
      <c r="AO147" s="1" t="str">
        <f ca="1">IFERROR(__xludf.DUMMYFUNCTION("""COMPUTED_VALUE"""),"Never")</f>
        <v>Never</v>
      </c>
      <c r="AP147" s="1" t="str">
        <f ca="1">IFERROR(__xludf.DUMMYFUNCTION("""COMPUTED_VALUE"""),"Never")</f>
        <v>Never</v>
      </c>
      <c r="AQ147" s="1" t="str">
        <f ca="1">IFERROR(__xludf.DUMMYFUNCTION("""COMPUTED_VALUE"""),"Never")</f>
        <v>Never</v>
      </c>
      <c r="AR147" s="1" t="str">
        <f ca="1">IFERROR(__xludf.DUMMYFUNCTION("""COMPUTED_VALUE"""),"Never")</f>
        <v>Never</v>
      </c>
      <c r="AS147" s="1" t="str">
        <f ca="1">IFERROR(__xludf.DUMMYFUNCTION("""COMPUTED_VALUE"""),"Disagree")</f>
        <v>Disagree</v>
      </c>
      <c r="AT147" s="1" t="str">
        <f ca="1">IFERROR(__xludf.DUMMYFUNCTION("""COMPUTED_VALUE"""),"Neutral")</f>
        <v>Neutral</v>
      </c>
      <c r="AU147" s="1" t="str">
        <f ca="1">IFERROR(__xludf.DUMMYFUNCTION("""COMPUTED_VALUE"""),"Neutral")</f>
        <v>Neutral</v>
      </c>
      <c r="AV147" s="1" t="str">
        <f ca="1">IFERROR(__xludf.DUMMYFUNCTION("""COMPUTED_VALUE"""),"Strongly Disagree")</f>
        <v>Strongly Disagree</v>
      </c>
      <c r="AW147" s="1" t="str">
        <f ca="1">IFERROR(__xludf.DUMMYFUNCTION("""COMPUTED_VALUE"""),"Neutral")</f>
        <v>Neutral</v>
      </c>
      <c r="AX147" s="1" t="str">
        <f ca="1">IFERROR(__xludf.DUMMYFUNCTION("""COMPUTED_VALUE"""),"Disagree")</f>
        <v>Disagree</v>
      </c>
      <c r="AY147" s="1" t="str">
        <f ca="1">IFERROR(__xludf.DUMMYFUNCTION("""COMPUTED_VALUE"""),"Agree")</f>
        <v>Agree</v>
      </c>
      <c r="AZ147" s="1" t="str">
        <f ca="1">IFERROR(__xludf.DUMMYFUNCTION("""COMPUTED_VALUE"""),"Agree")</f>
        <v>Agree</v>
      </c>
      <c r="BA147" s="1" t="str">
        <f ca="1">IFERROR(__xludf.DUMMYFUNCTION("""COMPUTED_VALUE"""),"Agree")</f>
        <v>Agree</v>
      </c>
      <c r="BB147" s="1" t="str">
        <f ca="1">IFERROR(__xludf.DUMMYFUNCTION("""COMPUTED_VALUE"""),"Strongly Agree")</f>
        <v>Strongly Agree</v>
      </c>
      <c r="BC147" s="1" t="str">
        <f ca="1">IFERROR(__xludf.DUMMYFUNCTION("""COMPUTED_VALUE"""),"Isolate Yourself")</f>
        <v>Isolate Yourself</v>
      </c>
      <c r="BD147" s="1" t="str">
        <f ca="1">IFERROR(__xludf.DUMMYFUNCTION("""COMPUTED_VALUE"""),"Never")</f>
        <v>Never</v>
      </c>
      <c r="BF147" s="1">
        <f t="shared" ca="1" si="0"/>
        <v>1</v>
      </c>
      <c r="BG147" s="7">
        <f t="shared" ca="1" si="1"/>
        <v>2</v>
      </c>
      <c r="BH147" s="1">
        <f t="shared" ca="1" si="2"/>
        <v>3</v>
      </c>
      <c r="BI147" s="10">
        <f t="shared" ca="1" si="3"/>
        <v>1</v>
      </c>
      <c r="BJ147" s="10">
        <f t="shared" ca="1" si="4"/>
        <v>3</v>
      </c>
      <c r="BK147" s="10">
        <f t="shared" ca="1" si="5"/>
        <v>2</v>
      </c>
      <c r="BL147" s="10">
        <f t="shared" ref="BL147:BM147" ca="1" si="870">IF(I147="Yes",1,IF(I147="No",2))</f>
        <v>2</v>
      </c>
      <c r="BM147" s="10">
        <f t="shared" ca="1" si="870"/>
        <v>2</v>
      </c>
      <c r="BN147" s="10">
        <f t="shared" ca="1" si="7"/>
        <v>2</v>
      </c>
      <c r="BO147" s="10">
        <f t="shared" ref="BO147:BP147" ca="1" si="871">IF(L147="Strongly Disagree",1,IF(L147="Disagree",2,IF(L147="Neutral",3,IF(L147="Agree",4,IF(L147="Strongly Agree",5)))))</f>
        <v>4</v>
      </c>
      <c r="BP147" s="10">
        <f t="shared" ca="1" si="871"/>
        <v>4</v>
      </c>
      <c r="BQ147" s="10">
        <f t="shared" ca="1" si="9"/>
        <v>3</v>
      </c>
      <c r="BR147" s="1">
        <f t="shared" ca="1" si="10"/>
        <v>3</v>
      </c>
      <c r="BS147" s="10">
        <f t="shared" ref="BS147:CB147" ca="1" si="872">IF(P147="Not at all",1,IF(P147="A little bit",2,IF(P147="Moderately",3,IF(P147="Quite a bit",4,IF(P147="Extremely",5)))))</f>
        <v>1</v>
      </c>
      <c r="BT147" s="10">
        <f t="shared" ca="1" si="872"/>
        <v>3</v>
      </c>
      <c r="BU147" s="10">
        <f t="shared" ca="1" si="872"/>
        <v>1</v>
      </c>
      <c r="BV147" s="10">
        <f t="shared" ca="1" si="872"/>
        <v>2</v>
      </c>
      <c r="BW147" s="10">
        <f t="shared" ca="1" si="872"/>
        <v>1</v>
      </c>
      <c r="BX147" s="10">
        <f t="shared" ca="1" si="872"/>
        <v>3</v>
      </c>
      <c r="BY147" s="10">
        <f t="shared" ca="1" si="872"/>
        <v>5</v>
      </c>
      <c r="BZ147" s="10">
        <f t="shared" ca="1" si="872"/>
        <v>2</v>
      </c>
      <c r="CA147" s="10">
        <f t="shared" ca="1" si="872"/>
        <v>2</v>
      </c>
      <c r="CB147" s="10">
        <f t="shared" ca="1" si="872"/>
        <v>4</v>
      </c>
      <c r="CC147" s="10">
        <f t="shared" ca="1" si="12"/>
        <v>1</v>
      </c>
      <c r="CD147" s="10">
        <f t="shared" ref="CD147:CH147" ca="1" si="873">IF(AA147="Not at all",1,IF(AA147="A little bit",2,IF(AA147="Moderately",3,IF(AA147="Quite a bit",4,IF(AA147="Extremely",5)))))</f>
        <v>4</v>
      </c>
      <c r="CE147" s="10">
        <f t="shared" ca="1" si="873"/>
        <v>3</v>
      </c>
      <c r="CF147" s="10">
        <f t="shared" ca="1" si="873"/>
        <v>3</v>
      </c>
      <c r="CG147" s="10">
        <f t="shared" ca="1" si="873"/>
        <v>1</v>
      </c>
      <c r="CH147" s="10">
        <f t="shared" ca="1" si="873"/>
        <v>1</v>
      </c>
      <c r="CI147" s="10">
        <f t="shared" ref="CI147:CT147" ca="1" si="874">IF(AF147="Never",1,IF(AF147="Rarely",2,IF(AF147="Sometimes",3,IF(AF147="Often",4,IF(AF147="Very Often",5)))))</f>
        <v>3</v>
      </c>
      <c r="CJ147" s="10">
        <f t="shared" ca="1" si="874"/>
        <v>4</v>
      </c>
      <c r="CK147" s="10">
        <f t="shared" ca="1" si="874"/>
        <v>2</v>
      </c>
      <c r="CL147" s="10">
        <f t="shared" ca="1" si="874"/>
        <v>3</v>
      </c>
      <c r="CM147" s="10">
        <f t="shared" ca="1" si="874"/>
        <v>3</v>
      </c>
      <c r="CN147" s="10">
        <f t="shared" ca="1" si="874"/>
        <v>4</v>
      </c>
      <c r="CO147" s="10">
        <f t="shared" ca="1" si="874"/>
        <v>2</v>
      </c>
      <c r="CP147" s="10">
        <f t="shared" ca="1" si="874"/>
        <v>1</v>
      </c>
      <c r="CQ147" s="10">
        <f t="shared" ca="1" si="874"/>
        <v>3</v>
      </c>
      <c r="CR147" s="10">
        <f t="shared" ca="1" si="874"/>
        <v>1</v>
      </c>
      <c r="CS147" s="10">
        <f t="shared" ca="1" si="874"/>
        <v>1</v>
      </c>
      <c r="CT147" s="10">
        <f t="shared" ca="1" si="874"/>
        <v>1</v>
      </c>
      <c r="CU147" s="10">
        <f t="shared" ca="1" si="15"/>
        <v>1</v>
      </c>
      <c r="CV147" s="1">
        <f t="shared" ref="CV147:DE147" ca="1" si="875">IF(AS147="Strongly Disagree",1,IF(AS147="Disagree",2,IF(AS147="Neutral",3,IF(AS147="Agree",4,IF(AS147="Strongly Agree",5)))))</f>
        <v>2</v>
      </c>
      <c r="CW147" s="1">
        <f t="shared" ca="1" si="875"/>
        <v>3</v>
      </c>
      <c r="CX147" s="1">
        <f t="shared" ca="1" si="875"/>
        <v>3</v>
      </c>
      <c r="CY147" s="1">
        <f t="shared" ca="1" si="875"/>
        <v>1</v>
      </c>
      <c r="CZ147" s="1">
        <f t="shared" ca="1" si="875"/>
        <v>3</v>
      </c>
      <c r="DA147" s="1">
        <f t="shared" ca="1" si="875"/>
        <v>2</v>
      </c>
      <c r="DB147" s="1">
        <f t="shared" ca="1" si="875"/>
        <v>4</v>
      </c>
      <c r="DC147" s="1">
        <f t="shared" ca="1" si="875"/>
        <v>4</v>
      </c>
      <c r="DD147" s="1">
        <f t="shared" ca="1" si="875"/>
        <v>4</v>
      </c>
      <c r="DE147" s="1">
        <f t="shared" ca="1" si="875"/>
        <v>5</v>
      </c>
      <c r="DG147" s="1">
        <f t="shared" ca="1" si="17"/>
        <v>1</v>
      </c>
    </row>
    <row r="148" spans="1:111" ht="15">
      <c r="A148" s="8">
        <f ca="1">IFERROR(__xludf.DUMMYFUNCTION("""COMPUTED_VALUE"""),43802.804539155)</f>
        <v>43802.804539154997</v>
      </c>
      <c r="B148" s="1" t="str">
        <f ca="1">IFERROR(__xludf.DUMMYFUNCTION("""COMPUTED_VALUE"""),"Yes")</f>
        <v>Yes</v>
      </c>
      <c r="C148" s="3" t="str">
        <f ca="1">IFERROR(__xludf.DUMMYFUNCTION("""COMPUTED_VALUE"""),"Sworn Officer")</f>
        <v>Sworn Officer</v>
      </c>
      <c r="D148" s="1" t="str">
        <f ca="1">IFERROR(__xludf.DUMMYFUNCTION("""COMPUTED_VALUE"""),"7-13 years")</f>
        <v>7-13 years</v>
      </c>
      <c r="E148" s="1" t="str">
        <f ca="1">IFERROR(__xludf.DUMMYFUNCTION("""COMPUTED_VALUE"""),"Extremely")</f>
        <v>Extremely</v>
      </c>
      <c r="F148" s="1" t="str">
        <f ca="1">IFERROR(__xludf.DUMMYFUNCTION("""COMPUTED_VALUE"""),"Yes")</f>
        <v>Yes</v>
      </c>
      <c r="G148" s="1" t="str">
        <f ca="1">IFERROR(__xludf.DUMMYFUNCTION("""COMPUTED_VALUE"""),"Rarely")</f>
        <v>Rarely</v>
      </c>
      <c r="H148" s="1" t="str">
        <f ca="1">IFERROR(__xludf.DUMMYFUNCTION("""COMPUTED_VALUE"""),"Extremely")</f>
        <v>Extremely</v>
      </c>
      <c r="I148" s="1" t="str">
        <f ca="1">IFERROR(__xludf.DUMMYFUNCTION("""COMPUTED_VALUE"""),"Yes")</f>
        <v>Yes</v>
      </c>
      <c r="J148" s="1" t="str">
        <f ca="1">IFERROR(__xludf.DUMMYFUNCTION("""COMPUTED_VALUE"""),"Yes")</f>
        <v>Yes</v>
      </c>
      <c r="K148" s="1" t="str">
        <f ca="1">IFERROR(__xludf.DUMMYFUNCTION("""COMPUTED_VALUE"""),"Rarely")</f>
        <v>Rarely</v>
      </c>
      <c r="L148" s="1" t="str">
        <f ca="1">IFERROR(__xludf.DUMMYFUNCTION("""COMPUTED_VALUE"""),"Strongly Agree")</f>
        <v>Strongly Agree</v>
      </c>
      <c r="M148" s="1" t="str">
        <f ca="1">IFERROR(__xludf.DUMMYFUNCTION("""COMPUTED_VALUE"""),"Agree")</f>
        <v>Agree</v>
      </c>
      <c r="N148" s="1" t="str">
        <f ca="1">IFERROR(__xludf.DUMMYFUNCTION("""COMPUTED_VALUE"""),"Moderately")</f>
        <v>Moderately</v>
      </c>
      <c r="O148" s="1" t="str">
        <f ca="1">IFERROR(__xludf.DUMMYFUNCTION("""COMPUTED_VALUE"""),"Agree")</f>
        <v>Agree</v>
      </c>
      <c r="P148" s="1" t="str">
        <f ca="1">IFERROR(__xludf.DUMMYFUNCTION("""COMPUTED_VALUE"""),"Quite a bit")</f>
        <v>Quite a bit</v>
      </c>
      <c r="Q148" s="1" t="str">
        <f ca="1">IFERROR(__xludf.DUMMYFUNCTION("""COMPUTED_VALUE"""),"Quite a bit")</f>
        <v>Quite a bit</v>
      </c>
      <c r="R148" s="1" t="str">
        <f ca="1">IFERROR(__xludf.DUMMYFUNCTION("""COMPUTED_VALUE"""),"Quite a bit")</f>
        <v>Quite a bit</v>
      </c>
      <c r="S148" s="1" t="str">
        <f ca="1">IFERROR(__xludf.DUMMYFUNCTION("""COMPUTED_VALUE"""),"Quite a bit")</f>
        <v>Quite a bit</v>
      </c>
      <c r="T148" s="1" t="str">
        <f ca="1">IFERROR(__xludf.DUMMYFUNCTION("""COMPUTED_VALUE"""),"Quite a bit")</f>
        <v>Quite a bit</v>
      </c>
      <c r="U148" s="1" t="str">
        <f ca="1">IFERROR(__xludf.DUMMYFUNCTION("""COMPUTED_VALUE"""),"Quite a bit")</f>
        <v>Quite a bit</v>
      </c>
      <c r="V148" s="1" t="str">
        <f ca="1">IFERROR(__xludf.DUMMYFUNCTION("""COMPUTED_VALUE"""),"Moderately")</f>
        <v>Moderately</v>
      </c>
      <c r="W148" s="1" t="str">
        <f ca="1">IFERROR(__xludf.DUMMYFUNCTION("""COMPUTED_VALUE"""),"Not at all")</f>
        <v>Not at all</v>
      </c>
      <c r="X148" s="1" t="str">
        <f ca="1">IFERROR(__xludf.DUMMYFUNCTION("""COMPUTED_VALUE"""),"Moderately")</f>
        <v>Moderately</v>
      </c>
      <c r="Y148" s="1" t="str">
        <f ca="1">IFERROR(__xludf.DUMMYFUNCTION("""COMPUTED_VALUE"""),"Quite a bit")</f>
        <v>Quite a bit</v>
      </c>
      <c r="Z148" s="1" t="str">
        <f ca="1">IFERROR(__xludf.DUMMYFUNCTION("""COMPUTED_VALUE"""),"Negatively")</f>
        <v>Negatively</v>
      </c>
      <c r="AA148" s="1" t="str">
        <f ca="1">IFERROR(__xludf.DUMMYFUNCTION("""COMPUTED_VALUE"""),"Extremely")</f>
        <v>Extremely</v>
      </c>
      <c r="AB148" s="1" t="str">
        <f ca="1">IFERROR(__xludf.DUMMYFUNCTION("""COMPUTED_VALUE"""),"A little bit")</f>
        <v>A little bit</v>
      </c>
      <c r="AC148" s="1" t="str">
        <f ca="1">IFERROR(__xludf.DUMMYFUNCTION("""COMPUTED_VALUE"""),"A little bit")</f>
        <v>A little bit</v>
      </c>
      <c r="AD148" s="1" t="str">
        <f ca="1">IFERROR(__xludf.DUMMYFUNCTION("""COMPUTED_VALUE"""),"Not at all")</f>
        <v>Not at all</v>
      </c>
      <c r="AE148" s="1" t="str">
        <f ca="1">IFERROR(__xludf.DUMMYFUNCTION("""COMPUTED_VALUE"""),"Not at all")</f>
        <v>Not at all</v>
      </c>
      <c r="AF148" s="1" t="str">
        <f ca="1">IFERROR(__xludf.DUMMYFUNCTION("""COMPUTED_VALUE"""),"Sometimes")</f>
        <v>Sometimes</v>
      </c>
      <c r="AG148" s="1" t="str">
        <f ca="1">IFERROR(__xludf.DUMMYFUNCTION("""COMPUTED_VALUE"""),"Very Often")</f>
        <v>Very Often</v>
      </c>
      <c r="AH148" s="1" t="str">
        <f ca="1">IFERROR(__xludf.DUMMYFUNCTION("""COMPUTED_VALUE"""),"Very Often")</f>
        <v>Very Often</v>
      </c>
      <c r="AI148" s="1" t="str">
        <f ca="1">IFERROR(__xludf.DUMMYFUNCTION("""COMPUTED_VALUE"""),"Very Often")</f>
        <v>Very Often</v>
      </c>
      <c r="AJ148" s="1" t="str">
        <f ca="1">IFERROR(__xludf.DUMMYFUNCTION("""COMPUTED_VALUE"""),"Very Often")</f>
        <v>Very Often</v>
      </c>
      <c r="AK148" s="1" t="str">
        <f ca="1">IFERROR(__xludf.DUMMYFUNCTION("""COMPUTED_VALUE"""),"Often")</f>
        <v>Often</v>
      </c>
      <c r="AL148" s="1" t="str">
        <f ca="1">IFERROR(__xludf.DUMMYFUNCTION("""COMPUTED_VALUE"""),"Very Often")</f>
        <v>Very Often</v>
      </c>
      <c r="AM148" s="1" t="str">
        <f ca="1">IFERROR(__xludf.DUMMYFUNCTION("""COMPUTED_VALUE"""),"Sometimes")</f>
        <v>Sometimes</v>
      </c>
      <c r="AN148" s="1" t="str">
        <f ca="1">IFERROR(__xludf.DUMMYFUNCTION("""COMPUTED_VALUE"""),"Often")</f>
        <v>Often</v>
      </c>
      <c r="AO148" s="1" t="str">
        <f ca="1">IFERROR(__xludf.DUMMYFUNCTION("""COMPUTED_VALUE"""),"Often")</f>
        <v>Often</v>
      </c>
      <c r="AP148" s="1" t="str">
        <f ca="1">IFERROR(__xludf.DUMMYFUNCTION("""COMPUTED_VALUE"""),"Often")</f>
        <v>Often</v>
      </c>
      <c r="AQ148" s="1" t="str">
        <f ca="1">IFERROR(__xludf.DUMMYFUNCTION("""COMPUTED_VALUE"""),"Often")</f>
        <v>Often</v>
      </c>
      <c r="AR148" s="1" t="str">
        <f ca="1">IFERROR(__xludf.DUMMYFUNCTION("""COMPUTED_VALUE"""),"Daily")</f>
        <v>Daily</v>
      </c>
      <c r="AS148" s="1" t="str">
        <f ca="1">IFERROR(__xludf.DUMMYFUNCTION("""COMPUTED_VALUE"""),"Strongly Disagree")</f>
        <v>Strongly Disagree</v>
      </c>
      <c r="AT148" s="1" t="str">
        <f ca="1">IFERROR(__xludf.DUMMYFUNCTION("""COMPUTED_VALUE"""),"Disagree")</f>
        <v>Disagree</v>
      </c>
      <c r="AU148" s="1" t="str">
        <f ca="1">IFERROR(__xludf.DUMMYFUNCTION("""COMPUTED_VALUE"""),"Neutral")</f>
        <v>Neutral</v>
      </c>
      <c r="AV148" s="1" t="str">
        <f ca="1">IFERROR(__xludf.DUMMYFUNCTION("""COMPUTED_VALUE"""),"Strongly Disagree")</f>
        <v>Strongly Disagree</v>
      </c>
      <c r="AW148" s="1" t="str">
        <f ca="1">IFERROR(__xludf.DUMMYFUNCTION("""COMPUTED_VALUE"""),"Strongly Disagree")</f>
        <v>Strongly Disagree</v>
      </c>
      <c r="AX148" s="1" t="str">
        <f ca="1">IFERROR(__xludf.DUMMYFUNCTION("""COMPUTED_VALUE"""),"Strongly Disagree")</f>
        <v>Strongly Disagree</v>
      </c>
      <c r="AY148" s="1" t="str">
        <f ca="1">IFERROR(__xludf.DUMMYFUNCTION("""COMPUTED_VALUE"""),"Strongly Agree")</f>
        <v>Strongly Agree</v>
      </c>
      <c r="AZ148" s="1" t="str">
        <f ca="1">IFERROR(__xludf.DUMMYFUNCTION("""COMPUTED_VALUE"""),"Agree")</f>
        <v>Agree</v>
      </c>
      <c r="BA148" s="1" t="str">
        <f ca="1">IFERROR(__xludf.DUMMYFUNCTION("""COMPUTED_VALUE"""),"Neutral")</f>
        <v>Neutral</v>
      </c>
      <c r="BB148" s="1" t="str">
        <f ca="1">IFERROR(__xludf.DUMMYFUNCTION("""COMPUTED_VALUE"""),"Strongly Agree")</f>
        <v>Strongly Agree</v>
      </c>
      <c r="BC148" s="1" t="str">
        <f ca="1">IFERROR(__xludf.DUMMYFUNCTION("""COMPUTED_VALUE"""),"Drinking Alcohol (4 or more drinks), Isolate Yourself, Exercise, Talk to only those inside the department about your hard shift")</f>
        <v>Drinking Alcohol (4 or more drinks), Isolate Yourself, Exercise, Talk to only those inside the department about your hard shift</v>
      </c>
      <c r="BD148" s="1" t="str">
        <f ca="1">IFERROR(__xludf.DUMMYFUNCTION("""COMPUTED_VALUE"""),"Very Often")</f>
        <v>Very Often</v>
      </c>
      <c r="BF148" s="1">
        <f t="shared" ca="1" si="0"/>
        <v>1</v>
      </c>
      <c r="BG148" s="7">
        <f t="shared" ca="1" si="1"/>
        <v>2</v>
      </c>
      <c r="BH148" s="1">
        <f t="shared" ca="1" si="2"/>
        <v>5</v>
      </c>
      <c r="BI148" s="10">
        <f t="shared" ca="1" si="3"/>
        <v>1</v>
      </c>
      <c r="BJ148" s="10">
        <f t="shared" ca="1" si="4"/>
        <v>2</v>
      </c>
      <c r="BK148" s="10">
        <f t="shared" ca="1" si="5"/>
        <v>5</v>
      </c>
      <c r="BL148" s="10">
        <f t="shared" ref="BL148:BM148" ca="1" si="876">IF(I148="Yes",1,IF(I148="No",2))</f>
        <v>1</v>
      </c>
      <c r="BM148" s="10">
        <f t="shared" ca="1" si="876"/>
        <v>1</v>
      </c>
      <c r="BN148" s="10">
        <f t="shared" ca="1" si="7"/>
        <v>2</v>
      </c>
      <c r="BO148" s="10">
        <f t="shared" ref="BO148:BP148" ca="1" si="877">IF(L148="Strongly Disagree",1,IF(L148="Disagree",2,IF(L148="Neutral",3,IF(L148="Agree",4,IF(L148="Strongly Agree",5)))))</f>
        <v>5</v>
      </c>
      <c r="BP148" s="10">
        <f t="shared" ca="1" si="877"/>
        <v>4</v>
      </c>
      <c r="BQ148" s="10">
        <f t="shared" ca="1" si="9"/>
        <v>3</v>
      </c>
      <c r="BR148" s="1">
        <f t="shared" ca="1" si="10"/>
        <v>4</v>
      </c>
      <c r="BS148" s="10">
        <f t="shared" ref="BS148:CB148" ca="1" si="878">IF(P148="Not at all",1,IF(P148="A little bit",2,IF(P148="Moderately",3,IF(P148="Quite a bit",4,IF(P148="Extremely",5)))))</f>
        <v>4</v>
      </c>
      <c r="BT148" s="10">
        <f t="shared" ca="1" si="878"/>
        <v>4</v>
      </c>
      <c r="BU148" s="10">
        <f t="shared" ca="1" si="878"/>
        <v>4</v>
      </c>
      <c r="BV148" s="10">
        <f t="shared" ca="1" si="878"/>
        <v>4</v>
      </c>
      <c r="BW148" s="10">
        <f t="shared" ca="1" si="878"/>
        <v>4</v>
      </c>
      <c r="BX148" s="10">
        <f t="shared" ca="1" si="878"/>
        <v>4</v>
      </c>
      <c r="BY148" s="10">
        <f t="shared" ca="1" si="878"/>
        <v>3</v>
      </c>
      <c r="BZ148" s="10">
        <f t="shared" ca="1" si="878"/>
        <v>1</v>
      </c>
      <c r="CA148" s="10">
        <f t="shared" ca="1" si="878"/>
        <v>3</v>
      </c>
      <c r="CB148" s="10">
        <f t="shared" ca="1" si="878"/>
        <v>4</v>
      </c>
      <c r="CC148" s="10">
        <f t="shared" ca="1" si="12"/>
        <v>1</v>
      </c>
      <c r="CD148" s="10">
        <f t="shared" ref="CD148:CH148" ca="1" si="879">IF(AA148="Not at all",1,IF(AA148="A little bit",2,IF(AA148="Moderately",3,IF(AA148="Quite a bit",4,IF(AA148="Extremely",5)))))</f>
        <v>5</v>
      </c>
      <c r="CE148" s="10">
        <f t="shared" ca="1" si="879"/>
        <v>2</v>
      </c>
      <c r="CF148" s="10">
        <f t="shared" ca="1" si="879"/>
        <v>2</v>
      </c>
      <c r="CG148" s="10">
        <f t="shared" ca="1" si="879"/>
        <v>1</v>
      </c>
      <c r="CH148" s="10">
        <f t="shared" ca="1" si="879"/>
        <v>1</v>
      </c>
      <c r="CI148" s="10">
        <f t="shared" ref="CI148:CT148" ca="1" si="880">IF(AF148="Never",1,IF(AF148="Rarely",2,IF(AF148="Sometimes",3,IF(AF148="Often",4,IF(AF148="Very Often",5)))))</f>
        <v>3</v>
      </c>
      <c r="CJ148" s="10">
        <f t="shared" ca="1" si="880"/>
        <v>5</v>
      </c>
      <c r="CK148" s="10">
        <f t="shared" ca="1" si="880"/>
        <v>5</v>
      </c>
      <c r="CL148" s="10">
        <f t="shared" ca="1" si="880"/>
        <v>5</v>
      </c>
      <c r="CM148" s="10">
        <f t="shared" ca="1" si="880"/>
        <v>5</v>
      </c>
      <c r="CN148" s="10">
        <f t="shared" ca="1" si="880"/>
        <v>4</v>
      </c>
      <c r="CO148" s="10">
        <f t="shared" ca="1" si="880"/>
        <v>5</v>
      </c>
      <c r="CP148" s="10">
        <f t="shared" ca="1" si="880"/>
        <v>3</v>
      </c>
      <c r="CQ148" s="10">
        <f t="shared" ca="1" si="880"/>
        <v>4</v>
      </c>
      <c r="CR148" s="10">
        <f t="shared" ca="1" si="880"/>
        <v>4</v>
      </c>
      <c r="CS148" s="10">
        <f t="shared" ca="1" si="880"/>
        <v>4</v>
      </c>
      <c r="CT148" s="10">
        <f t="shared" ca="1" si="880"/>
        <v>4</v>
      </c>
      <c r="CU148" s="10">
        <f t="shared" ca="1" si="15"/>
        <v>5</v>
      </c>
      <c r="CV148" s="1">
        <f t="shared" ref="CV148:DE148" ca="1" si="881">IF(AS148="Strongly Disagree",1,IF(AS148="Disagree",2,IF(AS148="Neutral",3,IF(AS148="Agree",4,IF(AS148="Strongly Agree",5)))))</f>
        <v>1</v>
      </c>
      <c r="CW148" s="1">
        <f t="shared" ca="1" si="881"/>
        <v>2</v>
      </c>
      <c r="CX148" s="1">
        <f t="shared" ca="1" si="881"/>
        <v>3</v>
      </c>
      <c r="CY148" s="1">
        <f t="shared" ca="1" si="881"/>
        <v>1</v>
      </c>
      <c r="CZ148" s="1">
        <f t="shared" ca="1" si="881"/>
        <v>1</v>
      </c>
      <c r="DA148" s="1">
        <f t="shared" ca="1" si="881"/>
        <v>1</v>
      </c>
      <c r="DB148" s="1">
        <f t="shared" ca="1" si="881"/>
        <v>5</v>
      </c>
      <c r="DC148" s="1">
        <f t="shared" ca="1" si="881"/>
        <v>4</v>
      </c>
      <c r="DD148" s="1">
        <f t="shared" ca="1" si="881"/>
        <v>3</v>
      </c>
      <c r="DE148" s="1">
        <f t="shared" ca="1" si="881"/>
        <v>5</v>
      </c>
      <c r="DG148" s="1">
        <f t="shared" ca="1" si="17"/>
        <v>5</v>
      </c>
    </row>
    <row r="149" spans="1:111" ht="15">
      <c r="A149" s="8">
        <f ca="1">IFERROR(__xludf.DUMMYFUNCTION("""COMPUTED_VALUE"""),43802.8118234953)</f>
        <v>43802.8118234953</v>
      </c>
      <c r="B149" s="1" t="str">
        <f ca="1">IFERROR(__xludf.DUMMYFUNCTION("""COMPUTED_VALUE"""),"Yes")</f>
        <v>Yes</v>
      </c>
      <c r="C149" s="3" t="str">
        <f ca="1">IFERROR(__xludf.DUMMYFUNCTION("""COMPUTED_VALUE"""),"Law Enforcement Professional  (Dispatch or other Civilian Department Member )")</f>
        <v>Law Enforcement Professional  (Dispatch or other Civilian Department Member )</v>
      </c>
      <c r="D149" s="1" t="str">
        <f ca="1">IFERROR(__xludf.DUMMYFUNCTION("""COMPUTED_VALUE"""),"14-20 years")</f>
        <v>14-20 years</v>
      </c>
      <c r="E149" s="1" t="str">
        <f ca="1">IFERROR(__xludf.DUMMYFUNCTION("""COMPUTED_VALUE"""),"A little bit")</f>
        <v>A little bit</v>
      </c>
      <c r="F149" s="1" t="str">
        <f ca="1">IFERROR(__xludf.DUMMYFUNCTION("""COMPUTED_VALUE"""),"Yes")</f>
        <v>Yes</v>
      </c>
      <c r="G149" s="1" t="str">
        <f ca="1">IFERROR(__xludf.DUMMYFUNCTION("""COMPUTED_VALUE"""),"Rarely")</f>
        <v>Rarely</v>
      </c>
      <c r="H149" s="1" t="str">
        <f ca="1">IFERROR(__xludf.DUMMYFUNCTION("""COMPUTED_VALUE"""),"Moderately")</f>
        <v>Moderately</v>
      </c>
      <c r="I149" s="1" t="str">
        <f ca="1">IFERROR(__xludf.DUMMYFUNCTION("""COMPUTED_VALUE"""),"Yes")</f>
        <v>Yes</v>
      </c>
      <c r="J149" s="1" t="str">
        <f ca="1">IFERROR(__xludf.DUMMYFUNCTION("""COMPUTED_VALUE"""),"Yes")</f>
        <v>Yes</v>
      </c>
      <c r="K149" s="1" t="str">
        <f ca="1">IFERROR(__xludf.DUMMYFUNCTION("""COMPUTED_VALUE"""),"Rarely")</f>
        <v>Rarely</v>
      </c>
      <c r="L149" s="1" t="str">
        <f ca="1">IFERROR(__xludf.DUMMYFUNCTION("""COMPUTED_VALUE"""),"Disagree")</f>
        <v>Disagree</v>
      </c>
      <c r="M149" s="1" t="str">
        <f ca="1">IFERROR(__xludf.DUMMYFUNCTION("""COMPUTED_VALUE"""),"Disagree")</f>
        <v>Disagree</v>
      </c>
      <c r="N149" s="1" t="str">
        <f ca="1">IFERROR(__xludf.DUMMYFUNCTION("""COMPUTED_VALUE"""),"Quite a bit")</f>
        <v>Quite a bit</v>
      </c>
      <c r="O149" s="1" t="str">
        <f ca="1">IFERROR(__xludf.DUMMYFUNCTION("""COMPUTED_VALUE"""),"Neutral")</f>
        <v>Neutral</v>
      </c>
      <c r="P149" s="1" t="str">
        <f ca="1">IFERROR(__xludf.DUMMYFUNCTION("""COMPUTED_VALUE"""),"A little bit")</f>
        <v>A little bit</v>
      </c>
      <c r="Q149" s="1" t="str">
        <f ca="1">IFERROR(__xludf.DUMMYFUNCTION("""COMPUTED_VALUE"""),"Moderately")</f>
        <v>Moderately</v>
      </c>
      <c r="R149" s="1" t="str">
        <f ca="1">IFERROR(__xludf.DUMMYFUNCTION("""COMPUTED_VALUE"""),"Moderately")</f>
        <v>Moderately</v>
      </c>
      <c r="S149" s="1" t="str">
        <f ca="1">IFERROR(__xludf.DUMMYFUNCTION("""COMPUTED_VALUE"""),"Moderately")</f>
        <v>Moderately</v>
      </c>
      <c r="T149" s="1" t="str">
        <f ca="1">IFERROR(__xludf.DUMMYFUNCTION("""COMPUTED_VALUE"""),"Not at all")</f>
        <v>Not at all</v>
      </c>
      <c r="U149" s="1" t="str">
        <f ca="1">IFERROR(__xludf.DUMMYFUNCTION("""COMPUTED_VALUE"""),"A little bit")</f>
        <v>A little bit</v>
      </c>
      <c r="V149" s="1" t="str">
        <f ca="1">IFERROR(__xludf.DUMMYFUNCTION("""COMPUTED_VALUE"""),"Not at all")</f>
        <v>Not at all</v>
      </c>
      <c r="W149" s="1" t="str">
        <f ca="1">IFERROR(__xludf.DUMMYFUNCTION("""COMPUTED_VALUE"""),"Not at all")</f>
        <v>Not at all</v>
      </c>
      <c r="X149" s="1" t="str">
        <f ca="1">IFERROR(__xludf.DUMMYFUNCTION("""COMPUTED_VALUE"""),"Not at all")</f>
        <v>Not at all</v>
      </c>
      <c r="Y149" s="1" t="str">
        <f ca="1">IFERROR(__xludf.DUMMYFUNCTION("""COMPUTED_VALUE"""),"Moderately")</f>
        <v>Moderately</v>
      </c>
      <c r="Z149" s="1" t="str">
        <f ca="1">IFERROR(__xludf.DUMMYFUNCTION("""COMPUTED_VALUE"""),"Positively")</f>
        <v>Positively</v>
      </c>
      <c r="AA149" s="1" t="str">
        <f ca="1">IFERROR(__xludf.DUMMYFUNCTION("""COMPUTED_VALUE"""),"Moderately")</f>
        <v>Moderately</v>
      </c>
      <c r="AB149" s="1" t="str">
        <f ca="1">IFERROR(__xludf.DUMMYFUNCTION("""COMPUTED_VALUE"""),"Extremely")</f>
        <v>Extremely</v>
      </c>
      <c r="AC149" s="1" t="str">
        <f ca="1">IFERROR(__xludf.DUMMYFUNCTION("""COMPUTED_VALUE"""),"Quite a bit")</f>
        <v>Quite a bit</v>
      </c>
      <c r="AD149" s="1" t="str">
        <f ca="1">IFERROR(__xludf.DUMMYFUNCTION("""COMPUTED_VALUE"""),"A little bit")</f>
        <v>A little bit</v>
      </c>
      <c r="AE149" s="1" t="str">
        <f ca="1">IFERROR(__xludf.DUMMYFUNCTION("""COMPUTED_VALUE"""),"A little bit")</f>
        <v>A little bit</v>
      </c>
      <c r="AF149" s="1" t="str">
        <f ca="1">IFERROR(__xludf.DUMMYFUNCTION("""COMPUTED_VALUE"""),"Rarely")</f>
        <v>Rarely</v>
      </c>
      <c r="AG149" s="1" t="str">
        <f ca="1">IFERROR(__xludf.DUMMYFUNCTION("""COMPUTED_VALUE"""),"Often")</f>
        <v>Often</v>
      </c>
      <c r="AH149" s="1" t="str">
        <f ca="1">IFERROR(__xludf.DUMMYFUNCTION("""COMPUTED_VALUE"""),"Rarely")</f>
        <v>Rarely</v>
      </c>
      <c r="AI149" s="1" t="str">
        <f ca="1">IFERROR(__xludf.DUMMYFUNCTION("""COMPUTED_VALUE"""),"Rarely")</f>
        <v>Rarely</v>
      </c>
      <c r="AJ149" s="1" t="str">
        <f ca="1">IFERROR(__xludf.DUMMYFUNCTION("""COMPUTED_VALUE"""),"Rarely")</f>
        <v>Rarely</v>
      </c>
      <c r="AK149" s="1" t="str">
        <f ca="1">IFERROR(__xludf.DUMMYFUNCTION("""COMPUTED_VALUE"""),"Never")</f>
        <v>Never</v>
      </c>
      <c r="AL149" s="1" t="str">
        <f ca="1">IFERROR(__xludf.DUMMYFUNCTION("""COMPUTED_VALUE"""),"Never")</f>
        <v>Never</v>
      </c>
      <c r="AM149" s="1" t="str">
        <f ca="1">IFERROR(__xludf.DUMMYFUNCTION("""COMPUTED_VALUE"""),"Never")</f>
        <v>Never</v>
      </c>
      <c r="AN149" s="1" t="str">
        <f ca="1">IFERROR(__xludf.DUMMYFUNCTION("""COMPUTED_VALUE"""),"Rarely")</f>
        <v>Rarely</v>
      </c>
      <c r="AO149" s="1" t="str">
        <f ca="1">IFERROR(__xludf.DUMMYFUNCTION("""COMPUTED_VALUE"""),"Rarely")</f>
        <v>Rarely</v>
      </c>
      <c r="AP149" s="1" t="str">
        <f ca="1">IFERROR(__xludf.DUMMYFUNCTION("""COMPUTED_VALUE"""),"Never")</f>
        <v>Never</v>
      </c>
      <c r="AQ149" s="1" t="str">
        <f ca="1">IFERROR(__xludf.DUMMYFUNCTION("""COMPUTED_VALUE"""),"Never")</f>
        <v>Never</v>
      </c>
      <c r="AR149" s="1" t="str">
        <f ca="1">IFERROR(__xludf.DUMMYFUNCTION("""COMPUTED_VALUE"""),"Never")</f>
        <v>Never</v>
      </c>
      <c r="AS149" s="1" t="str">
        <f ca="1">IFERROR(__xludf.DUMMYFUNCTION("""COMPUTED_VALUE"""),"Disagree")</f>
        <v>Disagree</v>
      </c>
      <c r="AT149" s="1" t="str">
        <f ca="1">IFERROR(__xludf.DUMMYFUNCTION("""COMPUTED_VALUE"""),"Disagree")</f>
        <v>Disagree</v>
      </c>
      <c r="AU149" s="1" t="str">
        <f ca="1">IFERROR(__xludf.DUMMYFUNCTION("""COMPUTED_VALUE"""),"Neutral")</f>
        <v>Neutral</v>
      </c>
      <c r="AV149" s="1" t="str">
        <f ca="1">IFERROR(__xludf.DUMMYFUNCTION("""COMPUTED_VALUE"""),"Disagree")</f>
        <v>Disagree</v>
      </c>
      <c r="AW149" s="1" t="str">
        <f ca="1">IFERROR(__xludf.DUMMYFUNCTION("""COMPUTED_VALUE"""),"Neutral")</f>
        <v>Neutral</v>
      </c>
      <c r="AX149" s="1" t="str">
        <f ca="1">IFERROR(__xludf.DUMMYFUNCTION("""COMPUTED_VALUE"""),"Disagree")</f>
        <v>Disagree</v>
      </c>
      <c r="AY149" s="1" t="str">
        <f ca="1">IFERROR(__xludf.DUMMYFUNCTION("""COMPUTED_VALUE"""),"Neutral")</f>
        <v>Neutral</v>
      </c>
      <c r="AZ149" s="1" t="str">
        <f ca="1">IFERROR(__xludf.DUMMYFUNCTION("""COMPUTED_VALUE"""),"Agree")</f>
        <v>Agree</v>
      </c>
      <c r="BA149" s="1" t="str">
        <f ca="1">IFERROR(__xludf.DUMMYFUNCTION("""COMPUTED_VALUE"""),"Neutral")</f>
        <v>Neutral</v>
      </c>
      <c r="BB149" s="1" t="str">
        <f ca="1">IFERROR(__xludf.DUMMYFUNCTION("""COMPUTED_VALUE"""),"Neutral")</f>
        <v>Neutral</v>
      </c>
      <c r="BC149" s="1" t="str">
        <f ca="1">IFERROR(__xludf.DUMMYFUNCTION("""COMPUTED_VALUE"""),"Isolate Yourself, Talk to others outside of the department about your hard shift, Participate in Healthy Recreation/Hobbies")</f>
        <v>Isolate Yourself, Talk to others outside of the department about your hard shift, Participate in Healthy Recreation/Hobbies</v>
      </c>
      <c r="BD149" s="1" t="str">
        <f ca="1">IFERROR(__xludf.DUMMYFUNCTION("""COMPUTED_VALUE"""),"Never")</f>
        <v>Never</v>
      </c>
      <c r="BF149" s="1">
        <f t="shared" ca="1" si="0"/>
        <v>2</v>
      </c>
      <c r="BG149" s="7">
        <f t="shared" ca="1" si="1"/>
        <v>3</v>
      </c>
      <c r="BH149" s="1">
        <f t="shared" ca="1" si="2"/>
        <v>2</v>
      </c>
      <c r="BI149" s="10">
        <f t="shared" ca="1" si="3"/>
        <v>1</v>
      </c>
      <c r="BJ149" s="10">
        <f t="shared" ca="1" si="4"/>
        <v>2</v>
      </c>
      <c r="BK149" s="10">
        <f t="shared" ca="1" si="5"/>
        <v>3</v>
      </c>
      <c r="BL149" s="10">
        <f t="shared" ref="BL149:BM149" ca="1" si="882">IF(I149="Yes",1,IF(I149="No",2))</f>
        <v>1</v>
      </c>
      <c r="BM149" s="10">
        <f t="shared" ca="1" si="882"/>
        <v>1</v>
      </c>
      <c r="BN149" s="10">
        <f t="shared" ca="1" si="7"/>
        <v>2</v>
      </c>
      <c r="BO149" s="10">
        <f t="shared" ref="BO149:BP149" ca="1" si="883">IF(L149="Strongly Disagree",1,IF(L149="Disagree",2,IF(L149="Neutral",3,IF(L149="Agree",4,IF(L149="Strongly Agree",5)))))</f>
        <v>2</v>
      </c>
      <c r="BP149" s="10">
        <f t="shared" ca="1" si="883"/>
        <v>2</v>
      </c>
      <c r="BQ149" s="10">
        <f t="shared" ca="1" si="9"/>
        <v>4</v>
      </c>
      <c r="BR149" s="1">
        <f t="shared" ca="1" si="10"/>
        <v>3</v>
      </c>
      <c r="BS149" s="10">
        <f t="shared" ref="BS149:CB149" ca="1" si="884">IF(P149="Not at all",1,IF(P149="A little bit",2,IF(P149="Moderately",3,IF(P149="Quite a bit",4,IF(P149="Extremely",5)))))</f>
        <v>2</v>
      </c>
      <c r="BT149" s="10">
        <f t="shared" ca="1" si="884"/>
        <v>3</v>
      </c>
      <c r="BU149" s="10">
        <f t="shared" ca="1" si="884"/>
        <v>3</v>
      </c>
      <c r="BV149" s="10">
        <f t="shared" ca="1" si="884"/>
        <v>3</v>
      </c>
      <c r="BW149" s="10">
        <f t="shared" ca="1" si="884"/>
        <v>1</v>
      </c>
      <c r="BX149" s="10">
        <f t="shared" ca="1" si="884"/>
        <v>2</v>
      </c>
      <c r="BY149" s="10">
        <f t="shared" ca="1" si="884"/>
        <v>1</v>
      </c>
      <c r="BZ149" s="10">
        <f t="shared" ca="1" si="884"/>
        <v>1</v>
      </c>
      <c r="CA149" s="10">
        <f t="shared" ca="1" si="884"/>
        <v>1</v>
      </c>
      <c r="CB149" s="10">
        <f t="shared" ca="1" si="884"/>
        <v>3</v>
      </c>
      <c r="CC149" s="10">
        <f t="shared" ca="1" si="12"/>
        <v>2</v>
      </c>
      <c r="CD149" s="10">
        <f t="shared" ref="CD149:CH149" ca="1" si="885">IF(AA149="Not at all",1,IF(AA149="A little bit",2,IF(AA149="Moderately",3,IF(AA149="Quite a bit",4,IF(AA149="Extremely",5)))))</f>
        <v>3</v>
      </c>
      <c r="CE149" s="10">
        <f t="shared" ca="1" si="885"/>
        <v>5</v>
      </c>
      <c r="CF149" s="10">
        <f t="shared" ca="1" si="885"/>
        <v>4</v>
      </c>
      <c r="CG149" s="10">
        <f t="shared" ca="1" si="885"/>
        <v>2</v>
      </c>
      <c r="CH149" s="10">
        <f t="shared" ca="1" si="885"/>
        <v>2</v>
      </c>
      <c r="CI149" s="10">
        <f t="shared" ref="CI149:CT149" ca="1" si="886">IF(AF149="Never",1,IF(AF149="Rarely",2,IF(AF149="Sometimes",3,IF(AF149="Often",4,IF(AF149="Very Often",5)))))</f>
        <v>2</v>
      </c>
      <c r="CJ149" s="10">
        <f t="shared" ca="1" si="886"/>
        <v>4</v>
      </c>
      <c r="CK149" s="10">
        <f t="shared" ca="1" si="886"/>
        <v>2</v>
      </c>
      <c r="CL149" s="10">
        <f t="shared" ca="1" si="886"/>
        <v>2</v>
      </c>
      <c r="CM149" s="10">
        <f t="shared" ca="1" si="886"/>
        <v>2</v>
      </c>
      <c r="CN149" s="10">
        <f t="shared" ca="1" si="886"/>
        <v>1</v>
      </c>
      <c r="CO149" s="10">
        <f t="shared" ca="1" si="886"/>
        <v>1</v>
      </c>
      <c r="CP149" s="10">
        <f t="shared" ca="1" si="886"/>
        <v>1</v>
      </c>
      <c r="CQ149" s="10">
        <f t="shared" ca="1" si="886"/>
        <v>2</v>
      </c>
      <c r="CR149" s="10">
        <f t="shared" ca="1" si="886"/>
        <v>2</v>
      </c>
      <c r="CS149" s="10">
        <f t="shared" ca="1" si="886"/>
        <v>1</v>
      </c>
      <c r="CT149" s="10">
        <f t="shared" ca="1" si="886"/>
        <v>1</v>
      </c>
      <c r="CU149" s="10">
        <f t="shared" ca="1" si="15"/>
        <v>1</v>
      </c>
      <c r="CV149" s="1">
        <f t="shared" ref="CV149:DE149" ca="1" si="887">IF(AS149="Strongly Disagree",1,IF(AS149="Disagree",2,IF(AS149="Neutral",3,IF(AS149="Agree",4,IF(AS149="Strongly Agree",5)))))</f>
        <v>2</v>
      </c>
      <c r="CW149" s="1">
        <f t="shared" ca="1" si="887"/>
        <v>2</v>
      </c>
      <c r="CX149" s="1">
        <f t="shared" ca="1" si="887"/>
        <v>3</v>
      </c>
      <c r="CY149" s="1">
        <f t="shared" ca="1" si="887"/>
        <v>2</v>
      </c>
      <c r="CZ149" s="1">
        <f t="shared" ca="1" si="887"/>
        <v>3</v>
      </c>
      <c r="DA149" s="1">
        <f t="shared" ca="1" si="887"/>
        <v>2</v>
      </c>
      <c r="DB149" s="1">
        <f t="shared" ca="1" si="887"/>
        <v>3</v>
      </c>
      <c r="DC149" s="1">
        <f t="shared" ca="1" si="887"/>
        <v>4</v>
      </c>
      <c r="DD149" s="1">
        <f t="shared" ca="1" si="887"/>
        <v>3</v>
      </c>
      <c r="DE149" s="1">
        <f t="shared" ca="1" si="887"/>
        <v>3</v>
      </c>
      <c r="DG149" s="1">
        <f t="shared" ca="1" si="17"/>
        <v>1</v>
      </c>
    </row>
    <row r="150" spans="1:111" ht="15">
      <c r="A150" s="8">
        <f ca="1">IFERROR(__xludf.DUMMYFUNCTION("""COMPUTED_VALUE"""),43802.8206805439)</f>
        <v>43802.820680543897</v>
      </c>
      <c r="B150" s="1" t="str">
        <f ca="1">IFERROR(__xludf.DUMMYFUNCTION("""COMPUTED_VALUE"""),"Yes")</f>
        <v>Yes</v>
      </c>
      <c r="C150" s="3" t="str">
        <f ca="1">IFERROR(__xludf.DUMMYFUNCTION("""COMPUTED_VALUE"""),"Law Enforcement Professional  (Dispatch or other Civilian Department Member )")</f>
        <v>Law Enforcement Professional  (Dispatch or other Civilian Department Member )</v>
      </c>
      <c r="D150" s="1" t="str">
        <f ca="1">IFERROR(__xludf.DUMMYFUNCTION("""COMPUTED_VALUE"""),"14-20 years")</f>
        <v>14-20 years</v>
      </c>
      <c r="E150" s="1" t="str">
        <f ca="1">IFERROR(__xludf.DUMMYFUNCTION("""COMPUTED_VALUE"""),"Quite a bit")</f>
        <v>Quite a bit</v>
      </c>
      <c r="F150" s="1" t="str">
        <f ca="1">IFERROR(__xludf.DUMMYFUNCTION("""COMPUTED_VALUE"""),"Yes")</f>
        <v>Yes</v>
      </c>
      <c r="G150" s="1" t="str">
        <f ca="1">IFERROR(__xludf.DUMMYFUNCTION("""COMPUTED_VALUE"""),"Rarely")</f>
        <v>Rarely</v>
      </c>
      <c r="H150" s="1" t="str">
        <f ca="1">IFERROR(__xludf.DUMMYFUNCTION("""COMPUTED_VALUE"""),"Quite a bit")</f>
        <v>Quite a bit</v>
      </c>
      <c r="I150" s="1" t="str">
        <f ca="1">IFERROR(__xludf.DUMMYFUNCTION("""COMPUTED_VALUE"""),"Yes")</f>
        <v>Yes</v>
      </c>
      <c r="J150" s="1" t="str">
        <f ca="1">IFERROR(__xludf.DUMMYFUNCTION("""COMPUTED_VALUE"""),"Yes")</f>
        <v>Yes</v>
      </c>
      <c r="K150" s="1" t="str">
        <f ca="1">IFERROR(__xludf.DUMMYFUNCTION("""COMPUTED_VALUE"""),"Rarely")</f>
        <v>Rarely</v>
      </c>
      <c r="L150" s="1" t="str">
        <f ca="1">IFERROR(__xludf.DUMMYFUNCTION("""COMPUTED_VALUE"""),"Neutral")</f>
        <v>Neutral</v>
      </c>
      <c r="M150" s="1" t="str">
        <f ca="1">IFERROR(__xludf.DUMMYFUNCTION("""COMPUTED_VALUE"""),"Agree")</f>
        <v>Agree</v>
      </c>
      <c r="N150" s="1" t="str">
        <f ca="1">IFERROR(__xludf.DUMMYFUNCTION("""COMPUTED_VALUE"""),"Moderately")</f>
        <v>Moderately</v>
      </c>
      <c r="O150" s="1" t="str">
        <f ca="1">IFERROR(__xludf.DUMMYFUNCTION("""COMPUTED_VALUE"""),"Neutral")</f>
        <v>Neutral</v>
      </c>
      <c r="P150" s="1" t="str">
        <f ca="1">IFERROR(__xludf.DUMMYFUNCTION("""COMPUTED_VALUE"""),"Quite a bit")</f>
        <v>Quite a bit</v>
      </c>
      <c r="Q150" s="1" t="str">
        <f ca="1">IFERROR(__xludf.DUMMYFUNCTION("""COMPUTED_VALUE"""),"Moderately")</f>
        <v>Moderately</v>
      </c>
      <c r="R150" s="1" t="str">
        <f ca="1">IFERROR(__xludf.DUMMYFUNCTION("""COMPUTED_VALUE"""),"Moderately")</f>
        <v>Moderately</v>
      </c>
      <c r="S150" s="1" t="str">
        <f ca="1">IFERROR(__xludf.DUMMYFUNCTION("""COMPUTED_VALUE"""),"Moderately")</f>
        <v>Moderately</v>
      </c>
      <c r="T150" s="1" t="str">
        <f ca="1">IFERROR(__xludf.DUMMYFUNCTION("""COMPUTED_VALUE"""),"Moderately")</f>
        <v>Moderately</v>
      </c>
      <c r="U150" s="1" t="str">
        <f ca="1">IFERROR(__xludf.DUMMYFUNCTION("""COMPUTED_VALUE"""),"Moderately")</f>
        <v>Moderately</v>
      </c>
      <c r="V150" s="1" t="str">
        <f ca="1">IFERROR(__xludf.DUMMYFUNCTION("""COMPUTED_VALUE"""),"Moderately")</f>
        <v>Moderately</v>
      </c>
      <c r="W150" s="1" t="str">
        <f ca="1">IFERROR(__xludf.DUMMYFUNCTION("""COMPUTED_VALUE"""),"Moderately")</f>
        <v>Moderately</v>
      </c>
      <c r="X150" s="1" t="str">
        <f ca="1">IFERROR(__xludf.DUMMYFUNCTION("""COMPUTED_VALUE"""),"Moderately")</f>
        <v>Moderately</v>
      </c>
      <c r="Y150" s="1" t="str">
        <f ca="1">IFERROR(__xludf.DUMMYFUNCTION("""COMPUTED_VALUE"""),"Moderately")</f>
        <v>Moderately</v>
      </c>
      <c r="Z150" s="1" t="str">
        <f ca="1">IFERROR(__xludf.DUMMYFUNCTION("""COMPUTED_VALUE"""),"Both")</f>
        <v>Both</v>
      </c>
      <c r="AA150" s="1" t="str">
        <f ca="1">IFERROR(__xludf.DUMMYFUNCTION("""COMPUTED_VALUE"""),"A little bit")</f>
        <v>A little bit</v>
      </c>
      <c r="AB150" s="1" t="str">
        <f ca="1">IFERROR(__xludf.DUMMYFUNCTION("""COMPUTED_VALUE"""),"Not at all")</f>
        <v>Not at all</v>
      </c>
      <c r="AC150" s="1" t="str">
        <f ca="1">IFERROR(__xludf.DUMMYFUNCTION("""COMPUTED_VALUE"""),"Not at all")</f>
        <v>Not at all</v>
      </c>
      <c r="AD150" s="1" t="str">
        <f ca="1">IFERROR(__xludf.DUMMYFUNCTION("""COMPUTED_VALUE"""),"Not at all")</f>
        <v>Not at all</v>
      </c>
      <c r="AE150" s="1" t="str">
        <f ca="1">IFERROR(__xludf.DUMMYFUNCTION("""COMPUTED_VALUE"""),"Not at all")</f>
        <v>Not at all</v>
      </c>
      <c r="AF150" s="1" t="str">
        <f ca="1">IFERROR(__xludf.DUMMYFUNCTION("""COMPUTED_VALUE"""),"Rarely")</f>
        <v>Rarely</v>
      </c>
      <c r="AG150" s="1" t="str">
        <f ca="1">IFERROR(__xludf.DUMMYFUNCTION("""COMPUTED_VALUE"""),"Often")</f>
        <v>Often</v>
      </c>
      <c r="AH150" s="1" t="str">
        <f ca="1">IFERROR(__xludf.DUMMYFUNCTION("""COMPUTED_VALUE"""),"Sometimes")</f>
        <v>Sometimes</v>
      </c>
      <c r="AI150" s="1" t="str">
        <f ca="1">IFERROR(__xludf.DUMMYFUNCTION("""COMPUTED_VALUE"""),"Never")</f>
        <v>Never</v>
      </c>
      <c r="AJ150" s="1" t="str">
        <f ca="1">IFERROR(__xludf.DUMMYFUNCTION("""COMPUTED_VALUE"""),"Never")</f>
        <v>Never</v>
      </c>
      <c r="AK150" s="1" t="str">
        <f ca="1">IFERROR(__xludf.DUMMYFUNCTION("""COMPUTED_VALUE"""),"Rarely")</f>
        <v>Rarely</v>
      </c>
      <c r="AL150" s="1" t="str">
        <f ca="1">IFERROR(__xludf.DUMMYFUNCTION("""COMPUTED_VALUE"""),"Rarely")</f>
        <v>Rarely</v>
      </c>
      <c r="AM150" s="1" t="str">
        <f ca="1">IFERROR(__xludf.DUMMYFUNCTION("""COMPUTED_VALUE"""),"Rarely")</f>
        <v>Rarely</v>
      </c>
      <c r="AN150" s="1" t="str">
        <f ca="1">IFERROR(__xludf.DUMMYFUNCTION("""COMPUTED_VALUE"""),"Rarely")</f>
        <v>Rarely</v>
      </c>
      <c r="AO150" s="1" t="str">
        <f ca="1">IFERROR(__xludf.DUMMYFUNCTION("""COMPUTED_VALUE"""),"Never")</f>
        <v>Never</v>
      </c>
      <c r="AP150" s="1" t="str">
        <f ca="1">IFERROR(__xludf.DUMMYFUNCTION("""COMPUTED_VALUE"""),"Never")</f>
        <v>Never</v>
      </c>
      <c r="AQ150" s="1" t="str">
        <f ca="1">IFERROR(__xludf.DUMMYFUNCTION("""COMPUTED_VALUE"""),"Never")</f>
        <v>Never</v>
      </c>
      <c r="AR150" s="1" t="str">
        <f ca="1">IFERROR(__xludf.DUMMYFUNCTION("""COMPUTED_VALUE"""),"Never")</f>
        <v>Never</v>
      </c>
      <c r="AS150" s="1" t="str">
        <f ca="1">IFERROR(__xludf.DUMMYFUNCTION("""COMPUTED_VALUE"""),"Strongly Disagree")</f>
        <v>Strongly Disagree</v>
      </c>
      <c r="AT150" s="1" t="str">
        <f ca="1">IFERROR(__xludf.DUMMYFUNCTION("""COMPUTED_VALUE"""),"Neutral")</f>
        <v>Neutral</v>
      </c>
      <c r="AU150" s="1" t="str">
        <f ca="1">IFERROR(__xludf.DUMMYFUNCTION("""COMPUTED_VALUE"""),"Disagree")</f>
        <v>Disagree</v>
      </c>
      <c r="AV150" s="1" t="str">
        <f ca="1">IFERROR(__xludf.DUMMYFUNCTION("""COMPUTED_VALUE"""),"Strongly Disagree")</f>
        <v>Strongly Disagree</v>
      </c>
      <c r="AW150" s="1" t="str">
        <f ca="1">IFERROR(__xludf.DUMMYFUNCTION("""COMPUTED_VALUE"""),"Disagree")</f>
        <v>Disagree</v>
      </c>
      <c r="AX150" s="1" t="str">
        <f ca="1">IFERROR(__xludf.DUMMYFUNCTION("""COMPUTED_VALUE"""),"Disagree")</f>
        <v>Disagree</v>
      </c>
      <c r="AY150" s="1" t="str">
        <f ca="1">IFERROR(__xludf.DUMMYFUNCTION("""COMPUTED_VALUE"""),"Neutral")</f>
        <v>Neutral</v>
      </c>
      <c r="AZ150" s="1" t="str">
        <f ca="1">IFERROR(__xludf.DUMMYFUNCTION("""COMPUTED_VALUE"""),"Neutral")</f>
        <v>Neutral</v>
      </c>
      <c r="BA150" s="1" t="str">
        <f ca="1">IFERROR(__xludf.DUMMYFUNCTION("""COMPUTED_VALUE"""),"Agree")</f>
        <v>Agree</v>
      </c>
      <c r="BB150" s="1" t="str">
        <f ca="1">IFERROR(__xludf.DUMMYFUNCTION("""COMPUTED_VALUE"""),"Disagree")</f>
        <v>Disagree</v>
      </c>
      <c r="BC150" s="1" t="str">
        <f ca="1">IFERROR(__xludf.DUMMYFUNCTION("""COMPUTED_VALUE"""),"Talk to others outside of the department about your hard shift, Participate in Healthy Recreation/Hobbies")</f>
        <v>Talk to others outside of the department about your hard shift, Participate in Healthy Recreation/Hobbies</v>
      </c>
      <c r="BD150" s="1" t="str">
        <f ca="1">IFERROR(__xludf.DUMMYFUNCTION("""COMPUTED_VALUE"""),"Rarely")</f>
        <v>Rarely</v>
      </c>
      <c r="BF150" s="1">
        <f t="shared" ca="1" si="0"/>
        <v>2</v>
      </c>
      <c r="BG150" s="7">
        <f t="shared" ca="1" si="1"/>
        <v>3</v>
      </c>
      <c r="BH150" s="1">
        <f t="shared" ca="1" si="2"/>
        <v>4</v>
      </c>
      <c r="BI150" s="10">
        <f t="shared" ca="1" si="3"/>
        <v>1</v>
      </c>
      <c r="BJ150" s="10">
        <f t="shared" ca="1" si="4"/>
        <v>2</v>
      </c>
      <c r="BK150" s="10">
        <f t="shared" ca="1" si="5"/>
        <v>4</v>
      </c>
      <c r="BL150" s="10">
        <f t="shared" ref="BL150:BM150" ca="1" si="888">IF(I150="Yes",1,IF(I150="No",2))</f>
        <v>1</v>
      </c>
      <c r="BM150" s="10">
        <f t="shared" ca="1" si="888"/>
        <v>1</v>
      </c>
      <c r="BN150" s="10">
        <f t="shared" ca="1" si="7"/>
        <v>2</v>
      </c>
      <c r="BO150" s="10">
        <f t="shared" ref="BO150:BP150" ca="1" si="889">IF(L150="Strongly Disagree",1,IF(L150="Disagree",2,IF(L150="Neutral",3,IF(L150="Agree",4,IF(L150="Strongly Agree",5)))))</f>
        <v>3</v>
      </c>
      <c r="BP150" s="10">
        <f t="shared" ca="1" si="889"/>
        <v>4</v>
      </c>
      <c r="BQ150" s="10">
        <f t="shared" ca="1" si="9"/>
        <v>3</v>
      </c>
      <c r="BR150" s="1">
        <f t="shared" ca="1" si="10"/>
        <v>3</v>
      </c>
      <c r="BS150" s="10">
        <f t="shared" ref="BS150:CB150" ca="1" si="890">IF(P150="Not at all",1,IF(P150="A little bit",2,IF(P150="Moderately",3,IF(P150="Quite a bit",4,IF(P150="Extremely",5)))))</f>
        <v>4</v>
      </c>
      <c r="BT150" s="10">
        <f t="shared" ca="1" si="890"/>
        <v>3</v>
      </c>
      <c r="BU150" s="10">
        <f t="shared" ca="1" si="890"/>
        <v>3</v>
      </c>
      <c r="BV150" s="10">
        <f t="shared" ca="1" si="890"/>
        <v>3</v>
      </c>
      <c r="BW150" s="10">
        <f t="shared" ca="1" si="890"/>
        <v>3</v>
      </c>
      <c r="BX150" s="10">
        <f t="shared" ca="1" si="890"/>
        <v>3</v>
      </c>
      <c r="BY150" s="10">
        <f t="shared" ca="1" si="890"/>
        <v>3</v>
      </c>
      <c r="BZ150" s="10">
        <f t="shared" ca="1" si="890"/>
        <v>3</v>
      </c>
      <c r="CA150" s="10">
        <f t="shared" ca="1" si="890"/>
        <v>3</v>
      </c>
      <c r="CB150" s="10">
        <f t="shared" ca="1" si="890"/>
        <v>3</v>
      </c>
      <c r="CC150" s="10">
        <f t="shared" ca="1" si="12"/>
        <v>3</v>
      </c>
      <c r="CD150" s="10">
        <f t="shared" ref="CD150:CH150" ca="1" si="891">IF(AA150="Not at all",1,IF(AA150="A little bit",2,IF(AA150="Moderately",3,IF(AA150="Quite a bit",4,IF(AA150="Extremely",5)))))</f>
        <v>2</v>
      </c>
      <c r="CE150" s="10">
        <f t="shared" ca="1" si="891"/>
        <v>1</v>
      </c>
      <c r="CF150" s="10">
        <f t="shared" ca="1" si="891"/>
        <v>1</v>
      </c>
      <c r="CG150" s="10">
        <f t="shared" ca="1" si="891"/>
        <v>1</v>
      </c>
      <c r="CH150" s="10">
        <f t="shared" ca="1" si="891"/>
        <v>1</v>
      </c>
      <c r="CI150" s="10">
        <f t="shared" ref="CI150:CT150" ca="1" si="892">IF(AF150="Never",1,IF(AF150="Rarely",2,IF(AF150="Sometimes",3,IF(AF150="Often",4,IF(AF150="Very Often",5)))))</f>
        <v>2</v>
      </c>
      <c r="CJ150" s="10">
        <f t="shared" ca="1" si="892"/>
        <v>4</v>
      </c>
      <c r="CK150" s="10">
        <f t="shared" ca="1" si="892"/>
        <v>3</v>
      </c>
      <c r="CL150" s="10">
        <f t="shared" ca="1" si="892"/>
        <v>1</v>
      </c>
      <c r="CM150" s="10">
        <f t="shared" ca="1" si="892"/>
        <v>1</v>
      </c>
      <c r="CN150" s="10">
        <f t="shared" ca="1" si="892"/>
        <v>2</v>
      </c>
      <c r="CO150" s="10">
        <f t="shared" ca="1" si="892"/>
        <v>2</v>
      </c>
      <c r="CP150" s="10">
        <f t="shared" ca="1" si="892"/>
        <v>2</v>
      </c>
      <c r="CQ150" s="10">
        <f t="shared" ca="1" si="892"/>
        <v>2</v>
      </c>
      <c r="CR150" s="10">
        <f t="shared" ca="1" si="892"/>
        <v>1</v>
      </c>
      <c r="CS150" s="10">
        <f t="shared" ca="1" si="892"/>
        <v>1</v>
      </c>
      <c r="CT150" s="10">
        <f t="shared" ca="1" si="892"/>
        <v>1</v>
      </c>
      <c r="CU150" s="10">
        <f t="shared" ca="1" si="15"/>
        <v>1</v>
      </c>
      <c r="CV150" s="1">
        <f t="shared" ref="CV150:DE150" ca="1" si="893">IF(AS150="Strongly Disagree",1,IF(AS150="Disagree",2,IF(AS150="Neutral",3,IF(AS150="Agree",4,IF(AS150="Strongly Agree",5)))))</f>
        <v>1</v>
      </c>
      <c r="CW150" s="1">
        <f t="shared" ca="1" si="893"/>
        <v>3</v>
      </c>
      <c r="CX150" s="1">
        <f t="shared" ca="1" si="893"/>
        <v>2</v>
      </c>
      <c r="CY150" s="1">
        <f t="shared" ca="1" si="893"/>
        <v>1</v>
      </c>
      <c r="CZ150" s="1">
        <f t="shared" ca="1" si="893"/>
        <v>2</v>
      </c>
      <c r="DA150" s="1">
        <f t="shared" ca="1" si="893"/>
        <v>2</v>
      </c>
      <c r="DB150" s="1">
        <f t="shared" ca="1" si="893"/>
        <v>3</v>
      </c>
      <c r="DC150" s="1">
        <f t="shared" ca="1" si="893"/>
        <v>3</v>
      </c>
      <c r="DD150" s="1">
        <f t="shared" ca="1" si="893"/>
        <v>4</v>
      </c>
      <c r="DE150" s="1">
        <f t="shared" ca="1" si="893"/>
        <v>2</v>
      </c>
      <c r="DG150" s="1">
        <f t="shared" ca="1" si="17"/>
        <v>2</v>
      </c>
    </row>
    <row r="151" spans="1:111" ht="15">
      <c r="A151" s="8">
        <f ca="1">IFERROR(__xludf.DUMMYFUNCTION("""COMPUTED_VALUE"""),43802.8336271296)</f>
        <v>43802.833627129599</v>
      </c>
      <c r="B151" s="1" t="str">
        <f ca="1">IFERROR(__xludf.DUMMYFUNCTION("""COMPUTED_VALUE"""),"Yes")</f>
        <v>Yes</v>
      </c>
      <c r="C151" s="3" t="str">
        <f ca="1">IFERROR(__xludf.DUMMYFUNCTION("""COMPUTED_VALUE"""),"Sworn Officer")</f>
        <v>Sworn Officer</v>
      </c>
      <c r="D151" s="1" t="str">
        <f ca="1">IFERROR(__xludf.DUMMYFUNCTION("""COMPUTED_VALUE"""),"7-13 years")</f>
        <v>7-13 years</v>
      </c>
      <c r="E151" s="1" t="str">
        <f ca="1">IFERROR(__xludf.DUMMYFUNCTION("""COMPUTED_VALUE"""),"Quite a bit")</f>
        <v>Quite a bit</v>
      </c>
      <c r="F151" s="1" t="str">
        <f ca="1">IFERROR(__xludf.DUMMYFUNCTION("""COMPUTED_VALUE"""),"Yes")</f>
        <v>Yes</v>
      </c>
      <c r="G151" s="1" t="str">
        <f ca="1">IFERROR(__xludf.DUMMYFUNCTION("""COMPUTED_VALUE"""),"Sometimes")</f>
        <v>Sometimes</v>
      </c>
      <c r="H151" s="1" t="str">
        <f ca="1">IFERROR(__xludf.DUMMYFUNCTION("""COMPUTED_VALUE"""),"Quite a bit")</f>
        <v>Quite a bit</v>
      </c>
      <c r="I151" s="1" t="str">
        <f ca="1">IFERROR(__xludf.DUMMYFUNCTION("""COMPUTED_VALUE"""),"Yes")</f>
        <v>Yes</v>
      </c>
      <c r="J151" s="1" t="str">
        <f ca="1">IFERROR(__xludf.DUMMYFUNCTION("""COMPUTED_VALUE"""),"Yes")</f>
        <v>Yes</v>
      </c>
      <c r="K151" s="1" t="str">
        <f ca="1">IFERROR(__xludf.DUMMYFUNCTION("""COMPUTED_VALUE"""),"Sometimes")</f>
        <v>Sometimes</v>
      </c>
      <c r="L151" s="1" t="str">
        <f ca="1">IFERROR(__xludf.DUMMYFUNCTION("""COMPUTED_VALUE"""),"Neutral")</f>
        <v>Neutral</v>
      </c>
      <c r="M151" s="1" t="str">
        <f ca="1">IFERROR(__xludf.DUMMYFUNCTION("""COMPUTED_VALUE"""),"Neutral")</f>
        <v>Neutral</v>
      </c>
      <c r="N151" s="1" t="str">
        <f ca="1">IFERROR(__xludf.DUMMYFUNCTION("""COMPUTED_VALUE"""),"Not at all")</f>
        <v>Not at all</v>
      </c>
      <c r="O151" s="1" t="str">
        <f ca="1">IFERROR(__xludf.DUMMYFUNCTION("""COMPUTED_VALUE"""),"Agree")</f>
        <v>Agree</v>
      </c>
      <c r="P151" s="1" t="str">
        <f ca="1">IFERROR(__xludf.DUMMYFUNCTION("""COMPUTED_VALUE"""),"Extremely")</f>
        <v>Extremely</v>
      </c>
      <c r="Q151" s="1" t="str">
        <f ca="1">IFERROR(__xludf.DUMMYFUNCTION("""COMPUTED_VALUE"""),"Moderately")</f>
        <v>Moderately</v>
      </c>
      <c r="R151" s="1" t="str">
        <f ca="1">IFERROR(__xludf.DUMMYFUNCTION("""COMPUTED_VALUE"""),"Moderately")</f>
        <v>Moderately</v>
      </c>
      <c r="S151" s="1" t="str">
        <f ca="1">IFERROR(__xludf.DUMMYFUNCTION("""COMPUTED_VALUE"""),"Moderately")</f>
        <v>Moderately</v>
      </c>
      <c r="T151" s="1" t="str">
        <f ca="1">IFERROR(__xludf.DUMMYFUNCTION("""COMPUTED_VALUE"""),"Moderately")</f>
        <v>Moderately</v>
      </c>
      <c r="U151" s="1" t="str">
        <f ca="1">IFERROR(__xludf.DUMMYFUNCTION("""COMPUTED_VALUE"""),"Extremely")</f>
        <v>Extremely</v>
      </c>
      <c r="V151" s="1" t="str">
        <f ca="1">IFERROR(__xludf.DUMMYFUNCTION("""COMPUTED_VALUE"""),"A little bit")</f>
        <v>A little bit</v>
      </c>
      <c r="W151" s="1" t="str">
        <f ca="1">IFERROR(__xludf.DUMMYFUNCTION("""COMPUTED_VALUE"""),"Quite a bit")</f>
        <v>Quite a bit</v>
      </c>
      <c r="X151" s="1" t="str">
        <f ca="1">IFERROR(__xludf.DUMMYFUNCTION("""COMPUTED_VALUE"""),"Moderately")</f>
        <v>Moderately</v>
      </c>
      <c r="Y151" s="1" t="str">
        <f ca="1">IFERROR(__xludf.DUMMYFUNCTION("""COMPUTED_VALUE"""),"Extremely")</f>
        <v>Extremely</v>
      </c>
      <c r="Z151" s="1" t="str">
        <f ca="1">IFERROR(__xludf.DUMMYFUNCTION("""COMPUTED_VALUE"""),"Both")</f>
        <v>Both</v>
      </c>
      <c r="AA151" s="1" t="str">
        <f ca="1">IFERROR(__xludf.DUMMYFUNCTION("""COMPUTED_VALUE"""),"Quite a bit")</f>
        <v>Quite a bit</v>
      </c>
      <c r="AB151" s="1" t="str">
        <f ca="1">IFERROR(__xludf.DUMMYFUNCTION("""COMPUTED_VALUE"""),"Extremely")</f>
        <v>Extremely</v>
      </c>
      <c r="AC151" s="1" t="str">
        <f ca="1">IFERROR(__xludf.DUMMYFUNCTION("""COMPUTED_VALUE"""),"Extremely")</f>
        <v>Extremely</v>
      </c>
      <c r="AD151" s="1" t="str">
        <f ca="1">IFERROR(__xludf.DUMMYFUNCTION("""COMPUTED_VALUE"""),"Not at all")</f>
        <v>Not at all</v>
      </c>
      <c r="AE151" s="1" t="str">
        <f ca="1">IFERROR(__xludf.DUMMYFUNCTION("""COMPUTED_VALUE"""),"Moderately")</f>
        <v>Moderately</v>
      </c>
      <c r="AF151" s="1" t="str">
        <f ca="1">IFERROR(__xludf.DUMMYFUNCTION("""COMPUTED_VALUE"""),"Sometimes")</f>
        <v>Sometimes</v>
      </c>
      <c r="AG151" s="1" t="str">
        <f ca="1">IFERROR(__xludf.DUMMYFUNCTION("""COMPUTED_VALUE"""),"Rarely")</f>
        <v>Rarely</v>
      </c>
      <c r="AH151" s="1" t="str">
        <f ca="1">IFERROR(__xludf.DUMMYFUNCTION("""COMPUTED_VALUE"""),"Rarely")</f>
        <v>Rarely</v>
      </c>
      <c r="AI151" s="1" t="str">
        <f ca="1">IFERROR(__xludf.DUMMYFUNCTION("""COMPUTED_VALUE"""),"Often")</f>
        <v>Often</v>
      </c>
      <c r="AJ151" s="1" t="str">
        <f ca="1">IFERROR(__xludf.DUMMYFUNCTION("""COMPUTED_VALUE"""),"Never")</f>
        <v>Never</v>
      </c>
      <c r="AK151" s="1" t="str">
        <f ca="1">IFERROR(__xludf.DUMMYFUNCTION("""COMPUTED_VALUE"""),"Sometimes")</f>
        <v>Sometimes</v>
      </c>
      <c r="AL151" s="1" t="str">
        <f ca="1">IFERROR(__xludf.DUMMYFUNCTION("""COMPUTED_VALUE"""),"Rarely")</f>
        <v>Rarely</v>
      </c>
      <c r="AM151" s="1" t="str">
        <f ca="1">IFERROR(__xludf.DUMMYFUNCTION("""COMPUTED_VALUE"""),"Rarely")</f>
        <v>Rarely</v>
      </c>
      <c r="AN151" s="1" t="str">
        <f ca="1">IFERROR(__xludf.DUMMYFUNCTION("""COMPUTED_VALUE"""),"Rarely")</f>
        <v>Rarely</v>
      </c>
      <c r="AO151" s="1" t="str">
        <f ca="1">IFERROR(__xludf.DUMMYFUNCTION("""COMPUTED_VALUE"""),"Sometimes")</f>
        <v>Sometimes</v>
      </c>
      <c r="AP151" s="1" t="str">
        <f ca="1">IFERROR(__xludf.DUMMYFUNCTION("""COMPUTED_VALUE"""),"Sometimes")</f>
        <v>Sometimes</v>
      </c>
      <c r="AQ151" s="1" t="str">
        <f ca="1">IFERROR(__xludf.DUMMYFUNCTION("""COMPUTED_VALUE"""),"Never")</f>
        <v>Never</v>
      </c>
      <c r="AR151" s="1" t="str">
        <f ca="1">IFERROR(__xludf.DUMMYFUNCTION("""COMPUTED_VALUE"""),"Never")</f>
        <v>Never</v>
      </c>
      <c r="AS151" s="1" t="str">
        <f ca="1">IFERROR(__xludf.DUMMYFUNCTION("""COMPUTED_VALUE"""),"Neutral")</f>
        <v>Neutral</v>
      </c>
      <c r="AT151" s="1" t="str">
        <f ca="1">IFERROR(__xludf.DUMMYFUNCTION("""COMPUTED_VALUE"""),"Neutral")</f>
        <v>Neutral</v>
      </c>
      <c r="AU151" s="1" t="str">
        <f ca="1">IFERROR(__xludf.DUMMYFUNCTION("""COMPUTED_VALUE"""),"Neutral")</f>
        <v>Neutral</v>
      </c>
      <c r="AV151" s="1" t="str">
        <f ca="1">IFERROR(__xludf.DUMMYFUNCTION("""COMPUTED_VALUE"""),"Disagree")</f>
        <v>Disagree</v>
      </c>
      <c r="AW151" s="1" t="str">
        <f ca="1">IFERROR(__xludf.DUMMYFUNCTION("""COMPUTED_VALUE"""),"Disagree")</f>
        <v>Disagree</v>
      </c>
      <c r="AX151" s="1" t="str">
        <f ca="1">IFERROR(__xludf.DUMMYFUNCTION("""COMPUTED_VALUE"""),"Disagree")</f>
        <v>Disagree</v>
      </c>
      <c r="AY151" s="1" t="str">
        <f ca="1">IFERROR(__xludf.DUMMYFUNCTION("""COMPUTED_VALUE"""),"Neutral")</f>
        <v>Neutral</v>
      </c>
      <c r="AZ151" s="1" t="str">
        <f ca="1">IFERROR(__xludf.DUMMYFUNCTION("""COMPUTED_VALUE"""),"Disagree")</f>
        <v>Disagree</v>
      </c>
      <c r="BA151" s="1" t="str">
        <f ca="1">IFERROR(__xludf.DUMMYFUNCTION("""COMPUTED_VALUE"""),"Strongly Agree")</f>
        <v>Strongly Agree</v>
      </c>
      <c r="BB151" s="1" t="str">
        <f ca="1">IFERROR(__xludf.DUMMYFUNCTION("""COMPUTED_VALUE"""),"Strongly Agree")</f>
        <v>Strongly Agree</v>
      </c>
      <c r="BC151" s="1" t="str">
        <f ca="1">IFERROR(__xludf.DUMMYFUNCTION("""COMPUTED_VALUE"""),"Join in Positive/ Healthy Family Activities, Exercise, Meditation/ Mindfulness, Talk to others outside of the department about your hard shift, Participate in Healthy Recreation/Hobbies, Talk to only those inside the department about your hard shift")</f>
        <v>Join in Positive/ Healthy Family Activities, Exercise, Meditation/ Mindfulness, Talk to others outside of the department about your hard shift, Participate in Healthy Recreation/Hobbies, Talk to only those inside the department about your hard shift</v>
      </c>
      <c r="BD151" s="1" t="str">
        <f ca="1">IFERROR(__xludf.DUMMYFUNCTION("""COMPUTED_VALUE"""),"Rarely")</f>
        <v>Rarely</v>
      </c>
      <c r="BF151" s="1">
        <f t="shared" ca="1" si="0"/>
        <v>1</v>
      </c>
      <c r="BG151" s="7">
        <f t="shared" ca="1" si="1"/>
        <v>2</v>
      </c>
      <c r="BH151" s="1">
        <f t="shared" ca="1" si="2"/>
        <v>4</v>
      </c>
      <c r="BI151" s="10">
        <f t="shared" ca="1" si="3"/>
        <v>1</v>
      </c>
      <c r="BJ151" s="10">
        <f t="shared" ca="1" si="4"/>
        <v>3</v>
      </c>
      <c r="BK151" s="10">
        <f t="shared" ca="1" si="5"/>
        <v>4</v>
      </c>
      <c r="BL151" s="10">
        <f t="shared" ref="BL151:BM151" ca="1" si="894">IF(I151="Yes",1,IF(I151="No",2))</f>
        <v>1</v>
      </c>
      <c r="BM151" s="10">
        <f t="shared" ca="1" si="894"/>
        <v>1</v>
      </c>
      <c r="BN151" s="10">
        <f t="shared" ca="1" si="7"/>
        <v>3</v>
      </c>
      <c r="BO151" s="10">
        <f t="shared" ref="BO151:BP151" ca="1" si="895">IF(L151="Strongly Disagree",1,IF(L151="Disagree",2,IF(L151="Neutral",3,IF(L151="Agree",4,IF(L151="Strongly Agree",5)))))</f>
        <v>3</v>
      </c>
      <c r="BP151" s="10">
        <f t="shared" ca="1" si="895"/>
        <v>3</v>
      </c>
      <c r="BQ151" s="10">
        <f t="shared" ca="1" si="9"/>
        <v>1</v>
      </c>
      <c r="BR151" s="1">
        <f t="shared" ca="1" si="10"/>
        <v>4</v>
      </c>
      <c r="BS151" s="10">
        <f t="shared" ref="BS151:CB151" ca="1" si="896">IF(P151="Not at all",1,IF(P151="A little bit",2,IF(P151="Moderately",3,IF(P151="Quite a bit",4,IF(P151="Extremely",5)))))</f>
        <v>5</v>
      </c>
      <c r="BT151" s="10">
        <f t="shared" ca="1" si="896"/>
        <v>3</v>
      </c>
      <c r="BU151" s="10">
        <f t="shared" ca="1" si="896"/>
        <v>3</v>
      </c>
      <c r="BV151" s="10">
        <f t="shared" ca="1" si="896"/>
        <v>3</v>
      </c>
      <c r="BW151" s="10">
        <f t="shared" ca="1" si="896"/>
        <v>3</v>
      </c>
      <c r="BX151" s="10">
        <f t="shared" ca="1" si="896"/>
        <v>5</v>
      </c>
      <c r="BY151" s="10">
        <f t="shared" ca="1" si="896"/>
        <v>2</v>
      </c>
      <c r="BZ151" s="10">
        <f t="shared" ca="1" si="896"/>
        <v>4</v>
      </c>
      <c r="CA151" s="10">
        <f t="shared" ca="1" si="896"/>
        <v>3</v>
      </c>
      <c r="CB151" s="10">
        <f t="shared" ca="1" si="896"/>
        <v>5</v>
      </c>
      <c r="CC151" s="10">
        <f t="shared" ca="1" si="12"/>
        <v>3</v>
      </c>
      <c r="CD151" s="10">
        <f t="shared" ref="CD151:CH151" ca="1" si="897">IF(AA151="Not at all",1,IF(AA151="A little bit",2,IF(AA151="Moderately",3,IF(AA151="Quite a bit",4,IF(AA151="Extremely",5)))))</f>
        <v>4</v>
      </c>
      <c r="CE151" s="10">
        <f t="shared" ca="1" si="897"/>
        <v>5</v>
      </c>
      <c r="CF151" s="10">
        <f t="shared" ca="1" si="897"/>
        <v>5</v>
      </c>
      <c r="CG151" s="10">
        <f t="shared" ca="1" si="897"/>
        <v>1</v>
      </c>
      <c r="CH151" s="10">
        <f t="shared" ca="1" si="897"/>
        <v>3</v>
      </c>
      <c r="CI151" s="10">
        <f t="shared" ref="CI151:CT151" ca="1" si="898">IF(AF151="Never",1,IF(AF151="Rarely",2,IF(AF151="Sometimes",3,IF(AF151="Often",4,IF(AF151="Very Often",5)))))</f>
        <v>3</v>
      </c>
      <c r="CJ151" s="10">
        <f t="shared" ca="1" si="898"/>
        <v>2</v>
      </c>
      <c r="CK151" s="10">
        <f t="shared" ca="1" si="898"/>
        <v>2</v>
      </c>
      <c r="CL151" s="10">
        <f t="shared" ca="1" si="898"/>
        <v>4</v>
      </c>
      <c r="CM151" s="10">
        <f t="shared" ca="1" si="898"/>
        <v>1</v>
      </c>
      <c r="CN151" s="10">
        <f t="shared" ca="1" si="898"/>
        <v>3</v>
      </c>
      <c r="CO151" s="10">
        <f t="shared" ca="1" si="898"/>
        <v>2</v>
      </c>
      <c r="CP151" s="10">
        <f t="shared" ca="1" si="898"/>
        <v>2</v>
      </c>
      <c r="CQ151" s="10">
        <f t="shared" ca="1" si="898"/>
        <v>2</v>
      </c>
      <c r="CR151" s="10">
        <f t="shared" ca="1" si="898"/>
        <v>3</v>
      </c>
      <c r="CS151" s="10">
        <f t="shared" ca="1" si="898"/>
        <v>3</v>
      </c>
      <c r="CT151" s="10">
        <f t="shared" ca="1" si="898"/>
        <v>1</v>
      </c>
      <c r="CU151" s="10">
        <f t="shared" ca="1" si="15"/>
        <v>1</v>
      </c>
      <c r="CV151" s="1">
        <f t="shared" ref="CV151:DE151" ca="1" si="899">IF(AS151="Strongly Disagree",1,IF(AS151="Disagree",2,IF(AS151="Neutral",3,IF(AS151="Agree",4,IF(AS151="Strongly Agree",5)))))</f>
        <v>3</v>
      </c>
      <c r="CW151" s="1">
        <f t="shared" ca="1" si="899"/>
        <v>3</v>
      </c>
      <c r="CX151" s="1">
        <f t="shared" ca="1" si="899"/>
        <v>3</v>
      </c>
      <c r="CY151" s="1">
        <f t="shared" ca="1" si="899"/>
        <v>2</v>
      </c>
      <c r="CZ151" s="1">
        <f t="shared" ca="1" si="899"/>
        <v>2</v>
      </c>
      <c r="DA151" s="1">
        <f t="shared" ca="1" si="899"/>
        <v>2</v>
      </c>
      <c r="DB151" s="1">
        <f t="shared" ca="1" si="899"/>
        <v>3</v>
      </c>
      <c r="DC151" s="1">
        <f t="shared" ca="1" si="899"/>
        <v>2</v>
      </c>
      <c r="DD151" s="1">
        <f t="shared" ca="1" si="899"/>
        <v>5</v>
      </c>
      <c r="DE151" s="1">
        <f t="shared" ca="1" si="899"/>
        <v>5</v>
      </c>
      <c r="DG151" s="1">
        <f t="shared" ca="1" si="17"/>
        <v>2</v>
      </c>
    </row>
    <row r="152" spans="1:111" ht="15">
      <c r="A152" s="8">
        <f ca="1">IFERROR(__xludf.DUMMYFUNCTION("""COMPUTED_VALUE"""),43802.8412831481)</f>
        <v>43802.841283148096</v>
      </c>
      <c r="B152" s="1" t="str">
        <f ca="1">IFERROR(__xludf.DUMMYFUNCTION("""COMPUTED_VALUE"""),"Yes")</f>
        <v>Yes</v>
      </c>
      <c r="C152" s="3" t="str">
        <f ca="1">IFERROR(__xludf.DUMMYFUNCTION("""COMPUTED_VALUE"""),"Sworn Officer")</f>
        <v>Sworn Officer</v>
      </c>
      <c r="D152" s="1" t="str">
        <f ca="1">IFERROR(__xludf.DUMMYFUNCTION("""COMPUTED_VALUE"""),"7-13 years")</f>
        <v>7-13 years</v>
      </c>
      <c r="E152" s="1" t="str">
        <f ca="1">IFERROR(__xludf.DUMMYFUNCTION("""COMPUTED_VALUE"""),"Moderately")</f>
        <v>Moderately</v>
      </c>
      <c r="F152" s="1" t="str">
        <f ca="1">IFERROR(__xludf.DUMMYFUNCTION("""COMPUTED_VALUE"""),"No")</f>
        <v>No</v>
      </c>
      <c r="G152" s="1" t="str">
        <f ca="1">IFERROR(__xludf.DUMMYFUNCTION("""COMPUTED_VALUE"""),"Sometimes")</f>
        <v>Sometimes</v>
      </c>
      <c r="H152" s="1" t="str">
        <f ca="1">IFERROR(__xludf.DUMMYFUNCTION("""COMPUTED_VALUE"""),"A little bit")</f>
        <v>A little bit</v>
      </c>
      <c r="I152" s="1" t="str">
        <f ca="1">IFERROR(__xludf.DUMMYFUNCTION("""COMPUTED_VALUE"""),"No")</f>
        <v>No</v>
      </c>
      <c r="J152" s="1" t="str">
        <f ca="1">IFERROR(__xludf.DUMMYFUNCTION("""COMPUTED_VALUE"""),"No")</f>
        <v>No</v>
      </c>
      <c r="K152" s="1" t="str">
        <f ca="1">IFERROR(__xludf.DUMMYFUNCTION("""COMPUTED_VALUE"""),"Sometimes")</f>
        <v>Sometimes</v>
      </c>
      <c r="L152" s="1" t="str">
        <f ca="1">IFERROR(__xludf.DUMMYFUNCTION("""COMPUTED_VALUE"""),"Neutral")</f>
        <v>Neutral</v>
      </c>
      <c r="M152" s="1" t="str">
        <f ca="1">IFERROR(__xludf.DUMMYFUNCTION("""COMPUTED_VALUE"""),"Strongly Agree")</f>
        <v>Strongly Agree</v>
      </c>
      <c r="N152" s="1" t="str">
        <f ca="1">IFERROR(__xludf.DUMMYFUNCTION("""COMPUTED_VALUE"""),"Moderately")</f>
        <v>Moderately</v>
      </c>
      <c r="O152" s="1" t="str">
        <f ca="1">IFERROR(__xludf.DUMMYFUNCTION("""COMPUTED_VALUE"""),"Strongly agree")</f>
        <v>Strongly agree</v>
      </c>
      <c r="P152" s="1" t="str">
        <f ca="1">IFERROR(__xludf.DUMMYFUNCTION("""COMPUTED_VALUE"""),"Quite a bit")</f>
        <v>Quite a bit</v>
      </c>
      <c r="Q152" s="1" t="str">
        <f ca="1">IFERROR(__xludf.DUMMYFUNCTION("""COMPUTED_VALUE"""),"Moderately")</f>
        <v>Moderately</v>
      </c>
      <c r="R152" s="1" t="str">
        <f ca="1">IFERROR(__xludf.DUMMYFUNCTION("""COMPUTED_VALUE"""),"Moderately")</f>
        <v>Moderately</v>
      </c>
      <c r="S152" s="1" t="str">
        <f ca="1">IFERROR(__xludf.DUMMYFUNCTION("""COMPUTED_VALUE"""),"Moderately")</f>
        <v>Moderately</v>
      </c>
      <c r="T152" s="1" t="str">
        <f ca="1">IFERROR(__xludf.DUMMYFUNCTION("""COMPUTED_VALUE"""),"Moderately")</f>
        <v>Moderately</v>
      </c>
      <c r="U152" s="1" t="str">
        <f ca="1">IFERROR(__xludf.DUMMYFUNCTION("""COMPUTED_VALUE"""),"Quite a bit")</f>
        <v>Quite a bit</v>
      </c>
      <c r="V152" s="1" t="str">
        <f ca="1">IFERROR(__xludf.DUMMYFUNCTION("""COMPUTED_VALUE"""),"Moderately")</f>
        <v>Moderately</v>
      </c>
      <c r="W152" s="1" t="str">
        <f ca="1">IFERROR(__xludf.DUMMYFUNCTION("""COMPUTED_VALUE"""),"Quite a bit")</f>
        <v>Quite a bit</v>
      </c>
      <c r="X152" s="1" t="str">
        <f ca="1">IFERROR(__xludf.DUMMYFUNCTION("""COMPUTED_VALUE"""),"Extremely")</f>
        <v>Extremely</v>
      </c>
      <c r="Y152" s="1" t="str">
        <f ca="1">IFERROR(__xludf.DUMMYFUNCTION("""COMPUTED_VALUE"""),"Quite a bit")</f>
        <v>Quite a bit</v>
      </c>
      <c r="Z152" s="1" t="str">
        <f ca="1">IFERROR(__xludf.DUMMYFUNCTION("""COMPUTED_VALUE"""),"Negatively")</f>
        <v>Negatively</v>
      </c>
      <c r="AA152" s="1" t="str">
        <f ca="1">IFERROR(__xludf.DUMMYFUNCTION("""COMPUTED_VALUE"""),"Quite a bit")</f>
        <v>Quite a bit</v>
      </c>
      <c r="AB152" s="1" t="str">
        <f ca="1">IFERROR(__xludf.DUMMYFUNCTION("""COMPUTED_VALUE"""),"Extremely")</f>
        <v>Extremely</v>
      </c>
      <c r="AC152" s="1" t="str">
        <f ca="1">IFERROR(__xludf.DUMMYFUNCTION("""COMPUTED_VALUE"""),"Extremely")</f>
        <v>Extremely</v>
      </c>
      <c r="AD152" s="1" t="str">
        <f ca="1">IFERROR(__xludf.DUMMYFUNCTION("""COMPUTED_VALUE"""),"A little bit")</f>
        <v>A little bit</v>
      </c>
      <c r="AE152" s="1" t="str">
        <f ca="1">IFERROR(__xludf.DUMMYFUNCTION("""COMPUTED_VALUE"""),"Not at all")</f>
        <v>Not at all</v>
      </c>
      <c r="AF152" s="1" t="str">
        <f ca="1">IFERROR(__xludf.DUMMYFUNCTION("""COMPUTED_VALUE"""),"Sometimes")</f>
        <v>Sometimes</v>
      </c>
      <c r="AG152" s="1" t="str">
        <f ca="1">IFERROR(__xludf.DUMMYFUNCTION("""COMPUTED_VALUE"""),"Very Often")</f>
        <v>Very Often</v>
      </c>
      <c r="AH152" s="1" t="str">
        <f ca="1">IFERROR(__xludf.DUMMYFUNCTION("""COMPUTED_VALUE"""),"Rarely")</f>
        <v>Rarely</v>
      </c>
      <c r="AI152" s="1" t="str">
        <f ca="1">IFERROR(__xludf.DUMMYFUNCTION("""COMPUTED_VALUE"""),"Often")</f>
        <v>Often</v>
      </c>
      <c r="AJ152" s="1" t="str">
        <f ca="1">IFERROR(__xludf.DUMMYFUNCTION("""COMPUTED_VALUE"""),"Sometimes")</f>
        <v>Sometimes</v>
      </c>
      <c r="AK152" s="1" t="str">
        <f ca="1">IFERROR(__xludf.DUMMYFUNCTION("""COMPUTED_VALUE"""),"Often")</f>
        <v>Often</v>
      </c>
      <c r="AL152" s="1" t="str">
        <f ca="1">IFERROR(__xludf.DUMMYFUNCTION("""COMPUTED_VALUE"""),"Rarely")</f>
        <v>Rarely</v>
      </c>
      <c r="AM152" s="1" t="str">
        <f ca="1">IFERROR(__xludf.DUMMYFUNCTION("""COMPUTED_VALUE"""),"Sometimes")</f>
        <v>Sometimes</v>
      </c>
      <c r="AN152" s="1" t="str">
        <f ca="1">IFERROR(__xludf.DUMMYFUNCTION("""COMPUTED_VALUE"""),"Very Often")</f>
        <v>Very Often</v>
      </c>
      <c r="AO152" s="1" t="str">
        <f ca="1">IFERROR(__xludf.DUMMYFUNCTION("""COMPUTED_VALUE"""),"Sometimes")</f>
        <v>Sometimes</v>
      </c>
      <c r="AP152" s="1" t="str">
        <f ca="1">IFERROR(__xludf.DUMMYFUNCTION("""COMPUTED_VALUE"""),"Sometimes")</f>
        <v>Sometimes</v>
      </c>
      <c r="AQ152" s="1" t="str">
        <f ca="1">IFERROR(__xludf.DUMMYFUNCTION("""COMPUTED_VALUE"""),"Never")</f>
        <v>Never</v>
      </c>
      <c r="AR152" s="1" t="str">
        <f ca="1">IFERROR(__xludf.DUMMYFUNCTION("""COMPUTED_VALUE"""),"Never")</f>
        <v>Never</v>
      </c>
      <c r="AS152" s="1" t="str">
        <f ca="1">IFERROR(__xludf.DUMMYFUNCTION("""COMPUTED_VALUE"""),"Disagree")</f>
        <v>Disagree</v>
      </c>
      <c r="AT152" s="1" t="str">
        <f ca="1">IFERROR(__xludf.DUMMYFUNCTION("""COMPUTED_VALUE"""),"Disagree")</f>
        <v>Disagree</v>
      </c>
      <c r="AU152" s="1" t="str">
        <f ca="1">IFERROR(__xludf.DUMMYFUNCTION("""COMPUTED_VALUE"""),"Disagree")</f>
        <v>Disagree</v>
      </c>
      <c r="AV152" s="1" t="str">
        <f ca="1">IFERROR(__xludf.DUMMYFUNCTION("""COMPUTED_VALUE"""),"Disagree")</f>
        <v>Disagree</v>
      </c>
      <c r="AW152" s="1" t="str">
        <f ca="1">IFERROR(__xludf.DUMMYFUNCTION("""COMPUTED_VALUE"""),"Agree")</f>
        <v>Agree</v>
      </c>
      <c r="AX152" s="1" t="str">
        <f ca="1">IFERROR(__xludf.DUMMYFUNCTION("""COMPUTED_VALUE"""),"Agree")</f>
        <v>Agree</v>
      </c>
      <c r="AY152" s="1" t="str">
        <f ca="1">IFERROR(__xludf.DUMMYFUNCTION("""COMPUTED_VALUE"""),"Agree")</f>
        <v>Agree</v>
      </c>
      <c r="AZ152" s="1" t="str">
        <f ca="1">IFERROR(__xludf.DUMMYFUNCTION("""COMPUTED_VALUE"""),"Agree")</f>
        <v>Agree</v>
      </c>
      <c r="BA152" s="1" t="str">
        <f ca="1">IFERROR(__xludf.DUMMYFUNCTION("""COMPUTED_VALUE"""),"Agree")</f>
        <v>Agree</v>
      </c>
      <c r="BB152" s="1" t="str">
        <f ca="1">IFERROR(__xludf.DUMMYFUNCTION("""COMPUTED_VALUE"""),"Agree")</f>
        <v>Agree</v>
      </c>
      <c r="BC152" s="1" t="str">
        <f ca="1">IFERROR(__xludf.DUMMYFUNCTION("""COMPUTED_VALUE"""),"Isolate Yourself, Engage in Unhealthy Sexual Activity, Join in Positive/ Healthy Family Activities, Exercise, Talk to only those inside the department about your hard shift")</f>
        <v>Isolate Yourself, Engage in Unhealthy Sexual Activity, Join in Positive/ Healthy Family Activities, Exercise, Talk to only those inside the department about your hard shift</v>
      </c>
      <c r="BD152" s="1" t="str">
        <f ca="1">IFERROR(__xludf.DUMMYFUNCTION("""COMPUTED_VALUE"""),"Never")</f>
        <v>Never</v>
      </c>
      <c r="BF152" s="1">
        <f t="shared" ca="1" si="0"/>
        <v>1</v>
      </c>
      <c r="BG152" s="7">
        <f t="shared" ca="1" si="1"/>
        <v>2</v>
      </c>
      <c r="BH152" s="1">
        <f t="shared" ca="1" si="2"/>
        <v>3</v>
      </c>
      <c r="BI152" s="10">
        <f t="shared" ca="1" si="3"/>
        <v>2</v>
      </c>
      <c r="BJ152" s="10">
        <f t="shared" ca="1" si="4"/>
        <v>3</v>
      </c>
      <c r="BK152" s="10">
        <f t="shared" ca="1" si="5"/>
        <v>2</v>
      </c>
      <c r="BL152" s="10">
        <f t="shared" ref="BL152:BM152" ca="1" si="900">IF(I152="Yes",1,IF(I152="No",2))</f>
        <v>2</v>
      </c>
      <c r="BM152" s="10">
        <f t="shared" ca="1" si="900"/>
        <v>2</v>
      </c>
      <c r="BN152" s="10">
        <f t="shared" ca="1" si="7"/>
        <v>3</v>
      </c>
      <c r="BO152" s="10">
        <f t="shared" ref="BO152:BP152" ca="1" si="901">IF(L152="Strongly Disagree",1,IF(L152="Disagree",2,IF(L152="Neutral",3,IF(L152="Agree",4,IF(L152="Strongly Agree",5)))))</f>
        <v>3</v>
      </c>
      <c r="BP152" s="10">
        <f t="shared" ca="1" si="901"/>
        <v>5</v>
      </c>
      <c r="BQ152" s="10">
        <f t="shared" ca="1" si="9"/>
        <v>3</v>
      </c>
      <c r="BR152" s="1">
        <f t="shared" ca="1" si="10"/>
        <v>5</v>
      </c>
      <c r="BS152" s="10">
        <f t="shared" ref="BS152:CB152" ca="1" si="902">IF(P152="Not at all",1,IF(P152="A little bit",2,IF(P152="Moderately",3,IF(P152="Quite a bit",4,IF(P152="Extremely",5)))))</f>
        <v>4</v>
      </c>
      <c r="BT152" s="10">
        <f t="shared" ca="1" si="902"/>
        <v>3</v>
      </c>
      <c r="BU152" s="10">
        <f t="shared" ca="1" si="902"/>
        <v>3</v>
      </c>
      <c r="BV152" s="10">
        <f t="shared" ca="1" si="902"/>
        <v>3</v>
      </c>
      <c r="BW152" s="10">
        <f t="shared" ca="1" si="902"/>
        <v>3</v>
      </c>
      <c r="BX152" s="10">
        <f t="shared" ca="1" si="902"/>
        <v>4</v>
      </c>
      <c r="BY152" s="10">
        <f t="shared" ca="1" si="902"/>
        <v>3</v>
      </c>
      <c r="BZ152" s="10">
        <f t="shared" ca="1" si="902"/>
        <v>4</v>
      </c>
      <c r="CA152" s="10">
        <f t="shared" ca="1" si="902"/>
        <v>5</v>
      </c>
      <c r="CB152" s="10">
        <f t="shared" ca="1" si="902"/>
        <v>4</v>
      </c>
      <c r="CC152" s="10">
        <f t="shared" ca="1" si="12"/>
        <v>1</v>
      </c>
      <c r="CD152" s="10">
        <f t="shared" ref="CD152:CH152" ca="1" si="903">IF(AA152="Not at all",1,IF(AA152="A little bit",2,IF(AA152="Moderately",3,IF(AA152="Quite a bit",4,IF(AA152="Extremely",5)))))</f>
        <v>4</v>
      </c>
      <c r="CE152" s="10">
        <f t="shared" ca="1" si="903"/>
        <v>5</v>
      </c>
      <c r="CF152" s="10">
        <f t="shared" ca="1" si="903"/>
        <v>5</v>
      </c>
      <c r="CG152" s="10">
        <f t="shared" ca="1" si="903"/>
        <v>2</v>
      </c>
      <c r="CH152" s="10">
        <f t="shared" ca="1" si="903"/>
        <v>1</v>
      </c>
      <c r="CI152" s="10">
        <f t="shared" ref="CI152:CT152" ca="1" si="904">IF(AF152="Never",1,IF(AF152="Rarely",2,IF(AF152="Sometimes",3,IF(AF152="Often",4,IF(AF152="Very Often",5)))))</f>
        <v>3</v>
      </c>
      <c r="CJ152" s="10">
        <f t="shared" ca="1" si="904"/>
        <v>5</v>
      </c>
      <c r="CK152" s="10">
        <f t="shared" ca="1" si="904"/>
        <v>2</v>
      </c>
      <c r="CL152" s="10">
        <f t="shared" ca="1" si="904"/>
        <v>4</v>
      </c>
      <c r="CM152" s="10">
        <f t="shared" ca="1" si="904"/>
        <v>3</v>
      </c>
      <c r="CN152" s="10">
        <f t="shared" ca="1" si="904"/>
        <v>4</v>
      </c>
      <c r="CO152" s="10">
        <f t="shared" ca="1" si="904"/>
        <v>2</v>
      </c>
      <c r="CP152" s="10">
        <f t="shared" ca="1" si="904"/>
        <v>3</v>
      </c>
      <c r="CQ152" s="10">
        <f t="shared" ca="1" si="904"/>
        <v>5</v>
      </c>
      <c r="CR152" s="10">
        <f t="shared" ca="1" si="904"/>
        <v>3</v>
      </c>
      <c r="CS152" s="10">
        <f t="shared" ca="1" si="904"/>
        <v>3</v>
      </c>
      <c r="CT152" s="10">
        <f t="shared" ca="1" si="904"/>
        <v>1</v>
      </c>
      <c r="CU152" s="10">
        <f t="shared" ca="1" si="15"/>
        <v>1</v>
      </c>
      <c r="CV152" s="1">
        <f t="shared" ref="CV152:DE152" ca="1" si="905">IF(AS152="Strongly Disagree",1,IF(AS152="Disagree",2,IF(AS152="Neutral",3,IF(AS152="Agree",4,IF(AS152="Strongly Agree",5)))))</f>
        <v>2</v>
      </c>
      <c r="CW152" s="1">
        <f t="shared" ca="1" si="905"/>
        <v>2</v>
      </c>
      <c r="CX152" s="1">
        <f t="shared" ca="1" si="905"/>
        <v>2</v>
      </c>
      <c r="CY152" s="1">
        <f t="shared" ca="1" si="905"/>
        <v>2</v>
      </c>
      <c r="CZ152" s="1">
        <f t="shared" ca="1" si="905"/>
        <v>4</v>
      </c>
      <c r="DA152" s="1">
        <f t="shared" ca="1" si="905"/>
        <v>4</v>
      </c>
      <c r="DB152" s="1">
        <f t="shared" ca="1" si="905"/>
        <v>4</v>
      </c>
      <c r="DC152" s="1">
        <f t="shared" ca="1" si="905"/>
        <v>4</v>
      </c>
      <c r="DD152" s="1">
        <f t="shared" ca="1" si="905"/>
        <v>4</v>
      </c>
      <c r="DE152" s="1">
        <f t="shared" ca="1" si="905"/>
        <v>4</v>
      </c>
      <c r="DG152" s="1">
        <f t="shared" ca="1" si="17"/>
        <v>1</v>
      </c>
    </row>
    <row r="153" spans="1:111" ht="15">
      <c r="A153" s="8">
        <f ca="1">IFERROR(__xludf.DUMMYFUNCTION("""COMPUTED_VALUE"""),43802.8608321064)</f>
        <v>43802.860832106402</v>
      </c>
      <c r="B153" s="1" t="str">
        <f ca="1">IFERROR(__xludf.DUMMYFUNCTION("""COMPUTED_VALUE"""),"Yes")</f>
        <v>Yes</v>
      </c>
      <c r="C153" s="3" t="str">
        <f ca="1">IFERROR(__xludf.DUMMYFUNCTION("""COMPUTED_VALUE"""),"Sworn Officer")</f>
        <v>Sworn Officer</v>
      </c>
      <c r="D153" s="1" t="str">
        <f ca="1">IFERROR(__xludf.DUMMYFUNCTION("""COMPUTED_VALUE"""),"")</f>
        <v/>
      </c>
      <c r="E153" s="1" t="str">
        <f ca="1">IFERROR(__xludf.DUMMYFUNCTION("""COMPUTED_VALUE"""),"Not at all")</f>
        <v>Not at all</v>
      </c>
      <c r="F153" s="1" t="str">
        <f ca="1">IFERROR(__xludf.DUMMYFUNCTION("""COMPUTED_VALUE"""),"No")</f>
        <v>No</v>
      </c>
      <c r="G153" s="1" t="str">
        <f ca="1">IFERROR(__xludf.DUMMYFUNCTION("""COMPUTED_VALUE"""),"Sometimes")</f>
        <v>Sometimes</v>
      </c>
      <c r="H153" s="1" t="str">
        <f ca="1">IFERROR(__xludf.DUMMYFUNCTION("""COMPUTED_VALUE"""),"Not at all")</f>
        <v>Not at all</v>
      </c>
      <c r="I153" s="1" t="str">
        <f ca="1">IFERROR(__xludf.DUMMYFUNCTION("""COMPUTED_VALUE"""),"No")</f>
        <v>No</v>
      </c>
      <c r="J153" s="1" t="str">
        <f ca="1">IFERROR(__xludf.DUMMYFUNCTION("""COMPUTED_VALUE"""),"No")</f>
        <v>No</v>
      </c>
      <c r="K153" s="1" t="str">
        <f ca="1">IFERROR(__xludf.DUMMYFUNCTION("""COMPUTED_VALUE"""),"Rarely")</f>
        <v>Rarely</v>
      </c>
      <c r="L153" s="1" t="str">
        <f ca="1">IFERROR(__xludf.DUMMYFUNCTION("""COMPUTED_VALUE"""),"Disagree")</f>
        <v>Disagree</v>
      </c>
      <c r="M153" s="1" t="str">
        <f ca="1">IFERROR(__xludf.DUMMYFUNCTION("""COMPUTED_VALUE"""),"Strongly Agree")</f>
        <v>Strongly Agree</v>
      </c>
      <c r="N153" s="1" t="str">
        <f ca="1">IFERROR(__xludf.DUMMYFUNCTION("""COMPUTED_VALUE"""),"Moderately")</f>
        <v>Moderately</v>
      </c>
      <c r="O153" s="1" t="str">
        <f ca="1">IFERROR(__xludf.DUMMYFUNCTION("""COMPUTED_VALUE"""),"Agree")</f>
        <v>Agree</v>
      </c>
      <c r="P153" s="1" t="str">
        <f ca="1">IFERROR(__xludf.DUMMYFUNCTION("""COMPUTED_VALUE"""),"Quite a bit")</f>
        <v>Quite a bit</v>
      </c>
      <c r="Q153" s="1" t="str">
        <f ca="1">IFERROR(__xludf.DUMMYFUNCTION("""COMPUTED_VALUE"""),"Quite a bit")</f>
        <v>Quite a bit</v>
      </c>
      <c r="R153" s="1" t="str">
        <f ca="1">IFERROR(__xludf.DUMMYFUNCTION("""COMPUTED_VALUE"""),"Quite a bit")</f>
        <v>Quite a bit</v>
      </c>
      <c r="S153" s="1" t="str">
        <f ca="1">IFERROR(__xludf.DUMMYFUNCTION("""COMPUTED_VALUE"""),"Moderately")</f>
        <v>Moderately</v>
      </c>
      <c r="T153" s="1" t="str">
        <f ca="1">IFERROR(__xludf.DUMMYFUNCTION("""COMPUTED_VALUE"""),"Moderately")</f>
        <v>Moderately</v>
      </c>
      <c r="U153" s="1" t="str">
        <f ca="1">IFERROR(__xludf.DUMMYFUNCTION("""COMPUTED_VALUE"""),"Moderately")</f>
        <v>Moderately</v>
      </c>
      <c r="V153" s="1" t="str">
        <f ca="1">IFERROR(__xludf.DUMMYFUNCTION("""COMPUTED_VALUE"""),"Moderately")</f>
        <v>Moderately</v>
      </c>
      <c r="W153" s="1" t="str">
        <f ca="1">IFERROR(__xludf.DUMMYFUNCTION("""COMPUTED_VALUE"""),"Moderately")</f>
        <v>Moderately</v>
      </c>
      <c r="X153" s="1" t="str">
        <f ca="1">IFERROR(__xludf.DUMMYFUNCTION("""COMPUTED_VALUE"""),"Moderately")</f>
        <v>Moderately</v>
      </c>
      <c r="Y153" s="1" t="str">
        <f ca="1">IFERROR(__xludf.DUMMYFUNCTION("""COMPUTED_VALUE"""),"Quite a bit")</f>
        <v>Quite a bit</v>
      </c>
      <c r="Z153" s="1" t="str">
        <f ca="1">IFERROR(__xludf.DUMMYFUNCTION("""COMPUTED_VALUE"""),"Negatively")</f>
        <v>Negatively</v>
      </c>
      <c r="AA153" s="1" t="str">
        <f ca="1">IFERROR(__xludf.DUMMYFUNCTION("""COMPUTED_VALUE"""),"Quite a bit")</f>
        <v>Quite a bit</v>
      </c>
      <c r="AB153" s="1" t="str">
        <f ca="1">IFERROR(__xludf.DUMMYFUNCTION("""COMPUTED_VALUE"""),"Extremely")</f>
        <v>Extremely</v>
      </c>
      <c r="AC153" s="1" t="str">
        <f ca="1">IFERROR(__xludf.DUMMYFUNCTION("""COMPUTED_VALUE"""),"Quite a bit")</f>
        <v>Quite a bit</v>
      </c>
      <c r="AD153" s="1" t="str">
        <f ca="1">IFERROR(__xludf.DUMMYFUNCTION("""COMPUTED_VALUE"""),"Not at all")</f>
        <v>Not at all</v>
      </c>
      <c r="AE153" s="1" t="str">
        <f ca="1">IFERROR(__xludf.DUMMYFUNCTION("""COMPUTED_VALUE"""),"Not at all")</f>
        <v>Not at all</v>
      </c>
      <c r="AF153" s="1" t="str">
        <f ca="1">IFERROR(__xludf.DUMMYFUNCTION("""COMPUTED_VALUE"""),"Often")</f>
        <v>Often</v>
      </c>
      <c r="AG153" s="1" t="str">
        <f ca="1">IFERROR(__xludf.DUMMYFUNCTION("""COMPUTED_VALUE"""),"Very Often")</f>
        <v>Very Often</v>
      </c>
      <c r="AH153" s="1" t="str">
        <f ca="1">IFERROR(__xludf.DUMMYFUNCTION("""COMPUTED_VALUE"""),"Never")</f>
        <v>Never</v>
      </c>
      <c r="AI153" s="1" t="str">
        <f ca="1">IFERROR(__xludf.DUMMYFUNCTION("""COMPUTED_VALUE"""),"Very Often")</f>
        <v>Very Often</v>
      </c>
      <c r="AJ153" s="1" t="str">
        <f ca="1">IFERROR(__xludf.DUMMYFUNCTION("""COMPUTED_VALUE"""),"Very Often")</f>
        <v>Very Often</v>
      </c>
      <c r="AK153" s="1" t="str">
        <f ca="1">IFERROR(__xludf.DUMMYFUNCTION("""COMPUTED_VALUE"""),"Very Often")</f>
        <v>Very Often</v>
      </c>
      <c r="AL153" s="1" t="str">
        <f ca="1">IFERROR(__xludf.DUMMYFUNCTION("""COMPUTED_VALUE"""),"Very Often")</f>
        <v>Very Often</v>
      </c>
      <c r="AM153" s="1" t="str">
        <f ca="1">IFERROR(__xludf.DUMMYFUNCTION("""COMPUTED_VALUE"""),"Very Often")</f>
        <v>Very Often</v>
      </c>
      <c r="AN153" s="1" t="str">
        <f ca="1">IFERROR(__xludf.DUMMYFUNCTION("""COMPUTED_VALUE"""),"Sometimes")</f>
        <v>Sometimes</v>
      </c>
      <c r="AO153" s="1" t="str">
        <f ca="1">IFERROR(__xludf.DUMMYFUNCTION("""COMPUTED_VALUE"""),"Sometimes")</f>
        <v>Sometimes</v>
      </c>
      <c r="AP153" s="1" t="str">
        <f ca="1">IFERROR(__xludf.DUMMYFUNCTION("""COMPUTED_VALUE"""),"Sometimes")</f>
        <v>Sometimes</v>
      </c>
      <c r="AQ153" s="1" t="str">
        <f ca="1">IFERROR(__xludf.DUMMYFUNCTION("""COMPUTED_VALUE"""),"Rarely")</f>
        <v>Rarely</v>
      </c>
      <c r="AR153" s="1" t="str">
        <f ca="1">IFERROR(__xludf.DUMMYFUNCTION("""COMPUTED_VALUE"""),"Never")</f>
        <v>Never</v>
      </c>
      <c r="AS153" s="1" t="str">
        <f ca="1">IFERROR(__xludf.DUMMYFUNCTION("""COMPUTED_VALUE"""),"Neutral")</f>
        <v>Neutral</v>
      </c>
      <c r="AT153" s="1" t="str">
        <f ca="1">IFERROR(__xludf.DUMMYFUNCTION("""COMPUTED_VALUE"""),"Agree")</f>
        <v>Agree</v>
      </c>
      <c r="AU153" s="1" t="str">
        <f ca="1">IFERROR(__xludf.DUMMYFUNCTION("""COMPUTED_VALUE"""),"Agree")</f>
        <v>Agree</v>
      </c>
      <c r="AV153" s="1" t="str">
        <f ca="1">IFERROR(__xludf.DUMMYFUNCTION("""COMPUTED_VALUE"""),"Neutral")</f>
        <v>Neutral</v>
      </c>
      <c r="AW153" s="1" t="str">
        <f ca="1">IFERROR(__xludf.DUMMYFUNCTION("""COMPUTED_VALUE"""),"Neutral")</f>
        <v>Neutral</v>
      </c>
      <c r="AX153" s="1" t="str">
        <f ca="1">IFERROR(__xludf.DUMMYFUNCTION("""COMPUTED_VALUE"""),"Neutral")</f>
        <v>Neutral</v>
      </c>
      <c r="AY153" s="1" t="str">
        <f ca="1">IFERROR(__xludf.DUMMYFUNCTION("""COMPUTED_VALUE"""),"Disagree")</f>
        <v>Disagree</v>
      </c>
      <c r="AZ153" s="1" t="str">
        <f ca="1">IFERROR(__xludf.DUMMYFUNCTION("""COMPUTED_VALUE"""),"Agree")</f>
        <v>Agree</v>
      </c>
      <c r="BA153" s="1" t="str">
        <f ca="1">IFERROR(__xludf.DUMMYFUNCTION("""COMPUTED_VALUE"""),"Agree")</f>
        <v>Agree</v>
      </c>
      <c r="BB153" s="1" t="str">
        <f ca="1">IFERROR(__xludf.DUMMYFUNCTION("""COMPUTED_VALUE"""),"Neutral")</f>
        <v>Neutral</v>
      </c>
      <c r="BC153" s="1" t="str">
        <f ca="1">IFERROR(__xludf.DUMMYFUNCTION("""COMPUTED_VALUE"""),"Join in Positive/ Healthy Family Activities")</f>
        <v>Join in Positive/ Healthy Family Activities</v>
      </c>
      <c r="BD153" s="1" t="str">
        <f ca="1">IFERROR(__xludf.DUMMYFUNCTION("""COMPUTED_VALUE"""),"Never")</f>
        <v>Never</v>
      </c>
      <c r="BF153" s="1">
        <f t="shared" ca="1" si="0"/>
        <v>1</v>
      </c>
      <c r="BG153" s="7" t="b">
        <f t="shared" ca="1" si="1"/>
        <v>0</v>
      </c>
      <c r="BH153" s="1">
        <f t="shared" ca="1" si="2"/>
        <v>1</v>
      </c>
      <c r="BI153" s="10">
        <f t="shared" ca="1" si="3"/>
        <v>2</v>
      </c>
      <c r="BJ153" s="10">
        <f t="shared" ca="1" si="4"/>
        <v>3</v>
      </c>
      <c r="BK153" s="10">
        <f t="shared" ca="1" si="5"/>
        <v>1</v>
      </c>
      <c r="BL153" s="10">
        <f t="shared" ref="BL153:BM153" ca="1" si="906">IF(I153="Yes",1,IF(I153="No",2))</f>
        <v>2</v>
      </c>
      <c r="BM153" s="10">
        <f t="shared" ca="1" si="906"/>
        <v>2</v>
      </c>
      <c r="BN153" s="10">
        <f t="shared" ca="1" si="7"/>
        <v>2</v>
      </c>
      <c r="BO153" s="10">
        <f t="shared" ref="BO153:BP153" ca="1" si="907">IF(L153="Strongly Disagree",1,IF(L153="Disagree",2,IF(L153="Neutral",3,IF(L153="Agree",4,IF(L153="Strongly Agree",5)))))</f>
        <v>2</v>
      </c>
      <c r="BP153" s="10">
        <f t="shared" ca="1" si="907"/>
        <v>5</v>
      </c>
      <c r="BQ153" s="10">
        <f t="shared" ca="1" si="9"/>
        <v>3</v>
      </c>
      <c r="BR153" s="1">
        <f t="shared" ca="1" si="10"/>
        <v>4</v>
      </c>
      <c r="BS153" s="10">
        <f t="shared" ref="BS153:CB153" ca="1" si="908">IF(P153="Not at all",1,IF(P153="A little bit",2,IF(P153="Moderately",3,IF(P153="Quite a bit",4,IF(P153="Extremely",5)))))</f>
        <v>4</v>
      </c>
      <c r="BT153" s="10">
        <f t="shared" ca="1" si="908"/>
        <v>4</v>
      </c>
      <c r="BU153" s="10">
        <f t="shared" ca="1" si="908"/>
        <v>4</v>
      </c>
      <c r="BV153" s="10">
        <f t="shared" ca="1" si="908"/>
        <v>3</v>
      </c>
      <c r="BW153" s="10">
        <f t="shared" ca="1" si="908"/>
        <v>3</v>
      </c>
      <c r="BX153" s="10">
        <f t="shared" ca="1" si="908"/>
        <v>3</v>
      </c>
      <c r="BY153" s="10">
        <f t="shared" ca="1" si="908"/>
        <v>3</v>
      </c>
      <c r="BZ153" s="10">
        <f t="shared" ca="1" si="908"/>
        <v>3</v>
      </c>
      <c r="CA153" s="10">
        <f t="shared" ca="1" si="908"/>
        <v>3</v>
      </c>
      <c r="CB153" s="10">
        <f t="shared" ca="1" si="908"/>
        <v>4</v>
      </c>
      <c r="CC153" s="10">
        <f t="shared" ca="1" si="12"/>
        <v>1</v>
      </c>
      <c r="CD153" s="10">
        <f t="shared" ref="CD153:CH153" ca="1" si="909">IF(AA153="Not at all",1,IF(AA153="A little bit",2,IF(AA153="Moderately",3,IF(AA153="Quite a bit",4,IF(AA153="Extremely",5)))))</f>
        <v>4</v>
      </c>
      <c r="CE153" s="10">
        <f t="shared" ca="1" si="909"/>
        <v>5</v>
      </c>
      <c r="CF153" s="10">
        <f t="shared" ca="1" si="909"/>
        <v>4</v>
      </c>
      <c r="CG153" s="10">
        <f t="shared" ca="1" si="909"/>
        <v>1</v>
      </c>
      <c r="CH153" s="10">
        <f t="shared" ca="1" si="909"/>
        <v>1</v>
      </c>
      <c r="CI153" s="10">
        <f t="shared" ref="CI153:CT153" ca="1" si="910">IF(AF153="Never",1,IF(AF153="Rarely",2,IF(AF153="Sometimes",3,IF(AF153="Often",4,IF(AF153="Very Often",5)))))</f>
        <v>4</v>
      </c>
      <c r="CJ153" s="10">
        <f t="shared" ca="1" si="910"/>
        <v>5</v>
      </c>
      <c r="CK153" s="10">
        <f t="shared" ca="1" si="910"/>
        <v>1</v>
      </c>
      <c r="CL153" s="10">
        <f t="shared" ca="1" si="910"/>
        <v>5</v>
      </c>
      <c r="CM153" s="10">
        <f t="shared" ca="1" si="910"/>
        <v>5</v>
      </c>
      <c r="CN153" s="10">
        <f t="shared" ca="1" si="910"/>
        <v>5</v>
      </c>
      <c r="CO153" s="10">
        <f t="shared" ca="1" si="910"/>
        <v>5</v>
      </c>
      <c r="CP153" s="10">
        <f t="shared" ca="1" si="910"/>
        <v>5</v>
      </c>
      <c r="CQ153" s="10">
        <f t="shared" ca="1" si="910"/>
        <v>3</v>
      </c>
      <c r="CR153" s="10">
        <f t="shared" ca="1" si="910"/>
        <v>3</v>
      </c>
      <c r="CS153" s="10">
        <f t="shared" ca="1" si="910"/>
        <v>3</v>
      </c>
      <c r="CT153" s="10">
        <f t="shared" ca="1" si="910"/>
        <v>2</v>
      </c>
      <c r="CU153" s="10">
        <f t="shared" ca="1" si="15"/>
        <v>1</v>
      </c>
      <c r="CV153" s="1">
        <f t="shared" ref="CV153:DE153" ca="1" si="911">IF(AS153="Strongly Disagree",1,IF(AS153="Disagree",2,IF(AS153="Neutral",3,IF(AS153="Agree",4,IF(AS153="Strongly Agree",5)))))</f>
        <v>3</v>
      </c>
      <c r="CW153" s="1">
        <f t="shared" ca="1" si="911"/>
        <v>4</v>
      </c>
      <c r="CX153" s="1">
        <f t="shared" ca="1" si="911"/>
        <v>4</v>
      </c>
      <c r="CY153" s="1">
        <f t="shared" ca="1" si="911"/>
        <v>3</v>
      </c>
      <c r="CZ153" s="1">
        <f t="shared" ca="1" si="911"/>
        <v>3</v>
      </c>
      <c r="DA153" s="1">
        <f t="shared" ca="1" si="911"/>
        <v>3</v>
      </c>
      <c r="DB153" s="1">
        <f t="shared" ca="1" si="911"/>
        <v>2</v>
      </c>
      <c r="DC153" s="1">
        <f t="shared" ca="1" si="911"/>
        <v>4</v>
      </c>
      <c r="DD153" s="1">
        <f t="shared" ca="1" si="911"/>
        <v>4</v>
      </c>
      <c r="DE153" s="1">
        <f t="shared" ca="1" si="911"/>
        <v>3</v>
      </c>
      <c r="DG153" s="1">
        <f t="shared" ca="1" si="17"/>
        <v>1</v>
      </c>
    </row>
    <row r="154" spans="1:111" ht="15">
      <c r="A154" s="8">
        <f ca="1">IFERROR(__xludf.DUMMYFUNCTION("""COMPUTED_VALUE"""),43802.8616151273)</f>
        <v>43802.861615127302</v>
      </c>
      <c r="B154" s="1" t="str">
        <f ca="1">IFERROR(__xludf.DUMMYFUNCTION("""COMPUTED_VALUE"""),"Yes")</f>
        <v>Yes</v>
      </c>
      <c r="C154" s="3" t="str">
        <f ca="1">IFERROR(__xludf.DUMMYFUNCTION("""COMPUTED_VALUE"""),"Sworn Officer")</f>
        <v>Sworn Officer</v>
      </c>
      <c r="D154" s="1" t="str">
        <f ca="1">IFERROR(__xludf.DUMMYFUNCTION("""COMPUTED_VALUE"""),"20+ years")</f>
        <v>20+ years</v>
      </c>
      <c r="E154" s="1" t="str">
        <f ca="1">IFERROR(__xludf.DUMMYFUNCTION("""COMPUTED_VALUE"""),"Moderately")</f>
        <v>Moderately</v>
      </c>
      <c r="F154" s="1" t="str">
        <f ca="1">IFERROR(__xludf.DUMMYFUNCTION("""COMPUTED_VALUE"""),"No")</f>
        <v>No</v>
      </c>
      <c r="G154" s="1" t="str">
        <f ca="1">IFERROR(__xludf.DUMMYFUNCTION("""COMPUTED_VALUE"""),"Sometimes")</f>
        <v>Sometimes</v>
      </c>
      <c r="H154" s="1" t="str">
        <f ca="1">IFERROR(__xludf.DUMMYFUNCTION("""COMPUTED_VALUE"""),"Moderately")</f>
        <v>Moderately</v>
      </c>
      <c r="I154" s="1" t="str">
        <f ca="1">IFERROR(__xludf.DUMMYFUNCTION("""COMPUTED_VALUE"""),"No")</f>
        <v>No</v>
      </c>
      <c r="J154" s="1" t="str">
        <f ca="1">IFERROR(__xludf.DUMMYFUNCTION("""COMPUTED_VALUE"""),"No")</f>
        <v>No</v>
      </c>
      <c r="K154" s="1" t="str">
        <f ca="1">IFERROR(__xludf.DUMMYFUNCTION("""COMPUTED_VALUE"""),"Rarely")</f>
        <v>Rarely</v>
      </c>
      <c r="L154" s="1" t="str">
        <f ca="1">IFERROR(__xludf.DUMMYFUNCTION("""COMPUTED_VALUE"""),"Neutral")</f>
        <v>Neutral</v>
      </c>
      <c r="M154" s="1" t="str">
        <f ca="1">IFERROR(__xludf.DUMMYFUNCTION("""COMPUTED_VALUE"""),"Agree")</f>
        <v>Agree</v>
      </c>
      <c r="N154" s="1" t="str">
        <f ca="1">IFERROR(__xludf.DUMMYFUNCTION("""COMPUTED_VALUE"""),"Moderately")</f>
        <v>Moderately</v>
      </c>
      <c r="O154" s="1" t="str">
        <f ca="1">IFERROR(__xludf.DUMMYFUNCTION("""COMPUTED_VALUE"""),"Agree")</f>
        <v>Agree</v>
      </c>
      <c r="P154" s="1" t="str">
        <f ca="1">IFERROR(__xludf.DUMMYFUNCTION("""COMPUTED_VALUE"""),"Quite a bit")</f>
        <v>Quite a bit</v>
      </c>
      <c r="Q154" s="1" t="str">
        <f ca="1">IFERROR(__xludf.DUMMYFUNCTION("""COMPUTED_VALUE"""),"Quite a bit")</f>
        <v>Quite a bit</v>
      </c>
      <c r="R154" s="1" t="str">
        <f ca="1">IFERROR(__xludf.DUMMYFUNCTION("""COMPUTED_VALUE"""),"Quite a bit")</f>
        <v>Quite a bit</v>
      </c>
      <c r="S154" s="1" t="str">
        <f ca="1">IFERROR(__xludf.DUMMYFUNCTION("""COMPUTED_VALUE"""),"Moderately")</f>
        <v>Moderately</v>
      </c>
      <c r="T154" s="1" t="str">
        <f ca="1">IFERROR(__xludf.DUMMYFUNCTION("""COMPUTED_VALUE"""),"Moderately")</f>
        <v>Moderately</v>
      </c>
      <c r="U154" s="1" t="str">
        <f ca="1">IFERROR(__xludf.DUMMYFUNCTION("""COMPUTED_VALUE"""),"Quite a bit")</f>
        <v>Quite a bit</v>
      </c>
      <c r="V154" s="1" t="str">
        <f ca="1">IFERROR(__xludf.DUMMYFUNCTION("""COMPUTED_VALUE"""),"Quite a bit")</f>
        <v>Quite a bit</v>
      </c>
      <c r="W154" s="1" t="str">
        <f ca="1">IFERROR(__xludf.DUMMYFUNCTION("""COMPUTED_VALUE"""),"Not at all")</f>
        <v>Not at all</v>
      </c>
      <c r="X154" s="1" t="str">
        <f ca="1">IFERROR(__xludf.DUMMYFUNCTION("""COMPUTED_VALUE"""),"Quite a bit")</f>
        <v>Quite a bit</v>
      </c>
      <c r="Y154" s="1" t="str">
        <f ca="1">IFERROR(__xludf.DUMMYFUNCTION("""COMPUTED_VALUE"""),"Quite a bit")</f>
        <v>Quite a bit</v>
      </c>
      <c r="Z154" s="1" t="str">
        <f ca="1">IFERROR(__xludf.DUMMYFUNCTION("""COMPUTED_VALUE"""),"Negatively")</f>
        <v>Negatively</v>
      </c>
      <c r="AA154" s="1" t="str">
        <f ca="1">IFERROR(__xludf.DUMMYFUNCTION("""COMPUTED_VALUE"""),"Quite a bit")</f>
        <v>Quite a bit</v>
      </c>
      <c r="AB154" s="1" t="str">
        <f ca="1">IFERROR(__xludf.DUMMYFUNCTION("""COMPUTED_VALUE"""),"Quite a bit")</f>
        <v>Quite a bit</v>
      </c>
      <c r="AC154" s="1" t="str">
        <f ca="1">IFERROR(__xludf.DUMMYFUNCTION("""COMPUTED_VALUE"""),"Quite a bit")</f>
        <v>Quite a bit</v>
      </c>
      <c r="AD154" s="1" t="str">
        <f ca="1">IFERROR(__xludf.DUMMYFUNCTION("""COMPUTED_VALUE"""),"Not at all")</f>
        <v>Not at all</v>
      </c>
      <c r="AE154" s="1" t="str">
        <f ca="1">IFERROR(__xludf.DUMMYFUNCTION("""COMPUTED_VALUE"""),"Not at all")</f>
        <v>Not at all</v>
      </c>
      <c r="AF154" s="1" t="str">
        <f ca="1">IFERROR(__xludf.DUMMYFUNCTION("""COMPUTED_VALUE"""),"Rarely")</f>
        <v>Rarely</v>
      </c>
      <c r="AG154" s="1" t="str">
        <f ca="1">IFERROR(__xludf.DUMMYFUNCTION("""COMPUTED_VALUE"""),"Often")</f>
        <v>Often</v>
      </c>
      <c r="AH154" s="1" t="str">
        <f ca="1">IFERROR(__xludf.DUMMYFUNCTION("""COMPUTED_VALUE"""),"Never")</f>
        <v>Never</v>
      </c>
      <c r="AI154" s="1" t="str">
        <f ca="1">IFERROR(__xludf.DUMMYFUNCTION("""COMPUTED_VALUE"""),"Sometimes")</f>
        <v>Sometimes</v>
      </c>
      <c r="AJ154" s="1" t="str">
        <f ca="1">IFERROR(__xludf.DUMMYFUNCTION("""COMPUTED_VALUE"""),"Rarely")</f>
        <v>Rarely</v>
      </c>
      <c r="AK154" s="1" t="str">
        <f ca="1">IFERROR(__xludf.DUMMYFUNCTION("""COMPUTED_VALUE"""),"Sometimes")</f>
        <v>Sometimes</v>
      </c>
      <c r="AL154" s="1" t="str">
        <f ca="1">IFERROR(__xludf.DUMMYFUNCTION("""COMPUTED_VALUE"""),"Never")</f>
        <v>Never</v>
      </c>
      <c r="AM154" s="1" t="str">
        <f ca="1">IFERROR(__xludf.DUMMYFUNCTION("""COMPUTED_VALUE"""),"Never")</f>
        <v>Never</v>
      </c>
      <c r="AN154" s="1" t="str">
        <f ca="1">IFERROR(__xludf.DUMMYFUNCTION("""COMPUTED_VALUE"""),"Sometimes")</f>
        <v>Sometimes</v>
      </c>
      <c r="AO154" s="1" t="str">
        <f ca="1">IFERROR(__xludf.DUMMYFUNCTION("""COMPUTED_VALUE"""),"Sometimes")</f>
        <v>Sometimes</v>
      </c>
      <c r="AP154" s="1" t="str">
        <f ca="1">IFERROR(__xludf.DUMMYFUNCTION("""COMPUTED_VALUE"""),"Sometimes")</f>
        <v>Sometimes</v>
      </c>
      <c r="AQ154" s="1" t="str">
        <f ca="1">IFERROR(__xludf.DUMMYFUNCTION("""COMPUTED_VALUE"""),"Never")</f>
        <v>Never</v>
      </c>
      <c r="AR154" s="1" t="str">
        <f ca="1">IFERROR(__xludf.DUMMYFUNCTION("""COMPUTED_VALUE"""),"Never")</f>
        <v>Never</v>
      </c>
      <c r="AS154" s="1" t="str">
        <f ca="1">IFERROR(__xludf.DUMMYFUNCTION("""COMPUTED_VALUE"""),"Agree")</f>
        <v>Agree</v>
      </c>
      <c r="AT154" s="1" t="str">
        <f ca="1">IFERROR(__xludf.DUMMYFUNCTION("""COMPUTED_VALUE"""),"Neutral")</f>
        <v>Neutral</v>
      </c>
      <c r="AU154" s="1" t="str">
        <f ca="1">IFERROR(__xludf.DUMMYFUNCTION("""COMPUTED_VALUE"""),"Agree")</f>
        <v>Agree</v>
      </c>
      <c r="AV154" s="1" t="str">
        <f ca="1">IFERROR(__xludf.DUMMYFUNCTION("""COMPUTED_VALUE"""),"Neutral")</f>
        <v>Neutral</v>
      </c>
      <c r="AW154" s="1" t="str">
        <f ca="1">IFERROR(__xludf.DUMMYFUNCTION("""COMPUTED_VALUE"""),"Agree")</f>
        <v>Agree</v>
      </c>
      <c r="AX154" s="1" t="str">
        <f ca="1">IFERROR(__xludf.DUMMYFUNCTION("""COMPUTED_VALUE"""),"Neutral")</f>
        <v>Neutral</v>
      </c>
      <c r="AY154" s="1" t="str">
        <f ca="1">IFERROR(__xludf.DUMMYFUNCTION("""COMPUTED_VALUE"""),"Agree")</f>
        <v>Agree</v>
      </c>
      <c r="AZ154" s="1" t="str">
        <f ca="1">IFERROR(__xludf.DUMMYFUNCTION("""COMPUTED_VALUE"""),"Agree")</f>
        <v>Agree</v>
      </c>
      <c r="BA154" s="1" t="str">
        <f ca="1">IFERROR(__xludf.DUMMYFUNCTION("""COMPUTED_VALUE"""),"Neutral")</f>
        <v>Neutral</v>
      </c>
      <c r="BB154" s="1" t="str">
        <f ca="1">IFERROR(__xludf.DUMMYFUNCTION("""COMPUTED_VALUE"""),"Disagree")</f>
        <v>Disagree</v>
      </c>
      <c r="BC154" s="1" t="str">
        <f ca="1">IFERROR(__xludf.DUMMYFUNCTION("""COMPUTED_VALUE"""),"Isolate Yourself, Join in Positive/ Healthy Family Activities, Exercise, Participate in Healthy Recreation/Hobbies")</f>
        <v>Isolate Yourself, Join in Positive/ Healthy Family Activities, Exercise, Participate in Healthy Recreation/Hobbies</v>
      </c>
      <c r="BD154" s="1" t="str">
        <f ca="1">IFERROR(__xludf.DUMMYFUNCTION("""COMPUTED_VALUE"""),"Never")</f>
        <v>Never</v>
      </c>
      <c r="BF154" s="1">
        <f t="shared" ca="1" si="0"/>
        <v>1</v>
      </c>
      <c r="BG154" s="7">
        <f t="shared" ca="1" si="1"/>
        <v>4</v>
      </c>
      <c r="BH154" s="1">
        <f t="shared" ca="1" si="2"/>
        <v>3</v>
      </c>
      <c r="BI154" s="10">
        <f t="shared" ca="1" si="3"/>
        <v>2</v>
      </c>
      <c r="BJ154" s="10">
        <f t="shared" ca="1" si="4"/>
        <v>3</v>
      </c>
      <c r="BK154" s="10">
        <f t="shared" ca="1" si="5"/>
        <v>3</v>
      </c>
      <c r="BL154" s="10">
        <f t="shared" ref="BL154:BM154" ca="1" si="912">IF(I154="Yes",1,IF(I154="No",2))</f>
        <v>2</v>
      </c>
      <c r="BM154" s="10">
        <f t="shared" ca="1" si="912"/>
        <v>2</v>
      </c>
      <c r="BN154" s="10">
        <f t="shared" ca="1" si="7"/>
        <v>2</v>
      </c>
      <c r="BO154" s="10">
        <f t="shared" ref="BO154:BP154" ca="1" si="913">IF(L154="Strongly Disagree",1,IF(L154="Disagree",2,IF(L154="Neutral",3,IF(L154="Agree",4,IF(L154="Strongly Agree",5)))))</f>
        <v>3</v>
      </c>
      <c r="BP154" s="10">
        <f t="shared" ca="1" si="913"/>
        <v>4</v>
      </c>
      <c r="BQ154" s="10">
        <f t="shared" ca="1" si="9"/>
        <v>3</v>
      </c>
      <c r="BR154" s="1">
        <f t="shared" ca="1" si="10"/>
        <v>4</v>
      </c>
      <c r="BS154" s="10">
        <f t="shared" ref="BS154:CB154" ca="1" si="914">IF(P154="Not at all",1,IF(P154="A little bit",2,IF(P154="Moderately",3,IF(P154="Quite a bit",4,IF(P154="Extremely",5)))))</f>
        <v>4</v>
      </c>
      <c r="BT154" s="10">
        <f t="shared" ca="1" si="914"/>
        <v>4</v>
      </c>
      <c r="BU154" s="10">
        <f t="shared" ca="1" si="914"/>
        <v>4</v>
      </c>
      <c r="BV154" s="10">
        <f t="shared" ca="1" si="914"/>
        <v>3</v>
      </c>
      <c r="BW154" s="10">
        <f t="shared" ca="1" si="914"/>
        <v>3</v>
      </c>
      <c r="BX154" s="10">
        <f t="shared" ca="1" si="914"/>
        <v>4</v>
      </c>
      <c r="BY154" s="10">
        <f t="shared" ca="1" si="914"/>
        <v>4</v>
      </c>
      <c r="BZ154" s="10">
        <f t="shared" ca="1" si="914"/>
        <v>1</v>
      </c>
      <c r="CA154" s="10">
        <f t="shared" ca="1" si="914"/>
        <v>4</v>
      </c>
      <c r="CB154" s="10">
        <f t="shared" ca="1" si="914"/>
        <v>4</v>
      </c>
      <c r="CC154" s="10">
        <f t="shared" ca="1" si="12"/>
        <v>1</v>
      </c>
      <c r="CD154" s="10">
        <f t="shared" ref="CD154:CH154" ca="1" si="915">IF(AA154="Not at all",1,IF(AA154="A little bit",2,IF(AA154="Moderately",3,IF(AA154="Quite a bit",4,IF(AA154="Extremely",5)))))</f>
        <v>4</v>
      </c>
      <c r="CE154" s="10">
        <f t="shared" ca="1" si="915"/>
        <v>4</v>
      </c>
      <c r="CF154" s="10">
        <f t="shared" ca="1" si="915"/>
        <v>4</v>
      </c>
      <c r="CG154" s="10">
        <f t="shared" ca="1" si="915"/>
        <v>1</v>
      </c>
      <c r="CH154" s="10">
        <f t="shared" ca="1" si="915"/>
        <v>1</v>
      </c>
      <c r="CI154" s="10">
        <f t="shared" ref="CI154:CT154" ca="1" si="916">IF(AF154="Never",1,IF(AF154="Rarely",2,IF(AF154="Sometimes",3,IF(AF154="Often",4,IF(AF154="Very Often",5)))))</f>
        <v>2</v>
      </c>
      <c r="CJ154" s="10">
        <f t="shared" ca="1" si="916"/>
        <v>4</v>
      </c>
      <c r="CK154" s="10">
        <f t="shared" ca="1" si="916"/>
        <v>1</v>
      </c>
      <c r="CL154" s="10">
        <f t="shared" ca="1" si="916"/>
        <v>3</v>
      </c>
      <c r="CM154" s="10">
        <f t="shared" ca="1" si="916"/>
        <v>2</v>
      </c>
      <c r="CN154" s="10">
        <f t="shared" ca="1" si="916"/>
        <v>3</v>
      </c>
      <c r="CO154" s="10">
        <f t="shared" ca="1" si="916"/>
        <v>1</v>
      </c>
      <c r="CP154" s="10">
        <f t="shared" ca="1" si="916"/>
        <v>1</v>
      </c>
      <c r="CQ154" s="10">
        <f t="shared" ca="1" si="916"/>
        <v>3</v>
      </c>
      <c r="CR154" s="10">
        <f t="shared" ca="1" si="916"/>
        <v>3</v>
      </c>
      <c r="CS154" s="10">
        <f t="shared" ca="1" si="916"/>
        <v>3</v>
      </c>
      <c r="CT154" s="10">
        <f t="shared" ca="1" si="916"/>
        <v>1</v>
      </c>
      <c r="CU154" s="10">
        <f t="shared" ca="1" si="15"/>
        <v>1</v>
      </c>
      <c r="CV154" s="1">
        <f t="shared" ref="CV154:DE154" ca="1" si="917">IF(AS154="Strongly Disagree",1,IF(AS154="Disagree",2,IF(AS154="Neutral",3,IF(AS154="Agree",4,IF(AS154="Strongly Agree",5)))))</f>
        <v>4</v>
      </c>
      <c r="CW154" s="1">
        <f t="shared" ca="1" si="917"/>
        <v>3</v>
      </c>
      <c r="CX154" s="1">
        <f t="shared" ca="1" si="917"/>
        <v>4</v>
      </c>
      <c r="CY154" s="1">
        <f t="shared" ca="1" si="917"/>
        <v>3</v>
      </c>
      <c r="CZ154" s="1">
        <f t="shared" ca="1" si="917"/>
        <v>4</v>
      </c>
      <c r="DA154" s="1">
        <f t="shared" ca="1" si="917"/>
        <v>3</v>
      </c>
      <c r="DB154" s="1">
        <f t="shared" ca="1" si="917"/>
        <v>4</v>
      </c>
      <c r="DC154" s="1">
        <f t="shared" ca="1" si="917"/>
        <v>4</v>
      </c>
      <c r="DD154" s="1">
        <f t="shared" ca="1" si="917"/>
        <v>3</v>
      </c>
      <c r="DE154" s="1">
        <f t="shared" ca="1" si="917"/>
        <v>2</v>
      </c>
      <c r="DG154" s="1">
        <f t="shared" ca="1" si="17"/>
        <v>1</v>
      </c>
    </row>
    <row r="155" spans="1:111" ht="15">
      <c r="A155" s="8">
        <f ca="1">IFERROR(__xludf.DUMMYFUNCTION("""COMPUTED_VALUE"""),43802.8964555787)</f>
        <v>43802.896455578702</v>
      </c>
      <c r="B155" s="1" t="str">
        <f ca="1">IFERROR(__xludf.DUMMYFUNCTION("""COMPUTED_VALUE"""),"Yes")</f>
        <v>Yes</v>
      </c>
      <c r="C155" s="3" t="str">
        <f ca="1">IFERROR(__xludf.DUMMYFUNCTION("""COMPUTED_VALUE"""),"Sworn Officer")</f>
        <v>Sworn Officer</v>
      </c>
      <c r="D155" s="1" t="str">
        <f ca="1">IFERROR(__xludf.DUMMYFUNCTION("""COMPUTED_VALUE"""),"20+ years")</f>
        <v>20+ years</v>
      </c>
      <c r="E155" s="1" t="str">
        <f ca="1">IFERROR(__xludf.DUMMYFUNCTION("""COMPUTED_VALUE"""),"Quite a bit")</f>
        <v>Quite a bit</v>
      </c>
      <c r="F155" s="1" t="str">
        <f ca="1">IFERROR(__xludf.DUMMYFUNCTION("""COMPUTED_VALUE"""),"Yes")</f>
        <v>Yes</v>
      </c>
      <c r="G155" s="1" t="str">
        <f ca="1">IFERROR(__xludf.DUMMYFUNCTION("""COMPUTED_VALUE"""),"Sometimes")</f>
        <v>Sometimes</v>
      </c>
      <c r="H155" s="1" t="str">
        <f ca="1">IFERROR(__xludf.DUMMYFUNCTION("""COMPUTED_VALUE"""),"Moderately")</f>
        <v>Moderately</v>
      </c>
      <c r="I155" s="1" t="str">
        <f ca="1">IFERROR(__xludf.DUMMYFUNCTION("""COMPUTED_VALUE"""),"No")</f>
        <v>No</v>
      </c>
      <c r="J155" s="1" t="str">
        <f ca="1">IFERROR(__xludf.DUMMYFUNCTION("""COMPUTED_VALUE"""),"Yes")</f>
        <v>Yes</v>
      </c>
      <c r="K155" s="1" t="str">
        <f ca="1">IFERROR(__xludf.DUMMYFUNCTION("""COMPUTED_VALUE"""),"Rarely")</f>
        <v>Rarely</v>
      </c>
      <c r="L155" s="1" t="str">
        <f ca="1">IFERROR(__xludf.DUMMYFUNCTION("""COMPUTED_VALUE"""),"Disagree")</f>
        <v>Disagree</v>
      </c>
      <c r="M155" s="1" t="str">
        <f ca="1">IFERROR(__xludf.DUMMYFUNCTION("""COMPUTED_VALUE"""),"Agree")</f>
        <v>Agree</v>
      </c>
      <c r="N155" s="1" t="str">
        <f ca="1">IFERROR(__xludf.DUMMYFUNCTION("""COMPUTED_VALUE"""),"Quite a bit")</f>
        <v>Quite a bit</v>
      </c>
      <c r="O155" s="1" t="str">
        <f ca="1">IFERROR(__xludf.DUMMYFUNCTION("""COMPUTED_VALUE"""),"Agree")</f>
        <v>Agree</v>
      </c>
      <c r="P155" s="1" t="str">
        <f ca="1">IFERROR(__xludf.DUMMYFUNCTION("""COMPUTED_VALUE"""),"Quite a bit")</f>
        <v>Quite a bit</v>
      </c>
      <c r="Q155" s="1" t="str">
        <f ca="1">IFERROR(__xludf.DUMMYFUNCTION("""COMPUTED_VALUE"""),"Moderately")</f>
        <v>Moderately</v>
      </c>
      <c r="R155" s="1" t="str">
        <f ca="1">IFERROR(__xludf.DUMMYFUNCTION("""COMPUTED_VALUE"""),"Moderately")</f>
        <v>Moderately</v>
      </c>
      <c r="S155" s="1" t="str">
        <f ca="1">IFERROR(__xludf.DUMMYFUNCTION("""COMPUTED_VALUE"""),"Moderately")</f>
        <v>Moderately</v>
      </c>
      <c r="T155" s="1" t="str">
        <f ca="1">IFERROR(__xludf.DUMMYFUNCTION("""COMPUTED_VALUE"""),"Moderately")</f>
        <v>Moderately</v>
      </c>
      <c r="U155" s="1" t="str">
        <f ca="1">IFERROR(__xludf.DUMMYFUNCTION("""COMPUTED_VALUE"""),"Moderately")</f>
        <v>Moderately</v>
      </c>
      <c r="V155" s="1" t="str">
        <f ca="1">IFERROR(__xludf.DUMMYFUNCTION("""COMPUTED_VALUE"""),"Quite a bit")</f>
        <v>Quite a bit</v>
      </c>
      <c r="W155" s="1" t="str">
        <f ca="1">IFERROR(__xludf.DUMMYFUNCTION("""COMPUTED_VALUE"""),"A little bit")</f>
        <v>A little bit</v>
      </c>
      <c r="X155" s="1" t="str">
        <f ca="1">IFERROR(__xludf.DUMMYFUNCTION("""COMPUTED_VALUE"""),"A little bit")</f>
        <v>A little bit</v>
      </c>
      <c r="Y155" s="1" t="str">
        <f ca="1">IFERROR(__xludf.DUMMYFUNCTION("""COMPUTED_VALUE"""),"Moderately")</f>
        <v>Moderately</v>
      </c>
      <c r="Z155" s="1" t="str">
        <f ca="1">IFERROR(__xludf.DUMMYFUNCTION("""COMPUTED_VALUE"""),"Not at all")</f>
        <v>Not at all</v>
      </c>
      <c r="AA155" s="1" t="str">
        <f ca="1">IFERROR(__xludf.DUMMYFUNCTION("""COMPUTED_VALUE"""),"Not at all")</f>
        <v>Not at all</v>
      </c>
      <c r="AB155" s="1" t="str">
        <f ca="1">IFERROR(__xludf.DUMMYFUNCTION("""COMPUTED_VALUE"""),"Extremely")</f>
        <v>Extremely</v>
      </c>
      <c r="AC155" s="1" t="str">
        <f ca="1">IFERROR(__xludf.DUMMYFUNCTION("""COMPUTED_VALUE"""),"Extremely")</f>
        <v>Extremely</v>
      </c>
      <c r="AD155" s="1" t="str">
        <f ca="1">IFERROR(__xludf.DUMMYFUNCTION("""COMPUTED_VALUE"""),"Quite a bit")</f>
        <v>Quite a bit</v>
      </c>
      <c r="AE155" s="1" t="str">
        <f ca="1">IFERROR(__xludf.DUMMYFUNCTION("""COMPUTED_VALUE"""),"A little bit")</f>
        <v>A little bit</v>
      </c>
      <c r="AF155" s="1" t="str">
        <f ca="1">IFERROR(__xludf.DUMMYFUNCTION("""COMPUTED_VALUE"""),"Rarely")</f>
        <v>Rarely</v>
      </c>
      <c r="AG155" s="1" t="str">
        <f ca="1">IFERROR(__xludf.DUMMYFUNCTION("""COMPUTED_VALUE"""),"Very Often")</f>
        <v>Very Often</v>
      </c>
      <c r="AH155" s="1" t="str">
        <f ca="1">IFERROR(__xludf.DUMMYFUNCTION("""COMPUTED_VALUE"""),"Never")</f>
        <v>Never</v>
      </c>
      <c r="AI155" s="1" t="str">
        <f ca="1">IFERROR(__xludf.DUMMYFUNCTION("""COMPUTED_VALUE"""),"Rarely")</f>
        <v>Rarely</v>
      </c>
      <c r="AJ155" s="1" t="str">
        <f ca="1">IFERROR(__xludf.DUMMYFUNCTION("""COMPUTED_VALUE"""),"Rarely")</f>
        <v>Rarely</v>
      </c>
      <c r="AK155" s="1" t="str">
        <f ca="1">IFERROR(__xludf.DUMMYFUNCTION("""COMPUTED_VALUE"""),"Rarely")</f>
        <v>Rarely</v>
      </c>
      <c r="AL155" s="1" t="str">
        <f ca="1">IFERROR(__xludf.DUMMYFUNCTION("""COMPUTED_VALUE"""),"Rarely")</f>
        <v>Rarely</v>
      </c>
      <c r="AM155" s="1" t="str">
        <f ca="1">IFERROR(__xludf.DUMMYFUNCTION("""COMPUTED_VALUE"""),"Rarely")</f>
        <v>Rarely</v>
      </c>
      <c r="AN155" s="1" t="str">
        <f ca="1">IFERROR(__xludf.DUMMYFUNCTION("""COMPUTED_VALUE"""),"Rarely")</f>
        <v>Rarely</v>
      </c>
      <c r="AO155" s="1" t="str">
        <f ca="1">IFERROR(__xludf.DUMMYFUNCTION("""COMPUTED_VALUE"""),"Never")</f>
        <v>Never</v>
      </c>
      <c r="AP155" s="1" t="str">
        <f ca="1">IFERROR(__xludf.DUMMYFUNCTION("""COMPUTED_VALUE"""),"Never")</f>
        <v>Never</v>
      </c>
      <c r="AQ155" s="1" t="str">
        <f ca="1">IFERROR(__xludf.DUMMYFUNCTION("""COMPUTED_VALUE"""),"Never")</f>
        <v>Never</v>
      </c>
      <c r="AR155" s="1" t="str">
        <f ca="1">IFERROR(__xludf.DUMMYFUNCTION("""COMPUTED_VALUE"""),"Never")</f>
        <v>Never</v>
      </c>
      <c r="AS155" s="1" t="str">
        <f ca="1">IFERROR(__xludf.DUMMYFUNCTION("""COMPUTED_VALUE"""),"Disagree")</f>
        <v>Disagree</v>
      </c>
      <c r="AT155" s="1" t="str">
        <f ca="1">IFERROR(__xludf.DUMMYFUNCTION("""COMPUTED_VALUE"""),"Disagree")</f>
        <v>Disagree</v>
      </c>
      <c r="AU155" s="1" t="str">
        <f ca="1">IFERROR(__xludf.DUMMYFUNCTION("""COMPUTED_VALUE"""),"Disagree")</f>
        <v>Disagree</v>
      </c>
      <c r="AV155" s="1" t="str">
        <f ca="1">IFERROR(__xludf.DUMMYFUNCTION("""COMPUTED_VALUE"""),"Disagree")</f>
        <v>Disagree</v>
      </c>
      <c r="AW155" s="1" t="str">
        <f ca="1">IFERROR(__xludf.DUMMYFUNCTION("""COMPUTED_VALUE"""),"Agree")</f>
        <v>Agree</v>
      </c>
      <c r="AX155" s="1" t="str">
        <f ca="1">IFERROR(__xludf.DUMMYFUNCTION("""COMPUTED_VALUE"""),"Agree")</f>
        <v>Agree</v>
      </c>
      <c r="AY155" s="1" t="str">
        <f ca="1">IFERROR(__xludf.DUMMYFUNCTION("""COMPUTED_VALUE"""),"Agree")</f>
        <v>Agree</v>
      </c>
      <c r="AZ155" s="1" t="str">
        <f ca="1">IFERROR(__xludf.DUMMYFUNCTION("""COMPUTED_VALUE"""),"Agree")</f>
        <v>Agree</v>
      </c>
      <c r="BA155" s="1" t="str">
        <f ca="1">IFERROR(__xludf.DUMMYFUNCTION("""COMPUTED_VALUE"""),"Neutral")</f>
        <v>Neutral</v>
      </c>
      <c r="BB155" s="1" t="str">
        <f ca="1">IFERROR(__xludf.DUMMYFUNCTION("""COMPUTED_VALUE"""),"Disagree")</f>
        <v>Disagree</v>
      </c>
      <c r="BC155" s="1" t="str">
        <f ca="1">IFERROR(__xludf.DUMMYFUNCTION("""COMPUTED_VALUE"""),"Isolate Yourself, Join in Positive/ Healthy Family Activities, Talk to others outside of the department about your hard shift, Participate in Healthy Recreation/Hobbies")</f>
        <v>Isolate Yourself, Join in Positive/ Healthy Family Activities, Talk to others outside of the department about your hard shift, Participate in Healthy Recreation/Hobbies</v>
      </c>
      <c r="BD155" s="1" t="str">
        <f ca="1">IFERROR(__xludf.DUMMYFUNCTION("""COMPUTED_VALUE"""),"Never")</f>
        <v>Never</v>
      </c>
      <c r="BF155" s="1">
        <f t="shared" ca="1" si="0"/>
        <v>1</v>
      </c>
      <c r="BG155" s="7">
        <f t="shared" ca="1" si="1"/>
        <v>4</v>
      </c>
      <c r="BH155" s="1">
        <f t="shared" ca="1" si="2"/>
        <v>4</v>
      </c>
      <c r="BI155" s="10">
        <f t="shared" ca="1" si="3"/>
        <v>1</v>
      </c>
      <c r="BJ155" s="10">
        <f t="shared" ca="1" si="4"/>
        <v>3</v>
      </c>
      <c r="BK155" s="10">
        <f t="shared" ca="1" si="5"/>
        <v>3</v>
      </c>
      <c r="BL155" s="10">
        <f t="shared" ref="BL155:BM155" ca="1" si="918">IF(I155="Yes",1,IF(I155="No",2))</f>
        <v>2</v>
      </c>
      <c r="BM155" s="10">
        <f t="shared" ca="1" si="918"/>
        <v>1</v>
      </c>
      <c r="BN155" s="10">
        <f t="shared" ca="1" si="7"/>
        <v>2</v>
      </c>
      <c r="BO155" s="10">
        <f t="shared" ref="BO155:BP155" ca="1" si="919">IF(L155="Strongly Disagree",1,IF(L155="Disagree",2,IF(L155="Neutral",3,IF(L155="Agree",4,IF(L155="Strongly Agree",5)))))</f>
        <v>2</v>
      </c>
      <c r="BP155" s="10">
        <f t="shared" ca="1" si="919"/>
        <v>4</v>
      </c>
      <c r="BQ155" s="10">
        <f t="shared" ca="1" si="9"/>
        <v>4</v>
      </c>
      <c r="BR155" s="1">
        <f t="shared" ca="1" si="10"/>
        <v>4</v>
      </c>
      <c r="BS155" s="10">
        <f t="shared" ref="BS155:CB155" ca="1" si="920">IF(P155="Not at all",1,IF(P155="A little bit",2,IF(P155="Moderately",3,IF(P155="Quite a bit",4,IF(P155="Extremely",5)))))</f>
        <v>4</v>
      </c>
      <c r="BT155" s="10">
        <f t="shared" ca="1" si="920"/>
        <v>3</v>
      </c>
      <c r="BU155" s="10">
        <f t="shared" ca="1" si="920"/>
        <v>3</v>
      </c>
      <c r="BV155" s="10">
        <f t="shared" ca="1" si="920"/>
        <v>3</v>
      </c>
      <c r="BW155" s="10">
        <f t="shared" ca="1" si="920"/>
        <v>3</v>
      </c>
      <c r="BX155" s="10">
        <f t="shared" ca="1" si="920"/>
        <v>3</v>
      </c>
      <c r="BY155" s="10">
        <f t="shared" ca="1" si="920"/>
        <v>4</v>
      </c>
      <c r="BZ155" s="10">
        <f t="shared" ca="1" si="920"/>
        <v>2</v>
      </c>
      <c r="CA155" s="10">
        <f t="shared" ca="1" si="920"/>
        <v>2</v>
      </c>
      <c r="CB155" s="10">
        <f t="shared" ca="1" si="920"/>
        <v>3</v>
      </c>
      <c r="CC155" s="10">
        <f t="shared" ca="1" si="12"/>
        <v>4</v>
      </c>
      <c r="CD155" s="10">
        <f t="shared" ref="CD155:CH155" ca="1" si="921">IF(AA155="Not at all",1,IF(AA155="A little bit",2,IF(AA155="Moderately",3,IF(AA155="Quite a bit",4,IF(AA155="Extremely",5)))))</f>
        <v>1</v>
      </c>
      <c r="CE155" s="10">
        <f t="shared" ca="1" si="921"/>
        <v>5</v>
      </c>
      <c r="CF155" s="10">
        <f t="shared" ca="1" si="921"/>
        <v>5</v>
      </c>
      <c r="CG155" s="10">
        <f t="shared" ca="1" si="921"/>
        <v>4</v>
      </c>
      <c r="CH155" s="10">
        <f t="shared" ca="1" si="921"/>
        <v>2</v>
      </c>
      <c r="CI155" s="10">
        <f t="shared" ref="CI155:CT155" ca="1" si="922">IF(AF155="Never",1,IF(AF155="Rarely",2,IF(AF155="Sometimes",3,IF(AF155="Often",4,IF(AF155="Very Often",5)))))</f>
        <v>2</v>
      </c>
      <c r="CJ155" s="10">
        <f t="shared" ca="1" si="922"/>
        <v>5</v>
      </c>
      <c r="CK155" s="10">
        <f t="shared" ca="1" si="922"/>
        <v>1</v>
      </c>
      <c r="CL155" s="10">
        <f t="shared" ca="1" si="922"/>
        <v>2</v>
      </c>
      <c r="CM155" s="10">
        <f t="shared" ca="1" si="922"/>
        <v>2</v>
      </c>
      <c r="CN155" s="10">
        <f t="shared" ca="1" si="922"/>
        <v>2</v>
      </c>
      <c r="CO155" s="10">
        <f t="shared" ca="1" si="922"/>
        <v>2</v>
      </c>
      <c r="CP155" s="10">
        <f t="shared" ca="1" si="922"/>
        <v>2</v>
      </c>
      <c r="CQ155" s="10">
        <f t="shared" ca="1" si="922"/>
        <v>2</v>
      </c>
      <c r="CR155" s="10">
        <f t="shared" ca="1" si="922"/>
        <v>1</v>
      </c>
      <c r="CS155" s="10">
        <f t="shared" ca="1" si="922"/>
        <v>1</v>
      </c>
      <c r="CT155" s="10">
        <f t="shared" ca="1" si="922"/>
        <v>1</v>
      </c>
      <c r="CU155" s="10">
        <f t="shared" ca="1" si="15"/>
        <v>1</v>
      </c>
      <c r="CV155" s="1">
        <f t="shared" ref="CV155:DE155" ca="1" si="923">IF(AS155="Strongly Disagree",1,IF(AS155="Disagree",2,IF(AS155="Neutral",3,IF(AS155="Agree",4,IF(AS155="Strongly Agree",5)))))</f>
        <v>2</v>
      </c>
      <c r="CW155" s="1">
        <f t="shared" ca="1" si="923"/>
        <v>2</v>
      </c>
      <c r="CX155" s="1">
        <f t="shared" ca="1" si="923"/>
        <v>2</v>
      </c>
      <c r="CY155" s="1">
        <f t="shared" ca="1" si="923"/>
        <v>2</v>
      </c>
      <c r="CZ155" s="1">
        <f t="shared" ca="1" si="923"/>
        <v>4</v>
      </c>
      <c r="DA155" s="1">
        <f t="shared" ca="1" si="923"/>
        <v>4</v>
      </c>
      <c r="DB155" s="1">
        <f t="shared" ca="1" si="923"/>
        <v>4</v>
      </c>
      <c r="DC155" s="1">
        <f t="shared" ca="1" si="923"/>
        <v>4</v>
      </c>
      <c r="DD155" s="1">
        <f t="shared" ca="1" si="923"/>
        <v>3</v>
      </c>
      <c r="DE155" s="1">
        <f t="shared" ca="1" si="923"/>
        <v>2</v>
      </c>
      <c r="DG155" s="1">
        <f t="shared" ca="1" si="17"/>
        <v>1</v>
      </c>
    </row>
    <row r="156" spans="1:111" ht="15">
      <c r="A156" s="8">
        <f ca="1">IFERROR(__xludf.DUMMYFUNCTION("""COMPUTED_VALUE"""),43802.9155511226)</f>
        <v>43802.915551122598</v>
      </c>
      <c r="B156" s="1" t="str">
        <f ca="1">IFERROR(__xludf.DUMMYFUNCTION("""COMPUTED_VALUE"""),"Yes")</f>
        <v>Yes</v>
      </c>
      <c r="C156" s="3" t="str">
        <f ca="1">IFERROR(__xludf.DUMMYFUNCTION("""COMPUTED_VALUE"""),"Sworn Officer")</f>
        <v>Sworn Officer</v>
      </c>
      <c r="D156" s="1" t="str">
        <f ca="1">IFERROR(__xludf.DUMMYFUNCTION("""COMPUTED_VALUE"""),"1-6 years")</f>
        <v>1-6 years</v>
      </c>
      <c r="E156" s="1" t="str">
        <f ca="1">IFERROR(__xludf.DUMMYFUNCTION("""COMPUTED_VALUE"""),"Moderately")</f>
        <v>Moderately</v>
      </c>
      <c r="F156" s="1" t="str">
        <f ca="1">IFERROR(__xludf.DUMMYFUNCTION("""COMPUTED_VALUE"""),"Yes")</f>
        <v>Yes</v>
      </c>
      <c r="G156" s="1" t="str">
        <f ca="1">IFERROR(__xludf.DUMMYFUNCTION("""COMPUTED_VALUE"""),"Rarely")</f>
        <v>Rarely</v>
      </c>
      <c r="H156" s="1" t="str">
        <f ca="1">IFERROR(__xludf.DUMMYFUNCTION("""COMPUTED_VALUE"""),"Moderately")</f>
        <v>Moderately</v>
      </c>
      <c r="I156" s="1" t="str">
        <f ca="1">IFERROR(__xludf.DUMMYFUNCTION("""COMPUTED_VALUE"""),"Yes")</f>
        <v>Yes</v>
      </c>
      <c r="J156" s="1" t="str">
        <f ca="1">IFERROR(__xludf.DUMMYFUNCTION("""COMPUTED_VALUE"""),"Yes")</f>
        <v>Yes</v>
      </c>
      <c r="K156" s="1" t="str">
        <f ca="1">IFERROR(__xludf.DUMMYFUNCTION("""COMPUTED_VALUE"""),"Rarely")</f>
        <v>Rarely</v>
      </c>
      <c r="L156" s="1" t="str">
        <f ca="1">IFERROR(__xludf.DUMMYFUNCTION("""COMPUTED_VALUE"""),"Agree")</f>
        <v>Agree</v>
      </c>
      <c r="M156" s="1" t="str">
        <f ca="1">IFERROR(__xludf.DUMMYFUNCTION("""COMPUTED_VALUE"""),"Disagree")</f>
        <v>Disagree</v>
      </c>
      <c r="N156" s="1" t="str">
        <f ca="1">IFERROR(__xludf.DUMMYFUNCTION("""COMPUTED_VALUE"""),"A little bit")</f>
        <v>A little bit</v>
      </c>
      <c r="O156" s="1" t="str">
        <f ca="1">IFERROR(__xludf.DUMMYFUNCTION("""COMPUTED_VALUE"""),"Neutral")</f>
        <v>Neutral</v>
      </c>
      <c r="P156" s="1" t="str">
        <f ca="1">IFERROR(__xludf.DUMMYFUNCTION("""COMPUTED_VALUE"""),"Moderately")</f>
        <v>Moderately</v>
      </c>
      <c r="Q156" s="1" t="str">
        <f ca="1">IFERROR(__xludf.DUMMYFUNCTION("""COMPUTED_VALUE"""),"Quite a bit")</f>
        <v>Quite a bit</v>
      </c>
      <c r="R156" s="1" t="str">
        <f ca="1">IFERROR(__xludf.DUMMYFUNCTION("""COMPUTED_VALUE"""),"Quite a bit")</f>
        <v>Quite a bit</v>
      </c>
      <c r="S156" s="1" t="str">
        <f ca="1">IFERROR(__xludf.DUMMYFUNCTION("""COMPUTED_VALUE"""),"Not at all")</f>
        <v>Not at all</v>
      </c>
      <c r="T156" s="1" t="str">
        <f ca="1">IFERROR(__xludf.DUMMYFUNCTION("""COMPUTED_VALUE"""),"Not at all")</f>
        <v>Not at all</v>
      </c>
      <c r="U156" s="1" t="str">
        <f ca="1">IFERROR(__xludf.DUMMYFUNCTION("""COMPUTED_VALUE"""),"Not at all")</f>
        <v>Not at all</v>
      </c>
      <c r="V156" s="1" t="str">
        <f ca="1">IFERROR(__xludf.DUMMYFUNCTION("""COMPUTED_VALUE"""),"Moderately")</f>
        <v>Moderately</v>
      </c>
      <c r="W156" s="1" t="str">
        <f ca="1">IFERROR(__xludf.DUMMYFUNCTION("""COMPUTED_VALUE"""),"Not at all")</f>
        <v>Not at all</v>
      </c>
      <c r="X156" s="1" t="str">
        <f ca="1">IFERROR(__xludf.DUMMYFUNCTION("""COMPUTED_VALUE"""),"Moderately")</f>
        <v>Moderately</v>
      </c>
      <c r="Y156" s="1" t="str">
        <f ca="1">IFERROR(__xludf.DUMMYFUNCTION("""COMPUTED_VALUE"""),"Extremely")</f>
        <v>Extremely</v>
      </c>
      <c r="Z156" s="1" t="str">
        <f ca="1">IFERROR(__xludf.DUMMYFUNCTION("""COMPUTED_VALUE"""),"Both")</f>
        <v>Both</v>
      </c>
      <c r="AA156" s="1" t="str">
        <f ca="1">IFERROR(__xludf.DUMMYFUNCTION("""COMPUTED_VALUE"""),"Moderately")</f>
        <v>Moderately</v>
      </c>
      <c r="AB156" s="1" t="str">
        <f ca="1">IFERROR(__xludf.DUMMYFUNCTION("""COMPUTED_VALUE"""),"A little bit")</f>
        <v>A little bit</v>
      </c>
      <c r="AC156" s="1" t="str">
        <f ca="1">IFERROR(__xludf.DUMMYFUNCTION("""COMPUTED_VALUE"""),"A little bit")</f>
        <v>A little bit</v>
      </c>
      <c r="AD156" s="1" t="str">
        <f ca="1">IFERROR(__xludf.DUMMYFUNCTION("""COMPUTED_VALUE"""),"Not at all")</f>
        <v>Not at all</v>
      </c>
      <c r="AE156" s="1" t="str">
        <f ca="1">IFERROR(__xludf.DUMMYFUNCTION("""COMPUTED_VALUE"""),"Not at all")</f>
        <v>Not at all</v>
      </c>
      <c r="AF156" s="1" t="str">
        <f ca="1">IFERROR(__xludf.DUMMYFUNCTION("""COMPUTED_VALUE"""),"Often")</f>
        <v>Often</v>
      </c>
      <c r="AG156" s="1" t="str">
        <f ca="1">IFERROR(__xludf.DUMMYFUNCTION("""COMPUTED_VALUE"""),"Sometimes")</f>
        <v>Sometimes</v>
      </c>
      <c r="AH156" s="1" t="str">
        <f ca="1">IFERROR(__xludf.DUMMYFUNCTION("""COMPUTED_VALUE"""),"Sometimes")</f>
        <v>Sometimes</v>
      </c>
      <c r="AI156" s="1" t="str">
        <f ca="1">IFERROR(__xludf.DUMMYFUNCTION("""COMPUTED_VALUE"""),"Sometimes")</f>
        <v>Sometimes</v>
      </c>
      <c r="AJ156" s="1" t="str">
        <f ca="1">IFERROR(__xludf.DUMMYFUNCTION("""COMPUTED_VALUE"""),"Sometimes")</f>
        <v>Sometimes</v>
      </c>
      <c r="AK156" s="1" t="str">
        <f ca="1">IFERROR(__xludf.DUMMYFUNCTION("""COMPUTED_VALUE"""),"Rarely")</f>
        <v>Rarely</v>
      </c>
      <c r="AL156" s="1" t="str">
        <f ca="1">IFERROR(__xludf.DUMMYFUNCTION("""COMPUTED_VALUE"""),"Rarely")</f>
        <v>Rarely</v>
      </c>
      <c r="AM156" s="1" t="str">
        <f ca="1">IFERROR(__xludf.DUMMYFUNCTION("""COMPUTED_VALUE"""),"Never")</f>
        <v>Never</v>
      </c>
      <c r="AN156" s="1" t="str">
        <f ca="1">IFERROR(__xludf.DUMMYFUNCTION("""COMPUTED_VALUE"""),"Sometimes")</f>
        <v>Sometimes</v>
      </c>
      <c r="AO156" s="1" t="str">
        <f ca="1">IFERROR(__xludf.DUMMYFUNCTION("""COMPUTED_VALUE"""),"Rarely")</f>
        <v>Rarely</v>
      </c>
      <c r="AP156" s="1" t="str">
        <f ca="1">IFERROR(__xludf.DUMMYFUNCTION("""COMPUTED_VALUE"""),"Rarely")</f>
        <v>Rarely</v>
      </c>
      <c r="AQ156" s="1" t="str">
        <f ca="1">IFERROR(__xludf.DUMMYFUNCTION("""COMPUTED_VALUE"""),"Never")</f>
        <v>Never</v>
      </c>
      <c r="AR156" s="1" t="str">
        <f ca="1">IFERROR(__xludf.DUMMYFUNCTION("""COMPUTED_VALUE"""),"Never")</f>
        <v>Never</v>
      </c>
      <c r="AS156" s="1" t="str">
        <f ca="1">IFERROR(__xludf.DUMMYFUNCTION("""COMPUTED_VALUE"""),"Disagree")</f>
        <v>Disagree</v>
      </c>
      <c r="AT156" s="1" t="str">
        <f ca="1">IFERROR(__xludf.DUMMYFUNCTION("""COMPUTED_VALUE"""),"Agree")</f>
        <v>Agree</v>
      </c>
      <c r="AU156" s="1" t="str">
        <f ca="1">IFERROR(__xludf.DUMMYFUNCTION("""COMPUTED_VALUE"""),"Disagree")</f>
        <v>Disagree</v>
      </c>
      <c r="AV156" s="1" t="str">
        <f ca="1">IFERROR(__xludf.DUMMYFUNCTION("""COMPUTED_VALUE"""),"Strongly Disagree")</f>
        <v>Strongly Disagree</v>
      </c>
      <c r="AW156" s="1" t="str">
        <f ca="1">IFERROR(__xludf.DUMMYFUNCTION("""COMPUTED_VALUE"""),"Agree")</f>
        <v>Agree</v>
      </c>
      <c r="AX156" s="1" t="str">
        <f ca="1">IFERROR(__xludf.DUMMYFUNCTION("""COMPUTED_VALUE"""),"Disagree")</f>
        <v>Disagree</v>
      </c>
      <c r="AY156" s="1" t="str">
        <f ca="1">IFERROR(__xludf.DUMMYFUNCTION("""COMPUTED_VALUE"""),"Agree")</f>
        <v>Agree</v>
      </c>
      <c r="AZ156" s="1" t="str">
        <f ca="1">IFERROR(__xludf.DUMMYFUNCTION("""COMPUTED_VALUE"""),"Agree")</f>
        <v>Agree</v>
      </c>
      <c r="BA156" s="1" t="str">
        <f ca="1">IFERROR(__xludf.DUMMYFUNCTION("""COMPUTED_VALUE"""),"Neutral")</f>
        <v>Neutral</v>
      </c>
      <c r="BB156" s="1" t="str">
        <f ca="1">IFERROR(__xludf.DUMMYFUNCTION("""COMPUTED_VALUE"""),"Agree")</f>
        <v>Agree</v>
      </c>
      <c r="BC156" s="1" t="str">
        <f ca="1">IFERROR(__xludf.DUMMYFUNCTION("""COMPUTED_VALUE"""),"Drinking Alcohol (4 or more drinks), Isolate Yourself, Exercise, Participate in Healthy Recreation/Hobbies")</f>
        <v>Drinking Alcohol (4 or more drinks), Isolate Yourself, Exercise, Participate in Healthy Recreation/Hobbies</v>
      </c>
      <c r="BD156" s="1" t="str">
        <f ca="1">IFERROR(__xludf.DUMMYFUNCTION("""COMPUTED_VALUE"""),"Often")</f>
        <v>Often</v>
      </c>
      <c r="BF156" s="1">
        <f t="shared" ca="1" si="0"/>
        <v>1</v>
      </c>
      <c r="BG156" s="7">
        <f t="shared" ca="1" si="1"/>
        <v>1</v>
      </c>
      <c r="BH156" s="1">
        <f t="shared" ca="1" si="2"/>
        <v>3</v>
      </c>
      <c r="BI156" s="10">
        <f t="shared" ca="1" si="3"/>
        <v>1</v>
      </c>
      <c r="BJ156" s="10">
        <f t="shared" ca="1" si="4"/>
        <v>2</v>
      </c>
      <c r="BK156" s="10">
        <f t="shared" ca="1" si="5"/>
        <v>3</v>
      </c>
      <c r="BL156" s="10">
        <f t="shared" ref="BL156:BM156" ca="1" si="924">IF(I156="Yes",1,IF(I156="No",2))</f>
        <v>1</v>
      </c>
      <c r="BM156" s="10">
        <f t="shared" ca="1" si="924"/>
        <v>1</v>
      </c>
      <c r="BN156" s="10">
        <f t="shared" ca="1" si="7"/>
        <v>2</v>
      </c>
      <c r="BO156" s="10">
        <f t="shared" ref="BO156:BP156" ca="1" si="925">IF(L156="Strongly Disagree",1,IF(L156="Disagree",2,IF(L156="Neutral",3,IF(L156="Agree",4,IF(L156="Strongly Agree",5)))))</f>
        <v>4</v>
      </c>
      <c r="BP156" s="10">
        <f t="shared" ca="1" si="925"/>
        <v>2</v>
      </c>
      <c r="BQ156" s="10">
        <f t="shared" ca="1" si="9"/>
        <v>2</v>
      </c>
      <c r="BR156" s="1">
        <f t="shared" ca="1" si="10"/>
        <v>3</v>
      </c>
      <c r="BS156" s="10">
        <f t="shared" ref="BS156:CB156" ca="1" si="926">IF(P156="Not at all",1,IF(P156="A little bit",2,IF(P156="Moderately",3,IF(P156="Quite a bit",4,IF(P156="Extremely",5)))))</f>
        <v>3</v>
      </c>
      <c r="BT156" s="10">
        <f t="shared" ca="1" si="926"/>
        <v>4</v>
      </c>
      <c r="BU156" s="10">
        <f t="shared" ca="1" si="926"/>
        <v>4</v>
      </c>
      <c r="BV156" s="10">
        <f t="shared" ca="1" si="926"/>
        <v>1</v>
      </c>
      <c r="BW156" s="10">
        <f t="shared" ca="1" si="926"/>
        <v>1</v>
      </c>
      <c r="BX156" s="10">
        <f t="shared" ca="1" si="926"/>
        <v>1</v>
      </c>
      <c r="BY156" s="10">
        <f t="shared" ca="1" si="926"/>
        <v>3</v>
      </c>
      <c r="BZ156" s="10">
        <f t="shared" ca="1" si="926"/>
        <v>1</v>
      </c>
      <c r="CA156" s="10">
        <f t="shared" ca="1" si="926"/>
        <v>3</v>
      </c>
      <c r="CB156" s="10">
        <f t="shared" ca="1" si="926"/>
        <v>5</v>
      </c>
      <c r="CC156" s="10">
        <f t="shared" ca="1" si="12"/>
        <v>3</v>
      </c>
      <c r="CD156" s="10">
        <f t="shared" ref="CD156:CH156" ca="1" si="927">IF(AA156="Not at all",1,IF(AA156="A little bit",2,IF(AA156="Moderately",3,IF(AA156="Quite a bit",4,IF(AA156="Extremely",5)))))</f>
        <v>3</v>
      </c>
      <c r="CE156" s="10">
        <f t="shared" ca="1" si="927"/>
        <v>2</v>
      </c>
      <c r="CF156" s="10">
        <f t="shared" ca="1" si="927"/>
        <v>2</v>
      </c>
      <c r="CG156" s="10">
        <f t="shared" ca="1" si="927"/>
        <v>1</v>
      </c>
      <c r="CH156" s="10">
        <f t="shared" ca="1" si="927"/>
        <v>1</v>
      </c>
      <c r="CI156" s="10">
        <f t="shared" ref="CI156:CT156" ca="1" si="928">IF(AF156="Never",1,IF(AF156="Rarely",2,IF(AF156="Sometimes",3,IF(AF156="Often",4,IF(AF156="Very Often",5)))))</f>
        <v>4</v>
      </c>
      <c r="CJ156" s="10">
        <f t="shared" ca="1" si="928"/>
        <v>3</v>
      </c>
      <c r="CK156" s="10">
        <f t="shared" ca="1" si="928"/>
        <v>3</v>
      </c>
      <c r="CL156" s="10">
        <f t="shared" ca="1" si="928"/>
        <v>3</v>
      </c>
      <c r="CM156" s="10">
        <f t="shared" ca="1" si="928"/>
        <v>3</v>
      </c>
      <c r="CN156" s="10">
        <f t="shared" ca="1" si="928"/>
        <v>2</v>
      </c>
      <c r="CO156" s="10">
        <f t="shared" ca="1" si="928"/>
        <v>2</v>
      </c>
      <c r="CP156" s="10">
        <f t="shared" ca="1" si="928"/>
        <v>1</v>
      </c>
      <c r="CQ156" s="10">
        <f t="shared" ca="1" si="928"/>
        <v>3</v>
      </c>
      <c r="CR156" s="10">
        <f t="shared" ca="1" si="928"/>
        <v>2</v>
      </c>
      <c r="CS156" s="10">
        <f t="shared" ca="1" si="928"/>
        <v>2</v>
      </c>
      <c r="CT156" s="10">
        <f t="shared" ca="1" si="928"/>
        <v>1</v>
      </c>
      <c r="CU156" s="10">
        <f t="shared" ca="1" si="15"/>
        <v>1</v>
      </c>
      <c r="CV156" s="1">
        <f t="shared" ref="CV156:DE156" ca="1" si="929">IF(AS156="Strongly Disagree",1,IF(AS156="Disagree",2,IF(AS156="Neutral",3,IF(AS156="Agree",4,IF(AS156="Strongly Agree",5)))))</f>
        <v>2</v>
      </c>
      <c r="CW156" s="1">
        <f t="shared" ca="1" si="929"/>
        <v>4</v>
      </c>
      <c r="CX156" s="1">
        <f t="shared" ca="1" si="929"/>
        <v>2</v>
      </c>
      <c r="CY156" s="1">
        <f t="shared" ca="1" si="929"/>
        <v>1</v>
      </c>
      <c r="CZ156" s="1">
        <f t="shared" ca="1" si="929"/>
        <v>4</v>
      </c>
      <c r="DA156" s="1">
        <f t="shared" ca="1" si="929"/>
        <v>2</v>
      </c>
      <c r="DB156" s="1">
        <f t="shared" ca="1" si="929"/>
        <v>4</v>
      </c>
      <c r="DC156" s="1">
        <f t="shared" ca="1" si="929"/>
        <v>4</v>
      </c>
      <c r="DD156" s="1">
        <f t="shared" ca="1" si="929"/>
        <v>3</v>
      </c>
      <c r="DE156" s="1">
        <f t="shared" ca="1" si="929"/>
        <v>4</v>
      </c>
      <c r="DG156" s="1">
        <f t="shared" ca="1" si="17"/>
        <v>4</v>
      </c>
    </row>
    <row r="157" spans="1:111" ht="15">
      <c r="A157" s="8">
        <f ca="1">IFERROR(__xludf.DUMMYFUNCTION("""COMPUTED_VALUE"""),43802.9313756134)</f>
        <v>43802.9313756134</v>
      </c>
      <c r="B157" s="1" t="str">
        <f ca="1">IFERROR(__xludf.DUMMYFUNCTION("""COMPUTED_VALUE"""),"Yes")</f>
        <v>Yes</v>
      </c>
      <c r="C157" s="3" t="str">
        <f ca="1">IFERROR(__xludf.DUMMYFUNCTION("""COMPUTED_VALUE"""),"Sworn Officer")</f>
        <v>Sworn Officer</v>
      </c>
      <c r="D157" s="1" t="str">
        <f ca="1">IFERROR(__xludf.DUMMYFUNCTION("""COMPUTED_VALUE"""),"7-13 years")</f>
        <v>7-13 years</v>
      </c>
      <c r="E157" s="1" t="str">
        <f ca="1">IFERROR(__xludf.DUMMYFUNCTION("""COMPUTED_VALUE"""),"Quite a bit")</f>
        <v>Quite a bit</v>
      </c>
      <c r="F157" s="1" t="str">
        <f ca="1">IFERROR(__xludf.DUMMYFUNCTION("""COMPUTED_VALUE"""),"Yes")</f>
        <v>Yes</v>
      </c>
      <c r="G157" s="1" t="str">
        <f ca="1">IFERROR(__xludf.DUMMYFUNCTION("""COMPUTED_VALUE"""),"Rarely")</f>
        <v>Rarely</v>
      </c>
      <c r="H157" s="1" t="str">
        <f ca="1">IFERROR(__xludf.DUMMYFUNCTION("""COMPUTED_VALUE"""),"Quite a bit")</f>
        <v>Quite a bit</v>
      </c>
      <c r="I157" s="1" t="str">
        <f ca="1">IFERROR(__xludf.DUMMYFUNCTION("""COMPUTED_VALUE"""),"Yes")</f>
        <v>Yes</v>
      </c>
      <c r="J157" s="1" t="str">
        <f ca="1">IFERROR(__xludf.DUMMYFUNCTION("""COMPUTED_VALUE"""),"No")</f>
        <v>No</v>
      </c>
      <c r="K157" s="1" t="str">
        <f ca="1">IFERROR(__xludf.DUMMYFUNCTION("""COMPUTED_VALUE"""),"Rarely")</f>
        <v>Rarely</v>
      </c>
      <c r="L157" s="1" t="str">
        <f ca="1">IFERROR(__xludf.DUMMYFUNCTION("""COMPUTED_VALUE"""),"Agree")</f>
        <v>Agree</v>
      </c>
      <c r="M157" s="1" t="str">
        <f ca="1">IFERROR(__xludf.DUMMYFUNCTION("""COMPUTED_VALUE"""),"Neutral")</f>
        <v>Neutral</v>
      </c>
      <c r="N157" s="1" t="str">
        <f ca="1">IFERROR(__xludf.DUMMYFUNCTION("""COMPUTED_VALUE"""),"A little bit")</f>
        <v>A little bit</v>
      </c>
      <c r="O157" s="1" t="str">
        <f ca="1">IFERROR(__xludf.DUMMYFUNCTION("""COMPUTED_VALUE"""),"Agree")</f>
        <v>Agree</v>
      </c>
      <c r="P157" s="1" t="str">
        <f ca="1">IFERROR(__xludf.DUMMYFUNCTION("""COMPUTED_VALUE"""),"Moderately")</f>
        <v>Moderately</v>
      </c>
      <c r="Q157" s="1" t="str">
        <f ca="1">IFERROR(__xludf.DUMMYFUNCTION("""COMPUTED_VALUE"""),"Quite a bit")</f>
        <v>Quite a bit</v>
      </c>
      <c r="R157" s="1" t="str">
        <f ca="1">IFERROR(__xludf.DUMMYFUNCTION("""COMPUTED_VALUE"""),"Quite a bit")</f>
        <v>Quite a bit</v>
      </c>
      <c r="S157" s="1" t="str">
        <f ca="1">IFERROR(__xludf.DUMMYFUNCTION("""COMPUTED_VALUE"""),"A little bit")</f>
        <v>A little bit</v>
      </c>
      <c r="T157" s="1" t="str">
        <f ca="1">IFERROR(__xludf.DUMMYFUNCTION("""COMPUTED_VALUE"""),"A little bit")</f>
        <v>A little bit</v>
      </c>
      <c r="U157" s="1" t="str">
        <f ca="1">IFERROR(__xludf.DUMMYFUNCTION("""COMPUTED_VALUE"""),"Quite a bit")</f>
        <v>Quite a bit</v>
      </c>
      <c r="V157" s="1" t="str">
        <f ca="1">IFERROR(__xludf.DUMMYFUNCTION("""COMPUTED_VALUE"""),"Quite a bit")</f>
        <v>Quite a bit</v>
      </c>
      <c r="W157" s="1" t="str">
        <f ca="1">IFERROR(__xludf.DUMMYFUNCTION("""COMPUTED_VALUE"""),"A little bit")</f>
        <v>A little bit</v>
      </c>
      <c r="X157" s="1" t="str">
        <f ca="1">IFERROR(__xludf.DUMMYFUNCTION("""COMPUTED_VALUE"""),"Moderately")</f>
        <v>Moderately</v>
      </c>
      <c r="Y157" s="1" t="str">
        <f ca="1">IFERROR(__xludf.DUMMYFUNCTION("""COMPUTED_VALUE"""),"Extremely")</f>
        <v>Extremely</v>
      </c>
      <c r="Z157" s="1" t="str">
        <f ca="1">IFERROR(__xludf.DUMMYFUNCTION("""COMPUTED_VALUE"""),"Both")</f>
        <v>Both</v>
      </c>
      <c r="AA157" s="1" t="str">
        <f ca="1">IFERROR(__xludf.DUMMYFUNCTION("""COMPUTED_VALUE"""),"Moderately")</f>
        <v>Moderately</v>
      </c>
      <c r="AB157" s="1" t="str">
        <f ca="1">IFERROR(__xludf.DUMMYFUNCTION("""COMPUTED_VALUE"""),"Extremely")</f>
        <v>Extremely</v>
      </c>
      <c r="AC157" s="1" t="str">
        <f ca="1">IFERROR(__xludf.DUMMYFUNCTION("""COMPUTED_VALUE"""),"Extremely")</f>
        <v>Extremely</v>
      </c>
      <c r="AD157" s="1" t="str">
        <f ca="1">IFERROR(__xludf.DUMMYFUNCTION("""COMPUTED_VALUE"""),"A little bit")</f>
        <v>A little bit</v>
      </c>
      <c r="AE157" s="1" t="str">
        <f ca="1">IFERROR(__xludf.DUMMYFUNCTION("""COMPUTED_VALUE"""),"Not at all")</f>
        <v>Not at all</v>
      </c>
      <c r="AF157" s="1" t="str">
        <f ca="1">IFERROR(__xludf.DUMMYFUNCTION("""COMPUTED_VALUE"""),"Rarely")</f>
        <v>Rarely</v>
      </c>
      <c r="AG157" s="1" t="str">
        <f ca="1">IFERROR(__xludf.DUMMYFUNCTION("""COMPUTED_VALUE"""),"Very Often")</f>
        <v>Very Often</v>
      </c>
      <c r="AH157" s="1" t="str">
        <f ca="1">IFERROR(__xludf.DUMMYFUNCTION("""COMPUTED_VALUE"""),"Sometimes")</f>
        <v>Sometimes</v>
      </c>
      <c r="AI157" s="1" t="str">
        <f ca="1">IFERROR(__xludf.DUMMYFUNCTION("""COMPUTED_VALUE"""),"Rarely")</f>
        <v>Rarely</v>
      </c>
      <c r="AJ157" s="1" t="str">
        <f ca="1">IFERROR(__xludf.DUMMYFUNCTION("""COMPUTED_VALUE"""),"Rarely")</f>
        <v>Rarely</v>
      </c>
      <c r="AK157" s="1" t="str">
        <f ca="1">IFERROR(__xludf.DUMMYFUNCTION("""COMPUTED_VALUE"""),"Rarely")</f>
        <v>Rarely</v>
      </c>
      <c r="AL157" s="1" t="str">
        <f ca="1">IFERROR(__xludf.DUMMYFUNCTION("""COMPUTED_VALUE"""),"Often")</f>
        <v>Often</v>
      </c>
      <c r="AM157" s="1" t="str">
        <f ca="1">IFERROR(__xludf.DUMMYFUNCTION("""COMPUTED_VALUE"""),"Rarely")</f>
        <v>Rarely</v>
      </c>
      <c r="AN157" s="1" t="str">
        <f ca="1">IFERROR(__xludf.DUMMYFUNCTION("""COMPUTED_VALUE"""),"Never")</f>
        <v>Never</v>
      </c>
      <c r="AO157" s="1" t="str">
        <f ca="1">IFERROR(__xludf.DUMMYFUNCTION("""COMPUTED_VALUE"""),"Never")</f>
        <v>Never</v>
      </c>
      <c r="AP157" s="1" t="str">
        <f ca="1">IFERROR(__xludf.DUMMYFUNCTION("""COMPUTED_VALUE"""),"Never")</f>
        <v>Never</v>
      </c>
      <c r="AQ157" s="1" t="str">
        <f ca="1">IFERROR(__xludf.DUMMYFUNCTION("""COMPUTED_VALUE"""),"Never")</f>
        <v>Never</v>
      </c>
      <c r="AR157" s="1" t="str">
        <f ca="1">IFERROR(__xludf.DUMMYFUNCTION("""COMPUTED_VALUE"""),"Never")</f>
        <v>Never</v>
      </c>
      <c r="AS157" s="1" t="str">
        <f ca="1">IFERROR(__xludf.DUMMYFUNCTION("""COMPUTED_VALUE"""),"Disagree")</f>
        <v>Disagree</v>
      </c>
      <c r="AT157" s="1" t="str">
        <f ca="1">IFERROR(__xludf.DUMMYFUNCTION("""COMPUTED_VALUE"""),"Disagree")</f>
        <v>Disagree</v>
      </c>
      <c r="AU157" s="1" t="str">
        <f ca="1">IFERROR(__xludf.DUMMYFUNCTION("""COMPUTED_VALUE"""),"Disagree")</f>
        <v>Disagree</v>
      </c>
      <c r="AV157" s="1" t="str">
        <f ca="1">IFERROR(__xludf.DUMMYFUNCTION("""COMPUTED_VALUE"""),"Strongly Disagree")</f>
        <v>Strongly Disagree</v>
      </c>
      <c r="AW157" s="1" t="str">
        <f ca="1">IFERROR(__xludf.DUMMYFUNCTION("""COMPUTED_VALUE"""),"Disagree")</f>
        <v>Disagree</v>
      </c>
      <c r="AX157" s="1" t="str">
        <f ca="1">IFERROR(__xludf.DUMMYFUNCTION("""COMPUTED_VALUE"""),"Neutral")</f>
        <v>Neutral</v>
      </c>
      <c r="AY157" s="1" t="str">
        <f ca="1">IFERROR(__xludf.DUMMYFUNCTION("""COMPUTED_VALUE"""),"Disagree")</f>
        <v>Disagree</v>
      </c>
      <c r="AZ157" s="1" t="str">
        <f ca="1">IFERROR(__xludf.DUMMYFUNCTION("""COMPUTED_VALUE"""),"Agree")</f>
        <v>Agree</v>
      </c>
      <c r="BA157" s="1" t="str">
        <f ca="1">IFERROR(__xludf.DUMMYFUNCTION("""COMPUTED_VALUE"""),"Agree")</f>
        <v>Agree</v>
      </c>
      <c r="BB157" s="1" t="str">
        <f ca="1">IFERROR(__xludf.DUMMYFUNCTION("""COMPUTED_VALUE"""),"Disagree")</f>
        <v>Disagree</v>
      </c>
      <c r="BC157" s="1" t="str">
        <f ca="1">IFERROR(__xludf.DUMMYFUNCTION("""COMPUTED_VALUE"""),"Join in Positive/ Healthy Family Activities, Exercise, Meditation/ Mindfulness, Talk to others outside of the department about your hard shift, Participate in Healthy Recreation/Hobbies, Talk to only those inside the department about your hard shift")</f>
        <v>Join in Positive/ Healthy Family Activities, Exercise, Meditation/ Mindfulness, Talk to others outside of the department about your hard shift, Participate in Healthy Recreation/Hobbies, Talk to only those inside the department about your hard shift</v>
      </c>
      <c r="BD157" s="1" t="str">
        <f ca="1">IFERROR(__xludf.DUMMYFUNCTION("""COMPUTED_VALUE"""),"Sometimes")</f>
        <v>Sometimes</v>
      </c>
      <c r="BF157" s="1">
        <f t="shared" ca="1" si="0"/>
        <v>1</v>
      </c>
      <c r="BG157" s="7">
        <f t="shared" ca="1" si="1"/>
        <v>2</v>
      </c>
      <c r="BH157" s="1">
        <f t="shared" ca="1" si="2"/>
        <v>4</v>
      </c>
      <c r="BI157" s="10">
        <f t="shared" ca="1" si="3"/>
        <v>1</v>
      </c>
      <c r="BJ157" s="10">
        <f t="shared" ca="1" si="4"/>
        <v>2</v>
      </c>
      <c r="BK157" s="10">
        <f t="shared" ca="1" si="5"/>
        <v>4</v>
      </c>
      <c r="BL157" s="10">
        <f t="shared" ref="BL157:BM157" ca="1" si="930">IF(I157="Yes",1,IF(I157="No",2))</f>
        <v>1</v>
      </c>
      <c r="BM157" s="10">
        <f t="shared" ca="1" si="930"/>
        <v>2</v>
      </c>
      <c r="BN157" s="10">
        <f t="shared" ca="1" si="7"/>
        <v>2</v>
      </c>
      <c r="BO157" s="10">
        <f t="shared" ref="BO157:BP157" ca="1" si="931">IF(L157="Strongly Disagree",1,IF(L157="Disagree",2,IF(L157="Neutral",3,IF(L157="Agree",4,IF(L157="Strongly Agree",5)))))</f>
        <v>4</v>
      </c>
      <c r="BP157" s="10">
        <f t="shared" ca="1" si="931"/>
        <v>3</v>
      </c>
      <c r="BQ157" s="10">
        <f t="shared" ca="1" si="9"/>
        <v>2</v>
      </c>
      <c r="BR157" s="1">
        <f t="shared" ca="1" si="10"/>
        <v>4</v>
      </c>
      <c r="BS157" s="10">
        <f t="shared" ref="BS157:CB157" ca="1" si="932">IF(P157="Not at all",1,IF(P157="A little bit",2,IF(P157="Moderately",3,IF(P157="Quite a bit",4,IF(P157="Extremely",5)))))</f>
        <v>3</v>
      </c>
      <c r="BT157" s="10">
        <f t="shared" ca="1" si="932"/>
        <v>4</v>
      </c>
      <c r="BU157" s="10">
        <f t="shared" ca="1" si="932"/>
        <v>4</v>
      </c>
      <c r="BV157" s="10">
        <f t="shared" ca="1" si="932"/>
        <v>2</v>
      </c>
      <c r="BW157" s="10">
        <f t="shared" ca="1" si="932"/>
        <v>2</v>
      </c>
      <c r="BX157" s="10">
        <f t="shared" ca="1" si="932"/>
        <v>4</v>
      </c>
      <c r="BY157" s="10">
        <f t="shared" ca="1" si="932"/>
        <v>4</v>
      </c>
      <c r="BZ157" s="10">
        <f t="shared" ca="1" si="932"/>
        <v>2</v>
      </c>
      <c r="CA157" s="10">
        <f t="shared" ca="1" si="932"/>
        <v>3</v>
      </c>
      <c r="CB157" s="10">
        <f t="shared" ca="1" si="932"/>
        <v>5</v>
      </c>
      <c r="CC157" s="10">
        <f t="shared" ca="1" si="12"/>
        <v>3</v>
      </c>
      <c r="CD157" s="10">
        <f t="shared" ref="CD157:CH157" ca="1" si="933">IF(AA157="Not at all",1,IF(AA157="A little bit",2,IF(AA157="Moderately",3,IF(AA157="Quite a bit",4,IF(AA157="Extremely",5)))))</f>
        <v>3</v>
      </c>
      <c r="CE157" s="10">
        <f t="shared" ca="1" si="933"/>
        <v>5</v>
      </c>
      <c r="CF157" s="10">
        <f t="shared" ca="1" si="933"/>
        <v>5</v>
      </c>
      <c r="CG157" s="10">
        <f t="shared" ca="1" si="933"/>
        <v>2</v>
      </c>
      <c r="CH157" s="10">
        <f t="shared" ca="1" si="933"/>
        <v>1</v>
      </c>
      <c r="CI157" s="10">
        <f t="shared" ref="CI157:CT157" ca="1" si="934">IF(AF157="Never",1,IF(AF157="Rarely",2,IF(AF157="Sometimes",3,IF(AF157="Often",4,IF(AF157="Very Often",5)))))</f>
        <v>2</v>
      </c>
      <c r="CJ157" s="10">
        <f t="shared" ca="1" si="934"/>
        <v>5</v>
      </c>
      <c r="CK157" s="10">
        <f t="shared" ca="1" si="934"/>
        <v>3</v>
      </c>
      <c r="CL157" s="10">
        <f t="shared" ca="1" si="934"/>
        <v>2</v>
      </c>
      <c r="CM157" s="10">
        <f t="shared" ca="1" si="934"/>
        <v>2</v>
      </c>
      <c r="CN157" s="10">
        <f t="shared" ca="1" si="934"/>
        <v>2</v>
      </c>
      <c r="CO157" s="10">
        <f t="shared" ca="1" si="934"/>
        <v>4</v>
      </c>
      <c r="CP157" s="10">
        <f t="shared" ca="1" si="934"/>
        <v>2</v>
      </c>
      <c r="CQ157" s="10">
        <f t="shared" ca="1" si="934"/>
        <v>1</v>
      </c>
      <c r="CR157" s="10">
        <f t="shared" ca="1" si="934"/>
        <v>1</v>
      </c>
      <c r="CS157" s="10">
        <f t="shared" ca="1" si="934"/>
        <v>1</v>
      </c>
      <c r="CT157" s="10">
        <f t="shared" ca="1" si="934"/>
        <v>1</v>
      </c>
      <c r="CU157" s="10">
        <f t="shared" ca="1" si="15"/>
        <v>1</v>
      </c>
      <c r="CV157" s="1">
        <f t="shared" ref="CV157:DE157" ca="1" si="935">IF(AS157="Strongly Disagree",1,IF(AS157="Disagree",2,IF(AS157="Neutral",3,IF(AS157="Agree",4,IF(AS157="Strongly Agree",5)))))</f>
        <v>2</v>
      </c>
      <c r="CW157" s="1">
        <f t="shared" ca="1" si="935"/>
        <v>2</v>
      </c>
      <c r="CX157" s="1">
        <f t="shared" ca="1" si="935"/>
        <v>2</v>
      </c>
      <c r="CY157" s="1">
        <f t="shared" ca="1" si="935"/>
        <v>1</v>
      </c>
      <c r="CZ157" s="1">
        <f t="shared" ca="1" si="935"/>
        <v>2</v>
      </c>
      <c r="DA157" s="1">
        <f t="shared" ca="1" si="935"/>
        <v>3</v>
      </c>
      <c r="DB157" s="1">
        <f t="shared" ca="1" si="935"/>
        <v>2</v>
      </c>
      <c r="DC157" s="1">
        <f t="shared" ca="1" si="935"/>
        <v>4</v>
      </c>
      <c r="DD157" s="1">
        <f t="shared" ca="1" si="935"/>
        <v>4</v>
      </c>
      <c r="DE157" s="1">
        <f t="shared" ca="1" si="935"/>
        <v>2</v>
      </c>
      <c r="DG157" s="1">
        <f t="shared" ca="1" si="17"/>
        <v>3</v>
      </c>
    </row>
    <row r="158" spans="1:111" ht="15">
      <c r="A158" s="8">
        <f ca="1">IFERROR(__xludf.DUMMYFUNCTION("""COMPUTED_VALUE"""),43802.9337861921)</f>
        <v>43802.933786192101</v>
      </c>
      <c r="B158" s="1" t="str">
        <f ca="1">IFERROR(__xludf.DUMMYFUNCTION("""COMPUTED_VALUE"""),"Yes")</f>
        <v>Yes</v>
      </c>
      <c r="C158" s="3" t="str">
        <f ca="1">IFERROR(__xludf.DUMMYFUNCTION("""COMPUTED_VALUE"""),"Law Enforcement Professional  (Dispatch or other Civilian Department Member )")</f>
        <v>Law Enforcement Professional  (Dispatch or other Civilian Department Member )</v>
      </c>
      <c r="D158" s="1" t="str">
        <f ca="1">IFERROR(__xludf.DUMMYFUNCTION("""COMPUTED_VALUE"""),"1-6 years")</f>
        <v>1-6 years</v>
      </c>
      <c r="E158" s="1" t="str">
        <f ca="1">IFERROR(__xludf.DUMMYFUNCTION("""COMPUTED_VALUE"""),"Moderately")</f>
        <v>Moderately</v>
      </c>
      <c r="F158" s="1" t="str">
        <f ca="1">IFERROR(__xludf.DUMMYFUNCTION("""COMPUTED_VALUE"""),"Yes")</f>
        <v>Yes</v>
      </c>
      <c r="G158" s="1" t="str">
        <f ca="1">IFERROR(__xludf.DUMMYFUNCTION("""COMPUTED_VALUE"""),"Sometimes")</f>
        <v>Sometimes</v>
      </c>
      <c r="H158" s="1" t="str">
        <f ca="1">IFERROR(__xludf.DUMMYFUNCTION("""COMPUTED_VALUE"""),"A little bit")</f>
        <v>A little bit</v>
      </c>
      <c r="I158" s="1" t="str">
        <f ca="1">IFERROR(__xludf.DUMMYFUNCTION("""COMPUTED_VALUE"""),"Yes")</f>
        <v>Yes</v>
      </c>
      <c r="J158" s="1" t="str">
        <f ca="1">IFERROR(__xludf.DUMMYFUNCTION("""COMPUTED_VALUE"""),"Yes")</f>
        <v>Yes</v>
      </c>
      <c r="K158" s="1" t="str">
        <f ca="1">IFERROR(__xludf.DUMMYFUNCTION("""COMPUTED_VALUE"""),"Rarely")</f>
        <v>Rarely</v>
      </c>
      <c r="L158" s="1" t="str">
        <f ca="1">IFERROR(__xludf.DUMMYFUNCTION("""COMPUTED_VALUE"""),"Neutral")</f>
        <v>Neutral</v>
      </c>
      <c r="M158" s="1" t="str">
        <f ca="1">IFERROR(__xludf.DUMMYFUNCTION("""COMPUTED_VALUE"""),"Neutral")</f>
        <v>Neutral</v>
      </c>
      <c r="N158" s="1" t="str">
        <f ca="1">IFERROR(__xludf.DUMMYFUNCTION("""COMPUTED_VALUE"""),"Quite a bit")</f>
        <v>Quite a bit</v>
      </c>
      <c r="O158" s="1" t="str">
        <f ca="1">IFERROR(__xludf.DUMMYFUNCTION("""COMPUTED_VALUE"""),"Neutral")</f>
        <v>Neutral</v>
      </c>
      <c r="P158" s="1" t="str">
        <f ca="1">IFERROR(__xludf.DUMMYFUNCTION("""COMPUTED_VALUE"""),"Moderately")</f>
        <v>Moderately</v>
      </c>
      <c r="Q158" s="1" t="str">
        <f ca="1">IFERROR(__xludf.DUMMYFUNCTION("""COMPUTED_VALUE"""),"Quite a bit")</f>
        <v>Quite a bit</v>
      </c>
      <c r="R158" s="1" t="str">
        <f ca="1">IFERROR(__xludf.DUMMYFUNCTION("""COMPUTED_VALUE"""),"Quite a bit")</f>
        <v>Quite a bit</v>
      </c>
      <c r="S158" s="1" t="str">
        <f ca="1">IFERROR(__xludf.DUMMYFUNCTION("""COMPUTED_VALUE"""),"Moderately")</f>
        <v>Moderately</v>
      </c>
      <c r="T158" s="1" t="str">
        <f ca="1">IFERROR(__xludf.DUMMYFUNCTION("""COMPUTED_VALUE"""),"A little bit")</f>
        <v>A little bit</v>
      </c>
      <c r="U158" s="1" t="str">
        <f ca="1">IFERROR(__xludf.DUMMYFUNCTION("""COMPUTED_VALUE"""),"Moderately")</f>
        <v>Moderately</v>
      </c>
      <c r="V158" s="1" t="str">
        <f ca="1">IFERROR(__xludf.DUMMYFUNCTION("""COMPUTED_VALUE"""),"Quite a bit")</f>
        <v>Quite a bit</v>
      </c>
      <c r="W158" s="1" t="str">
        <f ca="1">IFERROR(__xludf.DUMMYFUNCTION("""COMPUTED_VALUE"""),"A little bit")</f>
        <v>A little bit</v>
      </c>
      <c r="X158" s="1" t="str">
        <f ca="1">IFERROR(__xludf.DUMMYFUNCTION("""COMPUTED_VALUE"""),"Moderately")</f>
        <v>Moderately</v>
      </c>
      <c r="Y158" s="1" t="str">
        <f ca="1">IFERROR(__xludf.DUMMYFUNCTION("""COMPUTED_VALUE"""),"A little bit")</f>
        <v>A little bit</v>
      </c>
      <c r="Z158" s="1" t="str">
        <f ca="1">IFERROR(__xludf.DUMMYFUNCTION("""COMPUTED_VALUE"""),"Negatively")</f>
        <v>Negatively</v>
      </c>
      <c r="AA158" s="1" t="str">
        <f ca="1">IFERROR(__xludf.DUMMYFUNCTION("""COMPUTED_VALUE"""),"A little bit")</f>
        <v>A little bit</v>
      </c>
      <c r="AB158" s="1" t="str">
        <f ca="1">IFERROR(__xludf.DUMMYFUNCTION("""COMPUTED_VALUE"""),"Not at all")</f>
        <v>Not at all</v>
      </c>
      <c r="AC158" s="1" t="str">
        <f ca="1">IFERROR(__xludf.DUMMYFUNCTION("""COMPUTED_VALUE"""),"Not at all")</f>
        <v>Not at all</v>
      </c>
      <c r="AD158" s="1" t="str">
        <f ca="1">IFERROR(__xludf.DUMMYFUNCTION("""COMPUTED_VALUE"""),"Not at all")</f>
        <v>Not at all</v>
      </c>
      <c r="AE158" s="1" t="str">
        <f ca="1">IFERROR(__xludf.DUMMYFUNCTION("""COMPUTED_VALUE"""),"Not at all")</f>
        <v>Not at all</v>
      </c>
      <c r="AF158" s="1" t="str">
        <f ca="1">IFERROR(__xludf.DUMMYFUNCTION("""COMPUTED_VALUE"""),"Rarely")</f>
        <v>Rarely</v>
      </c>
      <c r="AG158" s="1" t="str">
        <f ca="1">IFERROR(__xludf.DUMMYFUNCTION("""COMPUTED_VALUE"""),"Sometimes")</f>
        <v>Sometimes</v>
      </c>
      <c r="AH158" s="1" t="str">
        <f ca="1">IFERROR(__xludf.DUMMYFUNCTION("""COMPUTED_VALUE"""),"Sometimes")</f>
        <v>Sometimes</v>
      </c>
      <c r="AI158" s="1" t="str">
        <f ca="1">IFERROR(__xludf.DUMMYFUNCTION("""COMPUTED_VALUE"""),"Rarely")</f>
        <v>Rarely</v>
      </c>
      <c r="AJ158" s="1" t="str">
        <f ca="1">IFERROR(__xludf.DUMMYFUNCTION("""COMPUTED_VALUE"""),"Rarely")</f>
        <v>Rarely</v>
      </c>
      <c r="AK158" s="1" t="str">
        <f ca="1">IFERROR(__xludf.DUMMYFUNCTION("""COMPUTED_VALUE"""),"Rarely")</f>
        <v>Rarely</v>
      </c>
      <c r="AL158" s="1" t="str">
        <f ca="1">IFERROR(__xludf.DUMMYFUNCTION("""COMPUTED_VALUE"""),"Rarely")</f>
        <v>Rarely</v>
      </c>
      <c r="AM158" s="1" t="str">
        <f ca="1">IFERROR(__xludf.DUMMYFUNCTION("""COMPUTED_VALUE"""),"Rarely")</f>
        <v>Rarely</v>
      </c>
      <c r="AN158" s="1" t="str">
        <f ca="1">IFERROR(__xludf.DUMMYFUNCTION("""COMPUTED_VALUE"""),"Sometimes")</f>
        <v>Sometimes</v>
      </c>
      <c r="AO158" s="1" t="str">
        <f ca="1">IFERROR(__xludf.DUMMYFUNCTION("""COMPUTED_VALUE"""),"Never")</f>
        <v>Never</v>
      </c>
      <c r="AP158" s="1" t="str">
        <f ca="1">IFERROR(__xludf.DUMMYFUNCTION("""COMPUTED_VALUE"""),"Sometimes")</f>
        <v>Sometimes</v>
      </c>
      <c r="AQ158" s="1" t="str">
        <f ca="1">IFERROR(__xludf.DUMMYFUNCTION("""COMPUTED_VALUE"""),"Never")</f>
        <v>Never</v>
      </c>
      <c r="AR158" s="1" t="str">
        <f ca="1">IFERROR(__xludf.DUMMYFUNCTION("""COMPUTED_VALUE"""),"Never")</f>
        <v>Never</v>
      </c>
      <c r="AS158" s="1" t="str">
        <f ca="1">IFERROR(__xludf.DUMMYFUNCTION("""COMPUTED_VALUE"""),"Neutral")</f>
        <v>Neutral</v>
      </c>
      <c r="AT158" s="1" t="str">
        <f ca="1">IFERROR(__xludf.DUMMYFUNCTION("""COMPUTED_VALUE"""),"Strongly Agree")</f>
        <v>Strongly Agree</v>
      </c>
      <c r="AU158" s="1" t="str">
        <f ca="1">IFERROR(__xludf.DUMMYFUNCTION("""COMPUTED_VALUE"""),"Strongly Agree")</f>
        <v>Strongly Agree</v>
      </c>
      <c r="AV158" s="1" t="str">
        <f ca="1">IFERROR(__xludf.DUMMYFUNCTION("""COMPUTED_VALUE"""),"Agree")</f>
        <v>Agree</v>
      </c>
      <c r="AW158" s="1" t="str">
        <f ca="1">IFERROR(__xludf.DUMMYFUNCTION("""COMPUTED_VALUE"""),"Agree")</f>
        <v>Agree</v>
      </c>
      <c r="AX158" s="1" t="str">
        <f ca="1">IFERROR(__xludf.DUMMYFUNCTION("""COMPUTED_VALUE"""),"Agree")</f>
        <v>Agree</v>
      </c>
      <c r="AY158" s="1" t="str">
        <f ca="1">IFERROR(__xludf.DUMMYFUNCTION("""COMPUTED_VALUE"""),"Agree")</f>
        <v>Agree</v>
      </c>
      <c r="AZ158" s="1" t="str">
        <f ca="1">IFERROR(__xludf.DUMMYFUNCTION("""COMPUTED_VALUE"""),"Disagree")</f>
        <v>Disagree</v>
      </c>
      <c r="BA158" s="1" t="str">
        <f ca="1">IFERROR(__xludf.DUMMYFUNCTION("""COMPUTED_VALUE"""),"Neutral")</f>
        <v>Neutral</v>
      </c>
      <c r="BB158" s="1" t="str">
        <f ca="1">IFERROR(__xludf.DUMMYFUNCTION("""COMPUTED_VALUE"""),"Strongly Agree")</f>
        <v>Strongly Agree</v>
      </c>
      <c r="BC158" s="1" t="str">
        <f ca="1">IFERROR(__xludf.DUMMYFUNCTION("""COMPUTED_VALUE"""),"Isolate Yourself, Meditation/ Mindfulness, Participate in Healthy Recreation/Hobbies")</f>
        <v>Isolate Yourself, Meditation/ Mindfulness, Participate in Healthy Recreation/Hobbies</v>
      </c>
      <c r="BD158" s="1" t="str">
        <f ca="1">IFERROR(__xludf.DUMMYFUNCTION("""COMPUTED_VALUE"""),"Never")</f>
        <v>Never</v>
      </c>
      <c r="BF158" s="1">
        <f t="shared" ca="1" si="0"/>
        <v>2</v>
      </c>
      <c r="BG158" s="7">
        <f t="shared" ca="1" si="1"/>
        <v>1</v>
      </c>
      <c r="BH158" s="1">
        <f t="shared" ca="1" si="2"/>
        <v>3</v>
      </c>
      <c r="BI158" s="10">
        <f t="shared" ca="1" si="3"/>
        <v>1</v>
      </c>
      <c r="BJ158" s="10">
        <f t="shared" ca="1" si="4"/>
        <v>3</v>
      </c>
      <c r="BK158" s="10">
        <f t="shared" ca="1" si="5"/>
        <v>2</v>
      </c>
      <c r="BL158" s="10">
        <f t="shared" ref="BL158:BM158" ca="1" si="936">IF(I158="Yes",1,IF(I158="No",2))</f>
        <v>1</v>
      </c>
      <c r="BM158" s="10">
        <f t="shared" ca="1" si="936"/>
        <v>1</v>
      </c>
      <c r="BN158" s="10">
        <f t="shared" ca="1" si="7"/>
        <v>2</v>
      </c>
      <c r="BO158" s="10">
        <f t="shared" ref="BO158:BP158" ca="1" si="937">IF(L158="Strongly Disagree",1,IF(L158="Disagree",2,IF(L158="Neutral",3,IF(L158="Agree",4,IF(L158="Strongly Agree",5)))))</f>
        <v>3</v>
      </c>
      <c r="BP158" s="10">
        <f t="shared" ca="1" si="937"/>
        <v>3</v>
      </c>
      <c r="BQ158" s="10">
        <f t="shared" ca="1" si="9"/>
        <v>4</v>
      </c>
      <c r="BR158" s="1">
        <f t="shared" ca="1" si="10"/>
        <v>3</v>
      </c>
      <c r="BS158" s="10">
        <f t="shared" ref="BS158:CB158" ca="1" si="938">IF(P158="Not at all",1,IF(P158="A little bit",2,IF(P158="Moderately",3,IF(P158="Quite a bit",4,IF(P158="Extremely",5)))))</f>
        <v>3</v>
      </c>
      <c r="BT158" s="10">
        <f t="shared" ca="1" si="938"/>
        <v>4</v>
      </c>
      <c r="BU158" s="10">
        <f t="shared" ca="1" si="938"/>
        <v>4</v>
      </c>
      <c r="BV158" s="10">
        <f t="shared" ca="1" si="938"/>
        <v>3</v>
      </c>
      <c r="BW158" s="10">
        <f t="shared" ca="1" si="938"/>
        <v>2</v>
      </c>
      <c r="BX158" s="10">
        <f t="shared" ca="1" si="938"/>
        <v>3</v>
      </c>
      <c r="BY158" s="10">
        <f t="shared" ca="1" si="938"/>
        <v>4</v>
      </c>
      <c r="BZ158" s="10">
        <f t="shared" ca="1" si="938"/>
        <v>2</v>
      </c>
      <c r="CA158" s="10">
        <f t="shared" ca="1" si="938"/>
        <v>3</v>
      </c>
      <c r="CB158" s="10">
        <f t="shared" ca="1" si="938"/>
        <v>2</v>
      </c>
      <c r="CC158" s="10">
        <f t="shared" ca="1" si="12"/>
        <v>1</v>
      </c>
      <c r="CD158" s="10">
        <f t="shared" ref="CD158:CH158" ca="1" si="939">IF(AA158="Not at all",1,IF(AA158="A little bit",2,IF(AA158="Moderately",3,IF(AA158="Quite a bit",4,IF(AA158="Extremely",5)))))</f>
        <v>2</v>
      </c>
      <c r="CE158" s="10">
        <f t="shared" ca="1" si="939"/>
        <v>1</v>
      </c>
      <c r="CF158" s="10">
        <f t="shared" ca="1" si="939"/>
        <v>1</v>
      </c>
      <c r="CG158" s="10">
        <f t="shared" ca="1" si="939"/>
        <v>1</v>
      </c>
      <c r="CH158" s="10">
        <f t="shared" ca="1" si="939"/>
        <v>1</v>
      </c>
      <c r="CI158" s="10">
        <f t="shared" ref="CI158:CT158" ca="1" si="940">IF(AF158="Never",1,IF(AF158="Rarely",2,IF(AF158="Sometimes",3,IF(AF158="Often",4,IF(AF158="Very Often",5)))))</f>
        <v>2</v>
      </c>
      <c r="CJ158" s="10">
        <f t="shared" ca="1" si="940"/>
        <v>3</v>
      </c>
      <c r="CK158" s="10">
        <f t="shared" ca="1" si="940"/>
        <v>3</v>
      </c>
      <c r="CL158" s="10">
        <f t="shared" ca="1" si="940"/>
        <v>2</v>
      </c>
      <c r="CM158" s="10">
        <f t="shared" ca="1" si="940"/>
        <v>2</v>
      </c>
      <c r="CN158" s="10">
        <f t="shared" ca="1" si="940"/>
        <v>2</v>
      </c>
      <c r="CO158" s="10">
        <f t="shared" ca="1" si="940"/>
        <v>2</v>
      </c>
      <c r="CP158" s="10">
        <f t="shared" ca="1" si="940"/>
        <v>2</v>
      </c>
      <c r="CQ158" s="10">
        <f t="shared" ca="1" si="940"/>
        <v>3</v>
      </c>
      <c r="CR158" s="10">
        <f t="shared" ca="1" si="940"/>
        <v>1</v>
      </c>
      <c r="CS158" s="10">
        <f t="shared" ca="1" si="940"/>
        <v>3</v>
      </c>
      <c r="CT158" s="10">
        <f t="shared" ca="1" si="940"/>
        <v>1</v>
      </c>
      <c r="CU158" s="10">
        <f t="shared" ca="1" si="15"/>
        <v>1</v>
      </c>
      <c r="CV158" s="1">
        <f t="shared" ref="CV158:DE158" ca="1" si="941">IF(AS158="Strongly Disagree",1,IF(AS158="Disagree",2,IF(AS158="Neutral",3,IF(AS158="Agree",4,IF(AS158="Strongly Agree",5)))))</f>
        <v>3</v>
      </c>
      <c r="CW158" s="1">
        <f t="shared" ca="1" si="941"/>
        <v>5</v>
      </c>
      <c r="CX158" s="1">
        <f t="shared" ca="1" si="941"/>
        <v>5</v>
      </c>
      <c r="CY158" s="1">
        <f t="shared" ca="1" si="941"/>
        <v>4</v>
      </c>
      <c r="CZ158" s="1">
        <f t="shared" ca="1" si="941"/>
        <v>4</v>
      </c>
      <c r="DA158" s="1">
        <f t="shared" ca="1" si="941"/>
        <v>4</v>
      </c>
      <c r="DB158" s="1">
        <f t="shared" ca="1" si="941"/>
        <v>4</v>
      </c>
      <c r="DC158" s="1">
        <f t="shared" ca="1" si="941"/>
        <v>2</v>
      </c>
      <c r="DD158" s="1">
        <f t="shared" ca="1" si="941"/>
        <v>3</v>
      </c>
      <c r="DE158" s="1">
        <f t="shared" ca="1" si="941"/>
        <v>5</v>
      </c>
      <c r="DG158" s="1">
        <f t="shared" ca="1" si="17"/>
        <v>1</v>
      </c>
    </row>
    <row r="159" spans="1:111" ht="15">
      <c r="A159" s="8">
        <f ca="1">IFERROR(__xludf.DUMMYFUNCTION("""COMPUTED_VALUE"""),43802.9346559606)</f>
        <v>43802.934655960598</v>
      </c>
      <c r="B159" s="1" t="str">
        <f ca="1">IFERROR(__xludf.DUMMYFUNCTION("""COMPUTED_VALUE"""),"Yes")</f>
        <v>Yes</v>
      </c>
      <c r="C159" s="3" t="str">
        <f ca="1">IFERROR(__xludf.DUMMYFUNCTION("""COMPUTED_VALUE"""),"Law Enforcement Professional  (Dispatch or other Civilian Department Member )")</f>
        <v>Law Enforcement Professional  (Dispatch or other Civilian Department Member )</v>
      </c>
      <c r="D159" s="1" t="str">
        <f ca="1">IFERROR(__xludf.DUMMYFUNCTION("""COMPUTED_VALUE"""),"7-13 years")</f>
        <v>7-13 years</v>
      </c>
      <c r="E159" s="1" t="str">
        <f ca="1">IFERROR(__xludf.DUMMYFUNCTION("""COMPUTED_VALUE"""),"Moderately")</f>
        <v>Moderately</v>
      </c>
      <c r="F159" s="1" t="str">
        <f ca="1">IFERROR(__xludf.DUMMYFUNCTION("""COMPUTED_VALUE"""),"Yes")</f>
        <v>Yes</v>
      </c>
      <c r="G159" s="1" t="str">
        <f ca="1">IFERROR(__xludf.DUMMYFUNCTION("""COMPUTED_VALUE"""),"Sometimes")</f>
        <v>Sometimes</v>
      </c>
      <c r="H159" s="1" t="str">
        <f ca="1">IFERROR(__xludf.DUMMYFUNCTION("""COMPUTED_VALUE"""),"A little bit")</f>
        <v>A little bit</v>
      </c>
      <c r="I159" s="1" t="str">
        <f ca="1">IFERROR(__xludf.DUMMYFUNCTION("""COMPUTED_VALUE"""),"No")</f>
        <v>No</v>
      </c>
      <c r="J159" s="1" t="str">
        <f ca="1">IFERROR(__xludf.DUMMYFUNCTION("""COMPUTED_VALUE"""),"No")</f>
        <v>No</v>
      </c>
      <c r="K159" s="1" t="str">
        <f ca="1">IFERROR(__xludf.DUMMYFUNCTION("""COMPUTED_VALUE"""),"Sometimes")</f>
        <v>Sometimes</v>
      </c>
      <c r="L159" s="1" t="str">
        <f ca="1">IFERROR(__xludf.DUMMYFUNCTION("""COMPUTED_VALUE"""),"Agree")</f>
        <v>Agree</v>
      </c>
      <c r="M159" s="1" t="str">
        <f ca="1">IFERROR(__xludf.DUMMYFUNCTION("""COMPUTED_VALUE"""),"Strongly Agree")</f>
        <v>Strongly Agree</v>
      </c>
      <c r="N159" s="1" t="str">
        <f ca="1">IFERROR(__xludf.DUMMYFUNCTION("""COMPUTED_VALUE"""),"Extremely")</f>
        <v>Extremely</v>
      </c>
      <c r="O159" s="1" t="str">
        <f ca="1">IFERROR(__xludf.DUMMYFUNCTION("""COMPUTED_VALUE"""),"Agree")</f>
        <v>Agree</v>
      </c>
      <c r="P159" s="1" t="str">
        <f ca="1">IFERROR(__xludf.DUMMYFUNCTION("""COMPUTED_VALUE"""),"Quite a bit")</f>
        <v>Quite a bit</v>
      </c>
      <c r="Q159" s="1" t="str">
        <f ca="1">IFERROR(__xludf.DUMMYFUNCTION("""COMPUTED_VALUE"""),"Quite a bit")</f>
        <v>Quite a bit</v>
      </c>
      <c r="R159" s="1" t="str">
        <f ca="1">IFERROR(__xludf.DUMMYFUNCTION("""COMPUTED_VALUE"""),"Extremely")</f>
        <v>Extremely</v>
      </c>
      <c r="S159" s="1" t="str">
        <f ca="1">IFERROR(__xludf.DUMMYFUNCTION("""COMPUTED_VALUE"""),"Moderately")</f>
        <v>Moderately</v>
      </c>
      <c r="T159" s="1" t="str">
        <f ca="1">IFERROR(__xludf.DUMMYFUNCTION("""COMPUTED_VALUE"""),"Not at all")</f>
        <v>Not at all</v>
      </c>
      <c r="U159" s="1" t="str">
        <f ca="1">IFERROR(__xludf.DUMMYFUNCTION("""COMPUTED_VALUE"""),"Quite a bit")</f>
        <v>Quite a bit</v>
      </c>
      <c r="V159" s="1" t="str">
        <f ca="1">IFERROR(__xludf.DUMMYFUNCTION("""COMPUTED_VALUE"""),"Quite a bit")</f>
        <v>Quite a bit</v>
      </c>
      <c r="W159" s="1" t="str">
        <f ca="1">IFERROR(__xludf.DUMMYFUNCTION("""COMPUTED_VALUE"""),"Moderately")</f>
        <v>Moderately</v>
      </c>
      <c r="X159" s="1" t="str">
        <f ca="1">IFERROR(__xludf.DUMMYFUNCTION("""COMPUTED_VALUE"""),"Moderately")</f>
        <v>Moderately</v>
      </c>
      <c r="Y159" s="1" t="str">
        <f ca="1">IFERROR(__xludf.DUMMYFUNCTION("""COMPUTED_VALUE"""),"Quite a bit")</f>
        <v>Quite a bit</v>
      </c>
      <c r="Z159" s="1" t="str">
        <f ca="1">IFERROR(__xludf.DUMMYFUNCTION("""COMPUTED_VALUE"""),"Positively")</f>
        <v>Positively</v>
      </c>
      <c r="AA159" s="1" t="str">
        <f ca="1">IFERROR(__xludf.DUMMYFUNCTION("""COMPUTED_VALUE"""),"Moderately")</f>
        <v>Moderately</v>
      </c>
      <c r="AB159" s="1" t="str">
        <f ca="1">IFERROR(__xludf.DUMMYFUNCTION("""COMPUTED_VALUE"""),"Quite a bit")</f>
        <v>Quite a bit</v>
      </c>
      <c r="AC159" s="1" t="str">
        <f ca="1">IFERROR(__xludf.DUMMYFUNCTION("""COMPUTED_VALUE"""),"Quite a bit")</f>
        <v>Quite a bit</v>
      </c>
      <c r="AD159" s="1" t="str">
        <f ca="1">IFERROR(__xludf.DUMMYFUNCTION("""COMPUTED_VALUE"""),"Not at all")</f>
        <v>Not at all</v>
      </c>
      <c r="AE159" s="1" t="str">
        <f ca="1">IFERROR(__xludf.DUMMYFUNCTION("""COMPUTED_VALUE"""),"A little bit")</f>
        <v>A little bit</v>
      </c>
      <c r="AF159" s="1" t="str">
        <f ca="1">IFERROR(__xludf.DUMMYFUNCTION("""COMPUTED_VALUE"""),"Rarely")</f>
        <v>Rarely</v>
      </c>
      <c r="AG159" s="1" t="str">
        <f ca="1">IFERROR(__xludf.DUMMYFUNCTION("""COMPUTED_VALUE"""),"Sometimes")</f>
        <v>Sometimes</v>
      </c>
      <c r="AH159" s="1" t="str">
        <f ca="1">IFERROR(__xludf.DUMMYFUNCTION("""COMPUTED_VALUE"""),"Sometimes")</f>
        <v>Sometimes</v>
      </c>
      <c r="AI159" s="1" t="str">
        <f ca="1">IFERROR(__xludf.DUMMYFUNCTION("""COMPUTED_VALUE"""),"Sometimes")</f>
        <v>Sometimes</v>
      </c>
      <c r="AJ159" s="1" t="str">
        <f ca="1">IFERROR(__xludf.DUMMYFUNCTION("""COMPUTED_VALUE"""),"Often")</f>
        <v>Often</v>
      </c>
      <c r="AK159" s="1" t="str">
        <f ca="1">IFERROR(__xludf.DUMMYFUNCTION("""COMPUTED_VALUE"""),"Rarely")</f>
        <v>Rarely</v>
      </c>
      <c r="AL159" s="1" t="str">
        <f ca="1">IFERROR(__xludf.DUMMYFUNCTION("""COMPUTED_VALUE"""),"Rarely")</f>
        <v>Rarely</v>
      </c>
      <c r="AM159" s="1" t="str">
        <f ca="1">IFERROR(__xludf.DUMMYFUNCTION("""COMPUTED_VALUE"""),"Rarely")</f>
        <v>Rarely</v>
      </c>
      <c r="AN159" s="1" t="str">
        <f ca="1">IFERROR(__xludf.DUMMYFUNCTION("""COMPUTED_VALUE"""),"Rarely")</f>
        <v>Rarely</v>
      </c>
      <c r="AO159" s="1" t="str">
        <f ca="1">IFERROR(__xludf.DUMMYFUNCTION("""COMPUTED_VALUE"""),"Never")</f>
        <v>Never</v>
      </c>
      <c r="AP159" s="1" t="str">
        <f ca="1">IFERROR(__xludf.DUMMYFUNCTION("""COMPUTED_VALUE"""),"Rarely")</f>
        <v>Rarely</v>
      </c>
      <c r="AQ159" s="1" t="str">
        <f ca="1">IFERROR(__xludf.DUMMYFUNCTION("""COMPUTED_VALUE"""),"Never")</f>
        <v>Never</v>
      </c>
      <c r="AR159" s="1" t="str">
        <f ca="1">IFERROR(__xludf.DUMMYFUNCTION("""COMPUTED_VALUE"""),"Just After Stressful Events")</f>
        <v>Just After Stressful Events</v>
      </c>
      <c r="AS159" s="1" t="str">
        <f ca="1">IFERROR(__xludf.DUMMYFUNCTION("""COMPUTED_VALUE"""),"Disagree")</f>
        <v>Disagree</v>
      </c>
      <c r="AT159" s="1" t="str">
        <f ca="1">IFERROR(__xludf.DUMMYFUNCTION("""COMPUTED_VALUE"""),"Disagree")</f>
        <v>Disagree</v>
      </c>
      <c r="AU159" s="1" t="str">
        <f ca="1">IFERROR(__xludf.DUMMYFUNCTION("""COMPUTED_VALUE"""),"Strongly Disagree")</f>
        <v>Strongly Disagree</v>
      </c>
      <c r="AV159" s="1" t="str">
        <f ca="1">IFERROR(__xludf.DUMMYFUNCTION("""COMPUTED_VALUE"""),"Strongly Disagree")</f>
        <v>Strongly Disagree</v>
      </c>
      <c r="AW159" s="1" t="str">
        <f ca="1">IFERROR(__xludf.DUMMYFUNCTION("""COMPUTED_VALUE"""),"Disagree")</f>
        <v>Disagree</v>
      </c>
      <c r="AX159" s="1" t="str">
        <f ca="1">IFERROR(__xludf.DUMMYFUNCTION("""COMPUTED_VALUE"""),"Disagree")</f>
        <v>Disagree</v>
      </c>
      <c r="AY159" s="1" t="str">
        <f ca="1">IFERROR(__xludf.DUMMYFUNCTION("""COMPUTED_VALUE"""),"Disagree")</f>
        <v>Disagree</v>
      </c>
      <c r="AZ159" s="1" t="str">
        <f ca="1">IFERROR(__xludf.DUMMYFUNCTION("""COMPUTED_VALUE"""),"Strongly Disagree")</f>
        <v>Strongly Disagree</v>
      </c>
      <c r="BA159" s="1" t="str">
        <f ca="1">IFERROR(__xludf.DUMMYFUNCTION("""COMPUTED_VALUE"""),"Neutral")</f>
        <v>Neutral</v>
      </c>
      <c r="BB159" s="1" t="str">
        <f ca="1">IFERROR(__xludf.DUMMYFUNCTION("""COMPUTED_VALUE"""),"Agree")</f>
        <v>Agree</v>
      </c>
      <c r="BC159" s="1" t="str">
        <f ca="1">IFERROR(__xludf.DUMMYFUNCTION("""COMPUTED_VALUE"""),"Exercise, Meditation/ Mindfulness")</f>
        <v>Exercise, Meditation/ Mindfulness</v>
      </c>
      <c r="BD159" s="1" t="str">
        <f ca="1">IFERROR(__xludf.DUMMYFUNCTION("""COMPUTED_VALUE"""),"Never")</f>
        <v>Never</v>
      </c>
      <c r="BF159" s="1">
        <f t="shared" ca="1" si="0"/>
        <v>2</v>
      </c>
      <c r="BG159" s="7">
        <f t="shared" ca="1" si="1"/>
        <v>2</v>
      </c>
      <c r="BH159" s="1">
        <f t="shared" ca="1" si="2"/>
        <v>3</v>
      </c>
      <c r="BI159" s="10">
        <f t="shared" ca="1" si="3"/>
        <v>1</v>
      </c>
      <c r="BJ159" s="10">
        <f t="shared" ca="1" si="4"/>
        <v>3</v>
      </c>
      <c r="BK159" s="10">
        <f t="shared" ca="1" si="5"/>
        <v>2</v>
      </c>
      <c r="BL159" s="10">
        <f t="shared" ref="BL159:BM159" ca="1" si="942">IF(I159="Yes",1,IF(I159="No",2))</f>
        <v>2</v>
      </c>
      <c r="BM159" s="10">
        <f t="shared" ca="1" si="942"/>
        <v>2</v>
      </c>
      <c r="BN159" s="10">
        <f t="shared" ca="1" si="7"/>
        <v>3</v>
      </c>
      <c r="BO159" s="10">
        <f t="shared" ref="BO159:BP159" ca="1" si="943">IF(L159="Strongly Disagree",1,IF(L159="Disagree",2,IF(L159="Neutral",3,IF(L159="Agree",4,IF(L159="Strongly Agree",5)))))</f>
        <v>4</v>
      </c>
      <c r="BP159" s="10">
        <f t="shared" ca="1" si="943"/>
        <v>5</v>
      </c>
      <c r="BQ159" s="10">
        <f t="shared" ca="1" si="9"/>
        <v>5</v>
      </c>
      <c r="BR159" s="1">
        <f t="shared" ca="1" si="10"/>
        <v>4</v>
      </c>
      <c r="BS159" s="10">
        <f t="shared" ref="BS159:CB159" ca="1" si="944">IF(P159="Not at all",1,IF(P159="A little bit",2,IF(P159="Moderately",3,IF(P159="Quite a bit",4,IF(P159="Extremely",5)))))</f>
        <v>4</v>
      </c>
      <c r="BT159" s="10">
        <f t="shared" ca="1" si="944"/>
        <v>4</v>
      </c>
      <c r="BU159" s="10">
        <f t="shared" ca="1" si="944"/>
        <v>5</v>
      </c>
      <c r="BV159" s="10">
        <f t="shared" ca="1" si="944"/>
        <v>3</v>
      </c>
      <c r="BW159" s="10">
        <f t="shared" ca="1" si="944"/>
        <v>1</v>
      </c>
      <c r="BX159" s="10">
        <f t="shared" ca="1" si="944"/>
        <v>4</v>
      </c>
      <c r="BY159" s="10">
        <f t="shared" ca="1" si="944"/>
        <v>4</v>
      </c>
      <c r="BZ159" s="10">
        <f t="shared" ca="1" si="944"/>
        <v>3</v>
      </c>
      <c r="CA159" s="10">
        <f t="shared" ca="1" si="944"/>
        <v>3</v>
      </c>
      <c r="CB159" s="10">
        <f t="shared" ca="1" si="944"/>
        <v>4</v>
      </c>
      <c r="CC159" s="10">
        <f t="shared" ca="1" si="12"/>
        <v>2</v>
      </c>
      <c r="CD159" s="10">
        <f t="shared" ref="CD159:CH159" ca="1" si="945">IF(AA159="Not at all",1,IF(AA159="A little bit",2,IF(AA159="Moderately",3,IF(AA159="Quite a bit",4,IF(AA159="Extremely",5)))))</f>
        <v>3</v>
      </c>
      <c r="CE159" s="10">
        <f t="shared" ca="1" si="945"/>
        <v>4</v>
      </c>
      <c r="CF159" s="10">
        <f t="shared" ca="1" si="945"/>
        <v>4</v>
      </c>
      <c r="CG159" s="10">
        <f t="shared" ca="1" si="945"/>
        <v>1</v>
      </c>
      <c r="CH159" s="10">
        <f t="shared" ca="1" si="945"/>
        <v>2</v>
      </c>
      <c r="CI159" s="10">
        <f t="shared" ref="CI159:CT159" ca="1" si="946">IF(AF159="Never",1,IF(AF159="Rarely",2,IF(AF159="Sometimes",3,IF(AF159="Often",4,IF(AF159="Very Often",5)))))</f>
        <v>2</v>
      </c>
      <c r="CJ159" s="10">
        <f t="shared" ca="1" si="946"/>
        <v>3</v>
      </c>
      <c r="CK159" s="10">
        <f t="shared" ca="1" si="946"/>
        <v>3</v>
      </c>
      <c r="CL159" s="10">
        <f t="shared" ca="1" si="946"/>
        <v>3</v>
      </c>
      <c r="CM159" s="10">
        <f t="shared" ca="1" si="946"/>
        <v>4</v>
      </c>
      <c r="CN159" s="10">
        <f t="shared" ca="1" si="946"/>
        <v>2</v>
      </c>
      <c r="CO159" s="10">
        <f t="shared" ca="1" si="946"/>
        <v>2</v>
      </c>
      <c r="CP159" s="10">
        <f t="shared" ca="1" si="946"/>
        <v>2</v>
      </c>
      <c r="CQ159" s="10">
        <f t="shared" ca="1" si="946"/>
        <v>2</v>
      </c>
      <c r="CR159" s="10">
        <f t="shared" ca="1" si="946"/>
        <v>1</v>
      </c>
      <c r="CS159" s="10">
        <f t="shared" ca="1" si="946"/>
        <v>2</v>
      </c>
      <c r="CT159" s="10">
        <f t="shared" ca="1" si="946"/>
        <v>1</v>
      </c>
      <c r="CU159" s="10">
        <f t="shared" ca="1" si="15"/>
        <v>2</v>
      </c>
      <c r="CV159" s="1">
        <f t="shared" ref="CV159:DE159" ca="1" si="947">IF(AS159="Strongly Disagree",1,IF(AS159="Disagree",2,IF(AS159="Neutral",3,IF(AS159="Agree",4,IF(AS159="Strongly Agree",5)))))</f>
        <v>2</v>
      </c>
      <c r="CW159" s="1">
        <f t="shared" ca="1" si="947"/>
        <v>2</v>
      </c>
      <c r="CX159" s="1">
        <f t="shared" ca="1" si="947"/>
        <v>1</v>
      </c>
      <c r="CY159" s="1">
        <f t="shared" ca="1" si="947"/>
        <v>1</v>
      </c>
      <c r="CZ159" s="1">
        <f t="shared" ca="1" si="947"/>
        <v>2</v>
      </c>
      <c r="DA159" s="1">
        <f t="shared" ca="1" si="947"/>
        <v>2</v>
      </c>
      <c r="DB159" s="1">
        <f t="shared" ca="1" si="947"/>
        <v>2</v>
      </c>
      <c r="DC159" s="1">
        <f t="shared" ca="1" si="947"/>
        <v>1</v>
      </c>
      <c r="DD159" s="1">
        <f t="shared" ca="1" si="947"/>
        <v>3</v>
      </c>
      <c r="DE159" s="1">
        <f t="shared" ca="1" si="947"/>
        <v>4</v>
      </c>
      <c r="DG159" s="1">
        <f t="shared" ca="1" si="17"/>
        <v>1</v>
      </c>
    </row>
    <row r="160" spans="1:111" ht="15">
      <c r="A160" s="8">
        <f ca="1">IFERROR(__xludf.DUMMYFUNCTION("""COMPUTED_VALUE"""),43802.9540455787)</f>
        <v>43802.954045578699</v>
      </c>
      <c r="B160" s="1" t="str">
        <f ca="1">IFERROR(__xludf.DUMMYFUNCTION("""COMPUTED_VALUE"""),"Yes")</f>
        <v>Yes</v>
      </c>
      <c r="C160" s="3" t="str">
        <f ca="1">IFERROR(__xludf.DUMMYFUNCTION("""COMPUTED_VALUE"""),"Law Enforcement Professional  (Dispatch or other Civilian Department Member )")</f>
        <v>Law Enforcement Professional  (Dispatch or other Civilian Department Member )</v>
      </c>
      <c r="D160" s="1" t="str">
        <f ca="1">IFERROR(__xludf.DUMMYFUNCTION("""COMPUTED_VALUE"""),"1-6 years")</f>
        <v>1-6 years</v>
      </c>
      <c r="E160" s="1" t="str">
        <f ca="1">IFERROR(__xludf.DUMMYFUNCTION("""COMPUTED_VALUE"""),"A little bit")</f>
        <v>A little bit</v>
      </c>
      <c r="F160" s="1" t="str">
        <f ca="1">IFERROR(__xludf.DUMMYFUNCTION("""COMPUTED_VALUE"""),"No")</f>
        <v>No</v>
      </c>
      <c r="G160" s="1" t="str">
        <f ca="1">IFERROR(__xludf.DUMMYFUNCTION("""COMPUTED_VALUE"""),"Sometimes")</f>
        <v>Sometimes</v>
      </c>
      <c r="H160" s="1" t="str">
        <f ca="1">IFERROR(__xludf.DUMMYFUNCTION("""COMPUTED_VALUE"""),"Not at all")</f>
        <v>Not at all</v>
      </c>
      <c r="I160" s="1" t="str">
        <f ca="1">IFERROR(__xludf.DUMMYFUNCTION("""COMPUTED_VALUE"""),"Yes")</f>
        <v>Yes</v>
      </c>
      <c r="J160" s="1" t="str">
        <f ca="1">IFERROR(__xludf.DUMMYFUNCTION("""COMPUTED_VALUE"""),"No")</f>
        <v>No</v>
      </c>
      <c r="K160" s="1" t="str">
        <f ca="1">IFERROR(__xludf.DUMMYFUNCTION("""COMPUTED_VALUE"""),"Sometimes")</f>
        <v>Sometimes</v>
      </c>
      <c r="L160" s="1" t="str">
        <f ca="1">IFERROR(__xludf.DUMMYFUNCTION("""COMPUTED_VALUE"""),"Neutral")</f>
        <v>Neutral</v>
      </c>
      <c r="M160" s="1" t="str">
        <f ca="1">IFERROR(__xludf.DUMMYFUNCTION("""COMPUTED_VALUE"""),"Neutral")</f>
        <v>Neutral</v>
      </c>
      <c r="N160" s="1" t="str">
        <f ca="1">IFERROR(__xludf.DUMMYFUNCTION("""COMPUTED_VALUE"""),"Moderately")</f>
        <v>Moderately</v>
      </c>
      <c r="O160" s="1" t="str">
        <f ca="1">IFERROR(__xludf.DUMMYFUNCTION("""COMPUTED_VALUE"""),"Agree")</f>
        <v>Agree</v>
      </c>
      <c r="P160" s="1" t="str">
        <f ca="1">IFERROR(__xludf.DUMMYFUNCTION("""COMPUTED_VALUE"""),"Quite a bit")</f>
        <v>Quite a bit</v>
      </c>
      <c r="Q160" s="1" t="str">
        <f ca="1">IFERROR(__xludf.DUMMYFUNCTION("""COMPUTED_VALUE"""),"Moderately")</f>
        <v>Moderately</v>
      </c>
      <c r="R160" s="1" t="str">
        <f ca="1">IFERROR(__xludf.DUMMYFUNCTION("""COMPUTED_VALUE"""),"Moderately")</f>
        <v>Moderately</v>
      </c>
      <c r="S160" s="1" t="str">
        <f ca="1">IFERROR(__xludf.DUMMYFUNCTION("""COMPUTED_VALUE"""),"Moderately")</f>
        <v>Moderately</v>
      </c>
      <c r="T160" s="1" t="str">
        <f ca="1">IFERROR(__xludf.DUMMYFUNCTION("""COMPUTED_VALUE"""),"A little bit")</f>
        <v>A little bit</v>
      </c>
      <c r="U160" s="1" t="str">
        <f ca="1">IFERROR(__xludf.DUMMYFUNCTION("""COMPUTED_VALUE"""),"A little bit")</f>
        <v>A little bit</v>
      </c>
      <c r="V160" s="1" t="str">
        <f ca="1">IFERROR(__xludf.DUMMYFUNCTION("""COMPUTED_VALUE"""),"A little bit")</f>
        <v>A little bit</v>
      </c>
      <c r="W160" s="1" t="str">
        <f ca="1">IFERROR(__xludf.DUMMYFUNCTION("""COMPUTED_VALUE"""),"A little bit")</f>
        <v>A little bit</v>
      </c>
      <c r="X160" s="1" t="str">
        <f ca="1">IFERROR(__xludf.DUMMYFUNCTION("""COMPUTED_VALUE"""),"A little bit")</f>
        <v>A little bit</v>
      </c>
      <c r="Y160" s="1" t="str">
        <f ca="1">IFERROR(__xludf.DUMMYFUNCTION("""COMPUTED_VALUE"""),"Extremely")</f>
        <v>Extremely</v>
      </c>
      <c r="Z160" s="1" t="str">
        <f ca="1">IFERROR(__xludf.DUMMYFUNCTION("""COMPUTED_VALUE"""),"Not at all")</f>
        <v>Not at all</v>
      </c>
      <c r="AA160" s="1" t="str">
        <f ca="1">IFERROR(__xludf.DUMMYFUNCTION("""COMPUTED_VALUE"""),"Not at all")</f>
        <v>Not at all</v>
      </c>
      <c r="AB160" s="1" t="str">
        <f ca="1">IFERROR(__xludf.DUMMYFUNCTION("""COMPUTED_VALUE"""),"Not at all")</f>
        <v>Not at all</v>
      </c>
      <c r="AC160" s="1" t="str">
        <f ca="1">IFERROR(__xludf.DUMMYFUNCTION("""COMPUTED_VALUE"""),"Not at all")</f>
        <v>Not at all</v>
      </c>
      <c r="AD160" s="1" t="str">
        <f ca="1">IFERROR(__xludf.DUMMYFUNCTION("""COMPUTED_VALUE"""),"Not at all")</f>
        <v>Not at all</v>
      </c>
      <c r="AE160" s="1" t="str">
        <f ca="1">IFERROR(__xludf.DUMMYFUNCTION("""COMPUTED_VALUE"""),"Not at all")</f>
        <v>Not at all</v>
      </c>
      <c r="AF160" s="1" t="str">
        <f ca="1">IFERROR(__xludf.DUMMYFUNCTION("""COMPUTED_VALUE"""),"Sometimes")</f>
        <v>Sometimes</v>
      </c>
      <c r="AG160" s="1" t="str">
        <f ca="1">IFERROR(__xludf.DUMMYFUNCTION("""COMPUTED_VALUE"""),"Sometimes")</f>
        <v>Sometimes</v>
      </c>
      <c r="AH160" s="1" t="str">
        <f ca="1">IFERROR(__xludf.DUMMYFUNCTION("""COMPUTED_VALUE"""),"Never")</f>
        <v>Never</v>
      </c>
      <c r="AI160" s="1" t="str">
        <f ca="1">IFERROR(__xludf.DUMMYFUNCTION("""COMPUTED_VALUE"""),"Never")</f>
        <v>Never</v>
      </c>
      <c r="AJ160" s="1" t="str">
        <f ca="1">IFERROR(__xludf.DUMMYFUNCTION("""COMPUTED_VALUE"""),"Never")</f>
        <v>Never</v>
      </c>
      <c r="AK160" s="1" t="str">
        <f ca="1">IFERROR(__xludf.DUMMYFUNCTION("""COMPUTED_VALUE"""),"Sometimes")</f>
        <v>Sometimes</v>
      </c>
      <c r="AL160" s="1" t="str">
        <f ca="1">IFERROR(__xludf.DUMMYFUNCTION("""COMPUTED_VALUE"""),"Rarely")</f>
        <v>Rarely</v>
      </c>
      <c r="AM160" s="1" t="str">
        <f ca="1">IFERROR(__xludf.DUMMYFUNCTION("""COMPUTED_VALUE"""),"Rarely")</f>
        <v>Rarely</v>
      </c>
      <c r="AN160" s="1" t="str">
        <f ca="1">IFERROR(__xludf.DUMMYFUNCTION("""COMPUTED_VALUE"""),"Rarely")</f>
        <v>Rarely</v>
      </c>
      <c r="AO160" s="1" t="str">
        <f ca="1">IFERROR(__xludf.DUMMYFUNCTION("""COMPUTED_VALUE"""),"Rarely")</f>
        <v>Rarely</v>
      </c>
      <c r="AP160" s="1" t="str">
        <f ca="1">IFERROR(__xludf.DUMMYFUNCTION("""COMPUTED_VALUE"""),"Never")</f>
        <v>Never</v>
      </c>
      <c r="AQ160" s="1" t="str">
        <f ca="1">IFERROR(__xludf.DUMMYFUNCTION("""COMPUTED_VALUE"""),"Never")</f>
        <v>Never</v>
      </c>
      <c r="AR160" s="1" t="str">
        <f ca="1">IFERROR(__xludf.DUMMYFUNCTION("""COMPUTED_VALUE"""),"Never")</f>
        <v>Never</v>
      </c>
      <c r="AS160" s="1" t="str">
        <f ca="1">IFERROR(__xludf.DUMMYFUNCTION("""COMPUTED_VALUE"""),"Neutral")</f>
        <v>Neutral</v>
      </c>
      <c r="AT160" s="1" t="str">
        <f ca="1">IFERROR(__xludf.DUMMYFUNCTION("""COMPUTED_VALUE"""),"Neutral")</f>
        <v>Neutral</v>
      </c>
      <c r="AU160" s="1" t="str">
        <f ca="1">IFERROR(__xludf.DUMMYFUNCTION("""COMPUTED_VALUE"""),"Neutral")</f>
        <v>Neutral</v>
      </c>
      <c r="AV160" s="1" t="str">
        <f ca="1">IFERROR(__xludf.DUMMYFUNCTION("""COMPUTED_VALUE"""),"Neutral")</f>
        <v>Neutral</v>
      </c>
      <c r="AW160" s="1" t="str">
        <f ca="1">IFERROR(__xludf.DUMMYFUNCTION("""COMPUTED_VALUE"""),"Disagree")</f>
        <v>Disagree</v>
      </c>
      <c r="AX160" s="1" t="str">
        <f ca="1">IFERROR(__xludf.DUMMYFUNCTION("""COMPUTED_VALUE"""),"Disagree")</f>
        <v>Disagree</v>
      </c>
      <c r="AY160" s="1" t="str">
        <f ca="1">IFERROR(__xludf.DUMMYFUNCTION("""COMPUTED_VALUE"""),"Agree")</f>
        <v>Agree</v>
      </c>
      <c r="AZ160" s="1" t="str">
        <f ca="1">IFERROR(__xludf.DUMMYFUNCTION("""COMPUTED_VALUE"""),"Neutral")</f>
        <v>Neutral</v>
      </c>
      <c r="BA160" s="1" t="str">
        <f ca="1">IFERROR(__xludf.DUMMYFUNCTION("""COMPUTED_VALUE"""),"Agree")</f>
        <v>Agree</v>
      </c>
      <c r="BB160" s="1" t="str">
        <f ca="1">IFERROR(__xludf.DUMMYFUNCTION("""COMPUTED_VALUE"""),"Agree")</f>
        <v>Agree</v>
      </c>
      <c r="BC160" s="1" t="str">
        <f ca="1">IFERROR(__xludf.DUMMYFUNCTION("""COMPUTED_VALUE"""),"Drinking Alcohol (4 or more drinks), Join in Positive/ Healthy Family Activities, Exercise, Participate in Healthy Recreation/Hobbies")</f>
        <v>Drinking Alcohol (4 or more drinks), Join in Positive/ Healthy Family Activities, Exercise, Participate in Healthy Recreation/Hobbies</v>
      </c>
      <c r="BD160" s="1" t="str">
        <f ca="1">IFERROR(__xludf.DUMMYFUNCTION("""COMPUTED_VALUE"""),"Sometimes")</f>
        <v>Sometimes</v>
      </c>
      <c r="BF160" s="1">
        <f t="shared" ca="1" si="0"/>
        <v>2</v>
      </c>
      <c r="BG160" s="7">
        <f t="shared" ca="1" si="1"/>
        <v>1</v>
      </c>
      <c r="BH160" s="1">
        <f t="shared" ca="1" si="2"/>
        <v>2</v>
      </c>
      <c r="BI160" s="10">
        <f t="shared" ca="1" si="3"/>
        <v>2</v>
      </c>
      <c r="BJ160" s="10">
        <f t="shared" ca="1" si="4"/>
        <v>3</v>
      </c>
      <c r="BK160" s="10">
        <f t="shared" ca="1" si="5"/>
        <v>1</v>
      </c>
      <c r="BL160" s="10">
        <f t="shared" ref="BL160:BM160" ca="1" si="948">IF(I160="Yes",1,IF(I160="No",2))</f>
        <v>1</v>
      </c>
      <c r="BM160" s="10">
        <f t="shared" ca="1" si="948"/>
        <v>2</v>
      </c>
      <c r="BN160" s="10">
        <f t="shared" ca="1" si="7"/>
        <v>3</v>
      </c>
      <c r="BO160" s="10">
        <f t="shared" ref="BO160:BP160" ca="1" si="949">IF(L160="Strongly Disagree",1,IF(L160="Disagree",2,IF(L160="Neutral",3,IF(L160="Agree",4,IF(L160="Strongly Agree",5)))))</f>
        <v>3</v>
      </c>
      <c r="BP160" s="10">
        <f t="shared" ca="1" si="949"/>
        <v>3</v>
      </c>
      <c r="BQ160" s="10">
        <f t="shared" ca="1" si="9"/>
        <v>3</v>
      </c>
      <c r="BR160" s="1">
        <f t="shared" ca="1" si="10"/>
        <v>4</v>
      </c>
      <c r="BS160" s="10">
        <f t="shared" ref="BS160:CB160" ca="1" si="950">IF(P160="Not at all",1,IF(P160="A little bit",2,IF(P160="Moderately",3,IF(P160="Quite a bit",4,IF(P160="Extremely",5)))))</f>
        <v>4</v>
      </c>
      <c r="BT160" s="10">
        <f t="shared" ca="1" si="950"/>
        <v>3</v>
      </c>
      <c r="BU160" s="10">
        <f t="shared" ca="1" si="950"/>
        <v>3</v>
      </c>
      <c r="BV160" s="10">
        <f t="shared" ca="1" si="950"/>
        <v>3</v>
      </c>
      <c r="BW160" s="10">
        <f t="shared" ca="1" si="950"/>
        <v>2</v>
      </c>
      <c r="BX160" s="10">
        <f t="shared" ca="1" si="950"/>
        <v>2</v>
      </c>
      <c r="BY160" s="10">
        <f t="shared" ca="1" si="950"/>
        <v>2</v>
      </c>
      <c r="BZ160" s="10">
        <f t="shared" ca="1" si="950"/>
        <v>2</v>
      </c>
      <c r="CA160" s="10">
        <f t="shared" ca="1" si="950"/>
        <v>2</v>
      </c>
      <c r="CB160" s="10">
        <f t="shared" ca="1" si="950"/>
        <v>5</v>
      </c>
      <c r="CC160" s="10">
        <f t="shared" ca="1" si="12"/>
        <v>4</v>
      </c>
      <c r="CD160" s="10">
        <f t="shared" ref="CD160:CH160" ca="1" si="951">IF(AA160="Not at all",1,IF(AA160="A little bit",2,IF(AA160="Moderately",3,IF(AA160="Quite a bit",4,IF(AA160="Extremely",5)))))</f>
        <v>1</v>
      </c>
      <c r="CE160" s="10">
        <f t="shared" ca="1" si="951"/>
        <v>1</v>
      </c>
      <c r="CF160" s="10">
        <f t="shared" ca="1" si="951"/>
        <v>1</v>
      </c>
      <c r="CG160" s="10">
        <f t="shared" ca="1" si="951"/>
        <v>1</v>
      </c>
      <c r="CH160" s="10">
        <f t="shared" ca="1" si="951"/>
        <v>1</v>
      </c>
      <c r="CI160" s="10">
        <f t="shared" ref="CI160:CT160" ca="1" si="952">IF(AF160="Never",1,IF(AF160="Rarely",2,IF(AF160="Sometimes",3,IF(AF160="Often",4,IF(AF160="Very Often",5)))))</f>
        <v>3</v>
      </c>
      <c r="CJ160" s="10">
        <f t="shared" ca="1" si="952"/>
        <v>3</v>
      </c>
      <c r="CK160" s="10">
        <f t="shared" ca="1" si="952"/>
        <v>1</v>
      </c>
      <c r="CL160" s="10">
        <f t="shared" ca="1" si="952"/>
        <v>1</v>
      </c>
      <c r="CM160" s="10">
        <f t="shared" ca="1" si="952"/>
        <v>1</v>
      </c>
      <c r="CN160" s="10">
        <f t="shared" ca="1" si="952"/>
        <v>3</v>
      </c>
      <c r="CO160" s="10">
        <f t="shared" ca="1" si="952"/>
        <v>2</v>
      </c>
      <c r="CP160" s="10">
        <f t="shared" ca="1" si="952"/>
        <v>2</v>
      </c>
      <c r="CQ160" s="10">
        <f t="shared" ca="1" si="952"/>
        <v>2</v>
      </c>
      <c r="CR160" s="10">
        <f t="shared" ca="1" si="952"/>
        <v>2</v>
      </c>
      <c r="CS160" s="10">
        <f t="shared" ca="1" si="952"/>
        <v>1</v>
      </c>
      <c r="CT160" s="10">
        <f t="shared" ca="1" si="952"/>
        <v>1</v>
      </c>
      <c r="CU160" s="10">
        <f t="shared" ca="1" si="15"/>
        <v>1</v>
      </c>
      <c r="CV160" s="1">
        <f t="shared" ref="CV160:DE160" ca="1" si="953">IF(AS160="Strongly Disagree",1,IF(AS160="Disagree",2,IF(AS160="Neutral",3,IF(AS160="Agree",4,IF(AS160="Strongly Agree",5)))))</f>
        <v>3</v>
      </c>
      <c r="CW160" s="1">
        <f t="shared" ca="1" si="953"/>
        <v>3</v>
      </c>
      <c r="CX160" s="1">
        <f t="shared" ca="1" si="953"/>
        <v>3</v>
      </c>
      <c r="CY160" s="1">
        <f t="shared" ca="1" si="953"/>
        <v>3</v>
      </c>
      <c r="CZ160" s="1">
        <f t="shared" ca="1" si="953"/>
        <v>2</v>
      </c>
      <c r="DA160" s="1">
        <f t="shared" ca="1" si="953"/>
        <v>2</v>
      </c>
      <c r="DB160" s="1">
        <f t="shared" ca="1" si="953"/>
        <v>4</v>
      </c>
      <c r="DC160" s="1">
        <f t="shared" ca="1" si="953"/>
        <v>3</v>
      </c>
      <c r="DD160" s="1">
        <f t="shared" ca="1" si="953"/>
        <v>4</v>
      </c>
      <c r="DE160" s="1">
        <f t="shared" ca="1" si="953"/>
        <v>4</v>
      </c>
      <c r="DG160" s="1">
        <f t="shared" ca="1" si="17"/>
        <v>3</v>
      </c>
    </row>
    <row r="161" spans="1:111" ht="15">
      <c r="A161" s="8">
        <f ca="1">IFERROR(__xludf.DUMMYFUNCTION("""COMPUTED_VALUE"""),43802.9625957754)</f>
        <v>43802.962595775403</v>
      </c>
      <c r="B161" s="1" t="str">
        <f ca="1">IFERROR(__xludf.DUMMYFUNCTION("""COMPUTED_VALUE"""),"Yes")</f>
        <v>Yes</v>
      </c>
      <c r="C161" s="3" t="str">
        <f ca="1">IFERROR(__xludf.DUMMYFUNCTION("""COMPUTED_VALUE"""),"Sworn Officer")</f>
        <v>Sworn Officer</v>
      </c>
      <c r="D161" s="1" t="str">
        <f ca="1">IFERROR(__xludf.DUMMYFUNCTION("""COMPUTED_VALUE"""),"1-6 years")</f>
        <v>1-6 years</v>
      </c>
      <c r="E161" s="1" t="str">
        <f ca="1">IFERROR(__xludf.DUMMYFUNCTION("""COMPUTED_VALUE"""),"A little bit")</f>
        <v>A little bit</v>
      </c>
      <c r="F161" s="1" t="str">
        <f ca="1">IFERROR(__xludf.DUMMYFUNCTION("""COMPUTED_VALUE"""),"No")</f>
        <v>No</v>
      </c>
      <c r="G161" s="1" t="str">
        <f ca="1">IFERROR(__xludf.DUMMYFUNCTION("""COMPUTED_VALUE"""),"Never")</f>
        <v>Never</v>
      </c>
      <c r="H161" s="1" t="str">
        <f ca="1">IFERROR(__xludf.DUMMYFUNCTION("""COMPUTED_VALUE"""),"A little bit")</f>
        <v>A little bit</v>
      </c>
      <c r="I161" s="1" t="str">
        <f ca="1">IFERROR(__xludf.DUMMYFUNCTION("""COMPUTED_VALUE"""),"No")</f>
        <v>No</v>
      </c>
      <c r="J161" s="1" t="str">
        <f ca="1">IFERROR(__xludf.DUMMYFUNCTION("""COMPUTED_VALUE"""),"No")</f>
        <v>No</v>
      </c>
      <c r="K161" s="1" t="str">
        <f ca="1">IFERROR(__xludf.DUMMYFUNCTION("""COMPUTED_VALUE"""),"Never")</f>
        <v>Never</v>
      </c>
      <c r="L161" s="1" t="str">
        <f ca="1">IFERROR(__xludf.DUMMYFUNCTION("""COMPUTED_VALUE"""),"Strongly Disagree")</f>
        <v>Strongly Disagree</v>
      </c>
      <c r="M161" s="1" t="str">
        <f ca="1">IFERROR(__xludf.DUMMYFUNCTION("""COMPUTED_VALUE"""),"Strongly Disagree")</f>
        <v>Strongly Disagree</v>
      </c>
      <c r="N161" s="1" t="str">
        <f ca="1">IFERROR(__xludf.DUMMYFUNCTION("""COMPUTED_VALUE"""),"A little bit")</f>
        <v>A little bit</v>
      </c>
      <c r="O161" s="1" t="str">
        <f ca="1">IFERROR(__xludf.DUMMYFUNCTION("""COMPUTED_VALUE"""),"Disagree")</f>
        <v>Disagree</v>
      </c>
      <c r="P161" s="1" t="str">
        <f ca="1">IFERROR(__xludf.DUMMYFUNCTION("""COMPUTED_VALUE"""),"Not at all")</f>
        <v>Not at all</v>
      </c>
      <c r="Q161" s="1" t="str">
        <f ca="1">IFERROR(__xludf.DUMMYFUNCTION("""COMPUTED_VALUE"""),"Moderately")</f>
        <v>Moderately</v>
      </c>
      <c r="R161" s="1" t="str">
        <f ca="1">IFERROR(__xludf.DUMMYFUNCTION("""COMPUTED_VALUE"""),"Moderately")</f>
        <v>Moderately</v>
      </c>
      <c r="S161" s="1" t="str">
        <f ca="1">IFERROR(__xludf.DUMMYFUNCTION("""COMPUTED_VALUE"""),"Not at all")</f>
        <v>Not at all</v>
      </c>
      <c r="T161" s="1" t="str">
        <f ca="1">IFERROR(__xludf.DUMMYFUNCTION("""COMPUTED_VALUE"""),"Not at all")</f>
        <v>Not at all</v>
      </c>
      <c r="U161" s="1" t="str">
        <f ca="1">IFERROR(__xludf.DUMMYFUNCTION("""COMPUTED_VALUE"""),"Not at all")</f>
        <v>Not at all</v>
      </c>
      <c r="V161" s="1" t="str">
        <f ca="1">IFERROR(__xludf.DUMMYFUNCTION("""COMPUTED_VALUE"""),"A little bit")</f>
        <v>A little bit</v>
      </c>
      <c r="W161" s="1" t="str">
        <f ca="1">IFERROR(__xludf.DUMMYFUNCTION("""COMPUTED_VALUE"""),"Not at all")</f>
        <v>Not at all</v>
      </c>
      <c r="X161" s="1" t="str">
        <f ca="1">IFERROR(__xludf.DUMMYFUNCTION("""COMPUTED_VALUE"""),"Not at all")</f>
        <v>Not at all</v>
      </c>
      <c r="Y161" s="1" t="str">
        <f ca="1">IFERROR(__xludf.DUMMYFUNCTION("""COMPUTED_VALUE"""),"Quite a bit")</f>
        <v>Quite a bit</v>
      </c>
      <c r="Z161" s="1" t="str">
        <f ca="1">IFERROR(__xludf.DUMMYFUNCTION("""COMPUTED_VALUE"""),"Not at all")</f>
        <v>Not at all</v>
      </c>
      <c r="AA161" s="1" t="str">
        <f ca="1">IFERROR(__xludf.DUMMYFUNCTION("""COMPUTED_VALUE"""),"Not at all")</f>
        <v>Not at all</v>
      </c>
      <c r="AB161" s="1" t="str">
        <f ca="1">IFERROR(__xludf.DUMMYFUNCTION("""COMPUTED_VALUE"""),"Not at all")</f>
        <v>Not at all</v>
      </c>
      <c r="AC161" s="1" t="str">
        <f ca="1">IFERROR(__xludf.DUMMYFUNCTION("""COMPUTED_VALUE"""),"Not at all")</f>
        <v>Not at all</v>
      </c>
      <c r="AD161" s="1" t="str">
        <f ca="1">IFERROR(__xludf.DUMMYFUNCTION("""COMPUTED_VALUE"""),"Not at all")</f>
        <v>Not at all</v>
      </c>
      <c r="AE161" s="1" t="str">
        <f ca="1">IFERROR(__xludf.DUMMYFUNCTION("""COMPUTED_VALUE"""),"Not at all")</f>
        <v>Not at all</v>
      </c>
      <c r="AF161" s="1" t="str">
        <f ca="1">IFERROR(__xludf.DUMMYFUNCTION("""COMPUTED_VALUE"""),"Never")</f>
        <v>Never</v>
      </c>
      <c r="AG161" s="1" t="str">
        <f ca="1">IFERROR(__xludf.DUMMYFUNCTION("""COMPUTED_VALUE"""),"Rarely")</f>
        <v>Rarely</v>
      </c>
      <c r="AH161" s="1" t="str">
        <f ca="1">IFERROR(__xludf.DUMMYFUNCTION("""COMPUTED_VALUE"""),"Rarely")</f>
        <v>Rarely</v>
      </c>
      <c r="AI161" s="1" t="str">
        <f ca="1">IFERROR(__xludf.DUMMYFUNCTION("""COMPUTED_VALUE"""),"Rarely")</f>
        <v>Rarely</v>
      </c>
      <c r="AJ161" s="1" t="str">
        <f ca="1">IFERROR(__xludf.DUMMYFUNCTION("""COMPUTED_VALUE"""),"Never")</f>
        <v>Never</v>
      </c>
      <c r="AK161" s="1" t="str">
        <f ca="1">IFERROR(__xludf.DUMMYFUNCTION("""COMPUTED_VALUE"""),"Never")</f>
        <v>Never</v>
      </c>
      <c r="AL161" s="1" t="str">
        <f ca="1">IFERROR(__xludf.DUMMYFUNCTION("""COMPUTED_VALUE"""),"Never")</f>
        <v>Never</v>
      </c>
      <c r="AM161" s="1" t="str">
        <f ca="1">IFERROR(__xludf.DUMMYFUNCTION("""COMPUTED_VALUE"""),"Never")</f>
        <v>Never</v>
      </c>
      <c r="AN161" s="1" t="str">
        <f ca="1">IFERROR(__xludf.DUMMYFUNCTION("""COMPUTED_VALUE"""),"Rarely")</f>
        <v>Rarely</v>
      </c>
      <c r="AO161" s="1" t="str">
        <f ca="1">IFERROR(__xludf.DUMMYFUNCTION("""COMPUTED_VALUE"""),"Never")</f>
        <v>Never</v>
      </c>
      <c r="AP161" s="1" t="str">
        <f ca="1">IFERROR(__xludf.DUMMYFUNCTION("""COMPUTED_VALUE"""),"Never")</f>
        <v>Never</v>
      </c>
      <c r="AQ161" s="1" t="str">
        <f ca="1">IFERROR(__xludf.DUMMYFUNCTION("""COMPUTED_VALUE"""),"Never")</f>
        <v>Never</v>
      </c>
      <c r="AR161" s="1" t="str">
        <f ca="1">IFERROR(__xludf.DUMMYFUNCTION("""COMPUTED_VALUE"""),"Never")</f>
        <v>Never</v>
      </c>
      <c r="AS161" s="1" t="str">
        <f ca="1">IFERROR(__xludf.DUMMYFUNCTION("""COMPUTED_VALUE"""),"Neutral")</f>
        <v>Neutral</v>
      </c>
      <c r="AT161" s="1" t="str">
        <f ca="1">IFERROR(__xludf.DUMMYFUNCTION("""COMPUTED_VALUE"""),"Disagree")</f>
        <v>Disagree</v>
      </c>
      <c r="AU161" s="1" t="str">
        <f ca="1">IFERROR(__xludf.DUMMYFUNCTION("""COMPUTED_VALUE"""),"Neutral")</f>
        <v>Neutral</v>
      </c>
      <c r="AV161" s="1" t="str">
        <f ca="1">IFERROR(__xludf.DUMMYFUNCTION("""COMPUTED_VALUE"""),"Disagree")</f>
        <v>Disagree</v>
      </c>
      <c r="AW161" s="1" t="str">
        <f ca="1">IFERROR(__xludf.DUMMYFUNCTION("""COMPUTED_VALUE"""),"Neutral")</f>
        <v>Neutral</v>
      </c>
      <c r="AX161" s="1" t="str">
        <f ca="1">IFERROR(__xludf.DUMMYFUNCTION("""COMPUTED_VALUE"""),"Neutral")</f>
        <v>Neutral</v>
      </c>
      <c r="AY161" s="1" t="str">
        <f ca="1">IFERROR(__xludf.DUMMYFUNCTION("""COMPUTED_VALUE"""),"Neutral")</f>
        <v>Neutral</v>
      </c>
      <c r="AZ161" s="1" t="str">
        <f ca="1">IFERROR(__xludf.DUMMYFUNCTION("""COMPUTED_VALUE"""),"Agree")</f>
        <v>Agree</v>
      </c>
      <c r="BA161" s="1" t="str">
        <f ca="1">IFERROR(__xludf.DUMMYFUNCTION("""COMPUTED_VALUE"""),"Neutral")</f>
        <v>Neutral</v>
      </c>
      <c r="BB161" s="1" t="str">
        <f ca="1">IFERROR(__xludf.DUMMYFUNCTION("""COMPUTED_VALUE"""),"Neutral")</f>
        <v>Neutral</v>
      </c>
      <c r="BC161" s="1" t="str">
        <f ca="1">IFERROR(__xludf.DUMMYFUNCTION("""COMPUTED_VALUE"""),"Participate in Healthy Recreation/Hobbies")</f>
        <v>Participate in Healthy Recreation/Hobbies</v>
      </c>
      <c r="BD161" s="1" t="str">
        <f ca="1">IFERROR(__xludf.DUMMYFUNCTION("""COMPUTED_VALUE"""),"Never")</f>
        <v>Never</v>
      </c>
      <c r="BF161" s="1">
        <f t="shared" ca="1" si="0"/>
        <v>1</v>
      </c>
      <c r="BG161" s="7">
        <f t="shared" ca="1" si="1"/>
        <v>1</v>
      </c>
      <c r="BH161" s="1">
        <f t="shared" ca="1" si="2"/>
        <v>2</v>
      </c>
      <c r="BI161" s="10">
        <f t="shared" ca="1" si="3"/>
        <v>2</v>
      </c>
      <c r="BJ161" s="10">
        <f t="shared" ca="1" si="4"/>
        <v>1</v>
      </c>
      <c r="BK161" s="10">
        <f t="shared" ca="1" si="5"/>
        <v>2</v>
      </c>
      <c r="BL161" s="10">
        <f t="shared" ref="BL161:BM161" ca="1" si="954">IF(I161="Yes",1,IF(I161="No",2))</f>
        <v>2</v>
      </c>
      <c r="BM161" s="10">
        <f t="shared" ca="1" si="954"/>
        <v>2</v>
      </c>
      <c r="BN161" s="10">
        <f t="shared" ca="1" si="7"/>
        <v>1</v>
      </c>
      <c r="BO161" s="10">
        <f t="shared" ref="BO161:BP161" ca="1" si="955">IF(L161="Strongly Disagree",1,IF(L161="Disagree",2,IF(L161="Neutral",3,IF(L161="Agree",4,IF(L161="Strongly Agree",5)))))</f>
        <v>1</v>
      </c>
      <c r="BP161" s="10">
        <f t="shared" ca="1" si="955"/>
        <v>1</v>
      </c>
      <c r="BQ161" s="10">
        <f t="shared" ca="1" si="9"/>
        <v>2</v>
      </c>
      <c r="BR161" s="1">
        <f t="shared" ca="1" si="10"/>
        <v>2</v>
      </c>
      <c r="BS161" s="10">
        <f t="shared" ref="BS161:CB161" ca="1" si="956">IF(P161="Not at all",1,IF(P161="A little bit",2,IF(P161="Moderately",3,IF(P161="Quite a bit",4,IF(P161="Extremely",5)))))</f>
        <v>1</v>
      </c>
      <c r="BT161" s="10">
        <f t="shared" ca="1" si="956"/>
        <v>3</v>
      </c>
      <c r="BU161" s="10">
        <f t="shared" ca="1" si="956"/>
        <v>3</v>
      </c>
      <c r="BV161" s="10">
        <f t="shared" ca="1" si="956"/>
        <v>1</v>
      </c>
      <c r="BW161" s="10">
        <f t="shared" ca="1" si="956"/>
        <v>1</v>
      </c>
      <c r="BX161" s="10">
        <f t="shared" ca="1" si="956"/>
        <v>1</v>
      </c>
      <c r="BY161" s="10">
        <f t="shared" ca="1" si="956"/>
        <v>2</v>
      </c>
      <c r="BZ161" s="10">
        <f t="shared" ca="1" si="956"/>
        <v>1</v>
      </c>
      <c r="CA161" s="10">
        <f t="shared" ca="1" si="956"/>
        <v>1</v>
      </c>
      <c r="CB161" s="10">
        <f t="shared" ca="1" si="956"/>
        <v>4</v>
      </c>
      <c r="CC161" s="10">
        <f t="shared" ca="1" si="12"/>
        <v>4</v>
      </c>
      <c r="CD161" s="10">
        <f t="shared" ref="CD161:CH161" ca="1" si="957">IF(AA161="Not at all",1,IF(AA161="A little bit",2,IF(AA161="Moderately",3,IF(AA161="Quite a bit",4,IF(AA161="Extremely",5)))))</f>
        <v>1</v>
      </c>
      <c r="CE161" s="10">
        <f t="shared" ca="1" si="957"/>
        <v>1</v>
      </c>
      <c r="CF161" s="10">
        <f t="shared" ca="1" si="957"/>
        <v>1</v>
      </c>
      <c r="CG161" s="10">
        <f t="shared" ca="1" si="957"/>
        <v>1</v>
      </c>
      <c r="CH161" s="10">
        <f t="shared" ca="1" si="957"/>
        <v>1</v>
      </c>
      <c r="CI161" s="10">
        <f t="shared" ref="CI161:CT161" ca="1" si="958">IF(AF161="Never",1,IF(AF161="Rarely",2,IF(AF161="Sometimes",3,IF(AF161="Often",4,IF(AF161="Very Often",5)))))</f>
        <v>1</v>
      </c>
      <c r="CJ161" s="10">
        <f t="shared" ca="1" si="958"/>
        <v>2</v>
      </c>
      <c r="CK161" s="10">
        <f t="shared" ca="1" si="958"/>
        <v>2</v>
      </c>
      <c r="CL161" s="10">
        <f t="shared" ca="1" si="958"/>
        <v>2</v>
      </c>
      <c r="CM161" s="10">
        <f t="shared" ca="1" si="958"/>
        <v>1</v>
      </c>
      <c r="CN161" s="10">
        <f t="shared" ca="1" si="958"/>
        <v>1</v>
      </c>
      <c r="CO161" s="10">
        <f t="shared" ca="1" si="958"/>
        <v>1</v>
      </c>
      <c r="CP161" s="10">
        <f t="shared" ca="1" si="958"/>
        <v>1</v>
      </c>
      <c r="CQ161" s="10">
        <f t="shared" ca="1" si="958"/>
        <v>2</v>
      </c>
      <c r="CR161" s="10">
        <f t="shared" ca="1" si="958"/>
        <v>1</v>
      </c>
      <c r="CS161" s="10">
        <f t="shared" ca="1" si="958"/>
        <v>1</v>
      </c>
      <c r="CT161" s="10">
        <f t="shared" ca="1" si="958"/>
        <v>1</v>
      </c>
      <c r="CU161" s="10">
        <f t="shared" ca="1" si="15"/>
        <v>1</v>
      </c>
      <c r="CV161" s="1">
        <f t="shared" ref="CV161:DE161" ca="1" si="959">IF(AS161="Strongly Disagree",1,IF(AS161="Disagree",2,IF(AS161="Neutral",3,IF(AS161="Agree",4,IF(AS161="Strongly Agree",5)))))</f>
        <v>3</v>
      </c>
      <c r="CW161" s="1">
        <f t="shared" ca="1" si="959"/>
        <v>2</v>
      </c>
      <c r="CX161" s="1">
        <f t="shared" ca="1" si="959"/>
        <v>3</v>
      </c>
      <c r="CY161" s="1">
        <f t="shared" ca="1" si="959"/>
        <v>2</v>
      </c>
      <c r="CZ161" s="1">
        <f t="shared" ca="1" si="959"/>
        <v>3</v>
      </c>
      <c r="DA161" s="1">
        <f t="shared" ca="1" si="959"/>
        <v>3</v>
      </c>
      <c r="DB161" s="1">
        <f t="shared" ca="1" si="959"/>
        <v>3</v>
      </c>
      <c r="DC161" s="1">
        <f t="shared" ca="1" si="959"/>
        <v>4</v>
      </c>
      <c r="DD161" s="1">
        <f t="shared" ca="1" si="959"/>
        <v>3</v>
      </c>
      <c r="DE161" s="1">
        <f t="shared" ca="1" si="959"/>
        <v>3</v>
      </c>
      <c r="DG161" s="1">
        <f t="shared" ca="1" si="17"/>
        <v>1</v>
      </c>
    </row>
    <row r="162" spans="1:111" ht="15">
      <c r="A162" s="8">
        <f ca="1">IFERROR(__xludf.DUMMYFUNCTION("""COMPUTED_VALUE"""),43802.9873462268)</f>
        <v>43802.987346226801</v>
      </c>
      <c r="B162" s="1" t="str">
        <f ca="1">IFERROR(__xludf.DUMMYFUNCTION("""COMPUTED_VALUE"""),"Yes")</f>
        <v>Yes</v>
      </c>
      <c r="C162" s="3" t="str">
        <f ca="1">IFERROR(__xludf.DUMMYFUNCTION("""COMPUTED_VALUE"""),"Sworn Officer")</f>
        <v>Sworn Officer</v>
      </c>
      <c r="D162" s="1" t="str">
        <f ca="1">IFERROR(__xludf.DUMMYFUNCTION("""COMPUTED_VALUE"""),"14-20 years")</f>
        <v>14-20 years</v>
      </c>
      <c r="E162" s="1" t="str">
        <f ca="1">IFERROR(__xludf.DUMMYFUNCTION("""COMPUTED_VALUE"""),"Moderately")</f>
        <v>Moderately</v>
      </c>
      <c r="F162" s="1" t="str">
        <f ca="1">IFERROR(__xludf.DUMMYFUNCTION("""COMPUTED_VALUE"""),"Yes")</f>
        <v>Yes</v>
      </c>
      <c r="G162" s="1" t="str">
        <f ca="1">IFERROR(__xludf.DUMMYFUNCTION("""COMPUTED_VALUE"""),"Often")</f>
        <v>Often</v>
      </c>
      <c r="H162" s="1" t="str">
        <f ca="1">IFERROR(__xludf.DUMMYFUNCTION("""COMPUTED_VALUE"""),"A little bit")</f>
        <v>A little bit</v>
      </c>
      <c r="I162" s="1" t="str">
        <f ca="1">IFERROR(__xludf.DUMMYFUNCTION("""COMPUTED_VALUE"""),"No")</f>
        <v>No</v>
      </c>
      <c r="J162" s="1" t="str">
        <f ca="1">IFERROR(__xludf.DUMMYFUNCTION("""COMPUTED_VALUE"""),"No")</f>
        <v>No</v>
      </c>
      <c r="K162" s="1" t="str">
        <f ca="1">IFERROR(__xludf.DUMMYFUNCTION("""COMPUTED_VALUE"""),"Rarely")</f>
        <v>Rarely</v>
      </c>
      <c r="L162" s="1" t="str">
        <f ca="1">IFERROR(__xludf.DUMMYFUNCTION("""COMPUTED_VALUE"""),"Neutral")</f>
        <v>Neutral</v>
      </c>
      <c r="M162" s="1" t="str">
        <f ca="1">IFERROR(__xludf.DUMMYFUNCTION("""COMPUTED_VALUE"""),"Agree")</f>
        <v>Agree</v>
      </c>
      <c r="N162" s="1" t="str">
        <f ca="1">IFERROR(__xludf.DUMMYFUNCTION("""COMPUTED_VALUE"""),"Not at all")</f>
        <v>Not at all</v>
      </c>
      <c r="O162" s="1" t="str">
        <f ca="1">IFERROR(__xludf.DUMMYFUNCTION("""COMPUTED_VALUE"""),"Disagree")</f>
        <v>Disagree</v>
      </c>
      <c r="P162" s="1" t="str">
        <f ca="1">IFERROR(__xludf.DUMMYFUNCTION("""COMPUTED_VALUE"""),"Quite a bit")</f>
        <v>Quite a bit</v>
      </c>
      <c r="Q162" s="1" t="str">
        <f ca="1">IFERROR(__xludf.DUMMYFUNCTION("""COMPUTED_VALUE"""),"Moderately")</f>
        <v>Moderately</v>
      </c>
      <c r="R162" s="1" t="str">
        <f ca="1">IFERROR(__xludf.DUMMYFUNCTION("""COMPUTED_VALUE"""),"Moderately")</f>
        <v>Moderately</v>
      </c>
      <c r="S162" s="1" t="str">
        <f ca="1">IFERROR(__xludf.DUMMYFUNCTION("""COMPUTED_VALUE"""),"Moderately")</f>
        <v>Moderately</v>
      </c>
      <c r="T162" s="1" t="str">
        <f ca="1">IFERROR(__xludf.DUMMYFUNCTION("""COMPUTED_VALUE"""),"A little bit")</f>
        <v>A little bit</v>
      </c>
      <c r="U162" s="1" t="str">
        <f ca="1">IFERROR(__xludf.DUMMYFUNCTION("""COMPUTED_VALUE"""),"Quite a bit")</f>
        <v>Quite a bit</v>
      </c>
      <c r="V162" s="1" t="str">
        <f ca="1">IFERROR(__xludf.DUMMYFUNCTION("""COMPUTED_VALUE"""),"Moderately")</f>
        <v>Moderately</v>
      </c>
      <c r="W162" s="1" t="str">
        <f ca="1">IFERROR(__xludf.DUMMYFUNCTION("""COMPUTED_VALUE"""),"A little bit")</f>
        <v>A little bit</v>
      </c>
      <c r="X162" s="1" t="str">
        <f ca="1">IFERROR(__xludf.DUMMYFUNCTION("""COMPUTED_VALUE"""),"A little bit")</f>
        <v>A little bit</v>
      </c>
      <c r="Y162" s="1" t="str">
        <f ca="1">IFERROR(__xludf.DUMMYFUNCTION("""COMPUTED_VALUE"""),"Moderately")</f>
        <v>Moderately</v>
      </c>
      <c r="Z162" s="1" t="str">
        <f ca="1">IFERROR(__xludf.DUMMYFUNCTION("""COMPUTED_VALUE"""),"Both")</f>
        <v>Both</v>
      </c>
      <c r="AA162" s="1" t="str">
        <f ca="1">IFERROR(__xludf.DUMMYFUNCTION("""COMPUTED_VALUE"""),"A little bit")</f>
        <v>A little bit</v>
      </c>
      <c r="AB162" s="1" t="str">
        <f ca="1">IFERROR(__xludf.DUMMYFUNCTION("""COMPUTED_VALUE"""),"A little bit")</f>
        <v>A little bit</v>
      </c>
      <c r="AC162" s="1" t="str">
        <f ca="1">IFERROR(__xludf.DUMMYFUNCTION("""COMPUTED_VALUE"""),"Not at all")</f>
        <v>Not at all</v>
      </c>
      <c r="AD162" s="1" t="str">
        <f ca="1">IFERROR(__xludf.DUMMYFUNCTION("""COMPUTED_VALUE"""),"Not at all")</f>
        <v>Not at all</v>
      </c>
      <c r="AE162" s="1" t="str">
        <f ca="1">IFERROR(__xludf.DUMMYFUNCTION("""COMPUTED_VALUE"""),"Not at all")</f>
        <v>Not at all</v>
      </c>
      <c r="AF162" s="1" t="str">
        <f ca="1">IFERROR(__xludf.DUMMYFUNCTION("""COMPUTED_VALUE"""),"Sometimes")</f>
        <v>Sometimes</v>
      </c>
      <c r="AG162" s="1" t="str">
        <f ca="1">IFERROR(__xludf.DUMMYFUNCTION("""COMPUTED_VALUE"""),"Often")</f>
        <v>Often</v>
      </c>
      <c r="AH162" s="1" t="str">
        <f ca="1">IFERROR(__xludf.DUMMYFUNCTION("""COMPUTED_VALUE"""),"Rarely")</f>
        <v>Rarely</v>
      </c>
      <c r="AI162" s="1" t="str">
        <f ca="1">IFERROR(__xludf.DUMMYFUNCTION("""COMPUTED_VALUE"""),"Sometimes")</f>
        <v>Sometimes</v>
      </c>
      <c r="AJ162" s="1" t="str">
        <f ca="1">IFERROR(__xludf.DUMMYFUNCTION("""COMPUTED_VALUE"""),"Sometimes")</f>
        <v>Sometimes</v>
      </c>
      <c r="AK162" s="1" t="str">
        <f ca="1">IFERROR(__xludf.DUMMYFUNCTION("""COMPUTED_VALUE"""),"Rarely")</f>
        <v>Rarely</v>
      </c>
      <c r="AL162" s="1" t="str">
        <f ca="1">IFERROR(__xludf.DUMMYFUNCTION("""COMPUTED_VALUE"""),"Sometimes")</f>
        <v>Sometimes</v>
      </c>
      <c r="AM162" s="1" t="str">
        <f ca="1">IFERROR(__xludf.DUMMYFUNCTION("""COMPUTED_VALUE"""),"Rarely")</f>
        <v>Rarely</v>
      </c>
      <c r="AN162" s="1" t="str">
        <f ca="1">IFERROR(__xludf.DUMMYFUNCTION("""COMPUTED_VALUE"""),"Sometimes")</f>
        <v>Sometimes</v>
      </c>
      <c r="AO162" s="1" t="str">
        <f ca="1">IFERROR(__xludf.DUMMYFUNCTION("""COMPUTED_VALUE"""),"Rarely")</f>
        <v>Rarely</v>
      </c>
      <c r="AP162" s="1" t="str">
        <f ca="1">IFERROR(__xludf.DUMMYFUNCTION("""COMPUTED_VALUE"""),"Never")</f>
        <v>Never</v>
      </c>
      <c r="AQ162" s="1" t="str">
        <f ca="1">IFERROR(__xludf.DUMMYFUNCTION("""COMPUTED_VALUE"""),"Never")</f>
        <v>Never</v>
      </c>
      <c r="AR162" s="1" t="str">
        <f ca="1">IFERROR(__xludf.DUMMYFUNCTION("""COMPUTED_VALUE"""),"Never")</f>
        <v>Never</v>
      </c>
      <c r="AS162" s="1" t="str">
        <f ca="1">IFERROR(__xludf.DUMMYFUNCTION("""COMPUTED_VALUE"""),"Disagree")</f>
        <v>Disagree</v>
      </c>
      <c r="AT162" s="1" t="str">
        <f ca="1">IFERROR(__xludf.DUMMYFUNCTION("""COMPUTED_VALUE"""),"Neutral")</f>
        <v>Neutral</v>
      </c>
      <c r="AU162" s="1" t="str">
        <f ca="1">IFERROR(__xludf.DUMMYFUNCTION("""COMPUTED_VALUE"""),"Strongly Agree")</f>
        <v>Strongly Agree</v>
      </c>
      <c r="AV162" s="1" t="str">
        <f ca="1">IFERROR(__xludf.DUMMYFUNCTION("""COMPUTED_VALUE"""),"Disagree")</f>
        <v>Disagree</v>
      </c>
      <c r="AW162" s="1" t="str">
        <f ca="1">IFERROR(__xludf.DUMMYFUNCTION("""COMPUTED_VALUE"""),"Neutral")</f>
        <v>Neutral</v>
      </c>
      <c r="AX162" s="1" t="str">
        <f ca="1">IFERROR(__xludf.DUMMYFUNCTION("""COMPUTED_VALUE"""),"Neutral")</f>
        <v>Neutral</v>
      </c>
      <c r="AY162" s="1" t="str">
        <f ca="1">IFERROR(__xludf.DUMMYFUNCTION("""COMPUTED_VALUE"""),"Neutral")</f>
        <v>Neutral</v>
      </c>
      <c r="AZ162" s="1" t="str">
        <f ca="1">IFERROR(__xludf.DUMMYFUNCTION("""COMPUTED_VALUE"""),"Disagree")</f>
        <v>Disagree</v>
      </c>
      <c r="BA162" s="1" t="str">
        <f ca="1">IFERROR(__xludf.DUMMYFUNCTION("""COMPUTED_VALUE"""),"Strongly Agree")</f>
        <v>Strongly Agree</v>
      </c>
      <c r="BB162" s="1" t="str">
        <f ca="1">IFERROR(__xludf.DUMMYFUNCTION("""COMPUTED_VALUE"""),"Agree")</f>
        <v>Agree</v>
      </c>
      <c r="BC162" s="1" t="str">
        <f ca="1">IFERROR(__xludf.DUMMYFUNCTION("""COMPUTED_VALUE"""),"Drinking Alcohol (4 or more drinks), Talk to others outside of the department about your hard shift, Talk to only those inside the department about your hard shift")</f>
        <v>Drinking Alcohol (4 or more drinks), Talk to others outside of the department about your hard shift, Talk to only those inside the department about your hard shift</v>
      </c>
      <c r="BD162" s="1" t="str">
        <f ca="1">IFERROR(__xludf.DUMMYFUNCTION("""COMPUTED_VALUE"""),"Often")</f>
        <v>Often</v>
      </c>
      <c r="BF162" s="1">
        <f t="shared" ca="1" si="0"/>
        <v>1</v>
      </c>
      <c r="BG162" s="7">
        <f t="shared" ca="1" si="1"/>
        <v>3</v>
      </c>
      <c r="BH162" s="1">
        <f t="shared" ca="1" si="2"/>
        <v>3</v>
      </c>
      <c r="BI162" s="10">
        <f t="shared" ca="1" si="3"/>
        <v>1</v>
      </c>
      <c r="BJ162" s="10">
        <f t="shared" ca="1" si="4"/>
        <v>4</v>
      </c>
      <c r="BK162" s="10">
        <f t="shared" ca="1" si="5"/>
        <v>2</v>
      </c>
      <c r="BL162" s="10">
        <f t="shared" ref="BL162:BM162" ca="1" si="960">IF(I162="Yes",1,IF(I162="No",2))</f>
        <v>2</v>
      </c>
      <c r="BM162" s="10">
        <f t="shared" ca="1" si="960"/>
        <v>2</v>
      </c>
      <c r="BN162" s="10">
        <f t="shared" ca="1" si="7"/>
        <v>2</v>
      </c>
      <c r="BO162" s="10">
        <f t="shared" ref="BO162:BP162" ca="1" si="961">IF(L162="Strongly Disagree",1,IF(L162="Disagree",2,IF(L162="Neutral",3,IF(L162="Agree",4,IF(L162="Strongly Agree",5)))))</f>
        <v>3</v>
      </c>
      <c r="BP162" s="10">
        <f t="shared" ca="1" si="961"/>
        <v>4</v>
      </c>
      <c r="BQ162" s="10">
        <f t="shared" ca="1" si="9"/>
        <v>1</v>
      </c>
      <c r="BR162" s="1">
        <f t="shared" ca="1" si="10"/>
        <v>2</v>
      </c>
      <c r="BS162" s="10">
        <f t="shared" ref="BS162:CB162" ca="1" si="962">IF(P162="Not at all",1,IF(P162="A little bit",2,IF(P162="Moderately",3,IF(P162="Quite a bit",4,IF(P162="Extremely",5)))))</f>
        <v>4</v>
      </c>
      <c r="BT162" s="10">
        <f t="shared" ca="1" si="962"/>
        <v>3</v>
      </c>
      <c r="BU162" s="10">
        <f t="shared" ca="1" si="962"/>
        <v>3</v>
      </c>
      <c r="BV162" s="10">
        <f t="shared" ca="1" si="962"/>
        <v>3</v>
      </c>
      <c r="BW162" s="10">
        <f t="shared" ca="1" si="962"/>
        <v>2</v>
      </c>
      <c r="BX162" s="10">
        <f t="shared" ca="1" si="962"/>
        <v>4</v>
      </c>
      <c r="BY162" s="10">
        <f t="shared" ca="1" si="962"/>
        <v>3</v>
      </c>
      <c r="BZ162" s="10">
        <f t="shared" ca="1" si="962"/>
        <v>2</v>
      </c>
      <c r="CA162" s="10">
        <f t="shared" ca="1" si="962"/>
        <v>2</v>
      </c>
      <c r="CB162" s="10">
        <f t="shared" ca="1" si="962"/>
        <v>3</v>
      </c>
      <c r="CC162" s="10">
        <f t="shared" ca="1" si="12"/>
        <v>3</v>
      </c>
      <c r="CD162" s="10">
        <f t="shared" ref="CD162:CH162" ca="1" si="963">IF(AA162="Not at all",1,IF(AA162="A little bit",2,IF(AA162="Moderately",3,IF(AA162="Quite a bit",4,IF(AA162="Extremely",5)))))</f>
        <v>2</v>
      </c>
      <c r="CE162" s="10">
        <f t="shared" ca="1" si="963"/>
        <v>2</v>
      </c>
      <c r="CF162" s="10">
        <f t="shared" ca="1" si="963"/>
        <v>1</v>
      </c>
      <c r="CG162" s="10">
        <f t="shared" ca="1" si="963"/>
        <v>1</v>
      </c>
      <c r="CH162" s="10">
        <f t="shared" ca="1" si="963"/>
        <v>1</v>
      </c>
      <c r="CI162" s="10">
        <f t="shared" ref="CI162:CT162" ca="1" si="964">IF(AF162="Never",1,IF(AF162="Rarely",2,IF(AF162="Sometimes",3,IF(AF162="Often",4,IF(AF162="Very Often",5)))))</f>
        <v>3</v>
      </c>
      <c r="CJ162" s="10">
        <f t="shared" ca="1" si="964"/>
        <v>4</v>
      </c>
      <c r="CK162" s="10">
        <f t="shared" ca="1" si="964"/>
        <v>2</v>
      </c>
      <c r="CL162" s="10">
        <f t="shared" ca="1" si="964"/>
        <v>3</v>
      </c>
      <c r="CM162" s="10">
        <f t="shared" ca="1" si="964"/>
        <v>3</v>
      </c>
      <c r="CN162" s="10">
        <f t="shared" ca="1" si="964"/>
        <v>2</v>
      </c>
      <c r="CO162" s="10">
        <f t="shared" ca="1" si="964"/>
        <v>3</v>
      </c>
      <c r="CP162" s="10">
        <f t="shared" ca="1" si="964"/>
        <v>2</v>
      </c>
      <c r="CQ162" s="10">
        <f t="shared" ca="1" si="964"/>
        <v>3</v>
      </c>
      <c r="CR162" s="10">
        <f t="shared" ca="1" si="964"/>
        <v>2</v>
      </c>
      <c r="CS162" s="10">
        <f t="shared" ca="1" si="964"/>
        <v>1</v>
      </c>
      <c r="CT162" s="10">
        <f t="shared" ca="1" si="964"/>
        <v>1</v>
      </c>
      <c r="CU162" s="10">
        <f t="shared" ca="1" si="15"/>
        <v>1</v>
      </c>
      <c r="CV162" s="1">
        <f t="shared" ref="CV162:DE162" ca="1" si="965">IF(AS162="Strongly Disagree",1,IF(AS162="Disagree",2,IF(AS162="Neutral",3,IF(AS162="Agree",4,IF(AS162="Strongly Agree",5)))))</f>
        <v>2</v>
      </c>
      <c r="CW162" s="1">
        <f t="shared" ca="1" si="965"/>
        <v>3</v>
      </c>
      <c r="CX162" s="1">
        <f t="shared" ca="1" si="965"/>
        <v>5</v>
      </c>
      <c r="CY162" s="1">
        <f t="shared" ca="1" si="965"/>
        <v>2</v>
      </c>
      <c r="CZ162" s="1">
        <f t="shared" ca="1" si="965"/>
        <v>3</v>
      </c>
      <c r="DA162" s="1">
        <f t="shared" ca="1" si="965"/>
        <v>3</v>
      </c>
      <c r="DB162" s="1">
        <f t="shared" ca="1" si="965"/>
        <v>3</v>
      </c>
      <c r="DC162" s="1">
        <f t="shared" ca="1" si="965"/>
        <v>2</v>
      </c>
      <c r="DD162" s="1">
        <f t="shared" ca="1" si="965"/>
        <v>5</v>
      </c>
      <c r="DE162" s="1">
        <f t="shared" ca="1" si="965"/>
        <v>4</v>
      </c>
      <c r="DG162" s="1">
        <f t="shared" ca="1" si="17"/>
        <v>4</v>
      </c>
    </row>
    <row r="163" spans="1:111" ht="15">
      <c r="A163" s="8">
        <f ca="1">IFERROR(__xludf.DUMMYFUNCTION("""COMPUTED_VALUE"""),43803.2627037847)</f>
        <v>43803.262703784698</v>
      </c>
      <c r="B163" s="1" t="str">
        <f ca="1">IFERROR(__xludf.DUMMYFUNCTION("""COMPUTED_VALUE"""),"Yes")</f>
        <v>Yes</v>
      </c>
      <c r="C163" s="3" t="str">
        <f ca="1">IFERROR(__xludf.DUMMYFUNCTION("""COMPUTED_VALUE"""),"Sworn Officer")</f>
        <v>Sworn Officer</v>
      </c>
      <c r="D163" s="1" t="str">
        <f ca="1">IFERROR(__xludf.DUMMYFUNCTION("""COMPUTED_VALUE"""),"14-20 years")</f>
        <v>14-20 years</v>
      </c>
      <c r="E163" s="1" t="str">
        <f ca="1">IFERROR(__xludf.DUMMYFUNCTION("""COMPUTED_VALUE"""),"Moderately")</f>
        <v>Moderately</v>
      </c>
      <c r="F163" s="1" t="str">
        <f ca="1">IFERROR(__xludf.DUMMYFUNCTION("""COMPUTED_VALUE"""),"Yes")</f>
        <v>Yes</v>
      </c>
      <c r="G163" s="1" t="str">
        <f ca="1">IFERROR(__xludf.DUMMYFUNCTION("""COMPUTED_VALUE"""),"Rarely")</f>
        <v>Rarely</v>
      </c>
      <c r="H163" s="1" t="str">
        <f ca="1">IFERROR(__xludf.DUMMYFUNCTION("""COMPUTED_VALUE"""),"A little bit")</f>
        <v>A little bit</v>
      </c>
      <c r="I163" s="1" t="str">
        <f ca="1">IFERROR(__xludf.DUMMYFUNCTION("""COMPUTED_VALUE"""),"Yes")</f>
        <v>Yes</v>
      </c>
      <c r="J163" s="1" t="str">
        <f ca="1">IFERROR(__xludf.DUMMYFUNCTION("""COMPUTED_VALUE"""),"No")</f>
        <v>No</v>
      </c>
      <c r="K163" s="1" t="str">
        <f ca="1">IFERROR(__xludf.DUMMYFUNCTION("""COMPUTED_VALUE"""),"Rarely")</f>
        <v>Rarely</v>
      </c>
      <c r="L163" s="1" t="str">
        <f ca="1">IFERROR(__xludf.DUMMYFUNCTION("""COMPUTED_VALUE"""),"Disagree")</f>
        <v>Disagree</v>
      </c>
      <c r="M163" s="1" t="str">
        <f ca="1">IFERROR(__xludf.DUMMYFUNCTION("""COMPUTED_VALUE"""),"Agree")</f>
        <v>Agree</v>
      </c>
      <c r="N163" s="1" t="str">
        <f ca="1">IFERROR(__xludf.DUMMYFUNCTION("""COMPUTED_VALUE"""),"Moderately")</f>
        <v>Moderately</v>
      </c>
      <c r="O163" s="1" t="str">
        <f ca="1">IFERROR(__xludf.DUMMYFUNCTION("""COMPUTED_VALUE"""),"Agree")</f>
        <v>Agree</v>
      </c>
      <c r="P163" s="1" t="str">
        <f ca="1">IFERROR(__xludf.DUMMYFUNCTION("""COMPUTED_VALUE"""),"Moderately")</f>
        <v>Moderately</v>
      </c>
      <c r="Q163" s="1" t="str">
        <f ca="1">IFERROR(__xludf.DUMMYFUNCTION("""COMPUTED_VALUE"""),"Quite a bit")</f>
        <v>Quite a bit</v>
      </c>
      <c r="R163" s="1" t="str">
        <f ca="1">IFERROR(__xludf.DUMMYFUNCTION("""COMPUTED_VALUE"""),"Quite a bit")</f>
        <v>Quite a bit</v>
      </c>
      <c r="S163" s="1" t="str">
        <f ca="1">IFERROR(__xludf.DUMMYFUNCTION("""COMPUTED_VALUE"""),"Quite a bit")</f>
        <v>Quite a bit</v>
      </c>
      <c r="T163" s="1" t="str">
        <f ca="1">IFERROR(__xludf.DUMMYFUNCTION("""COMPUTED_VALUE"""),"A little bit")</f>
        <v>A little bit</v>
      </c>
      <c r="U163" s="1" t="str">
        <f ca="1">IFERROR(__xludf.DUMMYFUNCTION("""COMPUTED_VALUE"""),"Moderately")</f>
        <v>Moderately</v>
      </c>
      <c r="V163" s="1" t="str">
        <f ca="1">IFERROR(__xludf.DUMMYFUNCTION("""COMPUTED_VALUE"""),"Moderately")</f>
        <v>Moderately</v>
      </c>
      <c r="W163" s="1" t="str">
        <f ca="1">IFERROR(__xludf.DUMMYFUNCTION("""COMPUTED_VALUE"""),"Moderately")</f>
        <v>Moderately</v>
      </c>
      <c r="X163" s="1" t="str">
        <f ca="1">IFERROR(__xludf.DUMMYFUNCTION("""COMPUTED_VALUE"""),"Moderately")</f>
        <v>Moderately</v>
      </c>
      <c r="Y163" s="1" t="str">
        <f ca="1">IFERROR(__xludf.DUMMYFUNCTION("""COMPUTED_VALUE"""),"Quite a bit")</f>
        <v>Quite a bit</v>
      </c>
      <c r="Z163" s="1" t="str">
        <f ca="1">IFERROR(__xludf.DUMMYFUNCTION("""COMPUTED_VALUE"""),"Both")</f>
        <v>Both</v>
      </c>
      <c r="AA163" s="1" t="str">
        <f ca="1">IFERROR(__xludf.DUMMYFUNCTION("""COMPUTED_VALUE"""),"Quite a bit")</f>
        <v>Quite a bit</v>
      </c>
      <c r="AB163" s="1" t="str">
        <f ca="1">IFERROR(__xludf.DUMMYFUNCTION("""COMPUTED_VALUE"""),"Extremely")</f>
        <v>Extremely</v>
      </c>
      <c r="AC163" s="1" t="str">
        <f ca="1">IFERROR(__xludf.DUMMYFUNCTION("""COMPUTED_VALUE"""),"Quite a bit")</f>
        <v>Quite a bit</v>
      </c>
      <c r="AD163" s="1" t="str">
        <f ca="1">IFERROR(__xludf.DUMMYFUNCTION("""COMPUTED_VALUE"""),"Not at all")</f>
        <v>Not at all</v>
      </c>
      <c r="AE163" s="1" t="str">
        <f ca="1">IFERROR(__xludf.DUMMYFUNCTION("""COMPUTED_VALUE"""),"A little bit")</f>
        <v>A little bit</v>
      </c>
      <c r="AF163" s="1" t="str">
        <f ca="1">IFERROR(__xludf.DUMMYFUNCTION("""COMPUTED_VALUE"""),"Very Often")</f>
        <v>Very Often</v>
      </c>
      <c r="AG163" s="1" t="str">
        <f ca="1">IFERROR(__xludf.DUMMYFUNCTION("""COMPUTED_VALUE"""),"Often")</f>
        <v>Often</v>
      </c>
      <c r="AH163" s="1" t="str">
        <f ca="1">IFERROR(__xludf.DUMMYFUNCTION("""COMPUTED_VALUE"""),"Rarely")</f>
        <v>Rarely</v>
      </c>
      <c r="AI163" s="1" t="str">
        <f ca="1">IFERROR(__xludf.DUMMYFUNCTION("""COMPUTED_VALUE"""),"Sometimes")</f>
        <v>Sometimes</v>
      </c>
      <c r="AJ163" s="1" t="str">
        <f ca="1">IFERROR(__xludf.DUMMYFUNCTION("""COMPUTED_VALUE"""),"Often")</f>
        <v>Often</v>
      </c>
      <c r="AK163" s="1" t="str">
        <f ca="1">IFERROR(__xludf.DUMMYFUNCTION("""COMPUTED_VALUE"""),"Sometimes")</f>
        <v>Sometimes</v>
      </c>
      <c r="AL163" s="1" t="str">
        <f ca="1">IFERROR(__xludf.DUMMYFUNCTION("""COMPUTED_VALUE"""),"Very Often")</f>
        <v>Very Often</v>
      </c>
      <c r="AM163" s="1" t="str">
        <f ca="1">IFERROR(__xludf.DUMMYFUNCTION("""COMPUTED_VALUE"""),"Sometimes")</f>
        <v>Sometimes</v>
      </c>
      <c r="AN163" s="1" t="str">
        <f ca="1">IFERROR(__xludf.DUMMYFUNCTION("""COMPUTED_VALUE"""),"Sometimes")</f>
        <v>Sometimes</v>
      </c>
      <c r="AO163" s="1" t="str">
        <f ca="1">IFERROR(__xludf.DUMMYFUNCTION("""COMPUTED_VALUE"""),"Sometimes")</f>
        <v>Sometimes</v>
      </c>
      <c r="AP163" s="1" t="str">
        <f ca="1">IFERROR(__xludf.DUMMYFUNCTION("""COMPUTED_VALUE"""),"Sometimes")</f>
        <v>Sometimes</v>
      </c>
      <c r="AQ163" s="1" t="str">
        <f ca="1">IFERROR(__xludf.DUMMYFUNCTION("""COMPUTED_VALUE"""),"Sometimes")</f>
        <v>Sometimes</v>
      </c>
      <c r="AR163" s="1" t="str">
        <f ca="1">IFERROR(__xludf.DUMMYFUNCTION("""COMPUTED_VALUE"""),"Just After Stressful Events")</f>
        <v>Just After Stressful Events</v>
      </c>
      <c r="AS163" s="1" t="str">
        <f ca="1">IFERROR(__xludf.DUMMYFUNCTION("""COMPUTED_VALUE"""),"Neutral")</f>
        <v>Neutral</v>
      </c>
      <c r="AT163" s="1" t="str">
        <f ca="1">IFERROR(__xludf.DUMMYFUNCTION("""COMPUTED_VALUE"""),"Agree")</f>
        <v>Agree</v>
      </c>
      <c r="AU163" s="1" t="str">
        <f ca="1">IFERROR(__xludf.DUMMYFUNCTION("""COMPUTED_VALUE"""),"Strongly Agree")</f>
        <v>Strongly Agree</v>
      </c>
      <c r="AV163" s="1" t="str">
        <f ca="1">IFERROR(__xludf.DUMMYFUNCTION("""COMPUTED_VALUE"""),"Neutral")</f>
        <v>Neutral</v>
      </c>
      <c r="AW163" s="1" t="str">
        <f ca="1">IFERROR(__xludf.DUMMYFUNCTION("""COMPUTED_VALUE"""),"Agree")</f>
        <v>Agree</v>
      </c>
      <c r="AX163" s="1" t="str">
        <f ca="1">IFERROR(__xludf.DUMMYFUNCTION("""COMPUTED_VALUE"""),"Agree")</f>
        <v>Agree</v>
      </c>
      <c r="AY163" s="1" t="str">
        <f ca="1">IFERROR(__xludf.DUMMYFUNCTION("""COMPUTED_VALUE"""),"Agree")</f>
        <v>Agree</v>
      </c>
      <c r="AZ163" s="1" t="str">
        <f ca="1">IFERROR(__xludf.DUMMYFUNCTION("""COMPUTED_VALUE"""),"Agree")</f>
        <v>Agree</v>
      </c>
      <c r="BA163" s="1" t="str">
        <f ca="1">IFERROR(__xludf.DUMMYFUNCTION("""COMPUTED_VALUE"""),"Neutral")</f>
        <v>Neutral</v>
      </c>
      <c r="BB163" s="1" t="str">
        <f ca="1">IFERROR(__xludf.DUMMYFUNCTION("""COMPUTED_VALUE"""),"Agree")</f>
        <v>Agree</v>
      </c>
      <c r="BC163" s="1" t="str">
        <f ca="1">IFERROR(__xludf.DUMMYFUNCTION("""COMPUTED_VALUE"""),"Isolate Yourself, Exercise, Participate in Healthy Recreation/Hobbies")</f>
        <v>Isolate Yourself, Exercise, Participate in Healthy Recreation/Hobbies</v>
      </c>
      <c r="BD163" s="1" t="str">
        <f ca="1">IFERROR(__xludf.DUMMYFUNCTION("""COMPUTED_VALUE"""),"Never")</f>
        <v>Never</v>
      </c>
      <c r="BF163" s="1">
        <f t="shared" ca="1" si="0"/>
        <v>1</v>
      </c>
      <c r="BG163" s="7">
        <f t="shared" ca="1" si="1"/>
        <v>3</v>
      </c>
      <c r="BH163" s="1">
        <f t="shared" ca="1" si="2"/>
        <v>3</v>
      </c>
      <c r="BI163" s="10">
        <f t="shared" ca="1" si="3"/>
        <v>1</v>
      </c>
      <c r="BJ163" s="10">
        <f t="shared" ca="1" si="4"/>
        <v>2</v>
      </c>
      <c r="BK163" s="10">
        <f t="shared" ca="1" si="5"/>
        <v>2</v>
      </c>
      <c r="BL163" s="10">
        <f t="shared" ref="BL163:BM163" ca="1" si="966">IF(I163="Yes",1,IF(I163="No",2))</f>
        <v>1</v>
      </c>
      <c r="BM163" s="10">
        <f t="shared" ca="1" si="966"/>
        <v>2</v>
      </c>
      <c r="BN163" s="10">
        <f t="shared" ca="1" si="7"/>
        <v>2</v>
      </c>
      <c r="BO163" s="10">
        <f t="shared" ref="BO163:BP163" ca="1" si="967">IF(L163="Strongly Disagree",1,IF(L163="Disagree",2,IF(L163="Neutral",3,IF(L163="Agree",4,IF(L163="Strongly Agree",5)))))</f>
        <v>2</v>
      </c>
      <c r="BP163" s="10">
        <f t="shared" ca="1" si="967"/>
        <v>4</v>
      </c>
      <c r="BQ163" s="10">
        <f t="shared" ca="1" si="9"/>
        <v>3</v>
      </c>
      <c r="BR163" s="1">
        <f t="shared" ca="1" si="10"/>
        <v>4</v>
      </c>
      <c r="BS163" s="10">
        <f t="shared" ref="BS163:CB163" ca="1" si="968">IF(P163="Not at all",1,IF(P163="A little bit",2,IF(P163="Moderately",3,IF(P163="Quite a bit",4,IF(P163="Extremely",5)))))</f>
        <v>3</v>
      </c>
      <c r="BT163" s="10">
        <f t="shared" ca="1" si="968"/>
        <v>4</v>
      </c>
      <c r="BU163" s="10">
        <f t="shared" ca="1" si="968"/>
        <v>4</v>
      </c>
      <c r="BV163" s="10">
        <f t="shared" ca="1" si="968"/>
        <v>4</v>
      </c>
      <c r="BW163" s="10">
        <f t="shared" ca="1" si="968"/>
        <v>2</v>
      </c>
      <c r="BX163" s="10">
        <f t="shared" ca="1" si="968"/>
        <v>3</v>
      </c>
      <c r="BY163" s="10">
        <f t="shared" ca="1" si="968"/>
        <v>3</v>
      </c>
      <c r="BZ163" s="10">
        <f t="shared" ca="1" si="968"/>
        <v>3</v>
      </c>
      <c r="CA163" s="10">
        <f t="shared" ca="1" si="968"/>
        <v>3</v>
      </c>
      <c r="CB163" s="10">
        <f t="shared" ca="1" si="968"/>
        <v>4</v>
      </c>
      <c r="CC163" s="10">
        <f t="shared" ca="1" si="12"/>
        <v>3</v>
      </c>
      <c r="CD163" s="10">
        <f t="shared" ref="CD163:CH163" ca="1" si="969">IF(AA163="Not at all",1,IF(AA163="A little bit",2,IF(AA163="Moderately",3,IF(AA163="Quite a bit",4,IF(AA163="Extremely",5)))))</f>
        <v>4</v>
      </c>
      <c r="CE163" s="10">
        <f t="shared" ca="1" si="969"/>
        <v>5</v>
      </c>
      <c r="CF163" s="10">
        <f t="shared" ca="1" si="969"/>
        <v>4</v>
      </c>
      <c r="CG163" s="10">
        <f t="shared" ca="1" si="969"/>
        <v>1</v>
      </c>
      <c r="CH163" s="10">
        <f t="shared" ca="1" si="969"/>
        <v>2</v>
      </c>
      <c r="CI163" s="10">
        <f t="shared" ref="CI163:CT163" ca="1" si="970">IF(AF163="Never",1,IF(AF163="Rarely",2,IF(AF163="Sometimes",3,IF(AF163="Often",4,IF(AF163="Very Often",5)))))</f>
        <v>5</v>
      </c>
      <c r="CJ163" s="10">
        <f t="shared" ca="1" si="970"/>
        <v>4</v>
      </c>
      <c r="CK163" s="10">
        <f t="shared" ca="1" si="970"/>
        <v>2</v>
      </c>
      <c r="CL163" s="10">
        <f t="shared" ca="1" si="970"/>
        <v>3</v>
      </c>
      <c r="CM163" s="10">
        <f t="shared" ca="1" si="970"/>
        <v>4</v>
      </c>
      <c r="CN163" s="10">
        <f t="shared" ca="1" si="970"/>
        <v>3</v>
      </c>
      <c r="CO163" s="10">
        <f t="shared" ca="1" si="970"/>
        <v>5</v>
      </c>
      <c r="CP163" s="10">
        <f t="shared" ca="1" si="970"/>
        <v>3</v>
      </c>
      <c r="CQ163" s="10">
        <f t="shared" ca="1" si="970"/>
        <v>3</v>
      </c>
      <c r="CR163" s="10">
        <f t="shared" ca="1" si="970"/>
        <v>3</v>
      </c>
      <c r="CS163" s="10">
        <f t="shared" ca="1" si="970"/>
        <v>3</v>
      </c>
      <c r="CT163" s="10">
        <f t="shared" ca="1" si="970"/>
        <v>3</v>
      </c>
      <c r="CU163" s="10">
        <f t="shared" ca="1" si="15"/>
        <v>2</v>
      </c>
      <c r="CV163" s="1">
        <f t="shared" ref="CV163:DE163" ca="1" si="971">IF(AS163="Strongly Disagree",1,IF(AS163="Disagree",2,IF(AS163="Neutral",3,IF(AS163="Agree",4,IF(AS163="Strongly Agree",5)))))</f>
        <v>3</v>
      </c>
      <c r="CW163" s="1">
        <f t="shared" ca="1" si="971"/>
        <v>4</v>
      </c>
      <c r="CX163" s="1">
        <f t="shared" ca="1" si="971"/>
        <v>5</v>
      </c>
      <c r="CY163" s="1">
        <f t="shared" ca="1" si="971"/>
        <v>3</v>
      </c>
      <c r="CZ163" s="1">
        <f t="shared" ca="1" si="971"/>
        <v>4</v>
      </c>
      <c r="DA163" s="1">
        <f t="shared" ca="1" si="971"/>
        <v>4</v>
      </c>
      <c r="DB163" s="1">
        <f t="shared" ca="1" si="971"/>
        <v>4</v>
      </c>
      <c r="DC163" s="1">
        <f t="shared" ca="1" si="971"/>
        <v>4</v>
      </c>
      <c r="DD163" s="1">
        <f t="shared" ca="1" si="971"/>
        <v>3</v>
      </c>
      <c r="DE163" s="1">
        <f t="shared" ca="1" si="971"/>
        <v>4</v>
      </c>
      <c r="DG163" s="1">
        <f t="shared" ca="1" si="17"/>
        <v>1</v>
      </c>
    </row>
    <row r="164" spans="1:111" ht="15">
      <c r="A164" s="8">
        <f ca="1">IFERROR(__xludf.DUMMYFUNCTION("""COMPUTED_VALUE"""),43803.2704624768)</f>
        <v>43803.270462476801</v>
      </c>
      <c r="B164" s="1" t="str">
        <f ca="1">IFERROR(__xludf.DUMMYFUNCTION("""COMPUTED_VALUE"""),"Yes")</f>
        <v>Yes</v>
      </c>
      <c r="C164" s="3" t="str">
        <f ca="1">IFERROR(__xludf.DUMMYFUNCTION("""COMPUTED_VALUE"""),"Law Enforcement Professional  (Dispatch or other Civilian Department Member )")</f>
        <v>Law Enforcement Professional  (Dispatch or other Civilian Department Member )</v>
      </c>
      <c r="D164" s="1" t="str">
        <f ca="1">IFERROR(__xludf.DUMMYFUNCTION("""COMPUTED_VALUE"""),"14-20 years")</f>
        <v>14-20 years</v>
      </c>
      <c r="E164" s="1" t="str">
        <f ca="1">IFERROR(__xludf.DUMMYFUNCTION("""COMPUTED_VALUE"""),"Moderately")</f>
        <v>Moderately</v>
      </c>
      <c r="F164" s="1" t="str">
        <f ca="1">IFERROR(__xludf.DUMMYFUNCTION("""COMPUTED_VALUE"""),"No")</f>
        <v>No</v>
      </c>
      <c r="G164" s="1" t="str">
        <f ca="1">IFERROR(__xludf.DUMMYFUNCTION("""COMPUTED_VALUE"""),"Sometimes")</f>
        <v>Sometimes</v>
      </c>
      <c r="H164" s="1" t="str">
        <f ca="1">IFERROR(__xludf.DUMMYFUNCTION("""COMPUTED_VALUE"""),"Moderately")</f>
        <v>Moderately</v>
      </c>
      <c r="I164" s="1" t="str">
        <f ca="1">IFERROR(__xludf.DUMMYFUNCTION("""COMPUTED_VALUE"""),"No")</f>
        <v>No</v>
      </c>
      <c r="J164" s="1" t="str">
        <f ca="1">IFERROR(__xludf.DUMMYFUNCTION("""COMPUTED_VALUE"""),"No")</f>
        <v>No</v>
      </c>
      <c r="K164" s="1" t="str">
        <f ca="1">IFERROR(__xludf.DUMMYFUNCTION("""COMPUTED_VALUE"""),"Sometimes")</f>
        <v>Sometimes</v>
      </c>
      <c r="L164" s="1" t="str">
        <f ca="1">IFERROR(__xludf.DUMMYFUNCTION("""COMPUTED_VALUE"""),"Neutral")</f>
        <v>Neutral</v>
      </c>
      <c r="M164" s="1" t="str">
        <f ca="1">IFERROR(__xludf.DUMMYFUNCTION("""COMPUTED_VALUE"""),"Agree")</f>
        <v>Agree</v>
      </c>
      <c r="N164" s="1" t="str">
        <f ca="1">IFERROR(__xludf.DUMMYFUNCTION("""COMPUTED_VALUE"""),"Moderately")</f>
        <v>Moderately</v>
      </c>
      <c r="O164" s="1" t="str">
        <f ca="1">IFERROR(__xludf.DUMMYFUNCTION("""COMPUTED_VALUE"""),"Neutral")</f>
        <v>Neutral</v>
      </c>
      <c r="P164" s="1" t="str">
        <f ca="1">IFERROR(__xludf.DUMMYFUNCTION("""COMPUTED_VALUE"""),"Quite a bit")</f>
        <v>Quite a bit</v>
      </c>
      <c r="Q164" s="1" t="str">
        <f ca="1">IFERROR(__xludf.DUMMYFUNCTION("""COMPUTED_VALUE"""),"Moderately")</f>
        <v>Moderately</v>
      </c>
      <c r="R164" s="1" t="str">
        <f ca="1">IFERROR(__xludf.DUMMYFUNCTION("""COMPUTED_VALUE"""),"Moderately")</f>
        <v>Moderately</v>
      </c>
      <c r="S164" s="1" t="str">
        <f ca="1">IFERROR(__xludf.DUMMYFUNCTION("""COMPUTED_VALUE"""),"Moderately")</f>
        <v>Moderately</v>
      </c>
      <c r="T164" s="1" t="str">
        <f ca="1">IFERROR(__xludf.DUMMYFUNCTION("""COMPUTED_VALUE"""),"Moderately")</f>
        <v>Moderately</v>
      </c>
      <c r="U164" s="1" t="str">
        <f ca="1">IFERROR(__xludf.DUMMYFUNCTION("""COMPUTED_VALUE"""),"Moderately")</f>
        <v>Moderately</v>
      </c>
      <c r="V164" s="1" t="str">
        <f ca="1">IFERROR(__xludf.DUMMYFUNCTION("""COMPUTED_VALUE"""),"Quite a bit")</f>
        <v>Quite a bit</v>
      </c>
      <c r="W164" s="1" t="str">
        <f ca="1">IFERROR(__xludf.DUMMYFUNCTION("""COMPUTED_VALUE"""),"Moderately")</f>
        <v>Moderately</v>
      </c>
      <c r="X164" s="1" t="str">
        <f ca="1">IFERROR(__xludf.DUMMYFUNCTION("""COMPUTED_VALUE"""),"Moderately")</f>
        <v>Moderately</v>
      </c>
      <c r="Y164" s="1" t="str">
        <f ca="1">IFERROR(__xludf.DUMMYFUNCTION("""COMPUTED_VALUE"""),"Quite a bit")</f>
        <v>Quite a bit</v>
      </c>
      <c r="Z164" s="1" t="str">
        <f ca="1">IFERROR(__xludf.DUMMYFUNCTION("""COMPUTED_VALUE"""),"Not at all")</f>
        <v>Not at all</v>
      </c>
      <c r="AA164" s="1" t="str">
        <f ca="1">IFERROR(__xludf.DUMMYFUNCTION("""COMPUTED_VALUE"""),"Moderately")</f>
        <v>Moderately</v>
      </c>
      <c r="AB164" s="1" t="str">
        <f ca="1">IFERROR(__xludf.DUMMYFUNCTION("""COMPUTED_VALUE"""),"Quite a bit")</f>
        <v>Quite a bit</v>
      </c>
      <c r="AC164" s="1" t="str">
        <f ca="1">IFERROR(__xludf.DUMMYFUNCTION("""COMPUTED_VALUE"""),"Quite a bit")</f>
        <v>Quite a bit</v>
      </c>
      <c r="AD164" s="1" t="str">
        <f ca="1">IFERROR(__xludf.DUMMYFUNCTION("""COMPUTED_VALUE"""),"Not at all")</f>
        <v>Not at all</v>
      </c>
      <c r="AE164" s="1" t="str">
        <f ca="1">IFERROR(__xludf.DUMMYFUNCTION("""COMPUTED_VALUE"""),"Moderately")</f>
        <v>Moderately</v>
      </c>
      <c r="AF164" s="1" t="str">
        <f ca="1">IFERROR(__xludf.DUMMYFUNCTION("""COMPUTED_VALUE"""),"Rarely")</f>
        <v>Rarely</v>
      </c>
      <c r="AG164" s="1" t="str">
        <f ca="1">IFERROR(__xludf.DUMMYFUNCTION("""COMPUTED_VALUE"""),"Often")</f>
        <v>Often</v>
      </c>
      <c r="AH164" s="1" t="str">
        <f ca="1">IFERROR(__xludf.DUMMYFUNCTION("""COMPUTED_VALUE"""),"Rarely")</f>
        <v>Rarely</v>
      </c>
      <c r="AI164" s="1" t="str">
        <f ca="1">IFERROR(__xludf.DUMMYFUNCTION("""COMPUTED_VALUE"""),"Rarely")</f>
        <v>Rarely</v>
      </c>
      <c r="AJ164" s="1" t="str">
        <f ca="1">IFERROR(__xludf.DUMMYFUNCTION("""COMPUTED_VALUE"""),"Rarely")</f>
        <v>Rarely</v>
      </c>
      <c r="AK164" s="1" t="str">
        <f ca="1">IFERROR(__xludf.DUMMYFUNCTION("""COMPUTED_VALUE"""),"Sometimes")</f>
        <v>Sometimes</v>
      </c>
      <c r="AL164" s="1" t="str">
        <f ca="1">IFERROR(__xludf.DUMMYFUNCTION("""COMPUTED_VALUE"""),"Rarely")</f>
        <v>Rarely</v>
      </c>
      <c r="AM164" s="1" t="str">
        <f ca="1">IFERROR(__xludf.DUMMYFUNCTION("""COMPUTED_VALUE"""),"Rarely")</f>
        <v>Rarely</v>
      </c>
      <c r="AN164" s="1" t="str">
        <f ca="1">IFERROR(__xludf.DUMMYFUNCTION("""COMPUTED_VALUE"""),"Sometimes")</f>
        <v>Sometimes</v>
      </c>
      <c r="AO164" s="1" t="str">
        <f ca="1">IFERROR(__xludf.DUMMYFUNCTION("""COMPUTED_VALUE"""),"Rarely")</f>
        <v>Rarely</v>
      </c>
      <c r="AP164" s="1" t="str">
        <f ca="1">IFERROR(__xludf.DUMMYFUNCTION("""COMPUTED_VALUE"""),"Rarely")</f>
        <v>Rarely</v>
      </c>
      <c r="AQ164" s="1" t="str">
        <f ca="1">IFERROR(__xludf.DUMMYFUNCTION("""COMPUTED_VALUE"""),"Never")</f>
        <v>Never</v>
      </c>
      <c r="AR164" s="1" t="str">
        <f ca="1">IFERROR(__xludf.DUMMYFUNCTION("""COMPUTED_VALUE"""),"Never")</f>
        <v>Never</v>
      </c>
      <c r="AS164" s="1" t="str">
        <f ca="1">IFERROR(__xludf.DUMMYFUNCTION("""COMPUTED_VALUE"""),"Neutral")</f>
        <v>Neutral</v>
      </c>
      <c r="AT164" s="1" t="str">
        <f ca="1">IFERROR(__xludf.DUMMYFUNCTION("""COMPUTED_VALUE"""),"Disagree")</f>
        <v>Disagree</v>
      </c>
      <c r="AU164" s="1" t="str">
        <f ca="1">IFERROR(__xludf.DUMMYFUNCTION("""COMPUTED_VALUE"""),"Neutral")</f>
        <v>Neutral</v>
      </c>
      <c r="AV164" s="1" t="str">
        <f ca="1">IFERROR(__xludf.DUMMYFUNCTION("""COMPUTED_VALUE"""),"Disagree")</f>
        <v>Disagree</v>
      </c>
      <c r="AW164" s="1" t="str">
        <f ca="1">IFERROR(__xludf.DUMMYFUNCTION("""COMPUTED_VALUE"""),"Neutral")</f>
        <v>Neutral</v>
      </c>
      <c r="AX164" s="1" t="str">
        <f ca="1">IFERROR(__xludf.DUMMYFUNCTION("""COMPUTED_VALUE"""),"Agree")</f>
        <v>Agree</v>
      </c>
      <c r="AY164" s="1" t="str">
        <f ca="1">IFERROR(__xludf.DUMMYFUNCTION("""COMPUTED_VALUE"""),"Neutral")</f>
        <v>Neutral</v>
      </c>
      <c r="AZ164" s="1" t="str">
        <f ca="1">IFERROR(__xludf.DUMMYFUNCTION("""COMPUTED_VALUE"""),"Neutral")</f>
        <v>Neutral</v>
      </c>
      <c r="BA164" s="1" t="str">
        <f ca="1">IFERROR(__xludf.DUMMYFUNCTION("""COMPUTED_VALUE"""),"Neutral")</f>
        <v>Neutral</v>
      </c>
      <c r="BB164" s="1" t="str">
        <f ca="1">IFERROR(__xludf.DUMMYFUNCTION("""COMPUTED_VALUE"""),"Neutral")</f>
        <v>Neutral</v>
      </c>
      <c r="BC164" s="1" t="str">
        <f ca="1">IFERROR(__xludf.DUMMYFUNCTION("""COMPUTED_VALUE"""),"Meditation/ Mindfulness, Participate in Healthy Recreation/Hobbies")</f>
        <v>Meditation/ Mindfulness, Participate in Healthy Recreation/Hobbies</v>
      </c>
      <c r="BD164" s="1" t="str">
        <f ca="1">IFERROR(__xludf.DUMMYFUNCTION("""COMPUTED_VALUE"""),"Never")</f>
        <v>Never</v>
      </c>
      <c r="BF164" s="1">
        <f t="shared" ca="1" si="0"/>
        <v>2</v>
      </c>
      <c r="BG164" s="7">
        <f t="shared" ca="1" si="1"/>
        <v>3</v>
      </c>
      <c r="BH164" s="1">
        <f t="shared" ca="1" si="2"/>
        <v>3</v>
      </c>
      <c r="BI164" s="10">
        <f t="shared" ca="1" si="3"/>
        <v>2</v>
      </c>
      <c r="BJ164" s="10">
        <f t="shared" ca="1" si="4"/>
        <v>3</v>
      </c>
      <c r="BK164" s="10">
        <f t="shared" ca="1" si="5"/>
        <v>3</v>
      </c>
      <c r="BL164" s="10">
        <f t="shared" ref="BL164:BM164" ca="1" si="972">IF(I164="Yes",1,IF(I164="No",2))</f>
        <v>2</v>
      </c>
      <c r="BM164" s="10">
        <f t="shared" ca="1" si="972"/>
        <v>2</v>
      </c>
      <c r="BN164" s="10">
        <f t="shared" ca="1" si="7"/>
        <v>3</v>
      </c>
      <c r="BO164" s="10">
        <f t="shared" ref="BO164:BP164" ca="1" si="973">IF(L164="Strongly Disagree",1,IF(L164="Disagree",2,IF(L164="Neutral",3,IF(L164="Agree",4,IF(L164="Strongly Agree",5)))))</f>
        <v>3</v>
      </c>
      <c r="BP164" s="10">
        <f t="shared" ca="1" si="973"/>
        <v>4</v>
      </c>
      <c r="BQ164" s="10">
        <f t="shared" ca="1" si="9"/>
        <v>3</v>
      </c>
      <c r="BR164" s="1">
        <f t="shared" ca="1" si="10"/>
        <v>3</v>
      </c>
      <c r="BS164" s="10">
        <f t="shared" ref="BS164:CB164" ca="1" si="974">IF(P164="Not at all",1,IF(P164="A little bit",2,IF(P164="Moderately",3,IF(P164="Quite a bit",4,IF(P164="Extremely",5)))))</f>
        <v>4</v>
      </c>
      <c r="BT164" s="10">
        <f t="shared" ca="1" si="974"/>
        <v>3</v>
      </c>
      <c r="BU164" s="10">
        <f t="shared" ca="1" si="974"/>
        <v>3</v>
      </c>
      <c r="BV164" s="10">
        <f t="shared" ca="1" si="974"/>
        <v>3</v>
      </c>
      <c r="BW164" s="10">
        <f t="shared" ca="1" si="974"/>
        <v>3</v>
      </c>
      <c r="BX164" s="10">
        <f t="shared" ca="1" si="974"/>
        <v>3</v>
      </c>
      <c r="BY164" s="10">
        <f t="shared" ca="1" si="974"/>
        <v>4</v>
      </c>
      <c r="BZ164" s="10">
        <f t="shared" ca="1" si="974"/>
        <v>3</v>
      </c>
      <c r="CA164" s="10">
        <f t="shared" ca="1" si="974"/>
        <v>3</v>
      </c>
      <c r="CB164" s="10">
        <f t="shared" ca="1" si="974"/>
        <v>4</v>
      </c>
      <c r="CC164" s="10">
        <f t="shared" ca="1" si="12"/>
        <v>4</v>
      </c>
      <c r="CD164" s="10">
        <f t="shared" ref="CD164:CH164" ca="1" si="975">IF(AA164="Not at all",1,IF(AA164="A little bit",2,IF(AA164="Moderately",3,IF(AA164="Quite a bit",4,IF(AA164="Extremely",5)))))</f>
        <v>3</v>
      </c>
      <c r="CE164" s="10">
        <f t="shared" ca="1" si="975"/>
        <v>4</v>
      </c>
      <c r="CF164" s="10">
        <f t="shared" ca="1" si="975"/>
        <v>4</v>
      </c>
      <c r="CG164" s="10">
        <f t="shared" ca="1" si="975"/>
        <v>1</v>
      </c>
      <c r="CH164" s="10">
        <f t="shared" ca="1" si="975"/>
        <v>3</v>
      </c>
      <c r="CI164" s="10">
        <f t="shared" ref="CI164:CT164" ca="1" si="976">IF(AF164="Never",1,IF(AF164="Rarely",2,IF(AF164="Sometimes",3,IF(AF164="Often",4,IF(AF164="Very Often",5)))))</f>
        <v>2</v>
      </c>
      <c r="CJ164" s="10">
        <f t="shared" ca="1" si="976"/>
        <v>4</v>
      </c>
      <c r="CK164" s="10">
        <f t="shared" ca="1" si="976"/>
        <v>2</v>
      </c>
      <c r="CL164" s="10">
        <f t="shared" ca="1" si="976"/>
        <v>2</v>
      </c>
      <c r="CM164" s="10">
        <f t="shared" ca="1" si="976"/>
        <v>2</v>
      </c>
      <c r="CN164" s="10">
        <f t="shared" ca="1" si="976"/>
        <v>3</v>
      </c>
      <c r="CO164" s="10">
        <f t="shared" ca="1" si="976"/>
        <v>2</v>
      </c>
      <c r="CP164" s="10">
        <f t="shared" ca="1" si="976"/>
        <v>2</v>
      </c>
      <c r="CQ164" s="10">
        <f t="shared" ca="1" si="976"/>
        <v>3</v>
      </c>
      <c r="CR164" s="10">
        <f t="shared" ca="1" si="976"/>
        <v>2</v>
      </c>
      <c r="CS164" s="10">
        <f t="shared" ca="1" si="976"/>
        <v>2</v>
      </c>
      <c r="CT164" s="10">
        <f t="shared" ca="1" si="976"/>
        <v>1</v>
      </c>
      <c r="CU164" s="10">
        <f t="shared" ca="1" si="15"/>
        <v>1</v>
      </c>
      <c r="CV164" s="1">
        <f t="shared" ref="CV164:DE164" ca="1" si="977">IF(AS164="Strongly Disagree",1,IF(AS164="Disagree",2,IF(AS164="Neutral",3,IF(AS164="Agree",4,IF(AS164="Strongly Agree",5)))))</f>
        <v>3</v>
      </c>
      <c r="CW164" s="1">
        <f t="shared" ca="1" si="977"/>
        <v>2</v>
      </c>
      <c r="CX164" s="1">
        <f t="shared" ca="1" si="977"/>
        <v>3</v>
      </c>
      <c r="CY164" s="1">
        <f t="shared" ca="1" si="977"/>
        <v>2</v>
      </c>
      <c r="CZ164" s="1">
        <f t="shared" ca="1" si="977"/>
        <v>3</v>
      </c>
      <c r="DA164" s="1">
        <f t="shared" ca="1" si="977"/>
        <v>4</v>
      </c>
      <c r="DB164" s="1">
        <f t="shared" ca="1" si="977"/>
        <v>3</v>
      </c>
      <c r="DC164" s="1">
        <f t="shared" ca="1" si="977"/>
        <v>3</v>
      </c>
      <c r="DD164" s="1">
        <f t="shared" ca="1" si="977"/>
        <v>3</v>
      </c>
      <c r="DE164" s="1">
        <f t="shared" ca="1" si="977"/>
        <v>3</v>
      </c>
      <c r="DG164" s="1">
        <f t="shared" ca="1" si="17"/>
        <v>1</v>
      </c>
    </row>
    <row r="165" spans="1:111" ht="15">
      <c r="A165" s="8">
        <f ca="1">IFERROR(__xludf.DUMMYFUNCTION("""COMPUTED_VALUE"""),43803.2754578356)</f>
        <v>43803.275457835603</v>
      </c>
      <c r="B165" s="1" t="str">
        <f ca="1">IFERROR(__xludf.DUMMYFUNCTION("""COMPUTED_VALUE"""),"Yes")</f>
        <v>Yes</v>
      </c>
      <c r="C165" s="3" t="str">
        <f ca="1">IFERROR(__xludf.DUMMYFUNCTION("""COMPUTED_VALUE"""),"Sworn Officer")</f>
        <v>Sworn Officer</v>
      </c>
      <c r="D165" s="1" t="str">
        <f ca="1">IFERROR(__xludf.DUMMYFUNCTION("""COMPUTED_VALUE"""),"1-6 years")</f>
        <v>1-6 years</v>
      </c>
      <c r="E165" s="1" t="str">
        <f ca="1">IFERROR(__xludf.DUMMYFUNCTION("""COMPUTED_VALUE"""),"Moderately")</f>
        <v>Moderately</v>
      </c>
      <c r="F165" s="1" t="str">
        <f ca="1">IFERROR(__xludf.DUMMYFUNCTION("""COMPUTED_VALUE"""),"Yes")</f>
        <v>Yes</v>
      </c>
      <c r="G165" s="1" t="str">
        <f ca="1">IFERROR(__xludf.DUMMYFUNCTION("""COMPUTED_VALUE"""),"Sometimes")</f>
        <v>Sometimes</v>
      </c>
      <c r="H165" s="1" t="str">
        <f ca="1">IFERROR(__xludf.DUMMYFUNCTION("""COMPUTED_VALUE"""),"Moderately")</f>
        <v>Moderately</v>
      </c>
      <c r="I165" s="1" t="str">
        <f ca="1">IFERROR(__xludf.DUMMYFUNCTION("""COMPUTED_VALUE"""),"Yes")</f>
        <v>Yes</v>
      </c>
      <c r="J165" s="1" t="str">
        <f ca="1">IFERROR(__xludf.DUMMYFUNCTION("""COMPUTED_VALUE"""),"Yes")</f>
        <v>Yes</v>
      </c>
      <c r="K165" s="1" t="str">
        <f ca="1">IFERROR(__xludf.DUMMYFUNCTION("""COMPUTED_VALUE"""),"Never")</f>
        <v>Never</v>
      </c>
      <c r="L165" s="1" t="str">
        <f ca="1">IFERROR(__xludf.DUMMYFUNCTION("""COMPUTED_VALUE"""),"Strongly Disagree")</f>
        <v>Strongly Disagree</v>
      </c>
      <c r="M165" s="1" t="str">
        <f ca="1">IFERROR(__xludf.DUMMYFUNCTION("""COMPUTED_VALUE"""),"Neutral")</f>
        <v>Neutral</v>
      </c>
      <c r="N165" s="1" t="str">
        <f ca="1">IFERROR(__xludf.DUMMYFUNCTION("""COMPUTED_VALUE"""),"A little bit")</f>
        <v>A little bit</v>
      </c>
      <c r="O165" s="1" t="str">
        <f ca="1">IFERROR(__xludf.DUMMYFUNCTION("""COMPUTED_VALUE"""),"Disagree")</f>
        <v>Disagree</v>
      </c>
      <c r="P165" s="1" t="str">
        <f ca="1">IFERROR(__xludf.DUMMYFUNCTION("""COMPUTED_VALUE"""),"Moderately")</f>
        <v>Moderately</v>
      </c>
      <c r="Q165" s="1" t="str">
        <f ca="1">IFERROR(__xludf.DUMMYFUNCTION("""COMPUTED_VALUE"""),"Not at all")</f>
        <v>Not at all</v>
      </c>
      <c r="R165" s="1" t="str">
        <f ca="1">IFERROR(__xludf.DUMMYFUNCTION("""COMPUTED_VALUE"""),"Not at all")</f>
        <v>Not at all</v>
      </c>
      <c r="S165" s="1" t="str">
        <f ca="1">IFERROR(__xludf.DUMMYFUNCTION("""COMPUTED_VALUE"""),"Not at all")</f>
        <v>Not at all</v>
      </c>
      <c r="T165" s="1" t="str">
        <f ca="1">IFERROR(__xludf.DUMMYFUNCTION("""COMPUTED_VALUE"""),"Not at all")</f>
        <v>Not at all</v>
      </c>
      <c r="U165" s="1" t="str">
        <f ca="1">IFERROR(__xludf.DUMMYFUNCTION("""COMPUTED_VALUE"""),"Moderately")</f>
        <v>Moderately</v>
      </c>
      <c r="V165" s="1" t="str">
        <f ca="1">IFERROR(__xludf.DUMMYFUNCTION("""COMPUTED_VALUE"""),"Moderately")</f>
        <v>Moderately</v>
      </c>
      <c r="W165" s="1" t="str">
        <f ca="1">IFERROR(__xludf.DUMMYFUNCTION("""COMPUTED_VALUE"""),"Moderately")</f>
        <v>Moderately</v>
      </c>
      <c r="X165" s="1" t="str">
        <f ca="1">IFERROR(__xludf.DUMMYFUNCTION("""COMPUTED_VALUE"""),"Moderately")</f>
        <v>Moderately</v>
      </c>
      <c r="Y165" s="1" t="str">
        <f ca="1">IFERROR(__xludf.DUMMYFUNCTION("""COMPUTED_VALUE"""),"Quite a bit")</f>
        <v>Quite a bit</v>
      </c>
      <c r="Z165" s="1" t="str">
        <f ca="1">IFERROR(__xludf.DUMMYFUNCTION("""COMPUTED_VALUE"""),"Not at all")</f>
        <v>Not at all</v>
      </c>
      <c r="AA165" s="1" t="str">
        <f ca="1">IFERROR(__xludf.DUMMYFUNCTION("""COMPUTED_VALUE"""),"Not at all")</f>
        <v>Not at all</v>
      </c>
      <c r="AB165" s="1" t="str">
        <f ca="1">IFERROR(__xludf.DUMMYFUNCTION("""COMPUTED_VALUE"""),"A little bit")</f>
        <v>A little bit</v>
      </c>
      <c r="AC165" s="1" t="str">
        <f ca="1">IFERROR(__xludf.DUMMYFUNCTION("""COMPUTED_VALUE"""),"Not at all")</f>
        <v>Not at all</v>
      </c>
      <c r="AD165" s="1" t="str">
        <f ca="1">IFERROR(__xludf.DUMMYFUNCTION("""COMPUTED_VALUE"""),"Not at all")</f>
        <v>Not at all</v>
      </c>
      <c r="AE165" s="1" t="str">
        <f ca="1">IFERROR(__xludf.DUMMYFUNCTION("""COMPUTED_VALUE"""),"Not at all")</f>
        <v>Not at all</v>
      </c>
      <c r="AF165" s="1" t="str">
        <f ca="1">IFERROR(__xludf.DUMMYFUNCTION("""COMPUTED_VALUE"""),"Often")</f>
        <v>Often</v>
      </c>
      <c r="AG165" s="1" t="str">
        <f ca="1">IFERROR(__xludf.DUMMYFUNCTION("""COMPUTED_VALUE"""),"Often")</f>
        <v>Often</v>
      </c>
      <c r="AH165" s="1" t="str">
        <f ca="1">IFERROR(__xludf.DUMMYFUNCTION("""COMPUTED_VALUE"""),"Rarely")</f>
        <v>Rarely</v>
      </c>
      <c r="AI165" s="1" t="str">
        <f ca="1">IFERROR(__xludf.DUMMYFUNCTION("""COMPUTED_VALUE"""),"Often")</f>
        <v>Often</v>
      </c>
      <c r="AJ165" s="1" t="str">
        <f ca="1">IFERROR(__xludf.DUMMYFUNCTION("""COMPUTED_VALUE"""),"Rarely")</f>
        <v>Rarely</v>
      </c>
      <c r="AK165" s="1" t="str">
        <f ca="1">IFERROR(__xludf.DUMMYFUNCTION("""COMPUTED_VALUE"""),"Sometimes")</f>
        <v>Sometimes</v>
      </c>
      <c r="AL165" s="1" t="str">
        <f ca="1">IFERROR(__xludf.DUMMYFUNCTION("""COMPUTED_VALUE"""),"Sometimes")</f>
        <v>Sometimes</v>
      </c>
      <c r="AM165" s="1" t="str">
        <f ca="1">IFERROR(__xludf.DUMMYFUNCTION("""COMPUTED_VALUE"""),"Rarely")</f>
        <v>Rarely</v>
      </c>
      <c r="AN165" s="1" t="str">
        <f ca="1">IFERROR(__xludf.DUMMYFUNCTION("""COMPUTED_VALUE"""),"Sometimes")</f>
        <v>Sometimes</v>
      </c>
      <c r="AO165" s="1" t="str">
        <f ca="1">IFERROR(__xludf.DUMMYFUNCTION("""COMPUTED_VALUE"""),"Rarely")</f>
        <v>Rarely</v>
      </c>
      <c r="AP165" s="1" t="str">
        <f ca="1">IFERROR(__xludf.DUMMYFUNCTION("""COMPUTED_VALUE"""),"Rarely")</f>
        <v>Rarely</v>
      </c>
      <c r="AQ165" s="1" t="str">
        <f ca="1">IFERROR(__xludf.DUMMYFUNCTION("""COMPUTED_VALUE"""),"Never")</f>
        <v>Never</v>
      </c>
      <c r="AR165" s="1" t="str">
        <f ca="1">IFERROR(__xludf.DUMMYFUNCTION("""COMPUTED_VALUE"""),"Never")</f>
        <v>Never</v>
      </c>
      <c r="AS165" s="1" t="str">
        <f ca="1">IFERROR(__xludf.DUMMYFUNCTION("""COMPUTED_VALUE"""),"Disagree")</f>
        <v>Disagree</v>
      </c>
      <c r="AT165" s="1" t="str">
        <f ca="1">IFERROR(__xludf.DUMMYFUNCTION("""COMPUTED_VALUE"""),"Disagree")</f>
        <v>Disagree</v>
      </c>
      <c r="AU165" s="1" t="str">
        <f ca="1">IFERROR(__xludf.DUMMYFUNCTION("""COMPUTED_VALUE"""),"Agree")</f>
        <v>Agree</v>
      </c>
      <c r="AV165" s="1" t="str">
        <f ca="1">IFERROR(__xludf.DUMMYFUNCTION("""COMPUTED_VALUE"""),"Neutral")</f>
        <v>Neutral</v>
      </c>
      <c r="AW165" s="1" t="str">
        <f ca="1">IFERROR(__xludf.DUMMYFUNCTION("""COMPUTED_VALUE"""),"Agree")</f>
        <v>Agree</v>
      </c>
      <c r="AX165" s="1" t="str">
        <f ca="1">IFERROR(__xludf.DUMMYFUNCTION("""COMPUTED_VALUE"""),"Agree")</f>
        <v>Agree</v>
      </c>
      <c r="AY165" s="1" t="str">
        <f ca="1">IFERROR(__xludf.DUMMYFUNCTION("""COMPUTED_VALUE"""),"Agree")</f>
        <v>Agree</v>
      </c>
      <c r="AZ165" s="1" t="str">
        <f ca="1">IFERROR(__xludf.DUMMYFUNCTION("""COMPUTED_VALUE"""),"Agree")</f>
        <v>Agree</v>
      </c>
      <c r="BA165" s="1" t="str">
        <f ca="1">IFERROR(__xludf.DUMMYFUNCTION("""COMPUTED_VALUE"""),"Agree")</f>
        <v>Agree</v>
      </c>
      <c r="BB165" s="1" t="str">
        <f ca="1">IFERROR(__xludf.DUMMYFUNCTION("""COMPUTED_VALUE"""),"Agree")</f>
        <v>Agree</v>
      </c>
      <c r="BC165" s="1" t="str">
        <f ca="1">IFERROR(__xludf.DUMMYFUNCTION("""COMPUTED_VALUE"""),"Engaging in Risky Behavior, Engage in Unhealthy Sexual Activity, Join in Positive/ Healthy Family Activities, Exercise, Participate in Healthy Recreation/Hobbies")</f>
        <v>Engaging in Risky Behavior, Engage in Unhealthy Sexual Activity, Join in Positive/ Healthy Family Activities, Exercise, Participate in Healthy Recreation/Hobbies</v>
      </c>
      <c r="BD165" s="1" t="str">
        <f ca="1">IFERROR(__xludf.DUMMYFUNCTION("""COMPUTED_VALUE"""),"Sometimes")</f>
        <v>Sometimes</v>
      </c>
      <c r="BF165" s="1">
        <f t="shared" ca="1" si="0"/>
        <v>1</v>
      </c>
      <c r="BG165" s="7">
        <f t="shared" ca="1" si="1"/>
        <v>1</v>
      </c>
      <c r="BH165" s="1">
        <f t="shared" ca="1" si="2"/>
        <v>3</v>
      </c>
      <c r="BI165" s="10">
        <f t="shared" ca="1" si="3"/>
        <v>1</v>
      </c>
      <c r="BJ165" s="10">
        <f t="shared" ca="1" si="4"/>
        <v>3</v>
      </c>
      <c r="BK165" s="10">
        <f t="shared" ca="1" si="5"/>
        <v>3</v>
      </c>
      <c r="BL165" s="10">
        <f t="shared" ref="BL165:BM165" ca="1" si="978">IF(I165="Yes",1,IF(I165="No",2))</f>
        <v>1</v>
      </c>
      <c r="BM165" s="10">
        <f t="shared" ca="1" si="978"/>
        <v>1</v>
      </c>
      <c r="BN165" s="10">
        <f t="shared" ca="1" si="7"/>
        <v>1</v>
      </c>
      <c r="BO165" s="10">
        <f t="shared" ref="BO165:BP165" ca="1" si="979">IF(L165="Strongly Disagree",1,IF(L165="Disagree",2,IF(L165="Neutral",3,IF(L165="Agree",4,IF(L165="Strongly Agree",5)))))</f>
        <v>1</v>
      </c>
      <c r="BP165" s="10">
        <f t="shared" ca="1" si="979"/>
        <v>3</v>
      </c>
      <c r="BQ165" s="10">
        <f t="shared" ca="1" si="9"/>
        <v>2</v>
      </c>
      <c r="BR165" s="1">
        <f t="shared" ca="1" si="10"/>
        <v>2</v>
      </c>
      <c r="BS165" s="10">
        <f t="shared" ref="BS165:CB165" ca="1" si="980">IF(P165="Not at all",1,IF(P165="A little bit",2,IF(P165="Moderately",3,IF(P165="Quite a bit",4,IF(P165="Extremely",5)))))</f>
        <v>3</v>
      </c>
      <c r="BT165" s="10">
        <f t="shared" ca="1" si="980"/>
        <v>1</v>
      </c>
      <c r="BU165" s="10">
        <f t="shared" ca="1" si="980"/>
        <v>1</v>
      </c>
      <c r="BV165" s="10">
        <f t="shared" ca="1" si="980"/>
        <v>1</v>
      </c>
      <c r="BW165" s="10">
        <f t="shared" ca="1" si="980"/>
        <v>1</v>
      </c>
      <c r="BX165" s="10">
        <f t="shared" ca="1" si="980"/>
        <v>3</v>
      </c>
      <c r="BY165" s="10">
        <f t="shared" ca="1" si="980"/>
        <v>3</v>
      </c>
      <c r="BZ165" s="10">
        <f t="shared" ca="1" si="980"/>
        <v>3</v>
      </c>
      <c r="CA165" s="10">
        <f t="shared" ca="1" si="980"/>
        <v>3</v>
      </c>
      <c r="CB165" s="10">
        <f t="shared" ca="1" si="980"/>
        <v>4</v>
      </c>
      <c r="CC165" s="10">
        <f t="shared" ca="1" si="12"/>
        <v>4</v>
      </c>
      <c r="CD165" s="10">
        <f t="shared" ref="CD165:CH165" ca="1" si="981">IF(AA165="Not at all",1,IF(AA165="A little bit",2,IF(AA165="Moderately",3,IF(AA165="Quite a bit",4,IF(AA165="Extremely",5)))))</f>
        <v>1</v>
      </c>
      <c r="CE165" s="10">
        <f t="shared" ca="1" si="981"/>
        <v>2</v>
      </c>
      <c r="CF165" s="10">
        <f t="shared" ca="1" si="981"/>
        <v>1</v>
      </c>
      <c r="CG165" s="10">
        <f t="shared" ca="1" si="981"/>
        <v>1</v>
      </c>
      <c r="CH165" s="10">
        <f t="shared" ca="1" si="981"/>
        <v>1</v>
      </c>
      <c r="CI165" s="10">
        <f t="shared" ref="CI165:CT165" ca="1" si="982">IF(AF165="Never",1,IF(AF165="Rarely",2,IF(AF165="Sometimes",3,IF(AF165="Often",4,IF(AF165="Very Often",5)))))</f>
        <v>4</v>
      </c>
      <c r="CJ165" s="10">
        <f t="shared" ca="1" si="982"/>
        <v>4</v>
      </c>
      <c r="CK165" s="10">
        <f t="shared" ca="1" si="982"/>
        <v>2</v>
      </c>
      <c r="CL165" s="10">
        <f t="shared" ca="1" si="982"/>
        <v>4</v>
      </c>
      <c r="CM165" s="10">
        <f t="shared" ca="1" si="982"/>
        <v>2</v>
      </c>
      <c r="CN165" s="10">
        <f t="shared" ca="1" si="982"/>
        <v>3</v>
      </c>
      <c r="CO165" s="10">
        <f t="shared" ca="1" si="982"/>
        <v>3</v>
      </c>
      <c r="CP165" s="10">
        <f t="shared" ca="1" si="982"/>
        <v>2</v>
      </c>
      <c r="CQ165" s="10">
        <f t="shared" ca="1" si="982"/>
        <v>3</v>
      </c>
      <c r="CR165" s="10">
        <f t="shared" ca="1" si="982"/>
        <v>2</v>
      </c>
      <c r="CS165" s="10">
        <f t="shared" ca="1" si="982"/>
        <v>2</v>
      </c>
      <c r="CT165" s="10">
        <f t="shared" ca="1" si="982"/>
        <v>1</v>
      </c>
      <c r="CU165" s="10">
        <f t="shared" ca="1" si="15"/>
        <v>1</v>
      </c>
      <c r="CV165" s="1">
        <f t="shared" ref="CV165:DE165" ca="1" si="983">IF(AS165="Strongly Disagree",1,IF(AS165="Disagree",2,IF(AS165="Neutral",3,IF(AS165="Agree",4,IF(AS165="Strongly Agree",5)))))</f>
        <v>2</v>
      </c>
      <c r="CW165" s="1">
        <f t="shared" ca="1" si="983"/>
        <v>2</v>
      </c>
      <c r="CX165" s="1">
        <f t="shared" ca="1" si="983"/>
        <v>4</v>
      </c>
      <c r="CY165" s="1">
        <f t="shared" ca="1" si="983"/>
        <v>3</v>
      </c>
      <c r="CZ165" s="1">
        <f t="shared" ca="1" si="983"/>
        <v>4</v>
      </c>
      <c r="DA165" s="1">
        <f t="shared" ca="1" si="983"/>
        <v>4</v>
      </c>
      <c r="DB165" s="1">
        <f t="shared" ca="1" si="983"/>
        <v>4</v>
      </c>
      <c r="DC165" s="1">
        <f t="shared" ca="1" si="983"/>
        <v>4</v>
      </c>
      <c r="DD165" s="1">
        <f t="shared" ca="1" si="983"/>
        <v>4</v>
      </c>
      <c r="DE165" s="1">
        <f t="shared" ca="1" si="983"/>
        <v>4</v>
      </c>
      <c r="DG165" s="1">
        <f t="shared" ca="1" si="17"/>
        <v>3</v>
      </c>
    </row>
    <row r="166" spans="1:111" ht="15">
      <c r="A166" s="8">
        <f ca="1">IFERROR(__xludf.DUMMYFUNCTION("""COMPUTED_VALUE"""),43803.2826635648)</f>
        <v>43803.282663564802</v>
      </c>
      <c r="B166" s="1" t="str">
        <f ca="1">IFERROR(__xludf.DUMMYFUNCTION("""COMPUTED_VALUE"""),"Yes")</f>
        <v>Yes</v>
      </c>
      <c r="C166" s="3" t="str">
        <f ca="1">IFERROR(__xludf.DUMMYFUNCTION("""COMPUTED_VALUE"""),"Sworn Officer")</f>
        <v>Sworn Officer</v>
      </c>
      <c r="D166" s="1" t="str">
        <f ca="1">IFERROR(__xludf.DUMMYFUNCTION("""COMPUTED_VALUE"""),"20+ years")</f>
        <v>20+ years</v>
      </c>
      <c r="E166" s="1" t="str">
        <f ca="1">IFERROR(__xludf.DUMMYFUNCTION("""COMPUTED_VALUE"""),"Not at all")</f>
        <v>Not at all</v>
      </c>
      <c r="F166" s="1" t="str">
        <f ca="1">IFERROR(__xludf.DUMMYFUNCTION("""COMPUTED_VALUE"""),"No")</f>
        <v>No</v>
      </c>
      <c r="G166" s="1" t="str">
        <f ca="1">IFERROR(__xludf.DUMMYFUNCTION("""COMPUTED_VALUE"""),"")</f>
        <v/>
      </c>
      <c r="H166" s="1" t="str">
        <f ca="1">IFERROR(__xludf.DUMMYFUNCTION("""COMPUTED_VALUE"""),"A little bit")</f>
        <v>A little bit</v>
      </c>
      <c r="I166" s="1" t="str">
        <f ca="1">IFERROR(__xludf.DUMMYFUNCTION("""COMPUTED_VALUE"""),"No")</f>
        <v>No</v>
      </c>
      <c r="J166" s="1" t="str">
        <f ca="1">IFERROR(__xludf.DUMMYFUNCTION("""COMPUTED_VALUE"""),"Yes")</f>
        <v>Yes</v>
      </c>
      <c r="K166" s="1" t="str">
        <f ca="1">IFERROR(__xludf.DUMMYFUNCTION("""COMPUTED_VALUE"""),"Never")</f>
        <v>Never</v>
      </c>
      <c r="L166" s="1" t="str">
        <f ca="1">IFERROR(__xludf.DUMMYFUNCTION("""COMPUTED_VALUE"""),"Neutral")</f>
        <v>Neutral</v>
      </c>
      <c r="M166" s="1" t="str">
        <f ca="1">IFERROR(__xludf.DUMMYFUNCTION("""COMPUTED_VALUE"""),"Neutral")</f>
        <v>Neutral</v>
      </c>
      <c r="N166" s="1" t="str">
        <f ca="1">IFERROR(__xludf.DUMMYFUNCTION("""COMPUTED_VALUE"""),"Not at all")</f>
        <v>Not at all</v>
      </c>
      <c r="O166" s="1" t="str">
        <f ca="1">IFERROR(__xludf.DUMMYFUNCTION("""COMPUTED_VALUE"""),"Agree")</f>
        <v>Agree</v>
      </c>
      <c r="P166" s="1" t="str">
        <f ca="1">IFERROR(__xludf.DUMMYFUNCTION("""COMPUTED_VALUE"""),"Extremely")</f>
        <v>Extremely</v>
      </c>
      <c r="Q166" s="1" t="str">
        <f ca="1">IFERROR(__xludf.DUMMYFUNCTION("""COMPUTED_VALUE"""),"Not at all")</f>
        <v>Not at all</v>
      </c>
      <c r="R166" s="1" t="str">
        <f ca="1">IFERROR(__xludf.DUMMYFUNCTION("""COMPUTED_VALUE"""),"Not at all")</f>
        <v>Not at all</v>
      </c>
      <c r="S166" s="1" t="str">
        <f ca="1">IFERROR(__xludf.DUMMYFUNCTION("""COMPUTED_VALUE"""),"Not at all")</f>
        <v>Not at all</v>
      </c>
      <c r="T166" s="1" t="str">
        <f ca="1">IFERROR(__xludf.DUMMYFUNCTION("""COMPUTED_VALUE"""),"A little bit")</f>
        <v>A little bit</v>
      </c>
      <c r="U166" s="1" t="str">
        <f ca="1">IFERROR(__xludf.DUMMYFUNCTION("""COMPUTED_VALUE"""),"Not at all")</f>
        <v>Not at all</v>
      </c>
      <c r="V166" s="1" t="str">
        <f ca="1">IFERROR(__xludf.DUMMYFUNCTION("""COMPUTED_VALUE"""),"A little bit")</f>
        <v>A little bit</v>
      </c>
      <c r="W166" s="1" t="str">
        <f ca="1">IFERROR(__xludf.DUMMYFUNCTION("""COMPUTED_VALUE"""),"Not at all")</f>
        <v>Not at all</v>
      </c>
      <c r="X166" s="1" t="str">
        <f ca="1">IFERROR(__xludf.DUMMYFUNCTION("""COMPUTED_VALUE"""),"Not at all")</f>
        <v>Not at all</v>
      </c>
      <c r="Y166" s="1" t="str">
        <f ca="1">IFERROR(__xludf.DUMMYFUNCTION("""COMPUTED_VALUE"""),"Not at all")</f>
        <v>Not at all</v>
      </c>
      <c r="Z166" s="1" t="str">
        <f ca="1">IFERROR(__xludf.DUMMYFUNCTION("""COMPUTED_VALUE"""),"Not at all")</f>
        <v>Not at all</v>
      </c>
      <c r="AA166" s="1" t="str">
        <f ca="1">IFERROR(__xludf.DUMMYFUNCTION("""COMPUTED_VALUE"""),"Not at all")</f>
        <v>Not at all</v>
      </c>
      <c r="AB166" s="1" t="str">
        <f ca="1">IFERROR(__xludf.DUMMYFUNCTION("""COMPUTED_VALUE"""),"Extremely")</f>
        <v>Extremely</v>
      </c>
      <c r="AC166" s="1" t="str">
        <f ca="1">IFERROR(__xludf.DUMMYFUNCTION("""COMPUTED_VALUE"""),"Extremely")</f>
        <v>Extremely</v>
      </c>
      <c r="AD166" s="1" t="str">
        <f ca="1">IFERROR(__xludf.DUMMYFUNCTION("""COMPUTED_VALUE"""),"Not at all")</f>
        <v>Not at all</v>
      </c>
      <c r="AE166" s="1" t="str">
        <f ca="1">IFERROR(__xludf.DUMMYFUNCTION("""COMPUTED_VALUE"""),"Not at all")</f>
        <v>Not at all</v>
      </c>
      <c r="AF166" s="1" t="str">
        <f ca="1">IFERROR(__xludf.DUMMYFUNCTION("""COMPUTED_VALUE"""),"Never")</f>
        <v>Never</v>
      </c>
      <c r="AG166" s="1" t="str">
        <f ca="1">IFERROR(__xludf.DUMMYFUNCTION("""COMPUTED_VALUE"""),"Rarely")</f>
        <v>Rarely</v>
      </c>
      <c r="AH166" s="1" t="str">
        <f ca="1">IFERROR(__xludf.DUMMYFUNCTION("""COMPUTED_VALUE"""),"Rarely")</f>
        <v>Rarely</v>
      </c>
      <c r="AI166" s="1" t="str">
        <f ca="1">IFERROR(__xludf.DUMMYFUNCTION("""COMPUTED_VALUE"""),"Never")</f>
        <v>Never</v>
      </c>
      <c r="AJ166" s="1" t="str">
        <f ca="1">IFERROR(__xludf.DUMMYFUNCTION("""COMPUTED_VALUE"""),"Sometimes")</f>
        <v>Sometimes</v>
      </c>
      <c r="AK166" s="1" t="str">
        <f ca="1">IFERROR(__xludf.DUMMYFUNCTION("""COMPUTED_VALUE"""),"Rarely")</f>
        <v>Rarely</v>
      </c>
      <c r="AL166" s="1" t="str">
        <f ca="1">IFERROR(__xludf.DUMMYFUNCTION("""COMPUTED_VALUE"""),"Rarely")</f>
        <v>Rarely</v>
      </c>
      <c r="AM166" s="1" t="str">
        <f ca="1">IFERROR(__xludf.DUMMYFUNCTION("""COMPUTED_VALUE"""),"Rarely")</f>
        <v>Rarely</v>
      </c>
      <c r="AN166" s="1" t="str">
        <f ca="1">IFERROR(__xludf.DUMMYFUNCTION("""COMPUTED_VALUE"""),"Rarely")</f>
        <v>Rarely</v>
      </c>
      <c r="AO166" s="1" t="str">
        <f ca="1">IFERROR(__xludf.DUMMYFUNCTION("""COMPUTED_VALUE"""),"Rarely")</f>
        <v>Rarely</v>
      </c>
      <c r="AP166" s="1" t="str">
        <f ca="1">IFERROR(__xludf.DUMMYFUNCTION("""COMPUTED_VALUE"""),"Rarely")</f>
        <v>Rarely</v>
      </c>
      <c r="AQ166" s="1" t="str">
        <f ca="1">IFERROR(__xludf.DUMMYFUNCTION("""COMPUTED_VALUE"""),"Rarely")</f>
        <v>Rarely</v>
      </c>
      <c r="AR166" s="1" t="str">
        <f ca="1">IFERROR(__xludf.DUMMYFUNCTION("""COMPUTED_VALUE"""),"Never")</f>
        <v>Never</v>
      </c>
      <c r="AS166" s="1" t="str">
        <f ca="1">IFERROR(__xludf.DUMMYFUNCTION("""COMPUTED_VALUE"""),"Disagree")</f>
        <v>Disagree</v>
      </c>
      <c r="AT166" s="1" t="str">
        <f ca="1">IFERROR(__xludf.DUMMYFUNCTION("""COMPUTED_VALUE"""),"Neutral")</f>
        <v>Neutral</v>
      </c>
      <c r="AU166" s="1" t="str">
        <f ca="1">IFERROR(__xludf.DUMMYFUNCTION("""COMPUTED_VALUE"""),"Disagree")</f>
        <v>Disagree</v>
      </c>
      <c r="AV166" s="1" t="str">
        <f ca="1">IFERROR(__xludf.DUMMYFUNCTION("""COMPUTED_VALUE"""),"Disagree")</f>
        <v>Disagree</v>
      </c>
      <c r="AW166" s="1" t="str">
        <f ca="1">IFERROR(__xludf.DUMMYFUNCTION("""COMPUTED_VALUE"""),"Disagree")</f>
        <v>Disagree</v>
      </c>
      <c r="AX166" s="1" t="str">
        <f ca="1">IFERROR(__xludf.DUMMYFUNCTION("""COMPUTED_VALUE"""),"Disagree")</f>
        <v>Disagree</v>
      </c>
      <c r="AY166" s="1" t="str">
        <f ca="1">IFERROR(__xludf.DUMMYFUNCTION("""COMPUTED_VALUE"""),"Neutral")</f>
        <v>Neutral</v>
      </c>
      <c r="AZ166" s="1" t="str">
        <f ca="1">IFERROR(__xludf.DUMMYFUNCTION("""COMPUTED_VALUE"""),"Neutral")</f>
        <v>Neutral</v>
      </c>
      <c r="BA166" s="1" t="str">
        <f ca="1">IFERROR(__xludf.DUMMYFUNCTION("""COMPUTED_VALUE"""),"Neutral")</f>
        <v>Neutral</v>
      </c>
      <c r="BB166" s="1" t="str">
        <f ca="1">IFERROR(__xludf.DUMMYFUNCTION("""COMPUTED_VALUE"""),"Agree")</f>
        <v>Agree</v>
      </c>
      <c r="BC166" s="1" t="str">
        <f ca="1">IFERROR(__xludf.DUMMYFUNCTION("""COMPUTED_VALUE"""),"Isolate Yourself, Join in Positive/ Healthy Family Activities, Exercise, Meditation/ Mindfulness, Talk to others outside of the department about your hard shift, Participate in Healthy Recreation/Hobbies, Talk to only those inside the department about you"&amp;"r hard shift")</f>
        <v>Isolate Yourself, Join in Positive/ Healthy Family Activities, Exercise, Meditation/ Mindfulness, Talk to others outside of the department about your hard shift, Participate in Healthy Recreation/Hobbies, Talk to only those inside the department about your hard shift</v>
      </c>
      <c r="BD166" s="1" t="str">
        <f ca="1">IFERROR(__xludf.DUMMYFUNCTION("""COMPUTED_VALUE"""),"Never")</f>
        <v>Never</v>
      </c>
      <c r="BF166" s="1">
        <f t="shared" ca="1" si="0"/>
        <v>1</v>
      </c>
      <c r="BG166" s="7">
        <f t="shared" ca="1" si="1"/>
        <v>4</v>
      </c>
      <c r="BH166" s="1">
        <f t="shared" ca="1" si="2"/>
        <v>1</v>
      </c>
      <c r="BI166" s="10">
        <f t="shared" ca="1" si="3"/>
        <v>2</v>
      </c>
      <c r="BJ166" s="10" t="b">
        <f t="shared" ca="1" si="4"/>
        <v>0</v>
      </c>
      <c r="BK166" s="10">
        <f t="shared" ca="1" si="5"/>
        <v>2</v>
      </c>
      <c r="BL166" s="10">
        <f t="shared" ref="BL166:BM166" ca="1" si="984">IF(I166="Yes",1,IF(I166="No",2))</f>
        <v>2</v>
      </c>
      <c r="BM166" s="10">
        <f t="shared" ca="1" si="984"/>
        <v>1</v>
      </c>
      <c r="BN166" s="10">
        <f t="shared" ca="1" si="7"/>
        <v>1</v>
      </c>
      <c r="BO166" s="10">
        <f t="shared" ref="BO166:BP166" ca="1" si="985">IF(L166="Strongly Disagree",1,IF(L166="Disagree",2,IF(L166="Neutral",3,IF(L166="Agree",4,IF(L166="Strongly Agree",5)))))</f>
        <v>3</v>
      </c>
      <c r="BP166" s="10">
        <f t="shared" ca="1" si="985"/>
        <v>3</v>
      </c>
      <c r="BQ166" s="10">
        <f t="shared" ca="1" si="9"/>
        <v>1</v>
      </c>
      <c r="BR166" s="1">
        <f t="shared" ca="1" si="10"/>
        <v>4</v>
      </c>
      <c r="BS166" s="10">
        <f t="shared" ref="BS166:CB166" ca="1" si="986">IF(P166="Not at all",1,IF(P166="A little bit",2,IF(P166="Moderately",3,IF(P166="Quite a bit",4,IF(P166="Extremely",5)))))</f>
        <v>5</v>
      </c>
      <c r="BT166" s="10">
        <f t="shared" ca="1" si="986"/>
        <v>1</v>
      </c>
      <c r="BU166" s="10">
        <f t="shared" ca="1" si="986"/>
        <v>1</v>
      </c>
      <c r="BV166" s="10">
        <f t="shared" ca="1" si="986"/>
        <v>1</v>
      </c>
      <c r="BW166" s="10">
        <f t="shared" ca="1" si="986"/>
        <v>2</v>
      </c>
      <c r="BX166" s="10">
        <f t="shared" ca="1" si="986"/>
        <v>1</v>
      </c>
      <c r="BY166" s="10">
        <f t="shared" ca="1" si="986"/>
        <v>2</v>
      </c>
      <c r="BZ166" s="10">
        <f t="shared" ca="1" si="986"/>
        <v>1</v>
      </c>
      <c r="CA166" s="10">
        <f t="shared" ca="1" si="986"/>
        <v>1</v>
      </c>
      <c r="CB166" s="10">
        <f t="shared" ca="1" si="986"/>
        <v>1</v>
      </c>
      <c r="CC166" s="10">
        <f t="shared" ca="1" si="12"/>
        <v>4</v>
      </c>
      <c r="CD166" s="10">
        <f t="shared" ref="CD166:CH166" ca="1" si="987">IF(AA166="Not at all",1,IF(AA166="A little bit",2,IF(AA166="Moderately",3,IF(AA166="Quite a bit",4,IF(AA166="Extremely",5)))))</f>
        <v>1</v>
      </c>
      <c r="CE166" s="10">
        <f t="shared" ca="1" si="987"/>
        <v>5</v>
      </c>
      <c r="CF166" s="10">
        <f t="shared" ca="1" si="987"/>
        <v>5</v>
      </c>
      <c r="CG166" s="10">
        <f t="shared" ca="1" si="987"/>
        <v>1</v>
      </c>
      <c r="CH166" s="10">
        <f t="shared" ca="1" si="987"/>
        <v>1</v>
      </c>
      <c r="CI166" s="10">
        <f t="shared" ref="CI166:CT166" ca="1" si="988">IF(AF166="Never",1,IF(AF166="Rarely",2,IF(AF166="Sometimes",3,IF(AF166="Often",4,IF(AF166="Very Often",5)))))</f>
        <v>1</v>
      </c>
      <c r="CJ166" s="10">
        <f t="shared" ca="1" si="988"/>
        <v>2</v>
      </c>
      <c r="CK166" s="10">
        <f t="shared" ca="1" si="988"/>
        <v>2</v>
      </c>
      <c r="CL166" s="10">
        <f t="shared" ca="1" si="988"/>
        <v>1</v>
      </c>
      <c r="CM166" s="10">
        <f t="shared" ca="1" si="988"/>
        <v>3</v>
      </c>
      <c r="CN166" s="10">
        <f t="shared" ca="1" si="988"/>
        <v>2</v>
      </c>
      <c r="CO166" s="10">
        <f t="shared" ca="1" si="988"/>
        <v>2</v>
      </c>
      <c r="CP166" s="10">
        <f t="shared" ca="1" si="988"/>
        <v>2</v>
      </c>
      <c r="CQ166" s="10">
        <f t="shared" ca="1" si="988"/>
        <v>2</v>
      </c>
      <c r="CR166" s="10">
        <f t="shared" ca="1" si="988"/>
        <v>2</v>
      </c>
      <c r="CS166" s="10">
        <f t="shared" ca="1" si="988"/>
        <v>2</v>
      </c>
      <c r="CT166" s="10">
        <f t="shared" ca="1" si="988"/>
        <v>2</v>
      </c>
      <c r="CU166" s="10">
        <f t="shared" ca="1" si="15"/>
        <v>1</v>
      </c>
      <c r="CV166" s="1">
        <f t="shared" ref="CV166:DE166" ca="1" si="989">IF(AS166="Strongly Disagree",1,IF(AS166="Disagree",2,IF(AS166="Neutral",3,IF(AS166="Agree",4,IF(AS166="Strongly Agree",5)))))</f>
        <v>2</v>
      </c>
      <c r="CW166" s="1">
        <f t="shared" ca="1" si="989"/>
        <v>3</v>
      </c>
      <c r="CX166" s="1">
        <f t="shared" ca="1" si="989"/>
        <v>2</v>
      </c>
      <c r="CY166" s="1">
        <f t="shared" ca="1" si="989"/>
        <v>2</v>
      </c>
      <c r="CZ166" s="1">
        <f t="shared" ca="1" si="989"/>
        <v>2</v>
      </c>
      <c r="DA166" s="1">
        <f t="shared" ca="1" si="989"/>
        <v>2</v>
      </c>
      <c r="DB166" s="1">
        <f t="shared" ca="1" si="989"/>
        <v>3</v>
      </c>
      <c r="DC166" s="1">
        <f t="shared" ca="1" si="989"/>
        <v>3</v>
      </c>
      <c r="DD166" s="1">
        <f t="shared" ca="1" si="989"/>
        <v>3</v>
      </c>
      <c r="DE166" s="1">
        <f t="shared" ca="1" si="989"/>
        <v>4</v>
      </c>
      <c r="DG166" s="1">
        <f t="shared" ca="1" si="17"/>
        <v>1</v>
      </c>
    </row>
    <row r="167" spans="1:111" ht="15">
      <c r="A167" s="8">
        <f ca="1">IFERROR(__xludf.DUMMYFUNCTION("""COMPUTED_VALUE"""),43803.2884484259)</f>
        <v>43803.288448425898</v>
      </c>
      <c r="B167" s="1" t="str">
        <f ca="1">IFERROR(__xludf.DUMMYFUNCTION("""COMPUTED_VALUE"""),"Yes")</f>
        <v>Yes</v>
      </c>
      <c r="C167" s="3" t="str">
        <f ca="1">IFERROR(__xludf.DUMMYFUNCTION("""COMPUTED_VALUE"""),"Sworn Officer")</f>
        <v>Sworn Officer</v>
      </c>
      <c r="D167" s="1" t="str">
        <f ca="1">IFERROR(__xludf.DUMMYFUNCTION("""COMPUTED_VALUE"""),"7-13 years")</f>
        <v>7-13 years</v>
      </c>
      <c r="E167" s="1" t="str">
        <f ca="1">IFERROR(__xludf.DUMMYFUNCTION("""COMPUTED_VALUE"""),"A little bit")</f>
        <v>A little bit</v>
      </c>
      <c r="F167" s="1" t="str">
        <f ca="1">IFERROR(__xludf.DUMMYFUNCTION("""COMPUTED_VALUE"""),"No")</f>
        <v>No</v>
      </c>
      <c r="G167" s="1" t="str">
        <f ca="1">IFERROR(__xludf.DUMMYFUNCTION("""COMPUTED_VALUE"""),"Rarely")</f>
        <v>Rarely</v>
      </c>
      <c r="H167" s="1" t="str">
        <f ca="1">IFERROR(__xludf.DUMMYFUNCTION("""COMPUTED_VALUE"""),"A little bit")</f>
        <v>A little bit</v>
      </c>
      <c r="I167" s="1" t="str">
        <f ca="1">IFERROR(__xludf.DUMMYFUNCTION("""COMPUTED_VALUE"""),"Yes")</f>
        <v>Yes</v>
      </c>
      <c r="J167" s="1" t="str">
        <f ca="1">IFERROR(__xludf.DUMMYFUNCTION("""COMPUTED_VALUE"""),"No")</f>
        <v>No</v>
      </c>
      <c r="K167" s="1" t="str">
        <f ca="1">IFERROR(__xludf.DUMMYFUNCTION("""COMPUTED_VALUE"""),"Rarely")</f>
        <v>Rarely</v>
      </c>
      <c r="L167" s="1" t="str">
        <f ca="1">IFERROR(__xludf.DUMMYFUNCTION("""COMPUTED_VALUE"""),"Disagree")</f>
        <v>Disagree</v>
      </c>
      <c r="M167" s="1" t="str">
        <f ca="1">IFERROR(__xludf.DUMMYFUNCTION("""COMPUTED_VALUE"""),"Agree")</f>
        <v>Agree</v>
      </c>
      <c r="N167" s="1" t="str">
        <f ca="1">IFERROR(__xludf.DUMMYFUNCTION("""COMPUTED_VALUE"""),"A little bit")</f>
        <v>A little bit</v>
      </c>
      <c r="O167" s="1" t="str">
        <f ca="1">IFERROR(__xludf.DUMMYFUNCTION("""COMPUTED_VALUE"""),"Disagree")</f>
        <v>Disagree</v>
      </c>
      <c r="P167" s="1" t="str">
        <f ca="1">IFERROR(__xludf.DUMMYFUNCTION("""COMPUTED_VALUE"""),"Quite a bit")</f>
        <v>Quite a bit</v>
      </c>
      <c r="Q167" s="1" t="str">
        <f ca="1">IFERROR(__xludf.DUMMYFUNCTION("""COMPUTED_VALUE"""),"Quite a bit")</f>
        <v>Quite a bit</v>
      </c>
      <c r="R167" s="1" t="str">
        <f ca="1">IFERROR(__xludf.DUMMYFUNCTION("""COMPUTED_VALUE"""),"Quite a bit")</f>
        <v>Quite a bit</v>
      </c>
      <c r="S167" s="1" t="str">
        <f ca="1">IFERROR(__xludf.DUMMYFUNCTION("""COMPUTED_VALUE"""),"Moderately")</f>
        <v>Moderately</v>
      </c>
      <c r="T167" s="1" t="str">
        <f ca="1">IFERROR(__xludf.DUMMYFUNCTION("""COMPUTED_VALUE"""),"Moderately")</f>
        <v>Moderately</v>
      </c>
      <c r="U167" s="1" t="str">
        <f ca="1">IFERROR(__xludf.DUMMYFUNCTION("""COMPUTED_VALUE"""),"Moderately")</f>
        <v>Moderately</v>
      </c>
      <c r="V167" s="1" t="str">
        <f ca="1">IFERROR(__xludf.DUMMYFUNCTION("""COMPUTED_VALUE"""),"A little bit")</f>
        <v>A little bit</v>
      </c>
      <c r="W167" s="1" t="str">
        <f ca="1">IFERROR(__xludf.DUMMYFUNCTION("""COMPUTED_VALUE"""),"Not at all")</f>
        <v>Not at all</v>
      </c>
      <c r="X167" s="1" t="str">
        <f ca="1">IFERROR(__xludf.DUMMYFUNCTION("""COMPUTED_VALUE"""),"A little bit")</f>
        <v>A little bit</v>
      </c>
      <c r="Y167" s="1" t="str">
        <f ca="1">IFERROR(__xludf.DUMMYFUNCTION("""COMPUTED_VALUE"""),"Extremely")</f>
        <v>Extremely</v>
      </c>
      <c r="Z167" s="1" t="str">
        <f ca="1">IFERROR(__xludf.DUMMYFUNCTION("""COMPUTED_VALUE"""),"Negatively")</f>
        <v>Negatively</v>
      </c>
      <c r="AA167" s="1" t="str">
        <f ca="1">IFERROR(__xludf.DUMMYFUNCTION("""COMPUTED_VALUE"""),"A little bit")</f>
        <v>A little bit</v>
      </c>
      <c r="AB167" s="1" t="str">
        <f ca="1">IFERROR(__xludf.DUMMYFUNCTION("""COMPUTED_VALUE"""),"Extremely")</f>
        <v>Extremely</v>
      </c>
      <c r="AC167" s="1" t="str">
        <f ca="1">IFERROR(__xludf.DUMMYFUNCTION("""COMPUTED_VALUE"""),"Quite a bit")</f>
        <v>Quite a bit</v>
      </c>
      <c r="AD167" s="1" t="str">
        <f ca="1">IFERROR(__xludf.DUMMYFUNCTION("""COMPUTED_VALUE"""),"Not at all")</f>
        <v>Not at all</v>
      </c>
      <c r="AE167" s="1" t="str">
        <f ca="1">IFERROR(__xludf.DUMMYFUNCTION("""COMPUTED_VALUE"""),"A little bit")</f>
        <v>A little bit</v>
      </c>
      <c r="AF167" s="1" t="str">
        <f ca="1">IFERROR(__xludf.DUMMYFUNCTION("""COMPUTED_VALUE"""),"Sometimes")</f>
        <v>Sometimes</v>
      </c>
      <c r="AG167" s="1" t="str">
        <f ca="1">IFERROR(__xludf.DUMMYFUNCTION("""COMPUTED_VALUE"""),"Never")</f>
        <v>Never</v>
      </c>
      <c r="AH167" s="1" t="str">
        <f ca="1">IFERROR(__xludf.DUMMYFUNCTION("""COMPUTED_VALUE"""),"Never")</f>
        <v>Never</v>
      </c>
      <c r="AI167" s="1" t="str">
        <f ca="1">IFERROR(__xludf.DUMMYFUNCTION("""COMPUTED_VALUE"""),"Often")</f>
        <v>Often</v>
      </c>
      <c r="AJ167" s="1" t="str">
        <f ca="1">IFERROR(__xludf.DUMMYFUNCTION("""COMPUTED_VALUE"""),"Often")</f>
        <v>Often</v>
      </c>
      <c r="AK167" s="1" t="str">
        <f ca="1">IFERROR(__xludf.DUMMYFUNCTION("""COMPUTED_VALUE"""),"Very Often")</f>
        <v>Very Often</v>
      </c>
      <c r="AL167" s="1" t="str">
        <f ca="1">IFERROR(__xludf.DUMMYFUNCTION("""COMPUTED_VALUE"""),"Rarely")</f>
        <v>Rarely</v>
      </c>
      <c r="AM167" s="1" t="str">
        <f ca="1">IFERROR(__xludf.DUMMYFUNCTION("""COMPUTED_VALUE"""),"Never")</f>
        <v>Never</v>
      </c>
      <c r="AN167" s="1" t="str">
        <f ca="1">IFERROR(__xludf.DUMMYFUNCTION("""COMPUTED_VALUE"""),"Sometimes")</f>
        <v>Sometimes</v>
      </c>
      <c r="AO167" s="1" t="str">
        <f ca="1">IFERROR(__xludf.DUMMYFUNCTION("""COMPUTED_VALUE"""),"Sometimes")</f>
        <v>Sometimes</v>
      </c>
      <c r="AP167" s="1" t="str">
        <f ca="1">IFERROR(__xludf.DUMMYFUNCTION("""COMPUTED_VALUE"""),"Sometimes")</f>
        <v>Sometimes</v>
      </c>
      <c r="AQ167" s="1" t="str">
        <f ca="1">IFERROR(__xludf.DUMMYFUNCTION("""COMPUTED_VALUE"""),"Never")</f>
        <v>Never</v>
      </c>
      <c r="AR167" s="1" t="str">
        <f ca="1">IFERROR(__xludf.DUMMYFUNCTION("""COMPUTED_VALUE"""),"Never")</f>
        <v>Never</v>
      </c>
      <c r="AS167" s="1" t="str">
        <f ca="1">IFERROR(__xludf.DUMMYFUNCTION("""COMPUTED_VALUE"""),"Agree")</f>
        <v>Agree</v>
      </c>
      <c r="AT167" s="1" t="str">
        <f ca="1">IFERROR(__xludf.DUMMYFUNCTION("""COMPUTED_VALUE"""),"Agree")</f>
        <v>Agree</v>
      </c>
      <c r="AU167" s="1" t="str">
        <f ca="1">IFERROR(__xludf.DUMMYFUNCTION("""COMPUTED_VALUE"""),"Strongly Agree")</f>
        <v>Strongly Agree</v>
      </c>
      <c r="AV167" s="1" t="str">
        <f ca="1">IFERROR(__xludf.DUMMYFUNCTION("""COMPUTED_VALUE"""),"Disagree")</f>
        <v>Disagree</v>
      </c>
      <c r="AW167" s="1" t="str">
        <f ca="1">IFERROR(__xludf.DUMMYFUNCTION("""COMPUTED_VALUE"""),"Strongly Agree")</f>
        <v>Strongly Agree</v>
      </c>
      <c r="AX167" s="1" t="str">
        <f ca="1">IFERROR(__xludf.DUMMYFUNCTION("""COMPUTED_VALUE"""),"Neutral")</f>
        <v>Neutral</v>
      </c>
      <c r="AY167" s="1" t="str">
        <f ca="1">IFERROR(__xludf.DUMMYFUNCTION("""COMPUTED_VALUE"""),"Agree")</f>
        <v>Agree</v>
      </c>
      <c r="AZ167" s="1" t="str">
        <f ca="1">IFERROR(__xludf.DUMMYFUNCTION("""COMPUTED_VALUE"""),"Strongly Agree")</f>
        <v>Strongly Agree</v>
      </c>
      <c r="BA167" s="1" t="str">
        <f ca="1">IFERROR(__xludf.DUMMYFUNCTION("""COMPUTED_VALUE"""),"Neutral")</f>
        <v>Neutral</v>
      </c>
      <c r="BB167" s="1" t="str">
        <f ca="1">IFERROR(__xludf.DUMMYFUNCTION("""COMPUTED_VALUE"""),"Neutral")</f>
        <v>Neutral</v>
      </c>
      <c r="BC167" s="1" t="str">
        <f ca="1">IFERROR(__xludf.DUMMYFUNCTION("""COMPUTED_VALUE"""),"Isolate Yourself, Join in Positive/ Healthy Family Activities, Exercise, Talk to only those inside the department about your hard shift")</f>
        <v>Isolate Yourself, Join in Positive/ Healthy Family Activities, Exercise, Talk to only those inside the department about your hard shift</v>
      </c>
      <c r="BD167" s="1" t="str">
        <f ca="1">IFERROR(__xludf.DUMMYFUNCTION("""COMPUTED_VALUE"""),"Never")</f>
        <v>Never</v>
      </c>
      <c r="BF167" s="1">
        <f t="shared" ca="1" si="0"/>
        <v>1</v>
      </c>
      <c r="BG167" s="7">
        <f t="shared" ca="1" si="1"/>
        <v>2</v>
      </c>
      <c r="BH167" s="1">
        <f t="shared" ca="1" si="2"/>
        <v>2</v>
      </c>
      <c r="BI167" s="10">
        <f t="shared" ca="1" si="3"/>
        <v>2</v>
      </c>
      <c r="BJ167" s="10">
        <f t="shared" ca="1" si="4"/>
        <v>2</v>
      </c>
      <c r="BK167" s="10">
        <f t="shared" ca="1" si="5"/>
        <v>2</v>
      </c>
      <c r="BL167" s="10">
        <f t="shared" ref="BL167:BM167" ca="1" si="990">IF(I167="Yes",1,IF(I167="No",2))</f>
        <v>1</v>
      </c>
      <c r="BM167" s="10">
        <f t="shared" ca="1" si="990"/>
        <v>2</v>
      </c>
      <c r="BN167" s="10">
        <f t="shared" ca="1" si="7"/>
        <v>2</v>
      </c>
      <c r="BO167" s="10">
        <f t="shared" ref="BO167:BP167" ca="1" si="991">IF(L167="Strongly Disagree",1,IF(L167="Disagree",2,IF(L167="Neutral",3,IF(L167="Agree",4,IF(L167="Strongly Agree",5)))))</f>
        <v>2</v>
      </c>
      <c r="BP167" s="10">
        <f t="shared" ca="1" si="991"/>
        <v>4</v>
      </c>
      <c r="BQ167" s="10">
        <f t="shared" ca="1" si="9"/>
        <v>2</v>
      </c>
      <c r="BR167" s="1">
        <f t="shared" ca="1" si="10"/>
        <v>2</v>
      </c>
      <c r="BS167" s="10">
        <f t="shared" ref="BS167:CB167" ca="1" si="992">IF(P167="Not at all",1,IF(P167="A little bit",2,IF(P167="Moderately",3,IF(P167="Quite a bit",4,IF(P167="Extremely",5)))))</f>
        <v>4</v>
      </c>
      <c r="BT167" s="10">
        <f t="shared" ca="1" si="992"/>
        <v>4</v>
      </c>
      <c r="BU167" s="10">
        <f t="shared" ca="1" si="992"/>
        <v>4</v>
      </c>
      <c r="BV167" s="10">
        <f t="shared" ca="1" si="992"/>
        <v>3</v>
      </c>
      <c r="BW167" s="10">
        <f t="shared" ca="1" si="992"/>
        <v>3</v>
      </c>
      <c r="BX167" s="10">
        <f t="shared" ca="1" si="992"/>
        <v>3</v>
      </c>
      <c r="BY167" s="10">
        <f t="shared" ca="1" si="992"/>
        <v>2</v>
      </c>
      <c r="BZ167" s="10">
        <f t="shared" ca="1" si="992"/>
        <v>1</v>
      </c>
      <c r="CA167" s="10">
        <f t="shared" ca="1" si="992"/>
        <v>2</v>
      </c>
      <c r="CB167" s="10">
        <f t="shared" ca="1" si="992"/>
        <v>5</v>
      </c>
      <c r="CC167" s="10">
        <f t="shared" ca="1" si="12"/>
        <v>1</v>
      </c>
      <c r="CD167" s="10">
        <f t="shared" ref="CD167:CH167" ca="1" si="993">IF(AA167="Not at all",1,IF(AA167="A little bit",2,IF(AA167="Moderately",3,IF(AA167="Quite a bit",4,IF(AA167="Extremely",5)))))</f>
        <v>2</v>
      </c>
      <c r="CE167" s="10">
        <f t="shared" ca="1" si="993"/>
        <v>5</v>
      </c>
      <c r="CF167" s="10">
        <f t="shared" ca="1" si="993"/>
        <v>4</v>
      </c>
      <c r="CG167" s="10">
        <f t="shared" ca="1" si="993"/>
        <v>1</v>
      </c>
      <c r="CH167" s="10">
        <f t="shared" ca="1" si="993"/>
        <v>2</v>
      </c>
      <c r="CI167" s="10">
        <f t="shared" ref="CI167:CT167" ca="1" si="994">IF(AF167="Never",1,IF(AF167="Rarely",2,IF(AF167="Sometimes",3,IF(AF167="Often",4,IF(AF167="Very Often",5)))))</f>
        <v>3</v>
      </c>
      <c r="CJ167" s="10">
        <f t="shared" ca="1" si="994"/>
        <v>1</v>
      </c>
      <c r="CK167" s="10">
        <f t="shared" ca="1" si="994"/>
        <v>1</v>
      </c>
      <c r="CL167" s="10">
        <f t="shared" ca="1" si="994"/>
        <v>4</v>
      </c>
      <c r="CM167" s="10">
        <f t="shared" ca="1" si="994"/>
        <v>4</v>
      </c>
      <c r="CN167" s="10">
        <f t="shared" ca="1" si="994"/>
        <v>5</v>
      </c>
      <c r="CO167" s="10">
        <f t="shared" ca="1" si="994"/>
        <v>2</v>
      </c>
      <c r="CP167" s="10">
        <f t="shared" ca="1" si="994"/>
        <v>1</v>
      </c>
      <c r="CQ167" s="10">
        <f t="shared" ca="1" si="994"/>
        <v>3</v>
      </c>
      <c r="CR167" s="10">
        <f t="shared" ca="1" si="994"/>
        <v>3</v>
      </c>
      <c r="CS167" s="10">
        <f t="shared" ca="1" si="994"/>
        <v>3</v>
      </c>
      <c r="CT167" s="10">
        <f t="shared" ca="1" si="994"/>
        <v>1</v>
      </c>
      <c r="CU167" s="10">
        <f t="shared" ca="1" si="15"/>
        <v>1</v>
      </c>
      <c r="CV167" s="1">
        <f t="shared" ref="CV167:DE167" ca="1" si="995">IF(AS167="Strongly Disagree",1,IF(AS167="Disagree",2,IF(AS167="Neutral",3,IF(AS167="Agree",4,IF(AS167="Strongly Agree",5)))))</f>
        <v>4</v>
      </c>
      <c r="CW167" s="1">
        <f t="shared" ca="1" si="995"/>
        <v>4</v>
      </c>
      <c r="CX167" s="1">
        <f t="shared" ca="1" si="995"/>
        <v>5</v>
      </c>
      <c r="CY167" s="1">
        <f t="shared" ca="1" si="995"/>
        <v>2</v>
      </c>
      <c r="CZ167" s="1">
        <f t="shared" ca="1" si="995"/>
        <v>5</v>
      </c>
      <c r="DA167" s="1">
        <f t="shared" ca="1" si="995"/>
        <v>3</v>
      </c>
      <c r="DB167" s="1">
        <f t="shared" ca="1" si="995"/>
        <v>4</v>
      </c>
      <c r="DC167" s="1">
        <f t="shared" ca="1" si="995"/>
        <v>5</v>
      </c>
      <c r="DD167" s="1">
        <f t="shared" ca="1" si="995"/>
        <v>3</v>
      </c>
      <c r="DE167" s="1">
        <f t="shared" ca="1" si="995"/>
        <v>3</v>
      </c>
      <c r="DG167" s="1">
        <f t="shared" ca="1" si="17"/>
        <v>1</v>
      </c>
    </row>
    <row r="168" spans="1:111" ht="15">
      <c r="A168" s="8">
        <f ca="1">IFERROR(__xludf.DUMMYFUNCTION("""COMPUTED_VALUE"""),43803.2920678935)</f>
        <v>43803.292067893497</v>
      </c>
      <c r="B168" s="1" t="str">
        <f ca="1">IFERROR(__xludf.DUMMYFUNCTION("""COMPUTED_VALUE"""),"Yes")</f>
        <v>Yes</v>
      </c>
      <c r="C168" s="3" t="str">
        <f ca="1">IFERROR(__xludf.DUMMYFUNCTION("""COMPUTED_VALUE"""),"Sworn Officer")</f>
        <v>Sworn Officer</v>
      </c>
      <c r="D168" s="1" t="str">
        <f ca="1">IFERROR(__xludf.DUMMYFUNCTION("""COMPUTED_VALUE"""),"14-20 years")</f>
        <v>14-20 years</v>
      </c>
      <c r="E168" s="1" t="str">
        <f ca="1">IFERROR(__xludf.DUMMYFUNCTION("""COMPUTED_VALUE"""),"Quite a bit")</f>
        <v>Quite a bit</v>
      </c>
      <c r="F168" s="1" t="str">
        <f ca="1">IFERROR(__xludf.DUMMYFUNCTION("""COMPUTED_VALUE"""),"Yes")</f>
        <v>Yes</v>
      </c>
      <c r="G168" s="1" t="str">
        <f ca="1">IFERROR(__xludf.DUMMYFUNCTION("""COMPUTED_VALUE"""),"Rarely")</f>
        <v>Rarely</v>
      </c>
      <c r="H168" s="1" t="str">
        <f ca="1">IFERROR(__xludf.DUMMYFUNCTION("""COMPUTED_VALUE"""),"Extremely")</f>
        <v>Extremely</v>
      </c>
      <c r="I168" s="1" t="str">
        <f ca="1">IFERROR(__xludf.DUMMYFUNCTION("""COMPUTED_VALUE"""),"Yes")</f>
        <v>Yes</v>
      </c>
      <c r="J168" s="1" t="str">
        <f ca="1">IFERROR(__xludf.DUMMYFUNCTION("""COMPUTED_VALUE"""),"Yes")</f>
        <v>Yes</v>
      </c>
      <c r="K168" s="1" t="str">
        <f ca="1">IFERROR(__xludf.DUMMYFUNCTION("""COMPUTED_VALUE"""),"Sometimes")</f>
        <v>Sometimes</v>
      </c>
      <c r="L168" s="1" t="str">
        <f ca="1">IFERROR(__xludf.DUMMYFUNCTION("""COMPUTED_VALUE"""),"Strongly Agree")</f>
        <v>Strongly Agree</v>
      </c>
      <c r="M168" s="1" t="str">
        <f ca="1">IFERROR(__xludf.DUMMYFUNCTION("""COMPUTED_VALUE"""),"Neutral")</f>
        <v>Neutral</v>
      </c>
      <c r="N168" s="1" t="str">
        <f ca="1">IFERROR(__xludf.DUMMYFUNCTION("""COMPUTED_VALUE"""),"A little bit")</f>
        <v>A little bit</v>
      </c>
      <c r="O168" s="1" t="str">
        <f ca="1">IFERROR(__xludf.DUMMYFUNCTION("""COMPUTED_VALUE"""),"Agree")</f>
        <v>Agree</v>
      </c>
      <c r="P168" s="1" t="str">
        <f ca="1">IFERROR(__xludf.DUMMYFUNCTION("""COMPUTED_VALUE"""),"Extremely")</f>
        <v>Extremely</v>
      </c>
      <c r="Q168" s="1" t="str">
        <f ca="1">IFERROR(__xludf.DUMMYFUNCTION("""COMPUTED_VALUE"""),"Extremely")</f>
        <v>Extremely</v>
      </c>
      <c r="R168" s="1" t="str">
        <f ca="1">IFERROR(__xludf.DUMMYFUNCTION("""COMPUTED_VALUE"""),"Extremely")</f>
        <v>Extremely</v>
      </c>
      <c r="S168" s="1" t="str">
        <f ca="1">IFERROR(__xludf.DUMMYFUNCTION("""COMPUTED_VALUE"""),"Quite a bit")</f>
        <v>Quite a bit</v>
      </c>
      <c r="T168" s="1" t="str">
        <f ca="1">IFERROR(__xludf.DUMMYFUNCTION("""COMPUTED_VALUE"""),"Moderately")</f>
        <v>Moderately</v>
      </c>
      <c r="U168" s="1" t="str">
        <f ca="1">IFERROR(__xludf.DUMMYFUNCTION("""COMPUTED_VALUE"""),"Quite a bit")</f>
        <v>Quite a bit</v>
      </c>
      <c r="V168" s="1" t="str">
        <f ca="1">IFERROR(__xludf.DUMMYFUNCTION("""COMPUTED_VALUE"""),"Extremely")</f>
        <v>Extremely</v>
      </c>
      <c r="W168" s="1" t="str">
        <f ca="1">IFERROR(__xludf.DUMMYFUNCTION("""COMPUTED_VALUE"""),"Extremely")</f>
        <v>Extremely</v>
      </c>
      <c r="X168" s="1" t="str">
        <f ca="1">IFERROR(__xludf.DUMMYFUNCTION("""COMPUTED_VALUE"""),"Extremely")</f>
        <v>Extremely</v>
      </c>
      <c r="Y168" s="1" t="str">
        <f ca="1">IFERROR(__xludf.DUMMYFUNCTION("""COMPUTED_VALUE"""),"Extremely")</f>
        <v>Extremely</v>
      </c>
      <c r="Z168" s="1" t="str">
        <f ca="1">IFERROR(__xludf.DUMMYFUNCTION("""COMPUTED_VALUE"""),"Not at all")</f>
        <v>Not at all</v>
      </c>
      <c r="AA168" s="1" t="str">
        <f ca="1">IFERROR(__xludf.DUMMYFUNCTION("""COMPUTED_VALUE"""),"Not at all")</f>
        <v>Not at all</v>
      </c>
      <c r="AB168" s="1" t="str">
        <f ca="1">IFERROR(__xludf.DUMMYFUNCTION("""COMPUTED_VALUE"""),"Not at all")</f>
        <v>Not at all</v>
      </c>
      <c r="AC168" s="1" t="str">
        <f ca="1">IFERROR(__xludf.DUMMYFUNCTION("""COMPUTED_VALUE"""),"Not at all")</f>
        <v>Not at all</v>
      </c>
      <c r="AD168" s="1" t="str">
        <f ca="1">IFERROR(__xludf.DUMMYFUNCTION("""COMPUTED_VALUE"""),"A little bit")</f>
        <v>A little bit</v>
      </c>
      <c r="AE168" s="1" t="str">
        <f ca="1">IFERROR(__xludf.DUMMYFUNCTION("""COMPUTED_VALUE"""),"Not at all")</f>
        <v>Not at all</v>
      </c>
      <c r="AF168" s="1" t="str">
        <f ca="1">IFERROR(__xludf.DUMMYFUNCTION("""COMPUTED_VALUE"""),"Never")</f>
        <v>Never</v>
      </c>
      <c r="AG168" s="1" t="str">
        <f ca="1">IFERROR(__xludf.DUMMYFUNCTION("""COMPUTED_VALUE"""),"Rarely")</f>
        <v>Rarely</v>
      </c>
      <c r="AH168" s="1" t="str">
        <f ca="1">IFERROR(__xludf.DUMMYFUNCTION("""COMPUTED_VALUE"""),"Rarely")</f>
        <v>Rarely</v>
      </c>
      <c r="AI168" s="1" t="str">
        <f ca="1">IFERROR(__xludf.DUMMYFUNCTION("""COMPUTED_VALUE"""),"Sometimes")</f>
        <v>Sometimes</v>
      </c>
      <c r="AJ168" s="1" t="str">
        <f ca="1">IFERROR(__xludf.DUMMYFUNCTION("""COMPUTED_VALUE"""),"Sometimes")</f>
        <v>Sometimes</v>
      </c>
      <c r="AK168" s="1" t="str">
        <f ca="1">IFERROR(__xludf.DUMMYFUNCTION("""COMPUTED_VALUE"""),"Often")</f>
        <v>Often</v>
      </c>
      <c r="AL168" s="1" t="str">
        <f ca="1">IFERROR(__xludf.DUMMYFUNCTION("""COMPUTED_VALUE"""),"Rarely")</f>
        <v>Rarely</v>
      </c>
      <c r="AM168" s="1" t="str">
        <f ca="1">IFERROR(__xludf.DUMMYFUNCTION("""COMPUTED_VALUE"""),"Sometimes")</f>
        <v>Sometimes</v>
      </c>
      <c r="AN168" s="1" t="str">
        <f ca="1">IFERROR(__xludf.DUMMYFUNCTION("""COMPUTED_VALUE"""),"Sometimes")</f>
        <v>Sometimes</v>
      </c>
      <c r="AO168" s="1" t="str">
        <f ca="1">IFERROR(__xludf.DUMMYFUNCTION("""COMPUTED_VALUE"""),"Rarely")</f>
        <v>Rarely</v>
      </c>
      <c r="AP168" s="1" t="str">
        <f ca="1">IFERROR(__xludf.DUMMYFUNCTION("""COMPUTED_VALUE"""),"Rarely")</f>
        <v>Rarely</v>
      </c>
      <c r="AQ168" s="1" t="str">
        <f ca="1">IFERROR(__xludf.DUMMYFUNCTION("""COMPUTED_VALUE"""),"Never")</f>
        <v>Never</v>
      </c>
      <c r="AR168" s="1" t="str">
        <f ca="1">IFERROR(__xludf.DUMMYFUNCTION("""COMPUTED_VALUE"""),"Never")</f>
        <v>Never</v>
      </c>
      <c r="AS168" s="1" t="str">
        <f ca="1">IFERROR(__xludf.DUMMYFUNCTION("""COMPUTED_VALUE"""),"Strongly Disagree")</f>
        <v>Strongly Disagree</v>
      </c>
      <c r="AT168" s="1" t="str">
        <f ca="1">IFERROR(__xludf.DUMMYFUNCTION("""COMPUTED_VALUE"""),"Neutral")</f>
        <v>Neutral</v>
      </c>
      <c r="AU168" s="1" t="str">
        <f ca="1">IFERROR(__xludf.DUMMYFUNCTION("""COMPUTED_VALUE"""),"Disagree")</f>
        <v>Disagree</v>
      </c>
      <c r="AV168" s="1" t="str">
        <f ca="1">IFERROR(__xludf.DUMMYFUNCTION("""COMPUTED_VALUE"""),"Strongly Disagree")</f>
        <v>Strongly Disagree</v>
      </c>
      <c r="AW168" s="1" t="str">
        <f ca="1">IFERROR(__xludf.DUMMYFUNCTION("""COMPUTED_VALUE"""),"Strongly Disagree")</f>
        <v>Strongly Disagree</v>
      </c>
      <c r="AX168" s="1" t="str">
        <f ca="1">IFERROR(__xludf.DUMMYFUNCTION("""COMPUTED_VALUE"""),"Strongly Disagree")</f>
        <v>Strongly Disagree</v>
      </c>
      <c r="AY168" s="1" t="str">
        <f ca="1">IFERROR(__xludf.DUMMYFUNCTION("""COMPUTED_VALUE"""),"Neutral")</f>
        <v>Neutral</v>
      </c>
      <c r="AZ168" s="1" t="str">
        <f ca="1">IFERROR(__xludf.DUMMYFUNCTION("""COMPUTED_VALUE"""),"Agree")</f>
        <v>Agree</v>
      </c>
      <c r="BA168" s="1" t="str">
        <f ca="1">IFERROR(__xludf.DUMMYFUNCTION("""COMPUTED_VALUE"""),"Agree")</f>
        <v>Agree</v>
      </c>
      <c r="BB168" s="1" t="str">
        <f ca="1">IFERROR(__xludf.DUMMYFUNCTION("""COMPUTED_VALUE"""),"Agree")</f>
        <v>Agree</v>
      </c>
      <c r="BC168" s="1" t="str">
        <f ca="1">IFERROR(__xludf.DUMMYFUNCTION("""COMPUTED_VALUE"""),"Exercise, Meditation/ Mindfulness, Talk to others outside of the department about your hard shift, Participate in Healthy Recreation/Hobbies")</f>
        <v>Exercise, Meditation/ Mindfulness, Talk to others outside of the department about your hard shift, Participate in Healthy Recreation/Hobbies</v>
      </c>
      <c r="BD168" s="1" t="str">
        <f ca="1">IFERROR(__xludf.DUMMYFUNCTION("""COMPUTED_VALUE"""),"Sometimes")</f>
        <v>Sometimes</v>
      </c>
      <c r="BF168" s="1">
        <f t="shared" ca="1" si="0"/>
        <v>1</v>
      </c>
      <c r="BG168" s="7">
        <f t="shared" ca="1" si="1"/>
        <v>3</v>
      </c>
      <c r="BH168" s="1">
        <f t="shared" ca="1" si="2"/>
        <v>4</v>
      </c>
      <c r="BI168" s="10">
        <f t="shared" ca="1" si="3"/>
        <v>1</v>
      </c>
      <c r="BJ168" s="10">
        <f t="shared" ca="1" si="4"/>
        <v>2</v>
      </c>
      <c r="BK168" s="10">
        <f t="shared" ca="1" si="5"/>
        <v>5</v>
      </c>
      <c r="BL168" s="10">
        <f t="shared" ref="BL168:BM168" ca="1" si="996">IF(I168="Yes",1,IF(I168="No",2))</f>
        <v>1</v>
      </c>
      <c r="BM168" s="10">
        <f t="shared" ca="1" si="996"/>
        <v>1</v>
      </c>
      <c r="BN168" s="10">
        <f t="shared" ca="1" si="7"/>
        <v>3</v>
      </c>
      <c r="BO168" s="10">
        <f t="shared" ref="BO168:BP168" ca="1" si="997">IF(L168="Strongly Disagree",1,IF(L168="Disagree",2,IF(L168="Neutral",3,IF(L168="Agree",4,IF(L168="Strongly Agree",5)))))</f>
        <v>5</v>
      </c>
      <c r="BP168" s="10">
        <f t="shared" ca="1" si="997"/>
        <v>3</v>
      </c>
      <c r="BQ168" s="10">
        <f t="shared" ca="1" si="9"/>
        <v>2</v>
      </c>
      <c r="BR168" s="1">
        <f t="shared" ca="1" si="10"/>
        <v>4</v>
      </c>
      <c r="BS168" s="10">
        <f t="shared" ref="BS168:CB168" ca="1" si="998">IF(P168="Not at all",1,IF(P168="A little bit",2,IF(P168="Moderately",3,IF(P168="Quite a bit",4,IF(P168="Extremely",5)))))</f>
        <v>5</v>
      </c>
      <c r="BT168" s="10">
        <f t="shared" ca="1" si="998"/>
        <v>5</v>
      </c>
      <c r="BU168" s="10">
        <f t="shared" ca="1" si="998"/>
        <v>5</v>
      </c>
      <c r="BV168" s="10">
        <f t="shared" ca="1" si="998"/>
        <v>4</v>
      </c>
      <c r="BW168" s="10">
        <f t="shared" ca="1" si="998"/>
        <v>3</v>
      </c>
      <c r="BX168" s="10">
        <f t="shared" ca="1" si="998"/>
        <v>4</v>
      </c>
      <c r="BY168" s="10">
        <f t="shared" ca="1" si="998"/>
        <v>5</v>
      </c>
      <c r="BZ168" s="10">
        <f t="shared" ca="1" si="998"/>
        <v>5</v>
      </c>
      <c r="CA168" s="10">
        <f t="shared" ca="1" si="998"/>
        <v>5</v>
      </c>
      <c r="CB168" s="10">
        <f t="shared" ca="1" si="998"/>
        <v>5</v>
      </c>
      <c r="CC168" s="10">
        <f t="shared" ca="1" si="12"/>
        <v>4</v>
      </c>
      <c r="CD168" s="10">
        <f t="shared" ref="CD168:CH168" ca="1" si="999">IF(AA168="Not at all",1,IF(AA168="A little bit",2,IF(AA168="Moderately",3,IF(AA168="Quite a bit",4,IF(AA168="Extremely",5)))))</f>
        <v>1</v>
      </c>
      <c r="CE168" s="10">
        <f t="shared" ca="1" si="999"/>
        <v>1</v>
      </c>
      <c r="CF168" s="10">
        <f t="shared" ca="1" si="999"/>
        <v>1</v>
      </c>
      <c r="CG168" s="10">
        <f t="shared" ca="1" si="999"/>
        <v>2</v>
      </c>
      <c r="CH168" s="10">
        <f t="shared" ca="1" si="999"/>
        <v>1</v>
      </c>
      <c r="CI168" s="10">
        <f t="shared" ref="CI168:CT168" ca="1" si="1000">IF(AF168="Never",1,IF(AF168="Rarely",2,IF(AF168="Sometimes",3,IF(AF168="Often",4,IF(AF168="Very Often",5)))))</f>
        <v>1</v>
      </c>
      <c r="CJ168" s="10">
        <f t="shared" ca="1" si="1000"/>
        <v>2</v>
      </c>
      <c r="CK168" s="10">
        <f t="shared" ca="1" si="1000"/>
        <v>2</v>
      </c>
      <c r="CL168" s="10">
        <f t="shared" ca="1" si="1000"/>
        <v>3</v>
      </c>
      <c r="CM168" s="10">
        <f t="shared" ca="1" si="1000"/>
        <v>3</v>
      </c>
      <c r="CN168" s="10">
        <f t="shared" ca="1" si="1000"/>
        <v>4</v>
      </c>
      <c r="CO168" s="10">
        <f t="shared" ca="1" si="1000"/>
        <v>2</v>
      </c>
      <c r="CP168" s="10">
        <f t="shared" ca="1" si="1000"/>
        <v>3</v>
      </c>
      <c r="CQ168" s="10">
        <f t="shared" ca="1" si="1000"/>
        <v>3</v>
      </c>
      <c r="CR168" s="10">
        <f t="shared" ca="1" si="1000"/>
        <v>2</v>
      </c>
      <c r="CS168" s="10">
        <f t="shared" ca="1" si="1000"/>
        <v>2</v>
      </c>
      <c r="CT168" s="10">
        <f t="shared" ca="1" si="1000"/>
        <v>1</v>
      </c>
      <c r="CU168" s="10">
        <f t="shared" ca="1" si="15"/>
        <v>1</v>
      </c>
      <c r="CV168" s="1">
        <f t="shared" ref="CV168:DE168" ca="1" si="1001">IF(AS168="Strongly Disagree",1,IF(AS168="Disagree",2,IF(AS168="Neutral",3,IF(AS168="Agree",4,IF(AS168="Strongly Agree",5)))))</f>
        <v>1</v>
      </c>
      <c r="CW168" s="1">
        <f t="shared" ca="1" si="1001"/>
        <v>3</v>
      </c>
      <c r="CX168" s="1">
        <f t="shared" ca="1" si="1001"/>
        <v>2</v>
      </c>
      <c r="CY168" s="1">
        <f t="shared" ca="1" si="1001"/>
        <v>1</v>
      </c>
      <c r="CZ168" s="1">
        <f t="shared" ca="1" si="1001"/>
        <v>1</v>
      </c>
      <c r="DA168" s="1">
        <f t="shared" ca="1" si="1001"/>
        <v>1</v>
      </c>
      <c r="DB168" s="1">
        <f t="shared" ca="1" si="1001"/>
        <v>3</v>
      </c>
      <c r="DC168" s="1">
        <f t="shared" ca="1" si="1001"/>
        <v>4</v>
      </c>
      <c r="DD168" s="1">
        <f t="shared" ca="1" si="1001"/>
        <v>4</v>
      </c>
      <c r="DE168" s="1">
        <f t="shared" ca="1" si="1001"/>
        <v>4</v>
      </c>
      <c r="DG168" s="1">
        <f t="shared" ca="1" si="17"/>
        <v>3</v>
      </c>
    </row>
    <row r="169" spans="1:111" ht="15">
      <c r="A169" s="8">
        <f ca="1">IFERROR(__xludf.DUMMYFUNCTION("""COMPUTED_VALUE"""),43803.3060263773)</f>
        <v>43803.3060263773</v>
      </c>
      <c r="B169" s="1" t="str">
        <f ca="1">IFERROR(__xludf.DUMMYFUNCTION("""COMPUTED_VALUE"""),"Yes")</f>
        <v>Yes</v>
      </c>
      <c r="C169" s="3" t="str">
        <f ca="1">IFERROR(__xludf.DUMMYFUNCTION("""COMPUTED_VALUE"""),"Sworn Officer")</f>
        <v>Sworn Officer</v>
      </c>
      <c r="D169" s="1" t="str">
        <f ca="1">IFERROR(__xludf.DUMMYFUNCTION("""COMPUTED_VALUE"""),"7-13 years")</f>
        <v>7-13 years</v>
      </c>
      <c r="E169" s="1" t="str">
        <f ca="1">IFERROR(__xludf.DUMMYFUNCTION("""COMPUTED_VALUE"""),"Moderately")</f>
        <v>Moderately</v>
      </c>
      <c r="F169" s="1" t="str">
        <f ca="1">IFERROR(__xludf.DUMMYFUNCTION("""COMPUTED_VALUE"""),"Yes")</f>
        <v>Yes</v>
      </c>
      <c r="G169" s="1" t="str">
        <f ca="1">IFERROR(__xludf.DUMMYFUNCTION("""COMPUTED_VALUE"""),"Sometimes")</f>
        <v>Sometimes</v>
      </c>
      <c r="H169" s="1" t="str">
        <f ca="1">IFERROR(__xludf.DUMMYFUNCTION("""COMPUTED_VALUE"""),"A little bit")</f>
        <v>A little bit</v>
      </c>
      <c r="I169" s="1" t="str">
        <f ca="1">IFERROR(__xludf.DUMMYFUNCTION("""COMPUTED_VALUE"""),"Yes")</f>
        <v>Yes</v>
      </c>
      <c r="J169" s="1" t="str">
        <f ca="1">IFERROR(__xludf.DUMMYFUNCTION("""COMPUTED_VALUE"""),"Yes")</f>
        <v>Yes</v>
      </c>
      <c r="K169" s="1" t="str">
        <f ca="1">IFERROR(__xludf.DUMMYFUNCTION("""COMPUTED_VALUE"""),"Sometimes")</f>
        <v>Sometimes</v>
      </c>
      <c r="L169" s="1" t="str">
        <f ca="1">IFERROR(__xludf.DUMMYFUNCTION("""COMPUTED_VALUE"""),"Agree")</f>
        <v>Agree</v>
      </c>
      <c r="M169" s="1" t="str">
        <f ca="1">IFERROR(__xludf.DUMMYFUNCTION("""COMPUTED_VALUE"""),"Neutral")</f>
        <v>Neutral</v>
      </c>
      <c r="N169" s="1" t="str">
        <f ca="1">IFERROR(__xludf.DUMMYFUNCTION("""COMPUTED_VALUE"""),"A little bit")</f>
        <v>A little bit</v>
      </c>
      <c r="O169" s="1" t="str">
        <f ca="1">IFERROR(__xludf.DUMMYFUNCTION("""COMPUTED_VALUE"""),"Agree")</f>
        <v>Agree</v>
      </c>
      <c r="P169" s="1" t="str">
        <f ca="1">IFERROR(__xludf.DUMMYFUNCTION("""COMPUTED_VALUE"""),"Moderately")</f>
        <v>Moderately</v>
      </c>
      <c r="Q169" s="1" t="str">
        <f ca="1">IFERROR(__xludf.DUMMYFUNCTION("""COMPUTED_VALUE"""),"Moderately")</f>
        <v>Moderately</v>
      </c>
      <c r="R169" s="1" t="str">
        <f ca="1">IFERROR(__xludf.DUMMYFUNCTION("""COMPUTED_VALUE"""),"Quite a bit")</f>
        <v>Quite a bit</v>
      </c>
      <c r="S169" s="1" t="str">
        <f ca="1">IFERROR(__xludf.DUMMYFUNCTION("""COMPUTED_VALUE"""),"Not at all")</f>
        <v>Not at all</v>
      </c>
      <c r="T169" s="1" t="str">
        <f ca="1">IFERROR(__xludf.DUMMYFUNCTION("""COMPUTED_VALUE"""),"A little bit")</f>
        <v>A little bit</v>
      </c>
      <c r="U169" s="1" t="str">
        <f ca="1">IFERROR(__xludf.DUMMYFUNCTION("""COMPUTED_VALUE"""),"A little bit")</f>
        <v>A little bit</v>
      </c>
      <c r="V169" s="1" t="str">
        <f ca="1">IFERROR(__xludf.DUMMYFUNCTION("""COMPUTED_VALUE"""),"A little bit")</f>
        <v>A little bit</v>
      </c>
      <c r="W169" s="1" t="str">
        <f ca="1">IFERROR(__xludf.DUMMYFUNCTION("""COMPUTED_VALUE"""),"Not at all")</f>
        <v>Not at all</v>
      </c>
      <c r="X169" s="1" t="str">
        <f ca="1">IFERROR(__xludf.DUMMYFUNCTION("""COMPUTED_VALUE"""),"A little bit")</f>
        <v>A little bit</v>
      </c>
      <c r="Y169" s="1" t="str">
        <f ca="1">IFERROR(__xludf.DUMMYFUNCTION("""COMPUTED_VALUE"""),"A little bit")</f>
        <v>A little bit</v>
      </c>
      <c r="Z169" s="1" t="str">
        <f ca="1">IFERROR(__xludf.DUMMYFUNCTION("""COMPUTED_VALUE"""),"Positively")</f>
        <v>Positively</v>
      </c>
      <c r="AA169" s="1" t="str">
        <f ca="1">IFERROR(__xludf.DUMMYFUNCTION("""COMPUTED_VALUE"""),"Not at all")</f>
        <v>Not at all</v>
      </c>
      <c r="AB169" s="1" t="str">
        <f ca="1">IFERROR(__xludf.DUMMYFUNCTION("""COMPUTED_VALUE"""),"Quite a bit")</f>
        <v>Quite a bit</v>
      </c>
      <c r="AC169" s="1" t="str">
        <f ca="1">IFERROR(__xludf.DUMMYFUNCTION("""COMPUTED_VALUE"""),"Quite a bit")</f>
        <v>Quite a bit</v>
      </c>
      <c r="AD169" s="1" t="str">
        <f ca="1">IFERROR(__xludf.DUMMYFUNCTION("""COMPUTED_VALUE"""),"Not at all")</f>
        <v>Not at all</v>
      </c>
      <c r="AE169" s="1" t="str">
        <f ca="1">IFERROR(__xludf.DUMMYFUNCTION("""COMPUTED_VALUE"""),"Not at all")</f>
        <v>Not at all</v>
      </c>
      <c r="AF169" s="1" t="str">
        <f ca="1">IFERROR(__xludf.DUMMYFUNCTION("""COMPUTED_VALUE"""),"Sometimes")</f>
        <v>Sometimes</v>
      </c>
      <c r="AG169" s="1" t="str">
        <f ca="1">IFERROR(__xludf.DUMMYFUNCTION("""COMPUTED_VALUE"""),"Never")</f>
        <v>Never</v>
      </c>
      <c r="AH169" s="1" t="str">
        <f ca="1">IFERROR(__xludf.DUMMYFUNCTION("""COMPUTED_VALUE"""),"Rarely")</f>
        <v>Rarely</v>
      </c>
      <c r="AI169" s="1" t="str">
        <f ca="1">IFERROR(__xludf.DUMMYFUNCTION("""COMPUTED_VALUE"""),"Rarely")</f>
        <v>Rarely</v>
      </c>
      <c r="AJ169" s="1" t="str">
        <f ca="1">IFERROR(__xludf.DUMMYFUNCTION("""COMPUTED_VALUE"""),"Sometimes")</f>
        <v>Sometimes</v>
      </c>
      <c r="AK169" s="1" t="str">
        <f ca="1">IFERROR(__xludf.DUMMYFUNCTION("""COMPUTED_VALUE"""),"Sometimes")</f>
        <v>Sometimes</v>
      </c>
      <c r="AL169" s="1" t="str">
        <f ca="1">IFERROR(__xludf.DUMMYFUNCTION("""COMPUTED_VALUE"""),"Sometimes")</f>
        <v>Sometimes</v>
      </c>
      <c r="AM169" s="1" t="str">
        <f ca="1">IFERROR(__xludf.DUMMYFUNCTION("""COMPUTED_VALUE"""),"Sometimes")</f>
        <v>Sometimes</v>
      </c>
      <c r="AN169" s="1" t="str">
        <f ca="1">IFERROR(__xludf.DUMMYFUNCTION("""COMPUTED_VALUE"""),"Rarely")</f>
        <v>Rarely</v>
      </c>
      <c r="AO169" s="1" t="str">
        <f ca="1">IFERROR(__xludf.DUMMYFUNCTION("""COMPUTED_VALUE"""),"Never")</f>
        <v>Never</v>
      </c>
      <c r="AP169" s="1" t="str">
        <f ca="1">IFERROR(__xludf.DUMMYFUNCTION("""COMPUTED_VALUE"""),"Never")</f>
        <v>Never</v>
      </c>
      <c r="AQ169" s="1" t="str">
        <f ca="1">IFERROR(__xludf.DUMMYFUNCTION("""COMPUTED_VALUE"""),"Never")</f>
        <v>Never</v>
      </c>
      <c r="AR169" s="1" t="str">
        <f ca="1">IFERROR(__xludf.DUMMYFUNCTION("""COMPUTED_VALUE"""),"Never")</f>
        <v>Never</v>
      </c>
      <c r="AS169" s="1" t="str">
        <f ca="1">IFERROR(__xludf.DUMMYFUNCTION("""COMPUTED_VALUE"""),"Disagree")</f>
        <v>Disagree</v>
      </c>
      <c r="AT169" s="1" t="str">
        <f ca="1">IFERROR(__xludf.DUMMYFUNCTION("""COMPUTED_VALUE"""),"Disagree")</f>
        <v>Disagree</v>
      </c>
      <c r="AU169" s="1" t="str">
        <f ca="1">IFERROR(__xludf.DUMMYFUNCTION("""COMPUTED_VALUE"""),"Disagree")</f>
        <v>Disagree</v>
      </c>
      <c r="AV169" s="1" t="str">
        <f ca="1">IFERROR(__xludf.DUMMYFUNCTION("""COMPUTED_VALUE"""),"Strongly Disagree")</f>
        <v>Strongly Disagree</v>
      </c>
      <c r="AW169" s="1" t="str">
        <f ca="1">IFERROR(__xludf.DUMMYFUNCTION("""COMPUTED_VALUE"""),"Disagree")</f>
        <v>Disagree</v>
      </c>
      <c r="AX169" s="1" t="str">
        <f ca="1">IFERROR(__xludf.DUMMYFUNCTION("""COMPUTED_VALUE"""),"Disagree")</f>
        <v>Disagree</v>
      </c>
      <c r="AY169" s="1" t="str">
        <f ca="1">IFERROR(__xludf.DUMMYFUNCTION("""COMPUTED_VALUE"""),"Agree")</f>
        <v>Agree</v>
      </c>
      <c r="AZ169" s="1" t="str">
        <f ca="1">IFERROR(__xludf.DUMMYFUNCTION("""COMPUTED_VALUE"""),"Disagree")</f>
        <v>Disagree</v>
      </c>
      <c r="BA169" s="1" t="str">
        <f ca="1">IFERROR(__xludf.DUMMYFUNCTION("""COMPUTED_VALUE"""),"Agree")</f>
        <v>Agree</v>
      </c>
      <c r="BB169" s="1" t="str">
        <f ca="1">IFERROR(__xludf.DUMMYFUNCTION("""COMPUTED_VALUE"""),"Agree")</f>
        <v>Agree</v>
      </c>
      <c r="BC169" s="1" t="str">
        <f ca="1">IFERROR(__xludf.DUMMYFUNCTION("""COMPUTED_VALUE"""),"Talk to others outside of the department about your hard shift")</f>
        <v>Talk to others outside of the department about your hard shift</v>
      </c>
      <c r="BD169" s="1" t="str">
        <f ca="1">IFERROR(__xludf.DUMMYFUNCTION("""COMPUTED_VALUE"""),"Never")</f>
        <v>Never</v>
      </c>
      <c r="BF169" s="1">
        <f t="shared" ca="1" si="0"/>
        <v>1</v>
      </c>
      <c r="BG169" s="7">
        <f t="shared" ca="1" si="1"/>
        <v>2</v>
      </c>
      <c r="BH169" s="1">
        <f t="shared" ca="1" si="2"/>
        <v>3</v>
      </c>
      <c r="BI169" s="10">
        <f t="shared" ca="1" si="3"/>
        <v>1</v>
      </c>
      <c r="BJ169" s="10">
        <f t="shared" ca="1" si="4"/>
        <v>3</v>
      </c>
      <c r="BK169" s="10">
        <f t="shared" ca="1" si="5"/>
        <v>2</v>
      </c>
      <c r="BL169" s="10">
        <f t="shared" ref="BL169:BM169" ca="1" si="1002">IF(I169="Yes",1,IF(I169="No",2))</f>
        <v>1</v>
      </c>
      <c r="BM169" s="10">
        <f t="shared" ca="1" si="1002"/>
        <v>1</v>
      </c>
      <c r="BN169" s="10">
        <f t="shared" ca="1" si="7"/>
        <v>3</v>
      </c>
      <c r="BO169" s="10">
        <f t="shared" ref="BO169:BP169" ca="1" si="1003">IF(L169="Strongly Disagree",1,IF(L169="Disagree",2,IF(L169="Neutral",3,IF(L169="Agree",4,IF(L169="Strongly Agree",5)))))</f>
        <v>4</v>
      </c>
      <c r="BP169" s="10">
        <f t="shared" ca="1" si="1003"/>
        <v>3</v>
      </c>
      <c r="BQ169" s="10">
        <f t="shared" ca="1" si="9"/>
        <v>2</v>
      </c>
      <c r="BR169" s="1">
        <f t="shared" ca="1" si="10"/>
        <v>4</v>
      </c>
      <c r="BS169" s="10">
        <f t="shared" ref="BS169:CB169" ca="1" si="1004">IF(P169="Not at all",1,IF(P169="A little bit",2,IF(P169="Moderately",3,IF(P169="Quite a bit",4,IF(P169="Extremely",5)))))</f>
        <v>3</v>
      </c>
      <c r="BT169" s="10">
        <f t="shared" ca="1" si="1004"/>
        <v>3</v>
      </c>
      <c r="BU169" s="10">
        <f t="shared" ca="1" si="1004"/>
        <v>4</v>
      </c>
      <c r="BV169" s="10">
        <f t="shared" ca="1" si="1004"/>
        <v>1</v>
      </c>
      <c r="BW169" s="10">
        <f t="shared" ca="1" si="1004"/>
        <v>2</v>
      </c>
      <c r="BX169" s="10">
        <f t="shared" ca="1" si="1004"/>
        <v>2</v>
      </c>
      <c r="BY169" s="10">
        <f t="shared" ca="1" si="1004"/>
        <v>2</v>
      </c>
      <c r="BZ169" s="10">
        <f t="shared" ca="1" si="1004"/>
        <v>1</v>
      </c>
      <c r="CA169" s="10">
        <f t="shared" ca="1" si="1004"/>
        <v>2</v>
      </c>
      <c r="CB169" s="10">
        <f t="shared" ca="1" si="1004"/>
        <v>2</v>
      </c>
      <c r="CC169" s="10">
        <f t="shared" ca="1" si="12"/>
        <v>2</v>
      </c>
      <c r="CD169" s="10">
        <f t="shared" ref="CD169:CH169" ca="1" si="1005">IF(AA169="Not at all",1,IF(AA169="A little bit",2,IF(AA169="Moderately",3,IF(AA169="Quite a bit",4,IF(AA169="Extremely",5)))))</f>
        <v>1</v>
      </c>
      <c r="CE169" s="10">
        <f t="shared" ca="1" si="1005"/>
        <v>4</v>
      </c>
      <c r="CF169" s="10">
        <f t="shared" ca="1" si="1005"/>
        <v>4</v>
      </c>
      <c r="CG169" s="10">
        <f t="shared" ca="1" si="1005"/>
        <v>1</v>
      </c>
      <c r="CH169" s="10">
        <f t="shared" ca="1" si="1005"/>
        <v>1</v>
      </c>
      <c r="CI169" s="10">
        <f t="shared" ref="CI169:CT169" ca="1" si="1006">IF(AF169="Never",1,IF(AF169="Rarely",2,IF(AF169="Sometimes",3,IF(AF169="Often",4,IF(AF169="Very Often",5)))))</f>
        <v>3</v>
      </c>
      <c r="CJ169" s="10">
        <f t="shared" ca="1" si="1006"/>
        <v>1</v>
      </c>
      <c r="CK169" s="10">
        <f t="shared" ca="1" si="1006"/>
        <v>2</v>
      </c>
      <c r="CL169" s="10">
        <f t="shared" ca="1" si="1006"/>
        <v>2</v>
      </c>
      <c r="CM169" s="10">
        <f t="shared" ca="1" si="1006"/>
        <v>3</v>
      </c>
      <c r="CN169" s="10">
        <f t="shared" ca="1" si="1006"/>
        <v>3</v>
      </c>
      <c r="CO169" s="10">
        <f t="shared" ca="1" si="1006"/>
        <v>3</v>
      </c>
      <c r="CP169" s="10">
        <f t="shared" ca="1" si="1006"/>
        <v>3</v>
      </c>
      <c r="CQ169" s="10">
        <f t="shared" ca="1" si="1006"/>
        <v>2</v>
      </c>
      <c r="CR169" s="10">
        <f t="shared" ca="1" si="1006"/>
        <v>1</v>
      </c>
      <c r="CS169" s="10">
        <f t="shared" ca="1" si="1006"/>
        <v>1</v>
      </c>
      <c r="CT169" s="10">
        <f t="shared" ca="1" si="1006"/>
        <v>1</v>
      </c>
      <c r="CU169" s="10">
        <f t="shared" ca="1" si="15"/>
        <v>1</v>
      </c>
      <c r="CV169" s="1">
        <f t="shared" ref="CV169:DE169" ca="1" si="1007">IF(AS169="Strongly Disagree",1,IF(AS169="Disagree",2,IF(AS169="Neutral",3,IF(AS169="Agree",4,IF(AS169="Strongly Agree",5)))))</f>
        <v>2</v>
      </c>
      <c r="CW169" s="1">
        <f t="shared" ca="1" si="1007"/>
        <v>2</v>
      </c>
      <c r="CX169" s="1">
        <f t="shared" ca="1" si="1007"/>
        <v>2</v>
      </c>
      <c r="CY169" s="1">
        <f t="shared" ca="1" si="1007"/>
        <v>1</v>
      </c>
      <c r="CZ169" s="1">
        <f t="shared" ca="1" si="1007"/>
        <v>2</v>
      </c>
      <c r="DA169" s="1">
        <f t="shared" ca="1" si="1007"/>
        <v>2</v>
      </c>
      <c r="DB169" s="1">
        <f t="shared" ca="1" si="1007"/>
        <v>4</v>
      </c>
      <c r="DC169" s="1">
        <f t="shared" ca="1" si="1007"/>
        <v>2</v>
      </c>
      <c r="DD169" s="1">
        <f t="shared" ca="1" si="1007"/>
        <v>4</v>
      </c>
      <c r="DE169" s="1">
        <f t="shared" ca="1" si="1007"/>
        <v>4</v>
      </c>
      <c r="DG169" s="1">
        <f t="shared" ca="1" si="17"/>
        <v>1</v>
      </c>
    </row>
    <row r="170" spans="1:111" ht="15">
      <c r="A170" s="8">
        <f ca="1">IFERROR(__xludf.DUMMYFUNCTION("""COMPUTED_VALUE"""),43803.321262824)</f>
        <v>43803.321262824</v>
      </c>
      <c r="B170" s="1" t="str">
        <f ca="1">IFERROR(__xludf.DUMMYFUNCTION("""COMPUTED_VALUE"""),"Yes")</f>
        <v>Yes</v>
      </c>
      <c r="C170" s="3" t="str">
        <f ca="1">IFERROR(__xludf.DUMMYFUNCTION("""COMPUTED_VALUE"""),"Sworn Officer")</f>
        <v>Sworn Officer</v>
      </c>
      <c r="D170" s="1" t="str">
        <f ca="1">IFERROR(__xludf.DUMMYFUNCTION("""COMPUTED_VALUE"""),"")</f>
        <v/>
      </c>
      <c r="E170" s="1" t="str">
        <f ca="1">IFERROR(__xludf.DUMMYFUNCTION("""COMPUTED_VALUE"""),"Quite a bit")</f>
        <v>Quite a bit</v>
      </c>
      <c r="F170" s="1" t="str">
        <f ca="1">IFERROR(__xludf.DUMMYFUNCTION("""COMPUTED_VALUE"""),"Yes")</f>
        <v>Yes</v>
      </c>
      <c r="G170" s="1" t="str">
        <f ca="1">IFERROR(__xludf.DUMMYFUNCTION("""COMPUTED_VALUE"""),"Often")</f>
        <v>Often</v>
      </c>
      <c r="H170" s="1" t="str">
        <f ca="1">IFERROR(__xludf.DUMMYFUNCTION("""COMPUTED_VALUE"""),"Quite a bit")</f>
        <v>Quite a bit</v>
      </c>
      <c r="I170" s="1" t="str">
        <f ca="1">IFERROR(__xludf.DUMMYFUNCTION("""COMPUTED_VALUE"""),"Yes")</f>
        <v>Yes</v>
      </c>
      <c r="J170" s="1" t="str">
        <f ca="1">IFERROR(__xludf.DUMMYFUNCTION("""COMPUTED_VALUE"""),"Yes")</f>
        <v>Yes</v>
      </c>
      <c r="K170" s="1" t="str">
        <f ca="1">IFERROR(__xludf.DUMMYFUNCTION("""COMPUTED_VALUE"""),"Often")</f>
        <v>Often</v>
      </c>
      <c r="L170" s="1" t="str">
        <f ca="1">IFERROR(__xludf.DUMMYFUNCTION("""COMPUTED_VALUE"""),"Strongly Agree")</f>
        <v>Strongly Agree</v>
      </c>
      <c r="M170" s="1" t="str">
        <f ca="1">IFERROR(__xludf.DUMMYFUNCTION("""COMPUTED_VALUE"""),"Strongly Agree")</f>
        <v>Strongly Agree</v>
      </c>
      <c r="N170" s="1" t="str">
        <f ca="1">IFERROR(__xludf.DUMMYFUNCTION("""COMPUTED_VALUE"""),"Extremely")</f>
        <v>Extremely</v>
      </c>
      <c r="O170" s="1" t="str">
        <f ca="1">IFERROR(__xludf.DUMMYFUNCTION("""COMPUTED_VALUE"""),"Strongly agree")</f>
        <v>Strongly agree</v>
      </c>
      <c r="P170" s="1" t="str">
        <f ca="1">IFERROR(__xludf.DUMMYFUNCTION("""COMPUTED_VALUE"""),"Extremely")</f>
        <v>Extremely</v>
      </c>
      <c r="Q170" s="1" t="str">
        <f ca="1">IFERROR(__xludf.DUMMYFUNCTION("""COMPUTED_VALUE"""),"Extremely")</f>
        <v>Extremely</v>
      </c>
      <c r="R170" s="1" t="str">
        <f ca="1">IFERROR(__xludf.DUMMYFUNCTION("""COMPUTED_VALUE"""),"Extremely")</f>
        <v>Extremely</v>
      </c>
      <c r="S170" s="1" t="str">
        <f ca="1">IFERROR(__xludf.DUMMYFUNCTION("""COMPUTED_VALUE"""),"Quite a bit")</f>
        <v>Quite a bit</v>
      </c>
      <c r="T170" s="1" t="str">
        <f ca="1">IFERROR(__xludf.DUMMYFUNCTION("""COMPUTED_VALUE"""),"Extremely")</f>
        <v>Extremely</v>
      </c>
      <c r="U170" s="1" t="str">
        <f ca="1">IFERROR(__xludf.DUMMYFUNCTION("""COMPUTED_VALUE"""),"Quite a bit")</f>
        <v>Quite a bit</v>
      </c>
      <c r="V170" s="1" t="str">
        <f ca="1">IFERROR(__xludf.DUMMYFUNCTION("""COMPUTED_VALUE"""),"Quite a bit")</f>
        <v>Quite a bit</v>
      </c>
      <c r="W170" s="1" t="str">
        <f ca="1">IFERROR(__xludf.DUMMYFUNCTION("""COMPUTED_VALUE"""),"Extremely")</f>
        <v>Extremely</v>
      </c>
      <c r="X170" s="1" t="str">
        <f ca="1">IFERROR(__xludf.DUMMYFUNCTION("""COMPUTED_VALUE"""),"Extremely")</f>
        <v>Extremely</v>
      </c>
      <c r="Y170" s="1" t="str">
        <f ca="1">IFERROR(__xludf.DUMMYFUNCTION("""COMPUTED_VALUE"""),"Extremely")</f>
        <v>Extremely</v>
      </c>
      <c r="Z170" s="1" t="str">
        <f ca="1">IFERROR(__xludf.DUMMYFUNCTION("""COMPUTED_VALUE"""),"Both")</f>
        <v>Both</v>
      </c>
      <c r="AA170" s="1" t="str">
        <f ca="1">IFERROR(__xludf.DUMMYFUNCTION("""COMPUTED_VALUE"""),"Quite a bit")</f>
        <v>Quite a bit</v>
      </c>
      <c r="AB170" s="1" t="str">
        <f ca="1">IFERROR(__xludf.DUMMYFUNCTION("""COMPUTED_VALUE"""),"Quite a bit")</f>
        <v>Quite a bit</v>
      </c>
      <c r="AC170" s="1" t="str">
        <f ca="1">IFERROR(__xludf.DUMMYFUNCTION("""COMPUTED_VALUE"""),"Quite a bit")</f>
        <v>Quite a bit</v>
      </c>
      <c r="AD170" s="1" t="str">
        <f ca="1">IFERROR(__xludf.DUMMYFUNCTION("""COMPUTED_VALUE"""),"Not at all")</f>
        <v>Not at all</v>
      </c>
      <c r="AE170" s="1" t="str">
        <f ca="1">IFERROR(__xludf.DUMMYFUNCTION("""COMPUTED_VALUE"""),"A little bit")</f>
        <v>A little bit</v>
      </c>
      <c r="AF170" s="1" t="str">
        <f ca="1">IFERROR(__xludf.DUMMYFUNCTION("""COMPUTED_VALUE"""),"Sometimes")</f>
        <v>Sometimes</v>
      </c>
      <c r="AG170" s="1" t="str">
        <f ca="1">IFERROR(__xludf.DUMMYFUNCTION("""COMPUTED_VALUE"""),"Often")</f>
        <v>Often</v>
      </c>
      <c r="AH170" s="1" t="str">
        <f ca="1">IFERROR(__xludf.DUMMYFUNCTION("""COMPUTED_VALUE"""),"Never")</f>
        <v>Never</v>
      </c>
      <c r="AI170" s="1" t="str">
        <f ca="1">IFERROR(__xludf.DUMMYFUNCTION("""COMPUTED_VALUE"""),"Very Often")</f>
        <v>Very Often</v>
      </c>
      <c r="AJ170" s="1" t="str">
        <f ca="1">IFERROR(__xludf.DUMMYFUNCTION("""COMPUTED_VALUE"""),"Very Often")</f>
        <v>Very Often</v>
      </c>
      <c r="AK170" s="1" t="str">
        <f ca="1">IFERROR(__xludf.DUMMYFUNCTION("""COMPUTED_VALUE"""),"Very Often")</f>
        <v>Very Often</v>
      </c>
      <c r="AL170" s="1" t="str">
        <f ca="1">IFERROR(__xludf.DUMMYFUNCTION("""COMPUTED_VALUE"""),"Very Often")</f>
        <v>Very Often</v>
      </c>
      <c r="AM170" s="1" t="str">
        <f ca="1">IFERROR(__xludf.DUMMYFUNCTION("""COMPUTED_VALUE"""),"Very Often")</f>
        <v>Very Often</v>
      </c>
      <c r="AN170" s="1" t="str">
        <f ca="1">IFERROR(__xludf.DUMMYFUNCTION("""COMPUTED_VALUE"""),"Very Often")</f>
        <v>Very Often</v>
      </c>
      <c r="AO170" s="1" t="str">
        <f ca="1">IFERROR(__xludf.DUMMYFUNCTION("""COMPUTED_VALUE"""),"Very Often")</f>
        <v>Very Often</v>
      </c>
      <c r="AP170" s="1" t="str">
        <f ca="1">IFERROR(__xludf.DUMMYFUNCTION("""COMPUTED_VALUE"""),"Very Often")</f>
        <v>Very Often</v>
      </c>
      <c r="AQ170" s="1" t="str">
        <f ca="1">IFERROR(__xludf.DUMMYFUNCTION("""COMPUTED_VALUE"""),"Often")</f>
        <v>Often</v>
      </c>
      <c r="AR170" s="1" t="str">
        <f ca="1">IFERROR(__xludf.DUMMYFUNCTION("""COMPUTED_VALUE"""),"(2-3)x’s a Week")</f>
        <v>(2-3)x’s a Week</v>
      </c>
      <c r="AS170" s="1" t="str">
        <f ca="1">IFERROR(__xludf.DUMMYFUNCTION("""COMPUTED_VALUE"""),"Strongly Disagree")</f>
        <v>Strongly Disagree</v>
      </c>
      <c r="AT170" s="1" t="str">
        <f ca="1">IFERROR(__xludf.DUMMYFUNCTION("""COMPUTED_VALUE"""),"Strongly Disagree")</f>
        <v>Strongly Disagree</v>
      </c>
      <c r="AU170" s="1" t="str">
        <f ca="1">IFERROR(__xludf.DUMMYFUNCTION("""COMPUTED_VALUE"""),"Neutral")</f>
        <v>Neutral</v>
      </c>
      <c r="AV170" s="1" t="str">
        <f ca="1">IFERROR(__xludf.DUMMYFUNCTION("""COMPUTED_VALUE"""),"Strongly Disagree")</f>
        <v>Strongly Disagree</v>
      </c>
      <c r="AW170" s="1" t="str">
        <f ca="1">IFERROR(__xludf.DUMMYFUNCTION("""COMPUTED_VALUE"""),"Strongly Agree")</f>
        <v>Strongly Agree</v>
      </c>
      <c r="AX170" s="1" t="str">
        <f ca="1">IFERROR(__xludf.DUMMYFUNCTION("""COMPUTED_VALUE"""),"Strongly Agree")</f>
        <v>Strongly Agree</v>
      </c>
      <c r="AY170" s="1" t="str">
        <f ca="1">IFERROR(__xludf.DUMMYFUNCTION("""COMPUTED_VALUE"""),"Strongly Agree")</f>
        <v>Strongly Agree</v>
      </c>
      <c r="AZ170" s="1" t="str">
        <f ca="1">IFERROR(__xludf.DUMMYFUNCTION("""COMPUTED_VALUE"""),"Disagree")</f>
        <v>Disagree</v>
      </c>
      <c r="BA170" s="1" t="str">
        <f ca="1">IFERROR(__xludf.DUMMYFUNCTION("""COMPUTED_VALUE"""),"Strongly Agree")</f>
        <v>Strongly Agree</v>
      </c>
      <c r="BB170" s="1" t="str">
        <f ca="1">IFERROR(__xludf.DUMMYFUNCTION("""COMPUTED_VALUE"""),"Agree")</f>
        <v>Agree</v>
      </c>
      <c r="BC170" s="1" t="str">
        <f ca="1">IFERROR(__xludf.DUMMYFUNCTION("""COMPUTED_VALUE"""),"Join in Positive/ Healthy Family Activities, Exercise, Meditation/ Mindfulness, Talk to others outside of the department about your hard shift, Participate in Healthy Recreation/Hobbies, Talk to only those inside the department about your hard shift")</f>
        <v>Join in Positive/ Healthy Family Activities, Exercise, Meditation/ Mindfulness, Talk to others outside of the department about your hard shift, Participate in Healthy Recreation/Hobbies, Talk to only those inside the department about your hard shift</v>
      </c>
      <c r="BD170" s="1" t="str">
        <f ca="1">IFERROR(__xludf.DUMMYFUNCTION("""COMPUTED_VALUE"""),"Never")</f>
        <v>Never</v>
      </c>
      <c r="BF170" s="1">
        <f t="shared" ca="1" si="0"/>
        <v>1</v>
      </c>
      <c r="BG170" s="7" t="b">
        <f t="shared" ca="1" si="1"/>
        <v>0</v>
      </c>
      <c r="BH170" s="1">
        <f t="shared" ca="1" si="2"/>
        <v>4</v>
      </c>
      <c r="BI170" s="10">
        <f t="shared" ca="1" si="3"/>
        <v>1</v>
      </c>
      <c r="BJ170" s="10">
        <f t="shared" ca="1" si="4"/>
        <v>4</v>
      </c>
      <c r="BK170" s="10">
        <f t="shared" ca="1" si="5"/>
        <v>4</v>
      </c>
      <c r="BL170" s="10">
        <f t="shared" ref="BL170:BM170" ca="1" si="1008">IF(I170="Yes",1,IF(I170="No",2))</f>
        <v>1</v>
      </c>
      <c r="BM170" s="10">
        <f t="shared" ca="1" si="1008"/>
        <v>1</v>
      </c>
      <c r="BN170" s="10">
        <f t="shared" ca="1" si="7"/>
        <v>4</v>
      </c>
      <c r="BO170" s="10">
        <f t="shared" ref="BO170:BP170" ca="1" si="1009">IF(L170="Strongly Disagree",1,IF(L170="Disagree",2,IF(L170="Neutral",3,IF(L170="Agree",4,IF(L170="Strongly Agree",5)))))</f>
        <v>5</v>
      </c>
      <c r="BP170" s="10">
        <f t="shared" ca="1" si="1009"/>
        <v>5</v>
      </c>
      <c r="BQ170" s="10">
        <f t="shared" ca="1" si="9"/>
        <v>5</v>
      </c>
      <c r="BR170" s="1">
        <f t="shared" ca="1" si="10"/>
        <v>5</v>
      </c>
      <c r="BS170" s="10">
        <f t="shared" ref="BS170:CB170" ca="1" si="1010">IF(P170="Not at all",1,IF(P170="A little bit",2,IF(P170="Moderately",3,IF(P170="Quite a bit",4,IF(P170="Extremely",5)))))</f>
        <v>5</v>
      </c>
      <c r="BT170" s="10">
        <f t="shared" ca="1" si="1010"/>
        <v>5</v>
      </c>
      <c r="BU170" s="10">
        <f t="shared" ca="1" si="1010"/>
        <v>5</v>
      </c>
      <c r="BV170" s="10">
        <f t="shared" ca="1" si="1010"/>
        <v>4</v>
      </c>
      <c r="BW170" s="10">
        <f t="shared" ca="1" si="1010"/>
        <v>5</v>
      </c>
      <c r="BX170" s="10">
        <f t="shared" ca="1" si="1010"/>
        <v>4</v>
      </c>
      <c r="BY170" s="10">
        <f t="shared" ca="1" si="1010"/>
        <v>4</v>
      </c>
      <c r="BZ170" s="10">
        <f t="shared" ca="1" si="1010"/>
        <v>5</v>
      </c>
      <c r="CA170" s="10">
        <f t="shared" ca="1" si="1010"/>
        <v>5</v>
      </c>
      <c r="CB170" s="10">
        <f t="shared" ca="1" si="1010"/>
        <v>5</v>
      </c>
      <c r="CC170" s="10">
        <f t="shared" ca="1" si="12"/>
        <v>3</v>
      </c>
      <c r="CD170" s="10">
        <f t="shared" ref="CD170:CH170" ca="1" si="1011">IF(AA170="Not at all",1,IF(AA170="A little bit",2,IF(AA170="Moderately",3,IF(AA170="Quite a bit",4,IF(AA170="Extremely",5)))))</f>
        <v>4</v>
      </c>
      <c r="CE170" s="10">
        <f t="shared" ca="1" si="1011"/>
        <v>4</v>
      </c>
      <c r="CF170" s="10">
        <f t="shared" ca="1" si="1011"/>
        <v>4</v>
      </c>
      <c r="CG170" s="10">
        <f t="shared" ca="1" si="1011"/>
        <v>1</v>
      </c>
      <c r="CH170" s="10">
        <f t="shared" ca="1" si="1011"/>
        <v>2</v>
      </c>
      <c r="CI170" s="10">
        <f t="shared" ref="CI170:CT170" ca="1" si="1012">IF(AF170="Never",1,IF(AF170="Rarely",2,IF(AF170="Sometimes",3,IF(AF170="Often",4,IF(AF170="Very Often",5)))))</f>
        <v>3</v>
      </c>
      <c r="CJ170" s="10">
        <f t="shared" ca="1" si="1012"/>
        <v>4</v>
      </c>
      <c r="CK170" s="10">
        <f t="shared" ca="1" si="1012"/>
        <v>1</v>
      </c>
      <c r="CL170" s="10">
        <f t="shared" ca="1" si="1012"/>
        <v>5</v>
      </c>
      <c r="CM170" s="10">
        <f t="shared" ca="1" si="1012"/>
        <v>5</v>
      </c>
      <c r="CN170" s="10">
        <f t="shared" ca="1" si="1012"/>
        <v>5</v>
      </c>
      <c r="CO170" s="10">
        <f t="shared" ca="1" si="1012"/>
        <v>5</v>
      </c>
      <c r="CP170" s="10">
        <f t="shared" ca="1" si="1012"/>
        <v>5</v>
      </c>
      <c r="CQ170" s="10">
        <f t="shared" ca="1" si="1012"/>
        <v>5</v>
      </c>
      <c r="CR170" s="10">
        <f t="shared" ca="1" si="1012"/>
        <v>5</v>
      </c>
      <c r="CS170" s="10">
        <f t="shared" ca="1" si="1012"/>
        <v>5</v>
      </c>
      <c r="CT170" s="10">
        <f t="shared" ca="1" si="1012"/>
        <v>4</v>
      </c>
      <c r="CU170" s="10" t="b">
        <f t="shared" ca="1" si="15"/>
        <v>0</v>
      </c>
      <c r="CV170" s="1">
        <f t="shared" ref="CV170:DE170" ca="1" si="1013">IF(AS170="Strongly Disagree",1,IF(AS170="Disagree",2,IF(AS170="Neutral",3,IF(AS170="Agree",4,IF(AS170="Strongly Agree",5)))))</f>
        <v>1</v>
      </c>
      <c r="CW170" s="1">
        <f t="shared" ca="1" si="1013"/>
        <v>1</v>
      </c>
      <c r="CX170" s="1">
        <f t="shared" ca="1" si="1013"/>
        <v>3</v>
      </c>
      <c r="CY170" s="1">
        <f t="shared" ca="1" si="1013"/>
        <v>1</v>
      </c>
      <c r="CZ170" s="1">
        <f t="shared" ca="1" si="1013"/>
        <v>5</v>
      </c>
      <c r="DA170" s="1">
        <f t="shared" ca="1" si="1013"/>
        <v>5</v>
      </c>
      <c r="DB170" s="1">
        <f t="shared" ca="1" si="1013"/>
        <v>5</v>
      </c>
      <c r="DC170" s="1">
        <f t="shared" ca="1" si="1013"/>
        <v>2</v>
      </c>
      <c r="DD170" s="1">
        <f t="shared" ca="1" si="1013"/>
        <v>5</v>
      </c>
      <c r="DE170" s="1">
        <f t="shared" ca="1" si="1013"/>
        <v>4</v>
      </c>
      <c r="DG170" s="1">
        <f t="shared" ca="1" si="17"/>
        <v>1</v>
      </c>
    </row>
    <row r="171" spans="1:111" ht="15">
      <c r="A171" s="8">
        <f ca="1">IFERROR(__xludf.DUMMYFUNCTION("""COMPUTED_VALUE"""),43803.3355620139)</f>
        <v>43803.335562013897</v>
      </c>
      <c r="B171" s="1" t="str">
        <f ca="1">IFERROR(__xludf.DUMMYFUNCTION("""COMPUTED_VALUE"""),"Yes")</f>
        <v>Yes</v>
      </c>
      <c r="C171" s="3" t="str">
        <f ca="1">IFERROR(__xludf.DUMMYFUNCTION("""COMPUTED_VALUE"""),"Sworn Officer")</f>
        <v>Sworn Officer</v>
      </c>
      <c r="D171" s="1" t="str">
        <f ca="1">IFERROR(__xludf.DUMMYFUNCTION("""COMPUTED_VALUE"""),"20+ years")</f>
        <v>20+ years</v>
      </c>
      <c r="E171" s="1" t="str">
        <f ca="1">IFERROR(__xludf.DUMMYFUNCTION("""COMPUTED_VALUE"""),"Moderately")</f>
        <v>Moderately</v>
      </c>
      <c r="F171" s="1" t="str">
        <f ca="1">IFERROR(__xludf.DUMMYFUNCTION("""COMPUTED_VALUE"""),"Yes")</f>
        <v>Yes</v>
      </c>
      <c r="G171" s="1" t="str">
        <f ca="1">IFERROR(__xludf.DUMMYFUNCTION("""COMPUTED_VALUE"""),"Rarely")</f>
        <v>Rarely</v>
      </c>
      <c r="H171" s="1" t="str">
        <f ca="1">IFERROR(__xludf.DUMMYFUNCTION("""COMPUTED_VALUE"""),"Moderately")</f>
        <v>Moderately</v>
      </c>
      <c r="I171" s="1" t="str">
        <f ca="1">IFERROR(__xludf.DUMMYFUNCTION("""COMPUTED_VALUE"""),"Yes")</f>
        <v>Yes</v>
      </c>
      <c r="J171" s="1" t="str">
        <f ca="1">IFERROR(__xludf.DUMMYFUNCTION("""COMPUTED_VALUE"""),"Yes")</f>
        <v>Yes</v>
      </c>
      <c r="K171" s="1" t="str">
        <f ca="1">IFERROR(__xludf.DUMMYFUNCTION("""COMPUTED_VALUE"""),"Rarely")</f>
        <v>Rarely</v>
      </c>
      <c r="L171" s="1" t="str">
        <f ca="1">IFERROR(__xludf.DUMMYFUNCTION("""COMPUTED_VALUE"""),"Neutral")</f>
        <v>Neutral</v>
      </c>
      <c r="M171" s="1" t="str">
        <f ca="1">IFERROR(__xludf.DUMMYFUNCTION("""COMPUTED_VALUE"""),"Neutral")</f>
        <v>Neutral</v>
      </c>
      <c r="N171" s="1" t="str">
        <f ca="1">IFERROR(__xludf.DUMMYFUNCTION("""COMPUTED_VALUE"""),"A little bit")</f>
        <v>A little bit</v>
      </c>
      <c r="O171" s="1" t="str">
        <f ca="1">IFERROR(__xludf.DUMMYFUNCTION("""COMPUTED_VALUE"""),"Neutral")</f>
        <v>Neutral</v>
      </c>
      <c r="P171" s="1" t="str">
        <f ca="1">IFERROR(__xludf.DUMMYFUNCTION("""COMPUTED_VALUE"""),"Quite a bit")</f>
        <v>Quite a bit</v>
      </c>
      <c r="Q171" s="1" t="str">
        <f ca="1">IFERROR(__xludf.DUMMYFUNCTION("""COMPUTED_VALUE"""),"Moderately")</f>
        <v>Moderately</v>
      </c>
      <c r="R171" s="1" t="str">
        <f ca="1">IFERROR(__xludf.DUMMYFUNCTION("""COMPUTED_VALUE"""),"Moderately")</f>
        <v>Moderately</v>
      </c>
      <c r="S171" s="1" t="str">
        <f ca="1">IFERROR(__xludf.DUMMYFUNCTION("""COMPUTED_VALUE"""),"Moderately")</f>
        <v>Moderately</v>
      </c>
      <c r="T171" s="1" t="str">
        <f ca="1">IFERROR(__xludf.DUMMYFUNCTION("""COMPUTED_VALUE"""),"A little bit")</f>
        <v>A little bit</v>
      </c>
      <c r="U171" s="1" t="str">
        <f ca="1">IFERROR(__xludf.DUMMYFUNCTION("""COMPUTED_VALUE"""),"Moderately")</f>
        <v>Moderately</v>
      </c>
      <c r="V171" s="1" t="str">
        <f ca="1">IFERROR(__xludf.DUMMYFUNCTION("""COMPUTED_VALUE"""),"Moderately")</f>
        <v>Moderately</v>
      </c>
      <c r="W171" s="1" t="str">
        <f ca="1">IFERROR(__xludf.DUMMYFUNCTION("""COMPUTED_VALUE"""),"A little bit")</f>
        <v>A little bit</v>
      </c>
      <c r="X171" s="1" t="str">
        <f ca="1">IFERROR(__xludf.DUMMYFUNCTION("""COMPUTED_VALUE"""),"Moderately")</f>
        <v>Moderately</v>
      </c>
      <c r="Y171" s="1" t="str">
        <f ca="1">IFERROR(__xludf.DUMMYFUNCTION("""COMPUTED_VALUE"""),"Moderately")</f>
        <v>Moderately</v>
      </c>
      <c r="Z171" s="1" t="str">
        <f ca="1">IFERROR(__xludf.DUMMYFUNCTION("""COMPUTED_VALUE"""),"Both")</f>
        <v>Both</v>
      </c>
      <c r="AA171" s="1" t="str">
        <f ca="1">IFERROR(__xludf.DUMMYFUNCTION("""COMPUTED_VALUE"""),"Moderately")</f>
        <v>Moderately</v>
      </c>
      <c r="AB171" s="1" t="str">
        <f ca="1">IFERROR(__xludf.DUMMYFUNCTION("""COMPUTED_VALUE"""),"A little bit")</f>
        <v>A little bit</v>
      </c>
      <c r="AC171" s="1" t="str">
        <f ca="1">IFERROR(__xludf.DUMMYFUNCTION("""COMPUTED_VALUE"""),"A little bit")</f>
        <v>A little bit</v>
      </c>
      <c r="AD171" s="1" t="str">
        <f ca="1">IFERROR(__xludf.DUMMYFUNCTION("""COMPUTED_VALUE"""),"A little bit")</f>
        <v>A little bit</v>
      </c>
      <c r="AE171" s="1" t="str">
        <f ca="1">IFERROR(__xludf.DUMMYFUNCTION("""COMPUTED_VALUE"""),"A little bit")</f>
        <v>A little bit</v>
      </c>
      <c r="AF171" s="1" t="str">
        <f ca="1">IFERROR(__xludf.DUMMYFUNCTION("""COMPUTED_VALUE"""),"Rarely")</f>
        <v>Rarely</v>
      </c>
      <c r="AG171" s="1" t="str">
        <f ca="1">IFERROR(__xludf.DUMMYFUNCTION("""COMPUTED_VALUE"""),"Sometimes")</f>
        <v>Sometimes</v>
      </c>
      <c r="AH171" s="1" t="str">
        <f ca="1">IFERROR(__xludf.DUMMYFUNCTION("""COMPUTED_VALUE"""),"Rarely")</f>
        <v>Rarely</v>
      </c>
      <c r="AI171" s="1" t="str">
        <f ca="1">IFERROR(__xludf.DUMMYFUNCTION("""COMPUTED_VALUE"""),"Rarely")</f>
        <v>Rarely</v>
      </c>
      <c r="AJ171" s="1" t="str">
        <f ca="1">IFERROR(__xludf.DUMMYFUNCTION("""COMPUTED_VALUE"""),"Rarely")</f>
        <v>Rarely</v>
      </c>
      <c r="AK171" s="1" t="str">
        <f ca="1">IFERROR(__xludf.DUMMYFUNCTION("""COMPUTED_VALUE"""),"Rarely")</f>
        <v>Rarely</v>
      </c>
      <c r="AL171" s="1" t="str">
        <f ca="1">IFERROR(__xludf.DUMMYFUNCTION("""COMPUTED_VALUE"""),"Rarely")</f>
        <v>Rarely</v>
      </c>
      <c r="AM171" s="1" t="str">
        <f ca="1">IFERROR(__xludf.DUMMYFUNCTION("""COMPUTED_VALUE"""),"Never")</f>
        <v>Never</v>
      </c>
      <c r="AN171" s="1" t="str">
        <f ca="1">IFERROR(__xludf.DUMMYFUNCTION("""COMPUTED_VALUE"""),"Rarely")</f>
        <v>Rarely</v>
      </c>
      <c r="AO171" s="1" t="str">
        <f ca="1">IFERROR(__xludf.DUMMYFUNCTION("""COMPUTED_VALUE"""),"Rarely")</f>
        <v>Rarely</v>
      </c>
      <c r="AP171" s="1" t="str">
        <f ca="1">IFERROR(__xludf.DUMMYFUNCTION("""COMPUTED_VALUE"""),"Rarely")</f>
        <v>Rarely</v>
      </c>
      <c r="AQ171" s="1" t="str">
        <f ca="1">IFERROR(__xludf.DUMMYFUNCTION("""COMPUTED_VALUE"""),"Never")</f>
        <v>Never</v>
      </c>
      <c r="AR171" s="1" t="str">
        <f ca="1">IFERROR(__xludf.DUMMYFUNCTION("""COMPUTED_VALUE"""),"Never")</f>
        <v>Never</v>
      </c>
      <c r="AS171" s="1" t="str">
        <f ca="1">IFERROR(__xludf.DUMMYFUNCTION("""COMPUTED_VALUE"""),"Disagree")</f>
        <v>Disagree</v>
      </c>
      <c r="AT171" s="1" t="str">
        <f ca="1">IFERROR(__xludf.DUMMYFUNCTION("""COMPUTED_VALUE"""),"Disagree")</f>
        <v>Disagree</v>
      </c>
      <c r="AU171" s="1" t="str">
        <f ca="1">IFERROR(__xludf.DUMMYFUNCTION("""COMPUTED_VALUE"""),"Neutral")</f>
        <v>Neutral</v>
      </c>
      <c r="AV171" s="1" t="str">
        <f ca="1">IFERROR(__xludf.DUMMYFUNCTION("""COMPUTED_VALUE"""),"Strongly Disagree")</f>
        <v>Strongly Disagree</v>
      </c>
      <c r="AW171" s="1" t="str">
        <f ca="1">IFERROR(__xludf.DUMMYFUNCTION("""COMPUTED_VALUE"""),"Disagree")</f>
        <v>Disagree</v>
      </c>
      <c r="AX171" s="1" t="str">
        <f ca="1">IFERROR(__xludf.DUMMYFUNCTION("""COMPUTED_VALUE"""),"Disagree")</f>
        <v>Disagree</v>
      </c>
      <c r="AY171" s="1" t="str">
        <f ca="1">IFERROR(__xludf.DUMMYFUNCTION("""COMPUTED_VALUE"""),"Disagree")</f>
        <v>Disagree</v>
      </c>
      <c r="AZ171" s="1" t="str">
        <f ca="1">IFERROR(__xludf.DUMMYFUNCTION("""COMPUTED_VALUE"""),"Neutral")</f>
        <v>Neutral</v>
      </c>
      <c r="BA171" s="1" t="str">
        <f ca="1">IFERROR(__xludf.DUMMYFUNCTION("""COMPUTED_VALUE"""),"Agree")</f>
        <v>Agree</v>
      </c>
      <c r="BB171" s="1" t="str">
        <f ca="1">IFERROR(__xludf.DUMMYFUNCTION("""COMPUTED_VALUE"""),"Neutral")</f>
        <v>Neutral</v>
      </c>
      <c r="BC171" s="1" t="str">
        <f ca="1">IFERROR(__xludf.DUMMYFUNCTION("""COMPUTED_VALUE"""),"Join in Positive/ Healthy Family Activities, Exercise")</f>
        <v>Join in Positive/ Healthy Family Activities, Exercise</v>
      </c>
      <c r="BD171" s="1" t="str">
        <f ca="1">IFERROR(__xludf.DUMMYFUNCTION("""COMPUTED_VALUE"""),"Never")</f>
        <v>Never</v>
      </c>
      <c r="BF171" s="1">
        <f t="shared" ca="1" si="0"/>
        <v>1</v>
      </c>
      <c r="BG171" s="7">
        <f t="shared" ca="1" si="1"/>
        <v>4</v>
      </c>
      <c r="BH171" s="1">
        <f t="shared" ca="1" si="2"/>
        <v>3</v>
      </c>
      <c r="BI171" s="10">
        <f t="shared" ca="1" si="3"/>
        <v>1</v>
      </c>
      <c r="BJ171" s="10">
        <f t="shared" ca="1" si="4"/>
        <v>2</v>
      </c>
      <c r="BK171" s="10">
        <f t="shared" ca="1" si="5"/>
        <v>3</v>
      </c>
      <c r="BL171" s="10">
        <f t="shared" ref="BL171:BM171" ca="1" si="1014">IF(I171="Yes",1,IF(I171="No",2))</f>
        <v>1</v>
      </c>
      <c r="BM171" s="10">
        <f t="shared" ca="1" si="1014"/>
        <v>1</v>
      </c>
      <c r="BN171" s="10">
        <f t="shared" ca="1" si="7"/>
        <v>2</v>
      </c>
      <c r="BO171" s="10">
        <f t="shared" ref="BO171:BP171" ca="1" si="1015">IF(L171="Strongly Disagree",1,IF(L171="Disagree",2,IF(L171="Neutral",3,IF(L171="Agree",4,IF(L171="Strongly Agree",5)))))</f>
        <v>3</v>
      </c>
      <c r="BP171" s="10">
        <f t="shared" ca="1" si="1015"/>
        <v>3</v>
      </c>
      <c r="BQ171" s="10">
        <f t="shared" ca="1" si="9"/>
        <v>2</v>
      </c>
      <c r="BR171" s="1">
        <f t="shared" ca="1" si="10"/>
        <v>3</v>
      </c>
      <c r="BS171" s="10">
        <f t="shared" ref="BS171:CB171" ca="1" si="1016">IF(P171="Not at all",1,IF(P171="A little bit",2,IF(P171="Moderately",3,IF(P171="Quite a bit",4,IF(P171="Extremely",5)))))</f>
        <v>4</v>
      </c>
      <c r="BT171" s="10">
        <f t="shared" ca="1" si="1016"/>
        <v>3</v>
      </c>
      <c r="BU171" s="10">
        <f t="shared" ca="1" si="1016"/>
        <v>3</v>
      </c>
      <c r="BV171" s="10">
        <f t="shared" ca="1" si="1016"/>
        <v>3</v>
      </c>
      <c r="BW171" s="10">
        <f t="shared" ca="1" si="1016"/>
        <v>2</v>
      </c>
      <c r="BX171" s="10">
        <f t="shared" ca="1" si="1016"/>
        <v>3</v>
      </c>
      <c r="BY171" s="10">
        <f t="shared" ca="1" si="1016"/>
        <v>3</v>
      </c>
      <c r="BZ171" s="10">
        <f t="shared" ca="1" si="1016"/>
        <v>2</v>
      </c>
      <c r="CA171" s="10">
        <f t="shared" ca="1" si="1016"/>
        <v>3</v>
      </c>
      <c r="CB171" s="10">
        <f t="shared" ca="1" si="1016"/>
        <v>3</v>
      </c>
      <c r="CC171" s="10">
        <f t="shared" ca="1" si="12"/>
        <v>3</v>
      </c>
      <c r="CD171" s="10">
        <f t="shared" ref="CD171:CH171" ca="1" si="1017">IF(AA171="Not at all",1,IF(AA171="A little bit",2,IF(AA171="Moderately",3,IF(AA171="Quite a bit",4,IF(AA171="Extremely",5)))))</f>
        <v>3</v>
      </c>
      <c r="CE171" s="10">
        <f t="shared" ca="1" si="1017"/>
        <v>2</v>
      </c>
      <c r="CF171" s="10">
        <f t="shared" ca="1" si="1017"/>
        <v>2</v>
      </c>
      <c r="CG171" s="10">
        <f t="shared" ca="1" si="1017"/>
        <v>2</v>
      </c>
      <c r="CH171" s="10">
        <f t="shared" ca="1" si="1017"/>
        <v>2</v>
      </c>
      <c r="CI171" s="10">
        <f t="shared" ref="CI171:CT171" ca="1" si="1018">IF(AF171="Never",1,IF(AF171="Rarely",2,IF(AF171="Sometimes",3,IF(AF171="Often",4,IF(AF171="Very Often",5)))))</f>
        <v>2</v>
      </c>
      <c r="CJ171" s="10">
        <f t="shared" ca="1" si="1018"/>
        <v>3</v>
      </c>
      <c r="CK171" s="10">
        <f t="shared" ca="1" si="1018"/>
        <v>2</v>
      </c>
      <c r="CL171" s="10">
        <f t="shared" ca="1" si="1018"/>
        <v>2</v>
      </c>
      <c r="CM171" s="10">
        <f t="shared" ca="1" si="1018"/>
        <v>2</v>
      </c>
      <c r="CN171" s="10">
        <f t="shared" ca="1" si="1018"/>
        <v>2</v>
      </c>
      <c r="CO171" s="10">
        <f t="shared" ca="1" si="1018"/>
        <v>2</v>
      </c>
      <c r="CP171" s="10">
        <f t="shared" ca="1" si="1018"/>
        <v>1</v>
      </c>
      <c r="CQ171" s="10">
        <f t="shared" ca="1" si="1018"/>
        <v>2</v>
      </c>
      <c r="CR171" s="10">
        <f t="shared" ca="1" si="1018"/>
        <v>2</v>
      </c>
      <c r="CS171" s="10">
        <f t="shared" ca="1" si="1018"/>
        <v>2</v>
      </c>
      <c r="CT171" s="10">
        <f t="shared" ca="1" si="1018"/>
        <v>1</v>
      </c>
      <c r="CU171" s="10">
        <f t="shared" ca="1" si="15"/>
        <v>1</v>
      </c>
      <c r="CV171" s="1">
        <f t="shared" ref="CV171:DE171" ca="1" si="1019">IF(AS171="Strongly Disagree",1,IF(AS171="Disagree",2,IF(AS171="Neutral",3,IF(AS171="Agree",4,IF(AS171="Strongly Agree",5)))))</f>
        <v>2</v>
      </c>
      <c r="CW171" s="1">
        <f t="shared" ca="1" si="1019"/>
        <v>2</v>
      </c>
      <c r="CX171" s="1">
        <f t="shared" ca="1" si="1019"/>
        <v>3</v>
      </c>
      <c r="CY171" s="1">
        <f t="shared" ca="1" si="1019"/>
        <v>1</v>
      </c>
      <c r="CZ171" s="1">
        <f t="shared" ca="1" si="1019"/>
        <v>2</v>
      </c>
      <c r="DA171" s="1">
        <f t="shared" ca="1" si="1019"/>
        <v>2</v>
      </c>
      <c r="DB171" s="1">
        <f t="shared" ca="1" si="1019"/>
        <v>2</v>
      </c>
      <c r="DC171" s="1">
        <f t="shared" ca="1" si="1019"/>
        <v>3</v>
      </c>
      <c r="DD171" s="1">
        <f t="shared" ca="1" si="1019"/>
        <v>4</v>
      </c>
      <c r="DE171" s="1">
        <f t="shared" ca="1" si="1019"/>
        <v>3</v>
      </c>
      <c r="DG171" s="1">
        <f t="shared" ca="1" si="17"/>
        <v>1</v>
      </c>
    </row>
    <row r="172" spans="1:111" ht="15">
      <c r="A172" s="8">
        <f ca="1">IFERROR(__xludf.DUMMYFUNCTION("""COMPUTED_VALUE"""),43803.3530241666)</f>
        <v>43803.353024166601</v>
      </c>
      <c r="B172" s="1" t="str">
        <f ca="1">IFERROR(__xludf.DUMMYFUNCTION("""COMPUTED_VALUE"""),"Yes")</f>
        <v>Yes</v>
      </c>
      <c r="C172" s="3" t="str">
        <f ca="1">IFERROR(__xludf.DUMMYFUNCTION("""COMPUTED_VALUE"""),"Law Enforcement Professional  (Dispatch or other Civilian Department Member )")</f>
        <v>Law Enforcement Professional  (Dispatch or other Civilian Department Member )</v>
      </c>
      <c r="D172" s="1" t="str">
        <f ca="1">IFERROR(__xludf.DUMMYFUNCTION("""COMPUTED_VALUE"""),"7-13 years")</f>
        <v>7-13 years</v>
      </c>
      <c r="E172" s="1" t="str">
        <f ca="1">IFERROR(__xludf.DUMMYFUNCTION("""COMPUTED_VALUE"""),"A little bit")</f>
        <v>A little bit</v>
      </c>
      <c r="F172" s="1" t="str">
        <f ca="1">IFERROR(__xludf.DUMMYFUNCTION("""COMPUTED_VALUE"""),"No")</f>
        <v>No</v>
      </c>
      <c r="G172" s="1" t="str">
        <f ca="1">IFERROR(__xludf.DUMMYFUNCTION("""COMPUTED_VALUE"""),"Sometimes")</f>
        <v>Sometimes</v>
      </c>
      <c r="H172" s="1" t="str">
        <f ca="1">IFERROR(__xludf.DUMMYFUNCTION("""COMPUTED_VALUE"""),"A little bit")</f>
        <v>A little bit</v>
      </c>
      <c r="I172" s="1" t="str">
        <f ca="1">IFERROR(__xludf.DUMMYFUNCTION("""COMPUTED_VALUE"""),"Yes")</f>
        <v>Yes</v>
      </c>
      <c r="J172" s="1" t="str">
        <f ca="1">IFERROR(__xludf.DUMMYFUNCTION("""COMPUTED_VALUE"""),"Yes")</f>
        <v>Yes</v>
      </c>
      <c r="K172" s="1" t="str">
        <f ca="1">IFERROR(__xludf.DUMMYFUNCTION("""COMPUTED_VALUE"""),"Rarely")</f>
        <v>Rarely</v>
      </c>
      <c r="L172" s="1" t="str">
        <f ca="1">IFERROR(__xludf.DUMMYFUNCTION("""COMPUTED_VALUE"""),"Neutral")</f>
        <v>Neutral</v>
      </c>
      <c r="M172" s="1" t="str">
        <f ca="1">IFERROR(__xludf.DUMMYFUNCTION("""COMPUTED_VALUE"""),"Agree")</f>
        <v>Agree</v>
      </c>
      <c r="N172" s="1" t="str">
        <f ca="1">IFERROR(__xludf.DUMMYFUNCTION("""COMPUTED_VALUE"""),"Moderately")</f>
        <v>Moderately</v>
      </c>
      <c r="O172" s="1" t="str">
        <f ca="1">IFERROR(__xludf.DUMMYFUNCTION("""COMPUTED_VALUE"""),"Neutral")</f>
        <v>Neutral</v>
      </c>
      <c r="P172" s="1" t="str">
        <f ca="1">IFERROR(__xludf.DUMMYFUNCTION("""COMPUTED_VALUE"""),"Extremely")</f>
        <v>Extremely</v>
      </c>
      <c r="Q172" s="1" t="str">
        <f ca="1">IFERROR(__xludf.DUMMYFUNCTION("""COMPUTED_VALUE"""),"Extremely")</f>
        <v>Extremely</v>
      </c>
      <c r="R172" s="1" t="str">
        <f ca="1">IFERROR(__xludf.DUMMYFUNCTION("""COMPUTED_VALUE"""),"Extremely")</f>
        <v>Extremely</v>
      </c>
      <c r="S172" s="1" t="str">
        <f ca="1">IFERROR(__xludf.DUMMYFUNCTION("""COMPUTED_VALUE"""),"Quite a bit")</f>
        <v>Quite a bit</v>
      </c>
      <c r="T172" s="1" t="str">
        <f ca="1">IFERROR(__xludf.DUMMYFUNCTION("""COMPUTED_VALUE"""),"Quite a bit")</f>
        <v>Quite a bit</v>
      </c>
      <c r="U172" s="1" t="str">
        <f ca="1">IFERROR(__xludf.DUMMYFUNCTION("""COMPUTED_VALUE"""),"Extremely")</f>
        <v>Extremely</v>
      </c>
      <c r="V172" s="1" t="str">
        <f ca="1">IFERROR(__xludf.DUMMYFUNCTION("""COMPUTED_VALUE"""),"Moderately")</f>
        <v>Moderately</v>
      </c>
      <c r="W172" s="1" t="str">
        <f ca="1">IFERROR(__xludf.DUMMYFUNCTION("""COMPUTED_VALUE"""),"Extremely")</f>
        <v>Extremely</v>
      </c>
      <c r="X172" s="1" t="str">
        <f ca="1">IFERROR(__xludf.DUMMYFUNCTION("""COMPUTED_VALUE"""),"Extremely")</f>
        <v>Extremely</v>
      </c>
      <c r="Y172" s="1" t="str">
        <f ca="1">IFERROR(__xludf.DUMMYFUNCTION("""COMPUTED_VALUE"""),"Extremely")</f>
        <v>Extremely</v>
      </c>
      <c r="Z172" s="1" t="str">
        <f ca="1">IFERROR(__xludf.DUMMYFUNCTION("""COMPUTED_VALUE"""),"Both")</f>
        <v>Both</v>
      </c>
      <c r="AA172" s="1" t="str">
        <f ca="1">IFERROR(__xludf.DUMMYFUNCTION("""COMPUTED_VALUE"""),"Moderately")</f>
        <v>Moderately</v>
      </c>
      <c r="AB172" s="1" t="str">
        <f ca="1">IFERROR(__xludf.DUMMYFUNCTION("""COMPUTED_VALUE"""),"Moderately")</f>
        <v>Moderately</v>
      </c>
      <c r="AC172" s="1" t="str">
        <f ca="1">IFERROR(__xludf.DUMMYFUNCTION("""COMPUTED_VALUE"""),"A little bit")</f>
        <v>A little bit</v>
      </c>
      <c r="AD172" s="1" t="str">
        <f ca="1">IFERROR(__xludf.DUMMYFUNCTION("""COMPUTED_VALUE"""),"Not at all")</f>
        <v>Not at all</v>
      </c>
      <c r="AE172" s="1" t="str">
        <f ca="1">IFERROR(__xludf.DUMMYFUNCTION("""COMPUTED_VALUE"""),"A little bit")</f>
        <v>A little bit</v>
      </c>
      <c r="AF172" s="1" t="str">
        <f ca="1">IFERROR(__xludf.DUMMYFUNCTION("""COMPUTED_VALUE"""),"Often")</f>
        <v>Often</v>
      </c>
      <c r="AG172" s="1" t="str">
        <f ca="1">IFERROR(__xludf.DUMMYFUNCTION("""COMPUTED_VALUE"""),"Rarely")</f>
        <v>Rarely</v>
      </c>
      <c r="AH172" s="1" t="str">
        <f ca="1">IFERROR(__xludf.DUMMYFUNCTION("""COMPUTED_VALUE"""),"Never")</f>
        <v>Never</v>
      </c>
      <c r="AI172" s="1" t="str">
        <f ca="1">IFERROR(__xludf.DUMMYFUNCTION("""COMPUTED_VALUE"""),"Never")</f>
        <v>Never</v>
      </c>
      <c r="AJ172" s="1" t="str">
        <f ca="1">IFERROR(__xludf.DUMMYFUNCTION("""COMPUTED_VALUE"""),"Rarely")</f>
        <v>Rarely</v>
      </c>
      <c r="AK172" s="1" t="str">
        <f ca="1">IFERROR(__xludf.DUMMYFUNCTION("""COMPUTED_VALUE"""),"Rarely")</f>
        <v>Rarely</v>
      </c>
      <c r="AL172" s="1" t="str">
        <f ca="1">IFERROR(__xludf.DUMMYFUNCTION("""COMPUTED_VALUE"""),"Sometimes")</f>
        <v>Sometimes</v>
      </c>
      <c r="AM172" s="1" t="str">
        <f ca="1">IFERROR(__xludf.DUMMYFUNCTION("""COMPUTED_VALUE"""),"Never")</f>
        <v>Never</v>
      </c>
      <c r="AN172" s="1" t="str">
        <f ca="1">IFERROR(__xludf.DUMMYFUNCTION("""COMPUTED_VALUE"""),"Rarely")</f>
        <v>Rarely</v>
      </c>
      <c r="AO172" s="1" t="str">
        <f ca="1">IFERROR(__xludf.DUMMYFUNCTION("""COMPUTED_VALUE"""),"Never")</f>
        <v>Never</v>
      </c>
      <c r="AP172" s="1" t="str">
        <f ca="1">IFERROR(__xludf.DUMMYFUNCTION("""COMPUTED_VALUE"""),"Never")</f>
        <v>Never</v>
      </c>
      <c r="AQ172" s="1" t="str">
        <f ca="1">IFERROR(__xludf.DUMMYFUNCTION("""COMPUTED_VALUE"""),"Never")</f>
        <v>Never</v>
      </c>
      <c r="AR172" s="1" t="str">
        <f ca="1">IFERROR(__xludf.DUMMYFUNCTION("""COMPUTED_VALUE"""),"Never")</f>
        <v>Never</v>
      </c>
      <c r="AS172" s="1" t="str">
        <f ca="1">IFERROR(__xludf.DUMMYFUNCTION("""COMPUTED_VALUE"""),"Disagree")</f>
        <v>Disagree</v>
      </c>
      <c r="AT172" s="1" t="str">
        <f ca="1">IFERROR(__xludf.DUMMYFUNCTION("""COMPUTED_VALUE"""),"Neutral")</f>
        <v>Neutral</v>
      </c>
      <c r="AU172" s="1" t="str">
        <f ca="1">IFERROR(__xludf.DUMMYFUNCTION("""COMPUTED_VALUE"""),"Strongly Disagree")</f>
        <v>Strongly Disagree</v>
      </c>
      <c r="AV172" s="1" t="str">
        <f ca="1">IFERROR(__xludf.DUMMYFUNCTION("""COMPUTED_VALUE"""),"Strongly Disagree")</f>
        <v>Strongly Disagree</v>
      </c>
      <c r="AW172" s="1" t="str">
        <f ca="1">IFERROR(__xludf.DUMMYFUNCTION("""COMPUTED_VALUE"""),"Disagree")</f>
        <v>Disagree</v>
      </c>
      <c r="AX172" s="1" t="str">
        <f ca="1">IFERROR(__xludf.DUMMYFUNCTION("""COMPUTED_VALUE"""),"Disagree")</f>
        <v>Disagree</v>
      </c>
      <c r="AY172" s="1" t="str">
        <f ca="1">IFERROR(__xludf.DUMMYFUNCTION("""COMPUTED_VALUE"""),"Disagree")</f>
        <v>Disagree</v>
      </c>
      <c r="AZ172" s="1" t="str">
        <f ca="1">IFERROR(__xludf.DUMMYFUNCTION("""COMPUTED_VALUE"""),"Strongly Disagree")</f>
        <v>Strongly Disagree</v>
      </c>
      <c r="BA172" s="1" t="str">
        <f ca="1">IFERROR(__xludf.DUMMYFUNCTION("""COMPUTED_VALUE"""),"Strongly Agree")</f>
        <v>Strongly Agree</v>
      </c>
      <c r="BB172" s="1" t="str">
        <f ca="1">IFERROR(__xludf.DUMMYFUNCTION("""COMPUTED_VALUE"""),"Agree")</f>
        <v>Agree</v>
      </c>
      <c r="BC172" s="1" t="str">
        <f ca="1">IFERROR(__xludf.DUMMYFUNCTION("""COMPUTED_VALUE"""),"Drinking Alcohol (4 or more drinks), Join in Positive/ Healthy Family Activities, Exercise, Talk to others outside of the department about your hard shift, Participate in Healthy Recreation/Hobbies, Talk to only those inside the department about your hard"&amp;" shift")</f>
        <v>Drinking Alcohol (4 or more drinks), Join in Positive/ Healthy Family Activities, Exercise, Talk to others outside of the department about your hard shift, Participate in Healthy Recreation/Hobbies, Talk to only those inside the department about your hard shift</v>
      </c>
      <c r="BD172" s="1" t="str">
        <f ca="1">IFERROR(__xludf.DUMMYFUNCTION("""COMPUTED_VALUE"""),"Sometimes")</f>
        <v>Sometimes</v>
      </c>
      <c r="BF172" s="1">
        <f t="shared" ca="1" si="0"/>
        <v>2</v>
      </c>
      <c r="BG172" s="7">
        <f t="shared" ca="1" si="1"/>
        <v>2</v>
      </c>
      <c r="BH172" s="1">
        <f t="shared" ca="1" si="2"/>
        <v>2</v>
      </c>
      <c r="BI172" s="10">
        <f t="shared" ca="1" si="3"/>
        <v>2</v>
      </c>
      <c r="BJ172" s="10">
        <f t="shared" ca="1" si="4"/>
        <v>3</v>
      </c>
      <c r="BK172" s="10">
        <f t="shared" ca="1" si="5"/>
        <v>2</v>
      </c>
      <c r="BL172" s="10">
        <f t="shared" ref="BL172:BM172" ca="1" si="1020">IF(I172="Yes",1,IF(I172="No",2))</f>
        <v>1</v>
      </c>
      <c r="BM172" s="10">
        <f t="shared" ca="1" si="1020"/>
        <v>1</v>
      </c>
      <c r="BN172" s="10">
        <f t="shared" ca="1" si="7"/>
        <v>2</v>
      </c>
      <c r="BO172" s="10">
        <f t="shared" ref="BO172:BP172" ca="1" si="1021">IF(L172="Strongly Disagree",1,IF(L172="Disagree",2,IF(L172="Neutral",3,IF(L172="Agree",4,IF(L172="Strongly Agree",5)))))</f>
        <v>3</v>
      </c>
      <c r="BP172" s="10">
        <f t="shared" ca="1" si="1021"/>
        <v>4</v>
      </c>
      <c r="BQ172" s="10">
        <f t="shared" ca="1" si="9"/>
        <v>3</v>
      </c>
      <c r="BR172" s="1">
        <f t="shared" ca="1" si="10"/>
        <v>3</v>
      </c>
      <c r="BS172" s="10">
        <f t="shared" ref="BS172:CB172" ca="1" si="1022">IF(P172="Not at all",1,IF(P172="A little bit",2,IF(P172="Moderately",3,IF(P172="Quite a bit",4,IF(P172="Extremely",5)))))</f>
        <v>5</v>
      </c>
      <c r="BT172" s="10">
        <f t="shared" ca="1" si="1022"/>
        <v>5</v>
      </c>
      <c r="BU172" s="10">
        <f t="shared" ca="1" si="1022"/>
        <v>5</v>
      </c>
      <c r="BV172" s="10">
        <f t="shared" ca="1" si="1022"/>
        <v>4</v>
      </c>
      <c r="BW172" s="10">
        <f t="shared" ca="1" si="1022"/>
        <v>4</v>
      </c>
      <c r="BX172" s="10">
        <f t="shared" ca="1" si="1022"/>
        <v>5</v>
      </c>
      <c r="BY172" s="10">
        <f t="shared" ca="1" si="1022"/>
        <v>3</v>
      </c>
      <c r="BZ172" s="10">
        <f t="shared" ca="1" si="1022"/>
        <v>5</v>
      </c>
      <c r="CA172" s="10">
        <f t="shared" ca="1" si="1022"/>
        <v>5</v>
      </c>
      <c r="CB172" s="10">
        <f t="shared" ca="1" si="1022"/>
        <v>5</v>
      </c>
      <c r="CC172" s="10">
        <f t="shared" ca="1" si="12"/>
        <v>3</v>
      </c>
      <c r="CD172" s="10">
        <f t="shared" ref="CD172:CH172" ca="1" si="1023">IF(AA172="Not at all",1,IF(AA172="A little bit",2,IF(AA172="Moderately",3,IF(AA172="Quite a bit",4,IF(AA172="Extremely",5)))))</f>
        <v>3</v>
      </c>
      <c r="CE172" s="10">
        <f t="shared" ca="1" si="1023"/>
        <v>3</v>
      </c>
      <c r="CF172" s="10">
        <f t="shared" ca="1" si="1023"/>
        <v>2</v>
      </c>
      <c r="CG172" s="10">
        <f t="shared" ca="1" si="1023"/>
        <v>1</v>
      </c>
      <c r="CH172" s="10">
        <f t="shared" ca="1" si="1023"/>
        <v>2</v>
      </c>
      <c r="CI172" s="10">
        <f t="shared" ref="CI172:CT172" ca="1" si="1024">IF(AF172="Never",1,IF(AF172="Rarely",2,IF(AF172="Sometimes",3,IF(AF172="Often",4,IF(AF172="Very Often",5)))))</f>
        <v>4</v>
      </c>
      <c r="CJ172" s="10">
        <f t="shared" ca="1" si="1024"/>
        <v>2</v>
      </c>
      <c r="CK172" s="10">
        <f t="shared" ca="1" si="1024"/>
        <v>1</v>
      </c>
      <c r="CL172" s="10">
        <f t="shared" ca="1" si="1024"/>
        <v>1</v>
      </c>
      <c r="CM172" s="10">
        <f t="shared" ca="1" si="1024"/>
        <v>2</v>
      </c>
      <c r="CN172" s="10">
        <f t="shared" ca="1" si="1024"/>
        <v>2</v>
      </c>
      <c r="CO172" s="10">
        <f t="shared" ca="1" si="1024"/>
        <v>3</v>
      </c>
      <c r="CP172" s="10">
        <f t="shared" ca="1" si="1024"/>
        <v>1</v>
      </c>
      <c r="CQ172" s="10">
        <f t="shared" ca="1" si="1024"/>
        <v>2</v>
      </c>
      <c r="CR172" s="10">
        <f t="shared" ca="1" si="1024"/>
        <v>1</v>
      </c>
      <c r="CS172" s="10">
        <f t="shared" ca="1" si="1024"/>
        <v>1</v>
      </c>
      <c r="CT172" s="10">
        <f t="shared" ca="1" si="1024"/>
        <v>1</v>
      </c>
      <c r="CU172" s="10">
        <f t="shared" ca="1" si="15"/>
        <v>1</v>
      </c>
      <c r="CV172" s="1">
        <f t="shared" ref="CV172:DE172" ca="1" si="1025">IF(AS172="Strongly Disagree",1,IF(AS172="Disagree",2,IF(AS172="Neutral",3,IF(AS172="Agree",4,IF(AS172="Strongly Agree",5)))))</f>
        <v>2</v>
      </c>
      <c r="CW172" s="1">
        <f t="shared" ca="1" si="1025"/>
        <v>3</v>
      </c>
      <c r="CX172" s="1">
        <f t="shared" ca="1" si="1025"/>
        <v>1</v>
      </c>
      <c r="CY172" s="1">
        <f t="shared" ca="1" si="1025"/>
        <v>1</v>
      </c>
      <c r="CZ172" s="1">
        <f t="shared" ca="1" si="1025"/>
        <v>2</v>
      </c>
      <c r="DA172" s="1">
        <f t="shared" ca="1" si="1025"/>
        <v>2</v>
      </c>
      <c r="DB172" s="1">
        <f t="shared" ca="1" si="1025"/>
        <v>2</v>
      </c>
      <c r="DC172" s="1">
        <f t="shared" ca="1" si="1025"/>
        <v>1</v>
      </c>
      <c r="DD172" s="1">
        <f t="shared" ca="1" si="1025"/>
        <v>5</v>
      </c>
      <c r="DE172" s="1">
        <f t="shared" ca="1" si="1025"/>
        <v>4</v>
      </c>
      <c r="DG172" s="1">
        <f t="shared" ca="1" si="17"/>
        <v>3</v>
      </c>
    </row>
    <row r="173" spans="1:111" ht="15">
      <c r="A173" s="8">
        <f ca="1">IFERROR(__xludf.DUMMYFUNCTION("""COMPUTED_VALUE"""),43803.3653706597)</f>
        <v>43803.365370659703</v>
      </c>
      <c r="B173" s="1" t="str">
        <f ca="1">IFERROR(__xludf.DUMMYFUNCTION("""COMPUTED_VALUE"""),"Yes")</f>
        <v>Yes</v>
      </c>
      <c r="C173" s="3" t="str">
        <f ca="1">IFERROR(__xludf.DUMMYFUNCTION("""COMPUTED_VALUE"""),"Law Enforcement Professional  (Dispatch or other Civilian Department Member )")</f>
        <v>Law Enforcement Professional  (Dispatch or other Civilian Department Member )</v>
      </c>
      <c r="D173" s="1" t="str">
        <f ca="1">IFERROR(__xludf.DUMMYFUNCTION("""COMPUTED_VALUE"""),"7-13 years")</f>
        <v>7-13 years</v>
      </c>
      <c r="E173" s="1" t="str">
        <f ca="1">IFERROR(__xludf.DUMMYFUNCTION("""COMPUTED_VALUE"""),"Moderately")</f>
        <v>Moderately</v>
      </c>
      <c r="F173" s="1" t="str">
        <f ca="1">IFERROR(__xludf.DUMMYFUNCTION("""COMPUTED_VALUE"""),"No")</f>
        <v>No</v>
      </c>
      <c r="G173" s="1" t="str">
        <f ca="1">IFERROR(__xludf.DUMMYFUNCTION("""COMPUTED_VALUE"""),"Rarely")</f>
        <v>Rarely</v>
      </c>
      <c r="H173" s="1" t="str">
        <f ca="1">IFERROR(__xludf.DUMMYFUNCTION("""COMPUTED_VALUE"""),"A little bit")</f>
        <v>A little bit</v>
      </c>
      <c r="I173" s="1" t="str">
        <f ca="1">IFERROR(__xludf.DUMMYFUNCTION("""COMPUTED_VALUE"""),"No")</f>
        <v>No</v>
      </c>
      <c r="J173" s="1" t="str">
        <f ca="1">IFERROR(__xludf.DUMMYFUNCTION("""COMPUTED_VALUE"""),"No")</f>
        <v>No</v>
      </c>
      <c r="K173" s="1" t="str">
        <f ca="1">IFERROR(__xludf.DUMMYFUNCTION("""COMPUTED_VALUE"""),"Never")</f>
        <v>Never</v>
      </c>
      <c r="L173" s="1" t="str">
        <f ca="1">IFERROR(__xludf.DUMMYFUNCTION("""COMPUTED_VALUE"""),"Strongly Disagree")</f>
        <v>Strongly Disagree</v>
      </c>
      <c r="M173" s="1" t="str">
        <f ca="1">IFERROR(__xludf.DUMMYFUNCTION("""COMPUTED_VALUE"""),"Strongly Disagree")</f>
        <v>Strongly Disagree</v>
      </c>
      <c r="N173" s="1" t="str">
        <f ca="1">IFERROR(__xludf.DUMMYFUNCTION("""COMPUTED_VALUE"""),"Not at all")</f>
        <v>Not at all</v>
      </c>
      <c r="O173" s="1" t="str">
        <f ca="1">IFERROR(__xludf.DUMMYFUNCTION("""COMPUTED_VALUE"""),"Strongly disagree")</f>
        <v>Strongly disagree</v>
      </c>
      <c r="P173" s="1" t="str">
        <f ca="1">IFERROR(__xludf.DUMMYFUNCTION("""COMPUTED_VALUE"""),"Moderately")</f>
        <v>Moderately</v>
      </c>
      <c r="Q173" s="1" t="str">
        <f ca="1">IFERROR(__xludf.DUMMYFUNCTION("""COMPUTED_VALUE"""),"Moderately")</f>
        <v>Moderately</v>
      </c>
      <c r="R173" s="1" t="str">
        <f ca="1">IFERROR(__xludf.DUMMYFUNCTION("""COMPUTED_VALUE"""),"Moderately")</f>
        <v>Moderately</v>
      </c>
      <c r="S173" s="1" t="str">
        <f ca="1">IFERROR(__xludf.DUMMYFUNCTION("""COMPUTED_VALUE"""),"Not at all")</f>
        <v>Not at all</v>
      </c>
      <c r="T173" s="1" t="str">
        <f ca="1">IFERROR(__xludf.DUMMYFUNCTION("""COMPUTED_VALUE"""),"Not at all")</f>
        <v>Not at all</v>
      </c>
      <c r="U173" s="1" t="str">
        <f ca="1">IFERROR(__xludf.DUMMYFUNCTION("""COMPUTED_VALUE"""),"Not at all")</f>
        <v>Not at all</v>
      </c>
      <c r="V173" s="1" t="str">
        <f ca="1">IFERROR(__xludf.DUMMYFUNCTION("""COMPUTED_VALUE"""),"Not at all")</f>
        <v>Not at all</v>
      </c>
      <c r="W173" s="1" t="str">
        <f ca="1">IFERROR(__xludf.DUMMYFUNCTION("""COMPUTED_VALUE"""),"Not at all")</f>
        <v>Not at all</v>
      </c>
      <c r="X173" s="1" t="str">
        <f ca="1">IFERROR(__xludf.DUMMYFUNCTION("""COMPUTED_VALUE"""),"Not at all")</f>
        <v>Not at all</v>
      </c>
      <c r="Y173" s="1" t="str">
        <f ca="1">IFERROR(__xludf.DUMMYFUNCTION("""COMPUTED_VALUE"""),"Not at all")</f>
        <v>Not at all</v>
      </c>
      <c r="Z173" s="1" t="str">
        <f ca="1">IFERROR(__xludf.DUMMYFUNCTION("""COMPUTED_VALUE"""),"Not at all")</f>
        <v>Not at all</v>
      </c>
      <c r="AA173" s="1" t="str">
        <f ca="1">IFERROR(__xludf.DUMMYFUNCTION("""COMPUTED_VALUE"""),"Not at all")</f>
        <v>Not at all</v>
      </c>
      <c r="AB173" s="1" t="str">
        <f ca="1">IFERROR(__xludf.DUMMYFUNCTION("""COMPUTED_VALUE"""),"Not at all")</f>
        <v>Not at all</v>
      </c>
      <c r="AC173" s="1" t="str">
        <f ca="1">IFERROR(__xludf.DUMMYFUNCTION("""COMPUTED_VALUE"""),"Not at all")</f>
        <v>Not at all</v>
      </c>
      <c r="AD173" s="1" t="str">
        <f ca="1">IFERROR(__xludf.DUMMYFUNCTION("""COMPUTED_VALUE"""),"Not at all")</f>
        <v>Not at all</v>
      </c>
      <c r="AE173" s="1" t="str">
        <f ca="1">IFERROR(__xludf.DUMMYFUNCTION("""COMPUTED_VALUE"""),"Not at all")</f>
        <v>Not at all</v>
      </c>
      <c r="AF173" s="1" t="str">
        <f ca="1">IFERROR(__xludf.DUMMYFUNCTION("""COMPUTED_VALUE"""),"Never")</f>
        <v>Never</v>
      </c>
      <c r="AG173" s="1" t="str">
        <f ca="1">IFERROR(__xludf.DUMMYFUNCTION("""COMPUTED_VALUE"""),"Never")</f>
        <v>Never</v>
      </c>
      <c r="AH173" s="1" t="str">
        <f ca="1">IFERROR(__xludf.DUMMYFUNCTION("""COMPUTED_VALUE"""),"Never")</f>
        <v>Never</v>
      </c>
      <c r="AI173" s="1" t="str">
        <f ca="1">IFERROR(__xludf.DUMMYFUNCTION("""COMPUTED_VALUE"""),"Never")</f>
        <v>Never</v>
      </c>
      <c r="AJ173" s="1" t="str">
        <f ca="1">IFERROR(__xludf.DUMMYFUNCTION("""COMPUTED_VALUE"""),"Never")</f>
        <v>Never</v>
      </c>
      <c r="AK173" s="1" t="str">
        <f ca="1">IFERROR(__xludf.DUMMYFUNCTION("""COMPUTED_VALUE"""),"Never")</f>
        <v>Never</v>
      </c>
      <c r="AL173" s="1" t="str">
        <f ca="1">IFERROR(__xludf.DUMMYFUNCTION("""COMPUTED_VALUE"""),"Never")</f>
        <v>Never</v>
      </c>
      <c r="AM173" s="1" t="str">
        <f ca="1">IFERROR(__xludf.DUMMYFUNCTION("""COMPUTED_VALUE"""),"Never")</f>
        <v>Never</v>
      </c>
      <c r="AN173" s="1" t="str">
        <f ca="1">IFERROR(__xludf.DUMMYFUNCTION("""COMPUTED_VALUE"""),"Never")</f>
        <v>Never</v>
      </c>
      <c r="AO173" s="1" t="str">
        <f ca="1">IFERROR(__xludf.DUMMYFUNCTION("""COMPUTED_VALUE"""),"Never")</f>
        <v>Never</v>
      </c>
      <c r="AP173" s="1" t="str">
        <f ca="1">IFERROR(__xludf.DUMMYFUNCTION("""COMPUTED_VALUE"""),"Never")</f>
        <v>Never</v>
      </c>
      <c r="AQ173" s="1" t="str">
        <f ca="1">IFERROR(__xludf.DUMMYFUNCTION("""COMPUTED_VALUE"""),"Never")</f>
        <v>Never</v>
      </c>
      <c r="AR173" s="1" t="str">
        <f ca="1">IFERROR(__xludf.DUMMYFUNCTION("""COMPUTED_VALUE"""),"Never")</f>
        <v>Never</v>
      </c>
      <c r="AS173" s="1" t="str">
        <f ca="1">IFERROR(__xludf.DUMMYFUNCTION("""COMPUTED_VALUE"""),"Strongly Disagree")</f>
        <v>Strongly Disagree</v>
      </c>
      <c r="AT173" s="1" t="str">
        <f ca="1">IFERROR(__xludf.DUMMYFUNCTION("""COMPUTED_VALUE"""),"Strongly Disagree")</f>
        <v>Strongly Disagree</v>
      </c>
      <c r="AU173" s="1" t="str">
        <f ca="1">IFERROR(__xludf.DUMMYFUNCTION("""COMPUTED_VALUE"""),"Strongly Disagree")</f>
        <v>Strongly Disagree</v>
      </c>
      <c r="AV173" s="1" t="str">
        <f ca="1">IFERROR(__xludf.DUMMYFUNCTION("""COMPUTED_VALUE"""),"Strongly Disagree")</f>
        <v>Strongly Disagree</v>
      </c>
      <c r="AW173" s="1" t="str">
        <f ca="1">IFERROR(__xludf.DUMMYFUNCTION("""COMPUTED_VALUE"""),"Neutral")</f>
        <v>Neutral</v>
      </c>
      <c r="AX173" s="1" t="str">
        <f ca="1">IFERROR(__xludf.DUMMYFUNCTION("""COMPUTED_VALUE"""),"Agree")</f>
        <v>Agree</v>
      </c>
      <c r="AY173" s="1" t="str">
        <f ca="1">IFERROR(__xludf.DUMMYFUNCTION("""COMPUTED_VALUE"""),"Neutral")</f>
        <v>Neutral</v>
      </c>
      <c r="AZ173" s="1" t="str">
        <f ca="1">IFERROR(__xludf.DUMMYFUNCTION("""COMPUTED_VALUE"""),"Neutral")</f>
        <v>Neutral</v>
      </c>
      <c r="BA173" s="1" t="str">
        <f ca="1">IFERROR(__xludf.DUMMYFUNCTION("""COMPUTED_VALUE"""),"Neutral")</f>
        <v>Neutral</v>
      </c>
      <c r="BB173" s="1" t="str">
        <f ca="1">IFERROR(__xludf.DUMMYFUNCTION("""COMPUTED_VALUE"""),"Strongly Disagree")</f>
        <v>Strongly Disagree</v>
      </c>
      <c r="BC173" s="1" t="str">
        <f ca="1">IFERROR(__xludf.DUMMYFUNCTION("""COMPUTED_VALUE"""),"Join in Positive/ Healthy Family Activities, Exercise, Talk to others outside of the department about your hard shift, Participate in Healthy Recreation/Hobbies")</f>
        <v>Join in Positive/ Healthy Family Activities, Exercise, Talk to others outside of the department about your hard shift, Participate in Healthy Recreation/Hobbies</v>
      </c>
      <c r="BD173" s="1" t="str">
        <f ca="1">IFERROR(__xludf.DUMMYFUNCTION("""COMPUTED_VALUE"""),"Never")</f>
        <v>Never</v>
      </c>
      <c r="BF173" s="1">
        <f t="shared" ca="1" si="0"/>
        <v>2</v>
      </c>
      <c r="BG173" s="7">
        <f t="shared" ca="1" si="1"/>
        <v>2</v>
      </c>
      <c r="BH173" s="1">
        <f t="shared" ca="1" si="2"/>
        <v>3</v>
      </c>
      <c r="BI173" s="10">
        <f t="shared" ca="1" si="3"/>
        <v>2</v>
      </c>
      <c r="BJ173" s="10">
        <f t="shared" ca="1" si="4"/>
        <v>2</v>
      </c>
      <c r="BK173" s="10">
        <f t="shared" ca="1" si="5"/>
        <v>2</v>
      </c>
      <c r="BL173" s="10">
        <f t="shared" ref="BL173:BM173" ca="1" si="1026">IF(I173="Yes",1,IF(I173="No",2))</f>
        <v>2</v>
      </c>
      <c r="BM173" s="10">
        <f t="shared" ca="1" si="1026"/>
        <v>2</v>
      </c>
      <c r="BN173" s="10">
        <f t="shared" ca="1" si="7"/>
        <v>1</v>
      </c>
      <c r="BO173" s="10">
        <f t="shared" ref="BO173:BP173" ca="1" si="1027">IF(L173="Strongly Disagree",1,IF(L173="Disagree",2,IF(L173="Neutral",3,IF(L173="Agree",4,IF(L173="Strongly Agree",5)))))</f>
        <v>1</v>
      </c>
      <c r="BP173" s="10">
        <f t="shared" ca="1" si="1027"/>
        <v>1</v>
      </c>
      <c r="BQ173" s="10">
        <f t="shared" ca="1" si="9"/>
        <v>1</v>
      </c>
      <c r="BR173" s="1">
        <f t="shared" ca="1" si="10"/>
        <v>1</v>
      </c>
      <c r="BS173" s="10">
        <f t="shared" ref="BS173:CB173" ca="1" si="1028">IF(P173="Not at all",1,IF(P173="A little bit",2,IF(P173="Moderately",3,IF(P173="Quite a bit",4,IF(P173="Extremely",5)))))</f>
        <v>3</v>
      </c>
      <c r="BT173" s="10">
        <f t="shared" ca="1" si="1028"/>
        <v>3</v>
      </c>
      <c r="BU173" s="10">
        <f t="shared" ca="1" si="1028"/>
        <v>3</v>
      </c>
      <c r="BV173" s="10">
        <f t="shared" ca="1" si="1028"/>
        <v>1</v>
      </c>
      <c r="BW173" s="10">
        <f t="shared" ca="1" si="1028"/>
        <v>1</v>
      </c>
      <c r="BX173" s="10">
        <f t="shared" ca="1" si="1028"/>
        <v>1</v>
      </c>
      <c r="BY173" s="10">
        <f t="shared" ca="1" si="1028"/>
        <v>1</v>
      </c>
      <c r="BZ173" s="10">
        <f t="shared" ca="1" si="1028"/>
        <v>1</v>
      </c>
      <c r="CA173" s="10">
        <f t="shared" ca="1" si="1028"/>
        <v>1</v>
      </c>
      <c r="CB173" s="10">
        <f t="shared" ca="1" si="1028"/>
        <v>1</v>
      </c>
      <c r="CC173" s="10">
        <f t="shared" ca="1" si="12"/>
        <v>4</v>
      </c>
      <c r="CD173" s="10">
        <f t="shared" ref="CD173:CH173" ca="1" si="1029">IF(AA173="Not at all",1,IF(AA173="A little bit",2,IF(AA173="Moderately",3,IF(AA173="Quite a bit",4,IF(AA173="Extremely",5)))))</f>
        <v>1</v>
      </c>
      <c r="CE173" s="10">
        <f t="shared" ca="1" si="1029"/>
        <v>1</v>
      </c>
      <c r="CF173" s="10">
        <f t="shared" ca="1" si="1029"/>
        <v>1</v>
      </c>
      <c r="CG173" s="10">
        <f t="shared" ca="1" si="1029"/>
        <v>1</v>
      </c>
      <c r="CH173" s="10">
        <f t="shared" ca="1" si="1029"/>
        <v>1</v>
      </c>
      <c r="CI173" s="10">
        <f t="shared" ref="CI173:CT173" ca="1" si="1030">IF(AF173="Never",1,IF(AF173="Rarely",2,IF(AF173="Sometimes",3,IF(AF173="Often",4,IF(AF173="Very Often",5)))))</f>
        <v>1</v>
      </c>
      <c r="CJ173" s="10">
        <f t="shared" ca="1" si="1030"/>
        <v>1</v>
      </c>
      <c r="CK173" s="10">
        <f t="shared" ca="1" si="1030"/>
        <v>1</v>
      </c>
      <c r="CL173" s="10">
        <f t="shared" ca="1" si="1030"/>
        <v>1</v>
      </c>
      <c r="CM173" s="10">
        <f t="shared" ca="1" si="1030"/>
        <v>1</v>
      </c>
      <c r="CN173" s="10">
        <f t="shared" ca="1" si="1030"/>
        <v>1</v>
      </c>
      <c r="CO173" s="10">
        <f t="shared" ca="1" si="1030"/>
        <v>1</v>
      </c>
      <c r="CP173" s="10">
        <f t="shared" ca="1" si="1030"/>
        <v>1</v>
      </c>
      <c r="CQ173" s="10">
        <f t="shared" ca="1" si="1030"/>
        <v>1</v>
      </c>
      <c r="CR173" s="10">
        <f t="shared" ca="1" si="1030"/>
        <v>1</v>
      </c>
      <c r="CS173" s="10">
        <f t="shared" ca="1" si="1030"/>
        <v>1</v>
      </c>
      <c r="CT173" s="10">
        <f t="shared" ca="1" si="1030"/>
        <v>1</v>
      </c>
      <c r="CU173" s="10">
        <f t="shared" ca="1" si="15"/>
        <v>1</v>
      </c>
      <c r="CV173" s="1">
        <f t="shared" ref="CV173:DE173" ca="1" si="1031">IF(AS173="Strongly Disagree",1,IF(AS173="Disagree",2,IF(AS173="Neutral",3,IF(AS173="Agree",4,IF(AS173="Strongly Agree",5)))))</f>
        <v>1</v>
      </c>
      <c r="CW173" s="1">
        <f t="shared" ca="1" si="1031"/>
        <v>1</v>
      </c>
      <c r="CX173" s="1">
        <f t="shared" ca="1" si="1031"/>
        <v>1</v>
      </c>
      <c r="CY173" s="1">
        <f t="shared" ca="1" si="1031"/>
        <v>1</v>
      </c>
      <c r="CZ173" s="1">
        <f t="shared" ca="1" si="1031"/>
        <v>3</v>
      </c>
      <c r="DA173" s="1">
        <f t="shared" ca="1" si="1031"/>
        <v>4</v>
      </c>
      <c r="DB173" s="1">
        <f t="shared" ca="1" si="1031"/>
        <v>3</v>
      </c>
      <c r="DC173" s="1">
        <f t="shared" ca="1" si="1031"/>
        <v>3</v>
      </c>
      <c r="DD173" s="1">
        <f t="shared" ca="1" si="1031"/>
        <v>3</v>
      </c>
      <c r="DE173" s="1">
        <f t="shared" ca="1" si="1031"/>
        <v>1</v>
      </c>
      <c r="DG173" s="1">
        <f t="shared" ca="1" si="17"/>
        <v>1</v>
      </c>
    </row>
    <row r="174" spans="1:111" ht="15">
      <c r="A174" s="8">
        <f ca="1">IFERROR(__xludf.DUMMYFUNCTION("""COMPUTED_VALUE"""),43803.3765014699)</f>
        <v>43803.376501469902</v>
      </c>
      <c r="B174" s="1" t="str">
        <f ca="1">IFERROR(__xludf.DUMMYFUNCTION("""COMPUTED_VALUE"""),"Yes")</f>
        <v>Yes</v>
      </c>
      <c r="C174" s="3" t="str">
        <f ca="1">IFERROR(__xludf.DUMMYFUNCTION("""COMPUTED_VALUE"""),"Sworn Officer")</f>
        <v>Sworn Officer</v>
      </c>
      <c r="D174" s="1" t="str">
        <f ca="1">IFERROR(__xludf.DUMMYFUNCTION("""COMPUTED_VALUE"""),"1-6 years")</f>
        <v>1-6 years</v>
      </c>
      <c r="E174" s="1" t="str">
        <f ca="1">IFERROR(__xludf.DUMMYFUNCTION("""COMPUTED_VALUE"""),"A little bit")</f>
        <v>A little bit</v>
      </c>
      <c r="F174" s="1" t="str">
        <f ca="1">IFERROR(__xludf.DUMMYFUNCTION("""COMPUTED_VALUE"""),"No")</f>
        <v>No</v>
      </c>
      <c r="G174" s="1" t="str">
        <f ca="1">IFERROR(__xludf.DUMMYFUNCTION("""COMPUTED_VALUE"""),"Sometimes")</f>
        <v>Sometimes</v>
      </c>
      <c r="H174" s="1" t="str">
        <f ca="1">IFERROR(__xludf.DUMMYFUNCTION("""COMPUTED_VALUE"""),"Moderately")</f>
        <v>Moderately</v>
      </c>
      <c r="I174" s="1" t="str">
        <f ca="1">IFERROR(__xludf.DUMMYFUNCTION("""COMPUTED_VALUE"""),"Yes")</f>
        <v>Yes</v>
      </c>
      <c r="J174" s="1" t="str">
        <f ca="1">IFERROR(__xludf.DUMMYFUNCTION("""COMPUTED_VALUE"""),"Yes")</f>
        <v>Yes</v>
      </c>
      <c r="K174" s="1" t="str">
        <f ca="1">IFERROR(__xludf.DUMMYFUNCTION("""COMPUTED_VALUE"""),"Sometimes")</f>
        <v>Sometimes</v>
      </c>
      <c r="L174" s="1" t="str">
        <f ca="1">IFERROR(__xludf.DUMMYFUNCTION("""COMPUTED_VALUE"""),"Agree")</f>
        <v>Agree</v>
      </c>
      <c r="M174" s="1" t="str">
        <f ca="1">IFERROR(__xludf.DUMMYFUNCTION("""COMPUTED_VALUE"""),"Agree")</f>
        <v>Agree</v>
      </c>
      <c r="N174" s="1" t="str">
        <f ca="1">IFERROR(__xludf.DUMMYFUNCTION("""COMPUTED_VALUE"""),"Moderately")</f>
        <v>Moderately</v>
      </c>
      <c r="O174" s="1" t="str">
        <f ca="1">IFERROR(__xludf.DUMMYFUNCTION("""COMPUTED_VALUE"""),"Agree")</f>
        <v>Agree</v>
      </c>
      <c r="P174" s="1" t="str">
        <f ca="1">IFERROR(__xludf.DUMMYFUNCTION("""COMPUTED_VALUE"""),"Moderately")</f>
        <v>Moderately</v>
      </c>
      <c r="Q174" s="1" t="str">
        <f ca="1">IFERROR(__xludf.DUMMYFUNCTION("""COMPUTED_VALUE"""),"Quite a bit")</f>
        <v>Quite a bit</v>
      </c>
      <c r="R174" s="1" t="str">
        <f ca="1">IFERROR(__xludf.DUMMYFUNCTION("""COMPUTED_VALUE"""),"Quite a bit")</f>
        <v>Quite a bit</v>
      </c>
      <c r="S174" s="1" t="str">
        <f ca="1">IFERROR(__xludf.DUMMYFUNCTION("""COMPUTED_VALUE"""),"Quite a bit")</f>
        <v>Quite a bit</v>
      </c>
      <c r="T174" s="1" t="str">
        <f ca="1">IFERROR(__xludf.DUMMYFUNCTION("""COMPUTED_VALUE"""),"Moderately")</f>
        <v>Moderately</v>
      </c>
      <c r="U174" s="1" t="str">
        <f ca="1">IFERROR(__xludf.DUMMYFUNCTION("""COMPUTED_VALUE"""),"Quite a bit")</f>
        <v>Quite a bit</v>
      </c>
      <c r="V174" s="1" t="str">
        <f ca="1">IFERROR(__xludf.DUMMYFUNCTION("""COMPUTED_VALUE"""),"Quite a bit")</f>
        <v>Quite a bit</v>
      </c>
      <c r="W174" s="1" t="str">
        <f ca="1">IFERROR(__xludf.DUMMYFUNCTION("""COMPUTED_VALUE"""),"Moderately")</f>
        <v>Moderately</v>
      </c>
      <c r="X174" s="1" t="str">
        <f ca="1">IFERROR(__xludf.DUMMYFUNCTION("""COMPUTED_VALUE"""),"Moderately")</f>
        <v>Moderately</v>
      </c>
      <c r="Y174" s="1" t="str">
        <f ca="1">IFERROR(__xludf.DUMMYFUNCTION("""COMPUTED_VALUE"""),"Quite a bit")</f>
        <v>Quite a bit</v>
      </c>
      <c r="Z174" s="1" t="str">
        <f ca="1">IFERROR(__xludf.DUMMYFUNCTION("""COMPUTED_VALUE"""),"Both")</f>
        <v>Both</v>
      </c>
      <c r="AA174" s="1" t="str">
        <f ca="1">IFERROR(__xludf.DUMMYFUNCTION("""COMPUTED_VALUE"""),"Moderately")</f>
        <v>Moderately</v>
      </c>
      <c r="AB174" s="1" t="str">
        <f ca="1">IFERROR(__xludf.DUMMYFUNCTION("""COMPUTED_VALUE"""),"Moderately")</f>
        <v>Moderately</v>
      </c>
      <c r="AC174" s="1" t="str">
        <f ca="1">IFERROR(__xludf.DUMMYFUNCTION("""COMPUTED_VALUE"""),"Moderately")</f>
        <v>Moderately</v>
      </c>
      <c r="AD174" s="1" t="str">
        <f ca="1">IFERROR(__xludf.DUMMYFUNCTION("""COMPUTED_VALUE"""),"Not at all")</f>
        <v>Not at all</v>
      </c>
      <c r="AE174" s="1" t="str">
        <f ca="1">IFERROR(__xludf.DUMMYFUNCTION("""COMPUTED_VALUE"""),"Moderately")</f>
        <v>Moderately</v>
      </c>
      <c r="AF174" s="1" t="str">
        <f ca="1">IFERROR(__xludf.DUMMYFUNCTION("""COMPUTED_VALUE"""),"Rarely")</f>
        <v>Rarely</v>
      </c>
      <c r="AG174" s="1" t="str">
        <f ca="1">IFERROR(__xludf.DUMMYFUNCTION("""COMPUTED_VALUE"""),"Sometimes")</f>
        <v>Sometimes</v>
      </c>
      <c r="AH174" s="1" t="str">
        <f ca="1">IFERROR(__xludf.DUMMYFUNCTION("""COMPUTED_VALUE"""),"Sometimes")</f>
        <v>Sometimes</v>
      </c>
      <c r="AI174" s="1" t="str">
        <f ca="1">IFERROR(__xludf.DUMMYFUNCTION("""COMPUTED_VALUE"""),"Rarely")</f>
        <v>Rarely</v>
      </c>
      <c r="AJ174" s="1" t="str">
        <f ca="1">IFERROR(__xludf.DUMMYFUNCTION("""COMPUTED_VALUE"""),"Rarely")</f>
        <v>Rarely</v>
      </c>
      <c r="AK174" s="1" t="str">
        <f ca="1">IFERROR(__xludf.DUMMYFUNCTION("""COMPUTED_VALUE"""),"Rarely")</f>
        <v>Rarely</v>
      </c>
      <c r="AL174" s="1" t="str">
        <f ca="1">IFERROR(__xludf.DUMMYFUNCTION("""COMPUTED_VALUE"""),"Rarely")</f>
        <v>Rarely</v>
      </c>
      <c r="AM174" s="1" t="str">
        <f ca="1">IFERROR(__xludf.DUMMYFUNCTION("""COMPUTED_VALUE"""),"Never")</f>
        <v>Never</v>
      </c>
      <c r="AN174" s="1" t="str">
        <f ca="1">IFERROR(__xludf.DUMMYFUNCTION("""COMPUTED_VALUE"""),"Rarely")</f>
        <v>Rarely</v>
      </c>
      <c r="AO174" s="1" t="str">
        <f ca="1">IFERROR(__xludf.DUMMYFUNCTION("""COMPUTED_VALUE"""),"Never")</f>
        <v>Never</v>
      </c>
      <c r="AP174" s="1" t="str">
        <f ca="1">IFERROR(__xludf.DUMMYFUNCTION("""COMPUTED_VALUE"""),"Rarely")</f>
        <v>Rarely</v>
      </c>
      <c r="AQ174" s="1" t="str">
        <f ca="1">IFERROR(__xludf.DUMMYFUNCTION("""COMPUTED_VALUE"""),"Never")</f>
        <v>Never</v>
      </c>
      <c r="AR174" s="1" t="str">
        <f ca="1">IFERROR(__xludf.DUMMYFUNCTION("""COMPUTED_VALUE"""),"Never")</f>
        <v>Never</v>
      </c>
      <c r="AS174" s="1" t="str">
        <f ca="1">IFERROR(__xludf.DUMMYFUNCTION("""COMPUTED_VALUE"""),"Disagree")</f>
        <v>Disagree</v>
      </c>
      <c r="AT174" s="1" t="str">
        <f ca="1">IFERROR(__xludf.DUMMYFUNCTION("""COMPUTED_VALUE"""),"Neutral")</f>
        <v>Neutral</v>
      </c>
      <c r="AU174" s="1" t="str">
        <f ca="1">IFERROR(__xludf.DUMMYFUNCTION("""COMPUTED_VALUE"""),"Disagree")</f>
        <v>Disagree</v>
      </c>
      <c r="AV174" s="1" t="str">
        <f ca="1">IFERROR(__xludf.DUMMYFUNCTION("""COMPUTED_VALUE"""),"Strongly Disagree")</f>
        <v>Strongly Disagree</v>
      </c>
      <c r="AW174" s="1" t="str">
        <f ca="1">IFERROR(__xludf.DUMMYFUNCTION("""COMPUTED_VALUE"""),"Disagree")</f>
        <v>Disagree</v>
      </c>
      <c r="AX174" s="1" t="str">
        <f ca="1">IFERROR(__xludf.DUMMYFUNCTION("""COMPUTED_VALUE"""),"Disagree")</f>
        <v>Disagree</v>
      </c>
      <c r="AY174" s="1" t="str">
        <f ca="1">IFERROR(__xludf.DUMMYFUNCTION("""COMPUTED_VALUE"""),"Disagree")</f>
        <v>Disagree</v>
      </c>
      <c r="AZ174" s="1" t="str">
        <f ca="1">IFERROR(__xludf.DUMMYFUNCTION("""COMPUTED_VALUE"""),"Disagree")</f>
        <v>Disagree</v>
      </c>
      <c r="BA174" s="1" t="str">
        <f ca="1">IFERROR(__xludf.DUMMYFUNCTION("""COMPUTED_VALUE"""),"Agree")</f>
        <v>Agree</v>
      </c>
      <c r="BB174" s="1" t="str">
        <f ca="1">IFERROR(__xludf.DUMMYFUNCTION("""COMPUTED_VALUE"""),"Agree")</f>
        <v>Agree</v>
      </c>
      <c r="BC174" s="1" t="str">
        <f ca="1">IFERROR(__xludf.DUMMYFUNCTION("""COMPUTED_VALUE"""),"Join in Positive/ Healthy Family Activities, Exercise, Participate in Healthy Recreation/Hobbies, Talk to only those inside the department about your hard shift")</f>
        <v>Join in Positive/ Healthy Family Activities, Exercise, Participate in Healthy Recreation/Hobbies, Talk to only those inside the department about your hard shift</v>
      </c>
      <c r="BD174" s="1" t="str">
        <f ca="1">IFERROR(__xludf.DUMMYFUNCTION("""COMPUTED_VALUE"""),"Never")</f>
        <v>Never</v>
      </c>
      <c r="BF174" s="1">
        <f t="shared" ca="1" si="0"/>
        <v>1</v>
      </c>
      <c r="BG174" s="7">
        <f t="shared" ca="1" si="1"/>
        <v>1</v>
      </c>
      <c r="BH174" s="1">
        <f t="shared" ca="1" si="2"/>
        <v>2</v>
      </c>
      <c r="BI174" s="10">
        <f t="shared" ca="1" si="3"/>
        <v>2</v>
      </c>
      <c r="BJ174" s="10">
        <f t="shared" ca="1" si="4"/>
        <v>3</v>
      </c>
      <c r="BK174" s="10">
        <f t="shared" ca="1" si="5"/>
        <v>3</v>
      </c>
      <c r="BL174" s="10">
        <f t="shared" ref="BL174:BM174" ca="1" si="1032">IF(I174="Yes",1,IF(I174="No",2))</f>
        <v>1</v>
      </c>
      <c r="BM174" s="10">
        <f t="shared" ca="1" si="1032"/>
        <v>1</v>
      </c>
      <c r="BN174" s="10">
        <f t="shared" ca="1" si="7"/>
        <v>3</v>
      </c>
      <c r="BO174" s="10">
        <f t="shared" ref="BO174:BP174" ca="1" si="1033">IF(L174="Strongly Disagree",1,IF(L174="Disagree",2,IF(L174="Neutral",3,IF(L174="Agree",4,IF(L174="Strongly Agree",5)))))</f>
        <v>4</v>
      </c>
      <c r="BP174" s="10">
        <f t="shared" ca="1" si="1033"/>
        <v>4</v>
      </c>
      <c r="BQ174" s="10">
        <f t="shared" ca="1" si="9"/>
        <v>3</v>
      </c>
      <c r="BR174" s="1">
        <f t="shared" ca="1" si="10"/>
        <v>4</v>
      </c>
      <c r="BS174" s="10">
        <f t="shared" ref="BS174:CB174" ca="1" si="1034">IF(P174="Not at all",1,IF(P174="A little bit",2,IF(P174="Moderately",3,IF(P174="Quite a bit",4,IF(P174="Extremely",5)))))</f>
        <v>3</v>
      </c>
      <c r="BT174" s="10">
        <f t="shared" ca="1" si="1034"/>
        <v>4</v>
      </c>
      <c r="BU174" s="10">
        <f t="shared" ca="1" si="1034"/>
        <v>4</v>
      </c>
      <c r="BV174" s="10">
        <f t="shared" ca="1" si="1034"/>
        <v>4</v>
      </c>
      <c r="BW174" s="10">
        <f t="shared" ca="1" si="1034"/>
        <v>3</v>
      </c>
      <c r="BX174" s="10">
        <f t="shared" ca="1" si="1034"/>
        <v>4</v>
      </c>
      <c r="BY174" s="10">
        <f t="shared" ca="1" si="1034"/>
        <v>4</v>
      </c>
      <c r="BZ174" s="10">
        <f t="shared" ca="1" si="1034"/>
        <v>3</v>
      </c>
      <c r="CA174" s="10">
        <f t="shared" ca="1" si="1034"/>
        <v>3</v>
      </c>
      <c r="CB174" s="10">
        <f t="shared" ca="1" si="1034"/>
        <v>4</v>
      </c>
      <c r="CC174" s="10">
        <f t="shared" ca="1" si="12"/>
        <v>3</v>
      </c>
      <c r="CD174" s="10">
        <f t="shared" ref="CD174:CH174" ca="1" si="1035">IF(AA174="Not at all",1,IF(AA174="A little bit",2,IF(AA174="Moderately",3,IF(AA174="Quite a bit",4,IF(AA174="Extremely",5)))))</f>
        <v>3</v>
      </c>
      <c r="CE174" s="10">
        <f t="shared" ca="1" si="1035"/>
        <v>3</v>
      </c>
      <c r="CF174" s="10">
        <f t="shared" ca="1" si="1035"/>
        <v>3</v>
      </c>
      <c r="CG174" s="10">
        <f t="shared" ca="1" si="1035"/>
        <v>1</v>
      </c>
      <c r="CH174" s="10">
        <f t="shared" ca="1" si="1035"/>
        <v>3</v>
      </c>
      <c r="CI174" s="10">
        <f t="shared" ref="CI174:CT174" ca="1" si="1036">IF(AF174="Never",1,IF(AF174="Rarely",2,IF(AF174="Sometimes",3,IF(AF174="Often",4,IF(AF174="Very Often",5)))))</f>
        <v>2</v>
      </c>
      <c r="CJ174" s="10">
        <f t="shared" ca="1" si="1036"/>
        <v>3</v>
      </c>
      <c r="CK174" s="10">
        <f t="shared" ca="1" si="1036"/>
        <v>3</v>
      </c>
      <c r="CL174" s="10">
        <f t="shared" ca="1" si="1036"/>
        <v>2</v>
      </c>
      <c r="CM174" s="10">
        <f t="shared" ca="1" si="1036"/>
        <v>2</v>
      </c>
      <c r="CN174" s="10">
        <f t="shared" ca="1" si="1036"/>
        <v>2</v>
      </c>
      <c r="CO174" s="10">
        <f t="shared" ca="1" si="1036"/>
        <v>2</v>
      </c>
      <c r="CP174" s="10">
        <f t="shared" ca="1" si="1036"/>
        <v>1</v>
      </c>
      <c r="CQ174" s="10">
        <f t="shared" ca="1" si="1036"/>
        <v>2</v>
      </c>
      <c r="CR174" s="10">
        <f t="shared" ca="1" si="1036"/>
        <v>1</v>
      </c>
      <c r="CS174" s="10">
        <f t="shared" ca="1" si="1036"/>
        <v>2</v>
      </c>
      <c r="CT174" s="10">
        <f t="shared" ca="1" si="1036"/>
        <v>1</v>
      </c>
      <c r="CU174" s="10">
        <f t="shared" ca="1" si="15"/>
        <v>1</v>
      </c>
      <c r="CV174" s="1">
        <f t="shared" ref="CV174:DE174" ca="1" si="1037">IF(AS174="Strongly Disagree",1,IF(AS174="Disagree",2,IF(AS174="Neutral",3,IF(AS174="Agree",4,IF(AS174="Strongly Agree",5)))))</f>
        <v>2</v>
      </c>
      <c r="CW174" s="1">
        <f t="shared" ca="1" si="1037"/>
        <v>3</v>
      </c>
      <c r="CX174" s="1">
        <f t="shared" ca="1" si="1037"/>
        <v>2</v>
      </c>
      <c r="CY174" s="1">
        <f t="shared" ca="1" si="1037"/>
        <v>1</v>
      </c>
      <c r="CZ174" s="1">
        <f t="shared" ca="1" si="1037"/>
        <v>2</v>
      </c>
      <c r="DA174" s="1">
        <f t="shared" ca="1" si="1037"/>
        <v>2</v>
      </c>
      <c r="DB174" s="1">
        <f t="shared" ca="1" si="1037"/>
        <v>2</v>
      </c>
      <c r="DC174" s="1">
        <f t="shared" ca="1" si="1037"/>
        <v>2</v>
      </c>
      <c r="DD174" s="1">
        <f t="shared" ca="1" si="1037"/>
        <v>4</v>
      </c>
      <c r="DE174" s="1">
        <f t="shared" ca="1" si="1037"/>
        <v>4</v>
      </c>
      <c r="DG174" s="1">
        <f t="shared" ca="1" si="17"/>
        <v>1</v>
      </c>
    </row>
    <row r="175" spans="1:111" ht="15">
      <c r="A175" s="8">
        <f ca="1">IFERROR(__xludf.DUMMYFUNCTION("""COMPUTED_VALUE"""),43803.3774851504)</f>
        <v>43803.377485150399</v>
      </c>
      <c r="B175" s="1" t="str">
        <f ca="1">IFERROR(__xludf.DUMMYFUNCTION("""COMPUTED_VALUE"""),"Yes")</f>
        <v>Yes</v>
      </c>
      <c r="C175" s="3" t="str">
        <f ca="1">IFERROR(__xludf.DUMMYFUNCTION("""COMPUTED_VALUE"""),"Law Enforcement Professional  (Dispatch or other Civilian Department Member )")</f>
        <v>Law Enforcement Professional  (Dispatch or other Civilian Department Member )</v>
      </c>
      <c r="D175" s="1" t="str">
        <f ca="1">IFERROR(__xludf.DUMMYFUNCTION("""COMPUTED_VALUE"""),"20+ years")</f>
        <v>20+ years</v>
      </c>
      <c r="E175" s="1" t="str">
        <f ca="1">IFERROR(__xludf.DUMMYFUNCTION("""COMPUTED_VALUE"""),"A little bit")</f>
        <v>A little bit</v>
      </c>
      <c r="F175" s="1" t="str">
        <f ca="1">IFERROR(__xludf.DUMMYFUNCTION("""COMPUTED_VALUE"""),"No")</f>
        <v>No</v>
      </c>
      <c r="G175" s="1" t="str">
        <f ca="1">IFERROR(__xludf.DUMMYFUNCTION("""COMPUTED_VALUE"""),"Rarely")</f>
        <v>Rarely</v>
      </c>
      <c r="H175" s="1" t="str">
        <f ca="1">IFERROR(__xludf.DUMMYFUNCTION("""COMPUTED_VALUE"""),"A little bit")</f>
        <v>A little bit</v>
      </c>
      <c r="I175" s="1" t="str">
        <f ca="1">IFERROR(__xludf.DUMMYFUNCTION("""COMPUTED_VALUE"""),"Yes")</f>
        <v>Yes</v>
      </c>
      <c r="J175" s="1" t="str">
        <f ca="1">IFERROR(__xludf.DUMMYFUNCTION("""COMPUTED_VALUE"""),"No")</f>
        <v>No</v>
      </c>
      <c r="K175" s="1" t="str">
        <f ca="1">IFERROR(__xludf.DUMMYFUNCTION("""COMPUTED_VALUE"""),"Rarely")</f>
        <v>Rarely</v>
      </c>
      <c r="L175" s="1" t="str">
        <f ca="1">IFERROR(__xludf.DUMMYFUNCTION("""COMPUTED_VALUE"""),"Neutral")</f>
        <v>Neutral</v>
      </c>
      <c r="M175" s="1" t="str">
        <f ca="1">IFERROR(__xludf.DUMMYFUNCTION("""COMPUTED_VALUE"""),"Neutral")</f>
        <v>Neutral</v>
      </c>
      <c r="N175" s="1" t="str">
        <f ca="1">IFERROR(__xludf.DUMMYFUNCTION("""COMPUTED_VALUE"""),"Moderately")</f>
        <v>Moderately</v>
      </c>
      <c r="O175" s="1" t="str">
        <f ca="1">IFERROR(__xludf.DUMMYFUNCTION("""COMPUTED_VALUE"""),"Agree")</f>
        <v>Agree</v>
      </c>
      <c r="P175" s="1" t="str">
        <f ca="1">IFERROR(__xludf.DUMMYFUNCTION("""COMPUTED_VALUE"""),"Quite a bit")</f>
        <v>Quite a bit</v>
      </c>
      <c r="Q175" s="1" t="str">
        <f ca="1">IFERROR(__xludf.DUMMYFUNCTION("""COMPUTED_VALUE"""),"Quite a bit")</f>
        <v>Quite a bit</v>
      </c>
      <c r="R175" s="1" t="str">
        <f ca="1">IFERROR(__xludf.DUMMYFUNCTION("""COMPUTED_VALUE"""),"Quite a bit")</f>
        <v>Quite a bit</v>
      </c>
      <c r="S175" s="1" t="str">
        <f ca="1">IFERROR(__xludf.DUMMYFUNCTION("""COMPUTED_VALUE"""),"A little bit")</f>
        <v>A little bit</v>
      </c>
      <c r="T175" s="1" t="str">
        <f ca="1">IFERROR(__xludf.DUMMYFUNCTION("""COMPUTED_VALUE"""),"Moderately")</f>
        <v>Moderately</v>
      </c>
      <c r="U175" s="1" t="str">
        <f ca="1">IFERROR(__xludf.DUMMYFUNCTION("""COMPUTED_VALUE"""),"Not at all")</f>
        <v>Not at all</v>
      </c>
      <c r="V175" s="1" t="str">
        <f ca="1">IFERROR(__xludf.DUMMYFUNCTION("""COMPUTED_VALUE"""),"A little bit")</f>
        <v>A little bit</v>
      </c>
      <c r="W175" s="1" t="str">
        <f ca="1">IFERROR(__xludf.DUMMYFUNCTION("""COMPUTED_VALUE"""),"A little bit")</f>
        <v>A little bit</v>
      </c>
      <c r="X175" s="1" t="str">
        <f ca="1">IFERROR(__xludf.DUMMYFUNCTION("""COMPUTED_VALUE"""),"A little bit")</f>
        <v>A little bit</v>
      </c>
      <c r="Y175" s="1" t="str">
        <f ca="1">IFERROR(__xludf.DUMMYFUNCTION("""COMPUTED_VALUE"""),"Quite a bit")</f>
        <v>Quite a bit</v>
      </c>
      <c r="Z175" s="1" t="str">
        <f ca="1">IFERROR(__xludf.DUMMYFUNCTION("""COMPUTED_VALUE"""),"")</f>
        <v/>
      </c>
      <c r="AA175" s="1" t="str">
        <f ca="1">IFERROR(__xludf.DUMMYFUNCTION("""COMPUTED_VALUE"""),"")</f>
        <v/>
      </c>
      <c r="AB175" s="1" t="str">
        <f ca="1">IFERROR(__xludf.DUMMYFUNCTION("""COMPUTED_VALUE"""),"")</f>
        <v/>
      </c>
      <c r="AC175" s="1" t="str">
        <f ca="1">IFERROR(__xludf.DUMMYFUNCTION("""COMPUTED_VALUE"""),"")</f>
        <v/>
      </c>
      <c r="AD175" s="1" t="str">
        <f ca="1">IFERROR(__xludf.DUMMYFUNCTION("""COMPUTED_VALUE"""),"")</f>
        <v/>
      </c>
      <c r="AE175" s="1" t="str">
        <f ca="1">IFERROR(__xludf.DUMMYFUNCTION("""COMPUTED_VALUE"""),"A little bit")</f>
        <v>A little bit</v>
      </c>
      <c r="AF175" s="1" t="str">
        <f ca="1">IFERROR(__xludf.DUMMYFUNCTION("""COMPUTED_VALUE"""),"Rarely")</f>
        <v>Rarely</v>
      </c>
      <c r="AG175" s="1" t="str">
        <f ca="1">IFERROR(__xludf.DUMMYFUNCTION("""COMPUTED_VALUE"""),"Rarely")</f>
        <v>Rarely</v>
      </c>
      <c r="AH175" s="1" t="str">
        <f ca="1">IFERROR(__xludf.DUMMYFUNCTION("""COMPUTED_VALUE"""),"Never")</f>
        <v>Never</v>
      </c>
      <c r="AI175" s="1" t="str">
        <f ca="1">IFERROR(__xludf.DUMMYFUNCTION("""COMPUTED_VALUE"""),"Rarely")</f>
        <v>Rarely</v>
      </c>
      <c r="AJ175" s="1" t="str">
        <f ca="1">IFERROR(__xludf.DUMMYFUNCTION("""COMPUTED_VALUE"""),"Never")</f>
        <v>Never</v>
      </c>
      <c r="AK175" s="1" t="str">
        <f ca="1">IFERROR(__xludf.DUMMYFUNCTION("""COMPUTED_VALUE"""),"Never")</f>
        <v>Never</v>
      </c>
      <c r="AL175" s="1" t="str">
        <f ca="1">IFERROR(__xludf.DUMMYFUNCTION("""COMPUTED_VALUE"""),"Rarely")</f>
        <v>Rarely</v>
      </c>
      <c r="AM175" s="1" t="str">
        <f ca="1">IFERROR(__xludf.DUMMYFUNCTION("""COMPUTED_VALUE"""),"Never")</f>
        <v>Never</v>
      </c>
      <c r="AN175" s="1" t="str">
        <f ca="1">IFERROR(__xludf.DUMMYFUNCTION("""COMPUTED_VALUE"""),"Never")</f>
        <v>Never</v>
      </c>
      <c r="AO175" s="1" t="str">
        <f ca="1">IFERROR(__xludf.DUMMYFUNCTION("""COMPUTED_VALUE"""),"Never")</f>
        <v>Never</v>
      </c>
      <c r="AP175" s="1" t="str">
        <f ca="1">IFERROR(__xludf.DUMMYFUNCTION("""COMPUTED_VALUE"""),"Never")</f>
        <v>Never</v>
      </c>
      <c r="AQ175" s="1" t="str">
        <f ca="1">IFERROR(__xludf.DUMMYFUNCTION("""COMPUTED_VALUE"""),"Never")</f>
        <v>Never</v>
      </c>
      <c r="AR175" s="1" t="str">
        <f ca="1">IFERROR(__xludf.DUMMYFUNCTION("""COMPUTED_VALUE"""),"")</f>
        <v/>
      </c>
      <c r="AS175" s="1" t="str">
        <f ca="1">IFERROR(__xludf.DUMMYFUNCTION("""COMPUTED_VALUE"""),"Strongly Disagree")</f>
        <v>Strongly Disagree</v>
      </c>
      <c r="AT175" s="1" t="str">
        <f ca="1">IFERROR(__xludf.DUMMYFUNCTION("""COMPUTED_VALUE"""),"")</f>
        <v/>
      </c>
      <c r="AU175" s="1" t="str">
        <f ca="1">IFERROR(__xludf.DUMMYFUNCTION("""COMPUTED_VALUE"""),"Strongly Agree")</f>
        <v>Strongly Agree</v>
      </c>
      <c r="AV175" s="1" t="str">
        <f ca="1">IFERROR(__xludf.DUMMYFUNCTION("""COMPUTED_VALUE"""),"Strongly Agree")</f>
        <v>Strongly Agree</v>
      </c>
      <c r="AW175" s="1" t="str">
        <f ca="1">IFERROR(__xludf.DUMMYFUNCTION("""COMPUTED_VALUE"""),"Agree")</f>
        <v>Agree</v>
      </c>
      <c r="AX175" s="1" t="str">
        <f ca="1">IFERROR(__xludf.DUMMYFUNCTION("""COMPUTED_VALUE"""),"Agree")</f>
        <v>Agree</v>
      </c>
      <c r="AY175" s="1" t="str">
        <f ca="1">IFERROR(__xludf.DUMMYFUNCTION("""COMPUTED_VALUE"""),"Strongly Agree")</f>
        <v>Strongly Agree</v>
      </c>
      <c r="AZ175" s="1" t="str">
        <f ca="1">IFERROR(__xludf.DUMMYFUNCTION("""COMPUTED_VALUE"""),"Neutral")</f>
        <v>Neutral</v>
      </c>
      <c r="BA175" s="1" t="str">
        <f ca="1">IFERROR(__xludf.DUMMYFUNCTION("""COMPUTED_VALUE"""),"Strongly Agree")</f>
        <v>Strongly Agree</v>
      </c>
      <c r="BB175" s="1" t="str">
        <f ca="1">IFERROR(__xludf.DUMMYFUNCTION("""COMPUTED_VALUE"""),"Disagree")</f>
        <v>Disagree</v>
      </c>
      <c r="BC175" s="1" t="str">
        <f ca="1">IFERROR(__xludf.DUMMYFUNCTION("""COMPUTED_VALUE"""),"Exercise, Talk to others outside of the department about your hard shift, Participate in Healthy Recreation/Hobbies")</f>
        <v>Exercise, Talk to others outside of the department about your hard shift, Participate in Healthy Recreation/Hobbies</v>
      </c>
      <c r="BD175" s="1" t="str">
        <f ca="1">IFERROR(__xludf.DUMMYFUNCTION("""COMPUTED_VALUE"""),"Never")</f>
        <v>Never</v>
      </c>
      <c r="BF175" s="1">
        <f t="shared" ca="1" si="0"/>
        <v>2</v>
      </c>
      <c r="BG175" s="7">
        <f t="shared" ca="1" si="1"/>
        <v>4</v>
      </c>
      <c r="BH175" s="1">
        <f t="shared" ca="1" si="2"/>
        <v>2</v>
      </c>
      <c r="BI175" s="10">
        <f t="shared" ca="1" si="3"/>
        <v>2</v>
      </c>
      <c r="BJ175" s="10">
        <f t="shared" ca="1" si="4"/>
        <v>2</v>
      </c>
      <c r="BK175" s="10">
        <f t="shared" ca="1" si="5"/>
        <v>2</v>
      </c>
      <c r="BL175" s="10">
        <f t="shared" ref="BL175:BM175" ca="1" si="1038">IF(I175="Yes",1,IF(I175="No",2))</f>
        <v>1</v>
      </c>
      <c r="BM175" s="10">
        <f t="shared" ca="1" si="1038"/>
        <v>2</v>
      </c>
      <c r="BN175" s="10">
        <f t="shared" ca="1" si="7"/>
        <v>2</v>
      </c>
      <c r="BO175" s="10">
        <f t="shared" ref="BO175:BP175" ca="1" si="1039">IF(L175="Strongly Disagree",1,IF(L175="Disagree",2,IF(L175="Neutral",3,IF(L175="Agree",4,IF(L175="Strongly Agree",5)))))</f>
        <v>3</v>
      </c>
      <c r="BP175" s="10">
        <f t="shared" ca="1" si="1039"/>
        <v>3</v>
      </c>
      <c r="BQ175" s="10">
        <f t="shared" ca="1" si="9"/>
        <v>3</v>
      </c>
      <c r="BR175" s="1">
        <f t="shared" ca="1" si="10"/>
        <v>4</v>
      </c>
      <c r="BS175" s="10">
        <f t="shared" ref="BS175:CB175" ca="1" si="1040">IF(P175="Not at all",1,IF(P175="A little bit",2,IF(P175="Moderately",3,IF(P175="Quite a bit",4,IF(P175="Extremely",5)))))</f>
        <v>4</v>
      </c>
      <c r="BT175" s="10">
        <f t="shared" ca="1" si="1040"/>
        <v>4</v>
      </c>
      <c r="BU175" s="10">
        <f t="shared" ca="1" si="1040"/>
        <v>4</v>
      </c>
      <c r="BV175" s="10">
        <f t="shared" ca="1" si="1040"/>
        <v>2</v>
      </c>
      <c r="BW175" s="10">
        <f t="shared" ca="1" si="1040"/>
        <v>3</v>
      </c>
      <c r="BX175" s="10">
        <f t="shared" ca="1" si="1040"/>
        <v>1</v>
      </c>
      <c r="BY175" s="10">
        <f t="shared" ca="1" si="1040"/>
        <v>2</v>
      </c>
      <c r="BZ175" s="10">
        <f t="shared" ca="1" si="1040"/>
        <v>2</v>
      </c>
      <c r="CA175" s="10">
        <f t="shared" ca="1" si="1040"/>
        <v>2</v>
      </c>
      <c r="CB175" s="10">
        <f t="shared" ca="1" si="1040"/>
        <v>4</v>
      </c>
      <c r="CC175" s="10" t="b">
        <f t="shared" ca="1" si="12"/>
        <v>0</v>
      </c>
      <c r="CD175" s="10" t="b">
        <f t="shared" ref="CD175:CH175" ca="1" si="1041">IF(AA175="Not at all",1,IF(AA175="A little bit",2,IF(AA175="Moderately",3,IF(AA175="Quite a bit",4,IF(AA175="Extremely",5)))))</f>
        <v>0</v>
      </c>
      <c r="CE175" s="10" t="b">
        <f t="shared" ca="1" si="1041"/>
        <v>0</v>
      </c>
      <c r="CF175" s="10" t="b">
        <f t="shared" ca="1" si="1041"/>
        <v>0</v>
      </c>
      <c r="CG175" s="10" t="b">
        <f t="shared" ca="1" si="1041"/>
        <v>0</v>
      </c>
      <c r="CH175" s="10">
        <f t="shared" ca="1" si="1041"/>
        <v>2</v>
      </c>
      <c r="CI175" s="10">
        <f t="shared" ref="CI175:CT175" ca="1" si="1042">IF(AF175="Never",1,IF(AF175="Rarely",2,IF(AF175="Sometimes",3,IF(AF175="Often",4,IF(AF175="Very Often",5)))))</f>
        <v>2</v>
      </c>
      <c r="CJ175" s="10">
        <f t="shared" ca="1" si="1042"/>
        <v>2</v>
      </c>
      <c r="CK175" s="10">
        <f t="shared" ca="1" si="1042"/>
        <v>1</v>
      </c>
      <c r="CL175" s="10">
        <f t="shared" ca="1" si="1042"/>
        <v>2</v>
      </c>
      <c r="CM175" s="10">
        <f t="shared" ca="1" si="1042"/>
        <v>1</v>
      </c>
      <c r="CN175" s="10">
        <f t="shared" ca="1" si="1042"/>
        <v>1</v>
      </c>
      <c r="CO175" s="10">
        <f t="shared" ca="1" si="1042"/>
        <v>2</v>
      </c>
      <c r="CP175" s="10">
        <f t="shared" ca="1" si="1042"/>
        <v>1</v>
      </c>
      <c r="CQ175" s="10">
        <f t="shared" ca="1" si="1042"/>
        <v>1</v>
      </c>
      <c r="CR175" s="10">
        <f t="shared" ca="1" si="1042"/>
        <v>1</v>
      </c>
      <c r="CS175" s="10">
        <f t="shared" ca="1" si="1042"/>
        <v>1</v>
      </c>
      <c r="CT175" s="10">
        <f t="shared" ca="1" si="1042"/>
        <v>1</v>
      </c>
      <c r="CU175" s="10" t="b">
        <f t="shared" ca="1" si="15"/>
        <v>0</v>
      </c>
      <c r="CV175" s="1">
        <f t="shared" ref="CV175:DE175" ca="1" si="1043">IF(AS175="Strongly Disagree",1,IF(AS175="Disagree",2,IF(AS175="Neutral",3,IF(AS175="Agree",4,IF(AS175="Strongly Agree",5)))))</f>
        <v>1</v>
      </c>
      <c r="CW175" s="1" t="b">
        <f t="shared" ca="1" si="1043"/>
        <v>0</v>
      </c>
      <c r="CX175" s="1">
        <f t="shared" ca="1" si="1043"/>
        <v>5</v>
      </c>
      <c r="CY175" s="1">
        <f t="shared" ca="1" si="1043"/>
        <v>5</v>
      </c>
      <c r="CZ175" s="1">
        <f t="shared" ca="1" si="1043"/>
        <v>4</v>
      </c>
      <c r="DA175" s="1">
        <f t="shared" ca="1" si="1043"/>
        <v>4</v>
      </c>
      <c r="DB175" s="1">
        <f t="shared" ca="1" si="1043"/>
        <v>5</v>
      </c>
      <c r="DC175" s="1">
        <f t="shared" ca="1" si="1043"/>
        <v>3</v>
      </c>
      <c r="DD175" s="1">
        <f t="shared" ca="1" si="1043"/>
        <v>5</v>
      </c>
      <c r="DE175" s="1">
        <f t="shared" ca="1" si="1043"/>
        <v>2</v>
      </c>
      <c r="DG175" s="1">
        <f t="shared" ca="1" si="17"/>
        <v>1</v>
      </c>
    </row>
    <row r="176" spans="1:111" ht="15">
      <c r="A176" s="8">
        <f ca="1">IFERROR(__xludf.DUMMYFUNCTION("""COMPUTED_VALUE"""),43803.3817966898)</f>
        <v>43803.381796689799</v>
      </c>
      <c r="B176" s="1" t="str">
        <f ca="1">IFERROR(__xludf.DUMMYFUNCTION("""COMPUTED_VALUE"""),"Yes")</f>
        <v>Yes</v>
      </c>
      <c r="C176" s="3" t="str">
        <f ca="1">IFERROR(__xludf.DUMMYFUNCTION("""COMPUTED_VALUE"""),"Sworn Officer")</f>
        <v>Sworn Officer</v>
      </c>
      <c r="D176" s="1" t="str">
        <f ca="1">IFERROR(__xludf.DUMMYFUNCTION("""COMPUTED_VALUE"""),"7-13 years")</f>
        <v>7-13 years</v>
      </c>
      <c r="E176" s="1" t="str">
        <f ca="1">IFERROR(__xludf.DUMMYFUNCTION("""COMPUTED_VALUE"""),"Moderately")</f>
        <v>Moderately</v>
      </c>
      <c r="F176" s="1" t="str">
        <f ca="1">IFERROR(__xludf.DUMMYFUNCTION("""COMPUTED_VALUE"""),"No")</f>
        <v>No</v>
      </c>
      <c r="G176" s="1" t="str">
        <f ca="1">IFERROR(__xludf.DUMMYFUNCTION("""COMPUTED_VALUE"""),"Sometimes")</f>
        <v>Sometimes</v>
      </c>
      <c r="H176" s="1" t="str">
        <f ca="1">IFERROR(__xludf.DUMMYFUNCTION("""COMPUTED_VALUE"""),"Moderately")</f>
        <v>Moderately</v>
      </c>
      <c r="I176" s="1" t="str">
        <f ca="1">IFERROR(__xludf.DUMMYFUNCTION("""COMPUTED_VALUE"""),"Yes")</f>
        <v>Yes</v>
      </c>
      <c r="J176" s="1" t="str">
        <f ca="1">IFERROR(__xludf.DUMMYFUNCTION("""COMPUTED_VALUE"""),"Yes")</f>
        <v>Yes</v>
      </c>
      <c r="K176" s="1" t="str">
        <f ca="1">IFERROR(__xludf.DUMMYFUNCTION("""COMPUTED_VALUE"""),"Rarely")</f>
        <v>Rarely</v>
      </c>
      <c r="L176" s="1" t="str">
        <f ca="1">IFERROR(__xludf.DUMMYFUNCTION("""COMPUTED_VALUE"""),"Agree")</f>
        <v>Agree</v>
      </c>
      <c r="M176" s="1" t="str">
        <f ca="1">IFERROR(__xludf.DUMMYFUNCTION("""COMPUTED_VALUE"""),"Neutral")</f>
        <v>Neutral</v>
      </c>
      <c r="N176" s="1" t="str">
        <f ca="1">IFERROR(__xludf.DUMMYFUNCTION("""COMPUTED_VALUE"""),"Moderately")</f>
        <v>Moderately</v>
      </c>
      <c r="O176" s="1" t="str">
        <f ca="1">IFERROR(__xludf.DUMMYFUNCTION("""COMPUTED_VALUE"""),"Disagree")</f>
        <v>Disagree</v>
      </c>
      <c r="P176" s="1" t="str">
        <f ca="1">IFERROR(__xludf.DUMMYFUNCTION("""COMPUTED_VALUE"""),"Quite a bit")</f>
        <v>Quite a bit</v>
      </c>
      <c r="Q176" s="1" t="str">
        <f ca="1">IFERROR(__xludf.DUMMYFUNCTION("""COMPUTED_VALUE"""),"Moderately")</f>
        <v>Moderately</v>
      </c>
      <c r="R176" s="1" t="str">
        <f ca="1">IFERROR(__xludf.DUMMYFUNCTION("""COMPUTED_VALUE"""),"Quite a bit")</f>
        <v>Quite a bit</v>
      </c>
      <c r="S176" s="1" t="str">
        <f ca="1">IFERROR(__xludf.DUMMYFUNCTION("""COMPUTED_VALUE"""),"Not at all")</f>
        <v>Not at all</v>
      </c>
      <c r="T176" s="1" t="str">
        <f ca="1">IFERROR(__xludf.DUMMYFUNCTION("""COMPUTED_VALUE"""),"Not at all")</f>
        <v>Not at all</v>
      </c>
      <c r="U176" s="1" t="str">
        <f ca="1">IFERROR(__xludf.DUMMYFUNCTION("""COMPUTED_VALUE"""),"Moderately")</f>
        <v>Moderately</v>
      </c>
      <c r="V176" s="1" t="str">
        <f ca="1">IFERROR(__xludf.DUMMYFUNCTION("""COMPUTED_VALUE"""),"Quite a bit")</f>
        <v>Quite a bit</v>
      </c>
      <c r="W176" s="1" t="str">
        <f ca="1">IFERROR(__xludf.DUMMYFUNCTION("""COMPUTED_VALUE"""),"Quite a bit")</f>
        <v>Quite a bit</v>
      </c>
      <c r="X176" s="1" t="str">
        <f ca="1">IFERROR(__xludf.DUMMYFUNCTION("""COMPUTED_VALUE"""),"Moderately")</f>
        <v>Moderately</v>
      </c>
      <c r="Y176" s="1" t="str">
        <f ca="1">IFERROR(__xludf.DUMMYFUNCTION("""COMPUTED_VALUE"""),"Extremely")</f>
        <v>Extremely</v>
      </c>
      <c r="Z176" s="1" t="str">
        <f ca="1">IFERROR(__xludf.DUMMYFUNCTION("""COMPUTED_VALUE"""),"Negatively")</f>
        <v>Negatively</v>
      </c>
      <c r="AA176" s="1" t="str">
        <f ca="1">IFERROR(__xludf.DUMMYFUNCTION("""COMPUTED_VALUE"""),"Extremely")</f>
        <v>Extremely</v>
      </c>
      <c r="AB176" s="1" t="str">
        <f ca="1">IFERROR(__xludf.DUMMYFUNCTION("""COMPUTED_VALUE"""),"A little bit")</f>
        <v>A little bit</v>
      </c>
      <c r="AC176" s="1" t="str">
        <f ca="1">IFERROR(__xludf.DUMMYFUNCTION("""COMPUTED_VALUE"""),"Not at all")</f>
        <v>Not at all</v>
      </c>
      <c r="AD176" s="1" t="str">
        <f ca="1">IFERROR(__xludf.DUMMYFUNCTION("""COMPUTED_VALUE"""),"Not at all")</f>
        <v>Not at all</v>
      </c>
      <c r="AE176" s="1" t="str">
        <f ca="1">IFERROR(__xludf.DUMMYFUNCTION("""COMPUTED_VALUE"""),"Not at all")</f>
        <v>Not at all</v>
      </c>
      <c r="AF176" s="1" t="str">
        <f ca="1">IFERROR(__xludf.DUMMYFUNCTION("""COMPUTED_VALUE"""),"Rarely")</f>
        <v>Rarely</v>
      </c>
      <c r="AG176" s="1" t="str">
        <f ca="1">IFERROR(__xludf.DUMMYFUNCTION("""COMPUTED_VALUE"""),"Often")</f>
        <v>Often</v>
      </c>
      <c r="AH176" s="1" t="str">
        <f ca="1">IFERROR(__xludf.DUMMYFUNCTION("""COMPUTED_VALUE"""),"Rarely")</f>
        <v>Rarely</v>
      </c>
      <c r="AI176" s="1" t="str">
        <f ca="1">IFERROR(__xludf.DUMMYFUNCTION("""COMPUTED_VALUE"""),"Sometimes")</f>
        <v>Sometimes</v>
      </c>
      <c r="AJ176" s="1" t="str">
        <f ca="1">IFERROR(__xludf.DUMMYFUNCTION("""COMPUTED_VALUE"""),"Rarely")</f>
        <v>Rarely</v>
      </c>
      <c r="AK176" s="1" t="str">
        <f ca="1">IFERROR(__xludf.DUMMYFUNCTION("""COMPUTED_VALUE"""),"Rarely")</f>
        <v>Rarely</v>
      </c>
      <c r="AL176" s="1" t="str">
        <f ca="1">IFERROR(__xludf.DUMMYFUNCTION("""COMPUTED_VALUE"""),"Often")</f>
        <v>Often</v>
      </c>
      <c r="AM176" s="1" t="str">
        <f ca="1">IFERROR(__xludf.DUMMYFUNCTION("""COMPUTED_VALUE"""),"Rarely")</f>
        <v>Rarely</v>
      </c>
      <c r="AN176" s="1" t="str">
        <f ca="1">IFERROR(__xludf.DUMMYFUNCTION("""COMPUTED_VALUE"""),"Rarely")</f>
        <v>Rarely</v>
      </c>
      <c r="AO176" s="1" t="str">
        <f ca="1">IFERROR(__xludf.DUMMYFUNCTION("""COMPUTED_VALUE"""),"Rarely")</f>
        <v>Rarely</v>
      </c>
      <c r="AP176" s="1" t="str">
        <f ca="1">IFERROR(__xludf.DUMMYFUNCTION("""COMPUTED_VALUE"""),"Sometimes")</f>
        <v>Sometimes</v>
      </c>
      <c r="AQ176" s="1" t="str">
        <f ca="1">IFERROR(__xludf.DUMMYFUNCTION("""COMPUTED_VALUE"""),"Rarely")</f>
        <v>Rarely</v>
      </c>
      <c r="AR176" s="1" t="str">
        <f ca="1">IFERROR(__xludf.DUMMYFUNCTION("""COMPUTED_VALUE"""),"Just After Stressful Events")</f>
        <v>Just After Stressful Events</v>
      </c>
      <c r="AS176" s="1" t="str">
        <f ca="1">IFERROR(__xludf.DUMMYFUNCTION("""COMPUTED_VALUE"""),"Disagree")</f>
        <v>Disagree</v>
      </c>
      <c r="AT176" s="1" t="str">
        <f ca="1">IFERROR(__xludf.DUMMYFUNCTION("""COMPUTED_VALUE"""),"Disagree")</f>
        <v>Disagree</v>
      </c>
      <c r="AU176" s="1" t="str">
        <f ca="1">IFERROR(__xludf.DUMMYFUNCTION("""COMPUTED_VALUE"""),"Agree")</f>
        <v>Agree</v>
      </c>
      <c r="AV176" s="1" t="str">
        <f ca="1">IFERROR(__xludf.DUMMYFUNCTION("""COMPUTED_VALUE"""),"Disagree")</f>
        <v>Disagree</v>
      </c>
      <c r="AW176" s="1" t="str">
        <f ca="1">IFERROR(__xludf.DUMMYFUNCTION("""COMPUTED_VALUE"""),"Neutral")</f>
        <v>Neutral</v>
      </c>
      <c r="AX176" s="1" t="str">
        <f ca="1">IFERROR(__xludf.DUMMYFUNCTION("""COMPUTED_VALUE"""),"Disagree")</f>
        <v>Disagree</v>
      </c>
      <c r="AY176" s="1" t="str">
        <f ca="1">IFERROR(__xludf.DUMMYFUNCTION("""COMPUTED_VALUE"""),"Agree")</f>
        <v>Agree</v>
      </c>
      <c r="AZ176" s="1" t="str">
        <f ca="1">IFERROR(__xludf.DUMMYFUNCTION("""COMPUTED_VALUE"""),"Agree")</f>
        <v>Agree</v>
      </c>
      <c r="BA176" s="1" t="str">
        <f ca="1">IFERROR(__xludf.DUMMYFUNCTION("""COMPUTED_VALUE"""),"Strongly Disagree")</f>
        <v>Strongly Disagree</v>
      </c>
      <c r="BB176" s="1" t="str">
        <f ca="1">IFERROR(__xludf.DUMMYFUNCTION("""COMPUTED_VALUE"""),"Strongly Disagree")</f>
        <v>Strongly Disagree</v>
      </c>
      <c r="BC176" s="1" t="str">
        <f ca="1">IFERROR(__xludf.DUMMYFUNCTION("""COMPUTED_VALUE"""),"Join in Positive/ Healthy Family Activities, Exercise, Talk to others outside of the department about your hard shift")</f>
        <v>Join in Positive/ Healthy Family Activities, Exercise, Talk to others outside of the department about your hard shift</v>
      </c>
      <c r="BD176" s="1" t="str">
        <f ca="1">IFERROR(__xludf.DUMMYFUNCTION("""COMPUTED_VALUE"""),"Rarely")</f>
        <v>Rarely</v>
      </c>
      <c r="BF176" s="1">
        <f t="shared" ca="1" si="0"/>
        <v>1</v>
      </c>
      <c r="BG176" s="7">
        <f t="shared" ca="1" si="1"/>
        <v>2</v>
      </c>
      <c r="BH176" s="1">
        <f t="shared" ca="1" si="2"/>
        <v>3</v>
      </c>
      <c r="BI176" s="10">
        <f t="shared" ca="1" si="3"/>
        <v>2</v>
      </c>
      <c r="BJ176" s="10">
        <f t="shared" ca="1" si="4"/>
        <v>3</v>
      </c>
      <c r="BK176" s="10">
        <f t="shared" ca="1" si="5"/>
        <v>3</v>
      </c>
      <c r="BL176" s="10">
        <f t="shared" ref="BL176:BM176" ca="1" si="1044">IF(I176="Yes",1,IF(I176="No",2))</f>
        <v>1</v>
      </c>
      <c r="BM176" s="10">
        <f t="shared" ca="1" si="1044"/>
        <v>1</v>
      </c>
      <c r="BN176" s="10">
        <f t="shared" ca="1" si="7"/>
        <v>2</v>
      </c>
      <c r="BO176" s="10">
        <f t="shared" ref="BO176:BP176" ca="1" si="1045">IF(L176="Strongly Disagree",1,IF(L176="Disagree",2,IF(L176="Neutral",3,IF(L176="Agree",4,IF(L176="Strongly Agree",5)))))</f>
        <v>4</v>
      </c>
      <c r="BP176" s="10">
        <f t="shared" ca="1" si="1045"/>
        <v>3</v>
      </c>
      <c r="BQ176" s="10">
        <f t="shared" ca="1" si="9"/>
        <v>3</v>
      </c>
      <c r="BR176" s="1">
        <f t="shared" ca="1" si="10"/>
        <v>2</v>
      </c>
      <c r="BS176" s="10">
        <f t="shared" ref="BS176:CB176" ca="1" si="1046">IF(P176="Not at all",1,IF(P176="A little bit",2,IF(P176="Moderately",3,IF(P176="Quite a bit",4,IF(P176="Extremely",5)))))</f>
        <v>4</v>
      </c>
      <c r="BT176" s="10">
        <f t="shared" ca="1" si="1046"/>
        <v>3</v>
      </c>
      <c r="BU176" s="10">
        <f t="shared" ca="1" si="1046"/>
        <v>4</v>
      </c>
      <c r="BV176" s="10">
        <f t="shared" ca="1" si="1046"/>
        <v>1</v>
      </c>
      <c r="BW176" s="10">
        <f t="shared" ca="1" si="1046"/>
        <v>1</v>
      </c>
      <c r="BX176" s="10">
        <f t="shared" ca="1" si="1046"/>
        <v>3</v>
      </c>
      <c r="BY176" s="10">
        <f t="shared" ca="1" si="1046"/>
        <v>4</v>
      </c>
      <c r="BZ176" s="10">
        <f t="shared" ca="1" si="1046"/>
        <v>4</v>
      </c>
      <c r="CA176" s="10">
        <f t="shared" ca="1" si="1046"/>
        <v>3</v>
      </c>
      <c r="CB176" s="10">
        <f t="shared" ca="1" si="1046"/>
        <v>5</v>
      </c>
      <c r="CC176" s="10">
        <f t="shared" ca="1" si="12"/>
        <v>1</v>
      </c>
      <c r="CD176" s="10">
        <f t="shared" ref="CD176:CH176" ca="1" si="1047">IF(AA176="Not at all",1,IF(AA176="A little bit",2,IF(AA176="Moderately",3,IF(AA176="Quite a bit",4,IF(AA176="Extremely",5)))))</f>
        <v>5</v>
      </c>
      <c r="CE176" s="10">
        <f t="shared" ca="1" si="1047"/>
        <v>2</v>
      </c>
      <c r="CF176" s="10">
        <f t="shared" ca="1" si="1047"/>
        <v>1</v>
      </c>
      <c r="CG176" s="10">
        <f t="shared" ca="1" si="1047"/>
        <v>1</v>
      </c>
      <c r="CH176" s="10">
        <f t="shared" ca="1" si="1047"/>
        <v>1</v>
      </c>
      <c r="CI176" s="10">
        <f t="shared" ref="CI176:CT176" ca="1" si="1048">IF(AF176="Never",1,IF(AF176="Rarely",2,IF(AF176="Sometimes",3,IF(AF176="Often",4,IF(AF176="Very Often",5)))))</f>
        <v>2</v>
      </c>
      <c r="CJ176" s="10">
        <f t="shared" ca="1" si="1048"/>
        <v>4</v>
      </c>
      <c r="CK176" s="10">
        <f t="shared" ca="1" si="1048"/>
        <v>2</v>
      </c>
      <c r="CL176" s="10">
        <f t="shared" ca="1" si="1048"/>
        <v>3</v>
      </c>
      <c r="CM176" s="10">
        <f t="shared" ca="1" si="1048"/>
        <v>2</v>
      </c>
      <c r="CN176" s="10">
        <f t="shared" ca="1" si="1048"/>
        <v>2</v>
      </c>
      <c r="CO176" s="10">
        <f t="shared" ca="1" si="1048"/>
        <v>4</v>
      </c>
      <c r="CP176" s="10">
        <f t="shared" ca="1" si="1048"/>
        <v>2</v>
      </c>
      <c r="CQ176" s="10">
        <f t="shared" ca="1" si="1048"/>
        <v>2</v>
      </c>
      <c r="CR176" s="10">
        <f t="shared" ca="1" si="1048"/>
        <v>2</v>
      </c>
      <c r="CS176" s="10">
        <f t="shared" ca="1" si="1048"/>
        <v>3</v>
      </c>
      <c r="CT176" s="10">
        <f t="shared" ca="1" si="1048"/>
        <v>2</v>
      </c>
      <c r="CU176" s="10">
        <f t="shared" ca="1" si="15"/>
        <v>2</v>
      </c>
      <c r="CV176" s="1">
        <f t="shared" ref="CV176:DE176" ca="1" si="1049">IF(AS176="Strongly Disagree",1,IF(AS176="Disagree",2,IF(AS176="Neutral",3,IF(AS176="Agree",4,IF(AS176="Strongly Agree",5)))))</f>
        <v>2</v>
      </c>
      <c r="CW176" s="1">
        <f t="shared" ca="1" si="1049"/>
        <v>2</v>
      </c>
      <c r="CX176" s="1">
        <f t="shared" ca="1" si="1049"/>
        <v>4</v>
      </c>
      <c r="CY176" s="1">
        <f t="shared" ca="1" si="1049"/>
        <v>2</v>
      </c>
      <c r="CZ176" s="1">
        <f t="shared" ca="1" si="1049"/>
        <v>3</v>
      </c>
      <c r="DA176" s="1">
        <f t="shared" ca="1" si="1049"/>
        <v>2</v>
      </c>
      <c r="DB176" s="1">
        <f t="shared" ca="1" si="1049"/>
        <v>4</v>
      </c>
      <c r="DC176" s="1">
        <f t="shared" ca="1" si="1049"/>
        <v>4</v>
      </c>
      <c r="DD176" s="1">
        <f t="shared" ca="1" si="1049"/>
        <v>1</v>
      </c>
      <c r="DE176" s="1">
        <f t="shared" ca="1" si="1049"/>
        <v>1</v>
      </c>
      <c r="DG176" s="1">
        <f t="shared" ca="1" si="17"/>
        <v>2</v>
      </c>
    </row>
    <row r="177" spans="1:111" ht="15">
      <c r="A177" s="8">
        <f ca="1">IFERROR(__xludf.DUMMYFUNCTION("""COMPUTED_VALUE"""),43803.3842630324)</f>
        <v>43803.3842630324</v>
      </c>
      <c r="B177" s="1" t="str">
        <f ca="1">IFERROR(__xludf.DUMMYFUNCTION("""COMPUTED_VALUE"""),"Yes")</f>
        <v>Yes</v>
      </c>
      <c r="C177" s="3" t="str">
        <f ca="1">IFERROR(__xludf.DUMMYFUNCTION("""COMPUTED_VALUE"""),"Sworn Officer")</f>
        <v>Sworn Officer</v>
      </c>
      <c r="D177" s="1" t="str">
        <f ca="1">IFERROR(__xludf.DUMMYFUNCTION("""COMPUTED_VALUE"""),"")</f>
        <v/>
      </c>
      <c r="E177" s="1" t="str">
        <f ca="1">IFERROR(__xludf.DUMMYFUNCTION("""COMPUTED_VALUE"""),"Quite a bit")</f>
        <v>Quite a bit</v>
      </c>
      <c r="F177" s="1" t="str">
        <f ca="1">IFERROR(__xludf.DUMMYFUNCTION("""COMPUTED_VALUE"""),"No")</f>
        <v>No</v>
      </c>
      <c r="G177" s="1" t="str">
        <f ca="1">IFERROR(__xludf.DUMMYFUNCTION("""COMPUTED_VALUE"""),"Never")</f>
        <v>Never</v>
      </c>
      <c r="H177" s="1" t="str">
        <f ca="1">IFERROR(__xludf.DUMMYFUNCTION("""COMPUTED_VALUE"""),"Quite a bit")</f>
        <v>Quite a bit</v>
      </c>
      <c r="I177" s="1" t="str">
        <f ca="1">IFERROR(__xludf.DUMMYFUNCTION("""COMPUTED_VALUE"""),"Yes")</f>
        <v>Yes</v>
      </c>
      <c r="J177" s="1" t="str">
        <f ca="1">IFERROR(__xludf.DUMMYFUNCTION("""COMPUTED_VALUE"""),"Yes")</f>
        <v>Yes</v>
      </c>
      <c r="K177" s="1" t="str">
        <f ca="1">IFERROR(__xludf.DUMMYFUNCTION("""COMPUTED_VALUE"""),"Sometimes")</f>
        <v>Sometimes</v>
      </c>
      <c r="L177" s="1" t="str">
        <f ca="1">IFERROR(__xludf.DUMMYFUNCTION("""COMPUTED_VALUE"""),"Agree")</f>
        <v>Agree</v>
      </c>
      <c r="M177" s="1" t="str">
        <f ca="1">IFERROR(__xludf.DUMMYFUNCTION("""COMPUTED_VALUE"""),"Neutral")</f>
        <v>Neutral</v>
      </c>
      <c r="N177" s="1" t="str">
        <f ca="1">IFERROR(__xludf.DUMMYFUNCTION("""COMPUTED_VALUE"""),"Moderately")</f>
        <v>Moderately</v>
      </c>
      <c r="O177" s="1" t="str">
        <f ca="1">IFERROR(__xludf.DUMMYFUNCTION("""COMPUTED_VALUE"""),"Neutral")</f>
        <v>Neutral</v>
      </c>
      <c r="P177" s="1" t="str">
        <f ca="1">IFERROR(__xludf.DUMMYFUNCTION("""COMPUTED_VALUE"""),"Quite a bit")</f>
        <v>Quite a bit</v>
      </c>
      <c r="Q177" s="1" t="str">
        <f ca="1">IFERROR(__xludf.DUMMYFUNCTION("""COMPUTED_VALUE"""),"Quite a bit")</f>
        <v>Quite a bit</v>
      </c>
      <c r="R177" s="1" t="str">
        <f ca="1">IFERROR(__xludf.DUMMYFUNCTION("""COMPUTED_VALUE"""),"Quite a bit")</f>
        <v>Quite a bit</v>
      </c>
      <c r="S177" s="1" t="str">
        <f ca="1">IFERROR(__xludf.DUMMYFUNCTION("""COMPUTED_VALUE"""),"Quite a bit")</f>
        <v>Quite a bit</v>
      </c>
      <c r="T177" s="1" t="str">
        <f ca="1">IFERROR(__xludf.DUMMYFUNCTION("""COMPUTED_VALUE"""),"Quite a bit")</f>
        <v>Quite a bit</v>
      </c>
      <c r="U177" s="1" t="str">
        <f ca="1">IFERROR(__xludf.DUMMYFUNCTION("""COMPUTED_VALUE"""),"Quite a bit")</f>
        <v>Quite a bit</v>
      </c>
      <c r="V177" s="1" t="str">
        <f ca="1">IFERROR(__xludf.DUMMYFUNCTION("""COMPUTED_VALUE"""),"Not at all")</f>
        <v>Not at all</v>
      </c>
      <c r="W177" s="1" t="str">
        <f ca="1">IFERROR(__xludf.DUMMYFUNCTION("""COMPUTED_VALUE"""),"Not at all")</f>
        <v>Not at all</v>
      </c>
      <c r="X177" s="1" t="str">
        <f ca="1">IFERROR(__xludf.DUMMYFUNCTION("""COMPUTED_VALUE"""),"Moderately")</f>
        <v>Moderately</v>
      </c>
      <c r="Y177" s="1" t="str">
        <f ca="1">IFERROR(__xludf.DUMMYFUNCTION("""COMPUTED_VALUE"""),"Quite a bit")</f>
        <v>Quite a bit</v>
      </c>
      <c r="Z177" s="1" t="str">
        <f ca="1">IFERROR(__xludf.DUMMYFUNCTION("""COMPUTED_VALUE"""),"Not at all")</f>
        <v>Not at all</v>
      </c>
      <c r="AA177" s="1" t="str">
        <f ca="1">IFERROR(__xludf.DUMMYFUNCTION("""COMPUTED_VALUE"""),"Moderately")</f>
        <v>Moderately</v>
      </c>
      <c r="AB177" s="1" t="str">
        <f ca="1">IFERROR(__xludf.DUMMYFUNCTION("""COMPUTED_VALUE"""),"Quite a bit")</f>
        <v>Quite a bit</v>
      </c>
      <c r="AC177" s="1" t="str">
        <f ca="1">IFERROR(__xludf.DUMMYFUNCTION("""COMPUTED_VALUE"""),"Quite a bit")</f>
        <v>Quite a bit</v>
      </c>
      <c r="AD177" s="1" t="str">
        <f ca="1">IFERROR(__xludf.DUMMYFUNCTION("""COMPUTED_VALUE"""),"A little bit")</f>
        <v>A little bit</v>
      </c>
      <c r="AE177" s="1" t="str">
        <f ca="1">IFERROR(__xludf.DUMMYFUNCTION("""COMPUTED_VALUE"""),"Quite a bit")</f>
        <v>Quite a bit</v>
      </c>
      <c r="AF177" s="1" t="str">
        <f ca="1">IFERROR(__xludf.DUMMYFUNCTION("""COMPUTED_VALUE"""),"Sometimes")</f>
        <v>Sometimes</v>
      </c>
      <c r="AG177" s="1" t="str">
        <f ca="1">IFERROR(__xludf.DUMMYFUNCTION("""COMPUTED_VALUE"""),"Very Often")</f>
        <v>Very Often</v>
      </c>
      <c r="AH177" s="1" t="str">
        <f ca="1">IFERROR(__xludf.DUMMYFUNCTION("""COMPUTED_VALUE"""),"Never")</f>
        <v>Never</v>
      </c>
      <c r="AI177" s="1" t="str">
        <f ca="1">IFERROR(__xludf.DUMMYFUNCTION("""COMPUTED_VALUE"""),"Often")</f>
        <v>Often</v>
      </c>
      <c r="AJ177" s="1" t="str">
        <f ca="1">IFERROR(__xludf.DUMMYFUNCTION("""COMPUTED_VALUE"""),"Sometimes")</f>
        <v>Sometimes</v>
      </c>
      <c r="AK177" s="1" t="str">
        <f ca="1">IFERROR(__xludf.DUMMYFUNCTION("""COMPUTED_VALUE"""),"Sometimes")</f>
        <v>Sometimes</v>
      </c>
      <c r="AL177" s="1" t="str">
        <f ca="1">IFERROR(__xludf.DUMMYFUNCTION("""COMPUTED_VALUE"""),"Often")</f>
        <v>Often</v>
      </c>
      <c r="AM177" s="1" t="str">
        <f ca="1">IFERROR(__xludf.DUMMYFUNCTION("""COMPUTED_VALUE"""),"Sometimes")</f>
        <v>Sometimes</v>
      </c>
      <c r="AN177" s="1" t="str">
        <f ca="1">IFERROR(__xludf.DUMMYFUNCTION("""COMPUTED_VALUE"""),"Sometimes")</f>
        <v>Sometimes</v>
      </c>
      <c r="AO177" s="1" t="str">
        <f ca="1">IFERROR(__xludf.DUMMYFUNCTION("""COMPUTED_VALUE"""),"Rarely")</f>
        <v>Rarely</v>
      </c>
      <c r="AP177" s="1" t="str">
        <f ca="1">IFERROR(__xludf.DUMMYFUNCTION("""COMPUTED_VALUE"""),"Rarely")</f>
        <v>Rarely</v>
      </c>
      <c r="AQ177" s="1" t="str">
        <f ca="1">IFERROR(__xludf.DUMMYFUNCTION("""COMPUTED_VALUE"""),"Never")</f>
        <v>Never</v>
      </c>
      <c r="AR177" s="1" t="str">
        <f ca="1">IFERROR(__xludf.DUMMYFUNCTION("""COMPUTED_VALUE"""),"Never")</f>
        <v>Never</v>
      </c>
      <c r="AS177" s="1" t="str">
        <f ca="1">IFERROR(__xludf.DUMMYFUNCTION("""COMPUTED_VALUE"""),"Neutral")</f>
        <v>Neutral</v>
      </c>
      <c r="AT177" s="1" t="str">
        <f ca="1">IFERROR(__xludf.DUMMYFUNCTION("""COMPUTED_VALUE"""),"Neutral")</f>
        <v>Neutral</v>
      </c>
      <c r="AU177" s="1" t="str">
        <f ca="1">IFERROR(__xludf.DUMMYFUNCTION("""COMPUTED_VALUE"""),"Strongly Agree")</f>
        <v>Strongly Agree</v>
      </c>
      <c r="AV177" s="1" t="str">
        <f ca="1">IFERROR(__xludf.DUMMYFUNCTION("""COMPUTED_VALUE"""),"Strongly Disagree")</f>
        <v>Strongly Disagree</v>
      </c>
      <c r="AW177" s="1" t="str">
        <f ca="1">IFERROR(__xludf.DUMMYFUNCTION("""COMPUTED_VALUE"""),"Agree")</f>
        <v>Agree</v>
      </c>
      <c r="AX177" s="1" t="str">
        <f ca="1">IFERROR(__xludf.DUMMYFUNCTION("""COMPUTED_VALUE"""),"Agree")</f>
        <v>Agree</v>
      </c>
      <c r="AY177" s="1" t="str">
        <f ca="1">IFERROR(__xludf.DUMMYFUNCTION("""COMPUTED_VALUE"""),"Strongly Agree")</f>
        <v>Strongly Agree</v>
      </c>
      <c r="AZ177" s="1" t="str">
        <f ca="1">IFERROR(__xludf.DUMMYFUNCTION("""COMPUTED_VALUE"""),"Neutral")</f>
        <v>Neutral</v>
      </c>
      <c r="BA177" s="1" t="str">
        <f ca="1">IFERROR(__xludf.DUMMYFUNCTION("""COMPUTED_VALUE"""),"Strongly Agree")</f>
        <v>Strongly Agree</v>
      </c>
      <c r="BB177" s="1" t="str">
        <f ca="1">IFERROR(__xludf.DUMMYFUNCTION("""COMPUTED_VALUE"""),"Neutral")</f>
        <v>Neutral</v>
      </c>
      <c r="BC177" s="1" t="str">
        <f ca="1">IFERROR(__xludf.DUMMYFUNCTION("""COMPUTED_VALUE"""),"Exercise, Talk to others outside of the department about your hard shift")</f>
        <v>Exercise, Talk to others outside of the department about your hard shift</v>
      </c>
      <c r="BD177" s="1" t="str">
        <f ca="1">IFERROR(__xludf.DUMMYFUNCTION("""COMPUTED_VALUE"""),"Never")</f>
        <v>Never</v>
      </c>
      <c r="BF177" s="1">
        <f t="shared" ca="1" si="0"/>
        <v>1</v>
      </c>
      <c r="BG177" s="7" t="b">
        <f t="shared" ca="1" si="1"/>
        <v>0</v>
      </c>
      <c r="BH177" s="1">
        <f t="shared" ca="1" si="2"/>
        <v>4</v>
      </c>
      <c r="BI177" s="10">
        <f t="shared" ca="1" si="3"/>
        <v>2</v>
      </c>
      <c r="BJ177" s="10">
        <f t="shared" ca="1" si="4"/>
        <v>1</v>
      </c>
      <c r="BK177" s="10">
        <f t="shared" ca="1" si="5"/>
        <v>4</v>
      </c>
      <c r="BL177" s="10">
        <f t="shared" ref="BL177:BM177" ca="1" si="1050">IF(I177="Yes",1,IF(I177="No",2))</f>
        <v>1</v>
      </c>
      <c r="BM177" s="10">
        <f t="shared" ca="1" si="1050"/>
        <v>1</v>
      </c>
      <c r="BN177" s="10">
        <f t="shared" ca="1" si="7"/>
        <v>3</v>
      </c>
      <c r="BO177" s="10">
        <f t="shared" ref="BO177:BP177" ca="1" si="1051">IF(L177="Strongly Disagree",1,IF(L177="Disagree",2,IF(L177="Neutral",3,IF(L177="Agree",4,IF(L177="Strongly Agree",5)))))</f>
        <v>4</v>
      </c>
      <c r="BP177" s="10">
        <f t="shared" ca="1" si="1051"/>
        <v>3</v>
      </c>
      <c r="BQ177" s="10">
        <f t="shared" ca="1" si="9"/>
        <v>3</v>
      </c>
      <c r="BR177" s="1">
        <f t="shared" ca="1" si="10"/>
        <v>3</v>
      </c>
      <c r="BS177" s="10">
        <f t="shared" ref="BS177:CB177" ca="1" si="1052">IF(P177="Not at all",1,IF(P177="A little bit",2,IF(P177="Moderately",3,IF(P177="Quite a bit",4,IF(P177="Extremely",5)))))</f>
        <v>4</v>
      </c>
      <c r="BT177" s="10">
        <f t="shared" ca="1" si="1052"/>
        <v>4</v>
      </c>
      <c r="BU177" s="10">
        <f t="shared" ca="1" si="1052"/>
        <v>4</v>
      </c>
      <c r="BV177" s="10">
        <f t="shared" ca="1" si="1052"/>
        <v>4</v>
      </c>
      <c r="BW177" s="10">
        <f t="shared" ca="1" si="1052"/>
        <v>4</v>
      </c>
      <c r="BX177" s="10">
        <f t="shared" ca="1" si="1052"/>
        <v>4</v>
      </c>
      <c r="BY177" s="10">
        <f t="shared" ca="1" si="1052"/>
        <v>1</v>
      </c>
      <c r="BZ177" s="10">
        <f t="shared" ca="1" si="1052"/>
        <v>1</v>
      </c>
      <c r="CA177" s="10">
        <f t="shared" ca="1" si="1052"/>
        <v>3</v>
      </c>
      <c r="CB177" s="10">
        <f t="shared" ca="1" si="1052"/>
        <v>4</v>
      </c>
      <c r="CC177" s="10">
        <f t="shared" ca="1" si="12"/>
        <v>4</v>
      </c>
      <c r="CD177" s="10">
        <f t="shared" ref="CD177:CH177" ca="1" si="1053">IF(AA177="Not at all",1,IF(AA177="A little bit",2,IF(AA177="Moderately",3,IF(AA177="Quite a bit",4,IF(AA177="Extremely",5)))))</f>
        <v>3</v>
      </c>
      <c r="CE177" s="10">
        <f t="shared" ca="1" si="1053"/>
        <v>4</v>
      </c>
      <c r="CF177" s="10">
        <f t="shared" ca="1" si="1053"/>
        <v>4</v>
      </c>
      <c r="CG177" s="10">
        <f t="shared" ca="1" si="1053"/>
        <v>2</v>
      </c>
      <c r="CH177" s="10">
        <f t="shared" ca="1" si="1053"/>
        <v>4</v>
      </c>
      <c r="CI177" s="10">
        <f t="shared" ref="CI177:CT177" ca="1" si="1054">IF(AF177="Never",1,IF(AF177="Rarely",2,IF(AF177="Sometimes",3,IF(AF177="Often",4,IF(AF177="Very Often",5)))))</f>
        <v>3</v>
      </c>
      <c r="CJ177" s="10">
        <f t="shared" ca="1" si="1054"/>
        <v>5</v>
      </c>
      <c r="CK177" s="10">
        <f t="shared" ca="1" si="1054"/>
        <v>1</v>
      </c>
      <c r="CL177" s="10">
        <f t="shared" ca="1" si="1054"/>
        <v>4</v>
      </c>
      <c r="CM177" s="10">
        <f t="shared" ca="1" si="1054"/>
        <v>3</v>
      </c>
      <c r="CN177" s="10">
        <f t="shared" ca="1" si="1054"/>
        <v>3</v>
      </c>
      <c r="CO177" s="10">
        <f t="shared" ca="1" si="1054"/>
        <v>4</v>
      </c>
      <c r="CP177" s="10">
        <f t="shared" ca="1" si="1054"/>
        <v>3</v>
      </c>
      <c r="CQ177" s="10">
        <f t="shared" ca="1" si="1054"/>
        <v>3</v>
      </c>
      <c r="CR177" s="10">
        <f t="shared" ca="1" si="1054"/>
        <v>2</v>
      </c>
      <c r="CS177" s="10">
        <f t="shared" ca="1" si="1054"/>
        <v>2</v>
      </c>
      <c r="CT177" s="10">
        <f t="shared" ca="1" si="1054"/>
        <v>1</v>
      </c>
      <c r="CU177" s="10">
        <f t="shared" ca="1" si="15"/>
        <v>1</v>
      </c>
      <c r="CV177" s="1">
        <f t="shared" ref="CV177:DE177" ca="1" si="1055">IF(AS177="Strongly Disagree",1,IF(AS177="Disagree",2,IF(AS177="Neutral",3,IF(AS177="Agree",4,IF(AS177="Strongly Agree",5)))))</f>
        <v>3</v>
      </c>
      <c r="CW177" s="1">
        <f t="shared" ca="1" si="1055"/>
        <v>3</v>
      </c>
      <c r="CX177" s="1">
        <f t="shared" ca="1" si="1055"/>
        <v>5</v>
      </c>
      <c r="CY177" s="1">
        <f t="shared" ca="1" si="1055"/>
        <v>1</v>
      </c>
      <c r="CZ177" s="1">
        <f t="shared" ca="1" si="1055"/>
        <v>4</v>
      </c>
      <c r="DA177" s="1">
        <f t="shared" ca="1" si="1055"/>
        <v>4</v>
      </c>
      <c r="DB177" s="1">
        <f t="shared" ca="1" si="1055"/>
        <v>5</v>
      </c>
      <c r="DC177" s="1">
        <f t="shared" ca="1" si="1055"/>
        <v>3</v>
      </c>
      <c r="DD177" s="1">
        <f t="shared" ca="1" si="1055"/>
        <v>5</v>
      </c>
      <c r="DE177" s="1">
        <f t="shared" ca="1" si="1055"/>
        <v>3</v>
      </c>
      <c r="DG177" s="1">
        <f t="shared" ca="1" si="17"/>
        <v>1</v>
      </c>
    </row>
    <row r="178" spans="1:111" ht="15">
      <c r="A178" s="8">
        <f ca="1">IFERROR(__xludf.DUMMYFUNCTION("""COMPUTED_VALUE"""),43803.3846399652)</f>
        <v>43803.384639965203</v>
      </c>
      <c r="B178" s="1" t="str">
        <f ca="1">IFERROR(__xludf.DUMMYFUNCTION("""COMPUTED_VALUE"""),"Yes")</f>
        <v>Yes</v>
      </c>
      <c r="C178" s="3" t="str">
        <f ca="1">IFERROR(__xludf.DUMMYFUNCTION("""COMPUTED_VALUE"""),"Sworn Officer")</f>
        <v>Sworn Officer</v>
      </c>
      <c r="D178" s="1" t="str">
        <f ca="1">IFERROR(__xludf.DUMMYFUNCTION("""COMPUTED_VALUE"""),"14-20 years")</f>
        <v>14-20 years</v>
      </c>
      <c r="E178" s="1" t="str">
        <f ca="1">IFERROR(__xludf.DUMMYFUNCTION("""COMPUTED_VALUE"""),"Quite a bit")</f>
        <v>Quite a bit</v>
      </c>
      <c r="F178" s="1" t="str">
        <f ca="1">IFERROR(__xludf.DUMMYFUNCTION("""COMPUTED_VALUE"""),"Yes")</f>
        <v>Yes</v>
      </c>
      <c r="G178" s="1" t="str">
        <f ca="1">IFERROR(__xludf.DUMMYFUNCTION("""COMPUTED_VALUE"""),"Sometimes")</f>
        <v>Sometimes</v>
      </c>
      <c r="H178" s="1" t="str">
        <f ca="1">IFERROR(__xludf.DUMMYFUNCTION("""COMPUTED_VALUE"""),"A little bit")</f>
        <v>A little bit</v>
      </c>
      <c r="I178" s="1" t="str">
        <f ca="1">IFERROR(__xludf.DUMMYFUNCTION("""COMPUTED_VALUE"""),"Yes")</f>
        <v>Yes</v>
      </c>
      <c r="J178" s="1" t="str">
        <f ca="1">IFERROR(__xludf.DUMMYFUNCTION("""COMPUTED_VALUE"""),"Yes")</f>
        <v>Yes</v>
      </c>
      <c r="K178" s="1" t="str">
        <f ca="1">IFERROR(__xludf.DUMMYFUNCTION("""COMPUTED_VALUE"""),"Rarely")</f>
        <v>Rarely</v>
      </c>
      <c r="L178" s="1" t="str">
        <f ca="1">IFERROR(__xludf.DUMMYFUNCTION("""COMPUTED_VALUE"""),"Agree")</f>
        <v>Agree</v>
      </c>
      <c r="M178" s="1" t="str">
        <f ca="1">IFERROR(__xludf.DUMMYFUNCTION("""COMPUTED_VALUE"""),"Neutral")</f>
        <v>Neutral</v>
      </c>
      <c r="N178" s="1" t="str">
        <f ca="1">IFERROR(__xludf.DUMMYFUNCTION("""COMPUTED_VALUE"""),"Not at all")</f>
        <v>Not at all</v>
      </c>
      <c r="O178" s="1" t="str">
        <f ca="1">IFERROR(__xludf.DUMMYFUNCTION("""COMPUTED_VALUE"""),"Neutral")</f>
        <v>Neutral</v>
      </c>
      <c r="P178" s="1" t="str">
        <f ca="1">IFERROR(__xludf.DUMMYFUNCTION("""COMPUTED_VALUE"""),"Moderately")</f>
        <v>Moderately</v>
      </c>
      <c r="Q178" s="1" t="str">
        <f ca="1">IFERROR(__xludf.DUMMYFUNCTION("""COMPUTED_VALUE"""),"A little bit")</f>
        <v>A little bit</v>
      </c>
      <c r="R178" s="1" t="str">
        <f ca="1">IFERROR(__xludf.DUMMYFUNCTION("""COMPUTED_VALUE"""),"A little bit")</f>
        <v>A little bit</v>
      </c>
      <c r="S178" s="1" t="str">
        <f ca="1">IFERROR(__xludf.DUMMYFUNCTION("""COMPUTED_VALUE"""),"A little bit")</f>
        <v>A little bit</v>
      </c>
      <c r="T178" s="1" t="str">
        <f ca="1">IFERROR(__xludf.DUMMYFUNCTION("""COMPUTED_VALUE"""),"A little bit")</f>
        <v>A little bit</v>
      </c>
      <c r="U178" s="1" t="str">
        <f ca="1">IFERROR(__xludf.DUMMYFUNCTION("""COMPUTED_VALUE"""),"A little bit")</f>
        <v>A little bit</v>
      </c>
      <c r="V178" s="1" t="str">
        <f ca="1">IFERROR(__xludf.DUMMYFUNCTION("""COMPUTED_VALUE"""),"A little bit")</f>
        <v>A little bit</v>
      </c>
      <c r="W178" s="1" t="str">
        <f ca="1">IFERROR(__xludf.DUMMYFUNCTION("""COMPUTED_VALUE"""),"Not at all")</f>
        <v>Not at all</v>
      </c>
      <c r="X178" s="1" t="str">
        <f ca="1">IFERROR(__xludf.DUMMYFUNCTION("""COMPUTED_VALUE"""),"A little bit")</f>
        <v>A little bit</v>
      </c>
      <c r="Y178" s="1" t="str">
        <f ca="1">IFERROR(__xludf.DUMMYFUNCTION("""COMPUTED_VALUE"""),"Quite a bit")</f>
        <v>Quite a bit</v>
      </c>
      <c r="Z178" s="1" t="str">
        <f ca="1">IFERROR(__xludf.DUMMYFUNCTION("""COMPUTED_VALUE"""),"Both")</f>
        <v>Both</v>
      </c>
      <c r="AA178" s="1" t="str">
        <f ca="1">IFERROR(__xludf.DUMMYFUNCTION("""COMPUTED_VALUE"""),"Moderately")</f>
        <v>Moderately</v>
      </c>
      <c r="AB178" s="1" t="str">
        <f ca="1">IFERROR(__xludf.DUMMYFUNCTION("""COMPUTED_VALUE"""),"Quite a bit")</f>
        <v>Quite a bit</v>
      </c>
      <c r="AC178" s="1" t="str">
        <f ca="1">IFERROR(__xludf.DUMMYFUNCTION("""COMPUTED_VALUE"""),"Moderately")</f>
        <v>Moderately</v>
      </c>
      <c r="AD178" s="1" t="str">
        <f ca="1">IFERROR(__xludf.DUMMYFUNCTION("""COMPUTED_VALUE"""),"Not at all")</f>
        <v>Not at all</v>
      </c>
      <c r="AE178" s="1" t="str">
        <f ca="1">IFERROR(__xludf.DUMMYFUNCTION("""COMPUTED_VALUE"""),"Not at all")</f>
        <v>Not at all</v>
      </c>
      <c r="AF178" s="1" t="str">
        <f ca="1">IFERROR(__xludf.DUMMYFUNCTION("""COMPUTED_VALUE"""),"Rarely")</f>
        <v>Rarely</v>
      </c>
      <c r="AG178" s="1" t="str">
        <f ca="1">IFERROR(__xludf.DUMMYFUNCTION("""COMPUTED_VALUE"""),"Very Often")</f>
        <v>Very Often</v>
      </c>
      <c r="AH178" s="1" t="str">
        <f ca="1">IFERROR(__xludf.DUMMYFUNCTION("""COMPUTED_VALUE"""),"Rarely")</f>
        <v>Rarely</v>
      </c>
      <c r="AI178" s="1" t="str">
        <f ca="1">IFERROR(__xludf.DUMMYFUNCTION("""COMPUTED_VALUE"""),"Sometimes")</f>
        <v>Sometimes</v>
      </c>
      <c r="AJ178" s="1" t="str">
        <f ca="1">IFERROR(__xludf.DUMMYFUNCTION("""COMPUTED_VALUE"""),"Sometimes")</f>
        <v>Sometimes</v>
      </c>
      <c r="AK178" s="1" t="str">
        <f ca="1">IFERROR(__xludf.DUMMYFUNCTION("""COMPUTED_VALUE"""),"Often")</f>
        <v>Often</v>
      </c>
      <c r="AL178" s="1" t="str">
        <f ca="1">IFERROR(__xludf.DUMMYFUNCTION("""COMPUTED_VALUE"""),"Sometimes")</f>
        <v>Sometimes</v>
      </c>
      <c r="AM178" s="1" t="str">
        <f ca="1">IFERROR(__xludf.DUMMYFUNCTION("""COMPUTED_VALUE"""),"Rarely")</f>
        <v>Rarely</v>
      </c>
      <c r="AN178" s="1" t="str">
        <f ca="1">IFERROR(__xludf.DUMMYFUNCTION("""COMPUTED_VALUE"""),"Often")</f>
        <v>Often</v>
      </c>
      <c r="AO178" s="1" t="str">
        <f ca="1">IFERROR(__xludf.DUMMYFUNCTION("""COMPUTED_VALUE"""),"Sometimes")</f>
        <v>Sometimes</v>
      </c>
      <c r="AP178" s="1" t="str">
        <f ca="1">IFERROR(__xludf.DUMMYFUNCTION("""COMPUTED_VALUE"""),"Rarely")</f>
        <v>Rarely</v>
      </c>
      <c r="AQ178" s="1" t="str">
        <f ca="1">IFERROR(__xludf.DUMMYFUNCTION("""COMPUTED_VALUE"""),"Sometimes")</f>
        <v>Sometimes</v>
      </c>
      <c r="AR178" s="1" t="str">
        <f ca="1">IFERROR(__xludf.DUMMYFUNCTION("""COMPUTED_VALUE"""),"(2-3)x’s a Month")</f>
        <v>(2-3)x’s a Month</v>
      </c>
      <c r="AS178" s="1" t="str">
        <f ca="1">IFERROR(__xludf.DUMMYFUNCTION("""COMPUTED_VALUE"""),"Neutral")</f>
        <v>Neutral</v>
      </c>
      <c r="AT178" s="1" t="str">
        <f ca="1">IFERROR(__xludf.DUMMYFUNCTION("""COMPUTED_VALUE"""),"Agree")</f>
        <v>Agree</v>
      </c>
      <c r="AU178" s="1" t="str">
        <f ca="1">IFERROR(__xludf.DUMMYFUNCTION("""COMPUTED_VALUE"""),"Neutral")</f>
        <v>Neutral</v>
      </c>
      <c r="AV178" s="1" t="str">
        <f ca="1">IFERROR(__xludf.DUMMYFUNCTION("""COMPUTED_VALUE"""),"Neutral")</f>
        <v>Neutral</v>
      </c>
      <c r="AW178" s="1" t="str">
        <f ca="1">IFERROR(__xludf.DUMMYFUNCTION("""COMPUTED_VALUE"""),"Neutral")</f>
        <v>Neutral</v>
      </c>
      <c r="AX178" s="1" t="str">
        <f ca="1">IFERROR(__xludf.DUMMYFUNCTION("""COMPUTED_VALUE"""),"Strongly Agree")</f>
        <v>Strongly Agree</v>
      </c>
      <c r="AY178" s="1" t="str">
        <f ca="1">IFERROR(__xludf.DUMMYFUNCTION("""COMPUTED_VALUE"""),"Agree")</f>
        <v>Agree</v>
      </c>
      <c r="AZ178" s="1" t="str">
        <f ca="1">IFERROR(__xludf.DUMMYFUNCTION("""COMPUTED_VALUE"""),"Agree")</f>
        <v>Agree</v>
      </c>
      <c r="BA178" s="1" t="str">
        <f ca="1">IFERROR(__xludf.DUMMYFUNCTION("""COMPUTED_VALUE"""),"Neutral")</f>
        <v>Neutral</v>
      </c>
      <c r="BB178" s="1" t="str">
        <f ca="1">IFERROR(__xludf.DUMMYFUNCTION("""COMPUTED_VALUE"""),"Agree")</f>
        <v>Agree</v>
      </c>
      <c r="BC178" s="1" t="str">
        <f ca="1">IFERROR(__xludf.DUMMYFUNCTION("""COMPUTED_VALUE"""),"Isolate Yourself, Join in Positive/ Healthy Family Activities, Participate in Healthy Recreation/Hobbies")</f>
        <v>Isolate Yourself, Join in Positive/ Healthy Family Activities, Participate in Healthy Recreation/Hobbies</v>
      </c>
      <c r="BD178" s="1" t="str">
        <f ca="1">IFERROR(__xludf.DUMMYFUNCTION("""COMPUTED_VALUE"""),"Never")</f>
        <v>Never</v>
      </c>
      <c r="BF178" s="1">
        <f t="shared" ca="1" si="0"/>
        <v>1</v>
      </c>
      <c r="BG178" s="7">
        <f t="shared" ca="1" si="1"/>
        <v>3</v>
      </c>
      <c r="BH178" s="1">
        <f t="shared" ca="1" si="2"/>
        <v>4</v>
      </c>
      <c r="BI178" s="10">
        <f t="shared" ca="1" si="3"/>
        <v>1</v>
      </c>
      <c r="BJ178" s="10">
        <f t="shared" ca="1" si="4"/>
        <v>3</v>
      </c>
      <c r="BK178" s="10">
        <f t="shared" ca="1" si="5"/>
        <v>2</v>
      </c>
      <c r="BL178" s="10">
        <f t="shared" ref="BL178:BM178" ca="1" si="1056">IF(I178="Yes",1,IF(I178="No",2))</f>
        <v>1</v>
      </c>
      <c r="BM178" s="10">
        <f t="shared" ca="1" si="1056"/>
        <v>1</v>
      </c>
      <c r="BN178" s="10">
        <f t="shared" ca="1" si="7"/>
        <v>2</v>
      </c>
      <c r="BO178" s="10">
        <f t="shared" ref="BO178:BP178" ca="1" si="1057">IF(L178="Strongly Disagree",1,IF(L178="Disagree",2,IF(L178="Neutral",3,IF(L178="Agree",4,IF(L178="Strongly Agree",5)))))</f>
        <v>4</v>
      </c>
      <c r="BP178" s="10">
        <f t="shared" ca="1" si="1057"/>
        <v>3</v>
      </c>
      <c r="BQ178" s="10">
        <f t="shared" ca="1" si="9"/>
        <v>1</v>
      </c>
      <c r="BR178" s="1">
        <f t="shared" ca="1" si="10"/>
        <v>3</v>
      </c>
      <c r="BS178" s="10">
        <f t="shared" ref="BS178:CB178" ca="1" si="1058">IF(P178="Not at all",1,IF(P178="A little bit",2,IF(P178="Moderately",3,IF(P178="Quite a bit",4,IF(P178="Extremely",5)))))</f>
        <v>3</v>
      </c>
      <c r="BT178" s="10">
        <f t="shared" ca="1" si="1058"/>
        <v>2</v>
      </c>
      <c r="BU178" s="10">
        <f t="shared" ca="1" si="1058"/>
        <v>2</v>
      </c>
      <c r="BV178" s="10">
        <f t="shared" ca="1" si="1058"/>
        <v>2</v>
      </c>
      <c r="BW178" s="10">
        <f t="shared" ca="1" si="1058"/>
        <v>2</v>
      </c>
      <c r="BX178" s="10">
        <f t="shared" ca="1" si="1058"/>
        <v>2</v>
      </c>
      <c r="BY178" s="10">
        <f t="shared" ca="1" si="1058"/>
        <v>2</v>
      </c>
      <c r="BZ178" s="10">
        <f t="shared" ca="1" si="1058"/>
        <v>1</v>
      </c>
      <c r="CA178" s="10">
        <f t="shared" ca="1" si="1058"/>
        <v>2</v>
      </c>
      <c r="CB178" s="10">
        <f t="shared" ca="1" si="1058"/>
        <v>4</v>
      </c>
      <c r="CC178" s="10">
        <f t="shared" ca="1" si="12"/>
        <v>3</v>
      </c>
      <c r="CD178" s="10">
        <f t="shared" ref="CD178:CH178" ca="1" si="1059">IF(AA178="Not at all",1,IF(AA178="A little bit",2,IF(AA178="Moderately",3,IF(AA178="Quite a bit",4,IF(AA178="Extremely",5)))))</f>
        <v>3</v>
      </c>
      <c r="CE178" s="10">
        <f t="shared" ca="1" si="1059"/>
        <v>4</v>
      </c>
      <c r="CF178" s="10">
        <f t="shared" ca="1" si="1059"/>
        <v>3</v>
      </c>
      <c r="CG178" s="10">
        <f t="shared" ca="1" si="1059"/>
        <v>1</v>
      </c>
      <c r="CH178" s="10">
        <f t="shared" ca="1" si="1059"/>
        <v>1</v>
      </c>
      <c r="CI178" s="10">
        <f t="shared" ref="CI178:CT178" ca="1" si="1060">IF(AF178="Never",1,IF(AF178="Rarely",2,IF(AF178="Sometimes",3,IF(AF178="Often",4,IF(AF178="Very Often",5)))))</f>
        <v>2</v>
      </c>
      <c r="CJ178" s="10">
        <f t="shared" ca="1" si="1060"/>
        <v>5</v>
      </c>
      <c r="CK178" s="10">
        <f t="shared" ca="1" si="1060"/>
        <v>2</v>
      </c>
      <c r="CL178" s="10">
        <f t="shared" ca="1" si="1060"/>
        <v>3</v>
      </c>
      <c r="CM178" s="10">
        <f t="shared" ca="1" si="1060"/>
        <v>3</v>
      </c>
      <c r="CN178" s="10">
        <f t="shared" ca="1" si="1060"/>
        <v>4</v>
      </c>
      <c r="CO178" s="10">
        <f t="shared" ca="1" si="1060"/>
        <v>3</v>
      </c>
      <c r="CP178" s="10">
        <f t="shared" ca="1" si="1060"/>
        <v>2</v>
      </c>
      <c r="CQ178" s="10">
        <f t="shared" ca="1" si="1060"/>
        <v>4</v>
      </c>
      <c r="CR178" s="10">
        <f t="shared" ca="1" si="1060"/>
        <v>3</v>
      </c>
      <c r="CS178" s="10">
        <f t="shared" ca="1" si="1060"/>
        <v>2</v>
      </c>
      <c r="CT178" s="10">
        <f t="shared" ca="1" si="1060"/>
        <v>3</v>
      </c>
      <c r="CU178" s="10" t="b">
        <f t="shared" ca="1" si="15"/>
        <v>0</v>
      </c>
      <c r="CV178" s="1">
        <f t="shared" ref="CV178:DE178" ca="1" si="1061">IF(AS178="Strongly Disagree",1,IF(AS178="Disagree",2,IF(AS178="Neutral",3,IF(AS178="Agree",4,IF(AS178="Strongly Agree",5)))))</f>
        <v>3</v>
      </c>
      <c r="CW178" s="1">
        <f t="shared" ca="1" si="1061"/>
        <v>4</v>
      </c>
      <c r="CX178" s="1">
        <f t="shared" ca="1" si="1061"/>
        <v>3</v>
      </c>
      <c r="CY178" s="1">
        <f t="shared" ca="1" si="1061"/>
        <v>3</v>
      </c>
      <c r="CZ178" s="1">
        <f t="shared" ca="1" si="1061"/>
        <v>3</v>
      </c>
      <c r="DA178" s="1">
        <f t="shared" ca="1" si="1061"/>
        <v>5</v>
      </c>
      <c r="DB178" s="1">
        <f t="shared" ca="1" si="1061"/>
        <v>4</v>
      </c>
      <c r="DC178" s="1">
        <f t="shared" ca="1" si="1061"/>
        <v>4</v>
      </c>
      <c r="DD178" s="1">
        <f t="shared" ca="1" si="1061"/>
        <v>3</v>
      </c>
      <c r="DE178" s="1">
        <f t="shared" ca="1" si="1061"/>
        <v>4</v>
      </c>
      <c r="DG178" s="1">
        <f t="shared" ca="1" si="17"/>
        <v>1</v>
      </c>
    </row>
    <row r="179" spans="1:111" ht="15">
      <c r="A179" s="8">
        <f ca="1">IFERROR(__xludf.DUMMYFUNCTION("""COMPUTED_VALUE"""),43803.3900801736)</f>
        <v>43803.390080173602</v>
      </c>
      <c r="B179" s="1" t="str">
        <f ca="1">IFERROR(__xludf.DUMMYFUNCTION("""COMPUTED_VALUE"""),"Yes")</f>
        <v>Yes</v>
      </c>
      <c r="C179" s="3" t="str">
        <f ca="1">IFERROR(__xludf.DUMMYFUNCTION("""COMPUTED_VALUE"""),"Law Enforcement Professional  (Dispatch or other Civilian Department Member )")</f>
        <v>Law Enforcement Professional  (Dispatch or other Civilian Department Member )</v>
      </c>
      <c r="D179" s="1" t="str">
        <f ca="1">IFERROR(__xludf.DUMMYFUNCTION("""COMPUTED_VALUE"""),"1-6 years")</f>
        <v>1-6 years</v>
      </c>
      <c r="E179" s="1" t="str">
        <f ca="1">IFERROR(__xludf.DUMMYFUNCTION("""COMPUTED_VALUE"""),"A little bit")</f>
        <v>A little bit</v>
      </c>
      <c r="F179" s="1" t="str">
        <f ca="1">IFERROR(__xludf.DUMMYFUNCTION("""COMPUTED_VALUE"""),"No")</f>
        <v>No</v>
      </c>
      <c r="G179" s="1" t="str">
        <f ca="1">IFERROR(__xludf.DUMMYFUNCTION("""COMPUTED_VALUE"""),"Sometimes")</f>
        <v>Sometimes</v>
      </c>
      <c r="H179" s="1" t="str">
        <f ca="1">IFERROR(__xludf.DUMMYFUNCTION("""COMPUTED_VALUE"""),"Not at all")</f>
        <v>Not at all</v>
      </c>
      <c r="I179" s="1" t="str">
        <f ca="1">IFERROR(__xludf.DUMMYFUNCTION("""COMPUTED_VALUE"""),"No")</f>
        <v>No</v>
      </c>
      <c r="J179" s="1" t="str">
        <f ca="1">IFERROR(__xludf.DUMMYFUNCTION("""COMPUTED_VALUE"""),"No")</f>
        <v>No</v>
      </c>
      <c r="K179" s="1" t="str">
        <f ca="1">IFERROR(__xludf.DUMMYFUNCTION("""COMPUTED_VALUE"""),"Sometimes")</f>
        <v>Sometimes</v>
      </c>
      <c r="L179" s="1" t="str">
        <f ca="1">IFERROR(__xludf.DUMMYFUNCTION("""COMPUTED_VALUE"""),"Neutral")</f>
        <v>Neutral</v>
      </c>
      <c r="M179" s="1" t="str">
        <f ca="1">IFERROR(__xludf.DUMMYFUNCTION("""COMPUTED_VALUE"""),"Strongly Agree")</f>
        <v>Strongly Agree</v>
      </c>
      <c r="N179" s="1" t="str">
        <f ca="1">IFERROR(__xludf.DUMMYFUNCTION("""COMPUTED_VALUE"""),"Extremely")</f>
        <v>Extremely</v>
      </c>
      <c r="O179" s="1" t="str">
        <f ca="1">IFERROR(__xludf.DUMMYFUNCTION("""COMPUTED_VALUE"""),"Strongly agree")</f>
        <v>Strongly agree</v>
      </c>
      <c r="P179" s="1" t="str">
        <f ca="1">IFERROR(__xludf.DUMMYFUNCTION("""COMPUTED_VALUE"""),"Quite a bit")</f>
        <v>Quite a bit</v>
      </c>
      <c r="Q179" s="1" t="str">
        <f ca="1">IFERROR(__xludf.DUMMYFUNCTION("""COMPUTED_VALUE"""),"Extremely")</f>
        <v>Extremely</v>
      </c>
      <c r="R179" s="1" t="str">
        <f ca="1">IFERROR(__xludf.DUMMYFUNCTION("""COMPUTED_VALUE"""),"Extremely")</f>
        <v>Extremely</v>
      </c>
      <c r="S179" s="1" t="str">
        <f ca="1">IFERROR(__xludf.DUMMYFUNCTION("""COMPUTED_VALUE"""),"Extremely")</f>
        <v>Extremely</v>
      </c>
      <c r="T179" s="1" t="str">
        <f ca="1">IFERROR(__xludf.DUMMYFUNCTION("""COMPUTED_VALUE"""),"Moderately")</f>
        <v>Moderately</v>
      </c>
      <c r="U179" s="1" t="str">
        <f ca="1">IFERROR(__xludf.DUMMYFUNCTION("""COMPUTED_VALUE"""),"Quite a bit")</f>
        <v>Quite a bit</v>
      </c>
      <c r="V179" s="1" t="str">
        <f ca="1">IFERROR(__xludf.DUMMYFUNCTION("""COMPUTED_VALUE"""),"Extremely")</f>
        <v>Extremely</v>
      </c>
      <c r="W179" s="1" t="str">
        <f ca="1">IFERROR(__xludf.DUMMYFUNCTION("""COMPUTED_VALUE"""),"Extremely")</f>
        <v>Extremely</v>
      </c>
      <c r="X179" s="1" t="str">
        <f ca="1">IFERROR(__xludf.DUMMYFUNCTION("""COMPUTED_VALUE"""),"A little bit")</f>
        <v>A little bit</v>
      </c>
      <c r="Y179" s="1" t="str">
        <f ca="1">IFERROR(__xludf.DUMMYFUNCTION("""COMPUTED_VALUE"""),"Extremely")</f>
        <v>Extremely</v>
      </c>
      <c r="Z179" s="1" t="str">
        <f ca="1">IFERROR(__xludf.DUMMYFUNCTION("""COMPUTED_VALUE"""),"Not at all")</f>
        <v>Not at all</v>
      </c>
      <c r="AA179" s="1" t="str">
        <f ca="1">IFERROR(__xludf.DUMMYFUNCTION("""COMPUTED_VALUE"""),"Not at all")</f>
        <v>Not at all</v>
      </c>
      <c r="AB179" s="1" t="str">
        <f ca="1">IFERROR(__xludf.DUMMYFUNCTION("""COMPUTED_VALUE"""),"Not at all")</f>
        <v>Not at all</v>
      </c>
      <c r="AC179" s="1" t="str">
        <f ca="1">IFERROR(__xludf.DUMMYFUNCTION("""COMPUTED_VALUE"""),"Not at all")</f>
        <v>Not at all</v>
      </c>
      <c r="AD179" s="1" t="str">
        <f ca="1">IFERROR(__xludf.DUMMYFUNCTION("""COMPUTED_VALUE"""),"Not at all")</f>
        <v>Not at all</v>
      </c>
      <c r="AE179" s="1" t="str">
        <f ca="1">IFERROR(__xludf.DUMMYFUNCTION("""COMPUTED_VALUE"""),"Not at all")</f>
        <v>Not at all</v>
      </c>
      <c r="AF179" s="1" t="str">
        <f ca="1">IFERROR(__xludf.DUMMYFUNCTION("""COMPUTED_VALUE"""),"Sometimes")</f>
        <v>Sometimes</v>
      </c>
      <c r="AG179" s="1" t="str">
        <f ca="1">IFERROR(__xludf.DUMMYFUNCTION("""COMPUTED_VALUE"""),"Sometimes")</f>
        <v>Sometimes</v>
      </c>
      <c r="AH179" s="1" t="str">
        <f ca="1">IFERROR(__xludf.DUMMYFUNCTION("""COMPUTED_VALUE"""),"Sometimes")</f>
        <v>Sometimes</v>
      </c>
      <c r="AI179" s="1" t="str">
        <f ca="1">IFERROR(__xludf.DUMMYFUNCTION("""COMPUTED_VALUE"""),"Never")</f>
        <v>Never</v>
      </c>
      <c r="AJ179" s="1" t="str">
        <f ca="1">IFERROR(__xludf.DUMMYFUNCTION("""COMPUTED_VALUE"""),"Very Often")</f>
        <v>Very Often</v>
      </c>
      <c r="AK179" s="1" t="str">
        <f ca="1">IFERROR(__xludf.DUMMYFUNCTION("""COMPUTED_VALUE"""),"Sometimes")</f>
        <v>Sometimes</v>
      </c>
      <c r="AL179" s="1" t="str">
        <f ca="1">IFERROR(__xludf.DUMMYFUNCTION("""COMPUTED_VALUE"""),"Never")</f>
        <v>Never</v>
      </c>
      <c r="AM179" s="1" t="str">
        <f ca="1">IFERROR(__xludf.DUMMYFUNCTION("""COMPUTED_VALUE"""),"Never")</f>
        <v>Never</v>
      </c>
      <c r="AN179" s="1" t="str">
        <f ca="1">IFERROR(__xludf.DUMMYFUNCTION("""COMPUTED_VALUE"""),"Sometimes")</f>
        <v>Sometimes</v>
      </c>
      <c r="AO179" s="1" t="str">
        <f ca="1">IFERROR(__xludf.DUMMYFUNCTION("""COMPUTED_VALUE"""),"Sometimes")</f>
        <v>Sometimes</v>
      </c>
      <c r="AP179" s="1" t="str">
        <f ca="1">IFERROR(__xludf.DUMMYFUNCTION("""COMPUTED_VALUE"""),"Sometimes")</f>
        <v>Sometimes</v>
      </c>
      <c r="AQ179" s="1" t="str">
        <f ca="1">IFERROR(__xludf.DUMMYFUNCTION("""COMPUTED_VALUE"""),"Never")</f>
        <v>Never</v>
      </c>
      <c r="AR179" s="1" t="str">
        <f ca="1">IFERROR(__xludf.DUMMYFUNCTION("""COMPUTED_VALUE"""),"Never")</f>
        <v>Never</v>
      </c>
      <c r="AS179" s="1" t="str">
        <f ca="1">IFERROR(__xludf.DUMMYFUNCTION("""COMPUTED_VALUE"""),"Neutral")</f>
        <v>Neutral</v>
      </c>
      <c r="AT179" s="1" t="str">
        <f ca="1">IFERROR(__xludf.DUMMYFUNCTION("""COMPUTED_VALUE"""),"Strongly Agree")</f>
        <v>Strongly Agree</v>
      </c>
      <c r="AU179" s="1" t="str">
        <f ca="1">IFERROR(__xludf.DUMMYFUNCTION("""COMPUTED_VALUE"""),"Disagree")</f>
        <v>Disagree</v>
      </c>
      <c r="AV179" s="1" t="str">
        <f ca="1">IFERROR(__xludf.DUMMYFUNCTION("""COMPUTED_VALUE"""),"Strongly Disagree")</f>
        <v>Strongly Disagree</v>
      </c>
      <c r="AW179" s="1" t="str">
        <f ca="1">IFERROR(__xludf.DUMMYFUNCTION("""COMPUTED_VALUE"""),"Agree")</f>
        <v>Agree</v>
      </c>
      <c r="AX179" s="1" t="str">
        <f ca="1">IFERROR(__xludf.DUMMYFUNCTION("""COMPUTED_VALUE"""),"Strongly Agree")</f>
        <v>Strongly Agree</v>
      </c>
      <c r="AY179" s="1" t="str">
        <f ca="1">IFERROR(__xludf.DUMMYFUNCTION("""COMPUTED_VALUE"""),"Strongly Agree")</f>
        <v>Strongly Agree</v>
      </c>
      <c r="AZ179" s="1" t="str">
        <f ca="1">IFERROR(__xludf.DUMMYFUNCTION("""COMPUTED_VALUE"""),"Agree")</f>
        <v>Agree</v>
      </c>
      <c r="BA179" s="1" t="str">
        <f ca="1">IFERROR(__xludf.DUMMYFUNCTION("""COMPUTED_VALUE"""),"Strongly Agree")</f>
        <v>Strongly Agree</v>
      </c>
      <c r="BB179" s="1" t="str">
        <f ca="1">IFERROR(__xludf.DUMMYFUNCTION("""COMPUTED_VALUE"""),"Strongly Agree")</f>
        <v>Strongly Agree</v>
      </c>
      <c r="BC179" s="1" t="str">
        <f ca="1">IFERROR(__xludf.DUMMYFUNCTION("""COMPUTED_VALUE"""),"Isolate Yourself, Exercise, Participate in Healthy Recreation/Hobbies")</f>
        <v>Isolate Yourself, Exercise, Participate in Healthy Recreation/Hobbies</v>
      </c>
      <c r="BD179" s="1" t="str">
        <f ca="1">IFERROR(__xludf.DUMMYFUNCTION("""COMPUTED_VALUE"""),"Rarely")</f>
        <v>Rarely</v>
      </c>
      <c r="BF179" s="1">
        <f t="shared" ca="1" si="0"/>
        <v>2</v>
      </c>
      <c r="BG179" s="7">
        <f t="shared" ca="1" si="1"/>
        <v>1</v>
      </c>
      <c r="BH179" s="1">
        <f t="shared" ca="1" si="2"/>
        <v>2</v>
      </c>
      <c r="BI179" s="10">
        <f t="shared" ca="1" si="3"/>
        <v>2</v>
      </c>
      <c r="BJ179" s="10">
        <f t="shared" ca="1" si="4"/>
        <v>3</v>
      </c>
      <c r="BK179" s="10">
        <f t="shared" ca="1" si="5"/>
        <v>1</v>
      </c>
      <c r="BL179" s="10">
        <f t="shared" ref="BL179:BM179" ca="1" si="1062">IF(I179="Yes",1,IF(I179="No",2))</f>
        <v>2</v>
      </c>
      <c r="BM179" s="10">
        <f t="shared" ca="1" si="1062"/>
        <v>2</v>
      </c>
      <c r="BN179" s="10">
        <f t="shared" ca="1" si="7"/>
        <v>3</v>
      </c>
      <c r="BO179" s="10">
        <f t="shared" ref="BO179:BP179" ca="1" si="1063">IF(L179="Strongly Disagree",1,IF(L179="Disagree",2,IF(L179="Neutral",3,IF(L179="Agree",4,IF(L179="Strongly Agree",5)))))</f>
        <v>3</v>
      </c>
      <c r="BP179" s="10">
        <f t="shared" ca="1" si="1063"/>
        <v>5</v>
      </c>
      <c r="BQ179" s="10">
        <f t="shared" ca="1" si="9"/>
        <v>5</v>
      </c>
      <c r="BR179" s="1">
        <f t="shared" ca="1" si="10"/>
        <v>5</v>
      </c>
      <c r="BS179" s="10">
        <f t="shared" ref="BS179:CB179" ca="1" si="1064">IF(P179="Not at all",1,IF(P179="A little bit",2,IF(P179="Moderately",3,IF(P179="Quite a bit",4,IF(P179="Extremely",5)))))</f>
        <v>4</v>
      </c>
      <c r="BT179" s="10">
        <f t="shared" ca="1" si="1064"/>
        <v>5</v>
      </c>
      <c r="BU179" s="10">
        <f t="shared" ca="1" si="1064"/>
        <v>5</v>
      </c>
      <c r="BV179" s="10">
        <f t="shared" ca="1" si="1064"/>
        <v>5</v>
      </c>
      <c r="BW179" s="10">
        <f t="shared" ca="1" si="1064"/>
        <v>3</v>
      </c>
      <c r="BX179" s="10">
        <f t="shared" ca="1" si="1064"/>
        <v>4</v>
      </c>
      <c r="BY179" s="10">
        <f t="shared" ca="1" si="1064"/>
        <v>5</v>
      </c>
      <c r="BZ179" s="10">
        <f t="shared" ca="1" si="1064"/>
        <v>5</v>
      </c>
      <c r="CA179" s="10">
        <f t="shared" ca="1" si="1064"/>
        <v>2</v>
      </c>
      <c r="CB179" s="10">
        <f t="shared" ca="1" si="1064"/>
        <v>5</v>
      </c>
      <c r="CC179" s="10">
        <f t="shared" ca="1" si="12"/>
        <v>4</v>
      </c>
      <c r="CD179" s="10">
        <f t="shared" ref="CD179:CH179" ca="1" si="1065">IF(AA179="Not at all",1,IF(AA179="A little bit",2,IF(AA179="Moderately",3,IF(AA179="Quite a bit",4,IF(AA179="Extremely",5)))))</f>
        <v>1</v>
      </c>
      <c r="CE179" s="10">
        <f t="shared" ca="1" si="1065"/>
        <v>1</v>
      </c>
      <c r="CF179" s="10">
        <f t="shared" ca="1" si="1065"/>
        <v>1</v>
      </c>
      <c r="CG179" s="10">
        <f t="shared" ca="1" si="1065"/>
        <v>1</v>
      </c>
      <c r="CH179" s="10">
        <f t="shared" ca="1" si="1065"/>
        <v>1</v>
      </c>
      <c r="CI179" s="10">
        <f t="shared" ref="CI179:CT179" ca="1" si="1066">IF(AF179="Never",1,IF(AF179="Rarely",2,IF(AF179="Sometimes",3,IF(AF179="Often",4,IF(AF179="Very Often",5)))))</f>
        <v>3</v>
      </c>
      <c r="CJ179" s="10">
        <f t="shared" ca="1" si="1066"/>
        <v>3</v>
      </c>
      <c r="CK179" s="10">
        <f t="shared" ca="1" si="1066"/>
        <v>3</v>
      </c>
      <c r="CL179" s="10">
        <f t="shared" ca="1" si="1066"/>
        <v>1</v>
      </c>
      <c r="CM179" s="10">
        <f t="shared" ca="1" si="1066"/>
        <v>5</v>
      </c>
      <c r="CN179" s="10">
        <f t="shared" ca="1" si="1066"/>
        <v>3</v>
      </c>
      <c r="CO179" s="10">
        <f t="shared" ca="1" si="1066"/>
        <v>1</v>
      </c>
      <c r="CP179" s="10">
        <f t="shared" ca="1" si="1066"/>
        <v>1</v>
      </c>
      <c r="CQ179" s="10">
        <f t="shared" ca="1" si="1066"/>
        <v>3</v>
      </c>
      <c r="CR179" s="10">
        <f t="shared" ca="1" si="1066"/>
        <v>3</v>
      </c>
      <c r="CS179" s="10">
        <f t="shared" ca="1" si="1066"/>
        <v>3</v>
      </c>
      <c r="CT179" s="10">
        <f t="shared" ca="1" si="1066"/>
        <v>1</v>
      </c>
      <c r="CU179" s="10">
        <f t="shared" ca="1" si="15"/>
        <v>1</v>
      </c>
      <c r="CV179" s="1">
        <f t="shared" ref="CV179:DE179" ca="1" si="1067">IF(AS179="Strongly Disagree",1,IF(AS179="Disagree",2,IF(AS179="Neutral",3,IF(AS179="Agree",4,IF(AS179="Strongly Agree",5)))))</f>
        <v>3</v>
      </c>
      <c r="CW179" s="1">
        <f t="shared" ca="1" si="1067"/>
        <v>5</v>
      </c>
      <c r="CX179" s="1">
        <f t="shared" ca="1" si="1067"/>
        <v>2</v>
      </c>
      <c r="CY179" s="1">
        <f t="shared" ca="1" si="1067"/>
        <v>1</v>
      </c>
      <c r="CZ179" s="1">
        <f t="shared" ca="1" si="1067"/>
        <v>4</v>
      </c>
      <c r="DA179" s="1">
        <f t="shared" ca="1" si="1067"/>
        <v>5</v>
      </c>
      <c r="DB179" s="1">
        <f t="shared" ca="1" si="1067"/>
        <v>5</v>
      </c>
      <c r="DC179" s="1">
        <f t="shared" ca="1" si="1067"/>
        <v>4</v>
      </c>
      <c r="DD179" s="1">
        <f t="shared" ca="1" si="1067"/>
        <v>5</v>
      </c>
      <c r="DE179" s="1">
        <f t="shared" ca="1" si="1067"/>
        <v>5</v>
      </c>
      <c r="DG179" s="1">
        <f t="shared" ca="1" si="17"/>
        <v>2</v>
      </c>
    </row>
    <row r="180" spans="1:111" ht="15">
      <c r="A180" s="8">
        <f ca="1">IFERROR(__xludf.DUMMYFUNCTION("""COMPUTED_VALUE"""),43803.3922179398)</f>
        <v>43803.3922179398</v>
      </c>
      <c r="B180" s="1" t="str">
        <f ca="1">IFERROR(__xludf.DUMMYFUNCTION("""COMPUTED_VALUE"""),"Yes")</f>
        <v>Yes</v>
      </c>
      <c r="C180" s="3" t="str">
        <f ca="1">IFERROR(__xludf.DUMMYFUNCTION("""COMPUTED_VALUE"""),"Sworn Officer")</f>
        <v>Sworn Officer</v>
      </c>
      <c r="D180" s="1" t="str">
        <f ca="1">IFERROR(__xludf.DUMMYFUNCTION("""COMPUTED_VALUE"""),"20+ years")</f>
        <v>20+ years</v>
      </c>
      <c r="E180" s="1" t="str">
        <f ca="1">IFERROR(__xludf.DUMMYFUNCTION("""COMPUTED_VALUE"""),"Moderately")</f>
        <v>Moderately</v>
      </c>
      <c r="F180" s="1" t="str">
        <f ca="1">IFERROR(__xludf.DUMMYFUNCTION("""COMPUTED_VALUE"""),"Yes")</f>
        <v>Yes</v>
      </c>
      <c r="G180" s="1" t="str">
        <f ca="1">IFERROR(__xludf.DUMMYFUNCTION("""COMPUTED_VALUE"""),"Rarely")</f>
        <v>Rarely</v>
      </c>
      <c r="H180" s="1" t="str">
        <f ca="1">IFERROR(__xludf.DUMMYFUNCTION("""COMPUTED_VALUE"""),"Extremely")</f>
        <v>Extremely</v>
      </c>
      <c r="I180" s="1" t="str">
        <f ca="1">IFERROR(__xludf.DUMMYFUNCTION("""COMPUTED_VALUE"""),"Yes")</f>
        <v>Yes</v>
      </c>
      <c r="J180" s="1" t="str">
        <f ca="1">IFERROR(__xludf.DUMMYFUNCTION("""COMPUTED_VALUE"""),"Yes")</f>
        <v>Yes</v>
      </c>
      <c r="K180" s="1" t="str">
        <f ca="1">IFERROR(__xludf.DUMMYFUNCTION("""COMPUTED_VALUE"""),"Rarely")</f>
        <v>Rarely</v>
      </c>
      <c r="L180" s="1" t="str">
        <f ca="1">IFERROR(__xludf.DUMMYFUNCTION("""COMPUTED_VALUE"""),"Disagree")</f>
        <v>Disagree</v>
      </c>
      <c r="M180" s="1" t="str">
        <f ca="1">IFERROR(__xludf.DUMMYFUNCTION("""COMPUTED_VALUE"""),"Neutral")</f>
        <v>Neutral</v>
      </c>
      <c r="N180" s="1" t="str">
        <f ca="1">IFERROR(__xludf.DUMMYFUNCTION("""COMPUTED_VALUE"""),"A little bit")</f>
        <v>A little bit</v>
      </c>
      <c r="O180" s="1" t="str">
        <f ca="1">IFERROR(__xludf.DUMMYFUNCTION("""COMPUTED_VALUE"""),"Neutral")</f>
        <v>Neutral</v>
      </c>
      <c r="P180" s="1" t="str">
        <f ca="1">IFERROR(__xludf.DUMMYFUNCTION("""COMPUTED_VALUE"""),"Quite a bit")</f>
        <v>Quite a bit</v>
      </c>
      <c r="Q180" s="1" t="str">
        <f ca="1">IFERROR(__xludf.DUMMYFUNCTION("""COMPUTED_VALUE"""),"Moderately")</f>
        <v>Moderately</v>
      </c>
      <c r="R180" s="1" t="str">
        <f ca="1">IFERROR(__xludf.DUMMYFUNCTION("""COMPUTED_VALUE"""),"Moderately")</f>
        <v>Moderately</v>
      </c>
      <c r="S180" s="1" t="str">
        <f ca="1">IFERROR(__xludf.DUMMYFUNCTION("""COMPUTED_VALUE"""),"Not at all")</f>
        <v>Not at all</v>
      </c>
      <c r="T180" s="1" t="str">
        <f ca="1">IFERROR(__xludf.DUMMYFUNCTION("""COMPUTED_VALUE"""),"Not at all")</f>
        <v>Not at all</v>
      </c>
      <c r="U180" s="1" t="str">
        <f ca="1">IFERROR(__xludf.DUMMYFUNCTION("""COMPUTED_VALUE"""),"Moderately")</f>
        <v>Moderately</v>
      </c>
      <c r="V180" s="1" t="str">
        <f ca="1">IFERROR(__xludf.DUMMYFUNCTION("""COMPUTED_VALUE"""),"A little bit")</f>
        <v>A little bit</v>
      </c>
      <c r="W180" s="1" t="str">
        <f ca="1">IFERROR(__xludf.DUMMYFUNCTION("""COMPUTED_VALUE"""),"A little bit")</f>
        <v>A little bit</v>
      </c>
      <c r="X180" s="1" t="str">
        <f ca="1">IFERROR(__xludf.DUMMYFUNCTION("""COMPUTED_VALUE"""),"Moderately")</f>
        <v>Moderately</v>
      </c>
      <c r="Y180" s="1" t="str">
        <f ca="1">IFERROR(__xludf.DUMMYFUNCTION("""COMPUTED_VALUE"""),"A little bit")</f>
        <v>A little bit</v>
      </c>
      <c r="Z180" s="1" t="str">
        <f ca="1">IFERROR(__xludf.DUMMYFUNCTION("""COMPUTED_VALUE"""),"Not at all")</f>
        <v>Not at all</v>
      </c>
      <c r="AA180" s="1" t="str">
        <f ca="1">IFERROR(__xludf.DUMMYFUNCTION("""COMPUTED_VALUE"""),"Not at all")</f>
        <v>Not at all</v>
      </c>
      <c r="AB180" s="1" t="str">
        <f ca="1">IFERROR(__xludf.DUMMYFUNCTION("""COMPUTED_VALUE"""),"Extremely")</f>
        <v>Extremely</v>
      </c>
      <c r="AC180" s="1" t="str">
        <f ca="1">IFERROR(__xludf.DUMMYFUNCTION("""COMPUTED_VALUE"""),"Extremely")</f>
        <v>Extremely</v>
      </c>
      <c r="AD180" s="1" t="str">
        <f ca="1">IFERROR(__xludf.DUMMYFUNCTION("""COMPUTED_VALUE"""),"Moderately")</f>
        <v>Moderately</v>
      </c>
      <c r="AE180" s="1" t="str">
        <f ca="1">IFERROR(__xludf.DUMMYFUNCTION("""COMPUTED_VALUE"""),"A little bit")</f>
        <v>A little bit</v>
      </c>
      <c r="AF180" s="1" t="str">
        <f ca="1">IFERROR(__xludf.DUMMYFUNCTION("""COMPUTED_VALUE"""),"Rarely")</f>
        <v>Rarely</v>
      </c>
      <c r="AG180" s="1" t="str">
        <f ca="1">IFERROR(__xludf.DUMMYFUNCTION("""COMPUTED_VALUE"""),"Never")</f>
        <v>Never</v>
      </c>
      <c r="AH180" s="1" t="str">
        <f ca="1">IFERROR(__xludf.DUMMYFUNCTION("""COMPUTED_VALUE"""),"Never")</f>
        <v>Never</v>
      </c>
      <c r="AI180" s="1" t="str">
        <f ca="1">IFERROR(__xludf.DUMMYFUNCTION("""COMPUTED_VALUE"""),"Never")</f>
        <v>Never</v>
      </c>
      <c r="AJ180" s="1" t="str">
        <f ca="1">IFERROR(__xludf.DUMMYFUNCTION("""COMPUTED_VALUE"""),"Never")</f>
        <v>Never</v>
      </c>
      <c r="AK180" s="1" t="str">
        <f ca="1">IFERROR(__xludf.DUMMYFUNCTION("""COMPUTED_VALUE"""),"Never")</f>
        <v>Never</v>
      </c>
      <c r="AL180" s="1" t="str">
        <f ca="1">IFERROR(__xludf.DUMMYFUNCTION("""COMPUTED_VALUE"""),"Never")</f>
        <v>Never</v>
      </c>
      <c r="AM180" s="1" t="str">
        <f ca="1">IFERROR(__xludf.DUMMYFUNCTION("""COMPUTED_VALUE"""),"Never")</f>
        <v>Never</v>
      </c>
      <c r="AN180" s="1" t="str">
        <f ca="1">IFERROR(__xludf.DUMMYFUNCTION("""COMPUTED_VALUE"""),"Never")</f>
        <v>Never</v>
      </c>
      <c r="AO180" s="1" t="str">
        <f ca="1">IFERROR(__xludf.DUMMYFUNCTION("""COMPUTED_VALUE"""),"Never")</f>
        <v>Never</v>
      </c>
      <c r="AP180" s="1" t="str">
        <f ca="1">IFERROR(__xludf.DUMMYFUNCTION("""COMPUTED_VALUE"""),"Never")</f>
        <v>Never</v>
      </c>
      <c r="AQ180" s="1" t="str">
        <f ca="1">IFERROR(__xludf.DUMMYFUNCTION("""COMPUTED_VALUE"""),"Never")</f>
        <v>Never</v>
      </c>
      <c r="AR180" s="1" t="str">
        <f ca="1">IFERROR(__xludf.DUMMYFUNCTION("""COMPUTED_VALUE"""),"Never")</f>
        <v>Never</v>
      </c>
      <c r="AS180" s="1" t="str">
        <f ca="1">IFERROR(__xludf.DUMMYFUNCTION("""COMPUTED_VALUE"""),"Neutral")</f>
        <v>Neutral</v>
      </c>
      <c r="AT180" s="1" t="str">
        <f ca="1">IFERROR(__xludf.DUMMYFUNCTION("""COMPUTED_VALUE"""),"Strongly Disagree")</f>
        <v>Strongly Disagree</v>
      </c>
      <c r="AU180" s="1" t="str">
        <f ca="1">IFERROR(__xludf.DUMMYFUNCTION("""COMPUTED_VALUE"""),"Neutral")</f>
        <v>Neutral</v>
      </c>
      <c r="AV180" s="1" t="str">
        <f ca="1">IFERROR(__xludf.DUMMYFUNCTION("""COMPUTED_VALUE"""),"Disagree")</f>
        <v>Disagree</v>
      </c>
      <c r="AW180" s="1" t="str">
        <f ca="1">IFERROR(__xludf.DUMMYFUNCTION("""COMPUTED_VALUE"""),"Disagree")</f>
        <v>Disagree</v>
      </c>
      <c r="AX180" s="1" t="str">
        <f ca="1">IFERROR(__xludf.DUMMYFUNCTION("""COMPUTED_VALUE"""),"Disagree")</f>
        <v>Disagree</v>
      </c>
      <c r="AY180" s="1" t="str">
        <f ca="1">IFERROR(__xludf.DUMMYFUNCTION("""COMPUTED_VALUE"""),"Neutral")</f>
        <v>Neutral</v>
      </c>
      <c r="AZ180" s="1" t="str">
        <f ca="1">IFERROR(__xludf.DUMMYFUNCTION("""COMPUTED_VALUE"""),"Disagree")</f>
        <v>Disagree</v>
      </c>
      <c r="BA180" s="1" t="str">
        <f ca="1">IFERROR(__xludf.DUMMYFUNCTION("""COMPUTED_VALUE"""),"Agree")</f>
        <v>Agree</v>
      </c>
      <c r="BB180" s="1" t="str">
        <f ca="1">IFERROR(__xludf.DUMMYFUNCTION("""COMPUTED_VALUE"""),"Strongly Disagree")</f>
        <v>Strongly Disagree</v>
      </c>
      <c r="BC180" s="1" t="str">
        <f ca="1">IFERROR(__xludf.DUMMYFUNCTION("""COMPUTED_VALUE"""),"Join in Positive/ Healthy Family Activities, Exercise, Meditation/ Mindfulness, Participate in Healthy Recreation/Hobbies")</f>
        <v>Join in Positive/ Healthy Family Activities, Exercise, Meditation/ Mindfulness, Participate in Healthy Recreation/Hobbies</v>
      </c>
      <c r="BD180" s="1" t="str">
        <f ca="1">IFERROR(__xludf.DUMMYFUNCTION("""COMPUTED_VALUE"""),"Never")</f>
        <v>Never</v>
      </c>
      <c r="BF180" s="1">
        <f t="shared" ca="1" si="0"/>
        <v>1</v>
      </c>
      <c r="BG180" s="7">
        <f t="shared" ca="1" si="1"/>
        <v>4</v>
      </c>
      <c r="BH180" s="1">
        <f t="shared" ca="1" si="2"/>
        <v>3</v>
      </c>
      <c r="BI180" s="10">
        <f t="shared" ca="1" si="3"/>
        <v>1</v>
      </c>
      <c r="BJ180" s="10">
        <f t="shared" ca="1" si="4"/>
        <v>2</v>
      </c>
      <c r="BK180" s="10">
        <f t="shared" ca="1" si="5"/>
        <v>5</v>
      </c>
      <c r="BL180" s="10">
        <f t="shared" ref="BL180:BM180" ca="1" si="1068">IF(I180="Yes",1,IF(I180="No",2))</f>
        <v>1</v>
      </c>
      <c r="BM180" s="10">
        <f t="shared" ca="1" si="1068"/>
        <v>1</v>
      </c>
      <c r="BN180" s="10">
        <f t="shared" ca="1" si="7"/>
        <v>2</v>
      </c>
      <c r="BO180" s="10">
        <f t="shared" ref="BO180:BP180" ca="1" si="1069">IF(L180="Strongly Disagree",1,IF(L180="Disagree",2,IF(L180="Neutral",3,IF(L180="Agree",4,IF(L180="Strongly Agree",5)))))</f>
        <v>2</v>
      </c>
      <c r="BP180" s="10">
        <f t="shared" ca="1" si="1069"/>
        <v>3</v>
      </c>
      <c r="BQ180" s="10">
        <f t="shared" ca="1" si="9"/>
        <v>2</v>
      </c>
      <c r="BR180" s="1">
        <f t="shared" ca="1" si="10"/>
        <v>3</v>
      </c>
      <c r="BS180" s="10">
        <f t="shared" ref="BS180:CB180" ca="1" si="1070">IF(P180="Not at all",1,IF(P180="A little bit",2,IF(P180="Moderately",3,IF(P180="Quite a bit",4,IF(P180="Extremely",5)))))</f>
        <v>4</v>
      </c>
      <c r="BT180" s="10">
        <f t="shared" ca="1" si="1070"/>
        <v>3</v>
      </c>
      <c r="BU180" s="10">
        <f t="shared" ca="1" si="1070"/>
        <v>3</v>
      </c>
      <c r="BV180" s="10">
        <f t="shared" ca="1" si="1070"/>
        <v>1</v>
      </c>
      <c r="BW180" s="10">
        <f t="shared" ca="1" si="1070"/>
        <v>1</v>
      </c>
      <c r="BX180" s="10">
        <f t="shared" ca="1" si="1070"/>
        <v>3</v>
      </c>
      <c r="BY180" s="10">
        <f t="shared" ca="1" si="1070"/>
        <v>2</v>
      </c>
      <c r="BZ180" s="10">
        <f t="shared" ca="1" si="1070"/>
        <v>2</v>
      </c>
      <c r="CA180" s="10">
        <f t="shared" ca="1" si="1070"/>
        <v>3</v>
      </c>
      <c r="CB180" s="10">
        <f t="shared" ca="1" si="1070"/>
        <v>2</v>
      </c>
      <c r="CC180" s="10">
        <f t="shared" ca="1" si="12"/>
        <v>4</v>
      </c>
      <c r="CD180" s="10">
        <f t="shared" ref="CD180:CH180" ca="1" si="1071">IF(AA180="Not at all",1,IF(AA180="A little bit",2,IF(AA180="Moderately",3,IF(AA180="Quite a bit",4,IF(AA180="Extremely",5)))))</f>
        <v>1</v>
      </c>
      <c r="CE180" s="10">
        <f t="shared" ca="1" si="1071"/>
        <v>5</v>
      </c>
      <c r="CF180" s="10">
        <f t="shared" ca="1" si="1071"/>
        <v>5</v>
      </c>
      <c r="CG180" s="10">
        <f t="shared" ca="1" si="1071"/>
        <v>3</v>
      </c>
      <c r="CH180" s="10">
        <f t="shared" ca="1" si="1071"/>
        <v>2</v>
      </c>
      <c r="CI180" s="10">
        <f t="shared" ref="CI180:CT180" ca="1" si="1072">IF(AF180="Never",1,IF(AF180="Rarely",2,IF(AF180="Sometimes",3,IF(AF180="Often",4,IF(AF180="Very Often",5)))))</f>
        <v>2</v>
      </c>
      <c r="CJ180" s="10">
        <f t="shared" ca="1" si="1072"/>
        <v>1</v>
      </c>
      <c r="CK180" s="10">
        <f t="shared" ca="1" si="1072"/>
        <v>1</v>
      </c>
      <c r="CL180" s="10">
        <f t="shared" ca="1" si="1072"/>
        <v>1</v>
      </c>
      <c r="CM180" s="10">
        <f t="shared" ca="1" si="1072"/>
        <v>1</v>
      </c>
      <c r="CN180" s="10">
        <f t="shared" ca="1" si="1072"/>
        <v>1</v>
      </c>
      <c r="CO180" s="10">
        <f t="shared" ca="1" si="1072"/>
        <v>1</v>
      </c>
      <c r="CP180" s="10">
        <f t="shared" ca="1" si="1072"/>
        <v>1</v>
      </c>
      <c r="CQ180" s="10">
        <f t="shared" ca="1" si="1072"/>
        <v>1</v>
      </c>
      <c r="CR180" s="10">
        <f t="shared" ca="1" si="1072"/>
        <v>1</v>
      </c>
      <c r="CS180" s="10">
        <f t="shared" ca="1" si="1072"/>
        <v>1</v>
      </c>
      <c r="CT180" s="10">
        <f t="shared" ca="1" si="1072"/>
        <v>1</v>
      </c>
      <c r="CU180" s="10">
        <f t="shared" ca="1" si="15"/>
        <v>1</v>
      </c>
      <c r="CV180" s="1">
        <f t="shared" ref="CV180:DE180" ca="1" si="1073">IF(AS180="Strongly Disagree",1,IF(AS180="Disagree",2,IF(AS180="Neutral",3,IF(AS180="Agree",4,IF(AS180="Strongly Agree",5)))))</f>
        <v>3</v>
      </c>
      <c r="CW180" s="1">
        <f t="shared" ca="1" si="1073"/>
        <v>1</v>
      </c>
      <c r="CX180" s="1">
        <f t="shared" ca="1" si="1073"/>
        <v>3</v>
      </c>
      <c r="CY180" s="1">
        <f t="shared" ca="1" si="1073"/>
        <v>2</v>
      </c>
      <c r="CZ180" s="1">
        <f t="shared" ca="1" si="1073"/>
        <v>2</v>
      </c>
      <c r="DA180" s="1">
        <f t="shared" ca="1" si="1073"/>
        <v>2</v>
      </c>
      <c r="DB180" s="1">
        <f t="shared" ca="1" si="1073"/>
        <v>3</v>
      </c>
      <c r="DC180" s="1">
        <f t="shared" ca="1" si="1073"/>
        <v>2</v>
      </c>
      <c r="DD180" s="1">
        <f t="shared" ca="1" si="1073"/>
        <v>4</v>
      </c>
      <c r="DE180" s="1">
        <f t="shared" ca="1" si="1073"/>
        <v>1</v>
      </c>
      <c r="DG180" s="1">
        <f t="shared" ca="1" si="17"/>
        <v>1</v>
      </c>
    </row>
    <row r="181" spans="1:111" ht="15">
      <c r="A181" s="8">
        <f ca="1">IFERROR(__xludf.DUMMYFUNCTION("""COMPUTED_VALUE"""),43803.3939643171)</f>
        <v>43803.393964317103</v>
      </c>
      <c r="B181" s="1" t="str">
        <f ca="1">IFERROR(__xludf.DUMMYFUNCTION("""COMPUTED_VALUE"""),"Yes")</f>
        <v>Yes</v>
      </c>
      <c r="C181" s="3" t="str">
        <f ca="1">IFERROR(__xludf.DUMMYFUNCTION("""COMPUTED_VALUE"""),"Sworn Officer")</f>
        <v>Sworn Officer</v>
      </c>
      <c r="D181" s="1" t="str">
        <f ca="1">IFERROR(__xludf.DUMMYFUNCTION("""COMPUTED_VALUE"""),"7-13 years")</f>
        <v>7-13 years</v>
      </c>
      <c r="E181" s="1" t="str">
        <f ca="1">IFERROR(__xludf.DUMMYFUNCTION("""COMPUTED_VALUE"""),"Moderately")</f>
        <v>Moderately</v>
      </c>
      <c r="F181" s="1" t="str">
        <f ca="1">IFERROR(__xludf.DUMMYFUNCTION("""COMPUTED_VALUE"""),"No")</f>
        <v>No</v>
      </c>
      <c r="G181" s="1" t="str">
        <f ca="1">IFERROR(__xludf.DUMMYFUNCTION("""COMPUTED_VALUE"""),"Rarely")</f>
        <v>Rarely</v>
      </c>
      <c r="H181" s="1" t="str">
        <f ca="1">IFERROR(__xludf.DUMMYFUNCTION("""COMPUTED_VALUE"""),"Moderately")</f>
        <v>Moderately</v>
      </c>
      <c r="I181" s="1" t="str">
        <f ca="1">IFERROR(__xludf.DUMMYFUNCTION("""COMPUTED_VALUE"""),"Yes")</f>
        <v>Yes</v>
      </c>
      <c r="J181" s="1" t="str">
        <f ca="1">IFERROR(__xludf.DUMMYFUNCTION("""COMPUTED_VALUE"""),"Yes")</f>
        <v>Yes</v>
      </c>
      <c r="K181" s="1" t="str">
        <f ca="1">IFERROR(__xludf.DUMMYFUNCTION("""COMPUTED_VALUE"""),"Rarely")</f>
        <v>Rarely</v>
      </c>
      <c r="L181" s="1" t="str">
        <f ca="1">IFERROR(__xludf.DUMMYFUNCTION("""COMPUTED_VALUE"""),"Disagree")</f>
        <v>Disagree</v>
      </c>
      <c r="M181" s="1" t="str">
        <f ca="1">IFERROR(__xludf.DUMMYFUNCTION("""COMPUTED_VALUE"""),"Neutral")</f>
        <v>Neutral</v>
      </c>
      <c r="N181" s="1" t="str">
        <f ca="1">IFERROR(__xludf.DUMMYFUNCTION("""COMPUTED_VALUE"""),"Not at all")</f>
        <v>Not at all</v>
      </c>
      <c r="O181" s="1" t="str">
        <f ca="1">IFERROR(__xludf.DUMMYFUNCTION("""COMPUTED_VALUE"""),"Disagree")</f>
        <v>Disagree</v>
      </c>
      <c r="P181" s="1" t="str">
        <f ca="1">IFERROR(__xludf.DUMMYFUNCTION("""COMPUTED_VALUE"""),"A little bit")</f>
        <v>A little bit</v>
      </c>
      <c r="Q181" s="1" t="str">
        <f ca="1">IFERROR(__xludf.DUMMYFUNCTION("""COMPUTED_VALUE"""),"Quite a bit")</f>
        <v>Quite a bit</v>
      </c>
      <c r="R181" s="1" t="str">
        <f ca="1">IFERROR(__xludf.DUMMYFUNCTION("""COMPUTED_VALUE"""),"Quite a bit")</f>
        <v>Quite a bit</v>
      </c>
      <c r="S181" s="1" t="str">
        <f ca="1">IFERROR(__xludf.DUMMYFUNCTION("""COMPUTED_VALUE"""),"A little bit")</f>
        <v>A little bit</v>
      </c>
      <c r="T181" s="1" t="str">
        <f ca="1">IFERROR(__xludf.DUMMYFUNCTION("""COMPUTED_VALUE"""),"A little bit")</f>
        <v>A little bit</v>
      </c>
      <c r="U181" s="1" t="str">
        <f ca="1">IFERROR(__xludf.DUMMYFUNCTION("""COMPUTED_VALUE"""),"A little bit")</f>
        <v>A little bit</v>
      </c>
      <c r="V181" s="1" t="str">
        <f ca="1">IFERROR(__xludf.DUMMYFUNCTION("""COMPUTED_VALUE"""),"Quite a bit")</f>
        <v>Quite a bit</v>
      </c>
      <c r="W181" s="1" t="str">
        <f ca="1">IFERROR(__xludf.DUMMYFUNCTION("""COMPUTED_VALUE"""),"Quite a bit")</f>
        <v>Quite a bit</v>
      </c>
      <c r="X181" s="1" t="str">
        <f ca="1">IFERROR(__xludf.DUMMYFUNCTION("""COMPUTED_VALUE"""),"A little bit")</f>
        <v>A little bit</v>
      </c>
      <c r="Y181" s="1" t="str">
        <f ca="1">IFERROR(__xludf.DUMMYFUNCTION("""COMPUTED_VALUE"""),"Extremely")</f>
        <v>Extremely</v>
      </c>
      <c r="Z181" s="1" t="str">
        <f ca="1">IFERROR(__xludf.DUMMYFUNCTION("""COMPUTED_VALUE"""),"Negatively")</f>
        <v>Negatively</v>
      </c>
      <c r="AA181" s="1" t="str">
        <f ca="1">IFERROR(__xludf.DUMMYFUNCTION("""COMPUTED_VALUE"""),"Quite a bit")</f>
        <v>Quite a bit</v>
      </c>
      <c r="AB181" s="1" t="str">
        <f ca="1">IFERROR(__xludf.DUMMYFUNCTION("""COMPUTED_VALUE"""),"Moderately")</f>
        <v>Moderately</v>
      </c>
      <c r="AC181" s="1" t="str">
        <f ca="1">IFERROR(__xludf.DUMMYFUNCTION("""COMPUTED_VALUE"""),"A little bit")</f>
        <v>A little bit</v>
      </c>
      <c r="AD181" s="1" t="str">
        <f ca="1">IFERROR(__xludf.DUMMYFUNCTION("""COMPUTED_VALUE"""),"A little bit")</f>
        <v>A little bit</v>
      </c>
      <c r="AE181" s="1" t="str">
        <f ca="1">IFERROR(__xludf.DUMMYFUNCTION("""COMPUTED_VALUE"""),"Not at all")</f>
        <v>Not at all</v>
      </c>
      <c r="AF181" s="1" t="str">
        <f ca="1">IFERROR(__xludf.DUMMYFUNCTION("""COMPUTED_VALUE"""),"Very Often")</f>
        <v>Very Often</v>
      </c>
      <c r="AG181" s="1" t="str">
        <f ca="1">IFERROR(__xludf.DUMMYFUNCTION("""COMPUTED_VALUE"""),"Very Often")</f>
        <v>Very Often</v>
      </c>
      <c r="AH181" s="1" t="str">
        <f ca="1">IFERROR(__xludf.DUMMYFUNCTION("""COMPUTED_VALUE"""),"Rarely")</f>
        <v>Rarely</v>
      </c>
      <c r="AI181" s="1" t="str">
        <f ca="1">IFERROR(__xludf.DUMMYFUNCTION("""COMPUTED_VALUE"""),"Very Often")</f>
        <v>Very Often</v>
      </c>
      <c r="AJ181" s="1" t="str">
        <f ca="1">IFERROR(__xludf.DUMMYFUNCTION("""COMPUTED_VALUE"""),"Sometimes")</f>
        <v>Sometimes</v>
      </c>
      <c r="AK181" s="1" t="str">
        <f ca="1">IFERROR(__xludf.DUMMYFUNCTION("""COMPUTED_VALUE"""),"Often")</f>
        <v>Often</v>
      </c>
      <c r="AL181" s="1" t="str">
        <f ca="1">IFERROR(__xludf.DUMMYFUNCTION("""COMPUTED_VALUE"""),"Sometimes")</f>
        <v>Sometimes</v>
      </c>
      <c r="AM181" s="1" t="str">
        <f ca="1">IFERROR(__xludf.DUMMYFUNCTION("""COMPUTED_VALUE"""),"Rarely")</f>
        <v>Rarely</v>
      </c>
      <c r="AN181" s="1" t="str">
        <f ca="1">IFERROR(__xludf.DUMMYFUNCTION("""COMPUTED_VALUE"""),"Sometimes")</f>
        <v>Sometimes</v>
      </c>
      <c r="AO181" s="1" t="str">
        <f ca="1">IFERROR(__xludf.DUMMYFUNCTION("""COMPUTED_VALUE"""),"Sometimes")</f>
        <v>Sometimes</v>
      </c>
      <c r="AP181" s="1" t="str">
        <f ca="1">IFERROR(__xludf.DUMMYFUNCTION("""COMPUTED_VALUE"""),"Often")</f>
        <v>Often</v>
      </c>
      <c r="AQ181" s="1" t="str">
        <f ca="1">IFERROR(__xludf.DUMMYFUNCTION("""COMPUTED_VALUE"""),"Rarely")</f>
        <v>Rarely</v>
      </c>
      <c r="AR181" s="1" t="str">
        <f ca="1">IFERROR(__xludf.DUMMYFUNCTION("""COMPUTED_VALUE"""),"Just After Stressful Events")</f>
        <v>Just After Stressful Events</v>
      </c>
      <c r="AS181" s="1" t="str">
        <f ca="1">IFERROR(__xludf.DUMMYFUNCTION("""COMPUTED_VALUE"""),"Neutral")</f>
        <v>Neutral</v>
      </c>
      <c r="AT181" s="1" t="str">
        <f ca="1">IFERROR(__xludf.DUMMYFUNCTION("""COMPUTED_VALUE"""),"Strongly Agree")</f>
        <v>Strongly Agree</v>
      </c>
      <c r="AU181" s="1" t="str">
        <f ca="1">IFERROR(__xludf.DUMMYFUNCTION("""COMPUTED_VALUE"""),"Strongly Agree")</f>
        <v>Strongly Agree</v>
      </c>
      <c r="AV181" s="1" t="str">
        <f ca="1">IFERROR(__xludf.DUMMYFUNCTION("""COMPUTED_VALUE"""),"Disagree")</f>
        <v>Disagree</v>
      </c>
      <c r="AW181" s="1" t="str">
        <f ca="1">IFERROR(__xludf.DUMMYFUNCTION("""COMPUTED_VALUE"""),"Strongly Agree")</f>
        <v>Strongly Agree</v>
      </c>
      <c r="AX181" s="1" t="str">
        <f ca="1">IFERROR(__xludf.DUMMYFUNCTION("""COMPUTED_VALUE"""),"Strongly Agree")</f>
        <v>Strongly Agree</v>
      </c>
      <c r="AY181" s="1" t="str">
        <f ca="1">IFERROR(__xludf.DUMMYFUNCTION("""COMPUTED_VALUE"""),"Strongly Agree")</f>
        <v>Strongly Agree</v>
      </c>
      <c r="AZ181" s="1" t="str">
        <f ca="1">IFERROR(__xludf.DUMMYFUNCTION("""COMPUTED_VALUE"""),"Agree")</f>
        <v>Agree</v>
      </c>
      <c r="BA181" s="1" t="str">
        <f ca="1">IFERROR(__xludf.DUMMYFUNCTION("""COMPUTED_VALUE"""),"Strongly Agree")</f>
        <v>Strongly Agree</v>
      </c>
      <c r="BB181" s="1" t="str">
        <f ca="1">IFERROR(__xludf.DUMMYFUNCTION("""COMPUTED_VALUE"""),"Agree")</f>
        <v>Agree</v>
      </c>
      <c r="BC181" s="1" t="str">
        <f ca="1">IFERROR(__xludf.DUMMYFUNCTION("""COMPUTED_VALUE"""),"Engaging in Risky Behavior, Isolate Yourself, Engage in Unhealthy Sexual Activity, Abusing Medication, Join in Positive/ Healthy Family Activities, Exercise, Talk to only those inside the department about your hard shift")</f>
        <v>Engaging in Risky Behavior, Isolate Yourself, Engage in Unhealthy Sexual Activity, Abusing Medication, Join in Positive/ Healthy Family Activities, Exercise, Talk to only those inside the department about your hard shift</v>
      </c>
      <c r="BD181" s="1" t="str">
        <f ca="1">IFERROR(__xludf.DUMMYFUNCTION("""COMPUTED_VALUE"""),"Rarely")</f>
        <v>Rarely</v>
      </c>
      <c r="BF181" s="1">
        <f t="shared" ca="1" si="0"/>
        <v>1</v>
      </c>
      <c r="BG181" s="7">
        <f t="shared" ca="1" si="1"/>
        <v>2</v>
      </c>
      <c r="BH181" s="1">
        <f t="shared" ca="1" si="2"/>
        <v>3</v>
      </c>
      <c r="BI181" s="10">
        <f t="shared" ca="1" si="3"/>
        <v>2</v>
      </c>
      <c r="BJ181" s="10">
        <f t="shared" ca="1" si="4"/>
        <v>2</v>
      </c>
      <c r="BK181" s="10">
        <f t="shared" ca="1" si="5"/>
        <v>3</v>
      </c>
      <c r="BL181" s="10">
        <f t="shared" ref="BL181:BM181" ca="1" si="1074">IF(I181="Yes",1,IF(I181="No",2))</f>
        <v>1</v>
      </c>
      <c r="BM181" s="10">
        <f t="shared" ca="1" si="1074"/>
        <v>1</v>
      </c>
      <c r="BN181" s="10">
        <f t="shared" ca="1" si="7"/>
        <v>2</v>
      </c>
      <c r="BO181" s="10">
        <f t="shared" ref="BO181:BP181" ca="1" si="1075">IF(L181="Strongly Disagree",1,IF(L181="Disagree",2,IF(L181="Neutral",3,IF(L181="Agree",4,IF(L181="Strongly Agree",5)))))</f>
        <v>2</v>
      </c>
      <c r="BP181" s="10">
        <f t="shared" ca="1" si="1075"/>
        <v>3</v>
      </c>
      <c r="BQ181" s="10">
        <f t="shared" ca="1" si="9"/>
        <v>1</v>
      </c>
      <c r="BR181" s="1">
        <f t="shared" ca="1" si="10"/>
        <v>2</v>
      </c>
      <c r="BS181" s="10">
        <f t="shared" ref="BS181:CB181" ca="1" si="1076">IF(P181="Not at all",1,IF(P181="A little bit",2,IF(P181="Moderately",3,IF(P181="Quite a bit",4,IF(P181="Extremely",5)))))</f>
        <v>2</v>
      </c>
      <c r="BT181" s="10">
        <f t="shared" ca="1" si="1076"/>
        <v>4</v>
      </c>
      <c r="BU181" s="10">
        <f t="shared" ca="1" si="1076"/>
        <v>4</v>
      </c>
      <c r="BV181" s="10">
        <f t="shared" ca="1" si="1076"/>
        <v>2</v>
      </c>
      <c r="BW181" s="10">
        <f t="shared" ca="1" si="1076"/>
        <v>2</v>
      </c>
      <c r="BX181" s="10">
        <f t="shared" ca="1" si="1076"/>
        <v>2</v>
      </c>
      <c r="BY181" s="10">
        <f t="shared" ca="1" si="1076"/>
        <v>4</v>
      </c>
      <c r="BZ181" s="10">
        <f t="shared" ca="1" si="1076"/>
        <v>4</v>
      </c>
      <c r="CA181" s="10">
        <f t="shared" ca="1" si="1076"/>
        <v>2</v>
      </c>
      <c r="CB181" s="10">
        <f t="shared" ca="1" si="1076"/>
        <v>5</v>
      </c>
      <c r="CC181" s="10">
        <f t="shared" ca="1" si="12"/>
        <v>1</v>
      </c>
      <c r="CD181" s="10">
        <f t="shared" ref="CD181:CH181" ca="1" si="1077">IF(AA181="Not at all",1,IF(AA181="A little bit",2,IF(AA181="Moderately",3,IF(AA181="Quite a bit",4,IF(AA181="Extremely",5)))))</f>
        <v>4</v>
      </c>
      <c r="CE181" s="10">
        <f t="shared" ca="1" si="1077"/>
        <v>3</v>
      </c>
      <c r="CF181" s="10">
        <f t="shared" ca="1" si="1077"/>
        <v>2</v>
      </c>
      <c r="CG181" s="10">
        <f t="shared" ca="1" si="1077"/>
        <v>2</v>
      </c>
      <c r="CH181" s="10">
        <f t="shared" ca="1" si="1077"/>
        <v>1</v>
      </c>
      <c r="CI181" s="10">
        <f t="shared" ref="CI181:CT181" ca="1" si="1078">IF(AF181="Never",1,IF(AF181="Rarely",2,IF(AF181="Sometimes",3,IF(AF181="Often",4,IF(AF181="Very Often",5)))))</f>
        <v>5</v>
      </c>
      <c r="CJ181" s="10">
        <f t="shared" ca="1" si="1078"/>
        <v>5</v>
      </c>
      <c r="CK181" s="10">
        <f t="shared" ca="1" si="1078"/>
        <v>2</v>
      </c>
      <c r="CL181" s="10">
        <f t="shared" ca="1" si="1078"/>
        <v>5</v>
      </c>
      <c r="CM181" s="10">
        <f t="shared" ca="1" si="1078"/>
        <v>3</v>
      </c>
      <c r="CN181" s="10">
        <f t="shared" ca="1" si="1078"/>
        <v>4</v>
      </c>
      <c r="CO181" s="10">
        <f t="shared" ca="1" si="1078"/>
        <v>3</v>
      </c>
      <c r="CP181" s="10">
        <f t="shared" ca="1" si="1078"/>
        <v>2</v>
      </c>
      <c r="CQ181" s="10">
        <f t="shared" ca="1" si="1078"/>
        <v>3</v>
      </c>
      <c r="CR181" s="10">
        <f t="shared" ca="1" si="1078"/>
        <v>3</v>
      </c>
      <c r="CS181" s="10">
        <f t="shared" ca="1" si="1078"/>
        <v>4</v>
      </c>
      <c r="CT181" s="10">
        <f t="shared" ca="1" si="1078"/>
        <v>2</v>
      </c>
      <c r="CU181" s="10">
        <f t="shared" ca="1" si="15"/>
        <v>2</v>
      </c>
      <c r="CV181" s="1">
        <f t="shared" ref="CV181:DE181" ca="1" si="1079">IF(AS181="Strongly Disagree",1,IF(AS181="Disagree",2,IF(AS181="Neutral",3,IF(AS181="Agree",4,IF(AS181="Strongly Agree",5)))))</f>
        <v>3</v>
      </c>
      <c r="CW181" s="1">
        <f t="shared" ca="1" si="1079"/>
        <v>5</v>
      </c>
      <c r="CX181" s="1">
        <f t="shared" ca="1" si="1079"/>
        <v>5</v>
      </c>
      <c r="CY181" s="1">
        <f t="shared" ca="1" si="1079"/>
        <v>2</v>
      </c>
      <c r="CZ181" s="1">
        <f t="shared" ca="1" si="1079"/>
        <v>5</v>
      </c>
      <c r="DA181" s="1">
        <f t="shared" ca="1" si="1079"/>
        <v>5</v>
      </c>
      <c r="DB181" s="1">
        <f t="shared" ca="1" si="1079"/>
        <v>5</v>
      </c>
      <c r="DC181" s="1">
        <f t="shared" ca="1" si="1079"/>
        <v>4</v>
      </c>
      <c r="DD181" s="1">
        <f t="shared" ca="1" si="1079"/>
        <v>5</v>
      </c>
      <c r="DE181" s="1">
        <f t="shared" ca="1" si="1079"/>
        <v>4</v>
      </c>
      <c r="DG181" s="1">
        <f t="shared" ca="1" si="17"/>
        <v>2</v>
      </c>
    </row>
    <row r="182" spans="1:111" ht="15">
      <c r="A182" s="8">
        <f ca="1">IFERROR(__xludf.DUMMYFUNCTION("""COMPUTED_VALUE"""),43803.3964105671)</f>
        <v>43803.396410567097</v>
      </c>
      <c r="B182" s="1" t="str">
        <f ca="1">IFERROR(__xludf.DUMMYFUNCTION("""COMPUTED_VALUE"""),"Yes")</f>
        <v>Yes</v>
      </c>
      <c r="C182" s="3" t="str">
        <f ca="1">IFERROR(__xludf.DUMMYFUNCTION("""COMPUTED_VALUE"""),"Sworn Officer")</f>
        <v>Sworn Officer</v>
      </c>
      <c r="D182" s="1" t="str">
        <f ca="1">IFERROR(__xludf.DUMMYFUNCTION("""COMPUTED_VALUE"""),"14-20 years")</f>
        <v>14-20 years</v>
      </c>
      <c r="E182" s="1" t="str">
        <f ca="1">IFERROR(__xludf.DUMMYFUNCTION("""COMPUTED_VALUE"""),"Quite a bit")</f>
        <v>Quite a bit</v>
      </c>
      <c r="F182" s="1" t="str">
        <f ca="1">IFERROR(__xludf.DUMMYFUNCTION("""COMPUTED_VALUE"""),"Yes")</f>
        <v>Yes</v>
      </c>
      <c r="G182" s="1" t="str">
        <f ca="1">IFERROR(__xludf.DUMMYFUNCTION("""COMPUTED_VALUE"""),"Often")</f>
        <v>Often</v>
      </c>
      <c r="H182" s="1" t="str">
        <f ca="1">IFERROR(__xludf.DUMMYFUNCTION("""COMPUTED_VALUE"""),"Moderately")</f>
        <v>Moderately</v>
      </c>
      <c r="I182" s="1" t="str">
        <f ca="1">IFERROR(__xludf.DUMMYFUNCTION("""COMPUTED_VALUE"""),"Yes")</f>
        <v>Yes</v>
      </c>
      <c r="J182" s="1" t="str">
        <f ca="1">IFERROR(__xludf.DUMMYFUNCTION("""COMPUTED_VALUE"""),"Yes")</f>
        <v>Yes</v>
      </c>
      <c r="K182" s="1" t="str">
        <f ca="1">IFERROR(__xludf.DUMMYFUNCTION("""COMPUTED_VALUE"""),"Often")</f>
        <v>Often</v>
      </c>
      <c r="L182" s="1" t="str">
        <f ca="1">IFERROR(__xludf.DUMMYFUNCTION("""COMPUTED_VALUE"""),"Agree")</f>
        <v>Agree</v>
      </c>
      <c r="M182" s="1" t="str">
        <f ca="1">IFERROR(__xludf.DUMMYFUNCTION("""COMPUTED_VALUE"""),"Strongly Agree")</f>
        <v>Strongly Agree</v>
      </c>
      <c r="N182" s="1" t="str">
        <f ca="1">IFERROR(__xludf.DUMMYFUNCTION("""COMPUTED_VALUE"""),"Moderately")</f>
        <v>Moderately</v>
      </c>
      <c r="O182" s="1" t="str">
        <f ca="1">IFERROR(__xludf.DUMMYFUNCTION("""COMPUTED_VALUE"""),"Strongly agree")</f>
        <v>Strongly agree</v>
      </c>
      <c r="P182" s="1" t="str">
        <f ca="1">IFERROR(__xludf.DUMMYFUNCTION("""COMPUTED_VALUE"""),"Extremely")</f>
        <v>Extremely</v>
      </c>
      <c r="Q182" s="1" t="str">
        <f ca="1">IFERROR(__xludf.DUMMYFUNCTION("""COMPUTED_VALUE"""),"Extremely")</f>
        <v>Extremely</v>
      </c>
      <c r="R182" s="1" t="str">
        <f ca="1">IFERROR(__xludf.DUMMYFUNCTION("""COMPUTED_VALUE"""),"Extremely")</f>
        <v>Extremely</v>
      </c>
      <c r="S182" s="1" t="str">
        <f ca="1">IFERROR(__xludf.DUMMYFUNCTION("""COMPUTED_VALUE"""),"Extremely")</f>
        <v>Extremely</v>
      </c>
      <c r="T182" s="1" t="str">
        <f ca="1">IFERROR(__xludf.DUMMYFUNCTION("""COMPUTED_VALUE"""),"Extremely")</f>
        <v>Extremely</v>
      </c>
      <c r="U182" s="1" t="str">
        <f ca="1">IFERROR(__xludf.DUMMYFUNCTION("""COMPUTED_VALUE"""),"Quite a bit")</f>
        <v>Quite a bit</v>
      </c>
      <c r="V182" s="1" t="str">
        <f ca="1">IFERROR(__xludf.DUMMYFUNCTION("""COMPUTED_VALUE"""),"Extremely")</f>
        <v>Extremely</v>
      </c>
      <c r="W182" s="1" t="str">
        <f ca="1">IFERROR(__xludf.DUMMYFUNCTION("""COMPUTED_VALUE"""),"Extremely")</f>
        <v>Extremely</v>
      </c>
      <c r="X182" s="1" t="str">
        <f ca="1">IFERROR(__xludf.DUMMYFUNCTION("""COMPUTED_VALUE"""),"Extremely")</f>
        <v>Extremely</v>
      </c>
      <c r="Y182" s="1" t="str">
        <f ca="1">IFERROR(__xludf.DUMMYFUNCTION("""COMPUTED_VALUE"""),"Extremely")</f>
        <v>Extremely</v>
      </c>
      <c r="Z182" s="1" t="str">
        <f ca="1">IFERROR(__xludf.DUMMYFUNCTION("""COMPUTED_VALUE"""),"Both")</f>
        <v>Both</v>
      </c>
      <c r="AA182" s="1" t="str">
        <f ca="1">IFERROR(__xludf.DUMMYFUNCTION("""COMPUTED_VALUE"""),"Not at all")</f>
        <v>Not at all</v>
      </c>
      <c r="AB182" s="1" t="str">
        <f ca="1">IFERROR(__xludf.DUMMYFUNCTION("""COMPUTED_VALUE"""),"A little bit")</f>
        <v>A little bit</v>
      </c>
      <c r="AC182" s="1" t="str">
        <f ca="1">IFERROR(__xludf.DUMMYFUNCTION("""COMPUTED_VALUE"""),"Not at all")</f>
        <v>Not at all</v>
      </c>
      <c r="AD182" s="1" t="str">
        <f ca="1">IFERROR(__xludf.DUMMYFUNCTION("""COMPUTED_VALUE"""),"A little bit")</f>
        <v>A little bit</v>
      </c>
      <c r="AE182" s="1" t="str">
        <f ca="1">IFERROR(__xludf.DUMMYFUNCTION("""COMPUTED_VALUE"""),"A little bit")</f>
        <v>A little bit</v>
      </c>
      <c r="AF182" s="1" t="str">
        <f ca="1">IFERROR(__xludf.DUMMYFUNCTION("""COMPUTED_VALUE"""),"Very Often")</f>
        <v>Very Often</v>
      </c>
      <c r="AG182" s="1" t="str">
        <f ca="1">IFERROR(__xludf.DUMMYFUNCTION("""COMPUTED_VALUE"""),"Very Often")</f>
        <v>Very Often</v>
      </c>
      <c r="AH182" s="1" t="str">
        <f ca="1">IFERROR(__xludf.DUMMYFUNCTION("""COMPUTED_VALUE"""),"Never")</f>
        <v>Never</v>
      </c>
      <c r="AI182" s="1" t="str">
        <f ca="1">IFERROR(__xludf.DUMMYFUNCTION("""COMPUTED_VALUE"""),"Often")</f>
        <v>Often</v>
      </c>
      <c r="AJ182" s="1" t="str">
        <f ca="1">IFERROR(__xludf.DUMMYFUNCTION("""COMPUTED_VALUE"""),"Very Often")</f>
        <v>Very Often</v>
      </c>
      <c r="AK182" s="1" t="str">
        <f ca="1">IFERROR(__xludf.DUMMYFUNCTION("""COMPUTED_VALUE"""),"Often")</f>
        <v>Often</v>
      </c>
      <c r="AL182" s="1" t="str">
        <f ca="1">IFERROR(__xludf.DUMMYFUNCTION("""COMPUTED_VALUE"""),"Very Often")</f>
        <v>Very Often</v>
      </c>
      <c r="AM182" s="1" t="str">
        <f ca="1">IFERROR(__xludf.DUMMYFUNCTION("""COMPUTED_VALUE"""),"Very Often")</f>
        <v>Very Often</v>
      </c>
      <c r="AN182" s="1" t="str">
        <f ca="1">IFERROR(__xludf.DUMMYFUNCTION("""COMPUTED_VALUE"""),"Very Often")</f>
        <v>Very Often</v>
      </c>
      <c r="AO182" s="1" t="str">
        <f ca="1">IFERROR(__xludf.DUMMYFUNCTION("""COMPUTED_VALUE"""),"Often")</f>
        <v>Often</v>
      </c>
      <c r="AP182" s="1" t="str">
        <f ca="1">IFERROR(__xludf.DUMMYFUNCTION("""COMPUTED_VALUE"""),"Often")</f>
        <v>Often</v>
      </c>
      <c r="AQ182" s="1" t="str">
        <f ca="1">IFERROR(__xludf.DUMMYFUNCTION("""COMPUTED_VALUE"""),"Sometimes")</f>
        <v>Sometimes</v>
      </c>
      <c r="AR182" s="1" t="str">
        <f ca="1">IFERROR(__xludf.DUMMYFUNCTION("""COMPUTED_VALUE"""),"(2-3)x’s a Month")</f>
        <v>(2-3)x’s a Month</v>
      </c>
      <c r="AS182" s="1" t="str">
        <f ca="1">IFERROR(__xludf.DUMMYFUNCTION("""COMPUTED_VALUE"""),"Strongly Disagree")</f>
        <v>Strongly Disagree</v>
      </c>
      <c r="AT182" s="1" t="str">
        <f ca="1">IFERROR(__xludf.DUMMYFUNCTION("""COMPUTED_VALUE"""),"Neutral")</f>
        <v>Neutral</v>
      </c>
      <c r="AU182" s="1" t="str">
        <f ca="1">IFERROR(__xludf.DUMMYFUNCTION("""COMPUTED_VALUE"""),"Neutral")</f>
        <v>Neutral</v>
      </c>
      <c r="AV182" s="1" t="str">
        <f ca="1">IFERROR(__xludf.DUMMYFUNCTION("""COMPUTED_VALUE"""),"Disagree")</f>
        <v>Disagree</v>
      </c>
      <c r="AW182" s="1" t="str">
        <f ca="1">IFERROR(__xludf.DUMMYFUNCTION("""COMPUTED_VALUE"""),"Disagree")</f>
        <v>Disagree</v>
      </c>
      <c r="AX182" s="1" t="str">
        <f ca="1">IFERROR(__xludf.DUMMYFUNCTION("""COMPUTED_VALUE"""),"Agree")</f>
        <v>Agree</v>
      </c>
      <c r="AY182" s="1" t="str">
        <f ca="1">IFERROR(__xludf.DUMMYFUNCTION("""COMPUTED_VALUE"""),"Disagree")</f>
        <v>Disagree</v>
      </c>
      <c r="AZ182" s="1" t="str">
        <f ca="1">IFERROR(__xludf.DUMMYFUNCTION("""COMPUTED_VALUE"""),"Agree")</f>
        <v>Agree</v>
      </c>
      <c r="BA182" s="1" t="str">
        <f ca="1">IFERROR(__xludf.DUMMYFUNCTION("""COMPUTED_VALUE"""),"Strongly Agree")</f>
        <v>Strongly Agree</v>
      </c>
      <c r="BB182" s="1" t="str">
        <f ca="1">IFERROR(__xludf.DUMMYFUNCTION("""COMPUTED_VALUE"""),"Strongly Agree")</f>
        <v>Strongly Agree</v>
      </c>
      <c r="BC182" s="1" t="str">
        <f ca="1">IFERROR(__xludf.DUMMYFUNCTION("""COMPUTED_VALUE"""),"Drinking Alcohol (4 or more drinks), Exercise, Talk to others outside of the department about your hard shift, Participate in Healthy Recreation/Hobbies, Talk to only those inside the department about your hard shift")</f>
        <v>Drinking Alcohol (4 or more drinks), Exercise, Talk to others outside of the department about your hard shift, Participate in Healthy Recreation/Hobbies, Talk to only those inside the department about your hard shift</v>
      </c>
      <c r="BD182" s="1" t="str">
        <f ca="1">IFERROR(__xludf.DUMMYFUNCTION("""COMPUTED_VALUE"""),"Sometimes")</f>
        <v>Sometimes</v>
      </c>
      <c r="BF182" s="1">
        <f t="shared" ca="1" si="0"/>
        <v>1</v>
      </c>
      <c r="BG182" s="7">
        <f t="shared" ca="1" si="1"/>
        <v>3</v>
      </c>
      <c r="BH182" s="1">
        <f t="shared" ca="1" si="2"/>
        <v>4</v>
      </c>
      <c r="BI182" s="10">
        <f t="shared" ca="1" si="3"/>
        <v>1</v>
      </c>
      <c r="BJ182" s="10">
        <f t="shared" ca="1" si="4"/>
        <v>4</v>
      </c>
      <c r="BK182" s="10">
        <f t="shared" ca="1" si="5"/>
        <v>3</v>
      </c>
      <c r="BL182" s="10">
        <f t="shared" ref="BL182:BM182" ca="1" si="1080">IF(I182="Yes",1,IF(I182="No",2))</f>
        <v>1</v>
      </c>
      <c r="BM182" s="10">
        <f t="shared" ca="1" si="1080"/>
        <v>1</v>
      </c>
      <c r="BN182" s="10">
        <f t="shared" ca="1" si="7"/>
        <v>4</v>
      </c>
      <c r="BO182" s="10">
        <f t="shared" ref="BO182:BP182" ca="1" si="1081">IF(L182="Strongly Disagree",1,IF(L182="Disagree",2,IF(L182="Neutral",3,IF(L182="Agree",4,IF(L182="Strongly Agree",5)))))</f>
        <v>4</v>
      </c>
      <c r="BP182" s="10">
        <f t="shared" ca="1" si="1081"/>
        <v>5</v>
      </c>
      <c r="BQ182" s="10">
        <f t="shared" ca="1" si="9"/>
        <v>3</v>
      </c>
      <c r="BR182" s="1">
        <f t="shared" ca="1" si="10"/>
        <v>5</v>
      </c>
      <c r="BS182" s="10">
        <f t="shared" ref="BS182:CB182" ca="1" si="1082">IF(P182="Not at all",1,IF(P182="A little bit",2,IF(P182="Moderately",3,IF(P182="Quite a bit",4,IF(P182="Extremely",5)))))</f>
        <v>5</v>
      </c>
      <c r="BT182" s="10">
        <f t="shared" ca="1" si="1082"/>
        <v>5</v>
      </c>
      <c r="BU182" s="10">
        <f t="shared" ca="1" si="1082"/>
        <v>5</v>
      </c>
      <c r="BV182" s="10">
        <f t="shared" ca="1" si="1082"/>
        <v>5</v>
      </c>
      <c r="BW182" s="10">
        <f t="shared" ca="1" si="1082"/>
        <v>5</v>
      </c>
      <c r="BX182" s="10">
        <f t="shared" ca="1" si="1082"/>
        <v>4</v>
      </c>
      <c r="BY182" s="10">
        <f t="shared" ca="1" si="1082"/>
        <v>5</v>
      </c>
      <c r="BZ182" s="10">
        <f t="shared" ca="1" si="1082"/>
        <v>5</v>
      </c>
      <c r="CA182" s="10">
        <f t="shared" ca="1" si="1082"/>
        <v>5</v>
      </c>
      <c r="CB182" s="10">
        <f t="shared" ca="1" si="1082"/>
        <v>5</v>
      </c>
      <c r="CC182" s="10">
        <f t="shared" ca="1" si="12"/>
        <v>3</v>
      </c>
      <c r="CD182" s="10">
        <f t="shared" ref="CD182:CH182" ca="1" si="1083">IF(AA182="Not at all",1,IF(AA182="A little bit",2,IF(AA182="Moderately",3,IF(AA182="Quite a bit",4,IF(AA182="Extremely",5)))))</f>
        <v>1</v>
      </c>
      <c r="CE182" s="10">
        <f t="shared" ca="1" si="1083"/>
        <v>2</v>
      </c>
      <c r="CF182" s="10">
        <f t="shared" ca="1" si="1083"/>
        <v>1</v>
      </c>
      <c r="CG182" s="10">
        <f t="shared" ca="1" si="1083"/>
        <v>2</v>
      </c>
      <c r="CH182" s="10">
        <f t="shared" ca="1" si="1083"/>
        <v>2</v>
      </c>
      <c r="CI182" s="10">
        <f t="shared" ref="CI182:CT182" ca="1" si="1084">IF(AF182="Never",1,IF(AF182="Rarely",2,IF(AF182="Sometimes",3,IF(AF182="Often",4,IF(AF182="Very Often",5)))))</f>
        <v>5</v>
      </c>
      <c r="CJ182" s="10">
        <f t="shared" ca="1" si="1084"/>
        <v>5</v>
      </c>
      <c r="CK182" s="10">
        <f t="shared" ca="1" si="1084"/>
        <v>1</v>
      </c>
      <c r="CL182" s="10">
        <f t="shared" ca="1" si="1084"/>
        <v>4</v>
      </c>
      <c r="CM182" s="10">
        <f t="shared" ca="1" si="1084"/>
        <v>5</v>
      </c>
      <c r="CN182" s="10">
        <f t="shared" ca="1" si="1084"/>
        <v>4</v>
      </c>
      <c r="CO182" s="10">
        <f t="shared" ca="1" si="1084"/>
        <v>5</v>
      </c>
      <c r="CP182" s="10">
        <f t="shared" ca="1" si="1084"/>
        <v>5</v>
      </c>
      <c r="CQ182" s="10">
        <f t="shared" ca="1" si="1084"/>
        <v>5</v>
      </c>
      <c r="CR182" s="10">
        <f t="shared" ca="1" si="1084"/>
        <v>4</v>
      </c>
      <c r="CS182" s="10">
        <f t="shared" ca="1" si="1084"/>
        <v>4</v>
      </c>
      <c r="CT182" s="10">
        <f t="shared" ca="1" si="1084"/>
        <v>3</v>
      </c>
      <c r="CU182" s="10" t="b">
        <f t="shared" ca="1" si="15"/>
        <v>0</v>
      </c>
      <c r="CV182" s="1">
        <f t="shared" ref="CV182:DE182" ca="1" si="1085">IF(AS182="Strongly Disagree",1,IF(AS182="Disagree",2,IF(AS182="Neutral",3,IF(AS182="Agree",4,IF(AS182="Strongly Agree",5)))))</f>
        <v>1</v>
      </c>
      <c r="CW182" s="1">
        <f t="shared" ca="1" si="1085"/>
        <v>3</v>
      </c>
      <c r="CX182" s="1">
        <f t="shared" ca="1" si="1085"/>
        <v>3</v>
      </c>
      <c r="CY182" s="1">
        <f t="shared" ca="1" si="1085"/>
        <v>2</v>
      </c>
      <c r="CZ182" s="1">
        <f t="shared" ca="1" si="1085"/>
        <v>2</v>
      </c>
      <c r="DA182" s="1">
        <f t="shared" ca="1" si="1085"/>
        <v>4</v>
      </c>
      <c r="DB182" s="1">
        <f t="shared" ca="1" si="1085"/>
        <v>2</v>
      </c>
      <c r="DC182" s="1">
        <f t="shared" ca="1" si="1085"/>
        <v>4</v>
      </c>
      <c r="DD182" s="1">
        <f t="shared" ca="1" si="1085"/>
        <v>5</v>
      </c>
      <c r="DE182" s="1">
        <f t="shared" ca="1" si="1085"/>
        <v>5</v>
      </c>
      <c r="DG182" s="1">
        <f t="shared" ca="1" si="17"/>
        <v>3</v>
      </c>
    </row>
    <row r="183" spans="1:111" ht="15">
      <c r="A183" s="8">
        <f ca="1">IFERROR(__xludf.DUMMYFUNCTION("""COMPUTED_VALUE"""),43803.4008271296)</f>
        <v>43803.400827129597</v>
      </c>
      <c r="B183" s="1" t="str">
        <f ca="1">IFERROR(__xludf.DUMMYFUNCTION("""COMPUTED_VALUE"""),"Yes")</f>
        <v>Yes</v>
      </c>
      <c r="C183" s="3" t="str">
        <f ca="1">IFERROR(__xludf.DUMMYFUNCTION("""COMPUTED_VALUE"""),"Law Enforcement Professional  (Dispatch or other Civilian Department Member )")</f>
        <v>Law Enforcement Professional  (Dispatch or other Civilian Department Member )</v>
      </c>
      <c r="D183" s="1" t="str">
        <f ca="1">IFERROR(__xludf.DUMMYFUNCTION("""COMPUTED_VALUE"""),"")</f>
        <v/>
      </c>
      <c r="E183" s="1" t="str">
        <f ca="1">IFERROR(__xludf.DUMMYFUNCTION("""COMPUTED_VALUE"""),"Extremely")</f>
        <v>Extremely</v>
      </c>
      <c r="F183" s="1" t="str">
        <f ca="1">IFERROR(__xludf.DUMMYFUNCTION("""COMPUTED_VALUE"""),"Yes")</f>
        <v>Yes</v>
      </c>
      <c r="G183" s="1" t="str">
        <f ca="1">IFERROR(__xludf.DUMMYFUNCTION("""COMPUTED_VALUE"""),"Sometimes")</f>
        <v>Sometimes</v>
      </c>
      <c r="H183" s="1" t="str">
        <f ca="1">IFERROR(__xludf.DUMMYFUNCTION("""COMPUTED_VALUE"""),"Extremely")</f>
        <v>Extremely</v>
      </c>
      <c r="I183" s="1" t="str">
        <f ca="1">IFERROR(__xludf.DUMMYFUNCTION("""COMPUTED_VALUE"""),"Yes")</f>
        <v>Yes</v>
      </c>
      <c r="J183" s="1" t="str">
        <f ca="1">IFERROR(__xludf.DUMMYFUNCTION("""COMPUTED_VALUE"""),"No")</f>
        <v>No</v>
      </c>
      <c r="K183" s="1" t="str">
        <f ca="1">IFERROR(__xludf.DUMMYFUNCTION("""COMPUTED_VALUE"""),"Very Often")</f>
        <v>Very Often</v>
      </c>
      <c r="L183" s="1" t="str">
        <f ca="1">IFERROR(__xludf.DUMMYFUNCTION("""COMPUTED_VALUE"""),"Agree")</f>
        <v>Agree</v>
      </c>
      <c r="M183" s="1" t="str">
        <f ca="1">IFERROR(__xludf.DUMMYFUNCTION("""COMPUTED_VALUE"""),"Neutral")</f>
        <v>Neutral</v>
      </c>
      <c r="N183" s="1" t="str">
        <f ca="1">IFERROR(__xludf.DUMMYFUNCTION("""COMPUTED_VALUE"""),"Quite a bit")</f>
        <v>Quite a bit</v>
      </c>
      <c r="O183" s="1" t="str">
        <f ca="1">IFERROR(__xludf.DUMMYFUNCTION("""COMPUTED_VALUE"""),"Agree")</f>
        <v>Agree</v>
      </c>
      <c r="P183" s="1" t="str">
        <f ca="1">IFERROR(__xludf.DUMMYFUNCTION("""COMPUTED_VALUE"""),"Moderately")</f>
        <v>Moderately</v>
      </c>
      <c r="Q183" s="1" t="str">
        <f ca="1">IFERROR(__xludf.DUMMYFUNCTION("""COMPUTED_VALUE"""),"A little bit")</f>
        <v>A little bit</v>
      </c>
      <c r="R183" s="1" t="str">
        <f ca="1">IFERROR(__xludf.DUMMYFUNCTION("""COMPUTED_VALUE"""),"A little bit")</f>
        <v>A little bit</v>
      </c>
      <c r="S183" s="1" t="str">
        <f ca="1">IFERROR(__xludf.DUMMYFUNCTION("""COMPUTED_VALUE"""),"Not at all")</f>
        <v>Not at all</v>
      </c>
      <c r="T183" s="1" t="str">
        <f ca="1">IFERROR(__xludf.DUMMYFUNCTION("""COMPUTED_VALUE"""),"Not at all")</f>
        <v>Not at all</v>
      </c>
      <c r="U183" s="1" t="str">
        <f ca="1">IFERROR(__xludf.DUMMYFUNCTION("""COMPUTED_VALUE"""),"Not at all")</f>
        <v>Not at all</v>
      </c>
      <c r="V183" s="1" t="str">
        <f ca="1">IFERROR(__xludf.DUMMYFUNCTION("""COMPUTED_VALUE"""),"A little bit")</f>
        <v>A little bit</v>
      </c>
      <c r="W183" s="1" t="str">
        <f ca="1">IFERROR(__xludf.DUMMYFUNCTION("""COMPUTED_VALUE"""),"A little bit")</f>
        <v>A little bit</v>
      </c>
      <c r="X183" s="1" t="str">
        <f ca="1">IFERROR(__xludf.DUMMYFUNCTION("""COMPUTED_VALUE"""),"Moderately")</f>
        <v>Moderately</v>
      </c>
      <c r="Y183" s="1" t="str">
        <f ca="1">IFERROR(__xludf.DUMMYFUNCTION("""COMPUTED_VALUE"""),"Moderately")</f>
        <v>Moderately</v>
      </c>
      <c r="Z183" s="1" t="str">
        <f ca="1">IFERROR(__xludf.DUMMYFUNCTION("""COMPUTED_VALUE"""),"Not at all")</f>
        <v>Not at all</v>
      </c>
      <c r="AA183" s="1" t="str">
        <f ca="1">IFERROR(__xludf.DUMMYFUNCTION("""COMPUTED_VALUE"""),"Not at all")</f>
        <v>Not at all</v>
      </c>
      <c r="AB183" s="1" t="str">
        <f ca="1">IFERROR(__xludf.DUMMYFUNCTION("""COMPUTED_VALUE"""),"Not at all")</f>
        <v>Not at all</v>
      </c>
      <c r="AC183" s="1" t="str">
        <f ca="1">IFERROR(__xludf.DUMMYFUNCTION("""COMPUTED_VALUE"""),"Not at all")</f>
        <v>Not at all</v>
      </c>
      <c r="AD183" s="1" t="str">
        <f ca="1">IFERROR(__xludf.DUMMYFUNCTION("""COMPUTED_VALUE"""),"Not at all")</f>
        <v>Not at all</v>
      </c>
      <c r="AE183" s="1" t="str">
        <f ca="1">IFERROR(__xludf.DUMMYFUNCTION("""COMPUTED_VALUE"""),"Not at all")</f>
        <v>Not at all</v>
      </c>
      <c r="AF183" s="1" t="str">
        <f ca="1">IFERROR(__xludf.DUMMYFUNCTION("""COMPUTED_VALUE"""),"Never")</f>
        <v>Never</v>
      </c>
      <c r="AG183" s="1" t="str">
        <f ca="1">IFERROR(__xludf.DUMMYFUNCTION("""COMPUTED_VALUE"""),"Very Often")</f>
        <v>Very Often</v>
      </c>
      <c r="AH183" s="1" t="str">
        <f ca="1">IFERROR(__xludf.DUMMYFUNCTION("""COMPUTED_VALUE"""),"Very Often")</f>
        <v>Very Often</v>
      </c>
      <c r="AI183" s="1" t="str">
        <f ca="1">IFERROR(__xludf.DUMMYFUNCTION("""COMPUTED_VALUE"""),"Rarely")</f>
        <v>Rarely</v>
      </c>
      <c r="AJ183" s="1" t="str">
        <f ca="1">IFERROR(__xludf.DUMMYFUNCTION("""COMPUTED_VALUE"""),"Never")</f>
        <v>Never</v>
      </c>
      <c r="AK183" s="1" t="str">
        <f ca="1">IFERROR(__xludf.DUMMYFUNCTION("""COMPUTED_VALUE"""),"Rarely")</f>
        <v>Rarely</v>
      </c>
      <c r="AL183" s="1" t="str">
        <f ca="1">IFERROR(__xludf.DUMMYFUNCTION("""COMPUTED_VALUE"""),"Never")</f>
        <v>Never</v>
      </c>
      <c r="AM183" s="1" t="str">
        <f ca="1">IFERROR(__xludf.DUMMYFUNCTION("""COMPUTED_VALUE"""),"Never")</f>
        <v>Never</v>
      </c>
      <c r="AN183" s="1" t="str">
        <f ca="1">IFERROR(__xludf.DUMMYFUNCTION("""COMPUTED_VALUE"""),"Rarely")</f>
        <v>Rarely</v>
      </c>
      <c r="AO183" s="1" t="str">
        <f ca="1">IFERROR(__xludf.DUMMYFUNCTION("""COMPUTED_VALUE"""),"Rarely")</f>
        <v>Rarely</v>
      </c>
      <c r="AP183" s="1" t="str">
        <f ca="1">IFERROR(__xludf.DUMMYFUNCTION("""COMPUTED_VALUE"""),"Never")</f>
        <v>Never</v>
      </c>
      <c r="AQ183" s="1" t="str">
        <f ca="1">IFERROR(__xludf.DUMMYFUNCTION("""COMPUTED_VALUE"""),"Never")</f>
        <v>Never</v>
      </c>
      <c r="AR183" s="1" t="str">
        <f ca="1">IFERROR(__xludf.DUMMYFUNCTION("""COMPUTED_VALUE"""),"Never")</f>
        <v>Never</v>
      </c>
      <c r="AS183" s="1" t="str">
        <f ca="1">IFERROR(__xludf.DUMMYFUNCTION("""COMPUTED_VALUE"""),"Strongly Disagree")</f>
        <v>Strongly Disagree</v>
      </c>
      <c r="AT183" s="1" t="str">
        <f ca="1">IFERROR(__xludf.DUMMYFUNCTION("""COMPUTED_VALUE"""),"Neutral")</f>
        <v>Neutral</v>
      </c>
      <c r="AU183" s="1" t="str">
        <f ca="1">IFERROR(__xludf.DUMMYFUNCTION("""COMPUTED_VALUE"""),"Neutral")</f>
        <v>Neutral</v>
      </c>
      <c r="AV183" s="1" t="str">
        <f ca="1">IFERROR(__xludf.DUMMYFUNCTION("""COMPUTED_VALUE"""),"Strongly Disagree")</f>
        <v>Strongly Disagree</v>
      </c>
      <c r="AW183" s="1" t="str">
        <f ca="1">IFERROR(__xludf.DUMMYFUNCTION("""COMPUTED_VALUE"""),"Disagree")</f>
        <v>Disagree</v>
      </c>
      <c r="AX183" s="1" t="str">
        <f ca="1">IFERROR(__xludf.DUMMYFUNCTION("""COMPUTED_VALUE"""),"Neutral")</f>
        <v>Neutral</v>
      </c>
      <c r="AY183" s="1" t="str">
        <f ca="1">IFERROR(__xludf.DUMMYFUNCTION("""COMPUTED_VALUE"""),"Disagree")</f>
        <v>Disagree</v>
      </c>
      <c r="AZ183" s="1" t="str">
        <f ca="1">IFERROR(__xludf.DUMMYFUNCTION("""COMPUTED_VALUE"""),"Neutral")</f>
        <v>Neutral</v>
      </c>
      <c r="BA183" s="1" t="str">
        <f ca="1">IFERROR(__xludf.DUMMYFUNCTION("""COMPUTED_VALUE"""),"Agree")</f>
        <v>Agree</v>
      </c>
      <c r="BB183" s="1" t="str">
        <f ca="1">IFERROR(__xludf.DUMMYFUNCTION("""COMPUTED_VALUE"""),"Agree")</f>
        <v>Agree</v>
      </c>
      <c r="BC183" s="1" t="str">
        <f ca="1">IFERROR(__xludf.DUMMYFUNCTION("""COMPUTED_VALUE"""),"Join in Positive/ Healthy Family Activities, Exercise, Meditation/ Mindfulness, Talk to others outside of the department about your hard shift, Participate in Healthy Recreation/Hobbies")</f>
        <v>Join in Positive/ Healthy Family Activities, Exercise, Meditation/ Mindfulness, Talk to others outside of the department about your hard shift, Participate in Healthy Recreation/Hobbies</v>
      </c>
      <c r="BD183" s="1" t="str">
        <f ca="1">IFERROR(__xludf.DUMMYFUNCTION("""COMPUTED_VALUE"""),"Rarely")</f>
        <v>Rarely</v>
      </c>
      <c r="BF183" s="1">
        <f t="shared" ca="1" si="0"/>
        <v>2</v>
      </c>
      <c r="BG183" s="7" t="b">
        <f t="shared" ca="1" si="1"/>
        <v>0</v>
      </c>
      <c r="BH183" s="1">
        <f t="shared" ca="1" si="2"/>
        <v>5</v>
      </c>
      <c r="BI183" s="10">
        <f t="shared" ca="1" si="3"/>
        <v>1</v>
      </c>
      <c r="BJ183" s="10">
        <f t="shared" ca="1" si="4"/>
        <v>3</v>
      </c>
      <c r="BK183" s="10">
        <f t="shared" ca="1" si="5"/>
        <v>5</v>
      </c>
      <c r="BL183" s="10">
        <f t="shared" ref="BL183:BM183" ca="1" si="1086">IF(I183="Yes",1,IF(I183="No",2))</f>
        <v>1</v>
      </c>
      <c r="BM183" s="10">
        <f t="shared" ca="1" si="1086"/>
        <v>2</v>
      </c>
      <c r="BN183" s="10">
        <f t="shared" ca="1" si="7"/>
        <v>5</v>
      </c>
      <c r="BO183" s="10">
        <f t="shared" ref="BO183:BP183" ca="1" si="1087">IF(L183="Strongly Disagree",1,IF(L183="Disagree",2,IF(L183="Neutral",3,IF(L183="Agree",4,IF(L183="Strongly Agree",5)))))</f>
        <v>4</v>
      </c>
      <c r="BP183" s="10">
        <f t="shared" ca="1" si="1087"/>
        <v>3</v>
      </c>
      <c r="BQ183" s="10">
        <f t="shared" ca="1" si="9"/>
        <v>4</v>
      </c>
      <c r="BR183" s="1">
        <f t="shared" ca="1" si="10"/>
        <v>4</v>
      </c>
      <c r="BS183" s="10">
        <f t="shared" ref="BS183:CB183" ca="1" si="1088">IF(P183="Not at all",1,IF(P183="A little bit",2,IF(P183="Moderately",3,IF(P183="Quite a bit",4,IF(P183="Extremely",5)))))</f>
        <v>3</v>
      </c>
      <c r="BT183" s="10">
        <f t="shared" ca="1" si="1088"/>
        <v>2</v>
      </c>
      <c r="BU183" s="10">
        <f t="shared" ca="1" si="1088"/>
        <v>2</v>
      </c>
      <c r="BV183" s="10">
        <f t="shared" ca="1" si="1088"/>
        <v>1</v>
      </c>
      <c r="BW183" s="10">
        <f t="shared" ca="1" si="1088"/>
        <v>1</v>
      </c>
      <c r="BX183" s="10">
        <f t="shared" ca="1" si="1088"/>
        <v>1</v>
      </c>
      <c r="BY183" s="10">
        <f t="shared" ca="1" si="1088"/>
        <v>2</v>
      </c>
      <c r="BZ183" s="10">
        <f t="shared" ca="1" si="1088"/>
        <v>2</v>
      </c>
      <c r="CA183" s="10">
        <f t="shared" ca="1" si="1088"/>
        <v>3</v>
      </c>
      <c r="CB183" s="10">
        <f t="shared" ca="1" si="1088"/>
        <v>3</v>
      </c>
      <c r="CC183" s="10">
        <f t="shared" ca="1" si="12"/>
        <v>4</v>
      </c>
      <c r="CD183" s="10">
        <f t="shared" ref="CD183:CH183" ca="1" si="1089">IF(AA183="Not at all",1,IF(AA183="A little bit",2,IF(AA183="Moderately",3,IF(AA183="Quite a bit",4,IF(AA183="Extremely",5)))))</f>
        <v>1</v>
      </c>
      <c r="CE183" s="10">
        <f t="shared" ca="1" si="1089"/>
        <v>1</v>
      </c>
      <c r="CF183" s="10">
        <f t="shared" ca="1" si="1089"/>
        <v>1</v>
      </c>
      <c r="CG183" s="10">
        <f t="shared" ca="1" si="1089"/>
        <v>1</v>
      </c>
      <c r="CH183" s="10">
        <f t="shared" ca="1" si="1089"/>
        <v>1</v>
      </c>
      <c r="CI183" s="10">
        <f t="shared" ref="CI183:CT183" ca="1" si="1090">IF(AF183="Never",1,IF(AF183="Rarely",2,IF(AF183="Sometimes",3,IF(AF183="Often",4,IF(AF183="Very Often",5)))))</f>
        <v>1</v>
      </c>
      <c r="CJ183" s="10">
        <f t="shared" ca="1" si="1090"/>
        <v>5</v>
      </c>
      <c r="CK183" s="10">
        <f t="shared" ca="1" si="1090"/>
        <v>5</v>
      </c>
      <c r="CL183" s="10">
        <f t="shared" ca="1" si="1090"/>
        <v>2</v>
      </c>
      <c r="CM183" s="10">
        <f t="shared" ca="1" si="1090"/>
        <v>1</v>
      </c>
      <c r="CN183" s="10">
        <f t="shared" ca="1" si="1090"/>
        <v>2</v>
      </c>
      <c r="CO183" s="10">
        <f t="shared" ca="1" si="1090"/>
        <v>1</v>
      </c>
      <c r="CP183" s="10">
        <f t="shared" ca="1" si="1090"/>
        <v>1</v>
      </c>
      <c r="CQ183" s="10">
        <f t="shared" ca="1" si="1090"/>
        <v>2</v>
      </c>
      <c r="CR183" s="10">
        <f t="shared" ca="1" si="1090"/>
        <v>2</v>
      </c>
      <c r="CS183" s="10">
        <f t="shared" ca="1" si="1090"/>
        <v>1</v>
      </c>
      <c r="CT183" s="10">
        <f t="shared" ca="1" si="1090"/>
        <v>1</v>
      </c>
      <c r="CU183" s="10">
        <f t="shared" ca="1" si="15"/>
        <v>1</v>
      </c>
      <c r="CV183" s="1">
        <f t="shared" ref="CV183:DE183" ca="1" si="1091">IF(AS183="Strongly Disagree",1,IF(AS183="Disagree",2,IF(AS183="Neutral",3,IF(AS183="Agree",4,IF(AS183="Strongly Agree",5)))))</f>
        <v>1</v>
      </c>
      <c r="CW183" s="1">
        <f t="shared" ca="1" si="1091"/>
        <v>3</v>
      </c>
      <c r="CX183" s="1">
        <f t="shared" ca="1" si="1091"/>
        <v>3</v>
      </c>
      <c r="CY183" s="1">
        <f t="shared" ca="1" si="1091"/>
        <v>1</v>
      </c>
      <c r="CZ183" s="1">
        <f t="shared" ca="1" si="1091"/>
        <v>2</v>
      </c>
      <c r="DA183" s="1">
        <f t="shared" ca="1" si="1091"/>
        <v>3</v>
      </c>
      <c r="DB183" s="1">
        <f t="shared" ca="1" si="1091"/>
        <v>2</v>
      </c>
      <c r="DC183" s="1">
        <f t="shared" ca="1" si="1091"/>
        <v>3</v>
      </c>
      <c r="DD183" s="1">
        <f t="shared" ca="1" si="1091"/>
        <v>4</v>
      </c>
      <c r="DE183" s="1">
        <f t="shared" ca="1" si="1091"/>
        <v>4</v>
      </c>
      <c r="DG183" s="1">
        <f t="shared" ca="1" si="17"/>
        <v>2</v>
      </c>
    </row>
    <row r="184" spans="1:111" ht="15">
      <c r="A184" s="8">
        <f ca="1">IFERROR(__xludf.DUMMYFUNCTION("""COMPUTED_VALUE"""),43803.4139205208)</f>
        <v>43803.413920520798</v>
      </c>
      <c r="B184" s="1" t="str">
        <f ca="1">IFERROR(__xludf.DUMMYFUNCTION("""COMPUTED_VALUE"""),"Yes")</f>
        <v>Yes</v>
      </c>
      <c r="C184" s="3" t="str">
        <f ca="1">IFERROR(__xludf.DUMMYFUNCTION("""COMPUTED_VALUE"""),"Sworn Officer")</f>
        <v>Sworn Officer</v>
      </c>
      <c r="D184" s="1" t="str">
        <f ca="1">IFERROR(__xludf.DUMMYFUNCTION("""COMPUTED_VALUE"""),"7-13 years")</f>
        <v>7-13 years</v>
      </c>
      <c r="E184" s="1" t="str">
        <f ca="1">IFERROR(__xludf.DUMMYFUNCTION("""COMPUTED_VALUE"""),"Extremely")</f>
        <v>Extremely</v>
      </c>
      <c r="F184" s="1" t="str">
        <f ca="1">IFERROR(__xludf.DUMMYFUNCTION("""COMPUTED_VALUE"""),"Yes")</f>
        <v>Yes</v>
      </c>
      <c r="G184" s="1" t="str">
        <f ca="1">IFERROR(__xludf.DUMMYFUNCTION("""COMPUTED_VALUE"""),"Sometimes")</f>
        <v>Sometimes</v>
      </c>
      <c r="H184" s="1" t="str">
        <f ca="1">IFERROR(__xludf.DUMMYFUNCTION("""COMPUTED_VALUE"""),"A little bit")</f>
        <v>A little bit</v>
      </c>
      <c r="I184" s="1" t="str">
        <f ca="1">IFERROR(__xludf.DUMMYFUNCTION("""COMPUTED_VALUE"""),"Yes")</f>
        <v>Yes</v>
      </c>
      <c r="J184" s="1" t="str">
        <f ca="1">IFERROR(__xludf.DUMMYFUNCTION("""COMPUTED_VALUE"""),"No")</f>
        <v>No</v>
      </c>
      <c r="K184" s="1" t="str">
        <f ca="1">IFERROR(__xludf.DUMMYFUNCTION("""COMPUTED_VALUE"""),"Never")</f>
        <v>Never</v>
      </c>
      <c r="L184" s="1" t="str">
        <f ca="1">IFERROR(__xludf.DUMMYFUNCTION("""COMPUTED_VALUE"""),"Disagree")</f>
        <v>Disagree</v>
      </c>
      <c r="M184" s="1" t="str">
        <f ca="1">IFERROR(__xludf.DUMMYFUNCTION("""COMPUTED_VALUE"""),"Disagree")</f>
        <v>Disagree</v>
      </c>
      <c r="N184" s="1" t="str">
        <f ca="1">IFERROR(__xludf.DUMMYFUNCTION("""COMPUTED_VALUE"""),"Not at all")</f>
        <v>Not at all</v>
      </c>
      <c r="O184" s="1" t="str">
        <f ca="1">IFERROR(__xludf.DUMMYFUNCTION("""COMPUTED_VALUE"""),"Neutral")</f>
        <v>Neutral</v>
      </c>
      <c r="P184" s="1" t="str">
        <f ca="1">IFERROR(__xludf.DUMMYFUNCTION("""COMPUTED_VALUE"""),"Not at all")</f>
        <v>Not at all</v>
      </c>
      <c r="Q184" s="1" t="str">
        <f ca="1">IFERROR(__xludf.DUMMYFUNCTION("""COMPUTED_VALUE"""),"Moderately")</f>
        <v>Moderately</v>
      </c>
      <c r="R184" s="1" t="str">
        <f ca="1">IFERROR(__xludf.DUMMYFUNCTION("""COMPUTED_VALUE"""),"Moderately")</f>
        <v>Moderately</v>
      </c>
      <c r="S184" s="1" t="str">
        <f ca="1">IFERROR(__xludf.DUMMYFUNCTION("""COMPUTED_VALUE"""),"A little bit")</f>
        <v>A little bit</v>
      </c>
      <c r="T184" s="1" t="str">
        <f ca="1">IFERROR(__xludf.DUMMYFUNCTION("""COMPUTED_VALUE"""),"A little bit")</f>
        <v>A little bit</v>
      </c>
      <c r="U184" s="1" t="str">
        <f ca="1">IFERROR(__xludf.DUMMYFUNCTION("""COMPUTED_VALUE"""),"Moderately")</f>
        <v>Moderately</v>
      </c>
      <c r="V184" s="1" t="str">
        <f ca="1">IFERROR(__xludf.DUMMYFUNCTION("""COMPUTED_VALUE"""),"Moderately")</f>
        <v>Moderately</v>
      </c>
      <c r="W184" s="1" t="str">
        <f ca="1">IFERROR(__xludf.DUMMYFUNCTION("""COMPUTED_VALUE"""),"Moderately")</f>
        <v>Moderately</v>
      </c>
      <c r="X184" s="1" t="str">
        <f ca="1">IFERROR(__xludf.DUMMYFUNCTION("""COMPUTED_VALUE"""),"A little bit")</f>
        <v>A little bit</v>
      </c>
      <c r="Y184" s="1" t="str">
        <f ca="1">IFERROR(__xludf.DUMMYFUNCTION("""COMPUTED_VALUE"""),"Extremely")</f>
        <v>Extremely</v>
      </c>
      <c r="Z184" s="1" t="str">
        <f ca="1">IFERROR(__xludf.DUMMYFUNCTION("""COMPUTED_VALUE"""),"Negatively")</f>
        <v>Negatively</v>
      </c>
      <c r="AA184" s="1" t="str">
        <f ca="1">IFERROR(__xludf.DUMMYFUNCTION("""COMPUTED_VALUE"""),"Moderately")</f>
        <v>Moderately</v>
      </c>
      <c r="AB184" s="1" t="str">
        <f ca="1">IFERROR(__xludf.DUMMYFUNCTION("""COMPUTED_VALUE"""),"A little bit")</f>
        <v>A little bit</v>
      </c>
      <c r="AC184" s="1" t="str">
        <f ca="1">IFERROR(__xludf.DUMMYFUNCTION("""COMPUTED_VALUE"""),"A little bit")</f>
        <v>A little bit</v>
      </c>
      <c r="AD184" s="1" t="str">
        <f ca="1">IFERROR(__xludf.DUMMYFUNCTION("""COMPUTED_VALUE"""),"Not at all")</f>
        <v>Not at all</v>
      </c>
      <c r="AE184" s="1" t="str">
        <f ca="1">IFERROR(__xludf.DUMMYFUNCTION("""COMPUTED_VALUE"""),"Not at all")</f>
        <v>Not at all</v>
      </c>
      <c r="AF184" s="1" t="str">
        <f ca="1">IFERROR(__xludf.DUMMYFUNCTION("""COMPUTED_VALUE"""),"Rarely")</f>
        <v>Rarely</v>
      </c>
      <c r="AG184" s="1" t="str">
        <f ca="1">IFERROR(__xludf.DUMMYFUNCTION("""COMPUTED_VALUE"""),"Very Often")</f>
        <v>Very Often</v>
      </c>
      <c r="AH184" s="1" t="str">
        <f ca="1">IFERROR(__xludf.DUMMYFUNCTION("""COMPUTED_VALUE"""),"Rarely")</f>
        <v>Rarely</v>
      </c>
      <c r="AI184" s="1" t="str">
        <f ca="1">IFERROR(__xludf.DUMMYFUNCTION("""COMPUTED_VALUE"""),"Very Often")</f>
        <v>Very Often</v>
      </c>
      <c r="AJ184" s="1" t="str">
        <f ca="1">IFERROR(__xludf.DUMMYFUNCTION("""COMPUTED_VALUE"""),"Sometimes")</f>
        <v>Sometimes</v>
      </c>
      <c r="AK184" s="1" t="str">
        <f ca="1">IFERROR(__xludf.DUMMYFUNCTION("""COMPUTED_VALUE"""),"Rarely")</f>
        <v>Rarely</v>
      </c>
      <c r="AL184" s="1" t="str">
        <f ca="1">IFERROR(__xludf.DUMMYFUNCTION("""COMPUTED_VALUE"""),"Never")</f>
        <v>Never</v>
      </c>
      <c r="AM184" s="1" t="str">
        <f ca="1">IFERROR(__xludf.DUMMYFUNCTION("""COMPUTED_VALUE"""),"Never")</f>
        <v>Never</v>
      </c>
      <c r="AN184" s="1" t="str">
        <f ca="1">IFERROR(__xludf.DUMMYFUNCTION("""COMPUTED_VALUE"""),"Sometimes")</f>
        <v>Sometimes</v>
      </c>
      <c r="AO184" s="1" t="str">
        <f ca="1">IFERROR(__xludf.DUMMYFUNCTION("""COMPUTED_VALUE"""),"Rarely")</f>
        <v>Rarely</v>
      </c>
      <c r="AP184" s="1" t="str">
        <f ca="1">IFERROR(__xludf.DUMMYFUNCTION("""COMPUTED_VALUE"""),"Rarely")</f>
        <v>Rarely</v>
      </c>
      <c r="AQ184" s="1" t="str">
        <f ca="1">IFERROR(__xludf.DUMMYFUNCTION("""COMPUTED_VALUE"""),"Rarely")</f>
        <v>Rarely</v>
      </c>
      <c r="AR184" s="1" t="str">
        <f ca="1">IFERROR(__xludf.DUMMYFUNCTION("""COMPUTED_VALUE"""),"Just After Stressful Events")</f>
        <v>Just After Stressful Events</v>
      </c>
      <c r="AS184" s="1" t="str">
        <f ca="1">IFERROR(__xludf.DUMMYFUNCTION("""COMPUTED_VALUE"""),"Disagree")</f>
        <v>Disagree</v>
      </c>
      <c r="AT184" s="1" t="str">
        <f ca="1">IFERROR(__xludf.DUMMYFUNCTION("""COMPUTED_VALUE"""),"Strongly Disagree")</f>
        <v>Strongly Disagree</v>
      </c>
      <c r="AU184" s="1" t="str">
        <f ca="1">IFERROR(__xludf.DUMMYFUNCTION("""COMPUTED_VALUE"""),"Disagree")</f>
        <v>Disagree</v>
      </c>
      <c r="AV184" s="1" t="str">
        <f ca="1">IFERROR(__xludf.DUMMYFUNCTION("""COMPUTED_VALUE"""),"Strongly Disagree")</f>
        <v>Strongly Disagree</v>
      </c>
      <c r="AW184" s="1" t="str">
        <f ca="1">IFERROR(__xludf.DUMMYFUNCTION("""COMPUTED_VALUE"""),"Neutral")</f>
        <v>Neutral</v>
      </c>
      <c r="AX184" s="1" t="str">
        <f ca="1">IFERROR(__xludf.DUMMYFUNCTION("""COMPUTED_VALUE"""),"Neutral")</f>
        <v>Neutral</v>
      </c>
      <c r="AY184" s="1" t="str">
        <f ca="1">IFERROR(__xludf.DUMMYFUNCTION("""COMPUTED_VALUE"""),"Agree")</f>
        <v>Agree</v>
      </c>
      <c r="AZ184" s="1" t="str">
        <f ca="1">IFERROR(__xludf.DUMMYFUNCTION("""COMPUTED_VALUE"""),"Neutral")</f>
        <v>Neutral</v>
      </c>
      <c r="BA184" s="1" t="str">
        <f ca="1">IFERROR(__xludf.DUMMYFUNCTION("""COMPUTED_VALUE"""),"Disagree")</f>
        <v>Disagree</v>
      </c>
      <c r="BB184" s="1" t="str">
        <f ca="1">IFERROR(__xludf.DUMMYFUNCTION("""COMPUTED_VALUE"""),"Agree")</f>
        <v>Agree</v>
      </c>
      <c r="BC184" s="1" t="str">
        <f ca="1">IFERROR(__xludf.DUMMYFUNCTION("""COMPUTED_VALUE"""),"Drinking Alcohol (4 or more drinks), Exercise, Meditation/ Mindfulness, Talk to others outside of the department about your hard shift, Participate in Healthy Recreation/Hobbies")</f>
        <v>Drinking Alcohol (4 or more drinks), Exercise, Meditation/ Mindfulness, Talk to others outside of the department about your hard shift, Participate in Healthy Recreation/Hobbies</v>
      </c>
      <c r="BD184" s="1" t="str">
        <f ca="1">IFERROR(__xludf.DUMMYFUNCTION("""COMPUTED_VALUE"""),"Sometimes")</f>
        <v>Sometimes</v>
      </c>
      <c r="BF184" s="1">
        <f t="shared" ca="1" si="0"/>
        <v>1</v>
      </c>
      <c r="BG184" s="7">
        <f t="shared" ca="1" si="1"/>
        <v>2</v>
      </c>
      <c r="BH184" s="1">
        <f t="shared" ca="1" si="2"/>
        <v>5</v>
      </c>
      <c r="BI184" s="10">
        <f t="shared" ca="1" si="3"/>
        <v>1</v>
      </c>
      <c r="BJ184" s="10">
        <f t="shared" ca="1" si="4"/>
        <v>3</v>
      </c>
      <c r="BK184" s="10">
        <f t="shared" ca="1" si="5"/>
        <v>2</v>
      </c>
      <c r="BL184" s="10">
        <f t="shared" ref="BL184:BM184" ca="1" si="1092">IF(I184="Yes",1,IF(I184="No",2))</f>
        <v>1</v>
      </c>
      <c r="BM184" s="10">
        <f t="shared" ca="1" si="1092"/>
        <v>2</v>
      </c>
      <c r="BN184" s="10">
        <f t="shared" ca="1" si="7"/>
        <v>1</v>
      </c>
      <c r="BO184" s="10">
        <f t="shared" ref="BO184:BP184" ca="1" si="1093">IF(L184="Strongly Disagree",1,IF(L184="Disagree",2,IF(L184="Neutral",3,IF(L184="Agree",4,IF(L184="Strongly Agree",5)))))</f>
        <v>2</v>
      </c>
      <c r="BP184" s="10">
        <f t="shared" ca="1" si="1093"/>
        <v>2</v>
      </c>
      <c r="BQ184" s="10">
        <f t="shared" ca="1" si="9"/>
        <v>1</v>
      </c>
      <c r="BR184" s="1">
        <f t="shared" ca="1" si="10"/>
        <v>3</v>
      </c>
      <c r="BS184" s="10">
        <f t="shared" ref="BS184:CB184" ca="1" si="1094">IF(P184="Not at all",1,IF(P184="A little bit",2,IF(P184="Moderately",3,IF(P184="Quite a bit",4,IF(P184="Extremely",5)))))</f>
        <v>1</v>
      </c>
      <c r="BT184" s="10">
        <f t="shared" ca="1" si="1094"/>
        <v>3</v>
      </c>
      <c r="BU184" s="10">
        <f t="shared" ca="1" si="1094"/>
        <v>3</v>
      </c>
      <c r="BV184" s="10">
        <f t="shared" ca="1" si="1094"/>
        <v>2</v>
      </c>
      <c r="BW184" s="10">
        <f t="shared" ca="1" si="1094"/>
        <v>2</v>
      </c>
      <c r="BX184" s="10">
        <f t="shared" ca="1" si="1094"/>
        <v>3</v>
      </c>
      <c r="BY184" s="10">
        <f t="shared" ca="1" si="1094"/>
        <v>3</v>
      </c>
      <c r="BZ184" s="10">
        <f t="shared" ca="1" si="1094"/>
        <v>3</v>
      </c>
      <c r="CA184" s="10">
        <f t="shared" ca="1" si="1094"/>
        <v>2</v>
      </c>
      <c r="CB184" s="10">
        <f t="shared" ca="1" si="1094"/>
        <v>5</v>
      </c>
      <c r="CC184" s="10">
        <f t="shared" ca="1" si="12"/>
        <v>1</v>
      </c>
      <c r="CD184" s="10">
        <f t="shared" ref="CD184:CH184" ca="1" si="1095">IF(AA184="Not at all",1,IF(AA184="A little bit",2,IF(AA184="Moderately",3,IF(AA184="Quite a bit",4,IF(AA184="Extremely",5)))))</f>
        <v>3</v>
      </c>
      <c r="CE184" s="10">
        <f t="shared" ca="1" si="1095"/>
        <v>2</v>
      </c>
      <c r="CF184" s="10">
        <f t="shared" ca="1" si="1095"/>
        <v>2</v>
      </c>
      <c r="CG184" s="10">
        <f t="shared" ca="1" si="1095"/>
        <v>1</v>
      </c>
      <c r="CH184" s="10">
        <f t="shared" ca="1" si="1095"/>
        <v>1</v>
      </c>
      <c r="CI184" s="10">
        <f t="shared" ref="CI184:CT184" ca="1" si="1096">IF(AF184="Never",1,IF(AF184="Rarely",2,IF(AF184="Sometimes",3,IF(AF184="Often",4,IF(AF184="Very Often",5)))))</f>
        <v>2</v>
      </c>
      <c r="CJ184" s="10">
        <f t="shared" ca="1" si="1096"/>
        <v>5</v>
      </c>
      <c r="CK184" s="10">
        <f t="shared" ca="1" si="1096"/>
        <v>2</v>
      </c>
      <c r="CL184" s="10">
        <f t="shared" ca="1" si="1096"/>
        <v>5</v>
      </c>
      <c r="CM184" s="10">
        <f t="shared" ca="1" si="1096"/>
        <v>3</v>
      </c>
      <c r="CN184" s="10">
        <f t="shared" ca="1" si="1096"/>
        <v>2</v>
      </c>
      <c r="CO184" s="10">
        <f t="shared" ca="1" si="1096"/>
        <v>1</v>
      </c>
      <c r="CP184" s="10">
        <f t="shared" ca="1" si="1096"/>
        <v>1</v>
      </c>
      <c r="CQ184" s="10">
        <f t="shared" ca="1" si="1096"/>
        <v>3</v>
      </c>
      <c r="CR184" s="10">
        <f t="shared" ca="1" si="1096"/>
        <v>2</v>
      </c>
      <c r="CS184" s="10">
        <f t="shared" ca="1" si="1096"/>
        <v>2</v>
      </c>
      <c r="CT184" s="10">
        <f t="shared" ca="1" si="1096"/>
        <v>2</v>
      </c>
      <c r="CU184" s="10">
        <f t="shared" ca="1" si="15"/>
        <v>2</v>
      </c>
      <c r="CV184" s="1">
        <f t="shared" ref="CV184:DE184" ca="1" si="1097">IF(AS184="Strongly Disagree",1,IF(AS184="Disagree",2,IF(AS184="Neutral",3,IF(AS184="Agree",4,IF(AS184="Strongly Agree",5)))))</f>
        <v>2</v>
      </c>
      <c r="CW184" s="1">
        <f t="shared" ca="1" si="1097"/>
        <v>1</v>
      </c>
      <c r="CX184" s="1">
        <f t="shared" ca="1" si="1097"/>
        <v>2</v>
      </c>
      <c r="CY184" s="1">
        <f t="shared" ca="1" si="1097"/>
        <v>1</v>
      </c>
      <c r="CZ184" s="1">
        <f t="shared" ca="1" si="1097"/>
        <v>3</v>
      </c>
      <c r="DA184" s="1">
        <f t="shared" ca="1" si="1097"/>
        <v>3</v>
      </c>
      <c r="DB184" s="1">
        <f t="shared" ca="1" si="1097"/>
        <v>4</v>
      </c>
      <c r="DC184" s="1">
        <f t="shared" ca="1" si="1097"/>
        <v>3</v>
      </c>
      <c r="DD184" s="1">
        <f t="shared" ca="1" si="1097"/>
        <v>2</v>
      </c>
      <c r="DE184" s="1">
        <f t="shared" ca="1" si="1097"/>
        <v>4</v>
      </c>
      <c r="DG184" s="1">
        <f t="shared" ca="1" si="17"/>
        <v>3</v>
      </c>
    </row>
    <row r="185" spans="1:111" ht="15">
      <c r="A185" s="8">
        <f ca="1">IFERROR(__xludf.DUMMYFUNCTION("""COMPUTED_VALUE"""),43803.4256543518)</f>
        <v>43803.425654351799</v>
      </c>
      <c r="B185" s="1" t="str">
        <f ca="1">IFERROR(__xludf.DUMMYFUNCTION("""COMPUTED_VALUE"""),"Yes")</f>
        <v>Yes</v>
      </c>
      <c r="C185" s="3" t="str">
        <f ca="1">IFERROR(__xludf.DUMMYFUNCTION("""COMPUTED_VALUE"""),"Sworn Officer")</f>
        <v>Sworn Officer</v>
      </c>
      <c r="D185" s="1" t="str">
        <f ca="1">IFERROR(__xludf.DUMMYFUNCTION("""COMPUTED_VALUE"""),"14-20 years")</f>
        <v>14-20 years</v>
      </c>
      <c r="E185" s="1" t="str">
        <f ca="1">IFERROR(__xludf.DUMMYFUNCTION("""COMPUTED_VALUE"""),"Moderately")</f>
        <v>Moderately</v>
      </c>
      <c r="F185" s="1" t="str">
        <f ca="1">IFERROR(__xludf.DUMMYFUNCTION("""COMPUTED_VALUE"""),"Yes")</f>
        <v>Yes</v>
      </c>
      <c r="G185" s="1" t="str">
        <f ca="1">IFERROR(__xludf.DUMMYFUNCTION("""COMPUTED_VALUE"""),"Sometimes")</f>
        <v>Sometimes</v>
      </c>
      <c r="H185" s="1" t="str">
        <f ca="1">IFERROR(__xludf.DUMMYFUNCTION("""COMPUTED_VALUE"""),"Moderately")</f>
        <v>Moderately</v>
      </c>
      <c r="I185" s="1" t="str">
        <f ca="1">IFERROR(__xludf.DUMMYFUNCTION("""COMPUTED_VALUE"""),"Yes")</f>
        <v>Yes</v>
      </c>
      <c r="J185" s="1" t="str">
        <f ca="1">IFERROR(__xludf.DUMMYFUNCTION("""COMPUTED_VALUE"""),"Yes")</f>
        <v>Yes</v>
      </c>
      <c r="K185" s="1" t="str">
        <f ca="1">IFERROR(__xludf.DUMMYFUNCTION("""COMPUTED_VALUE"""),"Sometimes")</f>
        <v>Sometimes</v>
      </c>
      <c r="L185" s="1" t="str">
        <f ca="1">IFERROR(__xludf.DUMMYFUNCTION("""COMPUTED_VALUE"""),"Agree")</f>
        <v>Agree</v>
      </c>
      <c r="M185" s="1" t="str">
        <f ca="1">IFERROR(__xludf.DUMMYFUNCTION("""COMPUTED_VALUE"""),"Neutral")</f>
        <v>Neutral</v>
      </c>
      <c r="N185" s="1" t="str">
        <f ca="1">IFERROR(__xludf.DUMMYFUNCTION("""COMPUTED_VALUE"""),"A little bit")</f>
        <v>A little bit</v>
      </c>
      <c r="O185" s="1" t="str">
        <f ca="1">IFERROR(__xludf.DUMMYFUNCTION("""COMPUTED_VALUE"""),"Disagree")</f>
        <v>Disagree</v>
      </c>
      <c r="P185" s="1" t="str">
        <f ca="1">IFERROR(__xludf.DUMMYFUNCTION("""COMPUTED_VALUE"""),"Quite a bit")</f>
        <v>Quite a bit</v>
      </c>
      <c r="Q185" s="1" t="str">
        <f ca="1">IFERROR(__xludf.DUMMYFUNCTION("""COMPUTED_VALUE"""),"A little bit")</f>
        <v>A little bit</v>
      </c>
      <c r="R185" s="1" t="str">
        <f ca="1">IFERROR(__xludf.DUMMYFUNCTION("""COMPUTED_VALUE"""),"A little bit")</f>
        <v>A little bit</v>
      </c>
      <c r="S185" s="1" t="str">
        <f ca="1">IFERROR(__xludf.DUMMYFUNCTION("""COMPUTED_VALUE"""),"A little bit")</f>
        <v>A little bit</v>
      </c>
      <c r="T185" s="1" t="str">
        <f ca="1">IFERROR(__xludf.DUMMYFUNCTION("""COMPUTED_VALUE"""),"Moderately")</f>
        <v>Moderately</v>
      </c>
      <c r="U185" s="1" t="str">
        <f ca="1">IFERROR(__xludf.DUMMYFUNCTION("""COMPUTED_VALUE"""),"A little bit")</f>
        <v>A little bit</v>
      </c>
      <c r="V185" s="1" t="str">
        <f ca="1">IFERROR(__xludf.DUMMYFUNCTION("""COMPUTED_VALUE"""),"A little bit")</f>
        <v>A little bit</v>
      </c>
      <c r="W185" s="1" t="str">
        <f ca="1">IFERROR(__xludf.DUMMYFUNCTION("""COMPUTED_VALUE"""),"A little bit")</f>
        <v>A little bit</v>
      </c>
      <c r="X185" s="1" t="str">
        <f ca="1">IFERROR(__xludf.DUMMYFUNCTION("""COMPUTED_VALUE"""),"A little bit")</f>
        <v>A little bit</v>
      </c>
      <c r="Y185" s="1" t="str">
        <f ca="1">IFERROR(__xludf.DUMMYFUNCTION("""COMPUTED_VALUE"""),"Quite a bit")</f>
        <v>Quite a bit</v>
      </c>
      <c r="Z185" s="1" t="str">
        <f ca="1">IFERROR(__xludf.DUMMYFUNCTION("""COMPUTED_VALUE"""),"Both")</f>
        <v>Both</v>
      </c>
      <c r="AA185" s="1" t="str">
        <f ca="1">IFERROR(__xludf.DUMMYFUNCTION("""COMPUTED_VALUE"""),"Quite a bit")</f>
        <v>Quite a bit</v>
      </c>
      <c r="AB185" s="1" t="str">
        <f ca="1">IFERROR(__xludf.DUMMYFUNCTION("""COMPUTED_VALUE"""),"A little bit")</f>
        <v>A little bit</v>
      </c>
      <c r="AC185" s="1" t="str">
        <f ca="1">IFERROR(__xludf.DUMMYFUNCTION("""COMPUTED_VALUE"""),"A little bit")</f>
        <v>A little bit</v>
      </c>
      <c r="AD185" s="1" t="str">
        <f ca="1">IFERROR(__xludf.DUMMYFUNCTION("""COMPUTED_VALUE"""),"Moderately")</f>
        <v>Moderately</v>
      </c>
      <c r="AE185" s="1" t="str">
        <f ca="1">IFERROR(__xludf.DUMMYFUNCTION("""COMPUTED_VALUE"""),"A little bit")</f>
        <v>A little bit</v>
      </c>
      <c r="AF185" s="1" t="str">
        <f ca="1">IFERROR(__xludf.DUMMYFUNCTION("""COMPUTED_VALUE"""),"Rarely")</f>
        <v>Rarely</v>
      </c>
      <c r="AG185" s="1" t="str">
        <f ca="1">IFERROR(__xludf.DUMMYFUNCTION("""COMPUTED_VALUE"""),"Sometimes")</f>
        <v>Sometimes</v>
      </c>
      <c r="AH185" s="1" t="str">
        <f ca="1">IFERROR(__xludf.DUMMYFUNCTION("""COMPUTED_VALUE"""),"Never")</f>
        <v>Never</v>
      </c>
      <c r="AI185" s="1" t="str">
        <f ca="1">IFERROR(__xludf.DUMMYFUNCTION("""COMPUTED_VALUE"""),"Rarely")</f>
        <v>Rarely</v>
      </c>
      <c r="AJ185" s="1" t="str">
        <f ca="1">IFERROR(__xludf.DUMMYFUNCTION("""COMPUTED_VALUE"""),"Rarely")</f>
        <v>Rarely</v>
      </c>
      <c r="AK185" s="1" t="str">
        <f ca="1">IFERROR(__xludf.DUMMYFUNCTION("""COMPUTED_VALUE"""),"Rarely")</f>
        <v>Rarely</v>
      </c>
      <c r="AL185" s="1" t="str">
        <f ca="1">IFERROR(__xludf.DUMMYFUNCTION("""COMPUTED_VALUE"""),"Sometimes")</f>
        <v>Sometimes</v>
      </c>
      <c r="AM185" s="1" t="str">
        <f ca="1">IFERROR(__xludf.DUMMYFUNCTION("""COMPUTED_VALUE"""),"Rarely")</f>
        <v>Rarely</v>
      </c>
      <c r="AN185" s="1" t="str">
        <f ca="1">IFERROR(__xludf.DUMMYFUNCTION("""COMPUTED_VALUE"""),"Sometimes")</f>
        <v>Sometimes</v>
      </c>
      <c r="AO185" s="1" t="str">
        <f ca="1">IFERROR(__xludf.DUMMYFUNCTION("""COMPUTED_VALUE"""),"Rarely")</f>
        <v>Rarely</v>
      </c>
      <c r="AP185" s="1" t="str">
        <f ca="1">IFERROR(__xludf.DUMMYFUNCTION("""COMPUTED_VALUE"""),"Rarely")</f>
        <v>Rarely</v>
      </c>
      <c r="AQ185" s="1" t="str">
        <f ca="1">IFERROR(__xludf.DUMMYFUNCTION("""COMPUTED_VALUE"""),"Rarely")</f>
        <v>Rarely</v>
      </c>
      <c r="AR185" s="1" t="str">
        <f ca="1">IFERROR(__xludf.DUMMYFUNCTION("""COMPUTED_VALUE"""),"(2-3)x’s a Month")</f>
        <v>(2-3)x’s a Month</v>
      </c>
      <c r="AS185" s="1" t="str">
        <f ca="1">IFERROR(__xludf.DUMMYFUNCTION("""COMPUTED_VALUE"""),"Disagree")</f>
        <v>Disagree</v>
      </c>
      <c r="AT185" s="1" t="str">
        <f ca="1">IFERROR(__xludf.DUMMYFUNCTION("""COMPUTED_VALUE"""),"Agree")</f>
        <v>Agree</v>
      </c>
      <c r="AU185" s="1" t="str">
        <f ca="1">IFERROR(__xludf.DUMMYFUNCTION("""COMPUTED_VALUE"""),"Disagree")</f>
        <v>Disagree</v>
      </c>
      <c r="AV185" s="1" t="str">
        <f ca="1">IFERROR(__xludf.DUMMYFUNCTION("""COMPUTED_VALUE"""),"Strongly Disagree")</f>
        <v>Strongly Disagree</v>
      </c>
      <c r="AW185" s="1" t="str">
        <f ca="1">IFERROR(__xludf.DUMMYFUNCTION("""COMPUTED_VALUE"""),"Neutral")</f>
        <v>Neutral</v>
      </c>
      <c r="AX185" s="1" t="str">
        <f ca="1">IFERROR(__xludf.DUMMYFUNCTION("""COMPUTED_VALUE"""),"Disagree")</f>
        <v>Disagree</v>
      </c>
      <c r="AY185" s="1" t="str">
        <f ca="1">IFERROR(__xludf.DUMMYFUNCTION("""COMPUTED_VALUE"""),"Neutral")</f>
        <v>Neutral</v>
      </c>
      <c r="AZ185" s="1" t="str">
        <f ca="1">IFERROR(__xludf.DUMMYFUNCTION("""COMPUTED_VALUE"""),"Disagree")</f>
        <v>Disagree</v>
      </c>
      <c r="BA185" s="1" t="str">
        <f ca="1">IFERROR(__xludf.DUMMYFUNCTION("""COMPUTED_VALUE"""),"Neutral")</f>
        <v>Neutral</v>
      </c>
      <c r="BB185" s="1" t="str">
        <f ca="1">IFERROR(__xludf.DUMMYFUNCTION("""COMPUTED_VALUE"""),"Agree")</f>
        <v>Agree</v>
      </c>
      <c r="BC185" s="1" t="str">
        <f ca="1">IFERROR(__xludf.DUMMYFUNCTION("""COMPUTED_VALUE"""),"Isolate Yourself")</f>
        <v>Isolate Yourself</v>
      </c>
      <c r="BD185" s="1" t="str">
        <f ca="1">IFERROR(__xludf.DUMMYFUNCTION("""COMPUTED_VALUE"""),"Rarely")</f>
        <v>Rarely</v>
      </c>
      <c r="BF185" s="1">
        <f t="shared" ca="1" si="0"/>
        <v>1</v>
      </c>
      <c r="BG185" s="7">
        <f t="shared" ca="1" si="1"/>
        <v>3</v>
      </c>
      <c r="BH185" s="1">
        <f t="shared" ca="1" si="2"/>
        <v>3</v>
      </c>
      <c r="BI185" s="10">
        <f t="shared" ca="1" si="3"/>
        <v>1</v>
      </c>
      <c r="BJ185" s="10">
        <f t="shared" ca="1" si="4"/>
        <v>3</v>
      </c>
      <c r="BK185" s="10">
        <f t="shared" ca="1" si="5"/>
        <v>3</v>
      </c>
      <c r="BL185" s="10">
        <f t="shared" ref="BL185:BM185" ca="1" si="1098">IF(I185="Yes",1,IF(I185="No",2))</f>
        <v>1</v>
      </c>
      <c r="BM185" s="10">
        <f t="shared" ca="1" si="1098"/>
        <v>1</v>
      </c>
      <c r="BN185" s="10">
        <f t="shared" ca="1" si="7"/>
        <v>3</v>
      </c>
      <c r="BO185" s="10">
        <f t="shared" ref="BO185:BP185" ca="1" si="1099">IF(L185="Strongly Disagree",1,IF(L185="Disagree",2,IF(L185="Neutral",3,IF(L185="Agree",4,IF(L185="Strongly Agree",5)))))</f>
        <v>4</v>
      </c>
      <c r="BP185" s="10">
        <f t="shared" ca="1" si="1099"/>
        <v>3</v>
      </c>
      <c r="BQ185" s="10">
        <f t="shared" ca="1" si="9"/>
        <v>2</v>
      </c>
      <c r="BR185" s="1">
        <f t="shared" ca="1" si="10"/>
        <v>2</v>
      </c>
      <c r="BS185" s="10">
        <f t="shared" ref="BS185:CB185" ca="1" si="1100">IF(P185="Not at all",1,IF(P185="A little bit",2,IF(P185="Moderately",3,IF(P185="Quite a bit",4,IF(P185="Extremely",5)))))</f>
        <v>4</v>
      </c>
      <c r="BT185" s="10">
        <f t="shared" ca="1" si="1100"/>
        <v>2</v>
      </c>
      <c r="BU185" s="10">
        <f t="shared" ca="1" si="1100"/>
        <v>2</v>
      </c>
      <c r="BV185" s="10">
        <f t="shared" ca="1" si="1100"/>
        <v>2</v>
      </c>
      <c r="BW185" s="10">
        <f t="shared" ca="1" si="1100"/>
        <v>3</v>
      </c>
      <c r="BX185" s="10">
        <f t="shared" ca="1" si="1100"/>
        <v>2</v>
      </c>
      <c r="BY185" s="10">
        <f t="shared" ca="1" si="1100"/>
        <v>2</v>
      </c>
      <c r="BZ185" s="10">
        <f t="shared" ca="1" si="1100"/>
        <v>2</v>
      </c>
      <c r="CA185" s="10">
        <f t="shared" ca="1" si="1100"/>
        <v>2</v>
      </c>
      <c r="CB185" s="10">
        <f t="shared" ca="1" si="1100"/>
        <v>4</v>
      </c>
      <c r="CC185" s="10">
        <f t="shared" ca="1" si="12"/>
        <v>3</v>
      </c>
      <c r="CD185" s="10">
        <f t="shared" ref="CD185:CH185" ca="1" si="1101">IF(AA185="Not at all",1,IF(AA185="A little bit",2,IF(AA185="Moderately",3,IF(AA185="Quite a bit",4,IF(AA185="Extremely",5)))))</f>
        <v>4</v>
      </c>
      <c r="CE185" s="10">
        <f t="shared" ca="1" si="1101"/>
        <v>2</v>
      </c>
      <c r="CF185" s="10">
        <f t="shared" ca="1" si="1101"/>
        <v>2</v>
      </c>
      <c r="CG185" s="10">
        <f t="shared" ca="1" si="1101"/>
        <v>3</v>
      </c>
      <c r="CH185" s="10">
        <f t="shared" ca="1" si="1101"/>
        <v>2</v>
      </c>
      <c r="CI185" s="10">
        <f t="shared" ref="CI185:CT185" ca="1" si="1102">IF(AF185="Never",1,IF(AF185="Rarely",2,IF(AF185="Sometimes",3,IF(AF185="Often",4,IF(AF185="Very Often",5)))))</f>
        <v>2</v>
      </c>
      <c r="CJ185" s="10">
        <f t="shared" ca="1" si="1102"/>
        <v>3</v>
      </c>
      <c r="CK185" s="10">
        <f t="shared" ca="1" si="1102"/>
        <v>1</v>
      </c>
      <c r="CL185" s="10">
        <f t="shared" ca="1" si="1102"/>
        <v>2</v>
      </c>
      <c r="CM185" s="10">
        <f t="shared" ca="1" si="1102"/>
        <v>2</v>
      </c>
      <c r="CN185" s="10">
        <f t="shared" ca="1" si="1102"/>
        <v>2</v>
      </c>
      <c r="CO185" s="10">
        <f t="shared" ca="1" si="1102"/>
        <v>3</v>
      </c>
      <c r="CP185" s="10">
        <f t="shared" ca="1" si="1102"/>
        <v>2</v>
      </c>
      <c r="CQ185" s="10">
        <f t="shared" ca="1" si="1102"/>
        <v>3</v>
      </c>
      <c r="CR185" s="10">
        <f t="shared" ca="1" si="1102"/>
        <v>2</v>
      </c>
      <c r="CS185" s="10">
        <f t="shared" ca="1" si="1102"/>
        <v>2</v>
      </c>
      <c r="CT185" s="10">
        <f t="shared" ca="1" si="1102"/>
        <v>2</v>
      </c>
      <c r="CU185" s="10" t="b">
        <f t="shared" ca="1" si="15"/>
        <v>0</v>
      </c>
      <c r="CV185" s="1">
        <f t="shared" ref="CV185:DE185" ca="1" si="1103">IF(AS185="Strongly Disagree",1,IF(AS185="Disagree",2,IF(AS185="Neutral",3,IF(AS185="Agree",4,IF(AS185="Strongly Agree",5)))))</f>
        <v>2</v>
      </c>
      <c r="CW185" s="1">
        <f t="shared" ca="1" si="1103"/>
        <v>4</v>
      </c>
      <c r="CX185" s="1">
        <f t="shared" ca="1" si="1103"/>
        <v>2</v>
      </c>
      <c r="CY185" s="1">
        <f t="shared" ca="1" si="1103"/>
        <v>1</v>
      </c>
      <c r="CZ185" s="1">
        <f t="shared" ca="1" si="1103"/>
        <v>3</v>
      </c>
      <c r="DA185" s="1">
        <f t="shared" ca="1" si="1103"/>
        <v>2</v>
      </c>
      <c r="DB185" s="1">
        <f t="shared" ca="1" si="1103"/>
        <v>3</v>
      </c>
      <c r="DC185" s="1">
        <f t="shared" ca="1" si="1103"/>
        <v>2</v>
      </c>
      <c r="DD185" s="1">
        <f t="shared" ca="1" si="1103"/>
        <v>3</v>
      </c>
      <c r="DE185" s="1">
        <f t="shared" ca="1" si="1103"/>
        <v>4</v>
      </c>
      <c r="DG185" s="1">
        <f t="shared" ca="1" si="17"/>
        <v>2</v>
      </c>
    </row>
    <row r="186" spans="1:111" ht="15">
      <c r="A186" s="8">
        <f ca="1">IFERROR(__xludf.DUMMYFUNCTION("""COMPUTED_VALUE"""),43803.4292647338)</f>
        <v>43803.429264733801</v>
      </c>
      <c r="B186" s="1" t="str">
        <f ca="1">IFERROR(__xludf.DUMMYFUNCTION("""COMPUTED_VALUE"""),"Yes")</f>
        <v>Yes</v>
      </c>
      <c r="C186" s="3" t="str">
        <f ca="1">IFERROR(__xludf.DUMMYFUNCTION("""COMPUTED_VALUE"""),"Sworn Officer")</f>
        <v>Sworn Officer</v>
      </c>
      <c r="D186" s="1" t="str">
        <f ca="1">IFERROR(__xludf.DUMMYFUNCTION("""COMPUTED_VALUE"""),"7-13 years")</f>
        <v>7-13 years</v>
      </c>
      <c r="E186" s="1" t="str">
        <f ca="1">IFERROR(__xludf.DUMMYFUNCTION("""COMPUTED_VALUE"""),"Moderately")</f>
        <v>Moderately</v>
      </c>
      <c r="F186" s="1" t="str">
        <f ca="1">IFERROR(__xludf.DUMMYFUNCTION("""COMPUTED_VALUE"""),"No")</f>
        <v>No</v>
      </c>
      <c r="G186" s="1" t="str">
        <f ca="1">IFERROR(__xludf.DUMMYFUNCTION("""COMPUTED_VALUE"""),"Sometimes")</f>
        <v>Sometimes</v>
      </c>
      <c r="H186" s="1" t="str">
        <f ca="1">IFERROR(__xludf.DUMMYFUNCTION("""COMPUTED_VALUE"""),"Moderately")</f>
        <v>Moderately</v>
      </c>
      <c r="I186" s="1" t="str">
        <f ca="1">IFERROR(__xludf.DUMMYFUNCTION("""COMPUTED_VALUE"""),"Yes")</f>
        <v>Yes</v>
      </c>
      <c r="J186" s="1" t="str">
        <f ca="1">IFERROR(__xludf.DUMMYFUNCTION("""COMPUTED_VALUE"""),"Yes")</f>
        <v>Yes</v>
      </c>
      <c r="K186" s="1" t="str">
        <f ca="1">IFERROR(__xludf.DUMMYFUNCTION("""COMPUTED_VALUE"""),"Sometimes")</f>
        <v>Sometimes</v>
      </c>
      <c r="L186" s="1" t="str">
        <f ca="1">IFERROR(__xludf.DUMMYFUNCTION("""COMPUTED_VALUE"""),"Neutral")</f>
        <v>Neutral</v>
      </c>
      <c r="M186" s="1" t="str">
        <f ca="1">IFERROR(__xludf.DUMMYFUNCTION("""COMPUTED_VALUE"""),"Neutral")</f>
        <v>Neutral</v>
      </c>
      <c r="N186" s="1" t="str">
        <f ca="1">IFERROR(__xludf.DUMMYFUNCTION("""COMPUTED_VALUE"""),"Quite a bit")</f>
        <v>Quite a bit</v>
      </c>
      <c r="O186" s="1" t="str">
        <f ca="1">IFERROR(__xludf.DUMMYFUNCTION("""COMPUTED_VALUE"""),"Neutral")</f>
        <v>Neutral</v>
      </c>
      <c r="P186" s="1" t="str">
        <f ca="1">IFERROR(__xludf.DUMMYFUNCTION("""COMPUTED_VALUE"""),"Quite a bit")</f>
        <v>Quite a bit</v>
      </c>
      <c r="Q186" s="1" t="str">
        <f ca="1">IFERROR(__xludf.DUMMYFUNCTION("""COMPUTED_VALUE"""),"Moderately")</f>
        <v>Moderately</v>
      </c>
      <c r="R186" s="1" t="str">
        <f ca="1">IFERROR(__xludf.DUMMYFUNCTION("""COMPUTED_VALUE"""),"Quite a bit")</f>
        <v>Quite a bit</v>
      </c>
      <c r="S186" s="1" t="str">
        <f ca="1">IFERROR(__xludf.DUMMYFUNCTION("""COMPUTED_VALUE"""),"Not at all")</f>
        <v>Not at all</v>
      </c>
      <c r="T186" s="1" t="str">
        <f ca="1">IFERROR(__xludf.DUMMYFUNCTION("""COMPUTED_VALUE"""),"A little bit")</f>
        <v>A little bit</v>
      </c>
      <c r="U186" s="1" t="str">
        <f ca="1">IFERROR(__xludf.DUMMYFUNCTION("""COMPUTED_VALUE"""),"Moderately")</f>
        <v>Moderately</v>
      </c>
      <c r="V186" s="1" t="str">
        <f ca="1">IFERROR(__xludf.DUMMYFUNCTION("""COMPUTED_VALUE"""),"Not at all")</f>
        <v>Not at all</v>
      </c>
      <c r="W186" s="1" t="str">
        <f ca="1">IFERROR(__xludf.DUMMYFUNCTION("""COMPUTED_VALUE"""),"Moderately")</f>
        <v>Moderately</v>
      </c>
      <c r="X186" s="1" t="str">
        <f ca="1">IFERROR(__xludf.DUMMYFUNCTION("""COMPUTED_VALUE"""),"Moderately")</f>
        <v>Moderately</v>
      </c>
      <c r="Y186" s="1" t="str">
        <f ca="1">IFERROR(__xludf.DUMMYFUNCTION("""COMPUTED_VALUE"""),"Extremely")</f>
        <v>Extremely</v>
      </c>
      <c r="Z186" s="1" t="str">
        <f ca="1">IFERROR(__xludf.DUMMYFUNCTION("""COMPUTED_VALUE"""),"Not at all")</f>
        <v>Not at all</v>
      </c>
      <c r="AA186" s="1" t="str">
        <f ca="1">IFERROR(__xludf.DUMMYFUNCTION("""COMPUTED_VALUE"""),"A little bit")</f>
        <v>A little bit</v>
      </c>
      <c r="AB186" s="1" t="str">
        <f ca="1">IFERROR(__xludf.DUMMYFUNCTION("""COMPUTED_VALUE"""),"Not at all")</f>
        <v>Not at all</v>
      </c>
      <c r="AC186" s="1" t="str">
        <f ca="1">IFERROR(__xludf.DUMMYFUNCTION("""COMPUTED_VALUE"""),"Not at all")</f>
        <v>Not at all</v>
      </c>
      <c r="AD186" s="1" t="str">
        <f ca="1">IFERROR(__xludf.DUMMYFUNCTION("""COMPUTED_VALUE"""),"Not at all")</f>
        <v>Not at all</v>
      </c>
      <c r="AE186" s="1" t="str">
        <f ca="1">IFERROR(__xludf.DUMMYFUNCTION("""COMPUTED_VALUE"""),"Not at all")</f>
        <v>Not at all</v>
      </c>
      <c r="AF186" s="1" t="str">
        <f ca="1">IFERROR(__xludf.DUMMYFUNCTION("""COMPUTED_VALUE"""),"Sometimes")</f>
        <v>Sometimes</v>
      </c>
      <c r="AG186" s="1" t="str">
        <f ca="1">IFERROR(__xludf.DUMMYFUNCTION("""COMPUTED_VALUE"""),"Very Often")</f>
        <v>Very Often</v>
      </c>
      <c r="AH186" s="1" t="str">
        <f ca="1">IFERROR(__xludf.DUMMYFUNCTION("""COMPUTED_VALUE"""),"Rarely")</f>
        <v>Rarely</v>
      </c>
      <c r="AI186" s="1" t="str">
        <f ca="1">IFERROR(__xludf.DUMMYFUNCTION("""COMPUTED_VALUE"""),"Sometimes")</f>
        <v>Sometimes</v>
      </c>
      <c r="AJ186" s="1" t="str">
        <f ca="1">IFERROR(__xludf.DUMMYFUNCTION("""COMPUTED_VALUE"""),"Sometimes")</f>
        <v>Sometimes</v>
      </c>
      <c r="AK186" s="1" t="str">
        <f ca="1">IFERROR(__xludf.DUMMYFUNCTION("""COMPUTED_VALUE"""),"Rarely")</f>
        <v>Rarely</v>
      </c>
      <c r="AL186" s="1" t="str">
        <f ca="1">IFERROR(__xludf.DUMMYFUNCTION("""COMPUTED_VALUE"""),"Rarely")</f>
        <v>Rarely</v>
      </c>
      <c r="AM186" s="1" t="str">
        <f ca="1">IFERROR(__xludf.DUMMYFUNCTION("""COMPUTED_VALUE"""),"Rarely")</f>
        <v>Rarely</v>
      </c>
      <c r="AN186" s="1" t="str">
        <f ca="1">IFERROR(__xludf.DUMMYFUNCTION("""COMPUTED_VALUE"""),"Often")</f>
        <v>Often</v>
      </c>
      <c r="AO186" s="1" t="str">
        <f ca="1">IFERROR(__xludf.DUMMYFUNCTION("""COMPUTED_VALUE"""),"Sometimes")</f>
        <v>Sometimes</v>
      </c>
      <c r="AP186" s="1" t="str">
        <f ca="1">IFERROR(__xludf.DUMMYFUNCTION("""COMPUTED_VALUE"""),"Sometimes")</f>
        <v>Sometimes</v>
      </c>
      <c r="AQ186" s="1" t="str">
        <f ca="1">IFERROR(__xludf.DUMMYFUNCTION("""COMPUTED_VALUE"""),"Never")</f>
        <v>Never</v>
      </c>
      <c r="AR186" s="1" t="str">
        <f ca="1">IFERROR(__xludf.DUMMYFUNCTION("""COMPUTED_VALUE"""),"Never")</f>
        <v>Never</v>
      </c>
      <c r="AS186" s="1" t="str">
        <f ca="1">IFERROR(__xludf.DUMMYFUNCTION("""COMPUTED_VALUE"""),"Neutral")</f>
        <v>Neutral</v>
      </c>
      <c r="AT186" s="1" t="str">
        <f ca="1">IFERROR(__xludf.DUMMYFUNCTION("""COMPUTED_VALUE"""),"Disagree")</f>
        <v>Disagree</v>
      </c>
      <c r="AU186" s="1" t="str">
        <f ca="1">IFERROR(__xludf.DUMMYFUNCTION("""COMPUTED_VALUE"""),"Neutral")</f>
        <v>Neutral</v>
      </c>
      <c r="AV186" s="1" t="str">
        <f ca="1">IFERROR(__xludf.DUMMYFUNCTION("""COMPUTED_VALUE"""),"Disagree")</f>
        <v>Disagree</v>
      </c>
      <c r="AW186" s="1" t="str">
        <f ca="1">IFERROR(__xludf.DUMMYFUNCTION("""COMPUTED_VALUE"""),"Disagree")</f>
        <v>Disagree</v>
      </c>
      <c r="AX186" s="1" t="str">
        <f ca="1">IFERROR(__xludf.DUMMYFUNCTION("""COMPUTED_VALUE"""),"Disagree")</f>
        <v>Disagree</v>
      </c>
      <c r="AY186" s="1" t="str">
        <f ca="1">IFERROR(__xludf.DUMMYFUNCTION("""COMPUTED_VALUE"""),"Neutral")</f>
        <v>Neutral</v>
      </c>
      <c r="AZ186" s="1" t="str">
        <f ca="1">IFERROR(__xludf.DUMMYFUNCTION("""COMPUTED_VALUE"""),"Neutral")</f>
        <v>Neutral</v>
      </c>
      <c r="BA186" s="1" t="str">
        <f ca="1">IFERROR(__xludf.DUMMYFUNCTION("""COMPUTED_VALUE"""),"Agree")</f>
        <v>Agree</v>
      </c>
      <c r="BB186" s="1" t="str">
        <f ca="1">IFERROR(__xludf.DUMMYFUNCTION("""COMPUTED_VALUE"""),"Agree")</f>
        <v>Agree</v>
      </c>
      <c r="BC186" s="1" t="str">
        <f ca="1">IFERROR(__xludf.DUMMYFUNCTION("""COMPUTED_VALUE"""),"Isolate Yourself")</f>
        <v>Isolate Yourself</v>
      </c>
      <c r="BD186" s="1" t="str">
        <f ca="1">IFERROR(__xludf.DUMMYFUNCTION("""COMPUTED_VALUE"""),"Rarely")</f>
        <v>Rarely</v>
      </c>
      <c r="BF186" s="1">
        <f t="shared" ca="1" si="0"/>
        <v>1</v>
      </c>
      <c r="BG186" s="7">
        <f t="shared" ca="1" si="1"/>
        <v>2</v>
      </c>
      <c r="BH186" s="1">
        <f t="shared" ca="1" si="2"/>
        <v>3</v>
      </c>
      <c r="BI186" s="10">
        <f t="shared" ca="1" si="3"/>
        <v>2</v>
      </c>
      <c r="BJ186" s="10">
        <f t="shared" ca="1" si="4"/>
        <v>3</v>
      </c>
      <c r="BK186" s="10">
        <f t="shared" ca="1" si="5"/>
        <v>3</v>
      </c>
      <c r="BL186" s="10">
        <f t="shared" ref="BL186:BM186" ca="1" si="1104">IF(I186="Yes",1,IF(I186="No",2))</f>
        <v>1</v>
      </c>
      <c r="BM186" s="10">
        <f t="shared" ca="1" si="1104"/>
        <v>1</v>
      </c>
      <c r="BN186" s="10">
        <f t="shared" ca="1" si="7"/>
        <v>3</v>
      </c>
      <c r="BO186" s="10">
        <f t="shared" ref="BO186:BP186" ca="1" si="1105">IF(L186="Strongly Disagree",1,IF(L186="Disagree",2,IF(L186="Neutral",3,IF(L186="Agree",4,IF(L186="Strongly Agree",5)))))</f>
        <v>3</v>
      </c>
      <c r="BP186" s="10">
        <f t="shared" ca="1" si="1105"/>
        <v>3</v>
      </c>
      <c r="BQ186" s="10">
        <f t="shared" ca="1" si="9"/>
        <v>4</v>
      </c>
      <c r="BR186" s="1">
        <f t="shared" ca="1" si="10"/>
        <v>3</v>
      </c>
      <c r="BS186" s="10">
        <f t="shared" ref="BS186:CB186" ca="1" si="1106">IF(P186="Not at all",1,IF(P186="A little bit",2,IF(P186="Moderately",3,IF(P186="Quite a bit",4,IF(P186="Extremely",5)))))</f>
        <v>4</v>
      </c>
      <c r="BT186" s="10">
        <f t="shared" ca="1" si="1106"/>
        <v>3</v>
      </c>
      <c r="BU186" s="10">
        <f t="shared" ca="1" si="1106"/>
        <v>4</v>
      </c>
      <c r="BV186" s="10">
        <f t="shared" ca="1" si="1106"/>
        <v>1</v>
      </c>
      <c r="BW186" s="10">
        <f t="shared" ca="1" si="1106"/>
        <v>2</v>
      </c>
      <c r="BX186" s="10">
        <f t="shared" ca="1" si="1106"/>
        <v>3</v>
      </c>
      <c r="BY186" s="10">
        <f t="shared" ca="1" si="1106"/>
        <v>1</v>
      </c>
      <c r="BZ186" s="10">
        <f t="shared" ca="1" si="1106"/>
        <v>3</v>
      </c>
      <c r="CA186" s="10">
        <f t="shared" ca="1" si="1106"/>
        <v>3</v>
      </c>
      <c r="CB186" s="10">
        <f t="shared" ca="1" si="1106"/>
        <v>5</v>
      </c>
      <c r="CC186" s="10">
        <f t="shared" ca="1" si="12"/>
        <v>4</v>
      </c>
      <c r="CD186" s="10">
        <f t="shared" ref="CD186:CH186" ca="1" si="1107">IF(AA186="Not at all",1,IF(AA186="A little bit",2,IF(AA186="Moderately",3,IF(AA186="Quite a bit",4,IF(AA186="Extremely",5)))))</f>
        <v>2</v>
      </c>
      <c r="CE186" s="10">
        <f t="shared" ca="1" si="1107"/>
        <v>1</v>
      </c>
      <c r="CF186" s="10">
        <f t="shared" ca="1" si="1107"/>
        <v>1</v>
      </c>
      <c r="CG186" s="10">
        <f t="shared" ca="1" si="1107"/>
        <v>1</v>
      </c>
      <c r="CH186" s="10">
        <f t="shared" ca="1" si="1107"/>
        <v>1</v>
      </c>
      <c r="CI186" s="10">
        <f t="shared" ref="CI186:CT186" ca="1" si="1108">IF(AF186="Never",1,IF(AF186="Rarely",2,IF(AF186="Sometimes",3,IF(AF186="Often",4,IF(AF186="Very Often",5)))))</f>
        <v>3</v>
      </c>
      <c r="CJ186" s="10">
        <f t="shared" ca="1" si="1108"/>
        <v>5</v>
      </c>
      <c r="CK186" s="10">
        <f t="shared" ca="1" si="1108"/>
        <v>2</v>
      </c>
      <c r="CL186" s="10">
        <f t="shared" ca="1" si="1108"/>
        <v>3</v>
      </c>
      <c r="CM186" s="10">
        <f t="shared" ca="1" si="1108"/>
        <v>3</v>
      </c>
      <c r="CN186" s="10">
        <f t="shared" ca="1" si="1108"/>
        <v>2</v>
      </c>
      <c r="CO186" s="10">
        <f t="shared" ca="1" si="1108"/>
        <v>2</v>
      </c>
      <c r="CP186" s="10">
        <f t="shared" ca="1" si="1108"/>
        <v>2</v>
      </c>
      <c r="CQ186" s="10">
        <f t="shared" ca="1" si="1108"/>
        <v>4</v>
      </c>
      <c r="CR186" s="10">
        <f t="shared" ca="1" si="1108"/>
        <v>3</v>
      </c>
      <c r="CS186" s="10">
        <f t="shared" ca="1" si="1108"/>
        <v>3</v>
      </c>
      <c r="CT186" s="10">
        <f t="shared" ca="1" si="1108"/>
        <v>1</v>
      </c>
      <c r="CU186" s="10">
        <f t="shared" ca="1" si="15"/>
        <v>1</v>
      </c>
      <c r="CV186" s="1">
        <f t="shared" ref="CV186:DE186" ca="1" si="1109">IF(AS186="Strongly Disagree",1,IF(AS186="Disagree",2,IF(AS186="Neutral",3,IF(AS186="Agree",4,IF(AS186="Strongly Agree",5)))))</f>
        <v>3</v>
      </c>
      <c r="CW186" s="1">
        <f t="shared" ca="1" si="1109"/>
        <v>2</v>
      </c>
      <c r="CX186" s="1">
        <f t="shared" ca="1" si="1109"/>
        <v>3</v>
      </c>
      <c r="CY186" s="1">
        <f t="shared" ca="1" si="1109"/>
        <v>2</v>
      </c>
      <c r="CZ186" s="1">
        <f t="shared" ca="1" si="1109"/>
        <v>2</v>
      </c>
      <c r="DA186" s="1">
        <f t="shared" ca="1" si="1109"/>
        <v>2</v>
      </c>
      <c r="DB186" s="1">
        <f t="shared" ca="1" si="1109"/>
        <v>3</v>
      </c>
      <c r="DC186" s="1">
        <f t="shared" ca="1" si="1109"/>
        <v>3</v>
      </c>
      <c r="DD186" s="1">
        <f t="shared" ca="1" si="1109"/>
        <v>4</v>
      </c>
      <c r="DE186" s="1">
        <f t="shared" ca="1" si="1109"/>
        <v>4</v>
      </c>
      <c r="DG186" s="1">
        <f t="shared" ca="1" si="17"/>
        <v>2</v>
      </c>
    </row>
    <row r="187" spans="1:111" ht="15">
      <c r="A187" s="8">
        <f ca="1">IFERROR(__xludf.DUMMYFUNCTION("""COMPUTED_VALUE"""),43803.4367715625)</f>
        <v>43803.436771562498</v>
      </c>
      <c r="B187" s="1" t="str">
        <f ca="1">IFERROR(__xludf.DUMMYFUNCTION("""COMPUTED_VALUE"""),"Yes")</f>
        <v>Yes</v>
      </c>
      <c r="C187" s="3" t="str">
        <f ca="1">IFERROR(__xludf.DUMMYFUNCTION("""COMPUTED_VALUE"""),"Sworn Officer")</f>
        <v>Sworn Officer</v>
      </c>
      <c r="D187" s="1" t="str">
        <f ca="1">IFERROR(__xludf.DUMMYFUNCTION("""COMPUTED_VALUE"""),"20+ years")</f>
        <v>20+ years</v>
      </c>
      <c r="E187" s="1" t="str">
        <f ca="1">IFERROR(__xludf.DUMMYFUNCTION("""COMPUTED_VALUE"""),"Moderately")</f>
        <v>Moderately</v>
      </c>
      <c r="F187" s="1" t="str">
        <f ca="1">IFERROR(__xludf.DUMMYFUNCTION("""COMPUTED_VALUE"""),"Yes")</f>
        <v>Yes</v>
      </c>
      <c r="G187" s="1" t="str">
        <f ca="1">IFERROR(__xludf.DUMMYFUNCTION("""COMPUTED_VALUE"""),"Often")</f>
        <v>Often</v>
      </c>
      <c r="H187" s="1" t="str">
        <f ca="1">IFERROR(__xludf.DUMMYFUNCTION("""COMPUTED_VALUE"""),"Moderately")</f>
        <v>Moderately</v>
      </c>
      <c r="I187" s="1" t="str">
        <f ca="1">IFERROR(__xludf.DUMMYFUNCTION("""COMPUTED_VALUE"""),"Yes")</f>
        <v>Yes</v>
      </c>
      <c r="J187" s="1" t="str">
        <f ca="1">IFERROR(__xludf.DUMMYFUNCTION("""COMPUTED_VALUE"""),"Yes")</f>
        <v>Yes</v>
      </c>
      <c r="K187" s="1" t="str">
        <f ca="1">IFERROR(__xludf.DUMMYFUNCTION("""COMPUTED_VALUE"""),"Often")</f>
        <v>Often</v>
      </c>
      <c r="L187" s="1" t="str">
        <f ca="1">IFERROR(__xludf.DUMMYFUNCTION("""COMPUTED_VALUE"""),"Agree")</f>
        <v>Agree</v>
      </c>
      <c r="M187" s="1" t="str">
        <f ca="1">IFERROR(__xludf.DUMMYFUNCTION("""COMPUTED_VALUE"""),"Agree")</f>
        <v>Agree</v>
      </c>
      <c r="N187" s="1" t="str">
        <f ca="1">IFERROR(__xludf.DUMMYFUNCTION("""COMPUTED_VALUE"""),"Moderately")</f>
        <v>Moderately</v>
      </c>
      <c r="O187" s="1" t="str">
        <f ca="1">IFERROR(__xludf.DUMMYFUNCTION("""COMPUTED_VALUE"""),"Strongly agree")</f>
        <v>Strongly agree</v>
      </c>
      <c r="P187" s="1" t="str">
        <f ca="1">IFERROR(__xludf.DUMMYFUNCTION("""COMPUTED_VALUE"""),"Extremely")</f>
        <v>Extremely</v>
      </c>
      <c r="Q187" s="1" t="str">
        <f ca="1">IFERROR(__xludf.DUMMYFUNCTION("""COMPUTED_VALUE"""),"A little bit")</f>
        <v>A little bit</v>
      </c>
      <c r="R187" s="1" t="str">
        <f ca="1">IFERROR(__xludf.DUMMYFUNCTION("""COMPUTED_VALUE"""),"A little bit")</f>
        <v>A little bit</v>
      </c>
      <c r="S187" s="1" t="str">
        <f ca="1">IFERROR(__xludf.DUMMYFUNCTION("""COMPUTED_VALUE"""),"A little bit")</f>
        <v>A little bit</v>
      </c>
      <c r="T187" s="1" t="str">
        <f ca="1">IFERROR(__xludf.DUMMYFUNCTION("""COMPUTED_VALUE"""),"A little bit")</f>
        <v>A little bit</v>
      </c>
      <c r="U187" s="1" t="str">
        <f ca="1">IFERROR(__xludf.DUMMYFUNCTION("""COMPUTED_VALUE"""),"A little bit")</f>
        <v>A little bit</v>
      </c>
      <c r="V187" s="1" t="str">
        <f ca="1">IFERROR(__xludf.DUMMYFUNCTION("""COMPUTED_VALUE"""),"A little bit")</f>
        <v>A little bit</v>
      </c>
      <c r="W187" s="1" t="str">
        <f ca="1">IFERROR(__xludf.DUMMYFUNCTION("""COMPUTED_VALUE"""),"Quite a bit")</f>
        <v>Quite a bit</v>
      </c>
      <c r="X187" s="1" t="str">
        <f ca="1">IFERROR(__xludf.DUMMYFUNCTION("""COMPUTED_VALUE"""),"Quite a bit")</f>
        <v>Quite a bit</v>
      </c>
      <c r="Y187" s="1" t="str">
        <f ca="1">IFERROR(__xludf.DUMMYFUNCTION("""COMPUTED_VALUE"""),"Moderately")</f>
        <v>Moderately</v>
      </c>
      <c r="Z187" s="1" t="str">
        <f ca="1">IFERROR(__xludf.DUMMYFUNCTION("""COMPUTED_VALUE"""),"Positively")</f>
        <v>Positively</v>
      </c>
      <c r="AA187" s="1" t="str">
        <f ca="1">IFERROR(__xludf.DUMMYFUNCTION("""COMPUTED_VALUE"""),"Quite a bit")</f>
        <v>Quite a bit</v>
      </c>
      <c r="AB187" s="1" t="str">
        <f ca="1">IFERROR(__xludf.DUMMYFUNCTION("""COMPUTED_VALUE"""),"Extremely")</f>
        <v>Extremely</v>
      </c>
      <c r="AC187" s="1" t="str">
        <f ca="1">IFERROR(__xludf.DUMMYFUNCTION("""COMPUTED_VALUE"""),"Extremely")</f>
        <v>Extremely</v>
      </c>
      <c r="AD187" s="1" t="str">
        <f ca="1">IFERROR(__xludf.DUMMYFUNCTION("""COMPUTED_VALUE"""),"Not at all")</f>
        <v>Not at all</v>
      </c>
      <c r="AE187" s="1" t="str">
        <f ca="1">IFERROR(__xludf.DUMMYFUNCTION("""COMPUTED_VALUE"""),"Not at all")</f>
        <v>Not at all</v>
      </c>
      <c r="AF187" s="1" t="str">
        <f ca="1">IFERROR(__xludf.DUMMYFUNCTION("""COMPUTED_VALUE"""),"Very Often")</f>
        <v>Very Often</v>
      </c>
      <c r="AG187" s="1" t="str">
        <f ca="1">IFERROR(__xludf.DUMMYFUNCTION("""COMPUTED_VALUE"""),"Very Often")</f>
        <v>Very Often</v>
      </c>
      <c r="AH187" s="1" t="str">
        <f ca="1">IFERROR(__xludf.DUMMYFUNCTION("""COMPUTED_VALUE"""),"Rarely")</f>
        <v>Rarely</v>
      </c>
      <c r="AI187" s="1" t="str">
        <f ca="1">IFERROR(__xludf.DUMMYFUNCTION("""COMPUTED_VALUE"""),"Very Often")</f>
        <v>Very Often</v>
      </c>
      <c r="AJ187" s="1" t="str">
        <f ca="1">IFERROR(__xludf.DUMMYFUNCTION("""COMPUTED_VALUE"""),"Often")</f>
        <v>Often</v>
      </c>
      <c r="AK187" s="1" t="str">
        <f ca="1">IFERROR(__xludf.DUMMYFUNCTION("""COMPUTED_VALUE"""),"Very Often")</f>
        <v>Very Often</v>
      </c>
      <c r="AL187" s="1" t="str">
        <f ca="1">IFERROR(__xludf.DUMMYFUNCTION("""COMPUTED_VALUE"""),"Very Often")</f>
        <v>Very Often</v>
      </c>
      <c r="AM187" s="1" t="str">
        <f ca="1">IFERROR(__xludf.DUMMYFUNCTION("""COMPUTED_VALUE"""),"Often")</f>
        <v>Often</v>
      </c>
      <c r="AN187" s="1" t="str">
        <f ca="1">IFERROR(__xludf.DUMMYFUNCTION("""COMPUTED_VALUE"""),"Often")</f>
        <v>Often</v>
      </c>
      <c r="AO187" s="1" t="str">
        <f ca="1">IFERROR(__xludf.DUMMYFUNCTION("""COMPUTED_VALUE"""),"Sometimes")</f>
        <v>Sometimes</v>
      </c>
      <c r="AP187" s="1" t="str">
        <f ca="1">IFERROR(__xludf.DUMMYFUNCTION("""COMPUTED_VALUE"""),"Sometimes")</f>
        <v>Sometimes</v>
      </c>
      <c r="AQ187" s="1" t="str">
        <f ca="1">IFERROR(__xludf.DUMMYFUNCTION("""COMPUTED_VALUE"""),"Never")</f>
        <v>Never</v>
      </c>
      <c r="AR187" s="1" t="str">
        <f ca="1">IFERROR(__xludf.DUMMYFUNCTION("""COMPUTED_VALUE"""),"Never")</f>
        <v>Never</v>
      </c>
      <c r="AS187" s="1" t="str">
        <f ca="1">IFERROR(__xludf.DUMMYFUNCTION("""COMPUTED_VALUE"""),"Strongly Disagree")</f>
        <v>Strongly Disagree</v>
      </c>
      <c r="AT187" s="1" t="str">
        <f ca="1">IFERROR(__xludf.DUMMYFUNCTION("""COMPUTED_VALUE"""),"Strongly Disagree")</f>
        <v>Strongly Disagree</v>
      </c>
      <c r="AU187" s="1" t="str">
        <f ca="1">IFERROR(__xludf.DUMMYFUNCTION("""COMPUTED_VALUE"""),"Agree")</f>
        <v>Agree</v>
      </c>
      <c r="AV187" s="1" t="str">
        <f ca="1">IFERROR(__xludf.DUMMYFUNCTION("""COMPUTED_VALUE"""),"Strongly Disagree")</f>
        <v>Strongly Disagree</v>
      </c>
      <c r="AW187" s="1" t="str">
        <f ca="1">IFERROR(__xludf.DUMMYFUNCTION("""COMPUTED_VALUE"""),"Disagree")</f>
        <v>Disagree</v>
      </c>
      <c r="AX187" s="1" t="str">
        <f ca="1">IFERROR(__xludf.DUMMYFUNCTION("""COMPUTED_VALUE"""),"Strongly Disagree")</f>
        <v>Strongly Disagree</v>
      </c>
      <c r="AY187" s="1" t="str">
        <f ca="1">IFERROR(__xludf.DUMMYFUNCTION("""COMPUTED_VALUE"""),"Agree")</f>
        <v>Agree</v>
      </c>
      <c r="AZ187" s="1" t="str">
        <f ca="1">IFERROR(__xludf.DUMMYFUNCTION("""COMPUTED_VALUE"""),"Disagree")</f>
        <v>Disagree</v>
      </c>
      <c r="BA187" s="1" t="str">
        <f ca="1">IFERROR(__xludf.DUMMYFUNCTION("""COMPUTED_VALUE"""),"Strongly Agree")</f>
        <v>Strongly Agree</v>
      </c>
      <c r="BB187" s="1" t="str">
        <f ca="1">IFERROR(__xludf.DUMMYFUNCTION("""COMPUTED_VALUE"""),"Agree")</f>
        <v>Agree</v>
      </c>
      <c r="BC187" s="1" t="str">
        <f ca="1">IFERROR(__xludf.DUMMYFUNCTION("""COMPUTED_VALUE"""),"Isolate Yourself, Abusing Medication, Exercise, Talk to only those inside the department about your hard shift")</f>
        <v>Isolate Yourself, Abusing Medication, Exercise, Talk to only those inside the department about your hard shift</v>
      </c>
      <c r="BD187" s="1" t="str">
        <f ca="1">IFERROR(__xludf.DUMMYFUNCTION("""COMPUTED_VALUE"""),"Never")</f>
        <v>Never</v>
      </c>
      <c r="BF187" s="1">
        <f t="shared" ca="1" si="0"/>
        <v>1</v>
      </c>
      <c r="BG187" s="7">
        <f t="shared" ca="1" si="1"/>
        <v>4</v>
      </c>
      <c r="BH187" s="1">
        <f t="shared" ca="1" si="2"/>
        <v>3</v>
      </c>
      <c r="BI187" s="10">
        <f t="shared" ca="1" si="3"/>
        <v>1</v>
      </c>
      <c r="BJ187" s="10">
        <f t="shared" ca="1" si="4"/>
        <v>4</v>
      </c>
      <c r="BK187" s="10">
        <f t="shared" ca="1" si="5"/>
        <v>3</v>
      </c>
      <c r="BL187" s="10">
        <f t="shared" ref="BL187:BM187" ca="1" si="1110">IF(I187="Yes",1,IF(I187="No",2))</f>
        <v>1</v>
      </c>
      <c r="BM187" s="10">
        <f t="shared" ca="1" si="1110"/>
        <v>1</v>
      </c>
      <c r="BN187" s="10">
        <f t="shared" ca="1" si="7"/>
        <v>4</v>
      </c>
      <c r="BO187" s="10">
        <f t="shared" ref="BO187:BP187" ca="1" si="1111">IF(L187="Strongly Disagree",1,IF(L187="Disagree",2,IF(L187="Neutral",3,IF(L187="Agree",4,IF(L187="Strongly Agree",5)))))</f>
        <v>4</v>
      </c>
      <c r="BP187" s="10">
        <f t="shared" ca="1" si="1111"/>
        <v>4</v>
      </c>
      <c r="BQ187" s="10">
        <f t="shared" ca="1" si="9"/>
        <v>3</v>
      </c>
      <c r="BR187" s="1">
        <f t="shared" ca="1" si="10"/>
        <v>5</v>
      </c>
      <c r="BS187" s="10">
        <f t="shared" ref="BS187:CB187" ca="1" si="1112">IF(P187="Not at all",1,IF(P187="A little bit",2,IF(P187="Moderately",3,IF(P187="Quite a bit",4,IF(P187="Extremely",5)))))</f>
        <v>5</v>
      </c>
      <c r="BT187" s="10">
        <f t="shared" ca="1" si="1112"/>
        <v>2</v>
      </c>
      <c r="BU187" s="10">
        <f t="shared" ca="1" si="1112"/>
        <v>2</v>
      </c>
      <c r="BV187" s="10">
        <f t="shared" ca="1" si="1112"/>
        <v>2</v>
      </c>
      <c r="BW187" s="10">
        <f t="shared" ca="1" si="1112"/>
        <v>2</v>
      </c>
      <c r="BX187" s="10">
        <f t="shared" ca="1" si="1112"/>
        <v>2</v>
      </c>
      <c r="BY187" s="10">
        <f t="shared" ca="1" si="1112"/>
        <v>2</v>
      </c>
      <c r="BZ187" s="10">
        <f t="shared" ca="1" si="1112"/>
        <v>4</v>
      </c>
      <c r="CA187" s="10">
        <f t="shared" ca="1" si="1112"/>
        <v>4</v>
      </c>
      <c r="CB187" s="10">
        <f t="shared" ca="1" si="1112"/>
        <v>3</v>
      </c>
      <c r="CC187" s="10">
        <f t="shared" ca="1" si="12"/>
        <v>2</v>
      </c>
      <c r="CD187" s="10">
        <f t="shared" ref="CD187:CH187" ca="1" si="1113">IF(AA187="Not at all",1,IF(AA187="A little bit",2,IF(AA187="Moderately",3,IF(AA187="Quite a bit",4,IF(AA187="Extremely",5)))))</f>
        <v>4</v>
      </c>
      <c r="CE187" s="10">
        <f t="shared" ca="1" si="1113"/>
        <v>5</v>
      </c>
      <c r="CF187" s="10">
        <f t="shared" ca="1" si="1113"/>
        <v>5</v>
      </c>
      <c r="CG187" s="10">
        <f t="shared" ca="1" si="1113"/>
        <v>1</v>
      </c>
      <c r="CH187" s="10">
        <f t="shared" ca="1" si="1113"/>
        <v>1</v>
      </c>
      <c r="CI187" s="10">
        <f t="shared" ref="CI187:CT187" ca="1" si="1114">IF(AF187="Never",1,IF(AF187="Rarely",2,IF(AF187="Sometimes",3,IF(AF187="Often",4,IF(AF187="Very Often",5)))))</f>
        <v>5</v>
      </c>
      <c r="CJ187" s="10">
        <f t="shared" ca="1" si="1114"/>
        <v>5</v>
      </c>
      <c r="CK187" s="10">
        <f t="shared" ca="1" si="1114"/>
        <v>2</v>
      </c>
      <c r="CL187" s="10">
        <f t="shared" ca="1" si="1114"/>
        <v>5</v>
      </c>
      <c r="CM187" s="10">
        <f t="shared" ca="1" si="1114"/>
        <v>4</v>
      </c>
      <c r="CN187" s="10">
        <f t="shared" ca="1" si="1114"/>
        <v>5</v>
      </c>
      <c r="CO187" s="10">
        <f t="shared" ca="1" si="1114"/>
        <v>5</v>
      </c>
      <c r="CP187" s="10">
        <f t="shared" ca="1" si="1114"/>
        <v>4</v>
      </c>
      <c r="CQ187" s="10">
        <f t="shared" ca="1" si="1114"/>
        <v>4</v>
      </c>
      <c r="CR187" s="10">
        <f t="shared" ca="1" si="1114"/>
        <v>3</v>
      </c>
      <c r="CS187" s="10">
        <f t="shared" ca="1" si="1114"/>
        <v>3</v>
      </c>
      <c r="CT187" s="10">
        <f t="shared" ca="1" si="1114"/>
        <v>1</v>
      </c>
      <c r="CU187" s="10">
        <f t="shared" ca="1" si="15"/>
        <v>1</v>
      </c>
      <c r="CV187" s="1">
        <f t="shared" ref="CV187:DE187" ca="1" si="1115">IF(AS187="Strongly Disagree",1,IF(AS187="Disagree",2,IF(AS187="Neutral",3,IF(AS187="Agree",4,IF(AS187="Strongly Agree",5)))))</f>
        <v>1</v>
      </c>
      <c r="CW187" s="1">
        <f t="shared" ca="1" si="1115"/>
        <v>1</v>
      </c>
      <c r="CX187" s="1">
        <f t="shared" ca="1" si="1115"/>
        <v>4</v>
      </c>
      <c r="CY187" s="1">
        <f t="shared" ca="1" si="1115"/>
        <v>1</v>
      </c>
      <c r="CZ187" s="1">
        <f t="shared" ca="1" si="1115"/>
        <v>2</v>
      </c>
      <c r="DA187" s="1">
        <f t="shared" ca="1" si="1115"/>
        <v>1</v>
      </c>
      <c r="DB187" s="1">
        <f t="shared" ca="1" si="1115"/>
        <v>4</v>
      </c>
      <c r="DC187" s="1">
        <f t="shared" ca="1" si="1115"/>
        <v>2</v>
      </c>
      <c r="DD187" s="1">
        <f t="shared" ca="1" si="1115"/>
        <v>5</v>
      </c>
      <c r="DE187" s="1">
        <f t="shared" ca="1" si="1115"/>
        <v>4</v>
      </c>
      <c r="DG187" s="1">
        <f t="shared" ca="1" si="17"/>
        <v>1</v>
      </c>
    </row>
    <row r="188" spans="1:111" ht="15">
      <c r="A188" s="8">
        <f ca="1">IFERROR(__xludf.DUMMYFUNCTION("""COMPUTED_VALUE"""),43803.4405690162)</f>
        <v>43803.440569016202</v>
      </c>
      <c r="B188" s="1" t="str">
        <f ca="1">IFERROR(__xludf.DUMMYFUNCTION("""COMPUTED_VALUE"""),"Yes")</f>
        <v>Yes</v>
      </c>
      <c r="C188" s="3" t="str">
        <f ca="1">IFERROR(__xludf.DUMMYFUNCTION("""COMPUTED_VALUE"""),"Sworn Officer")</f>
        <v>Sworn Officer</v>
      </c>
      <c r="D188" s="1" t="str">
        <f ca="1">IFERROR(__xludf.DUMMYFUNCTION("""COMPUTED_VALUE"""),"7-13 years")</f>
        <v>7-13 years</v>
      </c>
      <c r="E188" s="1" t="str">
        <f ca="1">IFERROR(__xludf.DUMMYFUNCTION("""COMPUTED_VALUE"""),"Moderately")</f>
        <v>Moderately</v>
      </c>
      <c r="F188" s="1" t="str">
        <f ca="1">IFERROR(__xludf.DUMMYFUNCTION("""COMPUTED_VALUE"""),"No")</f>
        <v>No</v>
      </c>
      <c r="G188" s="1" t="str">
        <f ca="1">IFERROR(__xludf.DUMMYFUNCTION("""COMPUTED_VALUE"""),"Rarely")</f>
        <v>Rarely</v>
      </c>
      <c r="H188" s="1" t="str">
        <f ca="1">IFERROR(__xludf.DUMMYFUNCTION("""COMPUTED_VALUE"""),"Not at all")</f>
        <v>Not at all</v>
      </c>
      <c r="I188" s="1" t="str">
        <f ca="1">IFERROR(__xludf.DUMMYFUNCTION("""COMPUTED_VALUE"""),"No")</f>
        <v>No</v>
      </c>
      <c r="J188" s="1" t="str">
        <f ca="1">IFERROR(__xludf.DUMMYFUNCTION("""COMPUTED_VALUE"""),"No")</f>
        <v>No</v>
      </c>
      <c r="K188" s="1" t="str">
        <f ca="1">IFERROR(__xludf.DUMMYFUNCTION("""COMPUTED_VALUE"""),"Rarely")</f>
        <v>Rarely</v>
      </c>
      <c r="L188" s="1" t="str">
        <f ca="1">IFERROR(__xludf.DUMMYFUNCTION("""COMPUTED_VALUE"""),"Disagree")</f>
        <v>Disagree</v>
      </c>
      <c r="M188" s="1" t="str">
        <f ca="1">IFERROR(__xludf.DUMMYFUNCTION("""COMPUTED_VALUE"""),"Disagree")</f>
        <v>Disagree</v>
      </c>
      <c r="N188" s="1" t="str">
        <f ca="1">IFERROR(__xludf.DUMMYFUNCTION("""COMPUTED_VALUE"""),"A little bit")</f>
        <v>A little bit</v>
      </c>
      <c r="O188" s="1" t="str">
        <f ca="1">IFERROR(__xludf.DUMMYFUNCTION("""COMPUTED_VALUE"""),"Agree")</f>
        <v>Agree</v>
      </c>
      <c r="P188" s="1" t="str">
        <f ca="1">IFERROR(__xludf.DUMMYFUNCTION("""COMPUTED_VALUE"""),"Quite a bit")</f>
        <v>Quite a bit</v>
      </c>
      <c r="Q188" s="1" t="str">
        <f ca="1">IFERROR(__xludf.DUMMYFUNCTION("""COMPUTED_VALUE"""),"Quite a bit")</f>
        <v>Quite a bit</v>
      </c>
      <c r="R188" s="1" t="str">
        <f ca="1">IFERROR(__xludf.DUMMYFUNCTION("""COMPUTED_VALUE"""),"Quite a bit")</f>
        <v>Quite a bit</v>
      </c>
      <c r="S188" s="1" t="str">
        <f ca="1">IFERROR(__xludf.DUMMYFUNCTION("""COMPUTED_VALUE"""),"Moderately")</f>
        <v>Moderately</v>
      </c>
      <c r="T188" s="1" t="str">
        <f ca="1">IFERROR(__xludf.DUMMYFUNCTION("""COMPUTED_VALUE"""),"A little bit")</f>
        <v>A little bit</v>
      </c>
      <c r="U188" s="1" t="str">
        <f ca="1">IFERROR(__xludf.DUMMYFUNCTION("""COMPUTED_VALUE"""),"Quite a bit")</f>
        <v>Quite a bit</v>
      </c>
      <c r="V188" s="1" t="str">
        <f ca="1">IFERROR(__xludf.DUMMYFUNCTION("""COMPUTED_VALUE"""),"Quite a bit")</f>
        <v>Quite a bit</v>
      </c>
      <c r="W188" s="1" t="str">
        <f ca="1">IFERROR(__xludf.DUMMYFUNCTION("""COMPUTED_VALUE"""),"Quite a bit")</f>
        <v>Quite a bit</v>
      </c>
      <c r="X188" s="1" t="str">
        <f ca="1">IFERROR(__xludf.DUMMYFUNCTION("""COMPUTED_VALUE"""),"Quite a bit")</f>
        <v>Quite a bit</v>
      </c>
      <c r="Y188" s="1" t="str">
        <f ca="1">IFERROR(__xludf.DUMMYFUNCTION("""COMPUTED_VALUE"""),"Quite a bit")</f>
        <v>Quite a bit</v>
      </c>
      <c r="Z188" s="1" t="str">
        <f ca="1">IFERROR(__xludf.DUMMYFUNCTION("""COMPUTED_VALUE"""),"Positively")</f>
        <v>Positively</v>
      </c>
      <c r="AA188" s="1" t="str">
        <f ca="1">IFERROR(__xludf.DUMMYFUNCTION("""COMPUTED_VALUE"""),"Not at all")</f>
        <v>Not at all</v>
      </c>
      <c r="AB188" s="1" t="str">
        <f ca="1">IFERROR(__xludf.DUMMYFUNCTION("""COMPUTED_VALUE"""),"Moderately")</f>
        <v>Moderately</v>
      </c>
      <c r="AC188" s="1" t="str">
        <f ca="1">IFERROR(__xludf.DUMMYFUNCTION("""COMPUTED_VALUE"""),"Moderately")</f>
        <v>Moderately</v>
      </c>
      <c r="AD188" s="1" t="str">
        <f ca="1">IFERROR(__xludf.DUMMYFUNCTION("""COMPUTED_VALUE"""),"Not at all")</f>
        <v>Not at all</v>
      </c>
      <c r="AE188" s="1" t="str">
        <f ca="1">IFERROR(__xludf.DUMMYFUNCTION("""COMPUTED_VALUE"""),"Not at all")</f>
        <v>Not at all</v>
      </c>
      <c r="AF188" s="1" t="str">
        <f ca="1">IFERROR(__xludf.DUMMYFUNCTION("""COMPUTED_VALUE"""),"Rarely")</f>
        <v>Rarely</v>
      </c>
      <c r="AG188" s="1" t="str">
        <f ca="1">IFERROR(__xludf.DUMMYFUNCTION("""COMPUTED_VALUE"""),"Very Often")</f>
        <v>Very Often</v>
      </c>
      <c r="AH188" s="1" t="str">
        <f ca="1">IFERROR(__xludf.DUMMYFUNCTION("""COMPUTED_VALUE"""),"Never")</f>
        <v>Never</v>
      </c>
      <c r="AI188" s="1" t="str">
        <f ca="1">IFERROR(__xludf.DUMMYFUNCTION("""COMPUTED_VALUE"""),"Often")</f>
        <v>Often</v>
      </c>
      <c r="AJ188" s="1" t="str">
        <f ca="1">IFERROR(__xludf.DUMMYFUNCTION("""COMPUTED_VALUE"""),"Sometimes")</f>
        <v>Sometimes</v>
      </c>
      <c r="AK188" s="1" t="str">
        <f ca="1">IFERROR(__xludf.DUMMYFUNCTION("""COMPUTED_VALUE"""),"Often")</f>
        <v>Often</v>
      </c>
      <c r="AL188" s="1" t="str">
        <f ca="1">IFERROR(__xludf.DUMMYFUNCTION("""COMPUTED_VALUE"""),"Often")</f>
        <v>Often</v>
      </c>
      <c r="AM188" s="1" t="str">
        <f ca="1">IFERROR(__xludf.DUMMYFUNCTION("""COMPUTED_VALUE"""),"Sometimes")</f>
        <v>Sometimes</v>
      </c>
      <c r="AN188" s="1" t="str">
        <f ca="1">IFERROR(__xludf.DUMMYFUNCTION("""COMPUTED_VALUE"""),"Sometimes")</f>
        <v>Sometimes</v>
      </c>
      <c r="AO188" s="1" t="str">
        <f ca="1">IFERROR(__xludf.DUMMYFUNCTION("""COMPUTED_VALUE"""),"Sometimes")</f>
        <v>Sometimes</v>
      </c>
      <c r="AP188" s="1" t="str">
        <f ca="1">IFERROR(__xludf.DUMMYFUNCTION("""COMPUTED_VALUE"""),"Rarely")</f>
        <v>Rarely</v>
      </c>
      <c r="AQ188" s="1" t="str">
        <f ca="1">IFERROR(__xludf.DUMMYFUNCTION("""COMPUTED_VALUE"""),"Rarely")</f>
        <v>Rarely</v>
      </c>
      <c r="AR188" s="1" t="str">
        <f ca="1">IFERROR(__xludf.DUMMYFUNCTION("""COMPUTED_VALUE"""),"(2-3)x’s a Month")</f>
        <v>(2-3)x’s a Month</v>
      </c>
      <c r="AS188" s="1" t="str">
        <f ca="1">IFERROR(__xludf.DUMMYFUNCTION("""COMPUTED_VALUE"""),"Disagree")</f>
        <v>Disagree</v>
      </c>
      <c r="AT188" s="1" t="str">
        <f ca="1">IFERROR(__xludf.DUMMYFUNCTION("""COMPUTED_VALUE"""),"Disagree")</f>
        <v>Disagree</v>
      </c>
      <c r="AU188" s="1" t="str">
        <f ca="1">IFERROR(__xludf.DUMMYFUNCTION("""COMPUTED_VALUE"""),"Neutral")</f>
        <v>Neutral</v>
      </c>
      <c r="AV188" s="1" t="str">
        <f ca="1">IFERROR(__xludf.DUMMYFUNCTION("""COMPUTED_VALUE"""),"Disagree")</f>
        <v>Disagree</v>
      </c>
      <c r="AW188" s="1" t="str">
        <f ca="1">IFERROR(__xludf.DUMMYFUNCTION("""COMPUTED_VALUE"""),"Disagree")</f>
        <v>Disagree</v>
      </c>
      <c r="AX188" s="1" t="str">
        <f ca="1">IFERROR(__xludf.DUMMYFUNCTION("""COMPUTED_VALUE"""),"Disagree")</f>
        <v>Disagree</v>
      </c>
      <c r="AY188" s="1" t="str">
        <f ca="1">IFERROR(__xludf.DUMMYFUNCTION("""COMPUTED_VALUE"""),"Disagree")</f>
        <v>Disagree</v>
      </c>
      <c r="AZ188" s="1" t="str">
        <f ca="1">IFERROR(__xludf.DUMMYFUNCTION("""COMPUTED_VALUE"""),"Disagree")</f>
        <v>Disagree</v>
      </c>
      <c r="BA188" s="1" t="str">
        <f ca="1">IFERROR(__xludf.DUMMYFUNCTION("""COMPUTED_VALUE"""),"Agree")</f>
        <v>Agree</v>
      </c>
      <c r="BB188" s="1" t="str">
        <f ca="1">IFERROR(__xludf.DUMMYFUNCTION("""COMPUTED_VALUE"""),"Neutral")</f>
        <v>Neutral</v>
      </c>
      <c r="BC188" s="1" t="str">
        <f ca="1">IFERROR(__xludf.DUMMYFUNCTION("""COMPUTED_VALUE"""),"Isolate Yourself, Exercise, Meditation/ Mindfulness")</f>
        <v>Isolate Yourself, Exercise, Meditation/ Mindfulness</v>
      </c>
      <c r="BD188" s="1" t="str">
        <f ca="1">IFERROR(__xludf.DUMMYFUNCTION("""COMPUTED_VALUE"""),"Never")</f>
        <v>Never</v>
      </c>
      <c r="BF188" s="1">
        <f t="shared" ca="1" si="0"/>
        <v>1</v>
      </c>
      <c r="BG188" s="7">
        <f t="shared" ca="1" si="1"/>
        <v>2</v>
      </c>
      <c r="BH188" s="1">
        <f t="shared" ca="1" si="2"/>
        <v>3</v>
      </c>
      <c r="BI188" s="10">
        <f t="shared" ca="1" si="3"/>
        <v>2</v>
      </c>
      <c r="BJ188" s="10">
        <f t="shared" ca="1" si="4"/>
        <v>2</v>
      </c>
      <c r="BK188" s="10">
        <f t="shared" ca="1" si="5"/>
        <v>1</v>
      </c>
      <c r="BL188" s="10">
        <f t="shared" ref="BL188:BM188" ca="1" si="1116">IF(I188="Yes",1,IF(I188="No",2))</f>
        <v>2</v>
      </c>
      <c r="BM188" s="10">
        <f t="shared" ca="1" si="1116"/>
        <v>2</v>
      </c>
      <c r="BN188" s="10">
        <f t="shared" ca="1" si="7"/>
        <v>2</v>
      </c>
      <c r="BO188" s="10">
        <f t="shared" ref="BO188:BP188" ca="1" si="1117">IF(L188="Strongly Disagree",1,IF(L188="Disagree",2,IF(L188="Neutral",3,IF(L188="Agree",4,IF(L188="Strongly Agree",5)))))</f>
        <v>2</v>
      </c>
      <c r="BP188" s="10">
        <f t="shared" ca="1" si="1117"/>
        <v>2</v>
      </c>
      <c r="BQ188" s="10">
        <f t="shared" ca="1" si="9"/>
        <v>2</v>
      </c>
      <c r="BR188" s="1">
        <f t="shared" ca="1" si="10"/>
        <v>4</v>
      </c>
      <c r="BS188" s="10">
        <f t="shared" ref="BS188:CB188" ca="1" si="1118">IF(P188="Not at all",1,IF(P188="A little bit",2,IF(P188="Moderately",3,IF(P188="Quite a bit",4,IF(P188="Extremely",5)))))</f>
        <v>4</v>
      </c>
      <c r="BT188" s="10">
        <f t="shared" ca="1" si="1118"/>
        <v>4</v>
      </c>
      <c r="BU188" s="10">
        <f t="shared" ca="1" si="1118"/>
        <v>4</v>
      </c>
      <c r="BV188" s="10">
        <f t="shared" ca="1" si="1118"/>
        <v>3</v>
      </c>
      <c r="BW188" s="10">
        <f t="shared" ca="1" si="1118"/>
        <v>2</v>
      </c>
      <c r="BX188" s="10">
        <f t="shared" ca="1" si="1118"/>
        <v>4</v>
      </c>
      <c r="BY188" s="10">
        <f t="shared" ca="1" si="1118"/>
        <v>4</v>
      </c>
      <c r="BZ188" s="10">
        <f t="shared" ca="1" si="1118"/>
        <v>4</v>
      </c>
      <c r="CA188" s="10">
        <f t="shared" ca="1" si="1118"/>
        <v>4</v>
      </c>
      <c r="CB188" s="10">
        <f t="shared" ca="1" si="1118"/>
        <v>4</v>
      </c>
      <c r="CC188" s="10">
        <f t="shared" ca="1" si="12"/>
        <v>2</v>
      </c>
      <c r="CD188" s="10">
        <f t="shared" ref="CD188:CH188" ca="1" si="1119">IF(AA188="Not at all",1,IF(AA188="A little bit",2,IF(AA188="Moderately",3,IF(AA188="Quite a bit",4,IF(AA188="Extremely",5)))))</f>
        <v>1</v>
      </c>
      <c r="CE188" s="10">
        <f t="shared" ca="1" si="1119"/>
        <v>3</v>
      </c>
      <c r="CF188" s="10">
        <f t="shared" ca="1" si="1119"/>
        <v>3</v>
      </c>
      <c r="CG188" s="10">
        <f t="shared" ca="1" si="1119"/>
        <v>1</v>
      </c>
      <c r="CH188" s="10">
        <f t="shared" ca="1" si="1119"/>
        <v>1</v>
      </c>
      <c r="CI188" s="10">
        <f t="shared" ref="CI188:CT188" ca="1" si="1120">IF(AF188="Never",1,IF(AF188="Rarely",2,IF(AF188="Sometimes",3,IF(AF188="Often",4,IF(AF188="Very Often",5)))))</f>
        <v>2</v>
      </c>
      <c r="CJ188" s="10">
        <f t="shared" ca="1" si="1120"/>
        <v>5</v>
      </c>
      <c r="CK188" s="10">
        <f t="shared" ca="1" si="1120"/>
        <v>1</v>
      </c>
      <c r="CL188" s="10">
        <f t="shared" ca="1" si="1120"/>
        <v>4</v>
      </c>
      <c r="CM188" s="10">
        <f t="shared" ca="1" si="1120"/>
        <v>3</v>
      </c>
      <c r="CN188" s="10">
        <f t="shared" ca="1" si="1120"/>
        <v>4</v>
      </c>
      <c r="CO188" s="10">
        <f t="shared" ca="1" si="1120"/>
        <v>4</v>
      </c>
      <c r="CP188" s="10">
        <f t="shared" ca="1" si="1120"/>
        <v>3</v>
      </c>
      <c r="CQ188" s="10">
        <f t="shared" ca="1" si="1120"/>
        <v>3</v>
      </c>
      <c r="CR188" s="10">
        <f t="shared" ca="1" si="1120"/>
        <v>3</v>
      </c>
      <c r="CS188" s="10">
        <f t="shared" ca="1" si="1120"/>
        <v>2</v>
      </c>
      <c r="CT188" s="10">
        <f t="shared" ca="1" si="1120"/>
        <v>2</v>
      </c>
      <c r="CU188" s="10" t="b">
        <f t="shared" ca="1" si="15"/>
        <v>0</v>
      </c>
      <c r="CV188" s="1">
        <f t="shared" ref="CV188:DE188" ca="1" si="1121">IF(AS188="Strongly Disagree",1,IF(AS188="Disagree",2,IF(AS188="Neutral",3,IF(AS188="Agree",4,IF(AS188="Strongly Agree",5)))))</f>
        <v>2</v>
      </c>
      <c r="CW188" s="1">
        <f t="shared" ca="1" si="1121"/>
        <v>2</v>
      </c>
      <c r="CX188" s="1">
        <f t="shared" ca="1" si="1121"/>
        <v>3</v>
      </c>
      <c r="CY188" s="1">
        <f t="shared" ca="1" si="1121"/>
        <v>2</v>
      </c>
      <c r="CZ188" s="1">
        <f t="shared" ca="1" si="1121"/>
        <v>2</v>
      </c>
      <c r="DA188" s="1">
        <f t="shared" ca="1" si="1121"/>
        <v>2</v>
      </c>
      <c r="DB188" s="1">
        <f t="shared" ca="1" si="1121"/>
        <v>2</v>
      </c>
      <c r="DC188" s="1">
        <f t="shared" ca="1" si="1121"/>
        <v>2</v>
      </c>
      <c r="DD188" s="1">
        <f t="shared" ca="1" si="1121"/>
        <v>4</v>
      </c>
      <c r="DE188" s="1">
        <f t="shared" ca="1" si="1121"/>
        <v>3</v>
      </c>
      <c r="DG188" s="1">
        <f t="shared" ca="1" si="17"/>
        <v>1</v>
      </c>
    </row>
    <row r="189" spans="1:111" ht="15">
      <c r="A189" s="8">
        <f ca="1">IFERROR(__xludf.DUMMYFUNCTION("""COMPUTED_VALUE"""),43803.4421691435)</f>
        <v>43803.442169143498</v>
      </c>
      <c r="B189" s="1" t="str">
        <f ca="1">IFERROR(__xludf.DUMMYFUNCTION("""COMPUTED_VALUE"""),"Yes")</f>
        <v>Yes</v>
      </c>
      <c r="C189" s="3" t="str">
        <f ca="1">IFERROR(__xludf.DUMMYFUNCTION("""COMPUTED_VALUE"""),"Sworn Officer")</f>
        <v>Sworn Officer</v>
      </c>
      <c r="D189" s="1" t="str">
        <f ca="1">IFERROR(__xludf.DUMMYFUNCTION("""COMPUTED_VALUE"""),"7-13 years")</f>
        <v>7-13 years</v>
      </c>
      <c r="E189" s="1" t="str">
        <f ca="1">IFERROR(__xludf.DUMMYFUNCTION("""COMPUTED_VALUE"""),"Extremely")</f>
        <v>Extremely</v>
      </c>
      <c r="F189" s="1" t="str">
        <f ca="1">IFERROR(__xludf.DUMMYFUNCTION("""COMPUTED_VALUE"""),"Yes")</f>
        <v>Yes</v>
      </c>
      <c r="G189" s="1" t="str">
        <f ca="1">IFERROR(__xludf.DUMMYFUNCTION("""COMPUTED_VALUE"""),"Very Often")</f>
        <v>Very Often</v>
      </c>
      <c r="H189" s="1" t="str">
        <f ca="1">IFERROR(__xludf.DUMMYFUNCTION("""COMPUTED_VALUE"""),"A little bit")</f>
        <v>A little bit</v>
      </c>
      <c r="I189" s="1" t="str">
        <f ca="1">IFERROR(__xludf.DUMMYFUNCTION("""COMPUTED_VALUE"""),"Yes")</f>
        <v>Yes</v>
      </c>
      <c r="J189" s="1" t="str">
        <f ca="1">IFERROR(__xludf.DUMMYFUNCTION("""COMPUTED_VALUE"""),"No")</f>
        <v>No</v>
      </c>
      <c r="K189" s="1" t="str">
        <f ca="1">IFERROR(__xludf.DUMMYFUNCTION("""COMPUTED_VALUE"""),"Sometimes")</f>
        <v>Sometimes</v>
      </c>
      <c r="L189" s="1" t="str">
        <f ca="1">IFERROR(__xludf.DUMMYFUNCTION("""COMPUTED_VALUE"""),"Disagree")</f>
        <v>Disagree</v>
      </c>
      <c r="M189" s="1" t="str">
        <f ca="1">IFERROR(__xludf.DUMMYFUNCTION("""COMPUTED_VALUE"""),"Strongly Agree")</f>
        <v>Strongly Agree</v>
      </c>
      <c r="N189" s="1" t="str">
        <f ca="1">IFERROR(__xludf.DUMMYFUNCTION("""COMPUTED_VALUE"""),"Moderately")</f>
        <v>Moderately</v>
      </c>
      <c r="O189" s="1" t="str">
        <f ca="1">IFERROR(__xludf.DUMMYFUNCTION("""COMPUTED_VALUE"""),"Agree")</f>
        <v>Agree</v>
      </c>
      <c r="P189" s="1" t="str">
        <f ca="1">IFERROR(__xludf.DUMMYFUNCTION("""COMPUTED_VALUE"""),"Moderately")</f>
        <v>Moderately</v>
      </c>
      <c r="Q189" s="1" t="str">
        <f ca="1">IFERROR(__xludf.DUMMYFUNCTION("""COMPUTED_VALUE"""),"A little bit")</f>
        <v>A little bit</v>
      </c>
      <c r="R189" s="1" t="str">
        <f ca="1">IFERROR(__xludf.DUMMYFUNCTION("""COMPUTED_VALUE"""),"A little bit")</f>
        <v>A little bit</v>
      </c>
      <c r="S189" s="1" t="str">
        <f ca="1">IFERROR(__xludf.DUMMYFUNCTION("""COMPUTED_VALUE"""),"Moderately")</f>
        <v>Moderately</v>
      </c>
      <c r="T189" s="1" t="str">
        <f ca="1">IFERROR(__xludf.DUMMYFUNCTION("""COMPUTED_VALUE"""),"A little bit")</f>
        <v>A little bit</v>
      </c>
      <c r="U189" s="1" t="str">
        <f ca="1">IFERROR(__xludf.DUMMYFUNCTION("""COMPUTED_VALUE"""),"Extremely")</f>
        <v>Extremely</v>
      </c>
      <c r="V189" s="1" t="str">
        <f ca="1">IFERROR(__xludf.DUMMYFUNCTION("""COMPUTED_VALUE"""),"A little bit")</f>
        <v>A little bit</v>
      </c>
      <c r="W189" s="1" t="str">
        <f ca="1">IFERROR(__xludf.DUMMYFUNCTION("""COMPUTED_VALUE"""),"Moderately")</f>
        <v>Moderately</v>
      </c>
      <c r="X189" s="1" t="str">
        <f ca="1">IFERROR(__xludf.DUMMYFUNCTION("""COMPUTED_VALUE"""),"A little bit")</f>
        <v>A little bit</v>
      </c>
      <c r="Y189" s="1" t="str">
        <f ca="1">IFERROR(__xludf.DUMMYFUNCTION("""COMPUTED_VALUE"""),"Quite a bit")</f>
        <v>Quite a bit</v>
      </c>
      <c r="Z189" s="1" t="str">
        <f ca="1">IFERROR(__xludf.DUMMYFUNCTION("""COMPUTED_VALUE"""),"Both")</f>
        <v>Both</v>
      </c>
      <c r="AA189" s="1" t="str">
        <f ca="1">IFERROR(__xludf.DUMMYFUNCTION("""COMPUTED_VALUE"""),"Moderately")</f>
        <v>Moderately</v>
      </c>
      <c r="AB189" s="1" t="str">
        <f ca="1">IFERROR(__xludf.DUMMYFUNCTION("""COMPUTED_VALUE"""),"Extremely")</f>
        <v>Extremely</v>
      </c>
      <c r="AC189" s="1" t="str">
        <f ca="1">IFERROR(__xludf.DUMMYFUNCTION("""COMPUTED_VALUE"""),"Extremely")</f>
        <v>Extremely</v>
      </c>
      <c r="AD189" s="1" t="str">
        <f ca="1">IFERROR(__xludf.DUMMYFUNCTION("""COMPUTED_VALUE"""),"Moderately")</f>
        <v>Moderately</v>
      </c>
      <c r="AE189" s="1" t="str">
        <f ca="1">IFERROR(__xludf.DUMMYFUNCTION("""COMPUTED_VALUE"""),"A little bit")</f>
        <v>A little bit</v>
      </c>
      <c r="AF189" s="1" t="str">
        <f ca="1">IFERROR(__xludf.DUMMYFUNCTION("""COMPUTED_VALUE"""),"Sometimes")</f>
        <v>Sometimes</v>
      </c>
      <c r="AG189" s="1" t="str">
        <f ca="1">IFERROR(__xludf.DUMMYFUNCTION("""COMPUTED_VALUE"""),"Sometimes")</f>
        <v>Sometimes</v>
      </c>
      <c r="AH189" s="1" t="str">
        <f ca="1">IFERROR(__xludf.DUMMYFUNCTION("""COMPUTED_VALUE"""),"Rarely")</f>
        <v>Rarely</v>
      </c>
      <c r="AI189" s="1" t="str">
        <f ca="1">IFERROR(__xludf.DUMMYFUNCTION("""COMPUTED_VALUE"""),"Sometimes")</f>
        <v>Sometimes</v>
      </c>
      <c r="AJ189" s="1" t="str">
        <f ca="1">IFERROR(__xludf.DUMMYFUNCTION("""COMPUTED_VALUE"""),"Rarely")</f>
        <v>Rarely</v>
      </c>
      <c r="AK189" s="1" t="str">
        <f ca="1">IFERROR(__xludf.DUMMYFUNCTION("""COMPUTED_VALUE"""),"Sometimes")</f>
        <v>Sometimes</v>
      </c>
      <c r="AL189" s="1" t="str">
        <f ca="1">IFERROR(__xludf.DUMMYFUNCTION("""COMPUTED_VALUE"""),"Sometimes")</f>
        <v>Sometimes</v>
      </c>
      <c r="AM189" s="1" t="str">
        <f ca="1">IFERROR(__xludf.DUMMYFUNCTION("""COMPUTED_VALUE"""),"Rarely")</f>
        <v>Rarely</v>
      </c>
      <c r="AN189" s="1" t="str">
        <f ca="1">IFERROR(__xludf.DUMMYFUNCTION("""COMPUTED_VALUE"""),"Sometimes")</f>
        <v>Sometimes</v>
      </c>
      <c r="AO189" s="1" t="str">
        <f ca="1">IFERROR(__xludf.DUMMYFUNCTION("""COMPUTED_VALUE"""),"Rarely")</f>
        <v>Rarely</v>
      </c>
      <c r="AP189" s="1" t="str">
        <f ca="1">IFERROR(__xludf.DUMMYFUNCTION("""COMPUTED_VALUE"""),"Rarely")</f>
        <v>Rarely</v>
      </c>
      <c r="AQ189" s="1" t="str">
        <f ca="1">IFERROR(__xludf.DUMMYFUNCTION("""COMPUTED_VALUE"""),"Never")</f>
        <v>Never</v>
      </c>
      <c r="AR189" s="1" t="str">
        <f ca="1">IFERROR(__xludf.DUMMYFUNCTION("""COMPUTED_VALUE"""),"Never")</f>
        <v>Never</v>
      </c>
      <c r="AS189" s="1" t="str">
        <f ca="1">IFERROR(__xludf.DUMMYFUNCTION("""COMPUTED_VALUE"""),"Disagree")</f>
        <v>Disagree</v>
      </c>
      <c r="AT189" s="1" t="str">
        <f ca="1">IFERROR(__xludf.DUMMYFUNCTION("""COMPUTED_VALUE"""),"Disagree")</f>
        <v>Disagree</v>
      </c>
      <c r="AU189" s="1" t="str">
        <f ca="1">IFERROR(__xludf.DUMMYFUNCTION("""COMPUTED_VALUE"""),"Disagree")</f>
        <v>Disagree</v>
      </c>
      <c r="AV189" s="1" t="str">
        <f ca="1">IFERROR(__xludf.DUMMYFUNCTION("""COMPUTED_VALUE"""),"Strongly Disagree")</f>
        <v>Strongly Disagree</v>
      </c>
      <c r="AW189" s="1" t="str">
        <f ca="1">IFERROR(__xludf.DUMMYFUNCTION("""COMPUTED_VALUE"""),"Agree")</f>
        <v>Agree</v>
      </c>
      <c r="AX189" s="1" t="str">
        <f ca="1">IFERROR(__xludf.DUMMYFUNCTION("""COMPUTED_VALUE"""),"Disagree")</f>
        <v>Disagree</v>
      </c>
      <c r="AY189" s="1" t="str">
        <f ca="1">IFERROR(__xludf.DUMMYFUNCTION("""COMPUTED_VALUE"""),"Agree")</f>
        <v>Agree</v>
      </c>
      <c r="AZ189" s="1" t="str">
        <f ca="1">IFERROR(__xludf.DUMMYFUNCTION("""COMPUTED_VALUE"""),"Neutral")</f>
        <v>Neutral</v>
      </c>
      <c r="BA189" s="1" t="str">
        <f ca="1">IFERROR(__xludf.DUMMYFUNCTION("""COMPUTED_VALUE"""),"Agree")</f>
        <v>Agree</v>
      </c>
      <c r="BB189" s="1" t="str">
        <f ca="1">IFERROR(__xludf.DUMMYFUNCTION("""COMPUTED_VALUE"""),"Agree")</f>
        <v>Agree</v>
      </c>
      <c r="BC189" s="1" t="str">
        <f ca="1">IFERROR(__xludf.DUMMYFUNCTION("""COMPUTED_VALUE"""),"Isolate Yourself, Join in Positive/ Healthy Family Activities, Exercise, Meditation/ Mindfulness, Talk to others outside of the department about your hard shift, Participate in Healthy Recreation/Hobbies")</f>
        <v>Isolate Yourself, Join in Positive/ Healthy Family Activities, Exercise, Meditation/ Mindfulness, Talk to others outside of the department about your hard shift, Participate in Healthy Recreation/Hobbies</v>
      </c>
      <c r="BD189" s="1" t="str">
        <f ca="1">IFERROR(__xludf.DUMMYFUNCTION("""COMPUTED_VALUE"""),"Never")</f>
        <v>Never</v>
      </c>
      <c r="BF189" s="1">
        <f t="shared" ca="1" si="0"/>
        <v>1</v>
      </c>
      <c r="BG189" s="7">
        <f t="shared" ca="1" si="1"/>
        <v>2</v>
      </c>
      <c r="BH189" s="1">
        <f t="shared" ca="1" si="2"/>
        <v>5</v>
      </c>
      <c r="BI189" s="10">
        <f t="shared" ca="1" si="3"/>
        <v>1</v>
      </c>
      <c r="BJ189" s="10">
        <f t="shared" ca="1" si="4"/>
        <v>5</v>
      </c>
      <c r="BK189" s="10">
        <f t="shared" ca="1" si="5"/>
        <v>2</v>
      </c>
      <c r="BL189" s="10">
        <f t="shared" ref="BL189:BM189" ca="1" si="1122">IF(I189="Yes",1,IF(I189="No",2))</f>
        <v>1</v>
      </c>
      <c r="BM189" s="10">
        <f t="shared" ca="1" si="1122"/>
        <v>2</v>
      </c>
      <c r="BN189" s="10">
        <f t="shared" ca="1" si="7"/>
        <v>3</v>
      </c>
      <c r="BO189" s="10">
        <f t="shared" ref="BO189:BP189" ca="1" si="1123">IF(L189="Strongly Disagree",1,IF(L189="Disagree",2,IF(L189="Neutral",3,IF(L189="Agree",4,IF(L189="Strongly Agree",5)))))</f>
        <v>2</v>
      </c>
      <c r="BP189" s="10">
        <f t="shared" ca="1" si="1123"/>
        <v>5</v>
      </c>
      <c r="BQ189" s="10">
        <f t="shared" ca="1" si="9"/>
        <v>3</v>
      </c>
      <c r="BR189" s="1">
        <f t="shared" ca="1" si="10"/>
        <v>4</v>
      </c>
      <c r="BS189" s="10">
        <f t="shared" ref="BS189:CB189" ca="1" si="1124">IF(P189="Not at all",1,IF(P189="A little bit",2,IF(P189="Moderately",3,IF(P189="Quite a bit",4,IF(P189="Extremely",5)))))</f>
        <v>3</v>
      </c>
      <c r="BT189" s="10">
        <f t="shared" ca="1" si="1124"/>
        <v>2</v>
      </c>
      <c r="BU189" s="10">
        <f t="shared" ca="1" si="1124"/>
        <v>2</v>
      </c>
      <c r="BV189" s="10">
        <f t="shared" ca="1" si="1124"/>
        <v>3</v>
      </c>
      <c r="BW189" s="10">
        <f t="shared" ca="1" si="1124"/>
        <v>2</v>
      </c>
      <c r="BX189" s="10">
        <f t="shared" ca="1" si="1124"/>
        <v>5</v>
      </c>
      <c r="BY189" s="10">
        <f t="shared" ca="1" si="1124"/>
        <v>2</v>
      </c>
      <c r="BZ189" s="10">
        <f t="shared" ca="1" si="1124"/>
        <v>3</v>
      </c>
      <c r="CA189" s="10">
        <f t="shared" ca="1" si="1124"/>
        <v>2</v>
      </c>
      <c r="CB189" s="10">
        <f t="shared" ca="1" si="1124"/>
        <v>4</v>
      </c>
      <c r="CC189" s="10">
        <f t="shared" ca="1" si="12"/>
        <v>3</v>
      </c>
      <c r="CD189" s="10">
        <f t="shared" ref="CD189:CH189" ca="1" si="1125">IF(AA189="Not at all",1,IF(AA189="A little bit",2,IF(AA189="Moderately",3,IF(AA189="Quite a bit",4,IF(AA189="Extremely",5)))))</f>
        <v>3</v>
      </c>
      <c r="CE189" s="10">
        <f t="shared" ca="1" si="1125"/>
        <v>5</v>
      </c>
      <c r="CF189" s="10">
        <f t="shared" ca="1" si="1125"/>
        <v>5</v>
      </c>
      <c r="CG189" s="10">
        <f t="shared" ca="1" si="1125"/>
        <v>3</v>
      </c>
      <c r="CH189" s="10">
        <f t="shared" ca="1" si="1125"/>
        <v>2</v>
      </c>
      <c r="CI189" s="10">
        <f t="shared" ref="CI189:CT189" ca="1" si="1126">IF(AF189="Never",1,IF(AF189="Rarely",2,IF(AF189="Sometimes",3,IF(AF189="Often",4,IF(AF189="Very Often",5)))))</f>
        <v>3</v>
      </c>
      <c r="CJ189" s="10">
        <f t="shared" ca="1" si="1126"/>
        <v>3</v>
      </c>
      <c r="CK189" s="10">
        <f t="shared" ca="1" si="1126"/>
        <v>2</v>
      </c>
      <c r="CL189" s="10">
        <f t="shared" ca="1" si="1126"/>
        <v>3</v>
      </c>
      <c r="CM189" s="10">
        <f t="shared" ca="1" si="1126"/>
        <v>2</v>
      </c>
      <c r="CN189" s="10">
        <f t="shared" ca="1" si="1126"/>
        <v>3</v>
      </c>
      <c r="CO189" s="10">
        <f t="shared" ca="1" si="1126"/>
        <v>3</v>
      </c>
      <c r="CP189" s="10">
        <f t="shared" ca="1" si="1126"/>
        <v>2</v>
      </c>
      <c r="CQ189" s="10">
        <f t="shared" ca="1" si="1126"/>
        <v>3</v>
      </c>
      <c r="CR189" s="10">
        <f t="shared" ca="1" si="1126"/>
        <v>2</v>
      </c>
      <c r="CS189" s="10">
        <f t="shared" ca="1" si="1126"/>
        <v>2</v>
      </c>
      <c r="CT189" s="10">
        <f t="shared" ca="1" si="1126"/>
        <v>1</v>
      </c>
      <c r="CU189" s="10">
        <f t="shared" ca="1" si="15"/>
        <v>1</v>
      </c>
      <c r="CV189" s="1">
        <f t="shared" ref="CV189:DE189" ca="1" si="1127">IF(AS189="Strongly Disagree",1,IF(AS189="Disagree",2,IF(AS189="Neutral",3,IF(AS189="Agree",4,IF(AS189="Strongly Agree",5)))))</f>
        <v>2</v>
      </c>
      <c r="CW189" s="1">
        <f t="shared" ca="1" si="1127"/>
        <v>2</v>
      </c>
      <c r="CX189" s="1">
        <f t="shared" ca="1" si="1127"/>
        <v>2</v>
      </c>
      <c r="CY189" s="1">
        <f t="shared" ca="1" si="1127"/>
        <v>1</v>
      </c>
      <c r="CZ189" s="1">
        <f t="shared" ca="1" si="1127"/>
        <v>4</v>
      </c>
      <c r="DA189" s="1">
        <f t="shared" ca="1" si="1127"/>
        <v>2</v>
      </c>
      <c r="DB189" s="1">
        <f t="shared" ca="1" si="1127"/>
        <v>4</v>
      </c>
      <c r="DC189" s="1">
        <f t="shared" ca="1" si="1127"/>
        <v>3</v>
      </c>
      <c r="DD189" s="1">
        <f t="shared" ca="1" si="1127"/>
        <v>4</v>
      </c>
      <c r="DE189" s="1">
        <f t="shared" ca="1" si="1127"/>
        <v>4</v>
      </c>
      <c r="DG189" s="1">
        <f t="shared" ca="1" si="17"/>
        <v>1</v>
      </c>
    </row>
    <row r="190" spans="1:111" ht="15">
      <c r="A190" s="8">
        <f ca="1">IFERROR(__xludf.DUMMYFUNCTION("""COMPUTED_VALUE"""),43803.4439350578)</f>
        <v>43803.443935057803</v>
      </c>
      <c r="B190" s="1" t="str">
        <f ca="1">IFERROR(__xludf.DUMMYFUNCTION("""COMPUTED_VALUE"""),"Yes")</f>
        <v>Yes</v>
      </c>
      <c r="C190" s="3" t="str">
        <f ca="1">IFERROR(__xludf.DUMMYFUNCTION("""COMPUTED_VALUE"""),"Sworn Officer")</f>
        <v>Sworn Officer</v>
      </c>
      <c r="D190" s="1" t="str">
        <f ca="1">IFERROR(__xludf.DUMMYFUNCTION("""COMPUTED_VALUE"""),"")</f>
        <v/>
      </c>
      <c r="E190" s="1" t="str">
        <f ca="1">IFERROR(__xludf.DUMMYFUNCTION("""COMPUTED_VALUE"""),"Moderately")</f>
        <v>Moderately</v>
      </c>
      <c r="F190" s="1" t="str">
        <f ca="1">IFERROR(__xludf.DUMMYFUNCTION("""COMPUTED_VALUE"""),"Yes")</f>
        <v>Yes</v>
      </c>
      <c r="G190" s="1" t="str">
        <f ca="1">IFERROR(__xludf.DUMMYFUNCTION("""COMPUTED_VALUE"""),"Rarely")</f>
        <v>Rarely</v>
      </c>
      <c r="H190" s="1" t="str">
        <f ca="1">IFERROR(__xludf.DUMMYFUNCTION("""COMPUTED_VALUE"""),"Moderately")</f>
        <v>Moderately</v>
      </c>
      <c r="I190" s="1" t="str">
        <f ca="1">IFERROR(__xludf.DUMMYFUNCTION("""COMPUTED_VALUE"""),"Yes")</f>
        <v>Yes</v>
      </c>
      <c r="J190" s="1" t="str">
        <f ca="1">IFERROR(__xludf.DUMMYFUNCTION("""COMPUTED_VALUE"""),"Yes")</f>
        <v>Yes</v>
      </c>
      <c r="K190" s="1" t="str">
        <f ca="1">IFERROR(__xludf.DUMMYFUNCTION("""COMPUTED_VALUE"""),"Rarely")</f>
        <v>Rarely</v>
      </c>
      <c r="L190" s="1" t="str">
        <f ca="1">IFERROR(__xludf.DUMMYFUNCTION("""COMPUTED_VALUE"""),"Strongly Disagree")</f>
        <v>Strongly Disagree</v>
      </c>
      <c r="M190" s="1" t="str">
        <f ca="1">IFERROR(__xludf.DUMMYFUNCTION("""COMPUTED_VALUE"""),"Strongly Disagree")</f>
        <v>Strongly Disagree</v>
      </c>
      <c r="N190" s="1" t="str">
        <f ca="1">IFERROR(__xludf.DUMMYFUNCTION("""COMPUTED_VALUE"""),"A little bit")</f>
        <v>A little bit</v>
      </c>
      <c r="O190" s="1" t="str">
        <f ca="1">IFERROR(__xludf.DUMMYFUNCTION("""COMPUTED_VALUE"""),"Neutral")</f>
        <v>Neutral</v>
      </c>
      <c r="P190" s="1" t="str">
        <f ca="1">IFERROR(__xludf.DUMMYFUNCTION("""COMPUTED_VALUE"""),"Moderately")</f>
        <v>Moderately</v>
      </c>
      <c r="Q190" s="1" t="str">
        <f ca="1">IFERROR(__xludf.DUMMYFUNCTION("""COMPUTED_VALUE"""),"Moderately")</f>
        <v>Moderately</v>
      </c>
      <c r="R190" s="1" t="str">
        <f ca="1">IFERROR(__xludf.DUMMYFUNCTION("""COMPUTED_VALUE"""),"Moderately")</f>
        <v>Moderately</v>
      </c>
      <c r="S190" s="1" t="str">
        <f ca="1">IFERROR(__xludf.DUMMYFUNCTION("""COMPUTED_VALUE"""),"A little bit")</f>
        <v>A little bit</v>
      </c>
      <c r="T190" s="1" t="str">
        <f ca="1">IFERROR(__xludf.DUMMYFUNCTION("""COMPUTED_VALUE"""),"A little bit")</f>
        <v>A little bit</v>
      </c>
      <c r="U190" s="1" t="str">
        <f ca="1">IFERROR(__xludf.DUMMYFUNCTION("""COMPUTED_VALUE"""),"A little bit")</f>
        <v>A little bit</v>
      </c>
      <c r="V190" s="1" t="str">
        <f ca="1">IFERROR(__xludf.DUMMYFUNCTION("""COMPUTED_VALUE"""),"A little bit")</f>
        <v>A little bit</v>
      </c>
      <c r="W190" s="1" t="str">
        <f ca="1">IFERROR(__xludf.DUMMYFUNCTION("""COMPUTED_VALUE"""),"Moderately")</f>
        <v>Moderately</v>
      </c>
      <c r="X190" s="1" t="str">
        <f ca="1">IFERROR(__xludf.DUMMYFUNCTION("""COMPUTED_VALUE"""),"A little bit")</f>
        <v>A little bit</v>
      </c>
      <c r="Y190" s="1" t="str">
        <f ca="1">IFERROR(__xludf.DUMMYFUNCTION("""COMPUTED_VALUE"""),"Moderately")</f>
        <v>Moderately</v>
      </c>
      <c r="Z190" s="1" t="str">
        <f ca="1">IFERROR(__xludf.DUMMYFUNCTION("""COMPUTED_VALUE"""),"Negatively")</f>
        <v>Negatively</v>
      </c>
      <c r="AA190" s="1" t="str">
        <f ca="1">IFERROR(__xludf.DUMMYFUNCTION("""COMPUTED_VALUE"""),"Quite a bit")</f>
        <v>Quite a bit</v>
      </c>
      <c r="AB190" s="1" t="str">
        <f ca="1">IFERROR(__xludf.DUMMYFUNCTION("""COMPUTED_VALUE"""),"A little bit")</f>
        <v>A little bit</v>
      </c>
      <c r="AC190" s="1" t="str">
        <f ca="1">IFERROR(__xludf.DUMMYFUNCTION("""COMPUTED_VALUE"""),"A little bit")</f>
        <v>A little bit</v>
      </c>
      <c r="AD190" s="1" t="str">
        <f ca="1">IFERROR(__xludf.DUMMYFUNCTION("""COMPUTED_VALUE"""),"A little bit")</f>
        <v>A little bit</v>
      </c>
      <c r="AE190" s="1" t="str">
        <f ca="1">IFERROR(__xludf.DUMMYFUNCTION("""COMPUTED_VALUE"""),"Not at all")</f>
        <v>Not at all</v>
      </c>
      <c r="AF190" s="1" t="str">
        <f ca="1">IFERROR(__xludf.DUMMYFUNCTION("""COMPUTED_VALUE"""),"Sometimes")</f>
        <v>Sometimes</v>
      </c>
      <c r="AG190" s="1" t="str">
        <f ca="1">IFERROR(__xludf.DUMMYFUNCTION("""COMPUTED_VALUE"""),"Sometimes")</f>
        <v>Sometimes</v>
      </c>
      <c r="AH190" s="1" t="str">
        <f ca="1">IFERROR(__xludf.DUMMYFUNCTION("""COMPUTED_VALUE"""),"Rarely")</f>
        <v>Rarely</v>
      </c>
      <c r="AI190" s="1" t="str">
        <f ca="1">IFERROR(__xludf.DUMMYFUNCTION("""COMPUTED_VALUE"""),"Sometimes")</f>
        <v>Sometimes</v>
      </c>
      <c r="AJ190" s="1" t="str">
        <f ca="1">IFERROR(__xludf.DUMMYFUNCTION("""COMPUTED_VALUE"""),"Often")</f>
        <v>Often</v>
      </c>
      <c r="AK190" s="1" t="str">
        <f ca="1">IFERROR(__xludf.DUMMYFUNCTION("""COMPUTED_VALUE"""),"Rarely")</f>
        <v>Rarely</v>
      </c>
      <c r="AL190" s="1" t="str">
        <f ca="1">IFERROR(__xludf.DUMMYFUNCTION("""COMPUTED_VALUE"""),"Rarely")</f>
        <v>Rarely</v>
      </c>
      <c r="AM190" s="1" t="str">
        <f ca="1">IFERROR(__xludf.DUMMYFUNCTION("""COMPUTED_VALUE"""),"Rarely")</f>
        <v>Rarely</v>
      </c>
      <c r="AN190" s="1" t="str">
        <f ca="1">IFERROR(__xludf.DUMMYFUNCTION("""COMPUTED_VALUE"""),"Rarely")</f>
        <v>Rarely</v>
      </c>
      <c r="AO190" s="1" t="str">
        <f ca="1">IFERROR(__xludf.DUMMYFUNCTION("""COMPUTED_VALUE"""),"Rarely")</f>
        <v>Rarely</v>
      </c>
      <c r="AP190" s="1" t="str">
        <f ca="1">IFERROR(__xludf.DUMMYFUNCTION("""COMPUTED_VALUE"""),"Sometimes")</f>
        <v>Sometimes</v>
      </c>
      <c r="AQ190" s="1" t="str">
        <f ca="1">IFERROR(__xludf.DUMMYFUNCTION("""COMPUTED_VALUE"""),"Often")</f>
        <v>Often</v>
      </c>
      <c r="AR190" s="1" t="str">
        <f ca="1">IFERROR(__xludf.DUMMYFUNCTION("""COMPUTED_VALUE"""),"(2-3)x’s a Week")</f>
        <v>(2-3)x’s a Week</v>
      </c>
      <c r="AS190" s="1" t="str">
        <f ca="1">IFERROR(__xludf.DUMMYFUNCTION("""COMPUTED_VALUE"""),"Disagree")</f>
        <v>Disagree</v>
      </c>
      <c r="AT190" s="1" t="str">
        <f ca="1">IFERROR(__xludf.DUMMYFUNCTION("""COMPUTED_VALUE"""),"Neutral")</f>
        <v>Neutral</v>
      </c>
      <c r="AU190" s="1" t="str">
        <f ca="1">IFERROR(__xludf.DUMMYFUNCTION("""COMPUTED_VALUE"""),"Strongly Agree")</f>
        <v>Strongly Agree</v>
      </c>
      <c r="AV190" s="1" t="str">
        <f ca="1">IFERROR(__xludf.DUMMYFUNCTION("""COMPUTED_VALUE"""),"Disagree")</f>
        <v>Disagree</v>
      </c>
      <c r="AW190" s="1" t="str">
        <f ca="1">IFERROR(__xludf.DUMMYFUNCTION("""COMPUTED_VALUE"""),"Agree")</f>
        <v>Agree</v>
      </c>
      <c r="AX190" s="1" t="str">
        <f ca="1">IFERROR(__xludf.DUMMYFUNCTION("""COMPUTED_VALUE"""),"Agree")</f>
        <v>Agree</v>
      </c>
      <c r="AY190" s="1" t="str">
        <f ca="1">IFERROR(__xludf.DUMMYFUNCTION("""COMPUTED_VALUE"""),"Strongly Agree")</f>
        <v>Strongly Agree</v>
      </c>
      <c r="AZ190" s="1" t="str">
        <f ca="1">IFERROR(__xludf.DUMMYFUNCTION("""COMPUTED_VALUE"""),"Agree")</f>
        <v>Agree</v>
      </c>
      <c r="BA190" s="1" t="str">
        <f ca="1">IFERROR(__xludf.DUMMYFUNCTION("""COMPUTED_VALUE"""),"Neutral")</f>
        <v>Neutral</v>
      </c>
      <c r="BB190" s="1" t="str">
        <f ca="1">IFERROR(__xludf.DUMMYFUNCTION("""COMPUTED_VALUE"""),"Neutral")</f>
        <v>Neutral</v>
      </c>
      <c r="BC190" s="1" t="str">
        <f ca="1">IFERROR(__xludf.DUMMYFUNCTION("""COMPUTED_VALUE"""),"Drinking Alcohol (4 or more drinks), Isolate Yourself, Exercise, Participate in Healthy Recreation/Hobbies")</f>
        <v>Drinking Alcohol (4 or more drinks), Isolate Yourself, Exercise, Participate in Healthy Recreation/Hobbies</v>
      </c>
      <c r="BD190" s="1" t="str">
        <f ca="1">IFERROR(__xludf.DUMMYFUNCTION("""COMPUTED_VALUE"""),"Rarely")</f>
        <v>Rarely</v>
      </c>
      <c r="BF190" s="1">
        <f t="shared" ca="1" si="0"/>
        <v>1</v>
      </c>
      <c r="BG190" s="7" t="b">
        <f t="shared" ca="1" si="1"/>
        <v>0</v>
      </c>
      <c r="BH190" s="1">
        <f t="shared" ca="1" si="2"/>
        <v>3</v>
      </c>
      <c r="BI190" s="10">
        <f t="shared" ca="1" si="3"/>
        <v>1</v>
      </c>
      <c r="BJ190" s="10">
        <f t="shared" ca="1" si="4"/>
        <v>2</v>
      </c>
      <c r="BK190" s="10">
        <f t="shared" ca="1" si="5"/>
        <v>3</v>
      </c>
      <c r="BL190" s="10">
        <f t="shared" ref="BL190:BM190" ca="1" si="1128">IF(I190="Yes",1,IF(I190="No",2))</f>
        <v>1</v>
      </c>
      <c r="BM190" s="10">
        <f t="shared" ca="1" si="1128"/>
        <v>1</v>
      </c>
      <c r="BN190" s="10">
        <f t="shared" ca="1" si="7"/>
        <v>2</v>
      </c>
      <c r="BO190" s="10">
        <f t="shared" ref="BO190:BP190" ca="1" si="1129">IF(L190="Strongly Disagree",1,IF(L190="Disagree",2,IF(L190="Neutral",3,IF(L190="Agree",4,IF(L190="Strongly Agree",5)))))</f>
        <v>1</v>
      </c>
      <c r="BP190" s="10">
        <f t="shared" ca="1" si="1129"/>
        <v>1</v>
      </c>
      <c r="BQ190" s="10">
        <f t="shared" ca="1" si="9"/>
        <v>2</v>
      </c>
      <c r="BR190" s="1">
        <f t="shared" ca="1" si="10"/>
        <v>3</v>
      </c>
      <c r="BS190" s="10">
        <f t="shared" ref="BS190:CB190" ca="1" si="1130">IF(P190="Not at all",1,IF(P190="A little bit",2,IF(P190="Moderately",3,IF(P190="Quite a bit",4,IF(P190="Extremely",5)))))</f>
        <v>3</v>
      </c>
      <c r="BT190" s="10">
        <f t="shared" ca="1" si="1130"/>
        <v>3</v>
      </c>
      <c r="BU190" s="10">
        <f t="shared" ca="1" si="1130"/>
        <v>3</v>
      </c>
      <c r="BV190" s="10">
        <f t="shared" ca="1" si="1130"/>
        <v>2</v>
      </c>
      <c r="BW190" s="10">
        <f t="shared" ca="1" si="1130"/>
        <v>2</v>
      </c>
      <c r="BX190" s="10">
        <f t="shared" ca="1" si="1130"/>
        <v>2</v>
      </c>
      <c r="BY190" s="10">
        <f t="shared" ca="1" si="1130"/>
        <v>2</v>
      </c>
      <c r="BZ190" s="10">
        <f t="shared" ca="1" si="1130"/>
        <v>3</v>
      </c>
      <c r="CA190" s="10">
        <f t="shared" ca="1" si="1130"/>
        <v>2</v>
      </c>
      <c r="CB190" s="10">
        <f t="shared" ca="1" si="1130"/>
        <v>3</v>
      </c>
      <c r="CC190" s="10">
        <f t="shared" ca="1" si="12"/>
        <v>1</v>
      </c>
      <c r="CD190" s="10">
        <f t="shared" ref="CD190:CH190" ca="1" si="1131">IF(AA190="Not at all",1,IF(AA190="A little bit",2,IF(AA190="Moderately",3,IF(AA190="Quite a bit",4,IF(AA190="Extremely",5)))))</f>
        <v>4</v>
      </c>
      <c r="CE190" s="10">
        <f t="shared" ca="1" si="1131"/>
        <v>2</v>
      </c>
      <c r="CF190" s="10">
        <f t="shared" ca="1" si="1131"/>
        <v>2</v>
      </c>
      <c r="CG190" s="10">
        <f t="shared" ca="1" si="1131"/>
        <v>2</v>
      </c>
      <c r="CH190" s="10">
        <f t="shared" ca="1" si="1131"/>
        <v>1</v>
      </c>
      <c r="CI190" s="10">
        <f t="shared" ref="CI190:CT190" ca="1" si="1132">IF(AF190="Never",1,IF(AF190="Rarely",2,IF(AF190="Sometimes",3,IF(AF190="Often",4,IF(AF190="Very Often",5)))))</f>
        <v>3</v>
      </c>
      <c r="CJ190" s="10">
        <f t="shared" ca="1" si="1132"/>
        <v>3</v>
      </c>
      <c r="CK190" s="10">
        <f t="shared" ca="1" si="1132"/>
        <v>2</v>
      </c>
      <c r="CL190" s="10">
        <f t="shared" ca="1" si="1132"/>
        <v>3</v>
      </c>
      <c r="CM190" s="10">
        <f t="shared" ca="1" si="1132"/>
        <v>4</v>
      </c>
      <c r="CN190" s="10">
        <f t="shared" ca="1" si="1132"/>
        <v>2</v>
      </c>
      <c r="CO190" s="10">
        <f t="shared" ca="1" si="1132"/>
        <v>2</v>
      </c>
      <c r="CP190" s="10">
        <f t="shared" ca="1" si="1132"/>
        <v>2</v>
      </c>
      <c r="CQ190" s="10">
        <f t="shared" ca="1" si="1132"/>
        <v>2</v>
      </c>
      <c r="CR190" s="10">
        <f t="shared" ca="1" si="1132"/>
        <v>2</v>
      </c>
      <c r="CS190" s="10">
        <f t="shared" ca="1" si="1132"/>
        <v>3</v>
      </c>
      <c r="CT190" s="10">
        <f t="shared" ca="1" si="1132"/>
        <v>4</v>
      </c>
      <c r="CU190" s="10" t="b">
        <f t="shared" ca="1" si="15"/>
        <v>0</v>
      </c>
      <c r="CV190" s="1">
        <f t="shared" ref="CV190:DE190" ca="1" si="1133">IF(AS190="Strongly Disagree",1,IF(AS190="Disagree",2,IF(AS190="Neutral",3,IF(AS190="Agree",4,IF(AS190="Strongly Agree",5)))))</f>
        <v>2</v>
      </c>
      <c r="CW190" s="1">
        <f t="shared" ca="1" si="1133"/>
        <v>3</v>
      </c>
      <c r="CX190" s="1">
        <f t="shared" ca="1" si="1133"/>
        <v>5</v>
      </c>
      <c r="CY190" s="1">
        <f t="shared" ca="1" si="1133"/>
        <v>2</v>
      </c>
      <c r="CZ190" s="1">
        <f t="shared" ca="1" si="1133"/>
        <v>4</v>
      </c>
      <c r="DA190" s="1">
        <f t="shared" ca="1" si="1133"/>
        <v>4</v>
      </c>
      <c r="DB190" s="1">
        <f t="shared" ca="1" si="1133"/>
        <v>5</v>
      </c>
      <c r="DC190" s="1">
        <f t="shared" ca="1" si="1133"/>
        <v>4</v>
      </c>
      <c r="DD190" s="1">
        <f t="shared" ca="1" si="1133"/>
        <v>3</v>
      </c>
      <c r="DE190" s="1">
        <f t="shared" ca="1" si="1133"/>
        <v>3</v>
      </c>
      <c r="DG190" s="1">
        <f t="shared" ca="1" si="17"/>
        <v>2</v>
      </c>
    </row>
    <row r="191" spans="1:111" ht="15">
      <c r="A191" s="8">
        <f ca="1">IFERROR(__xludf.DUMMYFUNCTION("""COMPUTED_VALUE"""),43803.4768415393)</f>
        <v>43803.476841539297</v>
      </c>
      <c r="B191" s="1" t="str">
        <f ca="1">IFERROR(__xludf.DUMMYFUNCTION("""COMPUTED_VALUE"""),"Yes")</f>
        <v>Yes</v>
      </c>
      <c r="C191" s="3" t="str">
        <f ca="1">IFERROR(__xludf.DUMMYFUNCTION("""COMPUTED_VALUE"""),"Sworn Officer")</f>
        <v>Sworn Officer</v>
      </c>
      <c r="D191" s="1" t="str">
        <f ca="1">IFERROR(__xludf.DUMMYFUNCTION("""COMPUTED_VALUE"""),"20+ years")</f>
        <v>20+ years</v>
      </c>
      <c r="E191" s="1" t="str">
        <f ca="1">IFERROR(__xludf.DUMMYFUNCTION("""COMPUTED_VALUE"""),"Moderately")</f>
        <v>Moderately</v>
      </c>
      <c r="F191" s="1" t="str">
        <f ca="1">IFERROR(__xludf.DUMMYFUNCTION("""COMPUTED_VALUE"""),"Yes")</f>
        <v>Yes</v>
      </c>
      <c r="G191" s="1" t="str">
        <f ca="1">IFERROR(__xludf.DUMMYFUNCTION("""COMPUTED_VALUE"""),"Rarely")</f>
        <v>Rarely</v>
      </c>
      <c r="H191" s="1" t="str">
        <f ca="1">IFERROR(__xludf.DUMMYFUNCTION("""COMPUTED_VALUE"""),"A little bit")</f>
        <v>A little bit</v>
      </c>
      <c r="I191" s="1" t="str">
        <f ca="1">IFERROR(__xludf.DUMMYFUNCTION("""COMPUTED_VALUE"""),"Yes")</f>
        <v>Yes</v>
      </c>
      <c r="J191" s="1" t="str">
        <f ca="1">IFERROR(__xludf.DUMMYFUNCTION("""COMPUTED_VALUE"""),"No")</f>
        <v>No</v>
      </c>
      <c r="K191" s="1" t="str">
        <f ca="1">IFERROR(__xludf.DUMMYFUNCTION("""COMPUTED_VALUE"""),"Rarely")</f>
        <v>Rarely</v>
      </c>
      <c r="L191" s="1" t="str">
        <f ca="1">IFERROR(__xludf.DUMMYFUNCTION("""COMPUTED_VALUE"""),"Neutral")</f>
        <v>Neutral</v>
      </c>
      <c r="M191" s="1" t="str">
        <f ca="1">IFERROR(__xludf.DUMMYFUNCTION("""COMPUTED_VALUE"""),"Disagree")</f>
        <v>Disagree</v>
      </c>
      <c r="N191" s="1" t="str">
        <f ca="1">IFERROR(__xludf.DUMMYFUNCTION("""COMPUTED_VALUE"""),"Not at all")</f>
        <v>Not at all</v>
      </c>
      <c r="O191" s="1" t="str">
        <f ca="1">IFERROR(__xludf.DUMMYFUNCTION("""COMPUTED_VALUE"""),"Agree")</f>
        <v>Agree</v>
      </c>
      <c r="P191" s="1" t="str">
        <f ca="1">IFERROR(__xludf.DUMMYFUNCTION("""COMPUTED_VALUE"""),"Quite a bit")</f>
        <v>Quite a bit</v>
      </c>
      <c r="Q191" s="1" t="str">
        <f ca="1">IFERROR(__xludf.DUMMYFUNCTION("""COMPUTED_VALUE"""),"Moderately")</f>
        <v>Moderately</v>
      </c>
      <c r="R191" s="1" t="str">
        <f ca="1">IFERROR(__xludf.DUMMYFUNCTION("""COMPUTED_VALUE"""),"A little bit")</f>
        <v>A little bit</v>
      </c>
      <c r="S191" s="1" t="str">
        <f ca="1">IFERROR(__xludf.DUMMYFUNCTION("""COMPUTED_VALUE"""),"A little bit")</f>
        <v>A little bit</v>
      </c>
      <c r="T191" s="1" t="str">
        <f ca="1">IFERROR(__xludf.DUMMYFUNCTION("""COMPUTED_VALUE"""),"A little bit")</f>
        <v>A little bit</v>
      </c>
      <c r="U191" s="1" t="str">
        <f ca="1">IFERROR(__xludf.DUMMYFUNCTION("""COMPUTED_VALUE"""),"A little bit")</f>
        <v>A little bit</v>
      </c>
      <c r="V191" s="1" t="str">
        <f ca="1">IFERROR(__xludf.DUMMYFUNCTION("""COMPUTED_VALUE"""),"A little bit")</f>
        <v>A little bit</v>
      </c>
      <c r="W191" s="1" t="str">
        <f ca="1">IFERROR(__xludf.DUMMYFUNCTION("""COMPUTED_VALUE"""),"Not at all")</f>
        <v>Not at all</v>
      </c>
      <c r="X191" s="1" t="str">
        <f ca="1">IFERROR(__xludf.DUMMYFUNCTION("""COMPUTED_VALUE"""),"Not at all")</f>
        <v>Not at all</v>
      </c>
      <c r="Y191" s="1" t="str">
        <f ca="1">IFERROR(__xludf.DUMMYFUNCTION("""COMPUTED_VALUE"""),"Not at all")</f>
        <v>Not at all</v>
      </c>
      <c r="Z191" s="1" t="str">
        <f ca="1">IFERROR(__xludf.DUMMYFUNCTION("""COMPUTED_VALUE"""),"Negatively")</f>
        <v>Negatively</v>
      </c>
      <c r="AA191" s="1" t="str">
        <f ca="1">IFERROR(__xludf.DUMMYFUNCTION("""COMPUTED_VALUE"""),"Quite a bit")</f>
        <v>Quite a bit</v>
      </c>
      <c r="AB191" s="1" t="str">
        <f ca="1">IFERROR(__xludf.DUMMYFUNCTION("""COMPUTED_VALUE"""),"Not at all")</f>
        <v>Not at all</v>
      </c>
      <c r="AC191" s="1" t="str">
        <f ca="1">IFERROR(__xludf.DUMMYFUNCTION("""COMPUTED_VALUE"""),"Not at all")</f>
        <v>Not at all</v>
      </c>
      <c r="AD191" s="1" t="str">
        <f ca="1">IFERROR(__xludf.DUMMYFUNCTION("""COMPUTED_VALUE"""),"Not at all")</f>
        <v>Not at all</v>
      </c>
      <c r="AE191" s="1" t="str">
        <f ca="1">IFERROR(__xludf.DUMMYFUNCTION("""COMPUTED_VALUE"""),"Not at all")</f>
        <v>Not at all</v>
      </c>
      <c r="AF191" s="1" t="str">
        <f ca="1">IFERROR(__xludf.DUMMYFUNCTION("""COMPUTED_VALUE"""),"Never")</f>
        <v>Never</v>
      </c>
      <c r="AG191" s="1" t="str">
        <f ca="1">IFERROR(__xludf.DUMMYFUNCTION("""COMPUTED_VALUE"""),"Never")</f>
        <v>Never</v>
      </c>
      <c r="AH191" s="1" t="str">
        <f ca="1">IFERROR(__xludf.DUMMYFUNCTION("""COMPUTED_VALUE"""),"Never")</f>
        <v>Never</v>
      </c>
      <c r="AI191" s="1" t="str">
        <f ca="1">IFERROR(__xludf.DUMMYFUNCTION("""COMPUTED_VALUE"""),"Sometimes")</f>
        <v>Sometimes</v>
      </c>
      <c r="AJ191" s="1" t="str">
        <f ca="1">IFERROR(__xludf.DUMMYFUNCTION("""COMPUTED_VALUE"""),"Sometimes")</f>
        <v>Sometimes</v>
      </c>
      <c r="AK191" s="1" t="str">
        <f ca="1">IFERROR(__xludf.DUMMYFUNCTION("""COMPUTED_VALUE"""),"Rarely")</f>
        <v>Rarely</v>
      </c>
      <c r="AL191" s="1" t="str">
        <f ca="1">IFERROR(__xludf.DUMMYFUNCTION("""COMPUTED_VALUE"""),"Never")</f>
        <v>Never</v>
      </c>
      <c r="AM191" s="1" t="str">
        <f ca="1">IFERROR(__xludf.DUMMYFUNCTION("""COMPUTED_VALUE"""),"Never")</f>
        <v>Never</v>
      </c>
      <c r="AN191" s="1" t="str">
        <f ca="1">IFERROR(__xludf.DUMMYFUNCTION("""COMPUTED_VALUE"""),"Sometimes")</f>
        <v>Sometimes</v>
      </c>
      <c r="AO191" s="1" t="str">
        <f ca="1">IFERROR(__xludf.DUMMYFUNCTION("""COMPUTED_VALUE"""),"Sometimes")</f>
        <v>Sometimes</v>
      </c>
      <c r="AP191" s="1" t="str">
        <f ca="1">IFERROR(__xludf.DUMMYFUNCTION("""COMPUTED_VALUE"""),"Never")</f>
        <v>Never</v>
      </c>
      <c r="AQ191" s="1" t="str">
        <f ca="1">IFERROR(__xludf.DUMMYFUNCTION("""COMPUTED_VALUE"""),"Never")</f>
        <v>Never</v>
      </c>
      <c r="AR191" s="1" t="str">
        <f ca="1">IFERROR(__xludf.DUMMYFUNCTION("""COMPUTED_VALUE"""),"")</f>
        <v/>
      </c>
      <c r="AS191" s="1" t="str">
        <f ca="1">IFERROR(__xludf.DUMMYFUNCTION("""COMPUTED_VALUE"""),"Neutral")</f>
        <v>Neutral</v>
      </c>
      <c r="AT191" s="1" t="str">
        <f ca="1">IFERROR(__xludf.DUMMYFUNCTION("""COMPUTED_VALUE"""),"Neutral")</f>
        <v>Neutral</v>
      </c>
      <c r="AU191" s="1" t="str">
        <f ca="1">IFERROR(__xludf.DUMMYFUNCTION("""COMPUTED_VALUE"""),"Agree")</f>
        <v>Agree</v>
      </c>
      <c r="AV191" s="1" t="str">
        <f ca="1">IFERROR(__xludf.DUMMYFUNCTION("""COMPUTED_VALUE"""),"Neutral")</f>
        <v>Neutral</v>
      </c>
      <c r="AW191" s="1" t="str">
        <f ca="1">IFERROR(__xludf.DUMMYFUNCTION("""COMPUTED_VALUE"""),"Neutral")</f>
        <v>Neutral</v>
      </c>
      <c r="AX191" s="1" t="str">
        <f ca="1">IFERROR(__xludf.DUMMYFUNCTION("""COMPUTED_VALUE"""),"Agree")</f>
        <v>Agree</v>
      </c>
      <c r="AY191" s="1" t="str">
        <f ca="1">IFERROR(__xludf.DUMMYFUNCTION("""COMPUTED_VALUE"""),"Agree")</f>
        <v>Agree</v>
      </c>
      <c r="AZ191" s="1" t="str">
        <f ca="1">IFERROR(__xludf.DUMMYFUNCTION("""COMPUTED_VALUE"""),"Neutral")</f>
        <v>Neutral</v>
      </c>
      <c r="BA191" s="1" t="str">
        <f ca="1">IFERROR(__xludf.DUMMYFUNCTION("""COMPUTED_VALUE"""),"Agree")</f>
        <v>Agree</v>
      </c>
      <c r="BB191" s="1" t="str">
        <f ca="1">IFERROR(__xludf.DUMMYFUNCTION("""COMPUTED_VALUE"""),"Disagree")</f>
        <v>Disagree</v>
      </c>
      <c r="BC191" s="1" t="str">
        <f ca="1">IFERROR(__xludf.DUMMYFUNCTION("""COMPUTED_VALUE"""),"Talk to others outside of the department about your hard shift, Participate in Healthy Recreation/Hobbies, Talk to only those inside the department about your hard shift")</f>
        <v>Talk to others outside of the department about your hard shift, Participate in Healthy Recreation/Hobbies, Talk to only those inside the department about your hard shift</v>
      </c>
      <c r="BD191" s="1" t="str">
        <f ca="1">IFERROR(__xludf.DUMMYFUNCTION("""COMPUTED_VALUE"""),"Sometimes")</f>
        <v>Sometimes</v>
      </c>
      <c r="BF191" s="1">
        <f t="shared" ca="1" si="0"/>
        <v>1</v>
      </c>
      <c r="BG191" s="7">
        <f t="shared" ca="1" si="1"/>
        <v>4</v>
      </c>
      <c r="BH191" s="1">
        <f t="shared" ca="1" si="2"/>
        <v>3</v>
      </c>
      <c r="BI191" s="10">
        <f t="shared" ca="1" si="3"/>
        <v>1</v>
      </c>
      <c r="BJ191" s="10">
        <f t="shared" ca="1" si="4"/>
        <v>2</v>
      </c>
      <c r="BK191" s="10">
        <f t="shared" ca="1" si="5"/>
        <v>2</v>
      </c>
      <c r="BL191" s="10">
        <f t="shared" ref="BL191:BM191" ca="1" si="1134">IF(I191="Yes",1,IF(I191="No",2))</f>
        <v>1</v>
      </c>
      <c r="BM191" s="10">
        <f t="shared" ca="1" si="1134"/>
        <v>2</v>
      </c>
      <c r="BN191" s="10">
        <f t="shared" ca="1" si="7"/>
        <v>2</v>
      </c>
      <c r="BO191" s="10">
        <f t="shared" ref="BO191:BP191" ca="1" si="1135">IF(L191="Strongly Disagree",1,IF(L191="Disagree",2,IF(L191="Neutral",3,IF(L191="Agree",4,IF(L191="Strongly Agree",5)))))</f>
        <v>3</v>
      </c>
      <c r="BP191" s="10">
        <f t="shared" ca="1" si="1135"/>
        <v>2</v>
      </c>
      <c r="BQ191" s="10">
        <f t="shared" ca="1" si="9"/>
        <v>1</v>
      </c>
      <c r="BR191" s="1">
        <f t="shared" ca="1" si="10"/>
        <v>4</v>
      </c>
      <c r="BS191" s="10">
        <f t="shared" ref="BS191:CB191" ca="1" si="1136">IF(P191="Not at all",1,IF(P191="A little bit",2,IF(P191="Moderately",3,IF(P191="Quite a bit",4,IF(P191="Extremely",5)))))</f>
        <v>4</v>
      </c>
      <c r="BT191" s="10">
        <f t="shared" ca="1" si="1136"/>
        <v>3</v>
      </c>
      <c r="BU191" s="10">
        <f t="shared" ca="1" si="1136"/>
        <v>2</v>
      </c>
      <c r="BV191" s="10">
        <f t="shared" ca="1" si="1136"/>
        <v>2</v>
      </c>
      <c r="BW191" s="10">
        <f t="shared" ca="1" si="1136"/>
        <v>2</v>
      </c>
      <c r="BX191" s="10">
        <f t="shared" ca="1" si="1136"/>
        <v>2</v>
      </c>
      <c r="BY191" s="10">
        <f t="shared" ca="1" si="1136"/>
        <v>2</v>
      </c>
      <c r="BZ191" s="10">
        <f t="shared" ca="1" si="1136"/>
        <v>1</v>
      </c>
      <c r="CA191" s="10">
        <f t="shared" ca="1" si="1136"/>
        <v>1</v>
      </c>
      <c r="CB191" s="10">
        <f t="shared" ca="1" si="1136"/>
        <v>1</v>
      </c>
      <c r="CC191" s="10">
        <f t="shared" ca="1" si="12"/>
        <v>1</v>
      </c>
      <c r="CD191" s="10">
        <f t="shared" ref="CD191:CH191" ca="1" si="1137">IF(AA191="Not at all",1,IF(AA191="A little bit",2,IF(AA191="Moderately",3,IF(AA191="Quite a bit",4,IF(AA191="Extremely",5)))))</f>
        <v>4</v>
      </c>
      <c r="CE191" s="10">
        <f t="shared" ca="1" si="1137"/>
        <v>1</v>
      </c>
      <c r="CF191" s="10">
        <f t="shared" ca="1" si="1137"/>
        <v>1</v>
      </c>
      <c r="CG191" s="10">
        <f t="shared" ca="1" si="1137"/>
        <v>1</v>
      </c>
      <c r="CH191" s="10">
        <f t="shared" ca="1" si="1137"/>
        <v>1</v>
      </c>
      <c r="CI191" s="10">
        <f t="shared" ref="CI191:CT191" ca="1" si="1138">IF(AF191="Never",1,IF(AF191="Rarely",2,IF(AF191="Sometimes",3,IF(AF191="Often",4,IF(AF191="Very Often",5)))))</f>
        <v>1</v>
      </c>
      <c r="CJ191" s="10">
        <f t="shared" ca="1" si="1138"/>
        <v>1</v>
      </c>
      <c r="CK191" s="10">
        <f t="shared" ca="1" si="1138"/>
        <v>1</v>
      </c>
      <c r="CL191" s="10">
        <f t="shared" ca="1" si="1138"/>
        <v>3</v>
      </c>
      <c r="CM191" s="10">
        <f t="shared" ca="1" si="1138"/>
        <v>3</v>
      </c>
      <c r="CN191" s="10">
        <f t="shared" ca="1" si="1138"/>
        <v>2</v>
      </c>
      <c r="CO191" s="10">
        <f t="shared" ca="1" si="1138"/>
        <v>1</v>
      </c>
      <c r="CP191" s="10">
        <f t="shared" ca="1" si="1138"/>
        <v>1</v>
      </c>
      <c r="CQ191" s="10">
        <f t="shared" ca="1" si="1138"/>
        <v>3</v>
      </c>
      <c r="CR191" s="10">
        <f t="shared" ca="1" si="1138"/>
        <v>3</v>
      </c>
      <c r="CS191" s="10">
        <f t="shared" ca="1" si="1138"/>
        <v>1</v>
      </c>
      <c r="CT191" s="10">
        <f t="shared" ca="1" si="1138"/>
        <v>1</v>
      </c>
      <c r="CU191" s="10" t="b">
        <f t="shared" ca="1" si="15"/>
        <v>0</v>
      </c>
      <c r="CV191" s="1">
        <f t="shared" ref="CV191:DE191" ca="1" si="1139">IF(AS191="Strongly Disagree",1,IF(AS191="Disagree",2,IF(AS191="Neutral",3,IF(AS191="Agree",4,IF(AS191="Strongly Agree",5)))))</f>
        <v>3</v>
      </c>
      <c r="CW191" s="1">
        <f t="shared" ca="1" si="1139"/>
        <v>3</v>
      </c>
      <c r="CX191" s="1">
        <f t="shared" ca="1" si="1139"/>
        <v>4</v>
      </c>
      <c r="CY191" s="1">
        <f t="shared" ca="1" si="1139"/>
        <v>3</v>
      </c>
      <c r="CZ191" s="1">
        <f t="shared" ca="1" si="1139"/>
        <v>3</v>
      </c>
      <c r="DA191" s="1">
        <f t="shared" ca="1" si="1139"/>
        <v>4</v>
      </c>
      <c r="DB191" s="1">
        <f t="shared" ca="1" si="1139"/>
        <v>4</v>
      </c>
      <c r="DC191" s="1">
        <f t="shared" ca="1" si="1139"/>
        <v>3</v>
      </c>
      <c r="DD191" s="1">
        <f t="shared" ca="1" si="1139"/>
        <v>4</v>
      </c>
      <c r="DE191" s="1">
        <f t="shared" ca="1" si="1139"/>
        <v>2</v>
      </c>
      <c r="DG191" s="1">
        <f t="shared" ca="1" si="17"/>
        <v>3</v>
      </c>
    </row>
    <row r="192" spans="1:111" ht="15">
      <c r="A192" s="8">
        <f ca="1">IFERROR(__xludf.DUMMYFUNCTION("""COMPUTED_VALUE"""),43803.4900290277)</f>
        <v>43803.4900290277</v>
      </c>
      <c r="B192" s="1" t="str">
        <f ca="1">IFERROR(__xludf.DUMMYFUNCTION("""COMPUTED_VALUE"""),"Yes")</f>
        <v>Yes</v>
      </c>
      <c r="C192" s="3" t="str">
        <f ca="1">IFERROR(__xludf.DUMMYFUNCTION("""COMPUTED_VALUE"""),"Sworn Officer")</f>
        <v>Sworn Officer</v>
      </c>
      <c r="D192" s="1" t="str">
        <f ca="1">IFERROR(__xludf.DUMMYFUNCTION("""COMPUTED_VALUE"""),"14-20 years")</f>
        <v>14-20 years</v>
      </c>
      <c r="E192" s="1" t="str">
        <f ca="1">IFERROR(__xludf.DUMMYFUNCTION("""COMPUTED_VALUE"""),"A little bit")</f>
        <v>A little bit</v>
      </c>
      <c r="F192" s="1" t="str">
        <f ca="1">IFERROR(__xludf.DUMMYFUNCTION("""COMPUTED_VALUE"""),"Yes")</f>
        <v>Yes</v>
      </c>
      <c r="G192" s="1" t="str">
        <f ca="1">IFERROR(__xludf.DUMMYFUNCTION("""COMPUTED_VALUE"""),"Sometimes")</f>
        <v>Sometimes</v>
      </c>
      <c r="H192" s="1" t="str">
        <f ca="1">IFERROR(__xludf.DUMMYFUNCTION("""COMPUTED_VALUE"""),"Not at all")</f>
        <v>Not at all</v>
      </c>
      <c r="I192" s="1" t="str">
        <f ca="1">IFERROR(__xludf.DUMMYFUNCTION("""COMPUTED_VALUE"""),"No")</f>
        <v>No</v>
      </c>
      <c r="J192" s="1" t="str">
        <f ca="1">IFERROR(__xludf.DUMMYFUNCTION("""COMPUTED_VALUE"""),"Yes")</f>
        <v>Yes</v>
      </c>
      <c r="K192" s="1" t="str">
        <f ca="1">IFERROR(__xludf.DUMMYFUNCTION("""COMPUTED_VALUE"""),"Rarely")</f>
        <v>Rarely</v>
      </c>
      <c r="L192" s="1" t="str">
        <f ca="1">IFERROR(__xludf.DUMMYFUNCTION("""COMPUTED_VALUE"""),"Agree")</f>
        <v>Agree</v>
      </c>
      <c r="M192" s="1" t="str">
        <f ca="1">IFERROR(__xludf.DUMMYFUNCTION("""COMPUTED_VALUE"""),"Strongly Agree")</f>
        <v>Strongly Agree</v>
      </c>
      <c r="N192" s="1" t="str">
        <f ca="1">IFERROR(__xludf.DUMMYFUNCTION("""COMPUTED_VALUE"""),"A little bit")</f>
        <v>A little bit</v>
      </c>
      <c r="O192" s="1" t="str">
        <f ca="1">IFERROR(__xludf.DUMMYFUNCTION("""COMPUTED_VALUE"""),"Neutral")</f>
        <v>Neutral</v>
      </c>
      <c r="P192" s="1" t="str">
        <f ca="1">IFERROR(__xludf.DUMMYFUNCTION("""COMPUTED_VALUE"""),"Moderately")</f>
        <v>Moderately</v>
      </c>
      <c r="Q192" s="1" t="str">
        <f ca="1">IFERROR(__xludf.DUMMYFUNCTION("""COMPUTED_VALUE"""),"Quite a bit")</f>
        <v>Quite a bit</v>
      </c>
      <c r="R192" s="1" t="str">
        <f ca="1">IFERROR(__xludf.DUMMYFUNCTION("""COMPUTED_VALUE"""),"Moderately")</f>
        <v>Moderately</v>
      </c>
      <c r="S192" s="1" t="str">
        <f ca="1">IFERROR(__xludf.DUMMYFUNCTION("""COMPUTED_VALUE"""),"Moderately")</f>
        <v>Moderately</v>
      </c>
      <c r="T192" s="1" t="str">
        <f ca="1">IFERROR(__xludf.DUMMYFUNCTION("""COMPUTED_VALUE"""),"Moderately")</f>
        <v>Moderately</v>
      </c>
      <c r="U192" s="1" t="str">
        <f ca="1">IFERROR(__xludf.DUMMYFUNCTION("""COMPUTED_VALUE"""),"Quite a bit")</f>
        <v>Quite a bit</v>
      </c>
      <c r="V192" s="1" t="str">
        <f ca="1">IFERROR(__xludf.DUMMYFUNCTION("""COMPUTED_VALUE"""),"Extremely")</f>
        <v>Extremely</v>
      </c>
      <c r="W192" s="1" t="str">
        <f ca="1">IFERROR(__xludf.DUMMYFUNCTION("""COMPUTED_VALUE"""),"A little bit")</f>
        <v>A little bit</v>
      </c>
      <c r="X192" s="1" t="str">
        <f ca="1">IFERROR(__xludf.DUMMYFUNCTION("""COMPUTED_VALUE"""),"Moderately")</f>
        <v>Moderately</v>
      </c>
      <c r="Y192" s="1" t="str">
        <f ca="1">IFERROR(__xludf.DUMMYFUNCTION("""COMPUTED_VALUE"""),"Extremely")</f>
        <v>Extremely</v>
      </c>
      <c r="Z192" s="1" t="str">
        <f ca="1">IFERROR(__xludf.DUMMYFUNCTION("""COMPUTED_VALUE"""),"Not at all")</f>
        <v>Not at all</v>
      </c>
      <c r="AA192" s="1" t="str">
        <f ca="1">IFERROR(__xludf.DUMMYFUNCTION("""COMPUTED_VALUE"""),"A little bit")</f>
        <v>A little bit</v>
      </c>
      <c r="AB192" s="1" t="str">
        <f ca="1">IFERROR(__xludf.DUMMYFUNCTION("""COMPUTED_VALUE"""),"Moderately")</f>
        <v>Moderately</v>
      </c>
      <c r="AC192" s="1" t="str">
        <f ca="1">IFERROR(__xludf.DUMMYFUNCTION("""COMPUTED_VALUE"""),"Moderately")</f>
        <v>Moderately</v>
      </c>
      <c r="AD192" s="1" t="str">
        <f ca="1">IFERROR(__xludf.DUMMYFUNCTION("""COMPUTED_VALUE"""),"Not at all")</f>
        <v>Not at all</v>
      </c>
      <c r="AE192" s="1" t="str">
        <f ca="1">IFERROR(__xludf.DUMMYFUNCTION("""COMPUTED_VALUE"""),"Not at all")</f>
        <v>Not at all</v>
      </c>
      <c r="AF192" s="1" t="str">
        <f ca="1">IFERROR(__xludf.DUMMYFUNCTION("""COMPUTED_VALUE"""),"Rarely")</f>
        <v>Rarely</v>
      </c>
      <c r="AG192" s="1" t="str">
        <f ca="1">IFERROR(__xludf.DUMMYFUNCTION("""COMPUTED_VALUE"""),"Rarely")</f>
        <v>Rarely</v>
      </c>
      <c r="AH192" s="1" t="str">
        <f ca="1">IFERROR(__xludf.DUMMYFUNCTION("""COMPUTED_VALUE"""),"Never")</f>
        <v>Never</v>
      </c>
      <c r="AI192" s="1" t="str">
        <f ca="1">IFERROR(__xludf.DUMMYFUNCTION("""COMPUTED_VALUE"""),"Sometimes")</f>
        <v>Sometimes</v>
      </c>
      <c r="AJ192" s="1" t="str">
        <f ca="1">IFERROR(__xludf.DUMMYFUNCTION("""COMPUTED_VALUE"""),"Rarely")</f>
        <v>Rarely</v>
      </c>
      <c r="AK192" s="1" t="str">
        <f ca="1">IFERROR(__xludf.DUMMYFUNCTION("""COMPUTED_VALUE"""),"Sometimes")</f>
        <v>Sometimes</v>
      </c>
      <c r="AL192" s="1" t="str">
        <f ca="1">IFERROR(__xludf.DUMMYFUNCTION("""COMPUTED_VALUE"""),"Sometimes")</f>
        <v>Sometimes</v>
      </c>
      <c r="AM192" s="1" t="str">
        <f ca="1">IFERROR(__xludf.DUMMYFUNCTION("""COMPUTED_VALUE"""),"Rarely")</f>
        <v>Rarely</v>
      </c>
      <c r="AN192" s="1" t="str">
        <f ca="1">IFERROR(__xludf.DUMMYFUNCTION("""COMPUTED_VALUE"""),"Sometimes")</f>
        <v>Sometimes</v>
      </c>
      <c r="AO192" s="1" t="str">
        <f ca="1">IFERROR(__xludf.DUMMYFUNCTION("""COMPUTED_VALUE"""),"Sometimes")</f>
        <v>Sometimes</v>
      </c>
      <c r="AP192" s="1" t="str">
        <f ca="1">IFERROR(__xludf.DUMMYFUNCTION("""COMPUTED_VALUE"""),"Sometimes")</f>
        <v>Sometimes</v>
      </c>
      <c r="AQ192" s="1" t="str">
        <f ca="1">IFERROR(__xludf.DUMMYFUNCTION("""COMPUTED_VALUE"""),"Never")</f>
        <v>Never</v>
      </c>
      <c r="AR192" s="1" t="str">
        <f ca="1">IFERROR(__xludf.DUMMYFUNCTION("""COMPUTED_VALUE"""),"Never")</f>
        <v>Never</v>
      </c>
      <c r="AS192" s="1" t="str">
        <f ca="1">IFERROR(__xludf.DUMMYFUNCTION("""COMPUTED_VALUE"""),"Disagree")</f>
        <v>Disagree</v>
      </c>
      <c r="AT192" s="1" t="str">
        <f ca="1">IFERROR(__xludf.DUMMYFUNCTION("""COMPUTED_VALUE"""),"Disagree")</f>
        <v>Disagree</v>
      </c>
      <c r="AU192" s="1" t="str">
        <f ca="1">IFERROR(__xludf.DUMMYFUNCTION("""COMPUTED_VALUE"""),"Neutral")</f>
        <v>Neutral</v>
      </c>
      <c r="AV192" s="1" t="str">
        <f ca="1">IFERROR(__xludf.DUMMYFUNCTION("""COMPUTED_VALUE"""),"Strongly Disagree")</f>
        <v>Strongly Disagree</v>
      </c>
      <c r="AW192" s="1" t="str">
        <f ca="1">IFERROR(__xludf.DUMMYFUNCTION("""COMPUTED_VALUE"""),"Strongly Disagree")</f>
        <v>Strongly Disagree</v>
      </c>
      <c r="AX192" s="1" t="str">
        <f ca="1">IFERROR(__xludf.DUMMYFUNCTION("""COMPUTED_VALUE"""),"Strongly Disagree")</f>
        <v>Strongly Disagree</v>
      </c>
      <c r="AY192" s="1" t="str">
        <f ca="1">IFERROR(__xludf.DUMMYFUNCTION("""COMPUTED_VALUE"""),"Neutral")</f>
        <v>Neutral</v>
      </c>
      <c r="AZ192" s="1" t="str">
        <f ca="1">IFERROR(__xludf.DUMMYFUNCTION("""COMPUTED_VALUE"""),"Neutral")</f>
        <v>Neutral</v>
      </c>
      <c r="BA192" s="1" t="str">
        <f ca="1">IFERROR(__xludf.DUMMYFUNCTION("""COMPUTED_VALUE"""),"Agree")</f>
        <v>Agree</v>
      </c>
      <c r="BB192" s="1" t="str">
        <f ca="1">IFERROR(__xludf.DUMMYFUNCTION("""COMPUTED_VALUE"""),"Agree")</f>
        <v>Agree</v>
      </c>
      <c r="BC192" s="1" t="str">
        <f ca="1">IFERROR(__xludf.DUMMYFUNCTION("""COMPUTED_VALUE"""),"Exercise, Talk to only those inside the department about your hard shift")</f>
        <v>Exercise, Talk to only those inside the department about your hard shift</v>
      </c>
      <c r="BD192" s="1" t="str">
        <f ca="1">IFERROR(__xludf.DUMMYFUNCTION("""COMPUTED_VALUE"""),"Never")</f>
        <v>Never</v>
      </c>
      <c r="BF192" s="1">
        <f t="shared" ca="1" si="0"/>
        <v>1</v>
      </c>
      <c r="BG192" s="7">
        <f t="shared" ca="1" si="1"/>
        <v>3</v>
      </c>
      <c r="BH192" s="1">
        <f t="shared" ca="1" si="2"/>
        <v>2</v>
      </c>
      <c r="BI192" s="10">
        <f t="shared" ca="1" si="3"/>
        <v>1</v>
      </c>
      <c r="BJ192" s="10">
        <f t="shared" ca="1" si="4"/>
        <v>3</v>
      </c>
      <c r="BK192" s="10">
        <f t="shared" ca="1" si="5"/>
        <v>1</v>
      </c>
      <c r="BL192" s="10">
        <f t="shared" ref="BL192:BM192" ca="1" si="1140">IF(I192="Yes",1,IF(I192="No",2))</f>
        <v>2</v>
      </c>
      <c r="BM192" s="10">
        <f t="shared" ca="1" si="1140"/>
        <v>1</v>
      </c>
      <c r="BN192" s="10">
        <f t="shared" ca="1" si="7"/>
        <v>2</v>
      </c>
      <c r="BO192" s="10">
        <f t="shared" ref="BO192:BP192" ca="1" si="1141">IF(L192="Strongly Disagree",1,IF(L192="Disagree",2,IF(L192="Neutral",3,IF(L192="Agree",4,IF(L192="Strongly Agree",5)))))</f>
        <v>4</v>
      </c>
      <c r="BP192" s="10">
        <f t="shared" ca="1" si="1141"/>
        <v>5</v>
      </c>
      <c r="BQ192" s="10">
        <f t="shared" ca="1" si="9"/>
        <v>2</v>
      </c>
      <c r="BR192" s="1">
        <f t="shared" ca="1" si="10"/>
        <v>3</v>
      </c>
      <c r="BS192" s="10">
        <f t="shared" ref="BS192:CB192" ca="1" si="1142">IF(P192="Not at all",1,IF(P192="A little bit",2,IF(P192="Moderately",3,IF(P192="Quite a bit",4,IF(P192="Extremely",5)))))</f>
        <v>3</v>
      </c>
      <c r="BT192" s="10">
        <f t="shared" ca="1" si="1142"/>
        <v>4</v>
      </c>
      <c r="BU192" s="10">
        <f t="shared" ca="1" si="1142"/>
        <v>3</v>
      </c>
      <c r="BV192" s="10">
        <f t="shared" ca="1" si="1142"/>
        <v>3</v>
      </c>
      <c r="BW192" s="10">
        <f t="shared" ca="1" si="1142"/>
        <v>3</v>
      </c>
      <c r="BX192" s="10">
        <f t="shared" ca="1" si="1142"/>
        <v>4</v>
      </c>
      <c r="BY192" s="10">
        <f t="shared" ca="1" si="1142"/>
        <v>5</v>
      </c>
      <c r="BZ192" s="10">
        <f t="shared" ca="1" si="1142"/>
        <v>2</v>
      </c>
      <c r="CA192" s="10">
        <f t="shared" ca="1" si="1142"/>
        <v>3</v>
      </c>
      <c r="CB192" s="10">
        <f t="shared" ca="1" si="1142"/>
        <v>5</v>
      </c>
      <c r="CC192" s="10">
        <f t="shared" ca="1" si="12"/>
        <v>4</v>
      </c>
      <c r="CD192" s="10">
        <f t="shared" ref="CD192:CH192" ca="1" si="1143">IF(AA192="Not at all",1,IF(AA192="A little bit",2,IF(AA192="Moderately",3,IF(AA192="Quite a bit",4,IF(AA192="Extremely",5)))))</f>
        <v>2</v>
      </c>
      <c r="CE192" s="10">
        <f t="shared" ca="1" si="1143"/>
        <v>3</v>
      </c>
      <c r="CF192" s="10">
        <f t="shared" ca="1" si="1143"/>
        <v>3</v>
      </c>
      <c r="CG192" s="10">
        <f t="shared" ca="1" si="1143"/>
        <v>1</v>
      </c>
      <c r="CH192" s="10">
        <f t="shared" ca="1" si="1143"/>
        <v>1</v>
      </c>
      <c r="CI192" s="10">
        <f t="shared" ref="CI192:CT192" ca="1" si="1144">IF(AF192="Never",1,IF(AF192="Rarely",2,IF(AF192="Sometimes",3,IF(AF192="Often",4,IF(AF192="Very Often",5)))))</f>
        <v>2</v>
      </c>
      <c r="CJ192" s="10">
        <f t="shared" ca="1" si="1144"/>
        <v>2</v>
      </c>
      <c r="CK192" s="10">
        <f t="shared" ca="1" si="1144"/>
        <v>1</v>
      </c>
      <c r="CL192" s="10">
        <f t="shared" ca="1" si="1144"/>
        <v>3</v>
      </c>
      <c r="CM192" s="10">
        <f t="shared" ca="1" si="1144"/>
        <v>2</v>
      </c>
      <c r="CN192" s="10">
        <f t="shared" ca="1" si="1144"/>
        <v>3</v>
      </c>
      <c r="CO192" s="10">
        <f t="shared" ca="1" si="1144"/>
        <v>3</v>
      </c>
      <c r="CP192" s="10">
        <f t="shared" ca="1" si="1144"/>
        <v>2</v>
      </c>
      <c r="CQ192" s="10">
        <f t="shared" ca="1" si="1144"/>
        <v>3</v>
      </c>
      <c r="CR192" s="10">
        <f t="shared" ca="1" si="1144"/>
        <v>3</v>
      </c>
      <c r="CS192" s="10">
        <f t="shared" ca="1" si="1144"/>
        <v>3</v>
      </c>
      <c r="CT192" s="10">
        <f t="shared" ca="1" si="1144"/>
        <v>1</v>
      </c>
      <c r="CU192" s="10">
        <f t="shared" ca="1" si="15"/>
        <v>1</v>
      </c>
      <c r="CV192" s="1">
        <f t="shared" ref="CV192:DE192" ca="1" si="1145">IF(AS192="Strongly Disagree",1,IF(AS192="Disagree",2,IF(AS192="Neutral",3,IF(AS192="Agree",4,IF(AS192="Strongly Agree",5)))))</f>
        <v>2</v>
      </c>
      <c r="CW192" s="1">
        <f t="shared" ca="1" si="1145"/>
        <v>2</v>
      </c>
      <c r="CX192" s="1">
        <f t="shared" ca="1" si="1145"/>
        <v>3</v>
      </c>
      <c r="CY192" s="1">
        <f t="shared" ca="1" si="1145"/>
        <v>1</v>
      </c>
      <c r="CZ192" s="1">
        <f t="shared" ca="1" si="1145"/>
        <v>1</v>
      </c>
      <c r="DA192" s="1">
        <f t="shared" ca="1" si="1145"/>
        <v>1</v>
      </c>
      <c r="DB192" s="1">
        <f t="shared" ca="1" si="1145"/>
        <v>3</v>
      </c>
      <c r="DC192" s="1">
        <f t="shared" ca="1" si="1145"/>
        <v>3</v>
      </c>
      <c r="DD192" s="1">
        <f t="shared" ca="1" si="1145"/>
        <v>4</v>
      </c>
      <c r="DE192" s="1">
        <f t="shared" ca="1" si="1145"/>
        <v>4</v>
      </c>
      <c r="DG192" s="1">
        <f t="shared" ca="1" si="17"/>
        <v>1</v>
      </c>
    </row>
    <row r="193" spans="1:111" ht="15">
      <c r="A193" s="8">
        <f ca="1">IFERROR(__xludf.DUMMYFUNCTION("""COMPUTED_VALUE"""),43803.5153167824)</f>
        <v>43803.515316782403</v>
      </c>
      <c r="B193" s="1" t="str">
        <f ca="1">IFERROR(__xludf.DUMMYFUNCTION("""COMPUTED_VALUE"""),"Yes")</f>
        <v>Yes</v>
      </c>
      <c r="C193" s="3" t="str">
        <f ca="1">IFERROR(__xludf.DUMMYFUNCTION("""COMPUTED_VALUE"""),"Sworn Officer")</f>
        <v>Sworn Officer</v>
      </c>
      <c r="D193" s="1" t="str">
        <f ca="1">IFERROR(__xludf.DUMMYFUNCTION("""COMPUTED_VALUE"""),"7-13 years")</f>
        <v>7-13 years</v>
      </c>
      <c r="E193" s="1" t="str">
        <f ca="1">IFERROR(__xludf.DUMMYFUNCTION("""COMPUTED_VALUE"""),"Moderately")</f>
        <v>Moderately</v>
      </c>
      <c r="F193" s="1" t="str">
        <f ca="1">IFERROR(__xludf.DUMMYFUNCTION("""COMPUTED_VALUE"""),"Yes")</f>
        <v>Yes</v>
      </c>
      <c r="G193" s="1" t="str">
        <f ca="1">IFERROR(__xludf.DUMMYFUNCTION("""COMPUTED_VALUE"""),"Sometimes")</f>
        <v>Sometimes</v>
      </c>
      <c r="H193" s="1" t="str">
        <f ca="1">IFERROR(__xludf.DUMMYFUNCTION("""COMPUTED_VALUE"""),"Moderately")</f>
        <v>Moderately</v>
      </c>
      <c r="I193" s="1" t="str">
        <f ca="1">IFERROR(__xludf.DUMMYFUNCTION("""COMPUTED_VALUE"""),"Yes")</f>
        <v>Yes</v>
      </c>
      <c r="J193" s="1" t="str">
        <f ca="1">IFERROR(__xludf.DUMMYFUNCTION("""COMPUTED_VALUE"""),"Yes")</f>
        <v>Yes</v>
      </c>
      <c r="K193" s="1" t="str">
        <f ca="1">IFERROR(__xludf.DUMMYFUNCTION("""COMPUTED_VALUE"""),"Rarely")</f>
        <v>Rarely</v>
      </c>
      <c r="L193" s="1" t="str">
        <f ca="1">IFERROR(__xludf.DUMMYFUNCTION("""COMPUTED_VALUE"""),"Disagree")</f>
        <v>Disagree</v>
      </c>
      <c r="M193" s="1" t="str">
        <f ca="1">IFERROR(__xludf.DUMMYFUNCTION("""COMPUTED_VALUE"""),"Neutral")</f>
        <v>Neutral</v>
      </c>
      <c r="N193" s="1" t="str">
        <f ca="1">IFERROR(__xludf.DUMMYFUNCTION("""COMPUTED_VALUE"""),"Not at all")</f>
        <v>Not at all</v>
      </c>
      <c r="O193" s="1" t="str">
        <f ca="1">IFERROR(__xludf.DUMMYFUNCTION("""COMPUTED_VALUE"""),"Neutral")</f>
        <v>Neutral</v>
      </c>
      <c r="P193" s="1" t="str">
        <f ca="1">IFERROR(__xludf.DUMMYFUNCTION("""COMPUTED_VALUE"""),"A little bit")</f>
        <v>A little bit</v>
      </c>
      <c r="Q193" s="1" t="str">
        <f ca="1">IFERROR(__xludf.DUMMYFUNCTION("""COMPUTED_VALUE"""),"A little bit")</f>
        <v>A little bit</v>
      </c>
      <c r="R193" s="1" t="str">
        <f ca="1">IFERROR(__xludf.DUMMYFUNCTION("""COMPUTED_VALUE"""),"Not at all")</f>
        <v>Not at all</v>
      </c>
      <c r="S193" s="1" t="str">
        <f ca="1">IFERROR(__xludf.DUMMYFUNCTION("""COMPUTED_VALUE"""),"Not at all")</f>
        <v>Not at all</v>
      </c>
      <c r="T193" s="1" t="str">
        <f ca="1">IFERROR(__xludf.DUMMYFUNCTION("""COMPUTED_VALUE"""),"Not at all")</f>
        <v>Not at all</v>
      </c>
      <c r="U193" s="1" t="str">
        <f ca="1">IFERROR(__xludf.DUMMYFUNCTION("""COMPUTED_VALUE"""),"Not at all")</f>
        <v>Not at all</v>
      </c>
      <c r="V193" s="1" t="str">
        <f ca="1">IFERROR(__xludf.DUMMYFUNCTION("""COMPUTED_VALUE"""),"A little bit")</f>
        <v>A little bit</v>
      </c>
      <c r="W193" s="1" t="str">
        <f ca="1">IFERROR(__xludf.DUMMYFUNCTION("""COMPUTED_VALUE"""),"Not at all")</f>
        <v>Not at all</v>
      </c>
      <c r="X193" s="1" t="str">
        <f ca="1">IFERROR(__xludf.DUMMYFUNCTION("""COMPUTED_VALUE"""),"Not at all")</f>
        <v>Not at all</v>
      </c>
      <c r="Y193" s="1" t="str">
        <f ca="1">IFERROR(__xludf.DUMMYFUNCTION("""COMPUTED_VALUE"""),"Quite a bit")</f>
        <v>Quite a bit</v>
      </c>
      <c r="Z193" s="1" t="str">
        <f ca="1">IFERROR(__xludf.DUMMYFUNCTION("""COMPUTED_VALUE"""),"Negatively")</f>
        <v>Negatively</v>
      </c>
      <c r="AA193" s="1" t="str">
        <f ca="1">IFERROR(__xludf.DUMMYFUNCTION("""COMPUTED_VALUE"""),"Quite a bit")</f>
        <v>Quite a bit</v>
      </c>
      <c r="AB193" s="1" t="str">
        <f ca="1">IFERROR(__xludf.DUMMYFUNCTION("""COMPUTED_VALUE"""),"Not at all")</f>
        <v>Not at all</v>
      </c>
      <c r="AC193" s="1" t="str">
        <f ca="1">IFERROR(__xludf.DUMMYFUNCTION("""COMPUTED_VALUE"""),"Not at all")</f>
        <v>Not at all</v>
      </c>
      <c r="AD193" s="1" t="str">
        <f ca="1">IFERROR(__xludf.DUMMYFUNCTION("""COMPUTED_VALUE"""),"Not at all")</f>
        <v>Not at all</v>
      </c>
      <c r="AE193" s="1" t="str">
        <f ca="1">IFERROR(__xludf.DUMMYFUNCTION("""COMPUTED_VALUE"""),"Not at all")</f>
        <v>Not at all</v>
      </c>
      <c r="AF193" s="1" t="str">
        <f ca="1">IFERROR(__xludf.DUMMYFUNCTION("""COMPUTED_VALUE"""),"Often")</f>
        <v>Often</v>
      </c>
      <c r="AG193" s="1" t="str">
        <f ca="1">IFERROR(__xludf.DUMMYFUNCTION("""COMPUTED_VALUE"""),"Often")</f>
        <v>Often</v>
      </c>
      <c r="AH193" s="1" t="str">
        <f ca="1">IFERROR(__xludf.DUMMYFUNCTION("""COMPUTED_VALUE"""),"Often")</f>
        <v>Often</v>
      </c>
      <c r="AI193" s="1" t="str">
        <f ca="1">IFERROR(__xludf.DUMMYFUNCTION("""COMPUTED_VALUE"""),"Often")</f>
        <v>Often</v>
      </c>
      <c r="AJ193" s="1" t="str">
        <f ca="1">IFERROR(__xludf.DUMMYFUNCTION("""COMPUTED_VALUE"""),"Never")</f>
        <v>Never</v>
      </c>
      <c r="AK193" s="1" t="str">
        <f ca="1">IFERROR(__xludf.DUMMYFUNCTION("""COMPUTED_VALUE"""),"Rarely")</f>
        <v>Rarely</v>
      </c>
      <c r="AL193" s="1" t="str">
        <f ca="1">IFERROR(__xludf.DUMMYFUNCTION("""COMPUTED_VALUE"""),"Very Often")</f>
        <v>Very Often</v>
      </c>
      <c r="AM193" s="1" t="str">
        <f ca="1">IFERROR(__xludf.DUMMYFUNCTION("""COMPUTED_VALUE"""),"Very Often")</f>
        <v>Very Often</v>
      </c>
      <c r="AN193" s="1" t="str">
        <f ca="1">IFERROR(__xludf.DUMMYFUNCTION("""COMPUTED_VALUE"""),"Sometimes")</f>
        <v>Sometimes</v>
      </c>
      <c r="AO193" s="1" t="str">
        <f ca="1">IFERROR(__xludf.DUMMYFUNCTION("""COMPUTED_VALUE"""),"Rarely")</f>
        <v>Rarely</v>
      </c>
      <c r="AP193" s="1" t="str">
        <f ca="1">IFERROR(__xludf.DUMMYFUNCTION("""COMPUTED_VALUE"""),"Rarely")</f>
        <v>Rarely</v>
      </c>
      <c r="AQ193" s="1" t="str">
        <f ca="1">IFERROR(__xludf.DUMMYFUNCTION("""COMPUTED_VALUE"""),"Never")</f>
        <v>Never</v>
      </c>
      <c r="AR193" s="1" t="str">
        <f ca="1">IFERROR(__xludf.DUMMYFUNCTION("""COMPUTED_VALUE"""),"Never")</f>
        <v>Never</v>
      </c>
      <c r="AS193" s="1" t="str">
        <f ca="1">IFERROR(__xludf.DUMMYFUNCTION("""COMPUTED_VALUE"""),"Disagree")</f>
        <v>Disagree</v>
      </c>
      <c r="AT193" s="1" t="str">
        <f ca="1">IFERROR(__xludf.DUMMYFUNCTION("""COMPUTED_VALUE"""),"Agree")</f>
        <v>Agree</v>
      </c>
      <c r="AU193" s="1" t="str">
        <f ca="1">IFERROR(__xludf.DUMMYFUNCTION("""COMPUTED_VALUE"""),"Agree")</f>
        <v>Agree</v>
      </c>
      <c r="AV193" s="1" t="str">
        <f ca="1">IFERROR(__xludf.DUMMYFUNCTION("""COMPUTED_VALUE"""),"Disagree")</f>
        <v>Disagree</v>
      </c>
      <c r="AW193" s="1" t="str">
        <f ca="1">IFERROR(__xludf.DUMMYFUNCTION("""COMPUTED_VALUE"""),"Neutral")</f>
        <v>Neutral</v>
      </c>
      <c r="AX193" s="1" t="str">
        <f ca="1">IFERROR(__xludf.DUMMYFUNCTION("""COMPUTED_VALUE"""),"Neutral")</f>
        <v>Neutral</v>
      </c>
      <c r="AY193" s="1" t="str">
        <f ca="1">IFERROR(__xludf.DUMMYFUNCTION("""COMPUTED_VALUE"""),"Strongly Agree")</f>
        <v>Strongly Agree</v>
      </c>
      <c r="AZ193" s="1" t="str">
        <f ca="1">IFERROR(__xludf.DUMMYFUNCTION("""COMPUTED_VALUE"""),"Strongly Disagree")</f>
        <v>Strongly Disagree</v>
      </c>
      <c r="BA193" s="1" t="str">
        <f ca="1">IFERROR(__xludf.DUMMYFUNCTION("""COMPUTED_VALUE"""),"Strongly Agree")</f>
        <v>Strongly Agree</v>
      </c>
      <c r="BB193" s="1" t="str">
        <f ca="1">IFERROR(__xludf.DUMMYFUNCTION("""COMPUTED_VALUE"""),"Neutral")</f>
        <v>Neutral</v>
      </c>
      <c r="BC193" s="1" t="str">
        <f ca="1">IFERROR(__xludf.DUMMYFUNCTION("""COMPUTED_VALUE"""),"Exercise, Talk to others outside of the department about your hard shift, Participate in Healthy Recreation/Hobbies")</f>
        <v>Exercise, Talk to others outside of the department about your hard shift, Participate in Healthy Recreation/Hobbies</v>
      </c>
      <c r="BD193" s="1" t="str">
        <f ca="1">IFERROR(__xludf.DUMMYFUNCTION("""COMPUTED_VALUE"""),"Rarely")</f>
        <v>Rarely</v>
      </c>
      <c r="BF193" s="1">
        <f t="shared" ca="1" si="0"/>
        <v>1</v>
      </c>
      <c r="BG193" s="7">
        <f t="shared" ca="1" si="1"/>
        <v>2</v>
      </c>
      <c r="BH193" s="1">
        <f t="shared" ca="1" si="2"/>
        <v>3</v>
      </c>
      <c r="BI193" s="10">
        <f t="shared" ca="1" si="3"/>
        <v>1</v>
      </c>
      <c r="BJ193" s="10">
        <f t="shared" ca="1" si="4"/>
        <v>3</v>
      </c>
      <c r="BK193" s="10">
        <f t="shared" ca="1" si="5"/>
        <v>3</v>
      </c>
      <c r="BL193" s="10">
        <f t="shared" ref="BL193:BM193" ca="1" si="1146">IF(I193="Yes",1,IF(I193="No",2))</f>
        <v>1</v>
      </c>
      <c r="BM193" s="10">
        <f t="shared" ca="1" si="1146"/>
        <v>1</v>
      </c>
      <c r="BN193" s="10">
        <f t="shared" ca="1" si="7"/>
        <v>2</v>
      </c>
      <c r="BO193" s="10">
        <f t="shared" ref="BO193:BP193" ca="1" si="1147">IF(L193="Strongly Disagree",1,IF(L193="Disagree",2,IF(L193="Neutral",3,IF(L193="Agree",4,IF(L193="Strongly Agree",5)))))</f>
        <v>2</v>
      </c>
      <c r="BP193" s="10">
        <f t="shared" ca="1" si="1147"/>
        <v>3</v>
      </c>
      <c r="BQ193" s="10">
        <f t="shared" ca="1" si="9"/>
        <v>1</v>
      </c>
      <c r="BR193" s="1">
        <f t="shared" ca="1" si="10"/>
        <v>3</v>
      </c>
      <c r="BS193" s="10">
        <f t="shared" ref="BS193:CB193" ca="1" si="1148">IF(P193="Not at all",1,IF(P193="A little bit",2,IF(P193="Moderately",3,IF(P193="Quite a bit",4,IF(P193="Extremely",5)))))</f>
        <v>2</v>
      </c>
      <c r="BT193" s="10">
        <f t="shared" ca="1" si="1148"/>
        <v>2</v>
      </c>
      <c r="BU193" s="10">
        <f t="shared" ca="1" si="1148"/>
        <v>1</v>
      </c>
      <c r="BV193" s="10">
        <f t="shared" ca="1" si="1148"/>
        <v>1</v>
      </c>
      <c r="BW193" s="10">
        <f t="shared" ca="1" si="1148"/>
        <v>1</v>
      </c>
      <c r="BX193" s="10">
        <f t="shared" ca="1" si="1148"/>
        <v>1</v>
      </c>
      <c r="BY193" s="10">
        <f t="shared" ca="1" si="1148"/>
        <v>2</v>
      </c>
      <c r="BZ193" s="10">
        <f t="shared" ca="1" si="1148"/>
        <v>1</v>
      </c>
      <c r="CA193" s="10">
        <f t="shared" ca="1" si="1148"/>
        <v>1</v>
      </c>
      <c r="CB193" s="10">
        <f t="shared" ca="1" si="1148"/>
        <v>4</v>
      </c>
      <c r="CC193" s="10">
        <f t="shared" ca="1" si="12"/>
        <v>1</v>
      </c>
      <c r="CD193" s="10">
        <f t="shared" ref="CD193:CH193" ca="1" si="1149">IF(AA193="Not at all",1,IF(AA193="A little bit",2,IF(AA193="Moderately",3,IF(AA193="Quite a bit",4,IF(AA193="Extremely",5)))))</f>
        <v>4</v>
      </c>
      <c r="CE193" s="10">
        <f t="shared" ca="1" si="1149"/>
        <v>1</v>
      </c>
      <c r="CF193" s="10">
        <f t="shared" ca="1" si="1149"/>
        <v>1</v>
      </c>
      <c r="CG193" s="10">
        <f t="shared" ca="1" si="1149"/>
        <v>1</v>
      </c>
      <c r="CH193" s="10">
        <f t="shared" ca="1" si="1149"/>
        <v>1</v>
      </c>
      <c r="CI193" s="10">
        <f t="shared" ref="CI193:CT193" ca="1" si="1150">IF(AF193="Never",1,IF(AF193="Rarely",2,IF(AF193="Sometimes",3,IF(AF193="Often",4,IF(AF193="Very Often",5)))))</f>
        <v>4</v>
      </c>
      <c r="CJ193" s="10">
        <f t="shared" ca="1" si="1150"/>
        <v>4</v>
      </c>
      <c r="CK193" s="10">
        <f t="shared" ca="1" si="1150"/>
        <v>4</v>
      </c>
      <c r="CL193" s="10">
        <f t="shared" ca="1" si="1150"/>
        <v>4</v>
      </c>
      <c r="CM193" s="10">
        <f t="shared" ca="1" si="1150"/>
        <v>1</v>
      </c>
      <c r="CN193" s="10">
        <f t="shared" ca="1" si="1150"/>
        <v>2</v>
      </c>
      <c r="CO193" s="10">
        <f t="shared" ca="1" si="1150"/>
        <v>5</v>
      </c>
      <c r="CP193" s="10">
        <f t="shared" ca="1" si="1150"/>
        <v>5</v>
      </c>
      <c r="CQ193" s="10">
        <f t="shared" ca="1" si="1150"/>
        <v>3</v>
      </c>
      <c r="CR193" s="10">
        <f t="shared" ca="1" si="1150"/>
        <v>2</v>
      </c>
      <c r="CS193" s="10">
        <f t="shared" ca="1" si="1150"/>
        <v>2</v>
      </c>
      <c r="CT193" s="10">
        <f t="shared" ca="1" si="1150"/>
        <v>1</v>
      </c>
      <c r="CU193" s="10">
        <f t="shared" ca="1" si="15"/>
        <v>1</v>
      </c>
      <c r="CV193" s="1">
        <f t="shared" ref="CV193:DE193" ca="1" si="1151">IF(AS193="Strongly Disagree",1,IF(AS193="Disagree",2,IF(AS193="Neutral",3,IF(AS193="Agree",4,IF(AS193="Strongly Agree",5)))))</f>
        <v>2</v>
      </c>
      <c r="CW193" s="1">
        <f t="shared" ca="1" si="1151"/>
        <v>4</v>
      </c>
      <c r="CX193" s="1">
        <f t="shared" ca="1" si="1151"/>
        <v>4</v>
      </c>
      <c r="CY193" s="1">
        <f t="shared" ca="1" si="1151"/>
        <v>2</v>
      </c>
      <c r="CZ193" s="1">
        <f t="shared" ca="1" si="1151"/>
        <v>3</v>
      </c>
      <c r="DA193" s="1">
        <f t="shared" ca="1" si="1151"/>
        <v>3</v>
      </c>
      <c r="DB193" s="1">
        <f t="shared" ca="1" si="1151"/>
        <v>5</v>
      </c>
      <c r="DC193" s="1">
        <f t="shared" ca="1" si="1151"/>
        <v>1</v>
      </c>
      <c r="DD193" s="1">
        <f t="shared" ca="1" si="1151"/>
        <v>5</v>
      </c>
      <c r="DE193" s="1">
        <f t="shared" ca="1" si="1151"/>
        <v>3</v>
      </c>
      <c r="DG193" s="1">
        <f t="shared" ca="1" si="17"/>
        <v>2</v>
      </c>
    </row>
    <row r="194" spans="1:111" ht="15">
      <c r="A194" s="8">
        <f ca="1">IFERROR(__xludf.DUMMYFUNCTION("""COMPUTED_VALUE"""),43803.5405728009)</f>
        <v>43803.540572800899</v>
      </c>
      <c r="B194" s="1" t="str">
        <f ca="1">IFERROR(__xludf.DUMMYFUNCTION("""COMPUTED_VALUE"""),"Yes")</f>
        <v>Yes</v>
      </c>
      <c r="C194" s="3" t="str">
        <f ca="1">IFERROR(__xludf.DUMMYFUNCTION("""COMPUTED_VALUE"""),"Sworn Officer")</f>
        <v>Sworn Officer</v>
      </c>
      <c r="D194" s="1" t="str">
        <f ca="1">IFERROR(__xludf.DUMMYFUNCTION("""COMPUTED_VALUE"""),"7-13 years")</f>
        <v>7-13 years</v>
      </c>
      <c r="E194" s="1" t="str">
        <f ca="1">IFERROR(__xludf.DUMMYFUNCTION("""COMPUTED_VALUE"""),"Moderately")</f>
        <v>Moderately</v>
      </c>
      <c r="F194" s="1" t="str">
        <f ca="1">IFERROR(__xludf.DUMMYFUNCTION("""COMPUTED_VALUE"""),"No")</f>
        <v>No</v>
      </c>
      <c r="G194" s="1" t="str">
        <f ca="1">IFERROR(__xludf.DUMMYFUNCTION("""COMPUTED_VALUE"""),"Sometimes")</f>
        <v>Sometimes</v>
      </c>
      <c r="H194" s="1" t="str">
        <f ca="1">IFERROR(__xludf.DUMMYFUNCTION("""COMPUTED_VALUE"""),"Moderately")</f>
        <v>Moderately</v>
      </c>
      <c r="I194" s="1" t="str">
        <f ca="1">IFERROR(__xludf.DUMMYFUNCTION("""COMPUTED_VALUE"""),"Yes")</f>
        <v>Yes</v>
      </c>
      <c r="J194" s="1" t="str">
        <f ca="1">IFERROR(__xludf.DUMMYFUNCTION("""COMPUTED_VALUE"""),"No")</f>
        <v>No</v>
      </c>
      <c r="K194" s="1" t="str">
        <f ca="1">IFERROR(__xludf.DUMMYFUNCTION("""COMPUTED_VALUE"""),"Sometimes")</f>
        <v>Sometimes</v>
      </c>
      <c r="L194" s="1" t="str">
        <f ca="1">IFERROR(__xludf.DUMMYFUNCTION("""COMPUTED_VALUE"""),"Neutral")</f>
        <v>Neutral</v>
      </c>
      <c r="M194" s="1" t="str">
        <f ca="1">IFERROR(__xludf.DUMMYFUNCTION("""COMPUTED_VALUE"""),"Neutral")</f>
        <v>Neutral</v>
      </c>
      <c r="N194" s="1" t="str">
        <f ca="1">IFERROR(__xludf.DUMMYFUNCTION("""COMPUTED_VALUE"""),"Moderately")</f>
        <v>Moderately</v>
      </c>
      <c r="O194" s="1" t="str">
        <f ca="1">IFERROR(__xludf.DUMMYFUNCTION("""COMPUTED_VALUE"""),"Strongly agree")</f>
        <v>Strongly agree</v>
      </c>
      <c r="P194" s="1" t="str">
        <f ca="1">IFERROR(__xludf.DUMMYFUNCTION("""COMPUTED_VALUE"""),"Moderately")</f>
        <v>Moderately</v>
      </c>
      <c r="Q194" s="1" t="str">
        <f ca="1">IFERROR(__xludf.DUMMYFUNCTION("""COMPUTED_VALUE"""),"Quite a bit")</f>
        <v>Quite a bit</v>
      </c>
      <c r="R194" s="1" t="str">
        <f ca="1">IFERROR(__xludf.DUMMYFUNCTION("""COMPUTED_VALUE"""),"Quite a bit")</f>
        <v>Quite a bit</v>
      </c>
      <c r="S194" s="1" t="str">
        <f ca="1">IFERROR(__xludf.DUMMYFUNCTION("""COMPUTED_VALUE"""),"Moderately")</f>
        <v>Moderately</v>
      </c>
      <c r="T194" s="1" t="str">
        <f ca="1">IFERROR(__xludf.DUMMYFUNCTION("""COMPUTED_VALUE"""),"Moderately")</f>
        <v>Moderately</v>
      </c>
      <c r="U194" s="1" t="str">
        <f ca="1">IFERROR(__xludf.DUMMYFUNCTION("""COMPUTED_VALUE"""),"Quite a bit")</f>
        <v>Quite a bit</v>
      </c>
      <c r="V194" s="1" t="str">
        <f ca="1">IFERROR(__xludf.DUMMYFUNCTION("""COMPUTED_VALUE"""),"Extremely")</f>
        <v>Extremely</v>
      </c>
      <c r="W194" s="1" t="str">
        <f ca="1">IFERROR(__xludf.DUMMYFUNCTION("""COMPUTED_VALUE"""),"Extremely")</f>
        <v>Extremely</v>
      </c>
      <c r="X194" s="1" t="str">
        <f ca="1">IFERROR(__xludf.DUMMYFUNCTION("""COMPUTED_VALUE"""),"Extremely")</f>
        <v>Extremely</v>
      </c>
      <c r="Y194" s="1" t="str">
        <f ca="1">IFERROR(__xludf.DUMMYFUNCTION("""COMPUTED_VALUE"""),"Moderately")</f>
        <v>Moderately</v>
      </c>
      <c r="Z194" s="1" t="str">
        <f ca="1">IFERROR(__xludf.DUMMYFUNCTION("""COMPUTED_VALUE"""),"Negatively")</f>
        <v>Negatively</v>
      </c>
      <c r="AA194" s="1" t="str">
        <f ca="1">IFERROR(__xludf.DUMMYFUNCTION("""COMPUTED_VALUE"""),"Quite a bit")</f>
        <v>Quite a bit</v>
      </c>
      <c r="AB194" s="1" t="str">
        <f ca="1">IFERROR(__xludf.DUMMYFUNCTION("""COMPUTED_VALUE"""),"Quite a bit")</f>
        <v>Quite a bit</v>
      </c>
      <c r="AC194" s="1" t="str">
        <f ca="1">IFERROR(__xludf.DUMMYFUNCTION("""COMPUTED_VALUE"""),"Quite a bit")</f>
        <v>Quite a bit</v>
      </c>
      <c r="AD194" s="1" t="str">
        <f ca="1">IFERROR(__xludf.DUMMYFUNCTION("""COMPUTED_VALUE"""),"Not at all")</f>
        <v>Not at all</v>
      </c>
      <c r="AE194" s="1" t="str">
        <f ca="1">IFERROR(__xludf.DUMMYFUNCTION("""COMPUTED_VALUE"""),"Not at all")</f>
        <v>Not at all</v>
      </c>
      <c r="AF194" s="1" t="str">
        <f ca="1">IFERROR(__xludf.DUMMYFUNCTION("""COMPUTED_VALUE"""),"Rarely")</f>
        <v>Rarely</v>
      </c>
      <c r="AG194" s="1" t="str">
        <f ca="1">IFERROR(__xludf.DUMMYFUNCTION("""COMPUTED_VALUE"""),"Sometimes")</f>
        <v>Sometimes</v>
      </c>
      <c r="AH194" s="1" t="str">
        <f ca="1">IFERROR(__xludf.DUMMYFUNCTION("""COMPUTED_VALUE"""),"Rarely")</f>
        <v>Rarely</v>
      </c>
      <c r="AI194" s="1" t="str">
        <f ca="1">IFERROR(__xludf.DUMMYFUNCTION("""COMPUTED_VALUE"""),"Sometimes")</f>
        <v>Sometimes</v>
      </c>
      <c r="AJ194" s="1" t="str">
        <f ca="1">IFERROR(__xludf.DUMMYFUNCTION("""COMPUTED_VALUE"""),"Sometimes")</f>
        <v>Sometimes</v>
      </c>
      <c r="AK194" s="1" t="str">
        <f ca="1">IFERROR(__xludf.DUMMYFUNCTION("""COMPUTED_VALUE"""),"Rarely")</f>
        <v>Rarely</v>
      </c>
      <c r="AL194" s="1" t="str">
        <f ca="1">IFERROR(__xludf.DUMMYFUNCTION("""COMPUTED_VALUE"""),"Rarely")</f>
        <v>Rarely</v>
      </c>
      <c r="AM194" s="1" t="str">
        <f ca="1">IFERROR(__xludf.DUMMYFUNCTION("""COMPUTED_VALUE"""),"Sometimes")</f>
        <v>Sometimes</v>
      </c>
      <c r="AN194" s="1" t="str">
        <f ca="1">IFERROR(__xludf.DUMMYFUNCTION("""COMPUTED_VALUE"""),"Often")</f>
        <v>Often</v>
      </c>
      <c r="AO194" s="1" t="str">
        <f ca="1">IFERROR(__xludf.DUMMYFUNCTION("""COMPUTED_VALUE"""),"Sometimes")</f>
        <v>Sometimes</v>
      </c>
      <c r="AP194" s="1" t="str">
        <f ca="1">IFERROR(__xludf.DUMMYFUNCTION("""COMPUTED_VALUE"""),"Rarely")</f>
        <v>Rarely</v>
      </c>
      <c r="AQ194" s="1" t="str">
        <f ca="1">IFERROR(__xludf.DUMMYFUNCTION("""COMPUTED_VALUE"""),"Rarely")</f>
        <v>Rarely</v>
      </c>
      <c r="AR194" s="1" t="str">
        <f ca="1">IFERROR(__xludf.DUMMYFUNCTION("""COMPUTED_VALUE"""),"Just After Stressful Events")</f>
        <v>Just After Stressful Events</v>
      </c>
      <c r="AS194" s="1" t="str">
        <f ca="1">IFERROR(__xludf.DUMMYFUNCTION("""COMPUTED_VALUE"""),"Disagree")</f>
        <v>Disagree</v>
      </c>
      <c r="AT194" s="1" t="str">
        <f ca="1">IFERROR(__xludf.DUMMYFUNCTION("""COMPUTED_VALUE"""),"Neutral")</f>
        <v>Neutral</v>
      </c>
      <c r="AU194" s="1" t="str">
        <f ca="1">IFERROR(__xludf.DUMMYFUNCTION("""COMPUTED_VALUE"""),"Strongly Agree")</f>
        <v>Strongly Agree</v>
      </c>
      <c r="AV194" s="1" t="str">
        <f ca="1">IFERROR(__xludf.DUMMYFUNCTION("""COMPUTED_VALUE"""),"Disagree")</f>
        <v>Disagree</v>
      </c>
      <c r="AW194" s="1" t="str">
        <f ca="1">IFERROR(__xludf.DUMMYFUNCTION("""COMPUTED_VALUE"""),"Agree")</f>
        <v>Agree</v>
      </c>
      <c r="AX194" s="1" t="str">
        <f ca="1">IFERROR(__xludf.DUMMYFUNCTION("""COMPUTED_VALUE"""),"Strongly Agree")</f>
        <v>Strongly Agree</v>
      </c>
      <c r="AY194" s="1" t="str">
        <f ca="1">IFERROR(__xludf.DUMMYFUNCTION("""COMPUTED_VALUE"""),"Strongly Agree")</f>
        <v>Strongly Agree</v>
      </c>
      <c r="AZ194" s="1" t="str">
        <f ca="1">IFERROR(__xludf.DUMMYFUNCTION("""COMPUTED_VALUE"""),"Disagree")</f>
        <v>Disagree</v>
      </c>
      <c r="BA194" s="1" t="str">
        <f ca="1">IFERROR(__xludf.DUMMYFUNCTION("""COMPUTED_VALUE"""),"Strongly Agree")</f>
        <v>Strongly Agree</v>
      </c>
      <c r="BB194" s="1" t="str">
        <f ca="1">IFERROR(__xludf.DUMMYFUNCTION("""COMPUTED_VALUE"""),"Agree")</f>
        <v>Agree</v>
      </c>
      <c r="BC194" s="1" t="str">
        <f ca="1">IFERROR(__xludf.DUMMYFUNCTION("""COMPUTED_VALUE"""),"Isolate Yourself, Join in Positive/ Healthy Family Activities, Exercise, Participate in Healthy Recreation/Hobbies, Talk to only those inside the department about your hard shift")</f>
        <v>Isolate Yourself, Join in Positive/ Healthy Family Activities, Exercise, Participate in Healthy Recreation/Hobbies, Talk to only those inside the department about your hard shift</v>
      </c>
      <c r="BD194" s="1" t="str">
        <f ca="1">IFERROR(__xludf.DUMMYFUNCTION("""COMPUTED_VALUE"""),"Never")</f>
        <v>Never</v>
      </c>
      <c r="BF194" s="1">
        <f t="shared" ca="1" si="0"/>
        <v>1</v>
      </c>
      <c r="BG194" s="7">
        <f t="shared" ca="1" si="1"/>
        <v>2</v>
      </c>
      <c r="BH194" s="1">
        <f t="shared" ca="1" si="2"/>
        <v>3</v>
      </c>
      <c r="BI194" s="10">
        <f t="shared" ca="1" si="3"/>
        <v>2</v>
      </c>
      <c r="BJ194" s="10">
        <f t="shared" ca="1" si="4"/>
        <v>3</v>
      </c>
      <c r="BK194" s="10">
        <f t="shared" ca="1" si="5"/>
        <v>3</v>
      </c>
      <c r="BL194" s="10">
        <f t="shared" ref="BL194:BM194" ca="1" si="1152">IF(I194="Yes",1,IF(I194="No",2))</f>
        <v>1</v>
      </c>
      <c r="BM194" s="10">
        <f t="shared" ca="1" si="1152"/>
        <v>2</v>
      </c>
      <c r="BN194" s="10">
        <f t="shared" ca="1" si="7"/>
        <v>3</v>
      </c>
      <c r="BO194" s="10">
        <f t="shared" ref="BO194:BP194" ca="1" si="1153">IF(L194="Strongly Disagree",1,IF(L194="Disagree",2,IF(L194="Neutral",3,IF(L194="Agree",4,IF(L194="Strongly Agree",5)))))</f>
        <v>3</v>
      </c>
      <c r="BP194" s="10">
        <f t="shared" ca="1" si="1153"/>
        <v>3</v>
      </c>
      <c r="BQ194" s="10">
        <f t="shared" ca="1" si="9"/>
        <v>3</v>
      </c>
      <c r="BR194" s="1">
        <f t="shared" ca="1" si="10"/>
        <v>5</v>
      </c>
      <c r="BS194" s="10">
        <f t="shared" ref="BS194:CB194" ca="1" si="1154">IF(P194="Not at all",1,IF(P194="A little bit",2,IF(P194="Moderately",3,IF(P194="Quite a bit",4,IF(P194="Extremely",5)))))</f>
        <v>3</v>
      </c>
      <c r="BT194" s="10">
        <f t="shared" ca="1" si="1154"/>
        <v>4</v>
      </c>
      <c r="BU194" s="10">
        <f t="shared" ca="1" si="1154"/>
        <v>4</v>
      </c>
      <c r="BV194" s="10">
        <f t="shared" ca="1" si="1154"/>
        <v>3</v>
      </c>
      <c r="BW194" s="10">
        <f t="shared" ca="1" si="1154"/>
        <v>3</v>
      </c>
      <c r="BX194" s="10">
        <f t="shared" ca="1" si="1154"/>
        <v>4</v>
      </c>
      <c r="BY194" s="10">
        <f t="shared" ca="1" si="1154"/>
        <v>5</v>
      </c>
      <c r="BZ194" s="10">
        <f t="shared" ca="1" si="1154"/>
        <v>5</v>
      </c>
      <c r="CA194" s="10">
        <f t="shared" ca="1" si="1154"/>
        <v>5</v>
      </c>
      <c r="CB194" s="10">
        <f t="shared" ca="1" si="1154"/>
        <v>3</v>
      </c>
      <c r="CC194" s="10">
        <f t="shared" ca="1" si="12"/>
        <v>1</v>
      </c>
      <c r="CD194" s="10">
        <f t="shared" ref="CD194:CH194" ca="1" si="1155">IF(AA194="Not at all",1,IF(AA194="A little bit",2,IF(AA194="Moderately",3,IF(AA194="Quite a bit",4,IF(AA194="Extremely",5)))))</f>
        <v>4</v>
      </c>
      <c r="CE194" s="10">
        <f t="shared" ca="1" si="1155"/>
        <v>4</v>
      </c>
      <c r="CF194" s="10">
        <f t="shared" ca="1" si="1155"/>
        <v>4</v>
      </c>
      <c r="CG194" s="10">
        <f t="shared" ca="1" si="1155"/>
        <v>1</v>
      </c>
      <c r="CH194" s="10">
        <f t="shared" ca="1" si="1155"/>
        <v>1</v>
      </c>
      <c r="CI194" s="10">
        <f t="shared" ref="CI194:CT194" ca="1" si="1156">IF(AF194="Never",1,IF(AF194="Rarely",2,IF(AF194="Sometimes",3,IF(AF194="Often",4,IF(AF194="Very Often",5)))))</f>
        <v>2</v>
      </c>
      <c r="CJ194" s="10">
        <f t="shared" ca="1" si="1156"/>
        <v>3</v>
      </c>
      <c r="CK194" s="10">
        <f t="shared" ca="1" si="1156"/>
        <v>2</v>
      </c>
      <c r="CL194" s="10">
        <f t="shared" ca="1" si="1156"/>
        <v>3</v>
      </c>
      <c r="CM194" s="10">
        <f t="shared" ca="1" si="1156"/>
        <v>3</v>
      </c>
      <c r="CN194" s="10">
        <f t="shared" ca="1" si="1156"/>
        <v>2</v>
      </c>
      <c r="CO194" s="10">
        <f t="shared" ca="1" si="1156"/>
        <v>2</v>
      </c>
      <c r="CP194" s="10">
        <f t="shared" ca="1" si="1156"/>
        <v>3</v>
      </c>
      <c r="CQ194" s="10">
        <f t="shared" ca="1" si="1156"/>
        <v>4</v>
      </c>
      <c r="CR194" s="10">
        <f t="shared" ca="1" si="1156"/>
        <v>3</v>
      </c>
      <c r="CS194" s="10">
        <f t="shared" ca="1" si="1156"/>
        <v>2</v>
      </c>
      <c r="CT194" s="10">
        <f t="shared" ca="1" si="1156"/>
        <v>2</v>
      </c>
      <c r="CU194" s="10">
        <f t="shared" ca="1" si="15"/>
        <v>2</v>
      </c>
      <c r="CV194" s="1">
        <f t="shared" ref="CV194:DE194" ca="1" si="1157">IF(AS194="Strongly Disagree",1,IF(AS194="Disagree",2,IF(AS194="Neutral",3,IF(AS194="Agree",4,IF(AS194="Strongly Agree",5)))))</f>
        <v>2</v>
      </c>
      <c r="CW194" s="1">
        <f t="shared" ca="1" si="1157"/>
        <v>3</v>
      </c>
      <c r="CX194" s="1">
        <f t="shared" ca="1" si="1157"/>
        <v>5</v>
      </c>
      <c r="CY194" s="1">
        <f t="shared" ca="1" si="1157"/>
        <v>2</v>
      </c>
      <c r="CZ194" s="1">
        <f t="shared" ca="1" si="1157"/>
        <v>4</v>
      </c>
      <c r="DA194" s="1">
        <f t="shared" ca="1" si="1157"/>
        <v>5</v>
      </c>
      <c r="DB194" s="1">
        <f t="shared" ca="1" si="1157"/>
        <v>5</v>
      </c>
      <c r="DC194" s="1">
        <f t="shared" ca="1" si="1157"/>
        <v>2</v>
      </c>
      <c r="DD194" s="1">
        <f t="shared" ca="1" si="1157"/>
        <v>5</v>
      </c>
      <c r="DE194" s="1">
        <f t="shared" ca="1" si="1157"/>
        <v>4</v>
      </c>
      <c r="DG194" s="1">
        <f t="shared" ca="1" si="17"/>
        <v>1</v>
      </c>
    </row>
    <row r="195" spans="1:111" ht="15">
      <c r="A195" s="8">
        <f ca="1">IFERROR(__xludf.DUMMYFUNCTION("""COMPUTED_VALUE"""),43803.5409671412)</f>
        <v>43803.540967141198</v>
      </c>
      <c r="B195" s="1" t="str">
        <f ca="1">IFERROR(__xludf.DUMMYFUNCTION("""COMPUTED_VALUE"""),"Yes")</f>
        <v>Yes</v>
      </c>
      <c r="C195" s="3" t="str">
        <f ca="1">IFERROR(__xludf.DUMMYFUNCTION("""COMPUTED_VALUE"""),"Sworn Officer")</f>
        <v>Sworn Officer</v>
      </c>
      <c r="D195" s="1" t="str">
        <f ca="1">IFERROR(__xludf.DUMMYFUNCTION("""COMPUTED_VALUE"""),"7-13 years")</f>
        <v>7-13 years</v>
      </c>
      <c r="E195" s="1" t="str">
        <f ca="1">IFERROR(__xludf.DUMMYFUNCTION("""COMPUTED_VALUE"""),"Moderately")</f>
        <v>Moderately</v>
      </c>
      <c r="F195" s="1" t="str">
        <f ca="1">IFERROR(__xludf.DUMMYFUNCTION("""COMPUTED_VALUE"""),"Yes")</f>
        <v>Yes</v>
      </c>
      <c r="G195" s="1" t="str">
        <f ca="1">IFERROR(__xludf.DUMMYFUNCTION("""COMPUTED_VALUE"""),"Rarely")</f>
        <v>Rarely</v>
      </c>
      <c r="H195" s="1" t="str">
        <f ca="1">IFERROR(__xludf.DUMMYFUNCTION("""COMPUTED_VALUE"""),"Moderately")</f>
        <v>Moderately</v>
      </c>
      <c r="I195" s="1" t="str">
        <f ca="1">IFERROR(__xludf.DUMMYFUNCTION("""COMPUTED_VALUE"""),"Yes")</f>
        <v>Yes</v>
      </c>
      <c r="J195" s="1" t="str">
        <f ca="1">IFERROR(__xludf.DUMMYFUNCTION("""COMPUTED_VALUE"""),"Yes")</f>
        <v>Yes</v>
      </c>
      <c r="K195" s="1" t="str">
        <f ca="1">IFERROR(__xludf.DUMMYFUNCTION("""COMPUTED_VALUE"""),"Rarely")</f>
        <v>Rarely</v>
      </c>
      <c r="L195" s="1" t="str">
        <f ca="1">IFERROR(__xludf.DUMMYFUNCTION("""COMPUTED_VALUE"""),"Disagree")</f>
        <v>Disagree</v>
      </c>
      <c r="M195" s="1" t="str">
        <f ca="1">IFERROR(__xludf.DUMMYFUNCTION("""COMPUTED_VALUE"""),"Neutral")</f>
        <v>Neutral</v>
      </c>
      <c r="N195" s="1" t="str">
        <f ca="1">IFERROR(__xludf.DUMMYFUNCTION("""COMPUTED_VALUE"""),"Not at all")</f>
        <v>Not at all</v>
      </c>
      <c r="O195" s="1" t="str">
        <f ca="1">IFERROR(__xludf.DUMMYFUNCTION("""COMPUTED_VALUE"""),"Neutral")</f>
        <v>Neutral</v>
      </c>
      <c r="P195" s="1" t="str">
        <f ca="1">IFERROR(__xludf.DUMMYFUNCTION("""COMPUTED_VALUE"""),"Quite a bit")</f>
        <v>Quite a bit</v>
      </c>
      <c r="Q195" s="1" t="str">
        <f ca="1">IFERROR(__xludf.DUMMYFUNCTION("""COMPUTED_VALUE"""),"Quite a bit")</f>
        <v>Quite a bit</v>
      </c>
      <c r="R195" s="1" t="str">
        <f ca="1">IFERROR(__xludf.DUMMYFUNCTION("""COMPUTED_VALUE"""),"Moderately")</f>
        <v>Moderately</v>
      </c>
      <c r="S195" s="1" t="str">
        <f ca="1">IFERROR(__xludf.DUMMYFUNCTION("""COMPUTED_VALUE"""),"A little bit")</f>
        <v>A little bit</v>
      </c>
      <c r="T195" s="1" t="str">
        <f ca="1">IFERROR(__xludf.DUMMYFUNCTION("""COMPUTED_VALUE"""),"Moderately")</f>
        <v>Moderately</v>
      </c>
      <c r="U195" s="1" t="str">
        <f ca="1">IFERROR(__xludf.DUMMYFUNCTION("""COMPUTED_VALUE"""),"Moderately")</f>
        <v>Moderately</v>
      </c>
      <c r="V195" s="1" t="str">
        <f ca="1">IFERROR(__xludf.DUMMYFUNCTION("""COMPUTED_VALUE"""),"Quite a bit")</f>
        <v>Quite a bit</v>
      </c>
      <c r="W195" s="1" t="str">
        <f ca="1">IFERROR(__xludf.DUMMYFUNCTION("""COMPUTED_VALUE"""),"A little bit")</f>
        <v>A little bit</v>
      </c>
      <c r="X195" s="1" t="str">
        <f ca="1">IFERROR(__xludf.DUMMYFUNCTION("""COMPUTED_VALUE"""),"Moderately")</f>
        <v>Moderately</v>
      </c>
      <c r="Y195" s="1" t="str">
        <f ca="1">IFERROR(__xludf.DUMMYFUNCTION("""COMPUTED_VALUE"""),"Quite a bit")</f>
        <v>Quite a bit</v>
      </c>
      <c r="Z195" s="1" t="str">
        <f ca="1">IFERROR(__xludf.DUMMYFUNCTION("""COMPUTED_VALUE"""),"Negatively")</f>
        <v>Negatively</v>
      </c>
      <c r="AA195" s="1" t="str">
        <f ca="1">IFERROR(__xludf.DUMMYFUNCTION("""COMPUTED_VALUE"""),"Quite a bit")</f>
        <v>Quite a bit</v>
      </c>
      <c r="AB195" s="1" t="str">
        <f ca="1">IFERROR(__xludf.DUMMYFUNCTION("""COMPUTED_VALUE"""),"Moderately")</f>
        <v>Moderately</v>
      </c>
      <c r="AC195" s="1" t="str">
        <f ca="1">IFERROR(__xludf.DUMMYFUNCTION("""COMPUTED_VALUE"""),"Moderately")</f>
        <v>Moderately</v>
      </c>
      <c r="AD195" s="1" t="str">
        <f ca="1">IFERROR(__xludf.DUMMYFUNCTION("""COMPUTED_VALUE"""),"A little bit")</f>
        <v>A little bit</v>
      </c>
      <c r="AE195" s="1" t="str">
        <f ca="1">IFERROR(__xludf.DUMMYFUNCTION("""COMPUTED_VALUE"""),"Not at all")</f>
        <v>Not at all</v>
      </c>
      <c r="AF195" s="1" t="str">
        <f ca="1">IFERROR(__xludf.DUMMYFUNCTION("""COMPUTED_VALUE"""),"Rarely")</f>
        <v>Rarely</v>
      </c>
      <c r="AG195" s="1" t="str">
        <f ca="1">IFERROR(__xludf.DUMMYFUNCTION("""COMPUTED_VALUE"""),"Sometimes")</f>
        <v>Sometimes</v>
      </c>
      <c r="AH195" s="1" t="str">
        <f ca="1">IFERROR(__xludf.DUMMYFUNCTION("""COMPUTED_VALUE"""),"Rarely")</f>
        <v>Rarely</v>
      </c>
      <c r="AI195" s="1" t="str">
        <f ca="1">IFERROR(__xludf.DUMMYFUNCTION("""COMPUTED_VALUE"""),"Sometimes")</f>
        <v>Sometimes</v>
      </c>
      <c r="AJ195" s="1" t="str">
        <f ca="1">IFERROR(__xludf.DUMMYFUNCTION("""COMPUTED_VALUE"""),"Rarely")</f>
        <v>Rarely</v>
      </c>
      <c r="AK195" s="1" t="str">
        <f ca="1">IFERROR(__xludf.DUMMYFUNCTION("""COMPUTED_VALUE"""),"Rarely")</f>
        <v>Rarely</v>
      </c>
      <c r="AL195" s="1" t="str">
        <f ca="1">IFERROR(__xludf.DUMMYFUNCTION("""COMPUTED_VALUE"""),"Never")</f>
        <v>Never</v>
      </c>
      <c r="AM195" s="1" t="str">
        <f ca="1">IFERROR(__xludf.DUMMYFUNCTION("""COMPUTED_VALUE"""),"Rarely")</f>
        <v>Rarely</v>
      </c>
      <c r="AN195" s="1" t="str">
        <f ca="1">IFERROR(__xludf.DUMMYFUNCTION("""COMPUTED_VALUE"""),"Rarely")</f>
        <v>Rarely</v>
      </c>
      <c r="AO195" s="1" t="str">
        <f ca="1">IFERROR(__xludf.DUMMYFUNCTION("""COMPUTED_VALUE"""),"Never")</f>
        <v>Never</v>
      </c>
      <c r="AP195" s="1" t="str">
        <f ca="1">IFERROR(__xludf.DUMMYFUNCTION("""COMPUTED_VALUE"""),"Never")</f>
        <v>Never</v>
      </c>
      <c r="AQ195" s="1" t="str">
        <f ca="1">IFERROR(__xludf.DUMMYFUNCTION("""COMPUTED_VALUE"""),"Never")</f>
        <v>Never</v>
      </c>
      <c r="AR195" s="1" t="str">
        <f ca="1">IFERROR(__xludf.DUMMYFUNCTION("""COMPUTED_VALUE"""),"Never")</f>
        <v>Never</v>
      </c>
      <c r="AS195" s="1" t="str">
        <f ca="1">IFERROR(__xludf.DUMMYFUNCTION("""COMPUTED_VALUE"""),"Disagree")</f>
        <v>Disagree</v>
      </c>
      <c r="AT195" s="1" t="str">
        <f ca="1">IFERROR(__xludf.DUMMYFUNCTION("""COMPUTED_VALUE"""),"Neutral")</f>
        <v>Neutral</v>
      </c>
      <c r="AU195" s="1" t="str">
        <f ca="1">IFERROR(__xludf.DUMMYFUNCTION("""COMPUTED_VALUE"""),"Strongly Disagree")</f>
        <v>Strongly Disagree</v>
      </c>
      <c r="AV195" s="1" t="str">
        <f ca="1">IFERROR(__xludf.DUMMYFUNCTION("""COMPUTED_VALUE"""),"Disagree")</f>
        <v>Disagree</v>
      </c>
      <c r="AW195" s="1" t="str">
        <f ca="1">IFERROR(__xludf.DUMMYFUNCTION("""COMPUTED_VALUE"""),"Strongly Disagree")</f>
        <v>Strongly Disagree</v>
      </c>
      <c r="AX195" s="1" t="str">
        <f ca="1">IFERROR(__xludf.DUMMYFUNCTION("""COMPUTED_VALUE"""),"Strongly Disagree")</f>
        <v>Strongly Disagree</v>
      </c>
      <c r="AY195" s="1" t="str">
        <f ca="1">IFERROR(__xludf.DUMMYFUNCTION("""COMPUTED_VALUE"""),"Neutral")</f>
        <v>Neutral</v>
      </c>
      <c r="AZ195" s="1" t="str">
        <f ca="1">IFERROR(__xludf.DUMMYFUNCTION("""COMPUTED_VALUE"""),"Disagree")</f>
        <v>Disagree</v>
      </c>
      <c r="BA195" s="1" t="str">
        <f ca="1">IFERROR(__xludf.DUMMYFUNCTION("""COMPUTED_VALUE"""),"Neutral")</f>
        <v>Neutral</v>
      </c>
      <c r="BB195" s="1" t="str">
        <f ca="1">IFERROR(__xludf.DUMMYFUNCTION("""COMPUTED_VALUE"""),"Disagree")</f>
        <v>Disagree</v>
      </c>
      <c r="BC195" s="1" t="str">
        <f ca="1">IFERROR(__xludf.DUMMYFUNCTION("""COMPUTED_VALUE"""),"Exercise, Participate in Healthy Recreation/Hobbies")</f>
        <v>Exercise, Participate in Healthy Recreation/Hobbies</v>
      </c>
      <c r="BD195" s="1" t="str">
        <f ca="1">IFERROR(__xludf.DUMMYFUNCTION("""COMPUTED_VALUE"""),"Never")</f>
        <v>Never</v>
      </c>
      <c r="BF195" s="1">
        <f t="shared" ca="1" si="0"/>
        <v>1</v>
      </c>
      <c r="BG195" s="7">
        <f t="shared" ca="1" si="1"/>
        <v>2</v>
      </c>
      <c r="BH195" s="1">
        <f t="shared" ca="1" si="2"/>
        <v>3</v>
      </c>
      <c r="BI195" s="10">
        <f t="shared" ca="1" si="3"/>
        <v>1</v>
      </c>
      <c r="BJ195" s="10">
        <f t="shared" ca="1" si="4"/>
        <v>2</v>
      </c>
      <c r="BK195" s="10">
        <f t="shared" ca="1" si="5"/>
        <v>3</v>
      </c>
      <c r="BL195" s="10">
        <f t="shared" ref="BL195:BM195" ca="1" si="1158">IF(I195="Yes",1,IF(I195="No",2))</f>
        <v>1</v>
      </c>
      <c r="BM195" s="10">
        <f t="shared" ca="1" si="1158"/>
        <v>1</v>
      </c>
      <c r="BN195" s="10">
        <f t="shared" ca="1" si="7"/>
        <v>2</v>
      </c>
      <c r="BO195" s="10">
        <f t="shared" ref="BO195:BP195" ca="1" si="1159">IF(L195="Strongly Disagree",1,IF(L195="Disagree",2,IF(L195="Neutral",3,IF(L195="Agree",4,IF(L195="Strongly Agree",5)))))</f>
        <v>2</v>
      </c>
      <c r="BP195" s="10">
        <f t="shared" ca="1" si="1159"/>
        <v>3</v>
      </c>
      <c r="BQ195" s="10">
        <f t="shared" ca="1" si="9"/>
        <v>1</v>
      </c>
      <c r="BR195" s="1">
        <f t="shared" ca="1" si="10"/>
        <v>3</v>
      </c>
      <c r="BS195" s="10">
        <f t="shared" ref="BS195:CB195" ca="1" si="1160">IF(P195="Not at all",1,IF(P195="A little bit",2,IF(P195="Moderately",3,IF(P195="Quite a bit",4,IF(P195="Extremely",5)))))</f>
        <v>4</v>
      </c>
      <c r="BT195" s="10">
        <f t="shared" ca="1" si="1160"/>
        <v>4</v>
      </c>
      <c r="BU195" s="10">
        <f t="shared" ca="1" si="1160"/>
        <v>3</v>
      </c>
      <c r="BV195" s="10">
        <f t="shared" ca="1" si="1160"/>
        <v>2</v>
      </c>
      <c r="BW195" s="10">
        <f t="shared" ca="1" si="1160"/>
        <v>3</v>
      </c>
      <c r="BX195" s="10">
        <f t="shared" ca="1" si="1160"/>
        <v>3</v>
      </c>
      <c r="BY195" s="10">
        <f t="shared" ca="1" si="1160"/>
        <v>4</v>
      </c>
      <c r="BZ195" s="10">
        <f t="shared" ca="1" si="1160"/>
        <v>2</v>
      </c>
      <c r="CA195" s="10">
        <f t="shared" ca="1" si="1160"/>
        <v>3</v>
      </c>
      <c r="CB195" s="10">
        <f t="shared" ca="1" si="1160"/>
        <v>4</v>
      </c>
      <c r="CC195" s="10">
        <f t="shared" ca="1" si="12"/>
        <v>1</v>
      </c>
      <c r="CD195" s="10">
        <f t="shared" ref="CD195:CH195" ca="1" si="1161">IF(AA195="Not at all",1,IF(AA195="A little bit",2,IF(AA195="Moderately",3,IF(AA195="Quite a bit",4,IF(AA195="Extremely",5)))))</f>
        <v>4</v>
      </c>
      <c r="CE195" s="10">
        <f t="shared" ca="1" si="1161"/>
        <v>3</v>
      </c>
      <c r="CF195" s="10">
        <f t="shared" ca="1" si="1161"/>
        <v>3</v>
      </c>
      <c r="CG195" s="10">
        <f t="shared" ca="1" si="1161"/>
        <v>2</v>
      </c>
      <c r="CH195" s="10">
        <f t="shared" ca="1" si="1161"/>
        <v>1</v>
      </c>
      <c r="CI195" s="10">
        <f t="shared" ref="CI195:CT195" ca="1" si="1162">IF(AF195="Never",1,IF(AF195="Rarely",2,IF(AF195="Sometimes",3,IF(AF195="Often",4,IF(AF195="Very Often",5)))))</f>
        <v>2</v>
      </c>
      <c r="CJ195" s="10">
        <f t="shared" ca="1" si="1162"/>
        <v>3</v>
      </c>
      <c r="CK195" s="10">
        <f t="shared" ca="1" si="1162"/>
        <v>2</v>
      </c>
      <c r="CL195" s="10">
        <f t="shared" ca="1" si="1162"/>
        <v>3</v>
      </c>
      <c r="CM195" s="10">
        <f t="shared" ca="1" si="1162"/>
        <v>2</v>
      </c>
      <c r="CN195" s="10">
        <f t="shared" ca="1" si="1162"/>
        <v>2</v>
      </c>
      <c r="CO195" s="10">
        <f t="shared" ca="1" si="1162"/>
        <v>1</v>
      </c>
      <c r="CP195" s="10">
        <f t="shared" ca="1" si="1162"/>
        <v>2</v>
      </c>
      <c r="CQ195" s="10">
        <f t="shared" ca="1" si="1162"/>
        <v>2</v>
      </c>
      <c r="CR195" s="10">
        <f t="shared" ca="1" si="1162"/>
        <v>1</v>
      </c>
      <c r="CS195" s="10">
        <f t="shared" ca="1" si="1162"/>
        <v>1</v>
      </c>
      <c r="CT195" s="10">
        <f t="shared" ca="1" si="1162"/>
        <v>1</v>
      </c>
      <c r="CU195" s="10">
        <f t="shared" ca="1" si="15"/>
        <v>1</v>
      </c>
      <c r="CV195" s="1">
        <f t="shared" ref="CV195:DE195" ca="1" si="1163">IF(AS195="Strongly Disagree",1,IF(AS195="Disagree",2,IF(AS195="Neutral",3,IF(AS195="Agree",4,IF(AS195="Strongly Agree",5)))))</f>
        <v>2</v>
      </c>
      <c r="CW195" s="1">
        <f t="shared" ca="1" si="1163"/>
        <v>3</v>
      </c>
      <c r="CX195" s="1">
        <f t="shared" ca="1" si="1163"/>
        <v>1</v>
      </c>
      <c r="CY195" s="1">
        <f t="shared" ca="1" si="1163"/>
        <v>2</v>
      </c>
      <c r="CZ195" s="1">
        <f t="shared" ca="1" si="1163"/>
        <v>1</v>
      </c>
      <c r="DA195" s="1">
        <f t="shared" ca="1" si="1163"/>
        <v>1</v>
      </c>
      <c r="DB195" s="1">
        <f t="shared" ca="1" si="1163"/>
        <v>3</v>
      </c>
      <c r="DC195" s="1">
        <f t="shared" ca="1" si="1163"/>
        <v>2</v>
      </c>
      <c r="DD195" s="1">
        <f t="shared" ca="1" si="1163"/>
        <v>3</v>
      </c>
      <c r="DE195" s="1">
        <f t="shared" ca="1" si="1163"/>
        <v>2</v>
      </c>
      <c r="DG195" s="1">
        <f t="shared" ca="1" si="17"/>
        <v>1</v>
      </c>
    </row>
    <row r="196" spans="1:111" ht="15">
      <c r="A196" s="8">
        <f ca="1">IFERROR(__xludf.DUMMYFUNCTION("""COMPUTED_VALUE"""),43803.54384875)</f>
        <v>43803.54384875</v>
      </c>
      <c r="B196" s="1" t="str">
        <f ca="1">IFERROR(__xludf.DUMMYFUNCTION("""COMPUTED_VALUE"""),"Yes")</f>
        <v>Yes</v>
      </c>
      <c r="C196" s="3" t="str">
        <f ca="1">IFERROR(__xludf.DUMMYFUNCTION("""COMPUTED_VALUE"""),"Sworn Officer")</f>
        <v>Sworn Officer</v>
      </c>
      <c r="D196" s="1" t="str">
        <f ca="1">IFERROR(__xludf.DUMMYFUNCTION("""COMPUTED_VALUE"""),"14-20 years")</f>
        <v>14-20 years</v>
      </c>
      <c r="E196" s="1" t="str">
        <f ca="1">IFERROR(__xludf.DUMMYFUNCTION("""COMPUTED_VALUE"""),"Extremely")</f>
        <v>Extremely</v>
      </c>
      <c r="F196" s="1" t="str">
        <f ca="1">IFERROR(__xludf.DUMMYFUNCTION("""COMPUTED_VALUE"""),"Yes")</f>
        <v>Yes</v>
      </c>
      <c r="G196" s="1" t="str">
        <f ca="1">IFERROR(__xludf.DUMMYFUNCTION("""COMPUTED_VALUE"""),"Often")</f>
        <v>Often</v>
      </c>
      <c r="H196" s="1" t="str">
        <f ca="1">IFERROR(__xludf.DUMMYFUNCTION("""COMPUTED_VALUE"""),"Extremely")</f>
        <v>Extremely</v>
      </c>
      <c r="I196" s="1" t="str">
        <f ca="1">IFERROR(__xludf.DUMMYFUNCTION("""COMPUTED_VALUE"""),"Yes")</f>
        <v>Yes</v>
      </c>
      <c r="J196" s="1" t="str">
        <f ca="1">IFERROR(__xludf.DUMMYFUNCTION("""COMPUTED_VALUE"""),"Yes")</f>
        <v>Yes</v>
      </c>
      <c r="K196" s="1" t="str">
        <f ca="1">IFERROR(__xludf.DUMMYFUNCTION("""COMPUTED_VALUE"""),"Often")</f>
        <v>Often</v>
      </c>
      <c r="L196" s="1" t="str">
        <f ca="1">IFERROR(__xludf.DUMMYFUNCTION("""COMPUTED_VALUE"""),"Strongly Agree")</f>
        <v>Strongly Agree</v>
      </c>
      <c r="M196" s="1" t="str">
        <f ca="1">IFERROR(__xludf.DUMMYFUNCTION("""COMPUTED_VALUE"""),"Strongly Agree")</f>
        <v>Strongly Agree</v>
      </c>
      <c r="N196" s="1" t="str">
        <f ca="1">IFERROR(__xludf.DUMMYFUNCTION("""COMPUTED_VALUE"""),"Moderately")</f>
        <v>Moderately</v>
      </c>
      <c r="O196" s="1" t="str">
        <f ca="1">IFERROR(__xludf.DUMMYFUNCTION("""COMPUTED_VALUE"""),"Agree")</f>
        <v>Agree</v>
      </c>
      <c r="P196" s="1" t="str">
        <f ca="1">IFERROR(__xludf.DUMMYFUNCTION("""COMPUTED_VALUE"""),"Extremely")</f>
        <v>Extremely</v>
      </c>
      <c r="Q196" s="1" t="str">
        <f ca="1">IFERROR(__xludf.DUMMYFUNCTION("""COMPUTED_VALUE"""),"Extremely")</f>
        <v>Extremely</v>
      </c>
      <c r="R196" s="1" t="str">
        <f ca="1">IFERROR(__xludf.DUMMYFUNCTION("""COMPUTED_VALUE"""),"Extremely")</f>
        <v>Extremely</v>
      </c>
      <c r="S196" s="1" t="str">
        <f ca="1">IFERROR(__xludf.DUMMYFUNCTION("""COMPUTED_VALUE"""),"Moderately")</f>
        <v>Moderately</v>
      </c>
      <c r="T196" s="1" t="str">
        <f ca="1">IFERROR(__xludf.DUMMYFUNCTION("""COMPUTED_VALUE"""),"Moderately")</f>
        <v>Moderately</v>
      </c>
      <c r="U196" s="1" t="str">
        <f ca="1">IFERROR(__xludf.DUMMYFUNCTION("""COMPUTED_VALUE"""),"A little bit")</f>
        <v>A little bit</v>
      </c>
      <c r="V196" s="1" t="str">
        <f ca="1">IFERROR(__xludf.DUMMYFUNCTION("""COMPUTED_VALUE"""),"A little bit")</f>
        <v>A little bit</v>
      </c>
      <c r="W196" s="1" t="str">
        <f ca="1">IFERROR(__xludf.DUMMYFUNCTION("""COMPUTED_VALUE"""),"Moderately")</f>
        <v>Moderately</v>
      </c>
      <c r="X196" s="1" t="str">
        <f ca="1">IFERROR(__xludf.DUMMYFUNCTION("""COMPUTED_VALUE"""),"A little bit")</f>
        <v>A little bit</v>
      </c>
      <c r="Y196" s="1" t="str">
        <f ca="1">IFERROR(__xludf.DUMMYFUNCTION("""COMPUTED_VALUE"""),"Quite a bit")</f>
        <v>Quite a bit</v>
      </c>
      <c r="Z196" s="1" t="str">
        <f ca="1">IFERROR(__xludf.DUMMYFUNCTION("""COMPUTED_VALUE"""),"Negatively")</f>
        <v>Negatively</v>
      </c>
      <c r="AA196" s="1" t="str">
        <f ca="1">IFERROR(__xludf.DUMMYFUNCTION("""COMPUTED_VALUE"""),"Quite a bit")</f>
        <v>Quite a bit</v>
      </c>
      <c r="AB196" s="1" t="str">
        <f ca="1">IFERROR(__xludf.DUMMYFUNCTION("""COMPUTED_VALUE"""),"Quite a bit")</f>
        <v>Quite a bit</v>
      </c>
      <c r="AC196" s="1" t="str">
        <f ca="1">IFERROR(__xludf.DUMMYFUNCTION("""COMPUTED_VALUE"""),"Quite a bit")</f>
        <v>Quite a bit</v>
      </c>
      <c r="AD196" s="1" t="str">
        <f ca="1">IFERROR(__xludf.DUMMYFUNCTION("""COMPUTED_VALUE"""),"Not at all")</f>
        <v>Not at all</v>
      </c>
      <c r="AE196" s="1" t="str">
        <f ca="1">IFERROR(__xludf.DUMMYFUNCTION("""COMPUTED_VALUE"""),"Not at all")</f>
        <v>Not at all</v>
      </c>
      <c r="AF196" s="1" t="str">
        <f ca="1">IFERROR(__xludf.DUMMYFUNCTION("""COMPUTED_VALUE"""),"Often")</f>
        <v>Often</v>
      </c>
      <c r="AG196" s="1" t="str">
        <f ca="1">IFERROR(__xludf.DUMMYFUNCTION("""COMPUTED_VALUE"""),"Very Often")</f>
        <v>Very Often</v>
      </c>
      <c r="AH196" s="1" t="str">
        <f ca="1">IFERROR(__xludf.DUMMYFUNCTION("""COMPUTED_VALUE"""),"Never")</f>
        <v>Never</v>
      </c>
      <c r="AI196" s="1" t="str">
        <f ca="1">IFERROR(__xludf.DUMMYFUNCTION("""COMPUTED_VALUE"""),"Often")</f>
        <v>Often</v>
      </c>
      <c r="AJ196" s="1" t="str">
        <f ca="1">IFERROR(__xludf.DUMMYFUNCTION("""COMPUTED_VALUE"""),"Sometimes")</f>
        <v>Sometimes</v>
      </c>
      <c r="AK196" s="1" t="str">
        <f ca="1">IFERROR(__xludf.DUMMYFUNCTION("""COMPUTED_VALUE"""),"Sometimes")</f>
        <v>Sometimes</v>
      </c>
      <c r="AL196" s="1" t="str">
        <f ca="1">IFERROR(__xludf.DUMMYFUNCTION("""COMPUTED_VALUE"""),"Very Often")</f>
        <v>Very Often</v>
      </c>
      <c r="AM196" s="1" t="str">
        <f ca="1">IFERROR(__xludf.DUMMYFUNCTION("""COMPUTED_VALUE"""),"Often")</f>
        <v>Often</v>
      </c>
      <c r="AN196" s="1" t="str">
        <f ca="1">IFERROR(__xludf.DUMMYFUNCTION("""COMPUTED_VALUE"""),"Sometimes")</f>
        <v>Sometimes</v>
      </c>
      <c r="AO196" s="1" t="str">
        <f ca="1">IFERROR(__xludf.DUMMYFUNCTION("""COMPUTED_VALUE"""),"Rarely")</f>
        <v>Rarely</v>
      </c>
      <c r="AP196" s="1" t="str">
        <f ca="1">IFERROR(__xludf.DUMMYFUNCTION("""COMPUTED_VALUE"""),"Rarely")</f>
        <v>Rarely</v>
      </c>
      <c r="AQ196" s="1" t="str">
        <f ca="1">IFERROR(__xludf.DUMMYFUNCTION("""COMPUTED_VALUE"""),"Rarely")</f>
        <v>Rarely</v>
      </c>
      <c r="AR196" s="1" t="str">
        <f ca="1">IFERROR(__xludf.DUMMYFUNCTION("""COMPUTED_VALUE"""),"Just After Stressful Events")</f>
        <v>Just After Stressful Events</v>
      </c>
      <c r="AS196" s="1" t="str">
        <f ca="1">IFERROR(__xludf.DUMMYFUNCTION("""COMPUTED_VALUE"""),"Disagree")</f>
        <v>Disagree</v>
      </c>
      <c r="AT196" s="1" t="str">
        <f ca="1">IFERROR(__xludf.DUMMYFUNCTION("""COMPUTED_VALUE"""),"Disagree")</f>
        <v>Disagree</v>
      </c>
      <c r="AU196" s="1" t="str">
        <f ca="1">IFERROR(__xludf.DUMMYFUNCTION("""COMPUTED_VALUE"""),"Agree")</f>
        <v>Agree</v>
      </c>
      <c r="AV196" s="1" t="str">
        <f ca="1">IFERROR(__xludf.DUMMYFUNCTION("""COMPUTED_VALUE"""),"Disagree")</f>
        <v>Disagree</v>
      </c>
      <c r="AW196" s="1" t="str">
        <f ca="1">IFERROR(__xludf.DUMMYFUNCTION("""COMPUTED_VALUE"""),"Neutral")</f>
        <v>Neutral</v>
      </c>
      <c r="AX196" s="1" t="str">
        <f ca="1">IFERROR(__xludf.DUMMYFUNCTION("""COMPUTED_VALUE"""),"Neutral")</f>
        <v>Neutral</v>
      </c>
      <c r="AY196" s="1" t="str">
        <f ca="1">IFERROR(__xludf.DUMMYFUNCTION("""COMPUTED_VALUE"""),"Agree")</f>
        <v>Agree</v>
      </c>
      <c r="AZ196" s="1" t="str">
        <f ca="1">IFERROR(__xludf.DUMMYFUNCTION("""COMPUTED_VALUE"""),"Disagree")</f>
        <v>Disagree</v>
      </c>
      <c r="BA196" s="1" t="str">
        <f ca="1">IFERROR(__xludf.DUMMYFUNCTION("""COMPUTED_VALUE"""),"Agree")</f>
        <v>Agree</v>
      </c>
      <c r="BB196" s="1" t="str">
        <f ca="1">IFERROR(__xludf.DUMMYFUNCTION("""COMPUTED_VALUE"""),"Strongly Agree")</f>
        <v>Strongly Agree</v>
      </c>
      <c r="BC196" s="1" t="str">
        <f ca="1">IFERROR(__xludf.DUMMYFUNCTION("""COMPUTED_VALUE"""),"Join in Positive/ Healthy Family Activities, Exercise, Talk to others outside of the department about your hard shift, Participate in Healthy Recreation/Hobbies, Talk to only those inside the department about your hard shift")</f>
        <v>Join in Positive/ Healthy Family Activities, Exercise, Talk to others outside of the department about your hard shift, Participate in Healthy Recreation/Hobbies, Talk to only those inside the department about your hard shift</v>
      </c>
      <c r="BD196" s="1" t="str">
        <f ca="1">IFERROR(__xludf.DUMMYFUNCTION("""COMPUTED_VALUE"""),"Never")</f>
        <v>Never</v>
      </c>
      <c r="BF196" s="1">
        <f t="shared" ca="1" si="0"/>
        <v>1</v>
      </c>
      <c r="BG196" s="7">
        <f t="shared" ca="1" si="1"/>
        <v>3</v>
      </c>
      <c r="BH196" s="1">
        <f t="shared" ca="1" si="2"/>
        <v>5</v>
      </c>
      <c r="BI196" s="10">
        <f t="shared" ca="1" si="3"/>
        <v>1</v>
      </c>
      <c r="BJ196" s="10">
        <f t="shared" ca="1" si="4"/>
        <v>4</v>
      </c>
      <c r="BK196" s="10">
        <f t="shared" ca="1" si="5"/>
        <v>5</v>
      </c>
      <c r="BL196" s="10">
        <f t="shared" ref="BL196:BM196" ca="1" si="1164">IF(I196="Yes",1,IF(I196="No",2))</f>
        <v>1</v>
      </c>
      <c r="BM196" s="10">
        <f t="shared" ca="1" si="1164"/>
        <v>1</v>
      </c>
      <c r="BN196" s="10">
        <f t="shared" ca="1" si="7"/>
        <v>4</v>
      </c>
      <c r="BO196" s="10">
        <f t="shared" ref="BO196:BP196" ca="1" si="1165">IF(L196="Strongly Disagree",1,IF(L196="Disagree",2,IF(L196="Neutral",3,IF(L196="Agree",4,IF(L196="Strongly Agree",5)))))</f>
        <v>5</v>
      </c>
      <c r="BP196" s="10">
        <f t="shared" ca="1" si="1165"/>
        <v>5</v>
      </c>
      <c r="BQ196" s="10">
        <f t="shared" ca="1" si="9"/>
        <v>3</v>
      </c>
      <c r="BR196" s="1">
        <f t="shared" ca="1" si="10"/>
        <v>4</v>
      </c>
      <c r="BS196" s="10">
        <f t="shared" ref="BS196:CB196" ca="1" si="1166">IF(P196="Not at all",1,IF(P196="A little bit",2,IF(P196="Moderately",3,IF(P196="Quite a bit",4,IF(P196="Extremely",5)))))</f>
        <v>5</v>
      </c>
      <c r="BT196" s="10">
        <f t="shared" ca="1" si="1166"/>
        <v>5</v>
      </c>
      <c r="BU196" s="10">
        <f t="shared" ca="1" si="1166"/>
        <v>5</v>
      </c>
      <c r="BV196" s="10">
        <f t="shared" ca="1" si="1166"/>
        <v>3</v>
      </c>
      <c r="BW196" s="10">
        <f t="shared" ca="1" si="1166"/>
        <v>3</v>
      </c>
      <c r="BX196" s="10">
        <f t="shared" ca="1" si="1166"/>
        <v>2</v>
      </c>
      <c r="BY196" s="10">
        <f t="shared" ca="1" si="1166"/>
        <v>2</v>
      </c>
      <c r="BZ196" s="10">
        <f t="shared" ca="1" si="1166"/>
        <v>3</v>
      </c>
      <c r="CA196" s="10">
        <f t="shared" ca="1" si="1166"/>
        <v>2</v>
      </c>
      <c r="CB196" s="10">
        <f t="shared" ca="1" si="1166"/>
        <v>4</v>
      </c>
      <c r="CC196" s="10">
        <f t="shared" ca="1" si="12"/>
        <v>1</v>
      </c>
      <c r="CD196" s="10">
        <f t="shared" ref="CD196:CH196" ca="1" si="1167">IF(AA196="Not at all",1,IF(AA196="A little bit",2,IF(AA196="Moderately",3,IF(AA196="Quite a bit",4,IF(AA196="Extremely",5)))))</f>
        <v>4</v>
      </c>
      <c r="CE196" s="10">
        <f t="shared" ca="1" si="1167"/>
        <v>4</v>
      </c>
      <c r="CF196" s="10">
        <f t="shared" ca="1" si="1167"/>
        <v>4</v>
      </c>
      <c r="CG196" s="10">
        <f t="shared" ca="1" si="1167"/>
        <v>1</v>
      </c>
      <c r="CH196" s="10">
        <f t="shared" ca="1" si="1167"/>
        <v>1</v>
      </c>
      <c r="CI196" s="10">
        <f t="shared" ref="CI196:CT196" ca="1" si="1168">IF(AF196="Never",1,IF(AF196="Rarely",2,IF(AF196="Sometimes",3,IF(AF196="Often",4,IF(AF196="Very Often",5)))))</f>
        <v>4</v>
      </c>
      <c r="CJ196" s="10">
        <f t="shared" ca="1" si="1168"/>
        <v>5</v>
      </c>
      <c r="CK196" s="10">
        <f t="shared" ca="1" si="1168"/>
        <v>1</v>
      </c>
      <c r="CL196" s="10">
        <f t="shared" ca="1" si="1168"/>
        <v>4</v>
      </c>
      <c r="CM196" s="10">
        <f t="shared" ca="1" si="1168"/>
        <v>3</v>
      </c>
      <c r="CN196" s="10">
        <f t="shared" ca="1" si="1168"/>
        <v>3</v>
      </c>
      <c r="CO196" s="10">
        <f t="shared" ca="1" si="1168"/>
        <v>5</v>
      </c>
      <c r="CP196" s="10">
        <f t="shared" ca="1" si="1168"/>
        <v>4</v>
      </c>
      <c r="CQ196" s="10">
        <f t="shared" ca="1" si="1168"/>
        <v>3</v>
      </c>
      <c r="CR196" s="10">
        <f t="shared" ca="1" si="1168"/>
        <v>2</v>
      </c>
      <c r="CS196" s="10">
        <f t="shared" ca="1" si="1168"/>
        <v>2</v>
      </c>
      <c r="CT196" s="10">
        <f t="shared" ca="1" si="1168"/>
        <v>2</v>
      </c>
      <c r="CU196" s="10">
        <f t="shared" ca="1" si="15"/>
        <v>2</v>
      </c>
      <c r="CV196" s="1">
        <f t="shared" ref="CV196:DE196" ca="1" si="1169">IF(AS196="Strongly Disagree",1,IF(AS196="Disagree",2,IF(AS196="Neutral",3,IF(AS196="Agree",4,IF(AS196="Strongly Agree",5)))))</f>
        <v>2</v>
      </c>
      <c r="CW196" s="1">
        <f t="shared" ca="1" si="1169"/>
        <v>2</v>
      </c>
      <c r="CX196" s="1">
        <f t="shared" ca="1" si="1169"/>
        <v>4</v>
      </c>
      <c r="CY196" s="1">
        <f t="shared" ca="1" si="1169"/>
        <v>2</v>
      </c>
      <c r="CZ196" s="1">
        <f t="shared" ca="1" si="1169"/>
        <v>3</v>
      </c>
      <c r="DA196" s="1">
        <f t="shared" ca="1" si="1169"/>
        <v>3</v>
      </c>
      <c r="DB196" s="1">
        <f t="shared" ca="1" si="1169"/>
        <v>4</v>
      </c>
      <c r="DC196" s="1">
        <f t="shared" ca="1" si="1169"/>
        <v>2</v>
      </c>
      <c r="DD196" s="1">
        <f t="shared" ca="1" si="1169"/>
        <v>4</v>
      </c>
      <c r="DE196" s="1">
        <f t="shared" ca="1" si="1169"/>
        <v>5</v>
      </c>
      <c r="DG196" s="1">
        <f t="shared" ca="1" si="17"/>
        <v>1</v>
      </c>
    </row>
    <row r="197" spans="1:111" ht="15">
      <c r="A197" s="8">
        <f ca="1">IFERROR(__xludf.DUMMYFUNCTION("""COMPUTED_VALUE"""),43803.5560081944)</f>
        <v>43803.556008194399</v>
      </c>
      <c r="B197" s="1" t="str">
        <f ca="1">IFERROR(__xludf.DUMMYFUNCTION("""COMPUTED_VALUE"""),"Yes")</f>
        <v>Yes</v>
      </c>
      <c r="C197" s="3" t="str">
        <f ca="1">IFERROR(__xludf.DUMMYFUNCTION("""COMPUTED_VALUE"""),"Sworn Officer")</f>
        <v>Sworn Officer</v>
      </c>
      <c r="D197" s="1" t="str">
        <f ca="1">IFERROR(__xludf.DUMMYFUNCTION("""COMPUTED_VALUE"""),"7-13 years")</f>
        <v>7-13 years</v>
      </c>
      <c r="E197" s="1" t="str">
        <f ca="1">IFERROR(__xludf.DUMMYFUNCTION("""COMPUTED_VALUE"""),"Quite a bit")</f>
        <v>Quite a bit</v>
      </c>
      <c r="F197" s="1" t="str">
        <f ca="1">IFERROR(__xludf.DUMMYFUNCTION("""COMPUTED_VALUE"""),"Yes")</f>
        <v>Yes</v>
      </c>
      <c r="G197" s="1" t="str">
        <f ca="1">IFERROR(__xludf.DUMMYFUNCTION("""COMPUTED_VALUE"""),"Never")</f>
        <v>Never</v>
      </c>
      <c r="H197" s="1" t="str">
        <f ca="1">IFERROR(__xludf.DUMMYFUNCTION("""COMPUTED_VALUE"""),"A little bit")</f>
        <v>A little bit</v>
      </c>
      <c r="I197" s="1" t="str">
        <f ca="1">IFERROR(__xludf.DUMMYFUNCTION("""COMPUTED_VALUE"""),"No")</f>
        <v>No</v>
      </c>
      <c r="J197" s="1" t="str">
        <f ca="1">IFERROR(__xludf.DUMMYFUNCTION("""COMPUTED_VALUE"""),"No")</f>
        <v>No</v>
      </c>
      <c r="K197" s="1" t="str">
        <f ca="1">IFERROR(__xludf.DUMMYFUNCTION("""COMPUTED_VALUE"""),"Rarely")</f>
        <v>Rarely</v>
      </c>
      <c r="L197" s="1" t="str">
        <f ca="1">IFERROR(__xludf.DUMMYFUNCTION("""COMPUTED_VALUE"""),"Neutral")</f>
        <v>Neutral</v>
      </c>
      <c r="M197" s="1" t="str">
        <f ca="1">IFERROR(__xludf.DUMMYFUNCTION("""COMPUTED_VALUE"""),"Neutral")</f>
        <v>Neutral</v>
      </c>
      <c r="N197" s="1" t="str">
        <f ca="1">IFERROR(__xludf.DUMMYFUNCTION("""COMPUTED_VALUE"""),"A little bit")</f>
        <v>A little bit</v>
      </c>
      <c r="O197" s="1" t="str">
        <f ca="1">IFERROR(__xludf.DUMMYFUNCTION("""COMPUTED_VALUE"""),"Neutral")</f>
        <v>Neutral</v>
      </c>
      <c r="P197" s="1" t="str">
        <f ca="1">IFERROR(__xludf.DUMMYFUNCTION("""COMPUTED_VALUE"""),"Moderately")</f>
        <v>Moderately</v>
      </c>
      <c r="Q197" s="1" t="str">
        <f ca="1">IFERROR(__xludf.DUMMYFUNCTION("""COMPUTED_VALUE"""),"Moderately")</f>
        <v>Moderately</v>
      </c>
      <c r="R197" s="1" t="str">
        <f ca="1">IFERROR(__xludf.DUMMYFUNCTION("""COMPUTED_VALUE"""),"Moderately")</f>
        <v>Moderately</v>
      </c>
      <c r="S197" s="1" t="str">
        <f ca="1">IFERROR(__xludf.DUMMYFUNCTION("""COMPUTED_VALUE"""),"Moderately")</f>
        <v>Moderately</v>
      </c>
      <c r="T197" s="1" t="str">
        <f ca="1">IFERROR(__xludf.DUMMYFUNCTION("""COMPUTED_VALUE"""),"A little bit")</f>
        <v>A little bit</v>
      </c>
      <c r="U197" s="1" t="str">
        <f ca="1">IFERROR(__xludf.DUMMYFUNCTION("""COMPUTED_VALUE"""),"Moderately")</f>
        <v>Moderately</v>
      </c>
      <c r="V197" s="1" t="str">
        <f ca="1">IFERROR(__xludf.DUMMYFUNCTION("""COMPUTED_VALUE"""),"A little bit")</f>
        <v>A little bit</v>
      </c>
      <c r="W197" s="1" t="str">
        <f ca="1">IFERROR(__xludf.DUMMYFUNCTION("""COMPUTED_VALUE"""),"Quite a bit")</f>
        <v>Quite a bit</v>
      </c>
      <c r="X197" s="1" t="str">
        <f ca="1">IFERROR(__xludf.DUMMYFUNCTION("""COMPUTED_VALUE"""),"Moderately")</f>
        <v>Moderately</v>
      </c>
      <c r="Y197" s="1" t="str">
        <f ca="1">IFERROR(__xludf.DUMMYFUNCTION("""COMPUTED_VALUE"""),"Quite a bit")</f>
        <v>Quite a bit</v>
      </c>
      <c r="Z197" s="1" t="str">
        <f ca="1">IFERROR(__xludf.DUMMYFUNCTION("""COMPUTED_VALUE"""),"Not at all")</f>
        <v>Not at all</v>
      </c>
      <c r="AA197" s="1" t="str">
        <f ca="1">IFERROR(__xludf.DUMMYFUNCTION("""COMPUTED_VALUE"""),"A little bit")</f>
        <v>A little bit</v>
      </c>
      <c r="AB197" s="1" t="str">
        <f ca="1">IFERROR(__xludf.DUMMYFUNCTION("""COMPUTED_VALUE"""),"Extremely")</f>
        <v>Extremely</v>
      </c>
      <c r="AC197" s="1" t="str">
        <f ca="1">IFERROR(__xludf.DUMMYFUNCTION("""COMPUTED_VALUE"""),"Extremely")</f>
        <v>Extremely</v>
      </c>
      <c r="AD197" s="1" t="str">
        <f ca="1">IFERROR(__xludf.DUMMYFUNCTION("""COMPUTED_VALUE"""),"Not at all")</f>
        <v>Not at all</v>
      </c>
      <c r="AE197" s="1" t="str">
        <f ca="1">IFERROR(__xludf.DUMMYFUNCTION("""COMPUTED_VALUE"""),"Not at all")</f>
        <v>Not at all</v>
      </c>
      <c r="AF197" s="1" t="str">
        <f ca="1">IFERROR(__xludf.DUMMYFUNCTION("""COMPUTED_VALUE"""),"Sometimes")</f>
        <v>Sometimes</v>
      </c>
      <c r="AG197" s="1" t="str">
        <f ca="1">IFERROR(__xludf.DUMMYFUNCTION("""COMPUTED_VALUE"""),"Never")</f>
        <v>Never</v>
      </c>
      <c r="AH197" s="1" t="str">
        <f ca="1">IFERROR(__xludf.DUMMYFUNCTION("""COMPUTED_VALUE"""),"Never")</f>
        <v>Never</v>
      </c>
      <c r="AI197" s="1" t="str">
        <f ca="1">IFERROR(__xludf.DUMMYFUNCTION("""COMPUTED_VALUE"""),"Rarely")</f>
        <v>Rarely</v>
      </c>
      <c r="AJ197" s="1" t="str">
        <f ca="1">IFERROR(__xludf.DUMMYFUNCTION("""COMPUTED_VALUE"""),"Sometimes")</f>
        <v>Sometimes</v>
      </c>
      <c r="AK197" s="1" t="str">
        <f ca="1">IFERROR(__xludf.DUMMYFUNCTION("""COMPUTED_VALUE"""),"Sometimes")</f>
        <v>Sometimes</v>
      </c>
      <c r="AL197" s="1" t="str">
        <f ca="1">IFERROR(__xludf.DUMMYFUNCTION("""COMPUTED_VALUE"""),"Sometimes")</f>
        <v>Sometimes</v>
      </c>
      <c r="AM197" s="1" t="str">
        <f ca="1">IFERROR(__xludf.DUMMYFUNCTION("""COMPUTED_VALUE"""),"Rarely")</f>
        <v>Rarely</v>
      </c>
      <c r="AN197" s="1" t="str">
        <f ca="1">IFERROR(__xludf.DUMMYFUNCTION("""COMPUTED_VALUE"""),"Rarely")</f>
        <v>Rarely</v>
      </c>
      <c r="AO197" s="1" t="str">
        <f ca="1">IFERROR(__xludf.DUMMYFUNCTION("""COMPUTED_VALUE"""),"Rarely")</f>
        <v>Rarely</v>
      </c>
      <c r="AP197" s="1" t="str">
        <f ca="1">IFERROR(__xludf.DUMMYFUNCTION("""COMPUTED_VALUE"""),"Rarely")</f>
        <v>Rarely</v>
      </c>
      <c r="AQ197" s="1" t="str">
        <f ca="1">IFERROR(__xludf.DUMMYFUNCTION("""COMPUTED_VALUE"""),"Rarely")</f>
        <v>Rarely</v>
      </c>
      <c r="AR197" s="1" t="str">
        <f ca="1">IFERROR(__xludf.DUMMYFUNCTION("""COMPUTED_VALUE"""),"Just After Stressful Events")</f>
        <v>Just After Stressful Events</v>
      </c>
      <c r="AS197" s="1" t="str">
        <f ca="1">IFERROR(__xludf.DUMMYFUNCTION("""COMPUTED_VALUE"""),"Disagree")</f>
        <v>Disagree</v>
      </c>
      <c r="AT197" s="1" t="str">
        <f ca="1">IFERROR(__xludf.DUMMYFUNCTION("""COMPUTED_VALUE"""),"Disagree")</f>
        <v>Disagree</v>
      </c>
      <c r="AU197" s="1" t="str">
        <f ca="1">IFERROR(__xludf.DUMMYFUNCTION("""COMPUTED_VALUE"""),"Neutral")</f>
        <v>Neutral</v>
      </c>
      <c r="AV197" s="1" t="str">
        <f ca="1">IFERROR(__xludf.DUMMYFUNCTION("""COMPUTED_VALUE"""),"Strongly Disagree")</f>
        <v>Strongly Disagree</v>
      </c>
      <c r="AW197" s="1" t="str">
        <f ca="1">IFERROR(__xludf.DUMMYFUNCTION("""COMPUTED_VALUE"""),"Neutral")</f>
        <v>Neutral</v>
      </c>
      <c r="AX197" s="1" t="str">
        <f ca="1">IFERROR(__xludf.DUMMYFUNCTION("""COMPUTED_VALUE"""),"Neutral")</f>
        <v>Neutral</v>
      </c>
      <c r="AY197" s="1" t="str">
        <f ca="1">IFERROR(__xludf.DUMMYFUNCTION("""COMPUTED_VALUE"""),"Neutral")</f>
        <v>Neutral</v>
      </c>
      <c r="AZ197" s="1" t="str">
        <f ca="1">IFERROR(__xludf.DUMMYFUNCTION("""COMPUTED_VALUE"""),"Neutral")</f>
        <v>Neutral</v>
      </c>
      <c r="BA197" s="1" t="str">
        <f ca="1">IFERROR(__xludf.DUMMYFUNCTION("""COMPUTED_VALUE"""),"Neutral")</f>
        <v>Neutral</v>
      </c>
      <c r="BB197" s="1" t="str">
        <f ca="1">IFERROR(__xludf.DUMMYFUNCTION("""COMPUTED_VALUE"""),"Agree")</f>
        <v>Agree</v>
      </c>
      <c r="BC197" s="1" t="str">
        <f ca="1">IFERROR(__xludf.DUMMYFUNCTION("""COMPUTED_VALUE"""),"Isolate Yourself, Exercise, Talk to others outside of the department about your hard shift, Participate in Healthy Recreation/Hobbies")</f>
        <v>Isolate Yourself, Exercise, Talk to others outside of the department about your hard shift, Participate in Healthy Recreation/Hobbies</v>
      </c>
      <c r="BD197" s="1" t="str">
        <f ca="1">IFERROR(__xludf.DUMMYFUNCTION("""COMPUTED_VALUE"""),"Sometimes")</f>
        <v>Sometimes</v>
      </c>
      <c r="BF197" s="1">
        <f t="shared" ca="1" si="0"/>
        <v>1</v>
      </c>
      <c r="BG197" s="7">
        <f t="shared" ca="1" si="1"/>
        <v>2</v>
      </c>
      <c r="BH197" s="1">
        <f t="shared" ca="1" si="2"/>
        <v>4</v>
      </c>
      <c r="BI197" s="10">
        <f t="shared" ca="1" si="3"/>
        <v>1</v>
      </c>
      <c r="BJ197" s="10">
        <f t="shared" ca="1" si="4"/>
        <v>1</v>
      </c>
      <c r="BK197" s="10">
        <f t="shared" ca="1" si="5"/>
        <v>2</v>
      </c>
      <c r="BL197" s="10">
        <f t="shared" ref="BL197:BM197" ca="1" si="1170">IF(I197="Yes",1,IF(I197="No",2))</f>
        <v>2</v>
      </c>
      <c r="BM197" s="10">
        <f t="shared" ca="1" si="1170"/>
        <v>2</v>
      </c>
      <c r="BN197" s="10">
        <f t="shared" ca="1" si="7"/>
        <v>2</v>
      </c>
      <c r="BO197" s="10">
        <f t="shared" ref="BO197:BP197" ca="1" si="1171">IF(L197="Strongly Disagree",1,IF(L197="Disagree",2,IF(L197="Neutral",3,IF(L197="Agree",4,IF(L197="Strongly Agree",5)))))</f>
        <v>3</v>
      </c>
      <c r="BP197" s="10">
        <f t="shared" ca="1" si="1171"/>
        <v>3</v>
      </c>
      <c r="BQ197" s="10">
        <f t="shared" ca="1" si="9"/>
        <v>2</v>
      </c>
      <c r="BR197" s="1">
        <f t="shared" ca="1" si="10"/>
        <v>3</v>
      </c>
      <c r="BS197" s="10">
        <f t="shared" ref="BS197:CB197" ca="1" si="1172">IF(P197="Not at all",1,IF(P197="A little bit",2,IF(P197="Moderately",3,IF(P197="Quite a bit",4,IF(P197="Extremely",5)))))</f>
        <v>3</v>
      </c>
      <c r="BT197" s="10">
        <f t="shared" ca="1" si="1172"/>
        <v>3</v>
      </c>
      <c r="BU197" s="10">
        <f t="shared" ca="1" si="1172"/>
        <v>3</v>
      </c>
      <c r="BV197" s="10">
        <f t="shared" ca="1" si="1172"/>
        <v>3</v>
      </c>
      <c r="BW197" s="10">
        <f t="shared" ca="1" si="1172"/>
        <v>2</v>
      </c>
      <c r="BX197" s="10">
        <f t="shared" ca="1" si="1172"/>
        <v>3</v>
      </c>
      <c r="BY197" s="10">
        <f t="shared" ca="1" si="1172"/>
        <v>2</v>
      </c>
      <c r="BZ197" s="10">
        <f t="shared" ca="1" si="1172"/>
        <v>4</v>
      </c>
      <c r="CA197" s="10">
        <f t="shared" ca="1" si="1172"/>
        <v>3</v>
      </c>
      <c r="CB197" s="10">
        <f t="shared" ca="1" si="1172"/>
        <v>4</v>
      </c>
      <c r="CC197" s="10">
        <f t="shared" ca="1" si="12"/>
        <v>4</v>
      </c>
      <c r="CD197" s="10">
        <f t="shared" ref="CD197:CH197" ca="1" si="1173">IF(AA197="Not at all",1,IF(AA197="A little bit",2,IF(AA197="Moderately",3,IF(AA197="Quite a bit",4,IF(AA197="Extremely",5)))))</f>
        <v>2</v>
      </c>
      <c r="CE197" s="10">
        <f t="shared" ca="1" si="1173"/>
        <v>5</v>
      </c>
      <c r="CF197" s="10">
        <f t="shared" ca="1" si="1173"/>
        <v>5</v>
      </c>
      <c r="CG197" s="10">
        <f t="shared" ca="1" si="1173"/>
        <v>1</v>
      </c>
      <c r="CH197" s="10">
        <f t="shared" ca="1" si="1173"/>
        <v>1</v>
      </c>
      <c r="CI197" s="10">
        <f t="shared" ref="CI197:CT197" ca="1" si="1174">IF(AF197="Never",1,IF(AF197="Rarely",2,IF(AF197="Sometimes",3,IF(AF197="Often",4,IF(AF197="Very Often",5)))))</f>
        <v>3</v>
      </c>
      <c r="CJ197" s="10">
        <f t="shared" ca="1" si="1174"/>
        <v>1</v>
      </c>
      <c r="CK197" s="10">
        <f t="shared" ca="1" si="1174"/>
        <v>1</v>
      </c>
      <c r="CL197" s="10">
        <f t="shared" ca="1" si="1174"/>
        <v>2</v>
      </c>
      <c r="CM197" s="10">
        <f t="shared" ca="1" si="1174"/>
        <v>3</v>
      </c>
      <c r="CN197" s="10">
        <f t="shared" ca="1" si="1174"/>
        <v>3</v>
      </c>
      <c r="CO197" s="10">
        <f t="shared" ca="1" si="1174"/>
        <v>3</v>
      </c>
      <c r="CP197" s="10">
        <f t="shared" ca="1" si="1174"/>
        <v>2</v>
      </c>
      <c r="CQ197" s="10">
        <f t="shared" ca="1" si="1174"/>
        <v>2</v>
      </c>
      <c r="CR197" s="10">
        <f t="shared" ca="1" si="1174"/>
        <v>2</v>
      </c>
      <c r="CS197" s="10">
        <f t="shared" ca="1" si="1174"/>
        <v>2</v>
      </c>
      <c r="CT197" s="10">
        <f t="shared" ca="1" si="1174"/>
        <v>2</v>
      </c>
      <c r="CU197" s="10">
        <f t="shared" ca="1" si="15"/>
        <v>2</v>
      </c>
      <c r="CV197" s="1">
        <f t="shared" ref="CV197:DE197" ca="1" si="1175">IF(AS197="Strongly Disagree",1,IF(AS197="Disagree",2,IF(AS197="Neutral",3,IF(AS197="Agree",4,IF(AS197="Strongly Agree",5)))))</f>
        <v>2</v>
      </c>
      <c r="CW197" s="1">
        <f t="shared" ca="1" si="1175"/>
        <v>2</v>
      </c>
      <c r="CX197" s="1">
        <f t="shared" ca="1" si="1175"/>
        <v>3</v>
      </c>
      <c r="CY197" s="1">
        <f t="shared" ca="1" si="1175"/>
        <v>1</v>
      </c>
      <c r="CZ197" s="1">
        <f t="shared" ca="1" si="1175"/>
        <v>3</v>
      </c>
      <c r="DA197" s="1">
        <f t="shared" ca="1" si="1175"/>
        <v>3</v>
      </c>
      <c r="DB197" s="1">
        <f t="shared" ca="1" si="1175"/>
        <v>3</v>
      </c>
      <c r="DC197" s="1">
        <f t="shared" ca="1" si="1175"/>
        <v>3</v>
      </c>
      <c r="DD197" s="1">
        <f t="shared" ca="1" si="1175"/>
        <v>3</v>
      </c>
      <c r="DE197" s="1">
        <f t="shared" ca="1" si="1175"/>
        <v>4</v>
      </c>
      <c r="DG197" s="1">
        <f t="shared" ca="1" si="17"/>
        <v>3</v>
      </c>
    </row>
    <row r="198" spans="1:111" ht="15">
      <c r="A198" s="8">
        <f ca="1">IFERROR(__xludf.DUMMYFUNCTION("""COMPUTED_VALUE"""),43803.5846950231)</f>
        <v>43803.584695023099</v>
      </c>
      <c r="B198" s="1" t="str">
        <f ca="1">IFERROR(__xludf.DUMMYFUNCTION("""COMPUTED_VALUE"""),"Yes")</f>
        <v>Yes</v>
      </c>
      <c r="C198" s="3" t="str">
        <f ca="1">IFERROR(__xludf.DUMMYFUNCTION("""COMPUTED_VALUE"""),"Sworn Officer")</f>
        <v>Sworn Officer</v>
      </c>
      <c r="D198" s="1" t="str">
        <f ca="1">IFERROR(__xludf.DUMMYFUNCTION("""COMPUTED_VALUE"""),"7-13 years")</f>
        <v>7-13 years</v>
      </c>
      <c r="E198" s="1" t="str">
        <f ca="1">IFERROR(__xludf.DUMMYFUNCTION("""COMPUTED_VALUE"""),"A little bit")</f>
        <v>A little bit</v>
      </c>
      <c r="F198" s="1" t="str">
        <f ca="1">IFERROR(__xludf.DUMMYFUNCTION("""COMPUTED_VALUE"""),"No")</f>
        <v>No</v>
      </c>
      <c r="G198" s="1" t="str">
        <f ca="1">IFERROR(__xludf.DUMMYFUNCTION("""COMPUTED_VALUE"""),"Never")</f>
        <v>Never</v>
      </c>
      <c r="H198" s="1" t="str">
        <f ca="1">IFERROR(__xludf.DUMMYFUNCTION("""COMPUTED_VALUE"""),"A little bit")</f>
        <v>A little bit</v>
      </c>
      <c r="I198" s="1" t="str">
        <f ca="1">IFERROR(__xludf.DUMMYFUNCTION("""COMPUTED_VALUE"""),"No")</f>
        <v>No</v>
      </c>
      <c r="J198" s="1" t="str">
        <f ca="1">IFERROR(__xludf.DUMMYFUNCTION("""COMPUTED_VALUE"""),"No")</f>
        <v>No</v>
      </c>
      <c r="K198" s="1" t="str">
        <f ca="1">IFERROR(__xludf.DUMMYFUNCTION("""COMPUTED_VALUE"""),"Rarely")</f>
        <v>Rarely</v>
      </c>
      <c r="L198" s="1" t="str">
        <f ca="1">IFERROR(__xludf.DUMMYFUNCTION("""COMPUTED_VALUE"""),"Neutral")</f>
        <v>Neutral</v>
      </c>
      <c r="M198" s="1" t="str">
        <f ca="1">IFERROR(__xludf.DUMMYFUNCTION("""COMPUTED_VALUE"""),"Neutral")</f>
        <v>Neutral</v>
      </c>
      <c r="N198" s="1" t="str">
        <f ca="1">IFERROR(__xludf.DUMMYFUNCTION("""COMPUTED_VALUE"""),"Not at all")</f>
        <v>Not at all</v>
      </c>
      <c r="O198" s="1" t="str">
        <f ca="1">IFERROR(__xludf.DUMMYFUNCTION("""COMPUTED_VALUE"""),"Agree")</f>
        <v>Agree</v>
      </c>
      <c r="P198" s="1" t="str">
        <f ca="1">IFERROR(__xludf.DUMMYFUNCTION("""COMPUTED_VALUE"""),"Moderately")</f>
        <v>Moderately</v>
      </c>
      <c r="Q198" s="1" t="str">
        <f ca="1">IFERROR(__xludf.DUMMYFUNCTION("""COMPUTED_VALUE"""),"Not at all")</f>
        <v>Not at all</v>
      </c>
      <c r="R198" s="1" t="str">
        <f ca="1">IFERROR(__xludf.DUMMYFUNCTION("""COMPUTED_VALUE"""),"Not at all")</f>
        <v>Not at all</v>
      </c>
      <c r="S198" s="1" t="str">
        <f ca="1">IFERROR(__xludf.DUMMYFUNCTION("""COMPUTED_VALUE"""),"Not at all")</f>
        <v>Not at all</v>
      </c>
      <c r="T198" s="1" t="str">
        <f ca="1">IFERROR(__xludf.DUMMYFUNCTION("""COMPUTED_VALUE"""),"Not at all")</f>
        <v>Not at all</v>
      </c>
      <c r="U198" s="1" t="str">
        <f ca="1">IFERROR(__xludf.DUMMYFUNCTION("""COMPUTED_VALUE"""),"Quite a bit")</f>
        <v>Quite a bit</v>
      </c>
      <c r="V198" s="1" t="str">
        <f ca="1">IFERROR(__xludf.DUMMYFUNCTION("""COMPUTED_VALUE"""),"Not at all")</f>
        <v>Not at all</v>
      </c>
      <c r="W198" s="1" t="str">
        <f ca="1">IFERROR(__xludf.DUMMYFUNCTION("""COMPUTED_VALUE"""),"Not at all")</f>
        <v>Not at all</v>
      </c>
      <c r="X198" s="1" t="str">
        <f ca="1">IFERROR(__xludf.DUMMYFUNCTION("""COMPUTED_VALUE"""),"Not at all")</f>
        <v>Not at all</v>
      </c>
      <c r="Y198" s="1" t="str">
        <f ca="1">IFERROR(__xludf.DUMMYFUNCTION("""COMPUTED_VALUE"""),"Extremely")</f>
        <v>Extremely</v>
      </c>
      <c r="Z198" s="1" t="str">
        <f ca="1">IFERROR(__xludf.DUMMYFUNCTION("""COMPUTED_VALUE"""),"Both")</f>
        <v>Both</v>
      </c>
      <c r="AA198" s="1" t="str">
        <f ca="1">IFERROR(__xludf.DUMMYFUNCTION("""COMPUTED_VALUE"""),"Moderately")</f>
        <v>Moderately</v>
      </c>
      <c r="AB198" s="1" t="str">
        <f ca="1">IFERROR(__xludf.DUMMYFUNCTION("""COMPUTED_VALUE"""),"Extremely")</f>
        <v>Extremely</v>
      </c>
      <c r="AC198" s="1" t="str">
        <f ca="1">IFERROR(__xludf.DUMMYFUNCTION("""COMPUTED_VALUE"""),"Moderately")</f>
        <v>Moderately</v>
      </c>
      <c r="AD198" s="1" t="str">
        <f ca="1">IFERROR(__xludf.DUMMYFUNCTION("""COMPUTED_VALUE"""),"Not at all")</f>
        <v>Not at all</v>
      </c>
      <c r="AE198" s="1" t="str">
        <f ca="1">IFERROR(__xludf.DUMMYFUNCTION("""COMPUTED_VALUE"""),"Not at all")</f>
        <v>Not at all</v>
      </c>
      <c r="AF198" s="1" t="str">
        <f ca="1">IFERROR(__xludf.DUMMYFUNCTION("""COMPUTED_VALUE"""),"Rarely")</f>
        <v>Rarely</v>
      </c>
      <c r="AG198" s="1" t="str">
        <f ca="1">IFERROR(__xludf.DUMMYFUNCTION("""COMPUTED_VALUE"""),"Rarely")</f>
        <v>Rarely</v>
      </c>
      <c r="AH198" s="1" t="str">
        <f ca="1">IFERROR(__xludf.DUMMYFUNCTION("""COMPUTED_VALUE"""),"Never")</f>
        <v>Never</v>
      </c>
      <c r="AI198" s="1" t="str">
        <f ca="1">IFERROR(__xludf.DUMMYFUNCTION("""COMPUTED_VALUE"""),"Often")</f>
        <v>Often</v>
      </c>
      <c r="AJ198" s="1" t="str">
        <f ca="1">IFERROR(__xludf.DUMMYFUNCTION("""COMPUTED_VALUE"""),"Sometimes")</f>
        <v>Sometimes</v>
      </c>
      <c r="AK198" s="1" t="str">
        <f ca="1">IFERROR(__xludf.DUMMYFUNCTION("""COMPUTED_VALUE"""),"Sometimes")</f>
        <v>Sometimes</v>
      </c>
      <c r="AL198" s="1" t="str">
        <f ca="1">IFERROR(__xludf.DUMMYFUNCTION("""COMPUTED_VALUE"""),"Rarely")</f>
        <v>Rarely</v>
      </c>
      <c r="AM198" s="1" t="str">
        <f ca="1">IFERROR(__xludf.DUMMYFUNCTION("""COMPUTED_VALUE"""),"Never")</f>
        <v>Never</v>
      </c>
      <c r="AN198" s="1" t="str">
        <f ca="1">IFERROR(__xludf.DUMMYFUNCTION("""COMPUTED_VALUE"""),"Often")</f>
        <v>Often</v>
      </c>
      <c r="AO198" s="1" t="str">
        <f ca="1">IFERROR(__xludf.DUMMYFUNCTION("""COMPUTED_VALUE"""),"Often")</f>
        <v>Often</v>
      </c>
      <c r="AP198" s="1" t="str">
        <f ca="1">IFERROR(__xludf.DUMMYFUNCTION("""COMPUTED_VALUE"""),"Rarely")</f>
        <v>Rarely</v>
      </c>
      <c r="AQ198" s="1" t="str">
        <f ca="1">IFERROR(__xludf.DUMMYFUNCTION("""COMPUTED_VALUE"""),"Never")</f>
        <v>Never</v>
      </c>
      <c r="AR198" s="1" t="str">
        <f ca="1">IFERROR(__xludf.DUMMYFUNCTION("""COMPUTED_VALUE"""),"Never")</f>
        <v>Never</v>
      </c>
      <c r="AS198" s="1" t="str">
        <f ca="1">IFERROR(__xludf.DUMMYFUNCTION("""COMPUTED_VALUE"""),"Neutral")</f>
        <v>Neutral</v>
      </c>
      <c r="AT198" s="1" t="str">
        <f ca="1">IFERROR(__xludf.DUMMYFUNCTION("""COMPUTED_VALUE"""),"Agree")</f>
        <v>Agree</v>
      </c>
      <c r="AU198" s="1" t="str">
        <f ca="1">IFERROR(__xludf.DUMMYFUNCTION("""COMPUTED_VALUE"""),"Agree")</f>
        <v>Agree</v>
      </c>
      <c r="AV198" s="1" t="str">
        <f ca="1">IFERROR(__xludf.DUMMYFUNCTION("""COMPUTED_VALUE"""),"Strongly Disagree")</f>
        <v>Strongly Disagree</v>
      </c>
      <c r="AW198" s="1" t="str">
        <f ca="1">IFERROR(__xludf.DUMMYFUNCTION("""COMPUTED_VALUE"""),"Agree")</f>
        <v>Agree</v>
      </c>
      <c r="AX198" s="1" t="str">
        <f ca="1">IFERROR(__xludf.DUMMYFUNCTION("""COMPUTED_VALUE"""),"Agree")</f>
        <v>Agree</v>
      </c>
      <c r="AY198" s="1" t="str">
        <f ca="1">IFERROR(__xludf.DUMMYFUNCTION("""COMPUTED_VALUE"""),"Agree")</f>
        <v>Agree</v>
      </c>
      <c r="AZ198" s="1" t="str">
        <f ca="1">IFERROR(__xludf.DUMMYFUNCTION("""COMPUTED_VALUE"""),"Neutral")</f>
        <v>Neutral</v>
      </c>
      <c r="BA198" s="1" t="str">
        <f ca="1">IFERROR(__xludf.DUMMYFUNCTION("""COMPUTED_VALUE"""),"Strongly Disagree")</f>
        <v>Strongly Disagree</v>
      </c>
      <c r="BB198" s="1" t="str">
        <f ca="1">IFERROR(__xludf.DUMMYFUNCTION("""COMPUTED_VALUE"""),"Neutral")</f>
        <v>Neutral</v>
      </c>
      <c r="BC198" s="1" t="str">
        <f ca="1">IFERROR(__xludf.DUMMYFUNCTION("""COMPUTED_VALUE"""),"Isolate Yourself")</f>
        <v>Isolate Yourself</v>
      </c>
      <c r="BD198" s="1" t="str">
        <f ca="1">IFERROR(__xludf.DUMMYFUNCTION("""COMPUTED_VALUE"""),"Never")</f>
        <v>Never</v>
      </c>
      <c r="BF198" s="1">
        <f t="shared" ca="1" si="0"/>
        <v>1</v>
      </c>
      <c r="BG198" s="7">
        <f t="shared" ca="1" si="1"/>
        <v>2</v>
      </c>
      <c r="BH198" s="1">
        <f t="shared" ca="1" si="2"/>
        <v>2</v>
      </c>
      <c r="BI198" s="10">
        <f t="shared" ca="1" si="3"/>
        <v>2</v>
      </c>
      <c r="BJ198" s="10">
        <f t="shared" ca="1" si="4"/>
        <v>1</v>
      </c>
      <c r="BK198" s="10">
        <f t="shared" ca="1" si="5"/>
        <v>2</v>
      </c>
      <c r="BL198" s="10">
        <f t="shared" ref="BL198:BM198" ca="1" si="1176">IF(I198="Yes",1,IF(I198="No",2))</f>
        <v>2</v>
      </c>
      <c r="BM198" s="10">
        <f t="shared" ca="1" si="1176"/>
        <v>2</v>
      </c>
      <c r="BN198" s="10">
        <f t="shared" ca="1" si="7"/>
        <v>2</v>
      </c>
      <c r="BO198" s="10">
        <f t="shared" ref="BO198:BP198" ca="1" si="1177">IF(L198="Strongly Disagree",1,IF(L198="Disagree",2,IF(L198="Neutral",3,IF(L198="Agree",4,IF(L198="Strongly Agree",5)))))</f>
        <v>3</v>
      </c>
      <c r="BP198" s="10">
        <f t="shared" ca="1" si="1177"/>
        <v>3</v>
      </c>
      <c r="BQ198" s="10">
        <f t="shared" ca="1" si="9"/>
        <v>1</v>
      </c>
      <c r="BR198" s="1">
        <f t="shared" ca="1" si="10"/>
        <v>4</v>
      </c>
      <c r="BS198" s="10">
        <f t="shared" ref="BS198:CB198" ca="1" si="1178">IF(P198="Not at all",1,IF(P198="A little bit",2,IF(P198="Moderately",3,IF(P198="Quite a bit",4,IF(P198="Extremely",5)))))</f>
        <v>3</v>
      </c>
      <c r="BT198" s="10">
        <f t="shared" ca="1" si="1178"/>
        <v>1</v>
      </c>
      <c r="BU198" s="10">
        <f t="shared" ca="1" si="1178"/>
        <v>1</v>
      </c>
      <c r="BV198" s="10">
        <f t="shared" ca="1" si="1178"/>
        <v>1</v>
      </c>
      <c r="BW198" s="10">
        <f t="shared" ca="1" si="1178"/>
        <v>1</v>
      </c>
      <c r="BX198" s="10">
        <f t="shared" ca="1" si="1178"/>
        <v>4</v>
      </c>
      <c r="BY198" s="10">
        <f t="shared" ca="1" si="1178"/>
        <v>1</v>
      </c>
      <c r="BZ198" s="10">
        <f t="shared" ca="1" si="1178"/>
        <v>1</v>
      </c>
      <c r="CA198" s="10">
        <f t="shared" ca="1" si="1178"/>
        <v>1</v>
      </c>
      <c r="CB198" s="10">
        <f t="shared" ca="1" si="1178"/>
        <v>5</v>
      </c>
      <c r="CC198" s="10">
        <f t="shared" ca="1" si="12"/>
        <v>3</v>
      </c>
      <c r="CD198" s="10">
        <f t="shared" ref="CD198:CH198" ca="1" si="1179">IF(AA198="Not at all",1,IF(AA198="A little bit",2,IF(AA198="Moderately",3,IF(AA198="Quite a bit",4,IF(AA198="Extremely",5)))))</f>
        <v>3</v>
      </c>
      <c r="CE198" s="10">
        <f t="shared" ca="1" si="1179"/>
        <v>5</v>
      </c>
      <c r="CF198" s="10">
        <f t="shared" ca="1" si="1179"/>
        <v>3</v>
      </c>
      <c r="CG198" s="10">
        <f t="shared" ca="1" si="1179"/>
        <v>1</v>
      </c>
      <c r="CH198" s="10">
        <f t="shared" ca="1" si="1179"/>
        <v>1</v>
      </c>
      <c r="CI198" s="10">
        <f t="shared" ref="CI198:CT198" ca="1" si="1180">IF(AF198="Never",1,IF(AF198="Rarely",2,IF(AF198="Sometimes",3,IF(AF198="Often",4,IF(AF198="Very Often",5)))))</f>
        <v>2</v>
      </c>
      <c r="CJ198" s="10">
        <f t="shared" ca="1" si="1180"/>
        <v>2</v>
      </c>
      <c r="CK198" s="10">
        <f t="shared" ca="1" si="1180"/>
        <v>1</v>
      </c>
      <c r="CL198" s="10">
        <f t="shared" ca="1" si="1180"/>
        <v>4</v>
      </c>
      <c r="CM198" s="10">
        <f t="shared" ca="1" si="1180"/>
        <v>3</v>
      </c>
      <c r="CN198" s="10">
        <f t="shared" ca="1" si="1180"/>
        <v>3</v>
      </c>
      <c r="CO198" s="10">
        <f t="shared" ca="1" si="1180"/>
        <v>2</v>
      </c>
      <c r="CP198" s="10">
        <f t="shared" ca="1" si="1180"/>
        <v>1</v>
      </c>
      <c r="CQ198" s="10">
        <f t="shared" ca="1" si="1180"/>
        <v>4</v>
      </c>
      <c r="CR198" s="10">
        <f t="shared" ca="1" si="1180"/>
        <v>4</v>
      </c>
      <c r="CS198" s="10">
        <f t="shared" ca="1" si="1180"/>
        <v>2</v>
      </c>
      <c r="CT198" s="10">
        <f t="shared" ca="1" si="1180"/>
        <v>1</v>
      </c>
      <c r="CU198" s="10">
        <f t="shared" ca="1" si="15"/>
        <v>1</v>
      </c>
      <c r="CV198" s="1">
        <f t="shared" ref="CV198:DE198" ca="1" si="1181">IF(AS198="Strongly Disagree",1,IF(AS198="Disagree",2,IF(AS198="Neutral",3,IF(AS198="Agree",4,IF(AS198="Strongly Agree",5)))))</f>
        <v>3</v>
      </c>
      <c r="CW198" s="1">
        <f t="shared" ca="1" si="1181"/>
        <v>4</v>
      </c>
      <c r="CX198" s="1">
        <f t="shared" ca="1" si="1181"/>
        <v>4</v>
      </c>
      <c r="CY198" s="1">
        <f t="shared" ca="1" si="1181"/>
        <v>1</v>
      </c>
      <c r="CZ198" s="1">
        <f t="shared" ca="1" si="1181"/>
        <v>4</v>
      </c>
      <c r="DA198" s="1">
        <f t="shared" ca="1" si="1181"/>
        <v>4</v>
      </c>
      <c r="DB198" s="1">
        <f t="shared" ca="1" si="1181"/>
        <v>4</v>
      </c>
      <c r="DC198" s="1">
        <f t="shared" ca="1" si="1181"/>
        <v>3</v>
      </c>
      <c r="DD198" s="1">
        <f t="shared" ca="1" si="1181"/>
        <v>1</v>
      </c>
      <c r="DE198" s="1">
        <f t="shared" ca="1" si="1181"/>
        <v>3</v>
      </c>
      <c r="DG198" s="1">
        <f t="shared" ca="1" si="17"/>
        <v>1</v>
      </c>
    </row>
    <row r="199" spans="1:111" ht="15">
      <c r="A199" s="8">
        <f ca="1">IFERROR(__xludf.DUMMYFUNCTION("""COMPUTED_VALUE"""),43803.5986745023)</f>
        <v>43803.598674502296</v>
      </c>
      <c r="B199" s="1" t="str">
        <f ca="1">IFERROR(__xludf.DUMMYFUNCTION("""COMPUTED_VALUE"""),"Yes")</f>
        <v>Yes</v>
      </c>
      <c r="C199" s="3" t="str">
        <f ca="1">IFERROR(__xludf.DUMMYFUNCTION("""COMPUTED_VALUE"""),"Law Enforcement Professional  (Dispatch or other Civilian Department Member )")</f>
        <v>Law Enforcement Professional  (Dispatch or other Civilian Department Member )</v>
      </c>
      <c r="D199" s="1" t="str">
        <f ca="1">IFERROR(__xludf.DUMMYFUNCTION("""COMPUTED_VALUE"""),"14-20 years")</f>
        <v>14-20 years</v>
      </c>
      <c r="E199" s="1" t="str">
        <f ca="1">IFERROR(__xludf.DUMMYFUNCTION("""COMPUTED_VALUE"""),"Extremely")</f>
        <v>Extremely</v>
      </c>
      <c r="F199" s="1" t="str">
        <f ca="1">IFERROR(__xludf.DUMMYFUNCTION("""COMPUTED_VALUE"""),"Yes")</f>
        <v>Yes</v>
      </c>
      <c r="G199" s="1" t="str">
        <f ca="1">IFERROR(__xludf.DUMMYFUNCTION("""COMPUTED_VALUE"""),"Often")</f>
        <v>Often</v>
      </c>
      <c r="H199" s="1" t="str">
        <f ca="1">IFERROR(__xludf.DUMMYFUNCTION("""COMPUTED_VALUE"""),"A little bit")</f>
        <v>A little bit</v>
      </c>
      <c r="I199" s="1" t="str">
        <f ca="1">IFERROR(__xludf.DUMMYFUNCTION("""COMPUTED_VALUE"""),"Yes")</f>
        <v>Yes</v>
      </c>
      <c r="J199" s="1" t="str">
        <f ca="1">IFERROR(__xludf.DUMMYFUNCTION("""COMPUTED_VALUE"""),"Yes")</f>
        <v>Yes</v>
      </c>
      <c r="K199" s="1" t="str">
        <f ca="1">IFERROR(__xludf.DUMMYFUNCTION("""COMPUTED_VALUE"""),"Never")</f>
        <v>Never</v>
      </c>
      <c r="L199" s="1" t="str">
        <f ca="1">IFERROR(__xludf.DUMMYFUNCTION("""COMPUTED_VALUE"""),"Neutral")</f>
        <v>Neutral</v>
      </c>
      <c r="M199" s="1" t="str">
        <f ca="1">IFERROR(__xludf.DUMMYFUNCTION("""COMPUTED_VALUE"""),"Neutral")</f>
        <v>Neutral</v>
      </c>
      <c r="N199" s="1" t="str">
        <f ca="1">IFERROR(__xludf.DUMMYFUNCTION("""COMPUTED_VALUE"""),"Extremely")</f>
        <v>Extremely</v>
      </c>
      <c r="O199" s="1" t="str">
        <f ca="1">IFERROR(__xludf.DUMMYFUNCTION("""COMPUTED_VALUE"""),"Strongly disagree")</f>
        <v>Strongly disagree</v>
      </c>
      <c r="P199" s="1" t="str">
        <f ca="1">IFERROR(__xludf.DUMMYFUNCTION("""COMPUTED_VALUE"""),"Moderately")</f>
        <v>Moderately</v>
      </c>
      <c r="Q199" s="1" t="str">
        <f ca="1">IFERROR(__xludf.DUMMYFUNCTION("""COMPUTED_VALUE"""),"Extremely")</f>
        <v>Extremely</v>
      </c>
      <c r="R199" s="1" t="str">
        <f ca="1">IFERROR(__xludf.DUMMYFUNCTION("""COMPUTED_VALUE"""),"Extremely")</f>
        <v>Extremely</v>
      </c>
      <c r="S199" s="1" t="str">
        <f ca="1">IFERROR(__xludf.DUMMYFUNCTION("""COMPUTED_VALUE"""),"Extremely")</f>
        <v>Extremely</v>
      </c>
      <c r="T199" s="1" t="str">
        <f ca="1">IFERROR(__xludf.DUMMYFUNCTION("""COMPUTED_VALUE"""),"Not at all")</f>
        <v>Not at all</v>
      </c>
      <c r="U199" s="1" t="str">
        <f ca="1">IFERROR(__xludf.DUMMYFUNCTION("""COMPUTED_VALUE"""),"Quite a bit")</f>
        <v>Quite a bit</v>
      </c>
      <c r="V199" s="1" t="str">
        <f ca="1">IFERROR(__xludf.DUMMYFUNCTION("""COMPUTED_VALUE"""),"Moderately")</f>
        <v>Moderately</v>
      </c>
      <c r="W199" s="1" t="str">
        <f ca="1">IFERROR(__xludf.DUMMYFUNCTION("""COMPUTED_VALUE"""),"Moderately")</f>
        <v>Moderately</v>
      </c>
      <c r="X199" s="1" t="str">
        <f ca="1">IFERROR(__xludf.DUMMYFUNCTION("""COMPUTED_VALUE"""),"Extremely")</f>
        <v>Extremely</v>
      </c>
      <c r="Y199" s="1" t="str">
        <f ca="1">IFERROR(__xludf.DUMMYFUNCTION("""COMPUTED_VALUE"""),"Extremely")</f>
        <v>Extremely</v>
      </c>
      <c r="Z199" s="1" t="str">
        <f ca="1">IFERROR(__xludf.DUMMYFUNCTION("""COMPUTED_VALUE"""),"Both")</f>
        <v>Both</v>
      </c>
      <c r="AA199" s="1" t="str">
        <f ca="1">IFERROR(__xludf.DUMMYFUNCTION("""COMPUTED_VALUE"""),"Moderately")</f>
        <v>Moderately</v>
      </c>
      <c r="AB199" s="1" t="str">
        <f ca="1">IFERROR(__xludf.DUMMYFUNCTION("""COMPUTED_VALUE"""),"A little bit")</f>
        <v>A little bit</v>
      </c>
      <c r="AC199" s="1" t="str">
        <f ca="1">IFERROR(__xludf.DUMMYFUNCTION("""COMPUTED_VALUE"""),"A little bit")</f>
        <v>A little bit</v>
      </c>
      <c r="AD199" s="1" t="str">
        <f ca="1">IFERROR(__xludf.DUMMYFUNCTION("""COMPUTED_VALUE"""),"Moderately")</f>
        <v>Moderately</v>
      </c>
      <c r="AE199" s="1" t="str">
        <f ca="1">IFERROR(__xludf.DUMMYFUNCTION("""COMPUTED_VALUE"""),"Not at all")</f>
        <v>Not at all</v>
      </c>
      <c r="AF199" s="1" t="str">
        <f ca="1">IFERROR(__xludf.DUMMYFUNCTION("""COMPUTED_VALUE"""),"Sometimes")</f>
        <v>Sometimes</v>
      </c>
      <c r="AG199" s="1" t="str">
        <f ca="1">IFERROR(__xludf.DUMMYFUNCTION("""COMPUTED_VALUE"""),"Often")</f>
        <v>Often</v>
      </c>
      <c r="AH199" s="1" t="str">
        <f ca="1">IFERROR(__xludf.DUMMYFUNCTION("""COMPUTED_VALUE"""),"Never")</f>
        <v>Never</v>
      </c>
      <c r="AI199" s="1" t="str">
        <f ca="1">IFERROR(__xludf.DUMMYFUNCTION("""COMPUTED_VALUE"""),"Very Often")</f>
        <v>Very Often</v>
      </c>
      <c r="AJ199" s="1" t="str">
        <f ca="1">IFERROR(__xludf.DUMMYFUNCTION("""COMPUTED_VALUE"""),"Very Often")</f>
        <v>Very Often</v>
      </c>
      <c r="AK199" s="1" t="str">
        <f ca="1">IFERROR(__xludf.DUMMYFUNCTION("""COMPUTED_VALUE"""),"Very Often")</f>
        <v>Very Often</v>
      </c>
      <c r="AL199" s="1" t="str">
        <f ca="1">IFERROR(__xludf.DUMMYFUNCTION("""COMPUTED_VALUE"""),"Sometimes")</f>
        <v>Sometimes</v>
      </c>
      <c r="AM199" s="1" t="str">
        <f ca="1">IFERROR(__xludf.DUMMYFUNCTION("""COMPUTED_VALUE"""),"Very Often")</f>
        <v>Very Often</v>
      </c>
      <c r="AN199" s="1" t="str">
        <f ca="1">IFERROR(__xludf.DUMMYFUNCTION("""COMPUTED_VALUE"""),"Sometimes")</f>
        <v>Sometimes</v>
      </c>
      <c r="AO199" s="1" t="str">
        <f ca="1">IFERROR(__xludf.DUMMYFUNCTION("""COMPUTED_VALUE"""),"Rarely")</f>
        <v>Rarely</v>
      </c>
      <c r="AP199" s="1" t="str">
        <f ca="1">IFERROR(__xludf.DUMMYFUNCTION("""COMPUTED_VALUE"""),"Sometimes")</f>
        <v>Sometimes</v>
      </c>
      <c r="AQ199" s="1" t="str">
        <f ca="1">IFERROR(__xludf.DUMMYFUNCTION("""COMPUTED_VALUE"""),"Rarely")</f>
        <v>Rarely</v>
      </c>
      <c r="AR199" s="1" t="str">
        <f ca="1">IFERROR(__xludf.DUMMYFUNCTION("""COMPUTED_VALUE"""),"Just After Stressful Events")</f>
        <v>Just After Stressful Events</v>
      </c>
      <c r="AS199" s="1" t="str">
        <f ca="1">IFERROR(__xludf.DUMMYFUNCTION("""COMPUTED_VALUE"""),"Strongly Disagree")</f>
        <v>Strongly Disagree</v>
      </c>
      <c r="AT199" s="1" t="str">
        <f ca="1">IFERROR(__xludf.DUMMYFUNCTION("""COMPUTED_VALUE"""),"Neutral")</f>
        <v>Neutral</v>
      </c>
      <c r="AU199" s="1" t="str">
        <f ca="1">IFERROR(__xludf.DUMMYFUNCTION("""COMPUTED_VALUE"""),"Strongly Agree")</f>
        <v>Strongly Agree</v>
      </c>
      <c r="AV199" s="1" t="str">
        <f ca="1">IFERROR(__xludf.DUMMYFUNCTION("""COMPUTED_VALUE"""),"Neutral")</f>
        <v>Neutral</v>
      </c>
      <c r="AW199" s="1" t="str">
        <f ca="1">IFERROR(__xludf.DUMMYFUNCTION("""COMPUTED_VALUE"""),"Strongly Agree")</f>
        <v>Strongly Agree</v>
      </c>
      <c r="AX199" s="1" t="str">
        <f ca="1">IFERROR(__xludf.DUMMYFUNCTION("""COMPUTED_VALUE"""),"Strongly Agree")</f>
        <v>Strongly Agree</v>
      </c>
      <c r="AY199" s="1" t="str">
        <f ca="1">IFERROR(__xludf.DUMMYFUNCTION("""COMPUTED_VALUE"""),"Strongly Agree")</f>
        <v>Strongly Agree</v>
      </c>
      <c r="AZ199" s="1" t="str">
        <f ca="1">IFERROR(__xludf.DUMMYFUNCTION("""COMPUTED_VALUE"""),"Disagree")</f>
        <v>Disagree</v>
      </c>
      <c r="BA199" s="1" t="str">
        <f ca="1">IFERROR(__xludf.DUMMYFUNCTION("""COMPUTED_VALUE"""),"Strongly Agree")</f>
        <v>Strongly Agree</v>
      </c>
      <c r="BB199" s="1" t="str">
        <f ca="1">IFERROR(__xludf.DUMMYFUNCTION("""COMPUTED_VALUE"""),"Neutral")</f>
        <v>Neutral</v>
      </c>
      <c r="BC199" s="1" t="str">
        <f ca="1">IFERROR(__xludf.DUMMYFUNCTION("""COMPUTED_VALUE"""),"Isolate Yourself, Engage in Unhealthy Sexual Activity, Exercise")</f>
        <v>Isolate Yourself, Engage in Unhealthy Sexual Activity, Exercise</v>
      </c>
      <c r="BD199" s="1" t="str">
        <f ca="1">IFERROR(__xludf.DUMMYFUNCTION("""COMPUTED_VALUE"""),"Rarely")</f>
        <v>Rarely</v>
      </c>
      <c r="BF199" s="1">
        <f t="shared" ca="1" si="0"/>
        <v>2</v>
      </c>
      <c r="BG199" s="7">
        <f t="shared" ca="1" si="1"/>
        <v>3</v>
      </c>
      <c r="BH199" s="1">
        <f t="shared" ca="1" si="2"/>
        <v>5</v>
      </c>
      <c r="BI199" s="10">
        <f t="shared" ca="1" si="3"/>
        <v>1</v>
      </c>
      <c r="BJ199" s="10">
        <f t="shared" ca="1" si="4"/>
        <v>4</v>
      </c>
      <c r="BK199" s="10">
        <f t="shared" ca="1" si="5"/>
        <v>2</v>
      </c>
      <c r="BL199" s="10">
        <f t="shared" ref="BL199:BM199" ca="1" si="1182">IF(I199="Yes",1,IF(I199="No",2))</f>
        <v>1</v>
      </c>
      <c r="BM199" s="10">
        <f t="shared" ca="1" si="1182"/>
        <v>1</v>
      </c>
      <c r="BN199" s="10">
        <f t="shared" ca="1" si="7"/>
        <v>1</v>
      </c>
      <c r="BO199" s="10">
        <f t="shared" ref="BO199:BP199" ca="1" si="1183">IF(L199="Strongly Disagree",1,IF(L199="Disagree",2,IF(L199="Neutral",3,IF(L199="Agree",4,IF(L199="Strongly Agree",5)))))</f>
        <v>3</v>
      </c>
      <c r="BP199" s="10">
        <f t="shared" ca="1" si="1183"/>
        <v>3</v>
      </c>
      <c r="BQ199" s="10">
        <f t="shared" ca="1" si="9"/>
        <v>5</v>
      </c>
      <c r="BR199" s="1">
        <f t="shared" ca="1" si="10"/>
        <v>1</v>
      </c>
      <c r="BS199" s="10">
        <f t="shared" ref="BS199:CB199" ca="1" si="1184">IF(P199="Not at all",1,IF(P199="A little bit",2,IF(P199="Moderately",3,IF(P199="Quite a bit",4,IF(P199="Extremely",5)))))</f>
        <v>3</v>
      </c>
      <c r="BT199" s="10">
        <f t="shared" ca="1" si="1184"/>
        <v>5</v>
      </c>
      <c r="BU199" s="10">
        <f t="shared" ca="1" si="1184"/>
        <v>5</v>
      </c>
      <c r="BV199" s="10">
        <f t="shared" ca="1" si="1184"/>
        <v>5</v>
      </c>
      <c r="BW199" s="10">
        <f t="shared" ca="1" si="1184"/>
        <v>1</v>
      </c>
      <c r="BX199" s="10">
        <f t="shared" ca="1" si="1184"/>
        <v>4</v>
      </c>
      <c r="BY199" s="10">
        <f t="shared" ca="1" si="1184"/>
        <v>3</v>
      </c>
      <c r="BZ199" s="10">
        <f t="shared" ca="1" si="1184"/>
        <v>3</v>
      </c>
      <c r="CA199" s="10">
        <f t="shared" ca="1" si="1184"/>
        <v>5</v>
      </c>
      <c r="CB199" s="10">
        <f t="shared" ca="1" si="1184"/>
        <v>5</v>
      </c>
      <c r="CC199" s="10">
        <f t="shared" ca="1" si="12"/>
        <v>3</v>
      </c>
      <c r="CD199" s="10">
        <f t="shared" ref="CD199:CH199" ca="1" si="1185">IF(AA199="Not at all",1,IF(AA199="A little bit",2,IF(AA199="Moderately",3,IF(AA199="Quite a bit",4,IF(AA199="Extremely",5)))))</f>
        <v>3</v>
      </c>
      <c r="CE199" s="10">
        <f t="shared" ca="1" si="1185"/>
        <v>2</v>
      </c>
      <c r="CF199" s="10">
        <f t="shared" ca="1" si="1185"/>
        <v>2</v>
      </c>
      <c r="CG199" s="10">
        <f t="shared" ca="1" si="1185"/>
        <v>3</v>
      </c>
      <c r="CH199" s="10">
        <f t="shared" ca="1" si="1185"/>
        <v>1</v>
      </c>
      <c r="CI199" s="10">
        <f t="shared" ref="CI199:CT199" ca="1" si="1186">IF(AF199="Never",1,IF(AF199="Rarely",2,IF(AF199="Sometimes",3,IF(AF199="Often",4,IF(AF199="Very Often",5)))))</f>
        <v>3</v>
      </c>
      <c r="CJ199" s="10">
        <f t="shared" ca="1" si="1186"/>
        <v>4</v>
      </c>
      <c r="CK199" s="10">
        <f t="shared" ca="1" si="1186"/>
        <v>1</v>
      </c>
      <c r="CL199" s="10">
        <f t="shared" ca="1" si="1186"/>
        <v>5</v>
      </c>
      <c r="CM199" s="10">
        <f t="shared" ca="1" si="1186"/>
        <v>5</v>
      </c>
      <c r="CN199" s="10">
        <f t="shared" ca="1" si="1186"/>
        <v>5</v>
      </c>
      <c r="CO199" s="10">
        <f t="shared" ca="1" si="1186"/>
        <v>3</v>
      </c>
      <c r="CP199" s="10">
        <f t="shared" ca="1" si="1186"/>
        <v>5</v>
      </c>
      <c r="CQ199" s="10">
        <f t="shared" ca="1" si="1186"/>
        <v>3</v>
      </c>
      <c r="CR199" s="10">
        <f t="shared" ca="1" si="1186"/>
        <v>2</v>
      </c>
      <c r="CS199" s="10">
        <f t="shared" ca="1" si="1186"/>
        <v>3</v>
      </c>
      <c r="CT199" s="10">
        <f t="shared" ca="1" si="1186"/>
        <v>2</v>
      </c>
      <c r="CU199" s="10">
        <f t="shared" ca="1" si="15"/>
        <v>2</v>
      </c>
      <c r="CV199" s="1">
        <f t="shared" ref="CV199:DE199" ca="1" si="1187">IF(AS199="Strongly Disagree",1,IF(AS199="Disagree",2,IF(AS199="Neutral",3,IF(AS199="Agree",4,IF(AS199="Strongly Agree",5)))))</f>
        <v>1</v>
      </c>
      <c r="CW199" s="1">
        <f t="shared" ca="1" si="1187"/>
        <v>3</v>
      </c>
      <c r="CX199" s="1">
        <f t="shared" ca="1" si="1187"/>
        <v>5</v>
      </c>
      <c r="CY199" s="1">
        <f t="shared" ca="1" si="1187"/>
        <v>3</v>
      </c>
      <c r="CZ199" s="1">
        <f t="shared" ca="1" si="1187"/>
        <v>5</v>
      </c>
      <c r="DA199" s="1">
        <f t="shared" ca="1" si="1187"/>
        <v>5</v>
      </c>
      <c r="DB199" s="1">
        <f t="shared" ca="1" si="1187"/>
        <v>5</v>
      </c>
      <c r="DC199" s="1">
        <f t="shared" ca="1" si="1187"/>
        <v>2</v>
      </c>
      <c r="DD199" s="1">
        <f t="shared" ca="1" si="1187"/>
        <v>5</v>
      </c>
      <c r="DE199" s="1">
        <f t="shared" ca="1" si="1187"/>
        <v>3</v>
      </c>
      <c r="DG199" s="1">
        <f t="shared" ca="1" si="17"/>
        <v>2</v>
      </c>
    </row>
    <row r="200" spans="1:111" ht="15">
      <c r="A200" s="8">
        <f ca="1">IFERROR(__xludf.DUMMYFUNCTION("""COMPUTED_VALUE"""),43803.6003315509)</f>
        <v>43803.600331550901</v>
      </c>
      <c r="B200" s="1" t="str">
        <f ca="1">IFERROR(__xludf.DUMMYFUNCTION("""COMPUTED_VALUE"""),"Yes")</f>
        <v>Yes</v>
      </c>
      <c r="C200" s="3" t="str">
        <f ca="1">IFERROR(__xludf.DUMMYFUNCTION("""COMPUTED_VALUE"""),"Law Enforcement Professional  (Dispatch or other Civilian Department Member )")</f>
        <v>Law Enforcement Professional  (Dispatch or other Civilian Department Member )</v>
      </c>
      <c r="D200" s="1" t="str">
        <f ca="1">IFERROR(__xludf.DUMMYFUNCTION("""COMPUTED_VALUE"""),"")</f>
        <v/>
      </c>
      <c r="E200" s="1" t="str">
        <f ca="1">IFERROR(__xludf.DUMMYFUNCTION("""COMPUTED_VALUE"""),"A little bit")</f>
        <v>A little bit</v>
      </c>
      <c r="F200" s="1" t="str">
        <f ca="1">IFERROR(__xludf.DUMMYFUNCTION("""COMPUTED_VALUE"""),"No")</f>
        <v>No</v>
      </c>
      <c r="G200" s="1" t="str">
        <f ca="1">IFERROR(__xludf.DUMMYFUNCTION("""COMPUTED_VALUE"""),"Sometimes")</f>
        <v>Sometimes</v>
      </c>
      <c r="H200" s="1" t="str">
        <f ca="1">IFERROR(__xludf.DUMMYFUNCTION("""COMPUTED_VALUE"""),"A little bit")</f>
        <v>A little bit</v>
      </c>
      <c r="I200" s="1" t="str">
        <f ca="1">IFERROR(__xludf.DUMMYFUNCTION("""COMPUTED_VALUE"""),"No")</f>
        <v>No</v>
      </c>
      <c r="J200" s="1" t="str">
        <f ca="1">IFERROR(__xludf.DUMMYFUNCTION("""COMPUTED_VALUE"""),"No")</f>
        <v>No</v>
      </c>
      <c r="K200" s="1" t="str">
        <f ca="1">IFERROR(__xludf.DUMMYFUNCTION("""COMPUTED_VALUE"""),"Sometimes")</f>
        <v>Sometimes</v>
      </c>
      <c r="L200" s="1" t="str">
        <f ca="1">IFERROR(__xludf.DUMMYFUNCTION("""COMPUTED_VALUE"""),"Agree")</f>
        <v>Agree</v>
      </c>
      <c r="M200" s="1" t="str">
        <f ca="1">IFERROR(__xludf.DUMMYFUNCTION("""COMPUTED_VALUE"""),"Agree")</f>
        <v>Agree</v>
      </c>
      <c r="N200" s="1" t="str">
        <f ca="1">IFERROR(__xludf.DUMMYFUNCTION("""COMPUTED_VALUE"""),"Quite a bit")</f>
        <v>Quite a bit</v>
      </c>
      <c r="O200" s="1" t="str">
        <f ca="1">IFERROR(__xludf.DUMMYFUNCTION("""COMPUTED_VALUE"""),"Agree")</f>
        <v>Agree</v>
      </c>
      <c r="P200" s="1" t="str">
        <f ca="1">IFERROR(__xludf.DUMMYFUNCTION("""COMPUTED_VALUE"""),"Quite a bit")</f>
        <v>Quite a bit</v>
      </c>
      <c r="Q200" s="1" t="str">
        <f ca="1">IFERROR(__xludf.DUMMYFUNCTION("""COMPUTED_VALUE"""),"Quite a bit")</f>
        <v>Quite a bit</v>
      </c>
      <c r="R200" s="1" t="str">
        <f ca="1">IFERROR(__xludf.DUMMYFUNCTION("""COMPUTED_VALUE"""),"Moderately")</f>
        <v>Moderately</v>
      </c>
      <c r="S200" s="1" t="str">
        <f ca="1">IFERROR(__xludf.DUMMYFUNCTION("""COMPUTED_VALUE"""),"Moderately")</f>
        <v>Moderately</v>
      </c>
      <c r="T200" s="1" t="str">
        <f ca="1">IFERROR(__xludf.DUMMYFUNCTION("""COMPUTED_VALUE"""),"Quite a bit")</f>
        <v>Quite a bit</v>
      </c>
      <c r="U200" s="1" t="str">
        <f ca="1">IFERROR(__xludf.DUMMYFUNCTION("""COMPUTED_VALUE"""),"Extremely")</f>
        <v>Extremely</v>
      </c>
      <c r="V200" s="1" t="str">
        <f ca="1">IFERROR(__xludf.DUMMYFUNCTION("""COMPUTED_VALUE"""),"Extremely")</f>
        <v>Extremely</v>
      </c>
      <c r="W200" s="1" t="str">
        <f ca="1">IFERROR(__xludf.DUMMYFUNCTION("""COMPUTED_VALUE"""),"Quite a bit")</f>
        <v>Quite a bit</v>
      </c>
      <c r="X200" s="1" t="str">
        <f ca="1">IFERROR(__xludf.DUMMYFUNCTION("""COMPUTED_VALUE"""),"Extremely")</f>
        <v>Extremely</v>
      </c>
      <c r="Y200" s="1" t="str">
        <f ca="1">IFERROR(__xludf.DUMMYFUNCTION("""COMPUTED_VALUE"""),"Extremely")</f>
        <v>Extremely</v>
      </c>
      <c r="Z200" s="1" t="str">
        <f ca="1">IFERROR(__xludf.DUMMYFUNCTION("""COMPUTED_VALUE"""),"Not at all")</f>
        <v>Not at all</v>
      </c>
      <c r="AA200" s="1" t="str">
        <f ca="1">IFERROR(__xludf.DUMMYFUNCTION("""COMPUTED_VALUE"""),"Not at all")</f>
        <v>Not at all</v>
      </c>
      <c r="AB200" s="1" t="str">
        <f ca="1">IFERROR(__xludf.DUMMYFUNCTION("""COMPUTED_VALUE"""),"Not at all")</f>
        <v>Not at all</v>
      </c>
      <c r="AC200" s="1" t="str">
        <f ca="1">IFERROR(__xludf.DUMMYFUNCTION("""COMPUTED_VALUE"""),"Not at all")</f>
        <v>Not at all</v>
      </c>
      <c r="AD200" s="1" t="str">
        <f ca="1">IFERROR(__xludf.DUMMYFUNCTION("""COMPUTED_VALUE"""),"Not at all")</f>
        <v>Not at all</v>
      </c>
      <c r="AE200" s="1" t="str">
        <f ca="1">IFERROR(__xludf.DUMMYFUNCTION("""COMPUTED_VALUE"""),"Not at all")</f>
        <v>Not at all</v>
      </c>
      <c r="AF200" s="1" t="str">
        <f ca="1">IFERROR(__xludf.DUMMYFUNCTION("""COMPUTED_VALUE"""),"Never")</f>
        <v>Never</v>
      </c>
      <c r="AG200" s="1" t="str">
        <f ca="1">IFERROR(__xludf.DUMMYFUNCTION("""COMPUTED_VALUE"""),"Sometimes")</f>
        <v>Sometimes</v>
      </c>
      <c r="AH200" s="1" t="str">
        <f ca="1">IFERROR(__xludf.DUMMYFUNCTION("""COMPUTED_VALUE"""),"Sometimes")</f>
        <v>Sometimes</v>
      </c>
      <c r="AI200" s="1" t="str">
        <f ca="1">IFERROR(__xludf.DUMMYFUNCTION("""COMPUTED_VALUE"""),"Never")</f>
        <v>Never</v>
      </c>
      <c r="AJ200" s="1" t="str">
        <f ca="1">IFERROR(__xludf.DUMMYFUNCTION("""COMPUTED_VALUE"""),"Rarely")</f>
        <v>Rarely</v>
      </c>
      <c r="AK200" s="1" t="str">
        <f ca="1">IFERROR(__xludf.DUMMYFUNCTION("""COMPUTED_VALUE"""),"Rarely")</f>
        <v>Rarely</v>
      </c>
      <c r="AL200" s="1" t="str">
        <f ca="1">IFERROR(__xludf.DUMMYFUNCTION("""COMPUTED_VALUE"""),"Never")</f>
        <v>Never</v>
      </c>
      <c r="AM200" s="1" t="str">
        <f ca="1">IFERROR(__xludf.DUMMYFUNCTION("""COMPUTED_VALUE"""),"Never")</f>
        <v>Never</v>
      </c>
      <c r="AN200" s="1" t="str">
        <f ca="1">IFERROR(__xludf.DUMMYFUNCTION("""COMPUTED_VALUE"""),"Never")</f>
        <v>Never</v>
      </c>
      <c r="AO200" s="1" t="str">
        <f ca="1">IFERROR(__xludf.DUMMYFUNCTION("""COMPUTED_VALUE"""),"Never")</f>
        <v>Never</v>
      </c>
      <c r="AP200" s="1" t="str">
        <f ca="1">IFERROR(__xludf.DUMMYFUNCTION("""COMPUTED_VALUE"""),"Never")</f>
        <v>Never</v>
      </c>
      <c r="AQ200" s="1" t="str">
        <f ca="1">IFERROR(__xludf.DUMMYFUNCTION("""COMPUTED_VALUE"""),"Never")</f>
        <v>Never</v>
      </c>
      <c r="AR200" s="1" t="str">
        <f ca="1">IFERROR(__xludf.DUMMYFUNCTION("""COMPUTED_VALUE"""),"Never")</f>
        <v>Never</v>
      </c>
      <c r="AS200" s="1" t="str">
        <f ca="1">IFERROR(__xludf.DUMMYFUNCTION("""COMPUTED_VALUE"""),"Neutral")</f>
        <v>Neutral</v>
      </c>
      <c r="AT200" s="1" t="str">
        <f ca="1">IFERROR(__xludf.DUMMYFUNCTION("""COMPUTED_VALUE"""),"Neutral")</f>
        <v>Neutral</v>
      </c>
      <c r="AU200" s="1" t="str">
        <f ca="1">IFERROR(__xludf.DUMMYFUNCTION("""COMPUTED_VALUE"""),"Neutral")</f>
        <v>Neutral</v>
      </c>
      <c r="AV200" s="1" t="str">
        <f ca="1">IFERROR(__xludf.DUMMYFUNCTION("""COMPUTED_VALUE"""),"Strongly Disagree")</f>
        <v>Strongly Disagree</v>
      </c>
      <c r="AW200" s="1" t="str">
        <f ca="1">IFERROR(__xludf.DUMMYFUNCTION("""COMPUTED_VALUE"""),"Neutral")</f>
        <v>Neutral</v>
      </c>
      <c r="AX200" s="1" t="str">
        <f ca="1">IFERROR(__xludf.DUMMYFUNCTION("""COMPUTED_VALUE"""),"Neutral")</f>
        <v>Neutral</v>
      </c>
      <c r="AY200" s="1" t="str">
        <f ca="1">IFERROR(__xludf.DUMMYFUNCTION("""COMPUTED_VALUE"""),"Neutral")</f>
        <v>Neutral</v>
      </c>
      <c r="AZ200" s="1" t="str">
        <f ca="1">IFERROR(__xludf.DUMMYFUNCTION("""COMPUTED_VALUE"""),"Disagree")</f>
        <v>Disagree</v>
      </c>
      <c r="BA200" s="1" t="str">
        <f ca="1">IFERROR(__xludf.DUMMYFUNCTION("""COMPUTED_VALUE"""),"Agree")</f>
        <v>Agree</v>
      </c>
      <c r="BB200" s="1" t="str">
        <f ca="1">IFERROR(__xludf.DUMMYFUNCTION("""COMPUTED_VALUE"""),"Agree")</f>
        <v>Agree</v>
      </c>
      <c r="BC200" s="1" t="str">
        <f ca="1">IFERROR(__xludf.DUMMYFUNCTION("""COMPUTED_VALUE"""),"Isolate Yourself, Exercise, Participate in Healthy Recreation/Hobbies")</f>
        <v>Isolate Yourself, Exercise, Participate in Healthy Recreation/Hobbies</v>
      </c>
      <c r="BD200" s="1" t="str">
        <f ca="1">IFERROR(__xludf.DUMMYFUNCTION("""COMPUTED_VALUE"""),"Never")</f>
        <v>Never</v>
      </c>
      <c r="BF200" s="1">
        <f t="shared" ca="1" si="0"/>
        <v>2</v>
      </c>
      <c r="BG200" s="7" t="b">
        <f t="shared" ca="1" si="1"/>
        <v>0</v>
      </c>
      <c r="BH200" s="1">
        <f t="shared" ca="1" si="2"/>
        <v>2</v>
      </c>
      <c r="BI200" s="10">
        <f t="shared" ca="1" si="3"/>
        <v>2</v>
      </c>
      <c r="BJ200" s="10">
        <f t="shared" ca="1" si="4"/>
        <v>3</v>
      </c>
      <c r="BK200" s="10">
        <f t="shared" ca="1" si="5"/>
        <v>2</v>
      </c>
      <c r="BL200" s="10">
        <f t="shared" ref="BL200:BM200" ca="1" si="1188">IF(I200="Yes",1,IF(I200="No",2))</f>
        <v>2</v>
      </c>
      <c r="BM200" s="10">
        <f t="shared" ca="1" si="1188"/>
        <v>2</v>
      </c>
      <c r="BN200" s="10">
        <f t="shared" ca="1" si="7"/>
        <v>3</v>
      </c>
      <c r="BO200" s="10">
        <f t="shared" ref="BO200:BP200" ca="1" si="1189">IF(L200="Strongly Disagree",1,IF(L200="Disagree",2,IF(L200="Neutral",3,IF(L200="Agree",4,IF(L200="Strongly Agree",5)))))</f>
        <v>4</v>
      </c>
      <c r="BP200" s="10">
        <f t="shared" ca="1" si="1189"/>
        <v>4</v>
      </c>
      <c r="BQ200" s="10">
        <f t="shared" ca="1" si="9"/>
        <v>4</v>
      </c>
      <c r="BR200" s="1">
        <f t="shared" ca="1" si="10"/>
        <v>4</v>
      </c>
      <c r="BS200" s="10">
        <f t="shared" ref="BS200:CB200" ca="1" si="1190">IF(P200="Not at all",1,IF(P200="A little bit",2,IF(P200="Moderately",3,IF(P200="Quite a bit",4,IF(P200="Extremely",5)))))</f>
        <v>4</v>
      </c>
      <c r="BT200" s="10">
        <f t="shared" ca="1" si="1190"/>
        <v>4</v>
      </c>
      <c r="BU200" s="10">
        <f t="shared" ca="1" si="1190"/>
        <v>3</v>
      </c>
      <c r="BV200" s="10">
        <f t="shared" ca="1" si="1190"/>
        <v>3</v>
      </c>
      <c r="BW200" s="10">
        <f t="shared" ca="1" si="1190"/>
        <v>4</v>
      </c>
      <c r="BX200" s="10">
        <f t="shared" ca="1" si="1190"/>
        <v>5</v>
      </c>
      <c r="BY200" s="10">
        <f t="shared" ca="1" si="1190"/>
        <v>5</v>
      </c>
      <c r="BZ200" s="10">
        <f t="shared" ca="1" si="1190"/>
        <v>4</v>
      </c>
      <c r="CA200" s="10">
        <f t="shared" ca="1" si="1190"/>
        <v>5</v>
      </c>
      <c r="CB200" s="10">
        <f t="shared" ca="1" si="1190"/>
        <v>5</v>
      </c>
      <c r="CC200" s="10">
        <f t="shared" ca="1" si="12"/>
        <v>4</v>
      </c>
      <c r="CD200" s="10">
        <f t="shared" ref="CD200:CH200" ca="1" si="1191">IF(AA200="Not at all",1,IF(AA200="A little bit",2,IF(AA200="Moderately",3,IF(AA200="Quite a bit",4,IF(AA200="Extremely",5)))))</f>
        <v>1</v>
      </c>
      <c r="CE200" s="10">
        <f t="shared" ca="1" si="1191"/>
        <v>1</v>
      </c>
      <c r="CF200" s="10">
        <f t="shared" ca="1" si="1191"/>
        <v>1</v>
      </c>
      <c r="CG200" s="10">
        <f t="shared" ca="1" si="1191"/>
        <v>1</v>
      </c>
      <c r="CH200" s="10">
        <f t="shared" ca="1" si="1191"/>
        <v>1</v>
      </c>
      <c r="CI200" s="10">
        <f t="shared" ref="CI200:CT200" ca="1" si="1192">IF(AF200="Never",1,IF(AF200="Rarely",2,IF(AF200="Sometimes",3,IF(AF200="Often",4,IF(AF200="Very Often",5)))))</f>
        <v>1</v>
      </c>
      <c r="CJ200" s="10">
        <f t="shared" ca="1" si="1192"/>
        <v>3</v>
      </c>
      <c r="CK200" s="10">
        <f t="shared" ca="1" si="1192"/>
        <v>3</v>
      </c>
      <c r="CL200" s="10">
        <f t="shared" ca="1" si="1192"/>
        <v>1</v>
      </c>
      <c r="CM200" s="10">
        <f t="shared" ca="1" si="1192"/>
        <v>2</v>
      </c>
      <c r="CN200" s="10">
        <f t="shared" ca="1" si="1192"/>
        <v>2</v>
      </c>
      <c r="CO200" s="10">
        <f t="shared" ca="1" si="1192"/>
        <v>1</v>
      </c>
      <c r="CP200" s="10">
        <f t="shared" ca="1" si="1192"/>
        <v>1</v>
      </c>
      <c r="CQ200" s="10">
        <f t="shared" ca="1" si="1192"/>
        <v>1</v>
      </c>
      <c r="CR200" s="10">
        <f t="shared" ca="1" si="1192"/>
        <v>1</v>
      </c>
      <c r="CS200" s="10">
        <f t="shared" ca="1" si="1192"/>
        <v>1</v>
      </c>
      <c r="CT200" s="10">
        <f t="shared" ca="1" si="1192"/>
        <v>1</v>
      </c>
      <c r="CU200" s="10">
        <f t="shared" ca="1" si="15"/>
        <v>1</v>
      </c>
      <c r="CV200" s="1">
        <f t="shared" ref="CV200:DE200" ca="1" si="1193">IF(AS200="Strongly Disagree",1,IF(AS200="Disagree",2,IF(AS200="Neutral",3,IF(AS200="Agree",4,IF(AS200="Strongly Agree",5)))))</f>
        <v>3</v>
      </c>
      <c r="CW200" s="1">
        <f t="shared" ca="1" si="1193"/>
        <v>3</v>
      </c>
      <c r="CX200" s="1">
        <f t="shared" ca="1" si="1193"/>
        <v>3</v>
      </c>
      <c r="CY200" s="1">
        <f t="shared" ca="1" si="1193"/>
        <v>1</v>
      </c>
      <c r="CZ200" s="1">
        <f t="shared" ca="1" si="1193"/>
        <v>3</v>
      </c>
      <c r="DA200" s="1">
        <f t="shared" ca="1" si="1193"/>
        <v>3</v>
      </c>
      <c r="DB200" s="1">
        <f t="shared" ca="1" si="1193"/>
        <v>3</v>
      </c>
      <c r="DC200" s="1">
        <f t="shared" ca="1" si="1193"/>
        <v>2</v>
      </c>
      <c r="DD200" s="1">
        <f t="shared" ca="1" si="1193"/>
        <v>4</v>
      </c>
      <c r="DE200" s="1">
        <f t="shared" ca="1" si="1193"/>
        <v>4</v>
      </c>
      <c r="DG200" s="1">
        <f t="shared" ca="1" si="17"/>
        <v>1</v>
      </c>
    </row>
    <row r="201" spans="1:111" ht="15">
      <c r="A201" s="8">
        <f ca="1">IFERROR(__xludf.DUMMYFUNCTION("""COMPUTED_VALUE"""),43803.61237853)</f>
        <v>43803.612378530001</v>
      </c>
      <c r="B201" s="1" t="str">
        <f ca="1">IFERROR(__xludf.DUMMYFUNCTION("""COMPUTED_VALUE"""),"Yes")</f>
        <v>Yes</v>
      </c>
      <c r="C201" s="3" t="str">
        <f ca="1">IFERROR(__xludf.DUMMYFUNCTION("""COMPUTED_VALUE"""),"Sworn Officer")</f>
        <v>Sworn Officer</v>
      </c>
      <c r="D201" s="1" t="str">
        <f ca="1">IFERROR(__xludf.DUMMYFUNCTION("""COMPUTED_VALUE"""),"1-6 years")</f>
        <v>1-6 years</v>
      </c>
      <c r="E201" s="1" t="str">
        <f ca="1">IFERROR(__xludf.DUMMYFUNCTION("""COMPUTED_VALUE"""),"Moderately")</f>
        <v>Moderately</v>
      </c>
      <c r="F201" s="1" t="str">
        <f ca="1">IFERROR(__xludf.DUMMYFUNCTION("""COMPUTED_VALUE"""),"No")</f>
        <v>No</v>
      </c>
      <c r="G201" s="1" t="str">
        <f ca="1">IFERROR(__xludf.DUMMYFUNCTION("""COMPUTED_VALUE"""),"Sometimes")</f>
        <v>Sometimes</v>
      </c>
      <c r="H201" s="1" t="str">
        <f ca="1">IFERROR(__xludf.DUMMYFUNCTION("""COMPUTED_VALUE"""),"Moderately")</f>
        <v>Moderately</v>
      </c>
      <c r="I201" s="1" t="str">
        <f ca="1">IFERROR(__xludf.DUMMYFUNCTION("""COMPUTED_VALUE"""),"Yes")</f>
        <v>Yes</v>
      </c>
      <c r="J201" s="1" t="str">
        <f ca="1">IFERROR(__xludf.DUMMYFUNCTION("""COMPUTED_VALUE"""),"No")</f>
        <v>No</v>
      </c>
      <c r="K201" s="1" t="str">
        <f ca="1">IFERROR(__xludf.DUMMYFUNCTION("""COMPUTED_VALUE"""),"Sometimes")</f>
        <v>Sometimes</v>
      </c>
      <c r="L201" s="1" t="str">
        <f ca="1">IFERROR(__xludf.DUMMYFUNCTION("""COMPUTED_VALUE"""),"Agree")</f>
        <v>Agree</v>
      </c>
      <c r="M201" s="1" t="str">
        <f ca="1">IFERROR(__xludf.DUMMYFUNCTION("""COMPUTED_VALUE"""),"Agree")</f>
        <v>Agree</v>
      </c>
      <c r="N201" s="1" t="str">
        <f ca="1">IFERROR(__xludf.DUMMYFUNCTION("""COMPUTED_VALUE"""),"Quite a bit")</f>
        <v>Quite a bit</v>
      </c>
      <c r="O201" s="1" t="str">
        <f ca="1">IFERROR(__xludf.DUMMYFUNCTION("""COMPUTED_VALUE"""),"Agree")</f>
        <v>Agree</v>
      </c>
      <c r="P201" s="1" t="str">
        <f ca="1">IFERROR(__xludf.DUMMYFUNCTION("""COMPUTED_VALUE"""),"Quite a bit")</f>
        <v>Quite a bit</v>
      </c>
      <c r="Q201" s="1" t="str">
        <f ca="1">IFERROR(__xludf.DUMMYFUNCTION("""COMPUTED_VALUE"""),"Quite a bit")</f>
        <v>Quite a bit</v>
      </c>
      <c r="R201" s="1" t="str">
        <f ca="1">IFERROR(__xludf.DUMMYFUNCTION("""COMPUTED_VALUE"""),"Quite a bit")</f>
        <v>Quite a bit</v>
      </c>
      <c r="S201" s="1" t="str">
        <f ca="1">IFERROR(__xludf.DUMMYFUNCTION("""COMPUTED_VALUE"""),"Quite a bit")</f>
        <v>Quite a bit</v>
      </c>
      <c r="T201" s="1" t="str">
        <f ca="1">IFERROR(__xludf.DUMMYFUNCTION("""COMPUTED_VALUE"""),"Quite a bit")</f>
        <v>Quite a bit</v>
      </c>
      <c r="U201" s="1" t="str">
        <f ca="1">IFERROR(__xludf.DUMMYFUNCTION("""COMPUTED_VALUE"""),"Quite a bit")</f>
        <v>Quite a bit</v>
      </c>
      <c r="V201" s="1" t="str">
        <f ca="1">IFERROR(__xludf.DUMMYFUNCTION("""COMPUTED_VALUE"""),"Quite a bit")</f>
        <v>Quite a bit</v>
      </c>
      <c r="W201" s="1" t="str">
        <f ca="1">IFERROR(__xludf.DUMMYFUNCTION("""COMPUTED_VALUE"""),"Quite a bit")</f>
        <v>Quite a bit</v>
      </c>
      <c r="X201" s="1" t="str">
        <f ca="1">IFERROR(__xludf.DUMMYFUNCTION("""COMPUTED_VALUE"""),"Quite a bit")</f>
        <v>Quite a bit</v>
      </c>
      <c r="Y201" s="1" t="str">
        <f ca="1">IFERROR(__xludf.DUMMYFUNCTION("""COMPUTED_VALUE"""),"Quite a bit")</f>
        <v>Quite a bit</v>
      </c>
      <c r="Z201" s="1" t="str">
        <f ca="1">IFERROR(__xludf.DUMMYFUNCTION("""COMPUTED_VALUE"""),"Both")</f>
        <v>Both</v>
      </c>
      <c r="AA201" s="1" t="str">
        <f ca="1">IFERROR(__xludf.DUMMYFUNCTION("""COMPUTED_VALUE"""),"Quite a bit")</f>
        <v>Quite a bit</v>
      </c>
      <c r="AB201" s="1" t="str">
        <f ca="1">IFERROR(__xludf.DUMMYFUNCTION("""COMPUTED_VALUE"""),"Extremely")</f>
        <v>Extremely</v>
      </c>
      <c r="AC201" s="1" t="str">
        <f ca="1">IFERROR(__xludf.DUMMYFUNCTION("""COMPUTED_VALUE"""),"Quite a bit")</f>
        <v>Quite a bit</v>
      </c>
      <c r="AD201" s="1" t="str">
        <f ca="1">IFERROR(__xludf.DUMMYFUNCTION("""COMPUTED_VALUE"""),"A little bit")</f>
        <v>A little bit</v>
      </c>
      <c r="AE201" s="1" t="str">
        <f ca="1">IFERROR(__xludf.DUMMYFUNCTION("""COMPUTED_VALUE"""),"Moderately")</f>
        <v>Moderately</v>
      </c>
      <c r="AF201" s="1" t="str">
        <f ca="1">IFERROR(__xludf.DUMMYFUNCTION("""COMPUTED_VALUE"""),"Often")</f>
        <v>Often</v>
      </c>
      <c r="AG201" s="1" t="str">
        <f ca="1">IFERROR(__xludf.DUMMYFUNCTION("""COMPUTED_VALUE"""),"Often")</f>
        <v>Often</v>
      </c>
      <c r="AH201" s="1" t="str">
        <f ca="1">IFERROR(__xludf.DUMMYFUNCTION("""COMPUTED_VALUE"""),"Sometimes")</f>
        <v>Sometimes</v>
      </c>
      <c r="AI201" s="1" t="str">
        <f ca="1">IFERROR(__xludf.DUMMYFUNCTION("""COMPUTED_VALUE"""),"Sometimes")</f>
        <v>Sometimes</v>
      </c>
      <c r="AJ201" s="1" t="str">
        <f ca="1">IFERROR(__xludf.DUMMYFUNCTION("""COMPUTED_VALUE"""),"Rarely")</f>
        <v>Rarely</v>
      </c>
      <c r="AK201" s="1" t="str">
        <f ca="1">IFERROR(__xludf.DUMMYFUNCTION("""COMPUTED_VALUE"""),"Rarely")</f>
        <v>Rarely</v>
      </c>
      <c r="AL201" s="1" t="str">
        <f ca="1">IFERROR(__xludf.DUMMYFUNCTION("""COMPUTED_VALUE"""),"Rarely")</f>
        <v>Rarely</v>
      </c>
      <c r="AM201" s="1" t="str">
        <f ca="1">IFERROR(__xludf.DUMMYFUNCTION("""COMPUTED_VALUE"""),"Never")</f>
        <v>Never</v>
      </c>
      <c r="AN201" s="1" t="str">
        <f ca="1">IFERROR(__xludf.DUMMYFUNCTION("""COMPUTED_VALUE"""),"Never")</f>
        <v>Never</v>
      </c>
      <c r="AO201" s="1" t="str">
        <f ca="1">IFERROR(__xludf.DUMMYFUNCTION("""COMPUTED_VALUE"""),"Never")</f>
        <v>Never</v>
      </c>
      <c r="AP201" s="1" t="str">
        <f ca="1">IFERROR(__xludf.DUMMYFUNCTION("""COMPUTED_VALUE"""),"Never")</f>
        <v>Never</v>
      </c>
      <c r="AQ201" s="1" t="str">
        <f ca="1">IFERROR(__xludf.DUMMYFUNCTION("""COMPUTED_VALUE"""),"Never")</f>
        <v>Never</v>
      </c>
      <c r="AR201" s="1" t="str">
        <f ca="1">IFERROR(__xludf.DUMMYFUNCTION("""COMPUTED_VALUE"""),"Never")</f>
        <v>Never</v>
      </c>
      <c r="AS201" s="1" t="str">
        <f ca="1">IFERROR(__xludf.DUMMYFUNCTION("""COMPUTED_VALUE"""),"Neutral")</f>
        <v>Neutral</v>
      </c>
      <c r="AT201" s="1" t="str">
        <f ca="1">IFERROR(__xludf.DUMMYFUNCTION("""COMPUTED_VALUE"""),"Disagree")</f>
        <v>Disagree</v>
      </c>
      <c r="AU201" s="1" t="str">
        <f ca="1">IFERROR(__xludf.DUMMYFUNCTION("""COMPUTED_VALUE"""),"Disagree")</f>
        <v>Disagree</v>
      </c>
      <c r="AV201" s="1" t="str">
        <f ca="1">IFERROR(__xludf.DUMMYFUNCTION("""COMPUTED_VALUE"""),"Strongly Disagree")</f>
        <v>Strongly Disagree</v>
      </c>
      <c r="AW201" s="1" t="str">
        <f ca="1">IFERROR(__xludf.DUMMYFUNCTION("""COMPUTED_VALUE"""),"Strongly Disagree")</f>
        <v>Strongly Disagree</v>
      </c>
      <c r="AX201" s="1" t="str">
        <f ca="1">IFERROR(__xludf.DUMMYFUNCTION("""COMPUTED_VALUE"""),"Strongly Disagree")</f>
        <v>Strongly Disagree</v>
      </c>
      <c r="AY201" s="1" t="str">
        <f ca="1">IFERROR(__xludf.DUMMYFUNCTION("""COMPUTED_VALUE"""),"Disagree")</f>
        <v>Disagree</v>
      </c>
      <c r="AZ201" s="1" t="str">
        <f ca="1">IFERROR(__xludf.DUMMYFUNCTION("""COMPUTED_VALUE"""),"Agree")</f>
        <v>Agree</v>
      </c>
      <c r="BA201" s="1" t="str">
        <f ca="1">IFERROR(__xludf.DUMMYFUNCTION("""COMPUTED_VALUE"""),"Agree")</f>
        <v>Agree</v>
      </c>
      <c r="BB201" s="1" t="str">
        <f ca="1">IFERROR(__xludf.DUMMYFUNCTION("""COMPUTED_VALUE"""),"Agree")</f>
        <v>Agree</v>
      </c>
      <c r="BC201" s="1" t="str">
        <f ca="1">IFERROR(__xludf.DUMMYFUNCTION("""COMPUTED_VALUE"""),"Join in Positive/ Healthy Family Activities, Exercise, Talk to others outside of the department about your hard shift, Participate in Healthy Recreation/Hobbies")</f>
        <v>Join in Positive/ Healthy Family Activities, Exercise, Talk to others outside of the department about your hard shift, Participate in Healthy Recreation/Hobbies</v>
      </c>
      <c r="BD201" s="1" t="str">
        <f ca="1">IFERROR(__xludf.DUMMYFUNCTION("""COMPUTED_VALUE"""),"Rarely")</f>
        <v>Rarely</v>
      </c>
      <c r="BF201" s="1">
        <f t="shared" ca="1" si="0"/>
        <v>1</v>
      </c>
      <c r="BG201" s="7">
        <f t="shared" ca="1" si="1"/>
        <v>1</v>
      </c>
      <c r="BH201" s="1">
        <f t="shared" ca="1" si="2"/>
        <v>3</v>
      </c>
      <c r="BI201" s="10">
        <f t="shared" ca="1" si="3"/>
        <v>2</v>
      </c>
      <c r="BJ201" s="10">
        <f t="shared" ca="1" si="4"/>
        <v>3</v>
      </c>
      <c r="BK201" s="10">
        <f t="shared" ca="1" si="5"/>
        <v>3</v>
      </c>
      <c r="BL201" s="10">
        <f t="shared" ref="BL201:BM201" ca="1" si="1194">IF(I201="Yes",1,IF(I201="No",2))</f>
        <v>1</v>
      </c>
      <c r="BM201" s="10">
        <f t="shared" ca="1" si="1194"/>
        <v>2</v>
      </c>
      <c r="BN201" s="10">
        <f t="shared" ca="1" si="7"/>
        <v>3</v>
      </c>
      <c r="BO201" s="10">
        <f t="shared" ref="BO201:BP201" ca="1" si="1195">IF(L201="Strongly Disagree",1,IF(L201="Disagree",2,IF(L201="Neutral",3,IF(L201="Agree",4,IF(L201="Strongly Agree",5)))))</f>
        <v>4</v>
      </c>
      <c r="BP201" s="10">
        <f t="shared" ca="1" si="1195"/>
        <v>4</v>
      </c>
      <c r="BQ201" s="10">
        <f t="shared" ca="1" si="9"/>
        <v>4</v>
      </c>
      <c r="BR201" s="1">
        <f t="shared" ca="1" si="10"/>
        <v>4</v>
      </c>
      <c r="BS201" s="10">
        <f t="shared" ref="BS201:CB201" ca="1" si="1196">IF(P201="Not at all",1,IF(P201="A little bit",2,IF(P201="Moderately",3,IF(P201="Quite a bit",4,IF(P201="Extremely",5)))))</f>
        <v>4</v>
      </c>
      <c r="BT201" s="10">
        <f t="shared" ca="1" si="1196"/>
        <v>4</v>
      </c>
      <c r="BU201" s="10">
        <f t="shared" ca="1" si="1196"/>
        <v>4</v>
      </c>
      <c r="BV201" s="10">
        <f t="shared" ca="1" si="1196"/>
        <v>4</v>
      </c>
      <c r="BW201" s="10">
        <f t="shared" ca="1" si="1196"/>
        <v>4</v>
      </c>
      <c r="BX201" s="10">
        <f t="shared" ca="1" si="1196"/>
        <v>4</v>
      </c>
      <c r="BY201" s="10">
        <f t="shared" ca="1" si="1196"/>
        <v>4</v>
      </c>
      <c r="BZ201" s="10">
        <f t="shared" ca="1" si="1196"/>
        <v>4</v>
      </c>
      <c r="CA201" s="10">
        <f t="shared" ca="1" si="1196"/>
        <v>4</v>
      </c>
      <c r="CB201" s="10">
        <f t="shared" ca="1" si="1196"/>
        <v>4</v>
      </c>
      <c r="CC201" s="10">
        <f t="shared" ca="1" si="12"/>
        <v>3</v>
      </c>
      <c r="CD201" s="10">
        <f t="shared" ref="CD201:CH201" ca="1" si="1197">IF(AA201="Not at all",1,IF(AA201="A little bit",2,IF(AA201="Moderately",3,IF(AA201="Quite a bit",4,IF(AA201="Extremely",5)))))</f>
        <v>4</v>
      </c>
      <c r="CE201" s="10">
        <f t="shared" ca="1" si="1197"/>
        <v>5</v>
      </c>
      <c r="CF201" s="10">
        <f t="shared" ca="1" si="1197"/>
        <v>4</v>
      </c>
      <c r="CG201" s="10">
        <f t="shared" ca="1" si="1197"/>
        <v>2</v>
      </c>
      <c r="CH201" s="10">
        <f t="shared" ca="1" si="1197"/>
        <v>3</v>
      </c>
      <c r="CI201" s="10">
        <f t="shared" ref="CI201:CT201" ca="1" si="1198">IF(AF201="Never",1,IF(AF201="Rarely",2,IF(AF201="Sometimes",3,IF(AF201="Often",4,IF(AF201="Very Often",5)))))</f>
        <v>4</v>
      </c>
      <c r="CJ201" s="10">
        <f t="shared" ca="1" si="1198"/>
        <v>4</v>
      </c>
      <c r="CK201" s="10">
        <f t="shared" ca="1" si="1198"/>
        <v>3</v>
      </c>
      <c r="CL201" s="10">
        <f t="shared" ca="1" si="1198"/>
        <v>3</v>
      </c>
      <c r="CM201" s="10">
        <f t="shared" ca="1" si="1198"/>
        <v>2</v>
      </c>
      <c r="CN201" s="10">
        <f t="shared" ca="1" si="1198"/>
        <v>2</v>
      </c>
      <c r="CO201" s="10">
        <f t="shared" ca="1" si="1198"/>
        <v>2</v>
      </c>
      <c r="CP201" s="10">
        <f t="shared" ca="1" si="1198"/>
        <v>1</v>
      </c>
      <c r="CQ201" s="10">
        <f t="shared" ca="1" si="1198"/>
        <v>1</v>
      </c>
      <c r="CR201" s="10">
        <f t="shared" ca="1" si="1198"/>
        <v>1</v>
      </c>
      <c r="CS201" s="10">
        <f t="shared" ca="1" si="1198"/>
        <v>1</v>
      </c>
      <c r="CT201" s="10">
        <f t="shared" ca="1" si="1198"/>
        <v>1</v>
      </c>
      <c r="CU201" s="10">
        <f t="shared" ca="1" si="15"/>
        <v>1</v>
      </c>
      <c r="CV201" s="1">
        <f t="shared" ref="CV201:DE201" ca="1" si="1199">IF(AS201="Strongly Disagree",1,IF(AS201="Disagree",2,IF(AS201="Neutral",3,IF(AS201="Agree",4,IF(AS201="Strongly Agree",5)))))</f>
        <v>3</v>
      </c>
      <c r="CW201" s="1">
        <f t="shared" ca="1" si="1199"/>
        <v>2</v>
      </c>
      <c r="CX201" s="1">
        <f t="shared" ca="1" si="1199"/>
        <v>2</v>
      </c>
      <c r="CY201" s="1">
        <f t="shared" ca="1" si="1199"/>
        <v>1</v>
      </c>
      <c r="CZ201" s="1">
        <f t="shared" ca="1" si="1199"/>
        <v>1</v>
      </c>
      <c r="DA201" s="1">
        <f t="shared" ca="1" si="1199"/>
        <v>1</v>
      </c>
      <c r="DB201" s="1">
        <f t="shared" ca="1" si="1199"/>
        <v>2</v>
      </c>
      <c r="DC201" s="1">
        <f t="shared" ca="1" si="1199"/>
        <v>4</v>
      </c>
      <c r="DD201" s="1">
        <f t="shared" ca="1" si="1199"/>
        <v>4</v>
      </c>
      <c r="DE201" s="1">
        <f t="shared" ca="1" si="1199"/>
        <v>4</v>
      </c>
      <c r="DG201" s="1">
        <f t="shared" ca="1" si="17"/>
        <v>2</v>
      </c>
    </row>
    <row r="202" spans="1:111" ht="15">
      <c r="A202" s="8">
        <f ca="1">IFERROR(__xludf.DUMMYFUNCTION("""COMPUTED_VALUE"""),43803.6751472569)</f>
        <v>43803.675147256901</v>
      </c>
      <c r="B202" s="1" t="str">
        <f ca="1">IFERROR(__xludf.DUMMYFUNCTION("""COMPUTED_VALUE"""),"Yes")</f>
        <v>Yes</v>
      </c>
      <c r="C202" s="3" t="str">
        <f ca="1">IFERROR(__xludf.DUMMYFUNCTION("""COMPUTED_VALUE"""),"Sworn Officer")</f>
        <v>Sworn Officer</v>
      </c>
      <c r="D202" s="1" t="str">
        <f ca="1">IFERROR(__xludf.DUMMYFUNCTION("""COMPUTED_VALUE"""),"7-13 years")</f>
        <v>7-13 years</v>
      </c>
      <c r="E202" s="1" t="str">
        <f ca="1">IFERROR(__xludf.DUMMYFUNCTION("""COMPUTED_VALUE"""),"Moderately")</f>
        <v>Moderately</v>
      </c>
      <c r="F202" s="1" t="str">
        <f ca="1">IFERROR(__xludf.DUMMYFUNCTION("""COMPUTED_VALUE"""),"No")</f>
        <v>No</v>
      </c>
      <c r="G202" s="1" t="str">
        <f ca="1">IFERROR(__xludf.DUMMYFUNCTION("""COMPUTED_VALUE"""),"Sometimes")</f>
        <v>Sometimes</v>
      </c>
      <c r="H202" s="1" t="str">
        <f ca="1">IFERROR(__xludf.DUMMYFUNCTION("""COMPUTED_VALUE"""),"Moderately")</f>
        <v>Moderately</v>
      </c>
      <c r="I202" s="1" t="str">
        <f ca="1">IFERROR(__xludf.DUMMYFUNCTION("""COMPUTED_VALUE"""),"Yes")</f>
        <v>Yes</v>
      </c>
      <c r="J202" s="1" t="str">
        <f ca="1">IFERROR(__xludf.DUMMYFUNCTION("""COMPUTED_VALUE"""),"Yes")</f>
        <v>Yes</v>
      </c>
      <c r="K202" s="1" t="str">
        <f ca="1">IFERROR(__xludf.DUMMYFUNCTION("""COMPUTED_VALUE"""),"Sometimes")</f>
        <v>Sometimes</v>
      </c>
      <c r="L202" s="1" t="str">
        <f ca="1">IFERROR(__xludf.DUMMYFUNCTION("""COMPUTED_VALUE"""),"Agree")</f>
        <v>Agree</v>
      </c>
      <c r="M202" s="1" t="str">
        <f ca="1">IFERROR(__xludf.DUMMYFUNCTION("""COMPUTED_VALUE"""),"Neutral")</f>
        <v>Neutral</v>
      </c>
      <c r="N202" s="1" t="str">
        <f ca="1">IFERROR(__xludf.DUMMYFUNCTION("""COMPUTED_VALUE"""),"Not at all")</f>
        <v>Not at all</v>
      </c>
      <c r="O202" s="1" t="str">
        <f ca="1">IFERROR(__xludf.DUMMYFUNCTION("""COMPUTED_VALUE"""),"Agree")</f>
        <v>Agree</v>
      </c>
      <c r="P202" s="1" t="str">
        <f ca="1">IFERROR(__xludf.DUMMYFUNCTION("""COMPUTED_VALUE"""),"Extremely")</f>
        <v>Extremely</v>
      </c>
      <c r="Q202" s="1" t="str">
        <f ca="1">IFERROR(__xludf.DUMMYFUNCTION("""COMPUTED_VALUE"""),"Moderately")</f>
        <v>Moderately</v>
      </c>
      <c r="R202" s="1" t="str">
        <f ca="1">IFERROR(__xludf.DUMMYFUNCTION("""COMPUTED_VALUE"""),"Quite a bit")</f>
        <v>Quite a bit</v>
      </c>
      <c r="S202" s="1" t="str">
        <f ca="1">IFERROR(__xludf.DUMMYFUNCTION("""COMPUTED_VALUE"""),"Moderately")</f>
        <v>Moderately</v>
      </c>
      <c r="T202" s="1" t="str">
        <f ca="1">IFERROR(__xludf.DUMMYFUNCTION("""COMPUTED_VALUE"""),"Not at all")</f>
        <v>Not at all</v>
      </c>
      <c r="U202" s="1" t="str">
        <f ca="1">IFERROR(__xludf.DUMMYFUNCTION("""COMPUTED_VALUE"""),"Moderately")</f>
        <v>Moderately</v>
      </c>
      <c r="V202" s="1" t="str">
        <f ca="1">IFERROR(__xludf.DUMMYFUNCTION("""COMPUTED_VALUE"""),"Moderately")</f>
        <v>Moderately</v>
      </c>
      <c r="W202" s="1" t="str">
        <f ca="1">IFERROR(__xludf.DUMMYFUNCTION("""COMPUTED_VALUE"""),"Moderately")</f>
        <v>Moderately</v>
      </c>
      <c r="X202" s="1" t="str">
        <f ca="1">IFERROR(__xludf.DUMMYFUNCTION("""COMPUTED_VALUE"""),"Quite a bit")</f>
        <v>Quite a bit</v>
      </c>
      <c r="Y202" s="1" t="str">
        <f ca="1">IFERROR(__xludf.DUMMYFUNCTION("""COMPUTED_VALUE"""),"A little bit")</f>
        <v>A little bit</v>
      </c>
      <c r="Z202" s="1" t="str">
        <f ca="1">IFERROR(__xludf.DUMMYFUNCTION("""COMPUTED_VALUE"""),"Both")</f>
        <v>Both</v>
      </c>
      <c r="AA202" s="1" t="str">
        <f ca="1">IFERROR(__xludf.DUMMYFUNCTION("""COMPUTED_VALUE"""),"Moderately")</f>
        <v>Moderately</v>
      </c>
      <c r="AB202" s="1" t="str">
        <f ca="1">IFERROR(__xludf.DUMMYFUNCTION("""COMPUTED_VALUE"""),"Moderately")</f>
        <v>Moderately</v>
      </c>
      <c r="AC202" s="1" t="str">
        <f ca="1">IFERROR(__xludf.DUMMYFUNCTION("""COMPUTED_VALUE"""),"Moderately")</f>
        <v>Moderately</v>
      </c>
      <c r="AD202" s="1" t="str">
        <f ca="1">IFERROR(__xludf.DUMMYFUNCTION("""COMPUTED_VALUE"""),"Not at all")</f>
        <v>Not at all</v>
      </c>
      <c r="AE202" s="1" t="str">
        <f ca="1">IFERROR(__xludf.DUMMYFUNCTION("""COMPUTED_VALUE"""),"Not at all")</f>
        <v>Not at all</v>
      </c>
      <c r="AF202" s="1" t="str">
        <f ca="1">IFERROR(__xludf.DUMMYFUNCTION("""COMPUTED_VALUE"""),"Rarely")</f>
        <v>Rarely</v>
      </c>
      <c r="AG202" s="1" t="str">
        <f ca="1">IFERROR(__xludf.DUMMYFUNCTION("""COMPUTED_VALUE"""),"Sometimes")</f>
        <v>Sometimes</v>
      </c>
      <c r="AH202" s="1" t="str">
        <f ca="1">IFERROR(__xludf.DUMMYFUNCTION("""COMPUTED_VALUE"""),"Rarely")</f>
        <v>Rarely</v>
      </c>
      <c r="AI202" s="1" t="str">
        <f ca="1">IFERROR(__xludf.DUMMYFUNCTION("""COMPUTED_VALUE"""),"Sometimes")</f>
        <v>Sometimes</v>
      </c>
      <c r="AJ202" s="1" t="str">
        <f ca="1">IFERROR(__xludf.DUMMYFUNCTION("""COMPUTED_VALUE"""),"Rarely")</f>
        <v>Rarely</v>
      </c>
      <c r="AK202" s="1" t="str">
        <f ca="1">IFERROR(__xludf.DUMMYFUNCTION("""COMPUTED_VALUE"""),"Sometimes")</f>
        <v>Sometimes</v>
      </c>
      <c r="AL202" s="1" t="str">
        <f ca="1">IFERROR(__xludf.DUMMYFUNCTION("""COMPUTED_VALUE"""),"Rarely")</f>
        <v>Rarely</v>
      </c>
      <c r="AM202" s="1" t="str">
        <f ca="1">IFERROR(__xludf.DUMMYFUNCTION("""COMPUTED_VALUE"""),"Never")</f>
        <v>Never</v>
      </c>
      <c r="AN202" s="1" t="str">
        <f ca="1">IFERROR(__xludf.DUMMYFUNCTION("""COMPUTED_VALUE"""),"Sometimes")</f>
        <v>Sometimes</v>
      </c>
      <c r="AO202" s="1" t="str">
        <f ca="1">IFERROR(__xludf.DUMMYFUNCTION("""COMPUTED_VALUE"""),"Sometimes")</f>
        <v>Sometimes</v>
      </c>
      <c r="AP202" s="1" t="str">
        <f ca="1">IFERROR(__xludf.DUMMYFUNCTION("""COMPUTED_VALUE"""),"Rarely")</f>
        <v>Rarely</v>
      </c>
      <c r="AQ202" s="1" t="str">
        <f ca="1">IFERROR(__xludf.DUMMYFUNCTION("""COMPUTED_VALUE"""),"Never")</f>
        <v>Never</v>
      </c>
      <c r="AR202" s="1" t="str">
        <f ca="1">IFERROR(__xludf.DUMMYFUNCTION("""COMPUTED_VALUE"""),"Never")</f>
        <v>Never</v>
      </c>
      <c r="AS202" s="1" t="str">
        <f ca="1">IFERROR(__xludf.DUMMYFUNCTION("""COMPUTED_VALUE"""),"Disagree")</f>
        <v>Disagree</v>
      </c>
      <c r="AT202" s="1" t="str">
        <f ca="1">IFERROR(__xludf.DUMMYFUNCTION("""COMPUTED_VALUE"""),"Disagree")</f>
        <v>Disagree</v>
      </c>
      <c r="AU202" s="1" t="str">
        <f ca="1">IFERROR(__xludf.DUMMYFUNCTION("""COMPUTED_VALUE"""),"Agree")</f>
        <v>Agree</v>
      </c>
      <c r="AV202" s="1" t="str">
        <f ca="1">IFERROR(__xludf.DUMMYFUNCTION("""COMPUTED_VALUE"""),"Strongly Disagree")</f>
        <v>Strongly Disagree</v>
      </c>
      <c r="AW202" s="1" t="str">
        <f ca="1">IFERROR(__xludf.DUMMYFUNCTION("""COMPUTED_VALUE"""),"Neutral")</f>
        <v>Neutral</v>
      </c>
      <c r="AX202" s="1" t="str">
        <f ca="1">IFERROR(__xludf.DUMMYFUNCTION("""COMPUTED_VALUE"""),"Disagree")</f>
        <v>Disagree</v>
      </c>
      <c r="AY202" s="1" t="str">
        <f ca="1">IFERROR(__xludf.DUMMYFUNCTION("""COMPUTED_VALUE"""),"Disagree")</f>
        <v>Disagree</v>
      </c>
      <c r="AZ202" s="1" t="str">
        <f ca="1">IFERROR(__xludf.DUMMYFUNCTION("""COMPUTED_VALUE"""),"Neutral")</f>
        <v>Neutral</v>
      </c>
      <c r="BA202" s="1" t="str">
        <f ca="1">IFERROR(__xludf.DUMMYFUNCTION("""COMPUTED_VALUE"""),"Strongly Agree")</f>
        <v>Strongly Agree</v>
      </c>
      <c r="BB202" s="1" t="str">
        <f ca="1">IFERROR(__xludf.DUMMYFUNCTION("""COMPUTED_VALUE"""),"Agree")</f>
        <v>Agree</v>
      </c>
      <c r="BC202" s="1" t="str">
        <f ca="1">IFERROR(__xludf.DUMMYFUNCTION("""COMPUTED_VALUE"""),"Exercise, Participate in Healthy Recreation/Hobbies, Talk to only those inside the department about your hard shift")</f>
        <v>Exercise, Participate in Healthy Recreation/Hobbies, Talk to only those inside the department about your hard shift</v>
      </c>
      <c r="BD202" s="1" t="str">
        <f ca="1">IFERROR(__xludf.DUMMYFUNCTION("""COMPUTED_VALUE"""),"Rarely")</f>
        <v>Rarely</v>
      </c>
      <c r="BF202" s="1">
        <f t="shared" ca="1" si="0"/>
        <v>1</v>
      </c>
      <c r="BG202" s="7">
        <f t="shared" ca="1" si="1"/>
        <v>2</v>
      </c>
      <c r="BH202" s="1">
        <f t="shared" ca="1" si="2"/>
        <v>3</v>
      </c>
      <c r="BI202" s="10">
        <f t="shared" ca="1" si="3"/>
        <v>2</v>
      </c>
      <c r="BJ202" s="10">
        <f t="shared" ca="1" si="4"/>
        <v>3</v>
      </c>
      <c r="BK202" s="10">
        <f t="shared" ca="1" si="5"/>
        <v>3</v>
      </c>
      <c r="BL202" s="10">
        <f t="shared" ref="BL202:BM202" ca="1" si="1200">IF(I202="Yes",1,IF(I202="No",2))</f>
        <v>1</v>
      </c>
      <c r="BM202" s="10">
        <f t="shared" ca="1" si="1200"/>
        <v>1</v>
      </c>
      <c r="BN202" s="10">
        <f t="shared" ca="1" si="7"/>
        <v>3</v>
      </c>
      <c r="BO202" s="10">
        <f t="shared" ref="BO202:BP202" ca="1" si="1201">IF(L202="Strongly Disagree",1,IF(L202="Disagree",2,IF(L202="Neutral",3,IF(L202="Agree",4,IF(L202="Strongly Agree",5)))))</f>
        <v>4</v>
      </c>
      <c r="BP202" s="10">
        <f t="shared" ca="1" si="1201"/>
        <v>3</v>
      </c>
      <c r="BQ202" s="10">
        <f t="shared" ca="1" si="9"/>
        <v>1</v>
      </c>
      <c r="BR202" s="1">
        <f t="shared" ca="1" si="10"/>
        <v>4</v>
      </c>
      <c r="BS202" s="10">
        <f t="shared" ref="BS202:CB202" ca="1" si="1202">IF(P202="Not at all",1,IF(P202="A little bit",2,IF(P202="Moderately",3,IF(P202="Quite a bit",4,IF(P202="Extremely",5)))))</f>
        <v>5</v>
      </c>
      <c r="BT202" s="10">
        <f t="shared" ca="1" si="1202"/>
        <v>3</v>
      </c>
      <c r="BU202" s="10">
        <f t="shared" ca="1" si="1202"/>
        <v>4</v>
      </c>
      <c r="BV202" s="10">
        <f t="shared" ca="1" si="1202"/>
        <v>3</v>
      </c>
      <c r="BW202" s="10">
        <f t="shared" ca="1" si="1202"/>
        <v>1</v>
      </c>
      <c r="BX202" s="10">
        <f t="shared" ca="1" si="1202"/>
        <v>3</v>
      </c>
      <c r="BY202" s="10">
        <f t="shared" ca="1" si="1202"/>
        <v>3</v>
      </c>
      <c r="BZ202" s="10">
        <f t="shared" ca="1" si="1202"/>
        <v>3</v>
      </c>
      <c r="CA202" s="10">
        <f t="shared" ca="1" si="1202"/>
        <v>4</v>
      </c>
      <c r="CB202" s="10">
        <f t="shared" ca="1" si="1202"/>
        <v>2</v>
      </c>
      <c r="CC202" s="10">
        <f t="shared" ca="1" si="12"/>
        <v>3</v>
      </c>
      <c r="CD202" s="10">
        <f t="shared" ref="CD202:CH202" ca="1" si="1203">IF(AA202="Not at all",1,IF(AA202="A little bit",2,IF(AA202="Moderately",3,IF(AA202="Quite a bit",4,IF(AA202="Extremely",5)))))</f>
        <v>3</v>
      </c>
      <c r="CE202" s="10">
        <f t="shared" ca="1" si="1203"/>
        <v>3</v>
      </c>
      <c r="CF202" s="10">
        <f t="shared" ca="1" si="1203"/>
        <v>3</v>
      </c>
      <c r="CG202" s="10">
        <f t="shared" ca="1" si="1203"/>
        <v>1</v>
      </c>
      <c r="CH202" s="10">
        <f t="shared" ca="1" si="1203"/>
        <v>1</v>
      </c>
      <c r="CI202" s="10">
        <f t="shared" ref="CI202:CT202" ca="1" si="1204">IF(AF202="Never",1,IF(AF202="Rarely",2,IF(AF202="Sometimes",3,IF(AF202="Often",4,IF(AF202="Very Often",5)))))</f>
        <v>2</v>
      </c>
      <c r="CJ202" s="10">
        <f t="shared" ca="1" si="1204"/>
        <v>3</v>
      </c>
      <c r="CK202" s="10">
        <f t="shared" ca="1" si="1204"/>
        <v>2</v>
      </c>
      <c r="CL202" s="10">
        <f t="shared" ca="1" si="1204"/>
        <v>3</v>
      </c>
      <c r="CM202" s="10">
        <f t="shared" ca="1" si="1204"/>
        <v>2</v>
      </c>
      <c r="CN202" s="10">
        <f t="shared" ca="1" si="1204"/>
        <v>3</v>
      </c>
      <c r="CO202" s="10">
        <f t="shared" ca="1" si="1204"/>
        <v>2</v>
      </c>
      <c r="CP202" s="10">
        <f t="shared" ca="1" si="1204"/>
        <v>1</v>
      </c>
      <c r="CQ202" s="10">
        <f t="shared" ca="1" si="1204"/>
        <v>3</v>
      </c>
      <c r="CR202" s="10">
        <f t="shared" ca="1" si="1204"/>
        <v>3</v>
      </c>
      <c r="CS202" s="10">
        <f t="shared" ca="1" si="1204"/>
        <v>2</v>
      </c>
      <c r="CT202" s="10">
        <f t="shared" ca="1" si="1204"/>
        <v>1</v>
      </c>
      <c r="CU202" s="10">
        <f t="shared" ca="1" si="15"/>
        <v>1</v>
      </c>
      <c r="CV202" s="1">
        <f t="shared" ref="CV202:DE202" ca="1" si="1205">IF(AS202="Strongly Disagree",1,IF(AS202="Disagree",2,IF(AS202="Neutral",3,IF(AS202="Agree",4,IF(AS202="Strongly Agree",5)))))</f>
        <v>2</v>
      </c>
      <c r="CW202" s="1">
        <f t="shared" ca="1" si="1205"/>
        <v>2</v>
      </c>
      <c r="CX202" s="1">
        <f t="shared" ca="1" si="1205"/>
        <v>4</v>
      </c>
      <c r="CY202" s="1">
        <f t="shared" ca="1" si="1205"/>
        <v>1</v>
      </c>
      <c r="CZ202" s="1">
        <f t="shared" ca="1" si="1205"/>
        <v>3</v>
      </c>
      <c r="DA202" s="1">
        <f t="shared" ca="1" si="1205"/>
        <v>2</v>
      </c>
      <c r="DB202" s="1">
        <f t="shared" ca="1" si="1205"/>
        <v>2</v>
      </c>
      <c r="DC202" s="1">
        <f t="shared" ca="1" si="1205"/>
        <v>3</v>
      </c>
      <c r="DD202" s="1">
        <f t="shared" ca="1" si="1205"/>
        <v>5</v>
      </c>
      <c r="DE202" s="1">
        <f t="shared" ca="1" si="1205"/>
        <v>4</v>
      </c>
      <c r="DG202" s="1">
        <f t="shared" ca="1" si="17"/>
        <v>2</v>
      </c>
    </row>
    <row r="203" spans="1:111" ht="15">
      <c r="A203" s="8">
        <f ca="1">IFERROR(__xludf.DUMMYFUNCTION("""COMPUTED_VALUE"""),43803.6985824768)</f>
        <v>43803.698582476798</v>
      </c>
      <c r="B203" s="1" t="str">
        <f ca="1">IFERROR(__xludf.DUMMYFUNCTION("""COMPUTED_VALUE"""),"Yes")</f>
        <v>Yes</v>
      </c>
      <c r="C203" s="3" t="str">
        <f ca="1">IFERROR(__xludf.DUMMYFUNCTION("""COMPUTED_VALUE"""),"Law Enforcement Professional  (Dispatch or other Civilian Department Member )")</f>
        <v>Law Enforcement Professional  (Dispatch or other Civilian Department Member )</v>
      </c>
      <c r="D203" s="1" t="str">
        <f ca="1">IFERROR(__xludf.DUMMYFUNCTION("""COMPUTED_VALUE"""),"14-20 years")</f>
        <v>14-20 years</v>
      </c>
      <c r="E203" s="1" t="str">
        <f ca="1">IFERROR(__xludf.DUMMYFUNCTION("""COMPUTED_VALUE"""),"A little bit")</f>
        <v>A little bit</v>
      </c>
      <c r="F203" s="1" t="str">
        <f ca="1">IFERROR(__xludf.DUMMYFUNCTION("""COMPUTED_VALUE"""),"Yes")</f>
        <v>Yes</v>
      </c>
      <c r="G203" s="1" t="str">
        <f ca="1">IFERROR(__xludf.DUMMYFUNCTION("""COMPUTED_VALUE"""),"Sometimes")</f>
        <v>Sometimes</v>
      </c>
      <c r="H203" s="1" t="str">
        <f ca="1">IFERROR(__xludf.DUMMYFUNCTION("""COMPUTED_VALUE"""),"Not at all")</f>
        <v>Not at all</v>
      </c>
      <c r="I203" s="1" t="str">
        <f ca="1">IFERROR(__xludf.DUMMYFUNCTION("""COMPUTED_VALUE"""),"No")</f>
        <v>No</v>
      </c>
      <c r="J203" s="1" t="str">
        <f ca="1">IFERROR(__xludf.DUMMYFUNCTION("""COMPUTED_VALUE"""),"No")</f>
        <v>No</v>
      </c>
      <c r="K203" s="1" t="str">
        <f ca="1">IFERROR(__xludf.DUMMYFUNCTION("""COMPUTED_VALUE"""),"Sometimes")</f>
        <v>Sometimes</v>
      </c>
      <c r="L203" s="1" t="str">
        <f ca="1">IFERROR(__xludf.DUMMYFUNCTION("""COMPUTED_VALUE"""),"Neutral")</f>
        <v>Neutral</v>
      </c>
      <c r="M203" s="1" t="str">
        <f ca="1">IFERROR(__xludf.DUMMYFUNCTION("""COMPUTED_VALUE"""),"Agree")</f>
        <v>Agree</v>
      </c>
      <c r="N203" s="1" t="str">
        <f ca="1">IFERROR(__xludf.DUMMYFUNCTION("""COMPUTED_VALUE"""),"A little bit")</f>
        <v>A little bit</v>
      </c>
      <c r="O203" s="1" t="str">
        <f ca="1">IFERROR(__xludf.DUMMYFUNCTION("""COMPUTED_VALUE"""),"Neutral")</f>
        <v>Neutral</v>
      </c>
      <c r="P203" s="1" t="str">
        <f ca="1">IFERROR(__xludf.DUMMYFUNCTION("""COMPUTED_VALUE"""),"Not at all")</f>
        <v>Not at all</v>
      </c>
      <c r="Q203" s="1" t="str">
        <f ca="1">IFERROR(__xludf.DUMMYFUNCTION("""COMPUTED_VALUE"""),"A little bit")</f>
        <v>A little bit</v>
      </c>
      <c r="R203" s="1" t="str">
        <f ca="1">IFERROR(__xludf.DUMMYFUNCTION("""COMPUTED_VALUE"""),"A little bit")</f>
        <v>A little bit</v>
      </c>
      <c r="S203" s="1" t="str">
        <f ca="1">IFERROR(__xludf.DUMMYFUNCTION("""COMPUTED_VALUE"""),"Moderately")</f>
        <v>Moderately</v>
      </c>
      <c r="T203" s="1" t="str">
        <f ca="1">IFERROR(__xludf.DUMMYFUNCTION("""COMPUTED_VALUE"""),"Moderately")</f>
        <v>Moderately</v>
      </c>
      <c r="U203" s="1" t="str">
        <f ca="1">IFERROR(__xludf.DUMMYFUNCTION("""COMPUTED_VALUE"""),"Extremely")</f>
        <v>Extremely</v>
      </c>
      <c r="V203" s="1" t="str">
        <f ca="1">IFERROR(__xludf.DUMMYFUNCTION("""COMPUTED_VALUE"""),"A little bit")</f>
        <v>A little bit</v>
      </c>
      <c r="W203" s="1" t="str">
        <f ca="1">IFERROR(__xludf.DUMMYFUNCTION("""COMPUTED_VALUE"""),"Extremely")</f>
        <v>Extremely</v>
      </c>
      <c r="X203" s="1" t="str">
        <f ca="1">IFERROR(__xludf.DUMMYFUNCTION("""COMPUTED_VALUE"""),"Quite a bit")</f>
        <v>Quite a bit</v>
      </c>
      <c r="Y203" s="1" t="str">
        <f ca="1">IFERROR(__xludf.DUMMYFUNCTION("""COMPUTED_VALUE"""),"Moderately")</f>
        <v>Moderately</v>
      </c>
      <c r="Z203" s="1" t="str">
        <f ca="1">IFERROR(__xludf.DUMMYFUNCTION("""COMPUTED_VALUE"""),"Not at all")</f>
        <v>Not at all</v>
      </c>
      <c r="AA203" s="1" t="str">
        <f ca="1">IFERROR(__xludf.DUMMYFUNCTION("""COMPUTED_VALUE"""),"A little bit")</f>
        <v>A little bit</v>
      </c>
      <c r="AB203" s="1" t="str">
        <f ca="1">IFERROR(__xludf.DUMMYFUNCTION("""COMPUTED_VALUE"""),"Quite a bit")</f>
        <v>Quite a bit</v>
      </c>
      <c r="AC203" s="1" t="str">
        <f ca="1">IFERROR(__xludf.DUMMYFUNCTION("""COMPUTED_VALUE"""),"Moderately")</f>
        <v>Moderately</v>
      </c>
      <c r="AD203" s="1" t="str">
        <f ca="1">IFERROR(__xludf.DUMMYFUNCTION("""COMPUTED_VALUE"""),"Not at all")</f>
        <v>Not at all</v>
      </c>
      <c r="AE203" s="1" t="str">
        <f ca="1">IFERROR(__xludf.DUMMYFUNCTION("""COMPUTED_VALUE"""),"A little bit")</f>
        <v>A little bit</v>
      </c>
      <c r="AF203" s="1" t="str">
        <f ca="1">IFERROR(__xludf.DUMMYFUNCTION("""COMPUTED_VALUE"""),"Sometimes")</f>
        <v>Sometimes</v>
      </c>
      <c r="AG203" s="1" t="str">
        <f ca="1">IFERROR(__xludf.DUMMYFUNCTION("""COMPUTED_VALUE"""),"Very Often")</f>
        <v>Very Often</v>
      </c>
      <c r="AH203" s="1" t="str">
        <f ca="1">IFERROR(__xludf.DUMMYFUNCTION("""COMPUTED_VALUE"""),"Never")</f>
        <v>Never</v>
      </c>
      <c r="AI203" s="1" t="str">
        <f ca="1">IFERROR(__xludf.DUMMYFUNCTION("""COMPUTED_VALUE"""),"Often")</f>
        <v>Often</v>
      </c>
      <c r="AJ203" s="1" t="str">
        <f ca="1">IFERROR(__xludf.DUMMYFUNCTION("""COMPUTED_VALUE"""),"Very Often")</f>
        <v>Very Often</v>
      </c>
      <c r="AK203" s="1" t="str">
        <f ca="1">IFERROR(__xludf.DUMMYFUNCTION("""COMPUTED_VALUE"""),"Very Often")</f>
        <v>Very Often</v>
      </c>
      <c r="AL203" s="1" t="str">
        <f ca="1">IFERROR(__xludf.DUMMYFUNCTION("""COMPUTED_VALUE"""),"Sometimes")</f>
        <v>Sometimes</v>
      </c>
      <c r="AM203" s="1" t="str">
        <f ca="1">IFERROR(__xludf.DUMMYFUNCTION("""COMPUTED_VALUE"""),"Sometimes")</f>
        <v>Sometimes</v>
      </c>
      <c r="AN203" s="1" t="str">
        <f ca="1">IFERROR(__xludf.DUMMYFUNCTION("""COMPUTED_VALUE"""),"Very Often")</f>
        <v>Very Often</v>
      </c>
      <c r="AO203" s="1" t="str">
        <f ca="1">IFERROR(__xludf.DUMMYFUNCTION("""COMPUTED_VALUE"""),"Sometimes")</f>
        <v>Sometimes</v>
      </c>
      <c r="AP203" s="1" t="str">
        <f ca="1">IFERROR(__xludf.DUMMYFUNCTION("""COMPUTED_VALUE"""),"Rarely")</f>
        <v>Rarely</v>
      </c>
      <c r="AQ203" s="1" t="str">
        <f ca="1">IFERROR(__xludf.DUMMYFUNCTION("""COMPUTED_VALUE"""),"Never")</f>
        <v>Never</v>
      </c>
      <c r="AR203" s="1" t="str">
        <f ca="1">IFERROR(__xludf.DUMMYFUNCTION("""COMPUTED_VALUE"""),"Never")</f>
        <v>Never</v>
      </c>
      <c r="AS203" s="1" t="str">
        <f ca="1">IFERROR(__xludf.DUMMYFUNCTION("""COMPUTED_VALUE"""),"Agree")</f>
        <v>Agree</v>
      </c>
      <c r="AT203" s="1" t="str">
        <f ca="1">IFERROR(__xludf.DUMMYFUNCTION("""COMPUTED_VALUE"""),"Neutral")</f>
        <v>Neutral</v>
      </c>
      <c r="AU203" s="1" t="str">
        <f ca="1">IFERROR(__xludf.DUMMYFUNCTION("""COMPUTED_VALUE"""),"Neutral")</f>
        <v>Neutral</v>
      </c>
      <c r="AV203" s="1" t="str">
        <f ca="1">IFERROR(__xludf.DUMMYFUNCTION("""COMPUTED_VALUE"""),"Strongly Disagree")</f>
        <v>Strongly Disagree</v>
      </c>
      <c r="AW203" s="1" t="str">
        <f ca="1">IFERROR(__xludf.DUMMYFUNCTION("""COMPUTED_VALUE"""),"Agree")</f>
        <v>Agree</v>
      </c>
      <c r="AX203" s="1" t="str">
        <f ca="1">IFERROR(__xludf.DUMMYFUNCTION("""COMPUTED_VALUE"""),"Agree")</f>
        <v>Agree</v>
      </c>
      <c r="AY203" s="1" t="str">
        <f ca="1">IFERROR(__xludf.DUMMYFUNCTION("""COMPUTED_VALUE"""),"Agree")</f>
        <v>Agree</v>
      </c>
      <c r="AZ203" s="1" t="str">
        <f ca="1">IFERROR(__xludf.DUMMYFUNCTION("""COMPUTED_VALUE"""),"Disagree")</f>
        <v>Disagree</v>
      </c>
      <c r="BA203" s="1" t="str">
        <f ca="1">IFERROR(__xludf.DUMMYFUNCTION("""COMPUTED_VALUE"""),"Strongly Agree")</f>
        <v>Strongly Agree</v>
      </c>
      <c r="BB203" s="1" t="str">
        <f ca="1">IFERROR(__xludf.DUMMYFUNCTION("""COMPUTED_VALUE"""),"Strongly Agree")</f>
        <v>Strongly Agree</v>
      </c>
      <c r="BC203" s="1" t="str">
        <f ca="1">IFERROR(__xludf.DUMMYFUNCTION("""COMPUTED_VALUE"""),"Drinking Alcohol (4 or more drinks), Isolate Yourself, Engage in Unhealthy Sexual Activity, Abusing Medication, Talk to only those inside the department about your hard shift")</f>
        <v>Drinking Alcohol (4 or more drinks), Isolate Yourself, Engage in Unhealthy Sexual Activity, Abusing Medication, Talk to only those inside the department about your hard shift</v>
      </c>
      <c r="BD203" s="1" t="str">
        <f ca="1">IFERROR(__xludf.DUMMYFUNCTION("""COMPUTED_VALUE"""),"Very Often")</f>
        <v>Very Often</v>
      </c>
      <c r="BF203" s="1">
        <f t="shared" ca="1" si="0"/>
        <v>2</v>
      </c>
      <c r="BG203" s="7">
        <f t="shared" ca="1" si="1"/>
        <v>3</v>
      </c>
      <c r="BH203" s="1">
        <f t="shared" ca="1" si="2"/>
        <v>2</v>
      </c>
      <c r="BI203" s="10">
        <f t="shared" ca="1" si="3"/>
        <v>1</v>
      </c>
      <c r="BJ203" s="10">
        <f t="shared" ca="1" si="4"/>
        <v>3</v>
      </c>
      <c r="BK203" s="10">
        <f t="shared" ca="1" si="5"/>
        <v>1</v>
      </c>
      <c r="BL203" s="10">
        <f t="shared" ref="BL203:BM203" ca="1" si="1206">IF(I203="Yes",1,IF(I203="No",2))</f>
        <v>2</v>
      </c>
      <c r="BM203" s="10">
        <f t="shared" ca="1" si="1206"/>
        <v>2</v>
      </c>
      <c r="BN203" s="10">
        <f t="shared" ca="1" si="7"/>
        <v>3</v>
      </c>
      <c r="BO203" s="10">
        <f t="shared" ref="BO203:BP203" ca="1" si="1207">IF(L203="Strongly Disagree",1,IF(L203="Disagree",2,IF(L203="Neutral",3,IF(L203="Agree",4,IF(L203="Strongly Agree",5)))))</f>
        <v>3</v>
      </c>
      <c r="BP203" s="10">
        <f t="shared" ca="1" si="1207"/>
        <v>4</v>
      </c>
      <c r="BQ203" s="10">
        <f t="shared" ca="1" si="9"/>
        <v>2</v>
      </c>
      <c r="BR203" s="1">
        <f t="shared" ca="1" si="10"/>
        <v>3</v>
      </c>
      <c r="BS203" s="10">
        <f t="shared" ref="BS203:CB203" ca="1" si="1208">IF(P203="Not at all",1,IF(P203="A little bit",2,IF(P203="Moderately",3,IF(P203="Quite a bit",4,IF(P203="Extremely",5)))))</f>
        <v>1</v>
      </c>
      <c r="BT203" s="10">
        <f t="shared" ca="1" si="1208"/>
        <v>2</v>
      </c>
      <c r="BU203" s="10">
        <f t="shared" ca="1" si="1208"/>
        <v>2</v>
      </c>
      <c r="BV203" s="10">
        <f t="shared" ca="1" si="1208"/>
        <v>3</v>
      </c>
      <c r="BW203" s="10">
        <f t="shared" ca="1" si="1208"/>
        <v>3</v>
      </c>
      <c r="BX203" s="10">
        <f t="shared" ca="1" si="1208"/>
        <v>5</v>
      </c>
      <c r="BY203" s="10">
        <f t="shared" ca="1" si="1208"/>
        <v>2</v>
      </c>
      <c r="BZ203" s="10">
        <f t="shared" ca="1" si="1208"/>
        <v>5</v>
      </c>
      <c r="CA203" s="10">
        <f t="shared" ca="1" si="1208"/>
        <v>4</v>
      </c>
      <c r="CB203" s="10">
        <f t="shared" ca="1" si="1208"/>
        <v>3</v>
      </c>
      <c r="CC203" s="10">
        <f t="shared" ca="1" si="12"/>
        <v>4</v>
      </c>
      <c r="CD203" s="10">
        <f t="shared" ref="CD203:CH203" ca="1" si="1209">IF(AA203="Not at all",1,IF(AA203="A little bit",2,IF(AA203="Moderately",3,IF(AA203="Quite a bit",4,IF(AA203="Extremely",5)))))</f>
        <v>2</v>
      </c>
      <c r="CE203" s="10">
        <f t="shared" ca="1" si="1209"/>
        <v>4</v>
      </c>
      <c r="CF203" s="10">
        <f t="shared" ca="1" si="1209"/>
        <v>3</v>
      </c>
      <c r="CG203" s="10">
        <f t="shared" ca="1" si="1209"/>
        <v>1</v>
      </c>
      <c r="CH203" s="10">
        <f t="shared" ca="1" si="1209"/>
        <v>2</v>
      </c>
      <c r="CI203" s="10">
        <f t="shared" ref="CI203:CT203" ca="1" si="1210">IF(AF203="Never",1,IF(AF203="Rarely",2,IF(AF203="Sometimes",3,IF(AF203="Often",4,IF(AF203="Very Often",5)))))</f>
        <v>3</v>
      </c>
      <c r="CJ203" s="10">
        <f t="shared" ca="1" si="1210"/>
        <v>5</v>
      </c>
      <c r="CK203" s="10">
        <f t="shared" ca="1" si="1210"/>
        <v>1</v>
      </c>
      <c r="CL203" s="10">
        <f t="shared" ca="1" si="1210"/>
        <v>4</v>
      </c>
      <c r="CM203" s="10">
        <f t="shared" ca="1" si="1210"/>
        <v>5</v>
      </c>
      <c r="CN203" s="10">
        <f t="shared" ca="1" si="1210"/>
        <v>5</v>
      </c>
      <c r="CO203" s="10">
        <f t="shared" ca="1" si="1210"/>
        <v>3</v>
      </c>
      <c r="CP203" s="10">
        <f t="shared" ca="1" si="1210"/>
        <v>3</v>
      </c>
      <c r="CQ203" s="10">
        <f t="shared" ca="1" si="1210"/>
        <v>5</v>
      </c>
      <c r="CR203" s="10">
        <f t="shared" ca="1" si="1210"/>
        <v>3</v>
      </c>
      <c r="CS203" s="10">
        <f t="shared" ca="1" si="1210"/>
        <v>2</v>
      </c>
      <c r="CT203" s="10">
        <f t="shared" ca="1" si="1210"/>
        <v>1</v>
      </c>
      <c r="CU203" s="10">
        <f t="shared" ca="1" si="15"/>
        <v>1</v>
      </c>
      <c r="CV203" s="1">
        <f t="shared" ref="CV203:DE203" ca="1" si="1211">IF(AS203="Strongly Disagree",1,IF(AS203="Disagree",2,IF(AS203="Neutral",3,IF(AS203="Agree",4,IF(AS203="Strongly Agree",5)))))</f>
        <v>4</v>
      </c>
      <c r="CW203" s="1">
        <f t="shared" ca="1" si="1211"/>
        <v>3</v>
      </c>
      <c r="CX203" s="1">
        <f t="shared" ca="1" si="1211"/>
        <v>3</v>
      </c>
      <c r="CY203" s="1">
        <f t="shared" ca="1" si="1211"/>
        <v>1</v>
      </c>
      <c r="CZ203" s="1">
        <f t="shared" ca="1" si="1211"/>
        <v>4</v>
      </c>
      <c r="DA203" s="1">
        <f t="shared" ca="1" si="1211"/>
        <v>4</v>
      </c>
      <c r="DB203" s="1">
        <f t="shared" ca="1" si="1211"/>
        <v>4</v>
      </c>
      <c r="DC203" s="1">
        <f t="shared" ca="1" si="1211"/>
        <v>2</v>
      </c>
      <c r="DD203" s="1">
        <f t="shared" ca="1" si="1211"/>
        <v>5</v>
      </c>
      <c r="DE203" s="1">
        <f t="shared" ca="1" si="1211"/>
        <v>5</v>
      </c>
      <c r="DG203" s="1">
        <f t="shared" ca="1" si="17"/>
        <v>5</v>
      </c>
    </row>
    <row r="204" spans="1:111" ht="15">
      <c r="A204" s="8">
        <f ca="1">IFERROR(__xludf.DUMMYFUNCTION("""COMPUTED_VALUE"""),43803.7079311689)</f>
        <v>43803.707931168901</v>
      </c>
      <c r="B204" s="1" t="str">
        <f ca="1">IFERROR(__xludf.DUMMYFUNCTION("""COMPUTED_VALUE"""),"Yes")</f>
        <v>Yes</v>
      </c>
      <c r="C204" s="3" t="str">
        <f ca="1">IFERROR(__xludf.DUMMYFUNCTION("""COMPUTED_VALUE"""),"Sworn Officer")</f>
        <v>Sworn Officer</v>
      </c>
      <c r="D204" s="1" t="str">
        <f ca="1">IFERROR(__xludf.DUMMYFUNCTION("""COMPUTED_VALUE"""),"7-13 years")</f>
        <v>7-13 years</v>
      </c>
      <c r="E204" s="1" t="str">
        <f ca="1">IFERROR(__xludf.DUMMYFUNCTION("""COMPUTED_VALUE"""),"Quite a bit")</f>
        <v>Quite a bit</v>
      </c>
      <c r="F204" s="1" t="str">
        <f ca="1">IFERROR(__xludf.DUMMYFUNCTION("""COMPUTED_VALUE"""),"Yes")</f>
        <v>Yes</v>
      </c>
      <c r="G204" s="1" t="str">
        <f ca="1">IFERROR(__xludf.DUMMYFUNCTION("""COMPUTED_VALUE"""),"Rarely")</f>
        <v>Rarely</v>
      </c>
      <c r="H204" s="1" t="str">
        <f ca="1">IFERROR(__xludf.DUMMYFUNCTION("""COMPUTED_VALUE"""),"Quite a bit")</f>
        <v>Quite a bit</v>
      </c>
      <c r="I204" s="1" t="str">
        <f ca="1">IFERROR(__xludf.DUMMYFUNCTION("""COMPUTED_VALUE"""),"Yes")</f>
        <v>Yes</v>
      </c>
      <c r="J204" s="1" t="str">
        <f ca="1">IFERROR(__xludf.DUMMYFUNCTION("""COMPUTED_VALUE"""),"Yes")</f>
        <v>Yes</v>
      </c>
      <c r="K204" s="1" t="str">
        <f ca="1">IFERROR(__xludf.DUMMYFUNCTION("""COMPUTED_VALUE"""),"Rarely")</f>
        <v>Rarely</v>
      </c>
      <c r="L204" s="1" t="str">
        <f ca="1">IFERROR(__xludf.DUMMYFUNCTION("""COMPUTED_VALUE"""),"Agree")</f>
        <v>Agree</v>
      </c>
      <c r="M204" s="1" t="str">
        <f ca="1">IFERROR(__xludf.DUMMYFUNCTION("""COMPUTED_VALUE"""),"Neutral")</f>
        <v>Neutral</v>
      </c>
      <c r="N204" s="1" t="str">
        <f ca="1">IFERROR(__xludf.DUMMYFUNCTION("""COMPUTED_VALUE"""),"A little bit")</f>
        <v>A little bit</v>
      </c>
      <c r="O204" s="1" t="str">
        <f ca="1">IFERROR(__xludf.DUMMYFUNCTION("""COMPUTED_VALUE"""),"Neutral")</f>
        <v>Neutral</v>
      </c>
      <c r="P204" s="1" t="str">
        <f ca="1">IFERROR(__xludf.DUMMYFUNCTION("""COMPUTED_VALUE"""),"Moderately")</f>
        <v>Moderately</v>
      </c>
      <c r="Q204" s="1" t="str">
        <f ca="1">IFERROR(__xludf.DUMMYFUNCTION("""COMPUTED_VALUE"""),"Moderately")</f>
        <v>Moderately</v>
      </c>
      <c r="R204" s="1" t="str">
        <f ca="1">IFERROR(__xludf.DUMMYFUNCTION("""COMPUTED_VALUE"""),"A little bit")</f>
        <v>A little bit</v>
      </c>
      <c r="S204" s="1" t="str">
        <f ca="1">IFERROR(__xludf.DUMMYFUNCTION("""COMPUTED_VALUE"""),"Moderately")</f>
        <v>Moderately</v>
      </c>
      <c r="T204" s="1" t="str">
        <f ca="1">IFERROR(__xludf.DUMMYFUNCTION("""COMPUTED_VALUE"""),"Moderately")</f>
        <v>Moderately</v>
      </c>
      <c r="U204" s="1" t="str">
        <f ca="1">IFERROR(__xludf.DUMMYFUNCTION("""COMPUTED_VALUE"""),"Moderately")</f>
        <v>Moderately</v>
      </c>
      <c r="V204" s="1" t="str">
        <f ca="1">IFERROR(__xludf.DUMMYFUNCTION("""COMPUTED_VALUE"""),"A little bit")</f>
        <v>A little bit</v>
      </c>
      <c r="W204" s="1" t="str">
        <f ca="1">IFERROR(__xludf.DUMMYFUNCTION("""COMPUTED_VALUE"""),"A little bit")</f>
        <v>A little bit</v>
      </c>
      <c r="X204" s="1" t="str">
        <f ca="1">IFERROR(__xludf.DUMMYFUNCTION("""COMPUTED_VALUE"""),"A little bit")</f>
        <v>A little bit</v>
      </c>
      <c r="Y204" s="1" t="str">
        <f ca="1">IFERROR(__xludf.DUMMYFUNCTION("""COMPUTED_VALUE"""),"Moderately")</f>
        <v>Moderately</v>
      </c>
      <c r="Z204" s="1" t="str">
        <f ca="1">IFERROR(__xludf.DUMMYFUNCTION("""COMPUTED_VALUE"""),"Not at all")</f>
        <v>Not at all</v>
      </c>
      <c r="AA204" s="1" t="str">
        <f ca="1">IFERROR(__xludf.DUMMYFUNCTION("""COMPUTED_VALUE"""),"A little bit")</f>
        <v>A little bit</v>
      </c>
      <c r="AB204" s="1" t="str">
        <f ca="1">IFERROR(__xludf.DUMMYFUNCTION("""COMPUTED_VALUE"""),"Not at all")</f>
        <v>Not at all</v>
      </c>
      <c r="AC204" s="1" t="str">
        <f ca="1">IFERROR(__xludf.DUMMYFUNCTION("""COMPUTED_VALUE"""),"Not at all")</f>
        <v>Not at all</v>
      </c>
      <c r="AD204" s="1" t="str">
        <f ca="1">IFERROR(__xludf.DUMMYFUNCTION("""COMPUTED_VALUE"""),"Moderately")</f>
        <v>Moderately</v>
      </c>
      <c r="AE204" s="1" t="str">
        <f ca="1">IFERROR(__xludf.DUMMYFUNCTION("""COMPUTED_VALUE"""),"Not at all")</f>
        <v>Not at all</v>
      </c>
      <c r="AF204" s="1" t="str">
        <f ca="1">IFERROR(__xludf.DUMMYFUNCTION("""COMPUTED_VALUE"""),"Rarely")</f>
        <v>Rarely</v>
      </c>
      <c r="AG204" s="1" t="str">
        <f ca="1">IFERROR(__xludf.DUMMYFUNCTION("""COMPUTED_VALUE"""),"Rarely")</f>
        <v>Rarely</v>
      </c>
      <c r="AH204" s="1" t="str">
        <f ca="1">IFERROR(__xludf.DUMMYFUNCTION("""COMPUTED_VALUE"""),"Rarely")</f>
        <v>Rarely</v>
      </c>
      <c r="AI204" s="1" t="str">
        <f ca="1">IFERROR(__xludf.DUMMYFUNCTION("""COMPUTED_VALUE"""),"Rarely")</f>
        <v>Rarely</v>
      </c>
      <c r="AJ204" s="1" t="str">
        <f ca="1">IFERROR(__xludf.DUMMYFUNCTION("""COMPUTED_VALUE"""),"Rarely")</f>
        <v>Rarely</v>
      </c>
      <c r="AK204" s="1" t="str">
        <f ca="1">IFERROR(__xludf.DUMMYFUNCTION("""COMPUTED_VALUE"""),"Rarely")</f>
        <v>Rarely</v>
      </c>
      <c r="AL204" s="1" t="str">
        <f ca="1">IFERROR(__xludf.DUMMYFUNCTION("""COMPUTED_VALUE"""),"Rarely")</f>
        <v>Rarely</v>
      </c>
      <c r="AM204" s="1" t="str">
        <f ca="1">IFERROR(__xludf.DUMMYFUNCTION("""COMPUTED_VALUE"""),"Rarely")</f>
        <v>Rarely</v>
      </c>
      <c r="AN204" s="1" t="str">
        <f ca="1">IFERROR(__xludf.DUMMYFUNCTION("""COMPUTED_VALUE"""),"Rarely")</f>
        <v>Rarely</v>
      </c>
      <c r="AO204" s="1" t="str">
        <f ca="1">IFERROR(__xludf.DUMMYFUNCTION("""COMPUTED_VALUE"""),"Never")</f>
        <v>Never</v>
      </c>
      <c r="AP204" s="1" t="str">
        <f ca="1">IFERROR(__xludf.DUMMYFUNCTION("""COMPUTED_VALUE"""),"Never")</f>
        <v>Never</v>
      </c>
      <c r="AQ204" s="1" t="str">
        <f ca="1">IFERROR(__xludf.DUMMYFUNCTION("""COMPUTED_VALUE"""),"Never")</f>
        <v>Never</v>
      </c>
      <c r="AR204" s="1" t="str">
        <f ca="1">IFERROR(__xludf.DUMMYFUNCTION("""COMPUTED_VALUE"""),"Never")</f>
        <v>Never</v>
      </c>
      <c r="AS204" s="1" t="str">
        <f ca="1">IFERROR(__xludf.DUMMYFUNCTION("""COMPUTED_VALUE"""),"Strongly Disagree")</f>
        <v>Strongly Disagree</v>
      </c>
      <c r="AT204" s="1" t="str">
        <f ca="1">IFERROR(__xludf.DUMMYFUNCTION("""COMPUTED_VALUE"""),"Strongly Disagree")</f>
        <v>Strongly Disagree</v>
      </c>
      <c r="AU204" s="1" t="str">
        <f ca="1">IFERROR(__xludf.DUMMYFUNCTION("""COMPUTED_VALUE"""),"Disagree")</f>
        <v>Disagree</v>
      </c>
      <c r="AV204" s="1" t="str">
        <f ca="1">IFERROR(__xludf.DUMMYFUNCTION("""COMPUTED_VALUE"""),"Strongly Disagree")</f>
        <v>Strongly Disagree</v>
      </c>
      <c r="AW204" s="1" t="str">
        <f ca="1">IFERROR(__xludf.DUMMYFUNCTION("""COMPUTED_VALUE"""),"Strongly Disagree")</f>
        <v>Strongly Disagree</v>
      </c>
      <c r="AX204" s="1" t="str">
        <f ca="1">IFERROR(__xludf.DUMMYFUNCTION("""COMPUTED_VALUE"""),"Strongly Disagree")</f>
        <v>Strongly Disagree</v>
      </c>
      <c r="AY204" s="1" t="str">
        <f ca="1">IFERROR(__xludf.DUMMYFUNCTION("""COMPUTED_VALUE"""),"Strongly Disagree")</f>
        <v>Strongly Disagree</v>
      </c>
      <c r="AZ204" s="1" t="str">
        <f ca="1">IFERROR(__xludf.DUMMYFUNCTION("""COMPUTED_VALUE"""),"Strongly Disagree")</f>
        <v>Strongly Disagree</v>
      </c>
      <c r="BA204" s="1" t="str">
        <f ca="1">IFERROR(__xludf.DUMMYFUNCTION("""COMPUTED_VALUE"""),"Disagree")</f>
        <v>Disagree</v>
      </c>
      <c r="BB204" s="1" t="str">
        <f ca="1">IFERROR(__xludf.DUMMYFUNCTION("""COMPUTED_VALUE"""),"Strongly Disagree")</f>
        <v>Strongly Disagree</v>
      </c>
      <c r="BC204" s="1" t="str">
        <f ca="1">IFERROR(__xludf.DUMMYFUNCTION("""COMPUTED_VALUE"""),"Join in Positive/ Healthy Family Activities, Talk to others outside of the department about your hard shift, Participate in Healthy Recreation/Hobbies")</f>
        <v>Join in Positive/ Healthy Family Activities, Talk to others outside of the department about your hard shift, Participate in Healthy Recreation/Hobbies</v>
      </c>
      <c r="BD204" s="1" t="str">
        <f ca="1">IFERROR(__xludf.DUMMYFUNCTION("""COMPUTED_VALUE"""),"Never")</f>
        <v>Never</v>
      </c>
      <c r="BF204" s="1">
        <f t="shared" ca="1" si="0"/>
        <v>1</v>
      </c>
      <c r="BG204" s="7">
        <f t="shared" ca="1" si="1"/>
        <v>2</v>
      </c>
      <c r="BH204" s="1">
        <f t="shared" ca="1" si="2"/>
        <v>4</v>
      </c>
      <c r="BI204" s="10">
        <f t="shared" ca="1" si="3"/>
        <v>1</v>
      </c>
      <c r="BJ204" s="10">
        <f t="shared" ca="1" si="4"/>
        <v>2</v>
      </c>
      <c r="BK204" s="10">
        <f t="shared" ca="1" si="5"/>
        <v>4</v>
      </c>
      <c r="BL204" s="10">
        <f t="shared" ref="BL204:BM204" ca="1" si="1212">IF(I204="Yes",1,IF(I204="No",2))</f>
        <v>1</v>
      </c>
      <c r="BM204" s="10">
        <f t="shared" ca="1" si="1212"/>
        <v>1</v>
      </c>
      <c r="BN204" s="10">
        <f t="shared" ca="1" si="7"/>
        <v>2</v>
      </c>
      <c r="BO204" s="10">
        <f t="shared" ref="BO204:BP204" ca="1" si="1213">IF(L204="Strongly Disagree",1,IF(L204="Disagree",2,IF(L204="Neutral",3,IF(L204="Agree",4,IF(L204="Strongly Agree",5)))))</f>
        <v>4</v>
      </c>
      <c r="BP204" s="10">
        <f t="shared" ca="1" si="1213"/>
        <v>3</v>
      </c>
      <c r="BQ204" s="10">
        <f t="shared" ca="1" si="9"/>
        <v>2</v>
      </c>
      <c r="BR204" s="1">
        <f t="shared" ca="1" si="10"/>
        <v>3</v>
      </c>
      <c r="BS204" s="10">
        <f t="shared" ref="BS204:CB204" ca="1" si="1214">IF(P204="Not at all",1,IF(P204="A little bit",2,IF(P204="Moderately",3,IF(P204="Quite a bit",4,IF(P204="Extremely",5)))))</f>
        <v>3</v>
      </c>
      <c r="BT204" s="10">
        <f t="shared" ca="1" si="1214"/>
        <v>3</v>
      </c>
      <c r="BU204" s="10">
        <f t="shared" ca="1" si="1214"/>
        <v>2</v>
      </c>
      <c r="BV204" s="10">
        <f t="shared" ca="1" si="1214"/>
        <v>3</v>
      </c>
      <c r="BW204" s="10">
        <f t="shared" ca="1" si="1214"/>
        <v>3</v>
      </c>
      <c r="BX204" s="10">
        <f t="shared" ca="1" si="1214"/>
        <v>3</v>
      </c>
      <c r="BY204" s="10">
        <f t="shared" ca="1" si="1214"/>
        <v>2</v>
      </c>
      <c r="BZ204" s="10">
        <f t="shared" ca="1" si="1214"/>
        <v>2</v>
      </c>
      <c r="CA204" s="10">
        <f t="shared" ca="1" si="1214"/>
        <v>2</v>
      </c>
      <c r="CB204" s="10">
        <f t="shared" ca="1" si="1214"/>
        <v>3</v>
      </c>
      <c r="CC204" s="10">
        <f t="shared" ca="1" si="12"/>
        <v>4</v>
      </c>
      <c r="CD204" s="10">
        <f t="shared" ref="CD204:CH204" ca="1" si="1215">IF(AA204="Not at all",1,IF(AA204="A little bit",2,IF(AA204="Moderately",3,IF(AA204="Quite a bit",4,IF(AA204="Extremely",5)))))</f>
        <v>2</v>
      </c>
      <c r="CE204" s="10">
        <f t="shared" ca="1" si="1215"/>
        <v>1</v>
      </c>
      <c r="CF204" s="10">
        <f t="shared" ca="1" si="1215"/>
        <v>1</v>
      </c>
      <c r="CG204" s="10">
        <f t="shared" ca="1" si="1215"/>
        <v>3</v>
      </c>
      <c r="CH204" s="10">
        <f t="shared" ca="1" si="1215"/>
        <v>1</v>
      </c>
      <c r="CI204" s="10">
        <f t="shared" ref="CI204:CT204" ca="1" si="1216">IF(AF204="Never",1,IF(AF204="Rarely",2,IF(AF204="Sometimes",3,IF(AF204="Often",4,IF(AF204="Very Often",5)))))</f>
        <v>2</v>
      </c>
      <c r="CJ204" s="10">
        <f t="shared" ca="1" si="1216"/>
        <v>2</v>
      </c>
      <c r="CK204" s="10">
        <f t="shared" ca="1" si="1216"/>
        <v>2</v>
      </c>
      <c r="CL204" s="10">
        <f t="shared" ca="1" si="1216"/>
        <v>2</v>
      </c>
      <c r="CM204" s="10">
        <f t="shared" ca="1" si="1216"/>
        <v>2</v>
      </c>
      <c r="CN204" s="10">
        <f t="shared" ca="1" si="1216"/>
        <v>2</v>
      </c>
      <c r="CO204" s="10">
        <f t="shared" ca="1" si="1216"/>
        <v>2</v>
      </c>
      <c r="CP204" s="10">
        <f t="shared" ca="1" si="1216"/>
        <v>2</v>
      </c>
      <c r="CQ204" s="10">
        <f t="shared" ca="1" si="1216"/>
        <v>2</v>
      </c>
      <c r="CR204" s="10">
        <f t="shared" ca="1" si="1216"/>
        <v>1</v>
      </c>
      <c r="CS204" s="10">
        <f t="shared" ca="1" si="1216"/>
        <v>1</v>
      </c>
      <c r="CT204" s="10">
        <f t="shared" ca="1" si="1216"/>
        <v>1</v>
      </c>
      <c r="CU204" s="10">
        <f t="shared" ca="1" si="15"/>
        <v>1</v>
      </c>
      <c r="CV204" s="1">
        <f t="shared" ref="CV204:DE204" ca="1" si="1217">IF(AS204="Strongly Disagree",1,IF(AS204="Disagree",2,IF(AS204="Neutral",3,IF(AS204="Agree",4,IF(AS204="Strongly Agree",5)))))</f>
        <v>1</v>
      </c>
      <c r="CW204" s="1">
        <f t="shared" ca="1" si="1217"/>
        <v>1</v>
      </c>
      <c r="CX204" s="1">
        <f t="shared" ca="1" si="1217"/>
        <v>2</v>
      </c>
      <c r="CY204" s="1">
        <f t="shared" ca="1" si="1217"/>
        <v>1</v>
      </c>
      <c r="CZ204" s="1">
        <f t="shared" ca="1" si="1217"/>
        <v>1</v>
      </c>
      <c r="DA204" s="1">
        <f t="shared" ca="1" si="1217"/>
        <v>1</v>
      </c>
      <c r="DB204" s="1">
        <f t="shared" ca="1" si="1217"/>
        <v>1</v>
      </c>
      <c r="DC204" s="1">
        <f t="shared" ca="1" si="1217"/>
        <v>1</v>
      </c>
      <c r="DD204" s="1">
        <f t="shared" ca="1" si="1217"/>
        <v>2</v>
      </c>
      <c r="DE204" s="1">
        <f t="shared" ca="1" si="1217"/>
        <v>1</v>
      </c>
      <c r="DG204" s="1">
        <f t="shared" ca="1" si="17"/>
        <v>1</v>
      </c>
    </row>
    <row r="205" spans="1:111" ht="15">
      <c r="A205" s="8">
        <f ca="1">IFERROR(__xludf.DUMMYFUNCTION("""COMPUTED_VALUE"""),43803.7309385301)</f>
        <v>43803.730938530098</v>
      </c>
      <c r="B205" s="1" t="str">
        <f ca="1">IFERROR(__xludf.DUMMYFUNCTION("""COMPUTED_VALUE"""),"Yes")</f>
        <v>Yes</v>
      </c>
      <c r="C205" s="3" t="str">
        <f ca="1">IFERROR(__xludf.DUMMYFUNCTION("""COMPUTED_VALUE"""),"Sworn Officer")</f>
        <v>Sworn Officer</v>
      </c>
      <c r="D205" s="1" t="str">
        <f ca="1">IFERROR(__xludf.DUMMYFUNCTION("""COMPUTED_VALUE"""),"1-6 years")</f>
        <v>1-6 years</v>
      </c>
      <c r="E205" s="1" t="str">
        <f ca="1">IFERROR(__xludf.DUMMYFUNCTION("""COMPUTED_VALUE"""),"Moderately")</f>
        <v>Moderately</v>
      </c>
      <c r="F205" s="1" t="str">
        <f ca="1">IFERROR(__xludf.DUMMYFUNCTION("""COMPUTED_VALUE"""),"Yes")</f>
        <v>Yes</v>
      </c>
      <c r="G205" s="1" t="str">
        <f ca="1">IFERROR(__xludf.DUMMYFUNCTION("""COMPUTED_VALUE"""),"Sometimes")</f>
        <v>Sometimes</v>
      </c>
      <c r="H205" s="1" t="str">
        <f ca="1">IFERROR(__xludf.DUMMYFUNCTION("""COMPUTED_VALUE"""),"Moderately")</f>
        <v>Moderately</v>
      </c>
      <c r="I205" s="1" t="str">
        <f ca="1">IFERROR(__xludf.DUMMYFUNCTION("""COMPUTED_VALUE"""),"Yes")</f>
        <v>Yes</v>
      </c>
      <c r="J205" s="1" t="str">
        <f ca="1">IFERROR(__xludf.DUMMYFUNCTION("""COMPUTED_VALUE"""),"")</f>
        <v/>
      </c>
      <c r="K205" s="1" t="str">
        <f ca="1">IFERROR(__xludf.DUMMYFUNCTION("""COMPUTED_VALUE"""),"Sometimes")</f>
        <v>Sometimes</v>
      </c>
      <c r="L205" s="1" t="str">
        <f ca="1">IFERROR(__xludf.DUMMYFUNCTION("""COMPUTED_VALUE"""),"Neutral")</f>
        <v>Neutral</v>
      </c>
      <c r="M205" s="1" t="str">
        <f ca="1">IFERROR(__xludf.DUMMYFUNCTION("""COMPUTED_VALUE"""),"Agree")</f>
        <v>Agree</v>
      </c>
      <c r="N205" s="1" t="str">
        <f ca="1">IFERROR(__xludf.DUMMYFUNCTION("""COMPUTED_VALUE"""),"A little bit")</f>
        <v>A little bit</v>
      </c>
      <c r="O205" s="1" t="str">
        <f ca="1">IFERROR(__xludf.DUMMYFUNCTION("""COMPUTED_VALUE"""),"Agree")</f>
        <v>Agree</v>
      </c>
      <c r="P205" s="1" t="str">
        <f ca="1">IFERROR(__xludf.DUMMYFUNCTION("""COMPUTED_VALUE"""),"Moderately")</f>
        <v>Moderately</v>
      </c>
      <c r="Q205" s="1" t="str">
        <f ca="1">IFERROR(__xludf.DUMMYFUNCTION("""COMPUTED_VALUE"""),"Moderately")</f>
        <v>Moderately</v>
      </c>
      <c r="R205" s="1" t="str">
        <f ca="1">IFERROR(__xludf.DUMMYFUNCTION("""COMPUTED_VALUE"""),"Moderately")</f>
        <v>Moderately</v>
      </c>
      <c r="S205" s="1" t="str">
        <f ca="1">IFERROR(__xludf.DUMMYFUNCTION("""COMPUTED_VALUE"""),"Moderately")</f>
        <v>Moderately</v>
      </c>
      <c r="T205" s="1" t="str">
        <f ca="1">IFERROR(__xludf.DUMMYFUNCTION("""COMPUTED_VALUE"""),"Moderately")</f>
        <v>Moderately</v>
      </c>
      <c r="U205" s="1" t="str">
        <f ca="1">IFERROR(__xludf.DUMMYFUNCTION("""COMPUTED_VALUE"""),"Moderately")</f>
        <v>Moderately</v>
      </c>
      <c r="V205" s="1" t="str">
        <f ca="1">IFERROR(__xludf.DUMMYFUNCTION("""COMPUTED_VALUE"""),"Not at all")</f>
        <v>Not at all</v>
      </c>
      <c r="W205" s="1" t="str">
        <f ca="1">IFERROR(__xludf.DUMMYFUNCTION("""COMPUTED_VALUE"""),"A little bit")</f>
        <v>A little bit</v>
      </c>
      <c r="X205" s="1" t="str">
        <f ca="1">IFERROR(__xludf.DUMMYFUNCTION("""COMPUTED_VALUE"""),"A little bit")</f>
        <v>A little bit</v>
      </c>
      <c r="Y205" s="1" t="str">
        <f ca="1">IFERROR(__xludf.DUMMYFUNCTION("""COMPUTED_VALUE"""),"A little bit")</f>
        <v>A little bit</v>
      </c>
      <c r="Z205" s="1" t="str">
        <f ca="1">IFERROR(__xludf.DUMMYFUNCTION("""COMPUTED_VALUE"""),"Not at all")</f>
        <v>Not at all</v>
      </c>
      <c r="AA205" s="1" t="str">
        <f ca="1">IFERROR(__xludf.DUMMYFUNCTION("""COMPUTED_VALUE"""),"Not at all")</f>
        <v>Not at all</v>
      </c>
      <c r="AB205" s="1" t="str">
        <f ca="1">IFERROR(__xludf.DUMMYFUNCTION("""COMPUTED_VALUE"""),"Not at all")</f>
        <v>Not at all</v>
      </c>
      <c r="AC205" s="1" t="str">
        <f ca="1">IFERROR(__xludf.DUMMYFUNCTION("""COMPUTED_VALUE"""),"Not at all")</f>
        <v>Not at all</v>
      </c>
      <c r="AD205" s="1" t="str">
        <f ca="1">IFERROR(__xludf.DUMMYFUNCTION("""COMPUTED_VALUE"""),"Moderately")</f>
        <v>Moderately</v>
      </c>
      <c r="AE205" s="1" t="str">
        <f ca="1">IFERROR(__xludf.DUMMYFUNCTION("""COMPUTED_VALUE"""),"Not at all")</f>
        <v>Not at all</v>
      </c>
      <c r="AF205" s="1" t="str">
        <f ca="1">IFERROR(__xludf.DUMMYFUNCTION("""COMPUTED_VALUE"""),"Rarely")</f>
        <v>Rarely</v>
      </c>
      <c r="AG205" s="1" t="str">
        <f ca="1">IFERROR(__xludf.DUMMYFUNCTION("""COMPUTED_VALUE"""),"Rarely")</f>
        <v>Rarely</v>
      </c>
      <c r="AH205" s="1" t="str">
        <f ca="1">IFERROR(__xludf.DUMMYFUNCTION("""COMPUTED_VALUE"""),"Rarely")</f>
        <v>Rarely</v>
      </c>
      <c r="AI205" s="1" t="str">
        <f ca="1">IFERROR(__xludf.DUMMYFUNCTION("""COMPUTED_VALUE"""),"Rarely")</f>
        <v>Rarely</v>
      </c>
      <c r="AJ205" s="1" t="str">
        <f ca="1">IFERROR(__xludf.DUMMYFUNCTION("""COMPUTED_VALUE"""),"Rarely")</f>
        <v>Rarely</v>
      </c>
      <c r="AK205" s="1" t="str">
        <f ca="1">IFERROR(__xludf.DUMMYFUNCTION("""COMPUTED_VALUE"""),"Rarely")</f>
        <v>Rarely</v>
      </c>
      <c r="AL205" s="1" t="str">
        <f ca="1">IFERROR(__xludf.DUMMYFUNCTION("""COMPUTED_VALUE"""),"Rarely")</f>
        <v>Rarely</v>
      </c>
      <c r="AM205" s="1" t="str">
        <f ca="1">IFERROR(__xludf.DUMMYFUNCTION("""COMPUTED_VALUE"""),"Sometimes")</f>
        <v>Sometimes</v>
      </c>
      <c r="AN205" s="1" t="str">
        <f ca="1">IFERROR(__xludf.DUMMYFUNCTION("""COMPUTED_VALUE"""),"Never")</f>
        <v>Never</v>
      </c>
      <c r="AO205" s="1" t="str">
        <f ca="1">IFERROR(__xludf.DUMMYFUNCTION("""COMPUTED_VALUE"""),"Never")</f>
        <v>Never</v>
      </c>
      <c r="AP205" s="1" t="str">
        <f ca="1">IFERROR(__xludf.DUMMYFUNCTION("""COMPUTED_VALUE"""),"Never")</f>
        <v>Never</v>
      </c>
      <c r="AQ205" s="1" t="str">
        <f ca="1">IFERROR(__xludf.DUMMYFUNCTION("""COMPUTED_VALUE"""),"Never")</f>
        <v>Never</v>
      </c>
      <c r="AR205" s="1" t="str">
        <f ca="1">IFERROR(__xludf.DUMMYFUNCTION("""COMPUTED_VALUE"""),"Never")</f>
        <v>Never</v>
      </c>
      <c r="AS205" s="1" t="str">
        <f ca="1">IFERROR(__xludf.DUMMYFUNCTION("""COMPUTED_VALUE"""),"Strongly Disagree")</f>
        <v>Strongly Disagree</v>
      </c>
      <c r="AT205" s="1" t="str">
        <f ca="1">IFERROR(__xludf.DUMMYFUNCTION("""COMPUTED_VALUE"""),"Disagree")</f>
        <v>Disagree</v>
      </c>
      <c r="AU205" s="1" t="str">
        <f ca="1">IFERROR(__xludf.DUMMYFUNCTION("""COMPUTED_VALUE"""),"Neutral")</f>
        <v>Neutral</v>
      </c>
      <c r="AV205" s="1" t="str">
        <f ca="1">IFERROR(__xludf.DUMMYFUNCTION("""COMPUTED_VALUE"""),"Strongly Disagree")</f>
        <v>Strongly Disagree</v>
      </c>
      <c r="AW205" s="1" t="str">
        <f ca="1">IFERROR(__xludf.DUMMYFUNCTION("""COMPUTED_VALUE"""),"Neutral")</f>
        <v>Neutral</v>
      </c>
      <c r="AX205" s="1" t="str">
        <f ca="1">IFERROR(__xludf.DUMMYFUNCTION("""COMPUTED_VALUE"""),"Neutral")</f>
        <v>Neutral</v>
      </c>
      <c r="AY205" s="1" t="str">
        <f ca="1">IFERROR(__xludf.DUMMYFUNCTION("""COMPUTED_VALUE"""),"Disagree")</f>
        <v>Disagree</v>
      </c>
      <c r="AZ205" s="1" t="str">
        <f ca="1">IFERROR(__xludf.DUMMYFUNCTION("""COMPUTED_VALUE"""),"Disagree")</f>
        <v>Disagree</v>
      </c>
      <c r="BA205" s="1" t="str">
        <f ca="1">IFERROR(__xludf.DUMMYFUNCTION("""COMPUTED_VALUE"""),"Agree")</f>
        <v>Agree</v>
      </c>
      <c r="BB205" s="1" t="str">
        <f ca="1">IFERROR(__xludf.DUMMYFUNCTION("""COMPUTED_VALUE"""),"Agree")</f>
        <v>Agree</v>
      </c>
      <c r="BC205" s="1" t="str">
        <f ca="1">IFERROR(__xludf.DUMMYFUNCTION("""COMPUTED_VALUE"""),"Exercise, Meditation/ Mindfulness, Talk to others outside of the department about your hard shift, Participate in Healthy Recreation/Hobbies")</f>
        <v>Exercise, Meditation/ Mindfulness, Talk to others outside of the department about your hard shift, Participate in Healthy Recreation/Hobbies</v>
      </c>
      <c r="BD205" s="1" t="str">
        <f ca="1">IFERROR(__xludf.DUMMYFUNCTION("""COMPUTED_VALUE"""),"Never")</f>
        <v>Never</v>
      </c>
      <c r="BF205" s="1">
        <f t="shared" ca="1" si="0"/>
        <v>1</v>
      </c>
      <c r="BG205" s="7">
        <f t="shared" ca="1" si="1"/>
        <v>1</v>
      </c>
      <c r="BH205" s="1">
        <f t="shared" ca="1" si="2"/>
        <v>3</v>
      </c>
      <c r="BI205" s="10">
        <f t="shared" ca="1" si="3"/>
        <v>1</v>
      </c>
      <c r="BJ205" s="10">
        <f t="shared" ca="1" si="4"/>
        <v>3</v>
      </c>
      <c r="BK205" s="10">
        <f t="shared" ca="1" si="5"/>
        <v>3</v>
      </c>
      <c r="BL205" s="10">
        <f t="shared" ref="BL205:BM205" ca="1" si="1218">IF(I205="Yes",1,IF(I205="No",2))</f>
        <v>1</v>
      </c>
      <c r="BM205" s="10" t="b">
        <f t="shared" ca="1" si="1218"/>
        <v>0</v>
      </c>
      <c r="BN205" s="10">
        <f t="shared" ca="1" si="7"/>
        <v>3</v>
      </c>
      <c r="BO205" s="10">
        <f t="shared" ref="BO205:BP205" ca="1" si="1219">IF(L205="Strongly Disagree",1,IF(L205="Disagree",2,IF(L205="Neutral",3,IF(L205="Agree",4,IF(L205="Strongly Agree",5)))))</f>
        <v>3</v>
      </c>
      <c r="BP205" s="10">
        <f t="shared" ca="1" si="1219"/>
        <v>4</v>
      </c>
      <c r="BQ205" s="10">
        <f t="shared" ca="1" si="9"/>
        <v>2</v>
      </c>
      <c r="BR205" s="1">
        <f t="shared" ca="1" si="10"/>
        <v>4</v>
      </c>
      <c r="BS205" s="10">
        <f t="shared" ref="BS205:CB205" ca="1" si="1220">IF(P205="Not at all",1,IF(P205="A little bit",2,IF(P205="Moderately",3,IF(P205="Quite a bit",4,IF(P205="Extremely",5)))))</f>
        <v>3</v>
      </c>
      <c r="BT205" s="10">
        <f t="shared" ca="1" si="1220"/>
        <v>3</v>
      </c>
      <c r="BU205" s="10">
        <f t="shared" ca="1" si="1220"/>
        <v>3</v>
      </c>
      <c r="BV205" s="10">
        <f t="shared" ca="1" si="1220"/>
        <v>3</v>
      </c>
      <c r="BW205" s="10">
        <f t="shared" ca="1" si="1220"/>
        <v>3</v>
      </c>
      <c r="BX205" s="10">
        <f t="shared" ca="1" si="1220"/>
        <v>3</v>
      </c>
      <c r="BY205" s="10">
        <f t="shared" ca="1" si="1220"/>
        <v>1</v>
      </c>
      <c r="BZ205" s="10">
        <f t="shared" ca="1" si="1220"/>
        <v>2</v>
      </c>
      <c r="CA205" s="10">
        <f t="shared" ca="1" si="1220"/>
        <v>2</v>
      </c>
      <c r="CB205" s="10">
        <f t="shared" ca="1" si="1220"/>
        <v>2</v>
      </c>
      <c r="CC205" s="10">
        <f t="shared" ca="1" si="12"/>
        <v>4</v>
      </c>
      <c r="CD205" s="10">
        <f t="shared" ref="CD205:CH205" ca="1" si="1221">IF(AA205="Not at all",1,IF(AA205="A little bit",2,IF(AA205="Moderately",3,IF(AA205="Quite a bit",4,IF(AA205="Extremely",5)))))</f>
        <v>1</v>
      </c>
      <c r="CE205" s="10">
        <f t="shared" ca="1" si="1221"/>
        <v>1</v>
      </c>
      <c r="CF205" s="10">
        <f t="shared" ca="1" si="1221"/>
        <v>1</v>
      </c>
      <c r="CG205" s="10">
        <f t="shared" ca="1" si="1221"/>
        <v>3</v>
      </c>
      <c r="CH205" s="10">
        <f t="shared" ca="1" si="1221"/>
        <v>1</v>
      </c>
      <c r="CI205" s="10">
        <f t="shared" ref="CI205:CT205" ca="1" si="1222">IF(AF205="Never",1,IF(AF205="Rarely",2,IF(AF205="Sometimes",3,IF(AF205="Often",4,IF(AF205="Very Often",5)))))</f>
        <v>2</v>
      </c>
      <c r="CJ205" s="10">
        <f t="shared" ca="1" si="1222"/>
        <v>2</v>
      </c>
      <c r="CK205" s="10">
        <f t="shared" ca="1" si="1222"/>
        <v>2</v>
      </c>
      <c r="CL205" s="10">
        <f t="shared" ca="1" si="1222"/>
        <v>2</v>
      </c>
      <c r="CM205" s="10">
        <f t="shared" ca="1" si="1222"/>
        <v>2</v>
      </c>
      <c r="CN205" s="10">
        <f t="shared" ca="1" si="1222"/>
        <v>2</v>
      </c>
      <c r="CO205" s="10">
        <f t="shared" ca="1" si="1222"/>
        <v>2</v>
      </c>
      <c r="CP205" s="10">
        <f t="shared" ca="1" si="1222"/>
        <v>3</v>
      </c>
      <c r="CQ205" s="10">
        <f t="shared" ca="1" si="1222"/>
        <v>1</v>
      </c>
      <c r="CR205" s="10">
        <f t="shared" ca="1" si="1222"/>
        <v>1</v>
      </c>
      <c r="CS205" s="10">
        <f t="shared" ca="1" si="1222"/>
        <v>1</v>
      </c>
      <c r="CT205" s="10">
        <f t="shared" ca="1" si="1222"/>
        <v>1</v>
      </c>
      <c r="CU205" s="10">
        <f t="shared" ca="1" si="15"/>
        <v>1</v>
      </c>
      <c r="CV205" s="1">
        <f t="shared" ref="CV205:DE205" ca="1" si="1223">IF(AS205="Strongly Disagree",1,IF(AS205="Disagree",2,IF(AS205="Neutral",3,IF(AS205="Agree",4,IF(AS205="Strongly Agree",5)))))</f>
        <v>1</v>
      </c>
      <c r="CW205" s="1">
        <f t="shared" ca="1" si="1223"/>
        <v>2</v>
      </c>
      <c r="CX205" s="1">
        <f t="shared" ca="1" si="1223"/>
        <v>3</v>
      </c>
      <c r="CY205" s="1">
        <f t="shared" ca="1" si="1223"/>
        <v>1</v>
      </c>
      <c r="CZ205" s="1">
        <f t="shared" ca="1" si="1223"/>
        <v>3</v>
      </c>
      <c r="DA205" s="1">
        <f t="shared" ca="1" si="1223"/>
        <v>3</v>
      </c>
      <c r="DB205" s="1">
        <f t="shared" ca="1" si="1223"/>
        <v>2</v>
      </c>
      <c r="DC205" s="1">
        <f t="shared" ca="1" si="1223"/>
        <v>2</v>
      </c>
      <c r="DD205" s="1">
        <f t="shared" ca="1" si="1223"/>
        <v>4</v>
      </c>
      <c r="DE205" s="1">
        <f t="shared" ca="1" si="1223"/>
        <v>4</v>
      </c>
      <c r="DG205" s="1">
        <f t="shared" ca="1" si="17"/>
        <v>1</v>
      </c>
    </row>
    <row r="206" spans="1:111" ht="15">
      <c r="A206" s="8">
        <f ca="1">IFERROR(__xludf.DUMMYFUNCTION("""COMPUTED_VALUE"""),43804.0325011458)</f>
        <v>43804.032501145797</v>
      </c>
      <c r="B206" s="1" t="str">
        <f ca="1">IFERROR(__xludf.DUMMYFUNCTION("""COMPUTED_VALUE"""),"Yes")</f>
        <v>Yes</v>
      </c>
      <c r="C206" s="3" t="str">
        <f ca="1">IFERROR(__xludf.DUMMYFUNCTION("""COMPUTED_VALUE"""),"Sworn Officer")</f>
        <v>Sworn Officer</v>
      </c>
      <c r="D206" s="1" t="str">
        <f ca="1">IFERROR(__xludf.DUMMYFUNCTION("""COMPUTED_VALUE"""),"")</f>
        <v/>
      </c>
      <c r="E206" s="1" t="str">
        <f ca="1">IFERROR(__xludf.DUMMYFUNCTION("""COMPUTED_VALUE"""),"Moderately")</f>
        <v>Moderately</v>
      </c>
      <c r="F206" s="1" t="str">
        <f ca="1">IFERROR(__xludf.DUMMYFUNCTION("""COMPUTED_VALUE"""),"Yes")</f>
        <v>Yes</v>
      </c>
      <c r="G206" s="1" t="str">
        <f ca="1">IFERROR(__xludf.DUMMYFUNCTION("""COMPUTED_VALUE"""),"Rarely")</f>
        <v>Rarely</v>
      </c>
      <c r="H206" s="1" t="str">
        <f ca="1">IFERROR(__xludf.DUMMYFUNCTION("""COMPUTED_VALUE"""),"Moderately")</f>
        <v>Moderately</v>
      </c>
      <c r="I206" s="1" t="str">
        <f ca="1">IFERROR(__xludf.DUMMYFUNCTION("""COMPUTED_VALUE"""),"Yes")</f>
        <v>Yes</v>
      </c>
      <c r="J206" s="1" t="str">
        <f ca="1">IFERROR(__xludf.DUMMYFUNCTION("""COMPUTED_VALUE"""),"Yes")</f>
        <v>Yes</v>
      </c>
      <c r="K206" s="1" t="str">
        <f ca="1">IFERROR(__xludf.DUMMYFUNCTION("""COMPUTED_VALUE"""),"Rarely")</f>
        <v>Rarely</v>
      </c>
      <c r="L206" s="1" t="str">
        <f ca="1">IFERROR(__xludf.DUMMYFUNCTION("""COMPUTED_VALUE"""),"Neutral")</f>
        <v>Neutral</v>
      </c>
      <c r="M206" s="1" t="str">
        <f ca="1">IFERROR(__xludf.DUMMYFUNCTION("""COMPUTED_VALUE"""),"Agree")</f>
        <v>Agree</v>
      </c>
      <c r="N206" s="1" t="str">
        <f ca="1">IFERROR(__xludf.DUMMYFUNCTION("""COMPUTED_VALUE"""),"Moderately")</f>
        <v>Moderately</v>
      </c>
      <c r="O206" s="1" t="str">
        <f ca="1">IFERROR(__xludf.DUMMYFUNCTION("""COMPUTED_VALUE"""),"Agree")</f>
        <v>Agree</v>
      </c>
      <c r="P206" s="1" t="str">
        <f ca="1">IFERROR(__xludf.DUMMYFUNCTION("""COMPUTED_VALUE"""),"Quite a bit")</f>
        <v>Quite a bit</v>
      </c>
      <c r="Q206" s="1" t="str">
        <f ca="1">IFERROR(__xludf.DUMMYFUNCTION("""COMPUTED_VALUE"""),"A little bit")</f>
        <v>A little bit</v>
      </c>
      <c r="R206" s="1" t="str">
        <f ca="1">IFERROR(__xludf.DUMMYFUNCTION("""COMPUTED_VALUE"""),"Moderately")</f>
        <v>Moderately</v>
      </c>
      <c r="S206" s="1" t="str">
        <f ca="1">IFERROR(__xludf.DUMMYFUNCTION("""COMPUTED_VALUE"""),"A little bit")</f>
        <v>A little bit</v>
      </c>
      <c r="T206" s="1" t="str">
        <f ca="1">IFERROR(__xludf.DUMMYFUNCTION("""COMPUTED_VALUE"""),"A little bit")</f>
        <v>A little bit</v>
      </c>
      <c r="U206" s="1" t="str">
        <f ca="1">IFERROR(__xludf.DUMMYFUNCTION("""COMPUTED_VALUE"""),"A little bit")</f>
        <v>A little bit</v>
      </c>
      <c r="V206" s="1" t="str">
        <f ca="1">IFERROR(__xludf.DUMMYFUNCTION("""COMPUTED_VALUE"""),"A little bit")</f>
        <v>A little bit</v>
      </c>
      <c r="W206" s="1" t="str">
        <f ca="1">IFERROR(__xludf.DUMMYFUNCTION("""COMPUTED_VALUE"""),"Not at all")</f>
        <v>Not at all</v>
      </c>
      <c r="X206" s="1" t="str">
        <f ca="1">IFERROR(__xludf.DUMMYFUNCTION("""COMPUTED_VALUE"""),"A little bit")</f>
        <v>A little bit</v>
      </c>
      <c r="Y206" s="1" t="str">
        <f ca="1">IFERROR(__xludf.DUMMYFUNCTION("""COMPUTED_VALUE"""),"A little bit")</f>
        <v>A little bit</v>
      </c>
      <c r="Z206" s="1" t="str">
        <f ca="1">IFERROR(__xludf.DUMMYFUNCTION("""COMPUTED_VALUE"""),"Positively")</f>
        <v>Positively</v>
      </c>
      <c r="AA206" s="1" t="str">
        <f ca="1">IFERROR(__xludf.DUMMYFUNCTION("""COMPUTED_VALUE"""),"Moderately")</f>
        <v>Moderately</v>
      </c>
      <c r="AB206" s="1" t="str">
        <f ca="1">IFERROR(__xludf.DUMMYFUNCTION("""COMPUTED_VALUE"""),"Quite a bit")</f>
        <v>Quite a bit</v>
      </c>
      <c r="AC206" s="1" t="str">
        <f ca="1">IFERROR(__xludf.DUMMYFUNCTION("""COMPUTED_VALUE"""),"Quite a bit")</f>
        <v>Quite a bit</v>
      </c>
      <c r="AD206" s="1" t="str">
        <f ca="1">IFERROR(__xludf.DUMMYFUNCTION("""COMPUTED_VALUE"""),"Moderately")</f>
        <v>Moderately</v>
      </c>
      <c r="AE206" s="1" t="str">
        <f ca="1">IFERROR(__xludf.DUMMYFUNCTION("""COMPUTED_VALUE"""),"A little bit")</f>
        <v>A little bit</v>
      </c>
      <c r="AF206" s="1" t="str">
        <f ca="1">IFERROR(__xludf.DUMMYFUNCTION("""COMPUTED_VALUE"""),"Rarely")</f>
        <v>Rarely</v>
      </c>
      <c r="AG206" s="1" t="str">
        <f ca="1">IFERROR(__xludf.DUMMYFUNCTION("""COMPUTED_VALUE"""),"Rarely")</f>
        <v>Rarely</v>
      </c>
      <c r="AH206" s="1" t="str">
        <f ca="1">IFERROR(__xludf.DUMMYFUNCTION("""COMPUTED_VALUE"""),"Rarely")</f>
        <v>Rarely</v>
      </c>
      <c r="AI206" s="1" t="str">
        <f ca="1">IFERROR(__xludf.DUMMYFUNCTION("""COMPUTED_VALUE"""),"Sometimes")</f>
        <v>Sometimes</v>
      </c>
      <c r="AJ206" s="1" t="str">
        <f ca="1">IFERROR(__xludf.DUMMYFUNCTION("""COMPUTED_VALUE"""),"Rarely")</f>
        <v>Rarely</v>
      </c>
      <c r="AK206" s="1" t="str">
        <f ca="1">IFERROR(__xludf.DUMMYFUNCTION("""COMPUTED_VALUE"""),"Sometimes")</f>
        <v>Sometimes</v>
      </c>
      <c r="AL206" s="1" t="str">
        <f ca="1">IFERROR(__xludf.DUMMYFUNCTION("""COMPUTED_VALUE"""),"Rarely")</f>
        <v>Rarely</v>
      </c>
      <c r="AM206" s="1" t="str">
        <f ca="1">IFERROR(__xludf.DUMMYFUNCTION("""COMPUTED_VALUE"""),"Rarely")</f>
        <v>Rarely</v>
      </c>
      <c r="AN206" s="1" t="str">
        <f ca="1">IFERROR(__xludf.DUMMYFUNCTION("""COMPUTED_VALUE"""),"Rarely")</f>
        <v>Rarely</v>
      </c>
      <c r="AO206" s="1" t="str">
        <f ca="1">IFERROR(__xludf.DUMMYFUNCTION("""COMPUTED_VALUE"""),"Never")</f>
        <v>Never</v>
      </c>
      <c r="AP206" s="1" t="str">
        <f ca="1">IFERROR(__xludf.DUMMYFUNCTION("""COMPUTED_VALUE"""),"Never")</f>
        <v>Never</v>
      </c>
      <c r="AQ206" s="1" t="str">
        <f ca="1">IFERROR(__xludf.DUMMYFUNCTION("""COMPUTED_VALUE"""),"Never")</f>
        <v>Never</v>
      </c>
      <c r="AR206" s="1" t="str">
        <f ca="1">IFERROR(__xludf.DUMMYFUNCTION("""COMPUTED_VALUE"""),"Never")</f>
        <v>Never</v>
      </c>
      <c r="AS206" s="1" t="str">
        <f ca="1">IFERROR(__xludf.DUMMYFUNCTION("""COMPUTED_VALUE"""),"Disagree")</f>
        <v>Disagree</v>
      </c>
      <c r="AT206" s="1" t="str">
        <f ca="1">IFERROR(__xludf.DUMMYFUNCTION("""COMPUTED_VALUE"""),"Disagree")</f>
        <v>Disagree</v>
      </c>
      <c r="AU206" s="1" t="str">
        <f ca="1">IFERROR(__xludf.DUMMYFUNCTION("""COMPUTED_VALUE"""),"Neutral")</f>
        <v>Neutral</v>
      </c>
      <c r="AV206" s="1" t="str">
        <f ca="1">IFERROR(__xludf.DUMMYFUNCTION("""COMPUTED_VALUE"""),"Disagree")</f>
        <v>Disagree</v>
      </c>
      <c r="AW206" s="1" t="str">
        <f ca="1">IFERROR(__xludf.DUMMYFUNCTION("""COMPUTED_VALUE"""),"Disagree")</f>
        <v>Disagree</v>
      </c>
      <c r="AX206" s="1" t="str">
        <f ca="1">IFERROR(__xludf.DUMMYFUNCTION("""COMPUTED_VALUE"""),"Disagree")</f>
        <v>Disagree</v>
      </c>
      <c r="AY206" s="1" t="str">
        <f ca="1">IFERROR(__xludf.DUMMYFUNCTION("""COMPUTED_VALUE"""),"Neutral")</f>
        <v>Neutral</v>
      </c>
      <c r="AZ206" s="1" t="str">
        <f ca="1">IFERROR(__xludf.DUMMYFUNCTION("""COMPUTED_VALUE"""),"Neutral")</f>
        <v>Neutral</v>
      </c>
      <c r="BA206" s="1" t="str">
        <f ca="1">IFERROR(__xludf.DUMMYFUNCTION("""COMPUTED_VALUE"""),"Neutral")</f>
        <v>Neutral</v>
      </c>
      <c r="BB206" s="1" t="str">
        <f ca="1">IFERROR(__xludf.DUMMYFUNCTION("""COMPUTED_VALUE"""),"Disagree")</f>
        <v>Disagree</v>
      </c>
      <c r="BC206" s="1" t="str">
        <f ca="1">IFERROR(__xludf.DUMMYFUNCTION("""COMPUTED_VALUE"""),"Exercise, Participate in Healthy Recreation/Hobbies")</f>
        <v>Exercise, Participate in Healthy Recreation/Hobbies</v>
      </c>
      <c r="BD206" s="1" t="str">
        <f ca="1">IFERROR(__xludf.DUMMYFUNCTION("""COMPUTED_VALUE"""),"Rarely")</f>
        <v>Rarely</v>
      </c>
      <c r="BF206" s="1">
        <f t="shared" ca="1" si="0"/>
        <v>1</v>
      </c>
      <c r="BG206" s="7" t="b">
        <f t="shared" ca="1" si="1"/>
        <v>0</v>
      </c>
      <c r="BH206" s="1">
        <f t="shared" ca="1" si="2"/>
        <v>3</v>
      </c>
      <c r="BI206" s="10">
        <f t="shared" ca="1" si="3"/>
        <v>1</v>
      </c>
      <c r="BJ206" s="10">
        <f t="shared" ca="1" si="4"/>
        <v>2</v>
      </c>
      <c r="BK206" s="10">
        <f t="shared" ca="1" si="5"/>
        <v>3</v>
      </c>
      <c r="BL206" s="10">
        <f t="shared" ref="BL206:BM206" ca="1" si="1224">IF(I206="Yes",1,IF(I206="No",2))</f>
        <v>1</v>
      </c>
      <c r="BM206" s="10">
        <f t="shared" ca="1" si="1224"/>
        <v>1</v>
      </c>
      <c r="BN206" s="10">
        <f t="shared" ca="1" si="7"/>
        <v>2</v>
      </c>
      <c r="BO206" s="10">
        <f t="shared" ref="BO206:BP206" ca="1" si="1225">IF(L206="Strongly Disagree",1,IF(L206="Disagree",2,IF(L206="Neutral",3,IF(L206="Agree",4,IF(L206="Strongly Agree",5)))))</f>
        <v>3</v>
      </c>
      <c r="BP206" s="10">
        <f t="shared" ca="1" si="1225"/>
        <v>4</v>
      </c>
      <c r="BQ206" s="10">
        <f t="shared" ca="1" si="9"/>
        <v>3</v>
      </c>
      <c r="BR206" s="1">
        <f t="shared" ca="1" si="10"/>
        <v>4</v>
      </c>
      <c r="BS206" s="10">
        <f t="shared" ref="BS206:CB206" ca="1" si="1226">IF(P206="Not at all",1,IF(P206="A little bit",2,IF(P206="Moderately",3,IF(P206="Quite a bit",4,IF(P206="Extremely",5)))))</f>
        <v>4</v>
      </c>
      <c r="BT206" s="10">
        <f t="shared" ca="1" si="1226"/>
        <v>2</v>
      </c>
      <c r="BU206" s="10">
        <f t="shared" ca="1" si="1226"/>
        <v>3</v>
      </c>
      <c r="BV206" s="10">
        <f t="shared" ca="1" si="1226"/>
        <v>2</v>
      </c>
      <c r="BW206" s="10">
        <f t="shared" ca="1" si="1226"/>
        <v>2</v>
      </c>
      <c r="BX206" s="10">
        <f t="shared" ca="1" si="1226"/>
        <v>2</v>
      </c>
      <c r="BY206" s="10">
        <f t="shared" ca="1" si="1226"/>
        <v>2</v>
      </c>
      <c r="BZ206" s="10">
        <f t="shared" ca="1" si="1226"/>
        <v>1</v>
      </c>
      <c r="CA206" s="10">
        <f t="shared" ca="1" si="1226"/>
        <v>2</v>
      </c>
      <c r="CB206" s="10">
        <f t="shared" ca="1" si="1226"/>
        <v>2</v>
      </c>
      <c r="CC206" s="10">
        <f t="shared" ca="1" si="12"/>
        <v>2</v>
      </c>
      <c r="CD206" s="10">
        <f t="shared" ref="CD206:CH206" ca="1" si="1227">IF(AA206="Not at all",1,IF(AA206="A little bit",2,IF(AA206="Moderately",3,IF(AA206="Quite a bit",4,IF(AA206="Extremely",5)))))</f>
        <v>3</v>
      </c>
      <c r="CE206" s="10">
        <f t="shared" ca="1" si="1227"/>
        <v>4</v>
      </c>
      <c r="CF206" s="10">
        <f t="shared" ca="1" si="1227"/>
        <v>4</v>
      </c>
      <c r="CG206" s="10">
        <f t="shared" ca="1" si="1227"/>
        <v>3</v>
      </c>
      <c r="CH206" s="10">
        <f t="shared" ca="1" si="1227"/>
        <v>2</v>
      </c>
      <c r="CI206" s="10">
        <f t="shared" ref="CI206:CT206" ca="1" si="1228">IF(AF206="Never",1,IF(AF206="Rarely",2,IF(AF206="Sometimes",3,IF(AF206="Often",4,IF(AF206="Very Often",5)))))</f>
        <v>2</v>
      </c>
      <c r="CJ206" s="10">
        <f t="shared" ca="1" si="1228"/>
        <v>2</v>
      </c>
      <c r="CK206" s="10">
        <f t="shared" ca="1" si="1228"/>
        <v>2</v>
      </c>
      <c r="CL206" s="10">
        <f t="shared" ca="1" si="1228"/>
        <v>3</v>
      </c>
      <c r="CM206" s="10">
        <f t="shared" ca="1" si="1228"/>
        <v>2</v>
      </c>
      <c r="CN206" s="10">
        <f t="shared" ca="1" si="1228"/>
        <v>3</v>
      </c>
      <c r="CO206" s="10">
        <f t="shared" ca="1" si="1228"/>
        <v>2</v>
      </c>
      <c r="CP206" s="10">
        <f t="shared" ca="1" si="1228"/>
        <v>2</v>
      </c>
      <c r="CQ206" s="10">
        <f t="shared" ca="1" si="1228"/>
        <v>2</v>
      </c>
      <c r="CR206" s="10">
        <f t="shared" ca="1" si="1228"/>
        <v>1</v>
      </c>
      <c r="CS206" s="10">
        <f t="shared" ca="1" si="1228"/>
        <v>1</v>
      </c>
      <c r="CT206" s="10">
        <f t="shared" ca="1" si="1228"/>
        <v>1</v>
      </c>
      <c r="CU206" s="10">
        <f t="shared" ca="1" si="15"/>
        <v>1</v>
      </c>
      <c r="CV206" s="1">
        <f t="shared" ref="CV206:DE206" ca="1" si="1229">IF(AS206="Strongly Disagree",1,IF(AS206="Disagree",2,IF(AS206="Neutral",3,IF(AS206="Agree",4,IF(AS206="Strongly Agree",5)))))</f>
        <v>2</v>
      </c>
      <c r="CW206" s="1">
        <f t="shared" ca="1" si="1229"/>
        <v>2</v>
      </c>
      <c r="CX206" s="1">
        <f t="shared" ca="1" si="1229"/>
        <v>3</v>
      </c>
      <c r="CY206" s="1">
        <f t="shared" ca="1" si="1229"/>
        <v>2</v>
      </c>
      <c r="CZ206" s="1">
        <f t="shared" ca="1" si="1229"/>
        <v>2</v>
      </c>
      <c r="DA206" s="1">
        <f t="shared" ca="1" si="1229"/>
        <v>2</v>
      </c>
      <c r="DB206" s="1">
        <f t="shared" ca="1" si="1229"/>
        <v>3</v>
      </c>
      <c r="DC206" s="1">
        <f t="shared" ca="1" si="1229"/>
        <v>3</v>
      </c>
      <c r="DD206" s="1">
        <f t="shared" ca="1" si="1229"/>
        <v>3</v>
      </c>
      <c r="DE206" s="1">
        <f t="shared" ca="1" si="1229"/>
        <v>2</v>
      </c>
      <c r="DG206" s="1">
        <f t="shared" ca="1" si="17"/>
        <v>2</v>
      </c>
    </row>
    <row r="207" spans="1:111" ht="15">
      <c r="A207" s="8">
        <f ca="1">IFERROR(__xludf.DUMMYFUNCTION("""COMPUTED_VALUE"""),43804.0680662268)</f>
        <v>43804.068066226799</v>
      </c>
      <c r="B207" s="1" t="str">
        <f ca="1">IFERROR(__xludf.DUMMYFUNCTION("""COMPUTED_VALUE"""),"Yes")</f>
        <v>Yes</v>
      </c>
      <c r="C207" s="3" t="str">
        <f ca="1">IFERROR(__xludf.DUMMYFUNCTION("""COMPUTED_VALUE"""),"Sworn Officer")</f>
        <v>Sworn Officer</v>
      </c>
      <c r="D207" s="1" t="str">
        <f ca="1">IFERROR(__xludf.DUMMYFUNCTION("""COMPUTED_VALUE"""),"20+ years")</f>
        <v>20+ years</v>
      </c>
      <c r="E207" s="1" t="str">
        <f ca="1">IFERROR(__xludf.DUMMYFUNCTION("""COMPUTED_VALUE"""),"A little bit")</f>
        <v>A little bit</v>
      </c>
      <c r="F207" s="1" t="str">
        <f ca="1">IFERROR(__xludf.DUMMYFUNCTION("""COMPUTED_VALUE"""),"No")</f>
        <v>No</v>
      </c>
      <c r="G207" s="1" t="str">
        <f ca="1">IFERROR(__xludf.DUMMYFUNCTION("""COMPUTED_VALUE"""),"Never")</f>
        <v>Never</v>
      </c>
      <c r="H207" s="1" t="str">
        <f ca="1">IFERROR(__xludf.DUMMYFUNCTION("""COMPUTED_VALUE"""),"Moderately")</f>
        <v>Moderately</v>
      </c>
      <c r="I207" s="1" t="str">
        <f ca="1">IFERROR(__xludf.DUMMYFUNCTION("""COMPUTED_VALUE"""),"Yes")</f>
        <v>Yes</v>
      </c>
      <c r="J207" s="1" t="str">
        <f ca="1">IFERROR(__xludf.DUMMYFUNCTION("""COMPUTED_VALUE"""),"Yes")</f>
        <v>Yes</v>
      </c>
      <c r="K207" s="1" t="str">
        <f ca="1">IFERROR(__xludf.DUMMYFUNCTION("""COMPUTED_VALUE"""),"Never")</f>
        <v>Never</v>
      </c>
      <c r="L207" s="1" t="str">
        <f ca="1">IFERROR(__xludf.DUMMYFUNCTION("""COMPUTED_VALUE"""),"Disagree")</f>
        <v>Disagree</v>
      </c>
      <c r="M207" s="1" t="str">
        <f ca="1">IFERROR(__xludf.DUMMYFUNCTION("""COMPUTED_VALUE"""),"")</f>
        <v/>
      </c>
      <c r="N207" s="1" t="str">
        <f ca="1">IFERROR(__xludf.DUMMYFUNCTION("""COMPUTED_VALUE"""),"Not at all")</f>
        <v>Not at all</v>
      </c>
      <c r="O207" s="1" t="str">
        <f ca="1">IFERROR(__xludf.DUMMYFUNCTION("""COMPUTED_VALUE"""),"Neutral")</f>
        <v>Neutral</v>
      </c>
      <c r="P207" s="1" t="str">
        <f ca="1">IFERROR(__xludf.DUMMYFUNCTION("""COMPUTED_VALUE"""),"Moderately")</f>
        <v>Moderately</v>
      </c>
      <c r="Q207" s="1" t="str">
        <f ca="1">IFERROR(__xludf.DUMMYFUNCTION("""COMPUTED_VALUE"""),"")</f>
        <v/>
      </c>
      <c r="R207" s="1" t="str">
        <f ca="1">IFERROR(__xludf.DUMMYFUNCTION("""COMPUTED_VALUE"""),"")</f>
        <v/>
      </c>
      <c r="S207" s="1" t="str">
        <f ca="1">IFERROR(__xludf.DUMMYFUNCTION("""COMPUTED_VALUE"""),"Not at all")</f>
        <v>Not at all</v>
      </c>
      <c r="T207" s="1" t="str">
        <f ca="1">IFERROR(__xludf.DUMMYFUNCTION("""COMPUTED_VALUE"""),"Not at all")</f>
        <v>Not at all</v>
      </c>
      <c r="U207" s="1" t="str">
        <f ca="1">IFERROR(__xludf.DUMMYFUNCTION("""COMPUTED_VALUE"""),"")</f>
        <v/>
      </c>
      <c r="V207" s="1" t="str">
        <f ca="1">IFERROR(__xludf.DUMMYFUNCTION("""COMPUTED_VALUE"""),"Not at all")</f>
        <v>Not at all</v>
      </c>
      <c r="W207" s="1" t="str">
        <f ca="1">IFERROR(__xludf.DUMMYFUNCTION("""COMPUTED_VALUE"""),"Not at all")</f>
        <v>Not at all</v>
      </c>
      <c r="X207" s="1" t="str">
        <f ca="1">IFERROR(__xludf.DUMMYFUNCTION("""COMPUTED_VALUE"""),"Not at all")</f>
        <v>Not at all</v>
      </c>
      <c r="Y207" s="1" t="str">
        <f ca="1">IFERROR(__xludf.DUMMYFUNCTION("""COMPUTED_VALUE"""),"Moderately")</f>
        <v>Moderately</v>
      </c>
      <c r="Z207" s="1" t="str">
        <f ca="1">IFERROR(__xludf.DUMMYFUNCTION("""COMPUTED_VALUE"""),"Not at all")</f>
        <v>Not at all</v>
      </c>
      <c r="AA207" s="1" t="str">
        <f ca="1">IFERROR(__xludf.DUMMYFUNCTION("""COMPUTED_VALUE"""),"")</f>
        <v/>
      </c>
      <c r="AB207" s="1" t="str">
        <f ca="1">IFERROR(__xludf.DUMMYFUNCTION("""COMPUTED_VALUE"""),"Not at all")</f>
        <v>Not at all</v>
      </c>
      <c r="AC207" s="1" t="str">
        <f ca="1">IFERROR(__xludf.DUMMYFUNCTION("""COMPUTED_VALUE"""),"Not at all")</f>
        <v>Not at all</v>
      </c>
      <c r="AD207" s="1" t="str">
        <f ca="1">IFERROR(__xludf.DUMMYFUNCTION("""COMPUTED_VALUE"""),"Not at all")</f>
        <v>Not at all</v>
      </c>
      <c r="AE207" s="1" t="str">
        <f ca="1">IFERROR(__xludf.DUMMYFUNCTION("""COMPUTED_VALUE"""),"Not at all")</f>
        <v>Not at all</v>
      </c>
      <c r="AF207" s="1" t="str">
        <f ca="1">IFERROR(__xludf.DUMMYFUNCTION("""COMPUTED_VALUE"""),"Rarely")</f>
        <v>Rarely</v>
      </c>
      <c r="AG207" s="1" t="str">
        <f ca="1">IFERROR(__xludf.DUMMYFUNCTION("""COMPUTED_VALUE"""),"")</f>
        <v/>
      </c>
      <c r="AH207" s="1" t="str">
        <f ca="1">IFERROR(__xludf.DUMMYFUNCTION("""COMPUTED_VALUE"""),"Rarely")</f>
        <v>Rarely</v>
      </c>
      <c r="AI207" s="1" t="str">
        <f ca="1">IFERROR(__xludf.DUMMYFUNCTION("""COMPUTED_VALUE"""),"Sometimes")</f>
        <v>Sometimes</v>
      </c>
      <c r="AJ207" s="1" t="str">
        <f ca="1">IFERROR(__xludf.DUMMYFUNCTION("""COMPUTED_VALUE"""),"Sometimes")</f>
        <v>Sometimes</v>
      </c>
      <c r="AK207" s="1" t="str">
        <f ca="1">IFERROR(__xludf.DUMMYFUNCTION("""COMPUTED_VALUE"""),"Sometimes")</f>
        <v>Sometimes</v>
      </c>
      <c r="AL207" s="1" t="str">
        <f ca="1">IFERROR(__xludf.DUMMYFUNCTION("""COMPUTED_VALUE"""),"Never")</f>
        <v>Never</v>
      </c>
      <c r="AM207" s="1" t="str">
        <f ca="1">IFERROR(__xludf.DUMMYFUNCTION("""COMPUTED_VALUE"""),"Never")</f>
        <v>Never</v>
      </c>
      <c r="AN207" s="1" t="str">
        <f ca="1">IFERROR(__xludf.DUMMYFUNCTION("""COMPUTED_VALUE"""),"Sometimes")</f>
        <v>Sometimes</v>
      </c>
      <c r="AO207" s="1" t="str">
        <f ca="1">IFERROR(__xludf.DUMMYFUNCTION("""COMPUTED_VALUE"""),"Rarely")</f>
        <v>Rarely</v>
      </c>
      <c r="AP207" s="1" t="str">
        <f ca="1">IFERROR(__xludf.DUMMYFUNCTION("""COMPUTED_VALUE"""),"Rarely")</f>
        <v>Rarely</v>
      </c>
      <c r="AQ207" s="1" t="str">
        <f ca="1">IFERROR(__xludf.DUMMYFUNCTION("""COMPUTED_VALUE"""),"Rarely")</f>
        <v>Rarely</v>
      </c>
      <c r="AR207" s="1" t="str">
        <f ca="1">IFERROR(__xludf.DUMMYFUNCTION("""COMPUTED_VALUE"""),"(2-3)x’s a Month")</f>
        <v>(2-3)x’s a Month</v>
      </c>
      <c r="AS207" s="1" t="str">
        <f ca="1">IFERROR(__xludf.DUMMYFUNCTION("""COMPUTED_VALUE"""),"Neutral")</f>
        <v>Neutral</v>
      </c>
      <c r="AT207" s="1" t="str">
        <f ca="1">IFERROR(__xludf.DUMMYFUNCTION("""COMPUTED_VALUE"""),"Neutral")</f>
        <v>Neutral</v>
      </c>
      <c r="AU207" s="1" t="str">
        <f ca="1">IFERROR(__xludf.DUMMYFUNCTION("""COMPUTED_VALUE"""),"Neutral")</f>
        <v>Neutral</v>
      </c>
      <c r="AV207" s="1" t="str">
        <f ca="1">IFERROR(__xludf.DUMMYFUNCTION("""COMPUTED_VALUE"""),"Neutral")</f>
        <v>Neutral</v>
      </c>
      <c r="AW207" s="1" t="str">
        <f ca="1">IFERROR(__xludf.DUMMYFUNCTION("""COMPUTED_VALUE"""),"Neutral")</f>
        <v>Neutral</v>
      </c>
      <c r="AX207" s="1" t="str">
        <f ca="1">IFERROR(__xludf.DUMMYFUNCTION("""COMPUTED_VALUE"""),"Agree")</f>
        <v>Agree</v>
      </c>
      <c r="AY207" s="1" t="str">
        <f ca="1">IFERROR(__xludf.DUMMYFUNCTION("""COMPUTED_VALUE"""),"Agree")</f>
        <v>Agree</v>
      </c>
      <c r="AZ207" s="1" t="str">
        <f ca="1">IFERROR(__xludf.DUMMYFUNCTION("""COMPUTED_VALUE"""),"Agree")</f>
        <v>Agree</v>
      </c>
      <c r="BA207" s="1" t="str">
        <f ca="1">IFERROR(__xludf.DUMMYFUNCTION("""COMPUTED_VALUE"""),"Neutral")</f>
        <v>Neutral</v>
      </c>
      <c r="BB207" s="1" t="str">
        <f ca="1">IFERROR(__xludf.DUMMYFUNCTION("""COMPUTED_VALUE"""),"Strongly Disagree")</f>
        <v>Strongly Disagree</v>
      </c>
      <c r="BC207" s="1" t="str">
        <f ca="1">IFERROR(__xludf.DUMMYFUNCTION("""COMPUTED_VALUE"""),"")</f>
        <v/>
      </c>
      <c r="BD207" s="1" t="str">
        <f ca="1">IFERROR(__xludf.DUMMYFUNCTION("""COMPUTED_VALUE"""),"Often")</f>
        <v>Often</v>
      </c>
      <c r="BF207" s="1">
        <f t="shared" ca="1" si="0"/>
        <v>1</v>
      </c>
      <c r="BG207" s="7">
        <f t="shared" ca="1" si="1"/>
        <v>4</v>
      </c>
      <c r="BH207" s="1">
        <f t="shared" ca="1" si="2"/>
        <v>2</v>
      </c>
      <c r="BI207" s="10">
        <f t="shared" ca="1" si="3"/>
        <v>2</v>
      </c>
      <c r="BJ207" s="10">
        <f t="shared" ca="1" si="4"/>
        <v>1</v>
      </c>
      <c r="BK207" s="10">
        <f t="shared" ca="1" si="5"/>
        <v>3</v>
      </c>
      <c r="BL207" s="10">
        <f t="shared" ref="BL207:BM207" ca="1" si="1230">IF(I207="Yes",1,IF(I207="No",2))</f>
        <v>1</v>
      </c>
      <c r="BM207" s="10">
        <f t="shared" ca="1" si="1230"/>
        <v>1</v>
      </c>
      <c r="BN207" s="10">
        <f t="shared" ca="1" si="7"/>
        <v>1</v>
      </c>
      <c r="BO207" s="10">
        <f t="shared" ref="BO207:BP207" ca="1" si="1231">IF(L207="Strongly Disagree",1,IF(L207="Disagree",2,IF(L207="Neutral",3,IF(L207="Agree",4,IF(L207="Strongly Agree",5)))))</f>
        <v>2</v>
      </c>
      <c r="BP207" s="10" t="b">
        <f t="shared" ca="1" si="1231"/>
        <v>0</v>
      </c>
      <c r="BQ207" s="10">
        <f t="shared" ca="1" si="9"/>
        <v>1</v>
      </c>
      <c r="BR207" s="1">
        <f t="shared" ca="1" si="10"/>
        <v>3</v>
      </c>
      <c r="BS207" s="10">
        <f t="shared" ref="BS207:CB207" ca="1" si="1232">IF(P207="Not at all",1,IF(P207="A little bit",2,IF(P207="Moderately",3,IF(P207="Quite a bit",4,IF(P207="Extremely",5)))))</f>
        <v>3</v>
      </c>
      <c r="BT207" s="10" t="b">
        <f t="shared" ca="1" si="1232"/>
        <v>0</v>
      </c>
      <c r="BU207" s="10" t="b">
        <f t="shared" ca="1" si="1232"/>
        <v>0</v>
      </c>
      <c r="BV207" s="10">
        <f t="shared" ca="1" si="1232"/>
        <v>1</v>
      </c>
      <c r="BW207" s="10">
        <f t="shared" ca="1" si="1232"/>
        <v>1</v>
      </c>
      <c r="BX207" s="10" t="b">
        <f t="shared" ca="1" si="1232"/>
        <v>0</v>
      </c>
      <c r="BY207" s="10">
        <f t="shared" ca="1" si="1232"/>
        <v>1</v>
      </c>
      <c r="BZ207" s="10">
        <f t="shared" ca="1" si="1232"/>
        <v>1</v>
      </c>
      <c r="CA207" s="10">
        <f t="shared" ca="1" si="1232"/>
        <v>1</v>
      </c>
      <c r="CB207" s="10">
        <f t="shared" ca="1" si="1232"/>
        <v>3</v>
      </c>
      <c r="CC207" s="10">
        <f t="shared" ca="1" si="12"/>
        <v>4</v>
      </c>
      <c r="CD207" s="10" t="b">
        <f t="shared" ref="CD207:CH207" ca="1" si="1233">IF(AA207="Not at all",1,IF(AA207="A little bit",2,IF(AA207="Moderately",3,IF(AA207="Quite a bit",4,IF(AA207="Extremely",5)))))</f>
        <v>0</v>
      </c>
      <c r="CE207" s="10">
        <f t="shared" ca="1" si="1233"/>
        <v>1</v>
      </c>
      <c r="CF207" s="10">
        <f t="shared" ca="1" si="1233"/>
        <v>1</v>
      </c>
      <c r="CG207" s="10">
        <f t="shared" ca="1" si="1233"/>
        <v>1</v>
      </c>
      <c r="CH207" s="10">
        <f t="shared" ca="1" si="1233"/>
        <v>1</v>
      </c>
      <c r="CI207" s="10">
        <f t="shared" ref="CI207:CT207" ca="1" si="1234">IF(AF207="Never",1,IF(AF207="Rarely",2,IF(AF207="Sometimes",3,IF(AF207="Often",4,IF(AF207="Very Often",5)))))</f>
        <v>2</v>
      </c>
      <c r="CJ207" s="10" t="b">
        <f t="shared" ca="1" si="1234"/>
        <v>0</v>
      </c>
      <c r="CK207" s="10">
        <f t="shared" ca="1" si="1234"/>
        <v>2</v>
      </c>
      <c r="CL207" s="10">
        <f t="shared" ca="1" si="1234"/>
        <v>3</v>
      </c>
      <c r="CM207" s="10">
        <f t="shared" ca="1" si="1234"/>
        <v>3</v>
      </c>
      <c r="CN207" s="10">
        <f t="shared" ca="1" si="1234"/>
        <v>3</v>
      </c>
      <c r="CO207" s="10">
        <f t="shared" ca="1" si="1234"/>
        <v>1</v>
      </c>
      <c r="CP207" s="10">
        <f t="shared" ca="1" si="1234"/>
        <v>1</v>
      </c>
      <c r="CQ207" s="10">
        <f t="shared" ca="1" si="1234"/>
        <v>3</v>
      </c>
      <c r="CR207" s="10">
        <f t="shared" ca="1" si="1234"/>
        <v>2</v>
      </c>
      <c r="CS207" s="10">
        <f t="shared" ca="1" si="1234"/>
        <v>2</v>
      </c>
      <c r="CT207" s="10">
        <f t="shared" ca="1" si="1234"/>
        <v>2</v>
      </c>
      <c r="CU207" s="10" t="b">
        <f t="shared" ca="1" si="15"/>
        <v>0</v>
      </c>
      <c r="CV207" s="1">
        <f t="shared" ref="CV207:DE207" ca="1" si="1235">IF(AS207="Strongly Disagree",1,IF(AS207="Disagree",2,IF(AS207="Neutral",3,IF(AS207="Agree",4,IF(AS207="Strongly Agree",5)))))</f>
        <v>3</v>
      </c>
      <c r="CW207" s="1">
        <f t="shared" ca="1" si="1235"/>
        <v>3</v>
      </c>
      <c r="CX207" s="1">
        <f t="shared" ca="1" si="1235"/>
        <v>3</v>
      </c>
      <c r="CY207" s="1">
        <f t="shared" ca="1" si="1235"/>
        <v>3</v>
      </c>
      <c r="CZ207" s="1">
        <f t="shared" ca="1" si="1235"/>
        <v>3</v>
      </c>
      <c r="DA207" s="1">
        <f t="shared" ca="1" si="1235"/>
        <v>4</v>
      </c>
      <c r="DB207" s="1">
        <f t="shared" ca="1" si="1235"/>
        <v>4</v>
      </c>
      <c r="DC207" s="1">
        <f t="shared" ca="1" si="1235"/>
        <v>4</v>
      </c>
      <c r="DD207" s="1">
        <f t="shared" ca="1" si="1235"/>
        <v>3</v>
      </c>
      <c r="DE207" s="1">
        <f t="shared" ca="1" si="1235"/>
        <v>1</v>
      </c>
      <c r="DG207" s="1">
        <f t="shared" ca="1" si="17"/>
        <v>4</v>
      </c>
    </row>
    <row r="208" spans="1:111" ht="15">
      <c r="A208" s="8">
        <f ca="1">IFERROR(__xludf.DUMMYFUNCTION("""COMPUTED_VALUE"""),43804.0847103935)</f>
        <v>43804.084710393501</v>
      </c>
      <c r="B208" s="1" t="str">
        <f ca="1">IFERROR(__xludf.DUMMYFUNCTION("""COMPUTED_VALUE"""),"Yes")</f>
        <v>Yes</v>
      </c>
      <c r="C208" s="3" t="str">
        <f ca="1">IFERROR(__xludf.DUMMYFUNCTION("""COMPUTED_VALUE"""),"Sworn Officer")</f>
        <v>Sworn Officer</v>
      </c>
      <c r="D208" s="1" t="str">
        <f ca="1">IFERROR(__xludf.DUMMYFUNCTION("""COMPUTED_VALUE"""),"14-20 years")</f>
        <v>14-20 years</v>
      </c>
      <c r="E208" s="1" t="str">
        <f ca="1">IFERROR(__xludf.DUMMYFUNCTION("""COMPUTED_VALUE"""),"A little bit")</f>
        <v>A little bit</v>
      </c>
      <c r="F208" s="1" t="str">
        <f ca="1">IFERROR(__xludf.DUMMYFUNCTION("""COMPUTED_VALUE"""),"Yes")</f>
        <v>Yes</v>
      </c>
      <c r="G208" s="1" t="str">
        <f ca="1">IFERROR(__xludf.DUMMYFUNCTION("""COMPUTED_VALUE"""),"Rarely")</f>
        <v>Rarely</v>
      </c>
      <c r="H208" s="1" t="str">
        <f ca="1">IFERROR(__xludf.DUMMYFUNCTION("""COMPUTED_VALUE"""),"A little bit")</f>
        <v>A little bit</v>
      </c>
      <c r="I208" s="1" t="str">
        <f ca="1">IFERROR(__xludf.DUMMYFUNCTION("""COMPUTED_VALUE"""),"Yes")</f>
        <v>Yes</v>
      </c>
      <c r="J208" s="1" t="str">
        <f ca="1">IFERROR(__xludf.DUMMYFUNCTION("""COMPUTED_VALUE"""),"Yes")</f>
        <v>Yes</v>
      </c>
      <c r="K208" s="1" t="str">
        <f ca="1">IFERROR(__xludf.DUMMYFUNCTION("""COMPUTED_VALUE"""),"Rarely")</f>
        <v>Rarely</v>
      </c>
      <c r="L208" s="1" t="str">
        <f ca="1">IFERROR(__xludf.DUMMYFUNCTION("""COMPUTED_VALUE"""),"Agree")</f>
        <v>Agree</v>
      </c>
      <c r="M208" s="1" t="str">
        <f ca="1">IFERROR(__xludf.DUMMYFUNCTION("""COMPUTED_VALUE"""),"Neutral")</f>
        <v>Neutral</v>
      </c>
      <c r="N208" s="1" t="str">
        <f ca="1">IFERROR(__xludf.DUMMYFUNCTION("""COMPUTED_VALUE"""),"Not at all")</f>
        <v>Not at all</v>
      </c>
      <c r="O208" s="1" t="str">
        <f ca="1">IFERROR(__xludf.DUMMYFUNCTION("""COMPUTED_VALUE"""),"Agree")</f>
        <v>Agree</v>
      </c>
      <c r="P208" s="1" t="str">
        <f ca="1">IFERROR(__xludf.DUMMYFUNCTION("""COMPUTED_VALUE"""),"Quite a bit")</f>
        <v>Quite a bit</v>
      </c>
      <c r="Q208" s="1" t="str">
        <f ca="1">IFERROR(__xludf.DUMMYFUNCTION("""COMPUTED_VALUE"""),"A little bit")</f>
        <v>A little bit</v>
      </c>
      <c r="R208" s="1" t="str">
        <f ca="1">IFERROR(__xludf.DUMMYFUNCTION("""COMPUTED_VALUE"""),"Not at all")</f>
        <v>Not at all</v>
      </c>
      <c r="S208" s="1" t="str">
        <f ca="1">IFERROR(__xludf.DUMMYFUNCTION("""COMPUTED_VALUE"""),"Not at all")</f>
        <v>Not at all</v>
      </c>
      <c r="T208" s="1" t="str">
        <f ca="1">IFERROR(__xludf.DUMMYFUNCTION("""COMPUTED_VALUE"""),"Not at all")</f>
        <v>Not at all</v>
      </c>
      <c r="U208" s="1" t="str">
        <f ca="1">IFERROR(__xludf.DUMMYFUNCTION("""COMPUTED_VALUE"""),"Moderately")</f>
        <v>Moderately</v>
      </c>
      <c r="V208" s="1" t="str">
        <f ca="1">IFERROR(__xludf.DUMMYFUNCTION("""COMPUTED_VALUE"""),"Not at all")</f>
        <v>Not at all</v>
      </c>
      <c r="W208" s="1" t="str">
        <f ca="1">IFERROR(__xludf.DUMMYFUNCTION("""COMPUTED_VALUE"""),"Not at all")</f>
        <v>Not at all</v>
      </c>
      <c r="X208" s="1" t="str">
        <f ca="1">IFERROR(__xludf.DUMMYFUNCTION("""COMPUTED_VALUE"""),"Not at all")</f>
        <v>Not at all</v>
      </c>
      <c r="Y208" s="1" t="str">
        <f ca="1">IFERROR(__xludf.DUMMYFUNCTION("""COMPUTED_VALUE"""),"Moderately")</f>
        <v>Moderately</v>
      </c>
      <c r="Z208" s="1" t="str">
        <f ca="1">IFERROR(__xludf.DUMMYFUNCTION("""COMPUTED_VALUE"""),"Both")</f>
        <v>Both</v>
      </c>
      <c r="AA208" s="1" t="str">
        <f ca="1">IFERROR(__xludf.DUMMYFUNCTION("""COMPUTED_VALUE"""),"Quite a bit")</f>
        <v>Quite a bit</v>
      </c>
      <c r="AB208" s="1" t="str">
        <f ca="1">IFERROR(__xludf.DUMMYFUNCTION("""COMPUTED_VALUE"""),"Quite a bit")</f>
        <v>Quite a bit</v>
      </c>
      <c r="AC208" s="1" t="str">
        <f ca="1">IFERROR(__xludf.DUMMYFUNCTION("""COMPUTED_VALUE"""),"A little bit")</f>
        <v>A little bit</v>
      </c>
      <c r="AD208" s="1" t="str">
        <f ca="1">IFERROR(__xludf.DUMMYFUNCTION("""COMPUTED_VALUE"""),"Not at all")</f>
        <v>Not at all</v>
      </c>
      <c r="AE208" s="1" t="str">
        <f ca="1">IFERROR(__xludf.DUMMYFUNCTION("""COMPUTED_VALUE"""),"Not at all")</f>
        <v>Not at all</v>
      </c>
      <c r="AF208" s="1" t="str">
        <f ca="1">IFERROR(__xludf.DUMMYFUNCTION("""COMPUTED_VALUE"""),"Rarely")</f>
        <v>Rarely</v>
      </c>
      <c r="AG208" s="1" t="str">
        <f ca="1">IFERROR(__xludf.DUMMYFUNCTION("""COMPUTED_VALUE"""),"Rarely")</f>
        <v>Rarely</v>
      </c>
      <c r="AH208" s="1" t="str">
        <f ca="1">IFERROR(__xludf.DUMMYFUNCTION("""COMPUTED_VALUE"""),"Never")</f>
        <v>Never</v>
      </c>
      <c r="AI208" s="1" t="str">
        <f ca="1">IFERROR(__xludf.DUMMYFUNCTION("""COMPUTED_VALUE"""),"Very Often")</f>
        <v>Very Often</v>
      </c>
      <c r="AJ208" s="1" t="str">
        <f ca="1">IFERROR(__xludf.DUMMYFUNCTION("""COMPUTED_VALUE"""),"Rarely")</f>
        <v>Rarely</v>
      </c>
      <c r="AK208" s="1" t="str">
        <f ca="1">IFERROR(__xludf.DUMMYFUNCTION("""COMPUTED_VALUE"""),"Sometimes")</f>
        <v>Sometimes</v>
      </c>
      <c r="AL208" s="1" t="str">
        <f ca="1">IFERROR(__xludf.DUMMYFUNCTION("""COMPUTED_VALUE"""),"Never")</f>
        <v>Never</v>
      </c>
      <c r="AM208" s="1" t="str">
        <f ca="1">IFERROR(__xludf.DUMMYFUNCTION("""COMPUTED_VALUE"""),"Never")</f>
        <v>Never</v>
      </c>
      <c r="AN208" s="1" t="str">
        <f ca="1">IFERROR(__xludf.DUMMYFUNCTION("""COMPUTED_VALUE"""),"Never")</f>
        <v>Never</v>
      </c>
      <c r="AO208" s="1" t="str">
        <f ca="1">IFERROR(__xludf.DUMMYFUNCTION("""COMPUTED_VALUE"""),"Never")</f>
        <v>Never</v>
      </c>
      <c r="AP208" s="1" t="str">
        <f ca="1">IFERROR(__xludf.DUMMYFUNCTION("""COMPUTED_VALUE"""),"Never")</f>
        <v>Never</v>
      </c>
      <c r="AQ208" s="1" t="str">
        <f ca="1">IFERROR(__xludf.DUMMYFUNCTION("""COMPUTED_VALUE"""),"Never")</f>
        <v>Never</v>
      </c>
      <c r="AR208" s="1" t="str">
        <f ca="1">IFERROR(__xludf.DUMMYFUNCTION("""COMPUTED_VALUE"""),"Never")</f>
        <v>Never</v>
      </c>
      <c r="AS208" s="1" t="str">
        <f ca="1">IFERROR(__xludf.DUMMYFUNCTION("""COMPUTED_VALUE"""),"Strongly Disagree")</f>
        <v>Strongly Disagree</v>
      </c>
      <c r="AT208" s="1" t="str">
        <f ca="1">IFERROR(__xludf.DUMMYFUNCTION("""COMPUTED_VALUE"""),"Strongly Disagree")</f>
        <v>Strongly Disagree</v>
      </c>
      <c r="AU208" s="1" t="str">
        <f ca="1">IFERROR(__xludf.DUMMYFUNCTION("""COMPUTED_VALUE"""),"Disagree")</f>
        <v>Disagree</v>
      </c>
      <c r="AV208" s="1" t="str">
        <f ca="1">IFERROR(__xludf.DUMMYFUNCTION("""COMPUTED_VALUE"""),"Disagree")</f>
        <v>Disagree</v>
      </c>
      <c r="AW208" s="1" t="str">
        <f ca="1">IFERROR(__xludf.DUMMYFUNCTION("""COMPUTED_VALUE"""),"Neutral")</f>
        <v>Neutral</v>
      </c>
      <c r="AX208" s="1" t="str">
        <f ca="1">IFERROR(__xludf.DUMMYFUNCTION("""COMPUTED_VALUE"""),"Disagree")</f>
        <v>Disagree</v>
      </c>
      <c r="AY208" s="1" t="str">
        <f ca="1">IFERROR(__xludf.DUMMYFUNCTION("""COMPUTED_VALUE"""),"Agree")</f>
        <v>Agree</v>
      </c>
      <c r="AZ208" s="1" t="str">
        <f ca="1">IFERROR(__xludf.DUMMYFUNCTION("""COMPUTED_VALUE"""),"Disagree")</f>
        <v>Disagree</v>
      </c>
      <c r="BA208" s="1" t="str">
        <f ca="1">IFERROR(__xludf.DUMMYFUNCTION("""COMPUTED_VALUE"""),"Disagree")</f>
        <v>Disagree</v>
      </c>
      <c r="BB208" s="1" t="str">
        <f ca="1">IFERROR(__xludf.DUMMYFUNCTION("""COMPUTED_VALUE"""),"Disagree")</f>
        <v>Disagree</v>
      </c>
      <c r="BC208" s="1" t="str">
        <f ca="1">IFERROR(__xludf.DUMMYFUNCTION("""COMPUTED_VALUE"""),"Join in Positive/ Healthy Family Activities, Talk to others outside of the department about your hard shift, Participate in Healthy Recreation/Hobbies")</f>
        <v>Join in Positive/ Healthy Family Activities, Talk to others outside of the department about your hard shift, Participate in Healthy Recreation/Hobbies</v>
      </c>
      <c r="BD208" s="1" t="str">
        <f ca="1">IFERROR(__xludf.DUMMYFUNCTION("""COMPUTED_VALUE"""),"Never")</f>
        <v>Never</v>
      </c>
      <c r="BF208" s="1">
        <f t="shared" ca="1" si="0"/>
        <v>1</v>
      </c>
      <c r="BG208" s="7">
        <f t="shared" ca="1" si="1"/>
        <v>3</v>
      </c>
      <c r="BH208" s="1">
        <f t="shared" ca="1" si="2"/>
        <v>2</v>
      </c>
      <c r="BI208" s="10">
        <f t="shared" ca="1" si="3"/>
        <v>1</v>
      </c>
      <c r="BJ208" s="10">
        <f t="shared" ca="1" si="4"/>
        <v>2</v>
      </c>
      <c r="BK208" s="10">
        <f t="shared" ca="1" si="5"/>
        <v>2</v>
      </c>
      <c r="BL208" s="10">
        <f t="shared" ref="BL208:BM208" ca="1" si="1236">IF(I208="Yes",1,IF(I208="No",2))</f>
        <v>1</v>
      </c>
      <c r="BM208" s="10">
        <f t="shared" ca="1" si="1236"/>
        <v>1</v>
      </c>
      <c r="BN208" s="10">
        <f t="shared" ca="1" si="7"/>
        <v>2</v>
      </c>
      <c r="BO208" s="10">
        <f t="shared" ref="BO208:BP208" ca="1" si="1237">IF(L208="Strongly Disagree",1,IF(L208="Disagree",2,IF(L208="Neutral",3,IF(L208="Agree",4,IF(L208="Strongly Agree",5)))))</f>
        <v>4</v>
      </c>
      <c r="BP208" s="10">
        <f t="shared" ca="1" si="1237"/>
        <v>3</v>
      </c>
      <c r="BQ208" s="10">
        <f t="shared" ca="1" si="9"/>
        <v>1</v>
      </c>
      <c r="BR208" s="1">
        <f t="shared" ca="1" si="10"/>
        <v>4</v>
      </c>
      <c r="BS208" s="10">
        <f t="shared" ref="BS208:CB208" ca="1" si="1238">IF(P208="Not at all",1,IF(P208="A little bit",2,IF(P208="Moderately",3,IF(P208="Quite a bit",4,IF(P208="Extremely",5)))))</f>
        <v>4</v>
      </c>
      <c r="BT208" s="10">
        <f t="shared" ca="1" si="1238"/>
        <v>2</v>
      </c>
      <c r="BU208" s="10">
        <f t="shared" ca="1" si="1238"/>
        <v>1</v>
      </c>
      <c r="BV208" s="10">
        <f t="shared" ca="1" si="1238"/>
        <v>1</v>
      </c>
      <c r="BW208" s="10">
        <f t="shared" ca="1" si="1238"/>
        <v>1</v>
      </c>
      <c r="BX208" s="10">
        <f t="shared" ca="1" si="1238"/>
        <v>3</v>
      </c>
      <c r="BY208" s="10">
        <f t="shared" ca="1" si="1238"/>
        <v>1</v>
      </c>
      <c r="BZ208" s="10">
        <f t="shared" ca="1" si="1238"/>
        <v>1</v>
      </c>
      <c r="CA208" s="10">
        <f t="shared" ca="1" si="1238"/>
        <v>1</v>
      </c>
      <c r="CB208" s="10">
        <f t="shared" ca="1" si="1238"/>
        <v>3</v>
      </c>
      <c r="CC208" s="10">
        <f t="shared" ca="1" si="12"/>
        <v>3</v>
      </c>
      <c r="CD208" s="10">
        <f t="shared" ref="CD208:CH208" ca="1" si="1239">IF(AA208="Not at all",1,IF(AA208="A little bit",2,IF(AA208="Moderately",3,IF(AA208="Quite a bit",4,IF(AA208="Extremely",5)))))</f>
        <v>4</v>
      </c>
      <c r="CE208" s="10">
        <f t="shared" ca="1" si="1239"/>
        <v>4</v>
      </c>
      <c r="CF208" s="10">
        <f t="shared" ca="1" si="1239"/>
        <v>2</v>
      </c>
      <c r="CG208" s="10">
        <f t="shared" ca="1" si="1239"/>
        <v>1</v>
      </c>
      <c r="CH208" s="10">
        <f t="shared" ca="1" si="1239"/>
        <v>1</v>
      </c>
      <c r="CI208" s="10">
        <f t="shared" ref="CI208:CT208" ca="1" si="1240">IF(AF208="Never",1,IF(AF208="Rarely",2,IF(AF208="Sometimes",3,IF(AF208="Often",4,IF(AF208="Very Often",5)))))</f>
        <v>2</v>
      </c>
      <c r="CJ208" s="10">
        <f t="shared" ca="1" si="1240"/>
        <v>2</v>
      </c>
      <c r="CK208" s="10">
        <f t="shared" ca="1" si="1240"/>
        <v>1</v>
      </c>
      <c r="CL208" s="10">
        <f t="shared" ca="1" si="1240"/>
        <v>5</v>
      </c>
      <c r="CM208" s="10">
        <f t="shared" ca="1" si="1240"/>
        <v>2</v>
      </c>
      <c r="CN208" s="10">
        <f t="shared" ca="1" si="1240"/>
        <v>3</v>
      </c>
      <c r="CO208" s="10">
        <f t="shared" ca="1" si="1240"/>
        <v>1</v>
      </c>
      <c r="CP208" s="10">
        <f t="shared" ca="1" si="1240"/>
        <v>1</v>
      </c>
      <c r="CQ208" s="10">
        <f t="shared" ca="1" si="1240"/>
        <v>1</v>
      </c>
      <c r="CR208" s="10">
        <f t="shared" ca="1" si="1240"/>
        <v>1</v>
      </c>
      <c r="CS208" s="10">
        <f t="shared" ca="1" si="1240"/>
        <v>1</v>
      </c>
      <c r="CT208" s="10">
        <f t="shared" ca="1" si="1240"/>
        <v>1</v>
      </c>
      <c r="CU208" s="10">
        <f t="shared" ca="1" si="15"/>
        <v>1</v>
      </c>
      <c r="CV208" s="1">
        <f t="shared" ref="CV208:DE208" ca="1" si="1241">IF(AS208="Strongly Disagree",1,IF(AS208="Disagree",2,IF(AS208="Neutral",3,IF(AS208="Agree",4,IF(AS208="Strongly Agree",5)))))</f>
        <v>1</v>
      </c>
      <c r="CW208" s="1">
        <f t="shared" ca="1" si="1241"/>
        <v>1</v>
      </c>
      <c r="CX208" s="1">
        <f t="shared" ca="1" si="1241"/>
        <v>2</v>
      </c>
      <c r="CY208" s="1">
        <f t="shared" ca="1" si="1241"/>
        <v>2</v>
      </c>
      <c r="CZ208" s="1">
        <f t="shared" ca="1" si="1241"/>
        <v>3</v>
      </c>
      <c r="DA208" s="1">
        <f t="shared" ca="1" si="1241"/>
        <v>2</v>
      </c>
      <c r="DB208" s="1">
        <f t="shared" ca="1" si="1241"/>
        <v>4</v>
      </c>
      <c r="DC208" s="1">
        <f t="shared" ca="1" si="1241"/>
        <v>2</v>
      </c>
      <c r="DD208" s="1">
        <f t="shared" ca="1" si="1241"/>
        <v>2</v>
      </c>
      <c r="DE208" s="1">
        <f t="shared" ca="1" si="1241"/>
        <v>2</v>
      </c>
      <c r="DG208" s="1">
        <f t="shared" ca="1" si="17"/>
        <v>1</v>
      </c>
    </row>
    <row r="209" spans="1:111" ht="15">
      <c r="A209" s="8">
        <f ca="1">IFERROR(__xludf.DUMMYFUNCTION("""COMPUTED_VALUE"""),43804.3106510879)</f>
        <v>43804.310651087901</v>
      </c>
      <c r="B209" s="1" t="str">
        <f ca="1">IFERROR(__xludf.DUMMYFUNCTION("""COMPUTED_VALUE"""),"Yes")</f>
        <v>Yes</v>
      </c>
      <c r="C209" s="3" t="str">
        <f ca="1">IFERROR(__xludf.DUMMYFUNCTION("""COMPUTED_VALUE"""),"Sworn Officer")</f>
        <v>Sworn Officer</v>
      </c>
      <c r="D209" s="1" t="str">
        <f ca="1">IFERROR(__xludf.DUMMYFUNCTION("""COMPUTED_VALUE"""),"")</f>
        <v/>
      </c>
      <c r="E209" s="1" t="str">
        <f ca="1">IFERROR(__xludf.DUMMYFUNCTION("""COMPUTED_VALUE"""),"Moderately")</f>
        <v>Moderately</v>
      </c>
      <c r="F209" s="1" t="str">
        <f ca="1">IFERROR(__xludf.DUMMYFUNCTION("""COMPUTED_VALUE"""),"Yes")</f>
        <v>Yes</v>
      </c>
      <c r="G209" s="1" t="str">
        <f ca="1">IFERROR(__xludf.DUMMYFUNCTION("""COMPUTED_VALUE"""),"Never")</f>
        <v>Never</v>
      </c>
      <c r="H209" s="1" t="str">
        <f ca="1">IFERROR(__xludf.DUMMYFUNCTION("""COMPUTED_VALUE"""),"Moderately")</f>
        <v>Moderately</v>
      </c>
      <c r="I209" s="1" t="str">
        <f ca="1">IFERROR(__xludf.DUMMYFUNCTION("""COMPUTED_VALUE"""),"Yes")</f>
        <v>Yes</v>
      </c>
      <c r="J209" s="1" t="str">
        <f ca="1">IFERROR(__xludf.DUMMYFUNCTION("""COMPUTED_VALUE"""),"Yes")</f>
        <v>Yes</v>
      </c>
      <c r="K209" s="1" t="str">
        <f ca="1">IFERROR(__xludf.DUMMYFUNCTION("""COMPUTED_VALUE"""),"Never")</f>
        <v>Never</v>
      </c>
      <c r="L209" s="1" t="str">
        <f ca="1">IFERROR(__xludf.DUMMYFUNCTION("""COMPUTED_VALUE"""),"Agree")</f>
        <v>Agree</v>
      </c>
      <c r="M209" s="1" t="str">
        <f ca="1">IFERROR(__xludf.DUMMYFUNCTION("""COMPUTED_VALUE"""),"Disagree")</f>
        <v>Disagree</v>
      </c>
      <c r="N209" s="1" t="str">
        <f ca="1">IFERROR(__xludf.DUMMYFUNCTION("""COMPUTED_VALUE"""),"A little bit")</f>
        <v>A little bit</v>
      </c>
      <c r="O209" s="1" t="str">
        <f ca="1">IFERROR(__xludf.DUMMYFUNCTION("""COMPUTED_VALUE"""),"Agree")</f>
        <v>Agree</v>
      </c>
      <c r="P209" s="1" t="str">
        <f ca="1">IFERROR(__xludf.DUMMYFUNCTION("""COMPUTED_VALUE"""),"Quite a bit")</f>
        <v>Quite a bit</v>
      </c>
      <c r="Q209" s="1" t="str">
        <f ca="1">IFERROR(__xludf.DUMMYFUNCTION("""COMPUTED_VALUE"""),"A little bit")</f>
        <v>A little bit</v>
      </c>
      <c r="R209" s="1" t="str">
        <f ca="1">IFERROR(__xludf.DUMMYFUNCTION("""COMPUTED_VALUE"""),"A little bit")</f>
        <v>A little bit</v>
      </c>
      <c r="S209" s="1" t="str">
        <f ca="1">IFERROR(__xludf.DUMMYFUNCTION("""COMPUTED_VALUE"""),"Not at all")</f>
        <v>Not at all</v>
      </c>
      <c r="T209" s="1" t="str">
        <f ca="1">IFERROR(__xludf.DUMMYFUNCTION("""COMPUTED_VALUE"""),"Not at all")</f>
        <v>Not at all</v>
      </c>
      <c r="U209" s="1" t="str">
        <f ca="1">IFERROR(__xludf.DUMMYFUNCTION("""COMPUTED_VALUE"""),"A little bit")</f>
        <v>A little bit</v>
      </c>
      <c r="V209" s="1" t="str">
        <f ca="1">IFERROR(__xludf.DUMMYFUNCTION("""COMPUTED_VALUE"""),"Moderately")</f>
        <v>Moderately</v>
      </c>
      <c r="W209" s="1" t="str">
        <f ca="1">IFERROR(__xludf.DUMMYFUNCTION("""COMPUTED_VALUE"""),"Not at all")</f>
        <v>Not at all</v>
      </c>
      <c r="X209" s="1" t="str">
        <f ca="1">IFERROR(__xludf.DUMMYFUNCTION("""COMPUTED_VALUE"""),"Not at all")</f>
        <v>Not at all</v>
      </c>
      <c r="Y209" s="1" t="str">
        <f ca="1">IFERROR(__xludf.DUMMYFUNCTION("""COMPUTED_VALUE"""),"A little bit")</f>
        <v>A little bit</v>
      </c>
      <c r="Z209" s="1" t="str">
        <f ca="1">IFERROR(__xludf.DUMMYFUNCTION("""COMPUTED_VALUE"""),"Positively")</f>
        <v>Positively</v>
      </c>
      <c r="AA209" s="1" t="str">
        <f ca="1">IFERROR(__xludf.DUMMYFUNCTION("""COMPUTED_VALUE"""),"Moderately")</f>
        <v>Moderately</v>
      </c>
      <c r="AB209" s="1" t="str">
        <f ca="1">IFERROR(__xludf.DUMMYFUNCTION("""COMPUTED_VALUE"""),"A little bit")</f>
        <v>A little bit</v>
      </c>
      <c r="AC209" s="1" t="str">
        <f ca="1">IFERROR(__xludf.DUMMYFUNCTION("""COMPUTED_VALUE"""),"A little bit")</f>
        <v>A little bit</v>
      </c>
      <c r="AD209" s="1" t="str">
        <f ca="1">IFERROR(__xludf.DUMMYFUNCTION("""COMPUTED_VALUE"""),"A little bit")</f>
        <v>A little bit</v>
      </c>
      <c r="AE209" s="1" t="str">
        <f ca="1">IFERROR(__xludf.DUMMYFUNCTION("""COMPUTED_VALUE"""),"Not at all")</f>
        <v>Not at all</v>
      </c>
      <c r="AF209" s="1" t="str">
        <f ca="1">IFERROR(__xludf.DUMMYFUNCTION("""COMPUTED_VALUE"""),"Rarely")</f>
        <v>Rarely</v>
      </c>
      <c r="AG209" s="1" t="str">
        <f ca="1">IFERROR(__xludf.DUMMYFUNCTION("""COMPUTED_VALUE"""),"Rarely")</f>
        <v>Rarely</v>
      </c>
      <c r="AH209" s="1" t="str">
        <f ca="1">IFERROR(__xludf.DUMMYFUNCTION("""COMPUTED_VALUE"""),"Rarely")</f>
        <v>Rarely</v>
      </c>
      <c r="AI209" s="1" t="str">
        <f ca="1">IFERROR(__xludf.DUMMYFUNCTION("""COMPUTED_VALUE"""),"Rarely")</f>
        <v>Rarely</v>
      </c>
      <c r="AJ209" s="1" t="str">
        <f ca="1">IFERROR(__xludf.DUMMYFUNCTION("""COMPUTED_VALUE"""),"Never")</f>
        <v>Never</v>
      </c>
      <c r="AK209" s="1" t="str">
        <f ca="1">IFERROR(__xludf.DUMMYFUNCTION("""COMPUTED_VALUE"""),"Rarely")</f>
        <v>Rarely</v>
      </c>
      <c r="AL209" s="1" t="str">
        <f ca="1">IFERROR(__xludf.DUMMYFUNCTION("""COMPUTED_VALUE"""),"Sometimes")</f>
        <v>Sometimes</v>
      </c>
      <c r="AM209" s="1" t="str">
        <f ca="1">IFERROR(__xludf.DUMMYFUNCTION("""COMPUTED_VALUE"""),"Rarely")</f>
        <v>Rarely</v>
      </c>
      <c r="AN209" s="1" t="str">
        <f ca="1">IFERROR(__xludf.DUMMYFUNCTION("""COMPUTED_VALUE"""),"Rarely")</f>
        <v>Rarely</v>
      </c>
      <c r="AO209" s="1" t="str">
        <f ca="1">IFERROR(__xludf.DUMMYFUNCTION("""COMPUTED_VALUE"""),"Rarely")</f>
        <v>Rarely</v>
      </c>
      <c r="AP209" s="1" t="str">
        <f ca="1">IFERROR(__xludf.DUMMYFUNCTION("""COMPUTED_VALUE"""),"Rarely")</f>
        <v>Rarely</v>
      </c>
      <c r="AQ209" s="1" t="str">
        <f ca="1">IFERROR(__xludf.DUMMYFUNCTION("""COMPUTED_VALUE"""),"Never")</f>
        <v>Never</v>
      </c>
      <c r="AR209" s="1" t="str">
        <f ca="1">IFERROR(__xludf.DUMMYFUNCTION("""COMPUTED_VALUE"""),"Never")</f>
        <v>Never</v>
      </c>
      <c r="AS209" s="1" t="str">
        <f ca="1">IFERROR(__xludf.DUMMYFUNCTION("""COMPUTED_VALUE"""),"Strongly Disagree")</f>
        <v>Strongly Disagree</v>
      </c>
      <c r="AT209" s="1" t="str">
        <f ca="1">IFERROR(__xludf.DUMMYFUNCTION("""COMPUTED_VALUE"""),"Strongly Disagree")</f>
        <v>Strongly Disagree</v>
      </c>
      <c r="AU209" s="1" t="str">
        <f ca="1">IFERROR(__xludf.DUMMYFUNCTION("""COMPUTED_VALUE"""),"Neutral")</f>
        <v>Neutral</v>
      </c>
      <c r="AV209" s="1" t="str">
        <f ca="1">IFERROR(__xludf.DUMMYFUNCTION("""COMPUTED_VALUE"""),"Disagree")</f>
        <v>Disagree</v>
      </c>
      <c r="AW209" s="1" t="str">
        <f ca="1">IFERROR(__xludf.DUMMYFUNCTION("""COMPUTED_VALUE"""),"Neutral")</f>
        <v>Neutral</v>
      </c>
      <c r="AX209" s="1" t="str">
        <f ca="1">IFERROR(__xludf.DUMMYFUNCTION("""COMPUTED_VALUE"""),"Neutral")</f>
        <v>Neutral</v>
      </c>
      <c r="AY209" s="1" t="str">
        <f ca="1">IFERROR(__xludf.DUMMYFUNCTION("""COMPUTED_VALUE"""),"Neutral")</f>
        <v>Neutral</v>
      </c>
      <c r="AZ209" s="1" t="str">
        <f ca="1">IFERROR(__xludf.DUMMYFUNCTION("""COMPUTED_VALUE"""),"Neutral")</f>
        <v>Neutral</v>
      </c>
      <c r="BA209" s="1" t="str">
        <f ca="1">IFERROR(__xludf.DUMMYFUNCTION("""COMPUTED_VALUE"""),"Neutral")</f>
        <v>Neutral</v>
      </c>
      <c r="BB209" s="1" t="str">
        <f ca="1">IFERROR(__xludf.DUMMYFUNCTION("""COMPUTED_VALUE"""),"Disagree")</f>
        <v>Disagree</v>
      </c>
      <c r="BC209" s="1" t="str">
        <f ca="1">IFERROR(__xludf.DUMMYFUNCTION("""COMPUTED_VALUE"""),"Join in Positive/ Healthy Family Activities, Exercise, Talk to others outside of the department about your hard shift, Participate in Healthy Recreation/Hobbies")</f>
        <v>Join in Positive/ Healthy Family Activities, Exercise, Talk to others outside of the department about your hard shift, Participate in Healthy Recreation/Hobbies</v>
      </c>
      <c r="BD209" s="1" t="str">
        <f ca="1">IFERROR(__xludf.DUMMYFUNCTION("""COMPUTED_VALUE"""),"Rarely")</f>
        <v>Rarely</v>
      </c>
      <c r="BF209" s="1">
        <f t="shared" ca="1" si="0"/>
        <v>1</v>
      </c>
      <c r="BG209" s="7" t="b">
        <f t="shared" ca="1" si="1"/>
        <v>0</v>
      </c>
      <c r="BH209" s="1">
        <f t="shared" ca="1" si="2"/>
        <v>3</v>
      </c>
      <c r="BI209" s="10">
        <f t="shared" ca="1" si="3"/>
        <v>1</v>
      </c>
      <c r="BJ209" s="10">
        <f t="shared" ca="1" si="4"/>
        <v>1</v>
      </c>
      <c r="BK209" s="10">
        <f t="shared" ca="1" si="5"/>
        <v>3</v>
      </c>
      <c r="BL209" s="10">
        <f t="shared" ref="BL209:BM209" ca="1" si="1242">IF(I209="Yes",1,IF(I209="No",2))</f>
        <v>1</v>
      </c>
      <c r="BM209" s="10">
        <f t="shared" ca="1" si="1242"/>
        <v>1</v>
      </c>
      <c r="BN209" s="10">
        <f t="shared" ca="1" si="7"/>
        <v>1</v>
      </c>
      <c r="BO209" s="10">
        <f t="shared" ref="BO209:BP209" ca="1" si="1243">IF(L209="Strongly Disagree",1,IF(L209="Disagree",2,IF(L209="Neutral",3,IF(L209="Agree",4,IF(L209="Strongly Agree",5)))))</f>
        <v>4</v>
      </c>
      <c r="BP209" s="10">
        <f t="shared" ca="1" si="1243"/>
        <v>2</v>
      </c>
      <c r="BQ209" s="10">
        <f t="shared" ca="1" si="9"/>
        <v>2</v>
      </c>
      <c r="BR209" s="1">
        <f t="shared" ca="1" si="10"/>
        <v>4</v>
      </c>
      <c r="BS209" s="10">
        <f t="shared" ref="BS209:CB209" ca="1" si="1244">IF(P209="Not at all",1,IF(P209="A little bit",2,IF(P209="Moderately",3,IF(P209="Quite a bit",4,IF(P209="Extremely",5)))))</f>
        <v>4</v>
      </c>
      <c r="BT209" s="10">
        <f t="shared" ca="1" si="1244"/>
        <v>2</v>
      </c>
      <c r="BU209" s="10">
        <f t="shared" ca="1" si="1244"/>
        <v>2</v>
      </c>
      <c r="BV209" s="10">
        <f t="shared" ca="1" si="1244"/>
        <v>1</v>
      </c>
      <c r="BW209" s="10">
        <f t="shared" ca="1" si="1244"/>
        <v>1</v>
      </c>
      <c r="BX209" s="10">
        <f t="shared" ca="1" si="1244"/>
        <v>2</v>
      </c>
      <c r="BY209" s="10">
        <f t="shared" ca="1" si="1244"/>
        <v>3</v>
      </c>
      <c r="BZ209" s="10">
        <f t="shared" ca="1" si="1244"/>
        <v>1</v>
      </c>
      <c r="CA209" s="10">
        <f t="shared" ca="1" si="1244"/>
        <v>1</v>
      </c>
      <c r="CB209" s="10">
        <f t="shared" ca="1" si="1244"/>
        <v>2</v>
      </c>
      <c r="CC209" s="10">
        <f t="shared" ca="1" si="12"/>
        <v>2</v>
      </c>
      <c r="CD209" s="10">
        <f t="shared" ref="CD209:CH209" ca="1" si="1245">IF(AA209="Not at all",1,IF(AA209="A little bit",2,IF(AA209="Moderately",3,IF(AA209="Quite a bit",4,IF(AA209="Extremely",5)))))</f>
        <v>3</v>
      </c>
      <c r="CE209" s="10">
        <f t="shared" ca="1" si="1245"/>
        <v>2</v>
      </c>
      <c r="CF209" s="10">
        <f t="shared" ca="1" si="1245"/>
        <v>2</v>
      </c>
      <c r="CG209" s="10">
        <f t="shared" ca="1" si="1245"/>
        <v>2</v>
      </c>
      <c r="CH209" s="10">
        <f t="shared" ca="1" si="1245"/>
        <v>1</v>
      </c>
      <c r="CI209" s="10">
        <f t="shared" ref="CI209:CT209" ca="1" si="1246">IF(AF209="Never",1,IF(AF209="Rarely",2,IF(AF209="Sometimes",3,IF(AF209="Often",4,IF(AF209="Very Often",5)))))</f>
        <v>2</v>
      </c>
      <c r="CJ209" s="10">
        <f t="shared" ca="1" si="1246"/>
        <v>2</v>
      </c>
      <c r="CK209" s="10">
        <f t="shared" ca="1" si="1246"/>
        <v>2</v>
      </c>
      <c r="CL209" s="10">
        <f t="shared" ca="1" si="1246"/>
        <v>2</v>
      </c>
      <c r="CM209" s="10">
        <f t="shared" ca="1" si="1246"/>
        <v>1</v>
      </c>
      <c r="CN209" s="10">
        <f t="shared" ca="1" si="1246"/>
        <v>2</v>
      </c>
      <c r="CO209" s="10">
        <f t="shared" ca="1" si="1246"/>
        <v>3</v>
      </c>
      <c r="CP209" s="10">
        <f t="shared" ca="1" si="1246"/>
        <v>2</v>
      </c>
      <c r="CQ209" s="10">
        <f t="shared" ca="1" si="1246"/>
        <v>2</v>
      </c>
      <c r="CR209" s="10">
        <f t="shared" ca="1" si="1246"/>
        <v>2</v>
      </c>
      <c r="CS209" s="10">
        <f t="shared" ca="1" si="1246"/>
        <v>2</v>
      </c>
      <c r="CT209" s="10">
        <f t="shared" ca="1" si="1246"/>
        <v>1</v>
      </c>
      <c r="CU209" s="10">
        <f t="shared" ca="1" si="15"/>
        <v>1</v>
      </c>
      <c r="CV209" s="1">
        <f t="shared" ref="CV209:DE209" ca="1" si="1247">IF(AS209="Strongly Disagree",1,IF(AS209="Disagree",2,IF(AS209="Neutral",3,IF(AS209="Agree",4,IF(AS209="Strongly Agree",5)))))</f>
        <v>1</v>
      </c>
      <c r="CW209" s="1">
        <f t="shared" ca="1" si="1247"/>
        <v>1</v>
      </c>
      <c r="CX209" s="1">
        <f t="shared" ca="1" si="1247"/>
        <v>3</v>
      </c>
      <c r="CY209" s="1">
        <f t="shared" ca="1" si="1247"/>
        <v>2</v>
      </c>
      <c r="CZ209" s="1">
        <f t="shared" ca="1" si="1247"/>
        <v>3</v>
      </c>
      <c r="DA209" s="1">
        <f t="shared" ca="1" si="1247"/>
        <v>3</v>
      </c>
      <c r="DB209" s="1">
        <f t="shared" ca="1" si="1247"/>
        <v>3</v>
      </c>
      <c r="DC209" s="1">
        <f t="shared" ca="1" si="1247"/>
        <v>3</v>
      </c>
      <c r="DD209" s="1">
        <f t="shared" ca="1" si="1247"/>
        <v>3</v>
      </c>
      <c r="DE209" s="1">
        <f t="shared" ca="1" si="1247"/>
        <v>2</v>
      </c>
      <c r="DG209" s="1">
        <f t="shared" ca="1" si="17"/>
        <v>2</v>
      </c>
    </row>
    <row r="210" spans="1:111" ht="15">
      <c r="A210" s="8">
        <f ca="1">IFERROR(__xludf.DUMMYFUNCTION("""COMPUTED_VALUE"""),43804.3252106597)</f>
        <v>43804.325210659699</v>
      </c>
      <c r="B210" s="1" t="str">
        <f ca="1">IFERROR(__xludf.DUMMYFUNCTION("""COMPUTED_VALUE"""),"Yes")</f>
        <v>Yes</v>
      </c>
      <c r="C210" s="3" t="str">
        <f ca="1">IFERROR(__xludf.DUMMYFUNCTION("""COMPUTED_VALUE"""),"Law Enforcement Professional  (Dispatch or other Civilian Department Member )")</f>
        <v>Law Enforcement Professional  (Dispatch or other Civilian Department Member )</v>
      </c>
      <c r="D210" s="1" t="str">
        <f ca="1">IFERROR(__xludf.DUMMYFUNCTION("""COMPUTED_VALUE"""),"1-6 years")</f>
        <v>1-6 years</v>
      </c>
      <c r="E210" s="1" t="str">
        <f ca="1">IFERROR(__xludf.DUMMYFUNCTION("""COMPUTED_VALUE"""),"Quite a bit")</f>
        <v>Quite a bit</v>
      </c>
      <c r="F210" s="1" t="str">
        <f ca="1">IFERROR(__xludf.DUMMYFUNCTION("""COMPUTED_VALUE"""),"Yes")</f>
        <v>Yes</v>
      </c>
      <c r="G210" s="1" t="str">
        <f ca="1">IFERROR(__xludf.DUMMYFUNCTION("""COMPUTED_VALUE"""),"Often")</f>
        <v>Often</v>
      </c>
      <c r="H210" s="1" t="str">
        <f ca="1">IFERROR(__xludf.DUMMYFUNCTION("""COMPUTED_VALUE"""),"Quite a bit")</f>
        <v>Quite a bit</v>
      </c>
      <c r="I210" s="1" t="str">
        <f ca="1">IFERROR(__xludf.DUMMYFUNCTION("""COMPUTED_VALUE"""),"No")</f>
        <v>No</v>
      </c>
      <c r="J210" s="1" t="str">
        <f ca="1">IFERROR(__xludf.DUMMYFUNCTION("""COMPUTED_VALUE"""),"No")</f>
        <v>No</v>
      </c>
      <c r="K210" s="1" t="str">
        <f ca="1">IFERROR(__xludf.DUMMYFUNCTION("""COMPUTED_VALUE"""),"Sometimes")</f>
        <v>Sometimes</v>
      </c>
      <c r="L210" s="1" t="str">
        <f ca="1">IFERROR(__xludf.DUMMYFUNCTION("""COMPUTED_VALUE"""),"Agree")</f>
        <v>Agree</v>
      </c>
      <c r="M210" s="1" t="str">
        <f ca="1">IFERROR(__xludf.DUMMYFUNCTION("""COMPUTED_VALUE"""),"Strongly Agree")</f>
        <v>Strongly Agree</v>
      </c>
      <c r="N210" s="1" t="str">
        <f ca="1">IFERROR(__xludf.DUMMYFUNCTION("""COMPUTED_VALUE"""),"Extremely")</f>
        <v>Extremely</v>
      </c>
      <c r="O210" s="1" t="str">
        <f ca="1">IFERROR(__xludf.DUMMYFUNCTION("""COMPUTED_VALUE"""),"Neutral")</f>
        <v>Neutral</v>
      </c>
      <c r="P210" s="1" t="str">
        <f ca="1">IFERROR(__xludf.DUMMYFUNCTION("""COMPUTED_VALUE"""),"Quite a bit")</f>
        <v>Quite a bit</v>
      </c>
      <c r="Q210" s="1" t="str">
        <f ca="1">IFERROR(__xludf.DUMMYFUNCTION("""COMPUTED_VALUE"""),"Quite a bit")</f>
        <v>Quite a bit</v>
      </c>
      <c r="R210" s="1" t="str">
        <f ca="1">IFERROR(__xludf.DUMMYFUNCTION("""COMPUTED_VALUE"""),"Quite a bit")</f>
        <v>Quite a bit</v>
      </c>
      <c r="S210" s="1" t="str">
        <f ca="1">IFERROR(__xludf.DUMMYFUNCTION("""COMPUTED_VALUE"""),"Quite a bit")</f>
        <v>Quite a bit</v>
      </c>
      <c r="T210" s="1" t="str">
        <f ca="1">IFERROR(__xludf.DUMMYFUNCTION("""COMPUTED_VALUE"""),"Moderately")</f>
        <v>Moderately</v>
      </c>
      <c r="U210" s="1" t="str">
        <f ca="1">IFERROR(__xludf.DUMMYFUNCTION("""COMPUTED_VALUE"""),"Moderately")</f>
        <v>Moderately</v>
      </c>
      <c r="V210" s="1" t="str">
        <f ca="1">IFERROR(__xludf.DUMMYFUNCTION("""COMPUTED_VALUE"""),"Quite a bit")</f>
        <v>Quite a bit</v>
      </c>
      <c r="W210" s="1" t="str">
        <f ca="1">IFERROR(__xludf.DUMMYFUNCTION("""COMPUTED_VALUE"""),"Moderately")</f>
        <v>Moderately</v>
      </c>
      <c r="X210" s="1" t="str">
        <f ca="1">IFERROR(__xludf.DUMMYFUNCTION("""COMPUTED_VALUE"""),"Quite a bit")</f>
        <v>Quite a bit</v>
      </c>
      <c r="Y210" s="1" t="str">
        <f ca="1">IFERROR(__xludf.DUMMYFUNCTION("""COMPUTED_VALUE"""),"Extremely")</f>
        <v>Extremely</v>
      </c>
      <c r="Z210" s="1" t="str">
        <f ca="1">IFERROR(__xludf.DUMMYFUNCTION("""COMPUTED_VALUE"""),"Not at all")</f>
        <v>Not at all</v>
      </c>
      <c r="AA210" s="1" t="str">
        <f ca="1">IFERROR(__xludf.DUMMYFUNCTION("""COMPUTED_VALUE"""),"Not at all")</f>
        <v>Not at all</v>
      </c>
      <c r="AB210" s="1" t="str">
        <f ca="1">IFERROR(__xludf.DUMMYFUNCTION("""COMPUTED_VALUE"""),"A little bit")</f>
        <v>A little bit</v>
      </c>
      <c r="AC210" s="1" t="str">
        <f ca="1">IFERROR(__xludf.DUMMYFUNCTION("""COMPUTED_VALUE"""),"Not at all")</f>
        <v>Not at all</v>
      </c>
      <c r="AD210" s="1" t="str">
        <f ca="1">IFERROR(__xludf.DUMMYFUNCTION("""COMPUTED_VALUE"""),"Not at all")</f>
        <v>Not at all</v>
      </c>
      <c r="AE210" s="1" t="str">
        <f ca="1">IFERROR(__xludf.DUMMYFUNCTION("""COMPUTED_VALUE"""),"Not at all")</f>
        <v>Not at all</v>
      </c>
      <c r="AF210" s="1" t="str">
        <f ca="1">IFERROR(__xludf.DUMMYFUNCTION("""COMPUTED_VALUE"""),"Often")</f>
        <v>Often</v>
      </c>
      <c r="AG210" s="1" t="str">
        <f ca="1">IFERROR(__xludf.DUMMYFUNCTION("""COMPUTED_VALUE"""),"Often")</f>
        <v>Often</v>
      </c>
      <c r="AH210" s="1" t="str">
        <f ca="1">IFERROR(__xludf.DUMMYFUNCTION("""COMPUTED_VALUE"""),"Sometimes")</f>
        <v>Sometimes</v>
      </c>
      <c r="AI210" s="1" t="str">
        <f ca="1">IFERROR(__xludf.DUMMYFUNCTION("""COMPUTED_VALUE"""),"Sometimes")</f>
        <v>Sometimes</v>
      </c>
      <c r="AJ210" s="1" t="str">
        <f ca="1">IFERROR(__xludf.DUMMYFUNCTION("""COMPUTED_VALUE"""),"Rarely")</f>
        <v>Rarely</v>
      </c>
      <c r="AK210" s="1" t="str">
        <f ca="1">IFERROR(__xludf.DUMMYFUNCTION("""COMPUTED_VALUE"""),"Never")</f>
        <v>Never</v>
      </c>
      <c r="AL210" s="1" t="str">
        <f ca="1">IFERROR(__xludf.DUMMYFUNCTION("""COMPUTED_VALUE"""),"Often")</f>
        <v>Often</v>
      </c>
      <c r="AM210" s="1" t="str">
        <f ca="1">IFERROR(__xludf.DUMMYFUNCTION("""COMPUTED_VALUE"""),"Rarely")</f>
        <v>Rarely</v>
      </c>
      <c r="AN210" s="1" t="str">
        <f ca="1">IFERROR(__xludf.DUMMYFUNCTION("""COMPUTED_VALUE"""),"Rarely")</f>
        <v>Rarely</v>
      </c>
      <c r="AO210" s="1" t="str">
        <f ca="1">IFERROR(__xludf.DUMMYFUNCTION("""COMPUTED_VALUE"""),"Rarely")</f>
        <v>Rarely</v>
      </c>
      <c r="AP210" s="1" t="str">
        <f ca="1">IFERROR(__xludf.DUMMYFUNCTION("""COMPUTED_VALUE"""),"Sometimes")</f>
        <v>Sometimes</v>
      </c>
      <c r="AQ210" s="1" t="str">
        <f ca="1">IFERROR(__xludf.DUMMYFUNCTION("""COMPUTED_VALUE"""),"Never")</f>
        <v>Never</v>
      </c>
      <c r="AR210" s="1" t="str">
        <f ca="1">IFERROR(__xludf.DUMMYFUNCTION("""COMPUTED_VALUE"""),"Never")</f>
        <v>Never</v>
      </c>
      <c r="AS210" s="1" t="str">
        <f ca="1">IFERROR(__xludf.DUMMYFUNCTION("""COMPUTED_VALUE"""),"Strongly Disagree")</f>
        <v>Strongly Disagree</v>
      </c>
      <c r="AT210" s="1" t="str">
        <f ca="1">IFERROR(__xludf.DUMMYFUNCTION("""COMPUTED_VALUE"""),"Strongly Agree")</f>
        <v>Strongly Agree</v>
      </c>
      <c r="AU210" s="1" t="str">
        <f ca="1">IFERROR(__xludf.DUMMYFUNCTION("""COMPUTED_VALUE"""),"Disagree")</f>
        <v>Disagree</v>
      </c>
      <c r="AV210" s="1" t="str">
        <f ca="1">IFERROR(__xludf.DUMMYFUNCTION("""COMPUTED_VALUE"""),"Strongly Disagree")</f>
        <v>Strongly Disagree</v>
      </c>
      <c r="AW210" s="1" t="str">
        <f ca="1">IFERROR(__xludf.DUMMYFUNCTION("""COMPUTED_VALUE"""),"Agree")</f>
        <v>Agree</v>
      </c>
      <c r="AX210" s="1" t="str">
        <f ca="1">IFERROR(__xludf.DUMMYFUNCTION("""COMPUTED_VALUE"""),"Agree")</f>
        <v>Agree</v>
      </c>
      <c r="AY210" s="1" t="str">
        <f ca="1">IFERROR(__xludf.DUMMYFUNCTION("""COMPUTED_VALUE"""),"Neutral")</f>
        <v>Neutral</v>
      </c>
      <c r="AZ210" s="1" t="str">
        <f ca="1">IFERROR(__xludf.DUMMYFUNCTION("""COMPUTED_VALUE"""),"Disagree")</f>
        <v>Disagree</v>
      </c>
      <c r="BA210" s="1" t="str">
        <f ca="1">IFERROR(__xludf.DUMMYFUNCTION("""COMPUTED_VALUE"""),"Strongly Agree")</f>
        <v>Strongly Agree</v>
      </c>
      <c r="BB210" s="1" t="str">
        <f ca="1">IFERROR(__xludf.DUMMYFUNCTION("""COMPUTED_VALUE"""),"Agree")</f>
        <v>Agree</v>
      </c>
      <c r="BC210" s="1" t="str">
        <f ca="1">IFERROR(__xludf.DUMMYFUNCTION("""COMPUTED_VALUE"""),"Isolate Yourself, Engage in Unhealthy Sexual Activity, Participate in Healthy Recreation/Hobbies")</f>
        <v>Isolate Yourself, Engage in Unhealthy Sexual Activity, Participate in Healthy Recreation/Hobbies</v>
      </c>
      <c r="BD210" s="1" t="str">
        <f ca="1">IFERROR(__xludf.DUMMYFUNCTION("""COMPUTED_VALUE"""),"Rarely")</f>
        <v>Rarely</v>
      </c>
      <c r="BF210" s="1">
        <f t="shared" ca="1" si="0"/>
        <v>2</v>
      </c>
      <c r="BG210" s="7">
        <f t="shared" ca="1" si="1"/>
        <v>1</v>
      </c>
      <c r="BH210" s="1">
        <f t="shared" ca="1" si="2"/>
        <v>4</v>
      </c>
      <c r="BI210" s="10">
        <f t="shared" ca="1" si="3"/>
        <v>1</v>
      </c>
      <c r="BJ210" s="10">
        <f t="shared" ca="1" si="4"/>
        <v>4</v>
      </c>
      <c r="BK210" s="10">
        <f t="shared" ca="1" si="5"/>
        <v>4</v>
      </c>
      <c r="BL210" s="10">
        <f t="shared" ref="BL210:BM210" ca="1" si="1248">IF(I210="Yes",1,IF(I210="No",2))</f>
        <v>2</v>
      </c>
      <c r="BM210" s="10">
        <f t="shared" ca="1" si="1248"/>
        <v>2</v>
      </c>
      <c r="BN210" s="10">
        <f t="shared" ca="1" si="7"/>
        <v>3</v>
      </c>
      <c r="BO210" s="10">
        <f t="shared" ref="BO210:BP210" ca="1" si="1249">IF(L210="Strongly Disagree",1,IF(L210="Disagree",2,IF(L210="Neutral",3,IF(L210="Agree",4,IF(L210="Strongly Agree",5)))))</f>
        <v>4</v>
      </c>
      <c r="BP210" s="10">
        <f t="shared" ca="1" si="1249"/>
        <v>5</v>
      </c>
      <c r="BQ210" s="10">
        <f t="shared" ca="1" si="9"/>
        <v>5</v>
      </c>
      <c r="BR210" s="1">
        <f t="shared" ca="1" si="10"/>
        <v>3</v>
      </c>
      <c r="BS210" s="10">
        <f t="shared" ref="BS210:CB210" ca="1" si="1250">IF(P210="Not at all",1,IF(P210="A little bit",2,IF(P210="Moderately",3,IF(P210="Quite a bit",4,IF(P210="Extremely",5)))))</f>
        <v>4</v>
      </c>
      <c r="BT210" s="10">
        <f t="shared" ca="1" si="1250"/>
        <v>4</v>
      </c>
      <c r="BU210" s="10">
        <f t="shared" ca="1" si="1250"/>
        <v>4</v>
      </c>
      <c r="BV210" s="10">
        <f t="shared" ca="1" si="1250"/>
        <v>4</v>
      </c>
      <c r="BW210" s="10">
        <f t="shared" ca="1" si="1250"/>
        <v>3</v>
      </c>
      <c r="BX210" s="10">
        <f t="shared" ca="1" si="1250"/>
        <v>3</v>
      </c>
      <c r="BY210" s="10">
        <f t="shared" ca="1" si="1250"/>
        <v>4</v>
      </c>
      <c r="BZ210" s="10">
        <f t="shared" ca="1" si="1250"/>
        <v>3</v>
      </c>
      <c r="CA210" s="10">
        <f t="shared" ca="1" si="1250"/>
        <v>4</v>
      </c>
      <c r="CB210" s="10">
        <f t="shared" ca="1" si="1250"/>
        <v>5</v>
      </c>
      <c r="CC210" s="10">
        <f t="shared" ca="1" si="12"/>
        <v>4</v>
      </c>
      <c r="CD210" s="10">
        <f t="shared" ref="CD210:CH210" ca="1" si="1251">IF(AA210="Not at all",1,IF(AA210="A little bit",2,IF(AA210="Moderately",3,IF(AA210="Quite a bit",4,IF(AA210="Extremely",5)))))</f>
        <v>1</v>
      </c>
      <c r="CE210" s="10">
        <f t="shared" ca="1" si="1251"/>
        <v>2</v>
      </c>
      <c r="CF210" s="10">
        <f t="shared" ca="1" si="1251"/>
        <v>1</v>
      </c>
      <c r="CG210" s="10">
        <f t="shared" ca="1" si="1251"/>
        <v>1</v>
      </c>
      <c r="CH210" s="10">
        <f t="shared" ca="1" si="1251"/>
        <v>1</v>
      </c>
      <c r="CI210" s="10">
        <f t="shared" ref="CI210:CT210" ca="1" si="1252">IF(AF210="Never",1,IF(AF210="Rarely",2,IF(AF210="Sometimes",3,IF(AF210="Often",4,IF(AF210="Very Often",5)))))</f>
        <v>4</v>
      </c>
      <c r="CJ210" s="10">
        <f t="shared" ca="1" si="1252"/>
        <v>4</v>
      </c>
      <c r="CK210" s="10">
        <f t="shared" ca="1" si="1252"/>
        <v>3</v>
      </c>
      <c r="CL210" s="10">
        <f t="shared" ca="1" si="1252"/>
        <v>3</v>
      </c>
      <c r="CM210" s="10">
        <f t="shared" ca="1" si="1252"/>
        <v>2</v>
      </c>
      <c r="CN210" s="10">
        <f t="shared" ca="1" si="1252"/>
        <v>1</v>
      </c>
      <c r="CO210" s="10">
        <f t="shared" ca="1" si="1252"/>
        <v>4</v>
      </c>
      <c r="CP210" s="10">
        <f t="shared" ca="1" si="1252"/>
        <v>2</v>
      </c>
      <c r="CQ210" s="10">
        <f t="shared" ca="1" si="1252"/>
        <v>2</v>
      </c>
      <c r="CR210" s="10">
        <f t="shared" ca="1" si="1252"/>
        <v>2</v>
      </c>
      <c r="CS210" s="10">
        <f t="shared" ca="1" si="1252"/>
        <v>3</v>
      </c>
      <c r="CT210" s="10">
        <f t="shared" ca="1" si="1252"/>
        <v>1</v>
      </c>
      <c r="CU210" s="10">
        <f t="shared" ca="1" si="15"/>
        <v>1</v>
      </c>
      <c r="CV210" s="1">
        <f t="shared" ref="CV210:DE210" ca="1" si="1253">IF(AS210="Strongly Disagree",1,IF(AS210="Disagree",2,IF(AS210="Neutral",3,IF(AS210="Agree",4,IF(AS210="Strongly Agree",5)))))</f>
        <v>1</v>
      </c>
      <c r="CW210" s="1">
        <f t="shared" ca="1" si="1253"/>
        <v>5</v>
      </c>
      <c r="CX210" s="1">
        <f t="shared" ca="1" si="1253"/>
        <v>2</v>
      </c>
      <c r="CY210" s="1">
        <f t="shared" ca="1" si="1253"/>
        <v>1</v>
      </c>
      <c r="CZ210" s="1">
        <f t="shared" ca="1" si="1253"/>
        <v>4</v>
      </c>
      <c r="DA210" s="1">
        <f t="shared" ca="1" si="1253"/>
        <v>4</v>
      </c>
      <c r="DB210" s="1">
        <f t="shared" ca="1" si="1253"/>
        <v>3</v>
      </c>
      <c r="DC210" s="1">
        <f t="shared" ca="1" si="1253"/>
        <v>2</v>
      </c>
      <c r="DD210" s="1">
        <f t="shared" ca="1" si="1253"/>
        <v>5</v>
      </c>
      <c r="DE210" s="1">
        <f t="shared" ca="1" si="1253"/>
        <v>4</v>
      </c>
      <c r="DG210" s="1">
        <f t="shared" ca="1" si="17"/>
        <v>2</v>
      </c>
    </row>
    <row r="211" spans="1:111" ht="15">
      <c r="A211" s="8">
        <f ca="1">IFERROR(__xludf.DUMMYFUNCTION("""COMPUTED_VALUE"""),43804.3427795717)</f>
        <v>43804.3427795717</v>
      </c>
      <c r="B211" s="1" t="str">
        <f ca="1">IFERROR(__xludf.DUMMYFUNCTION("""COMPUTED_VALUE"""),"Yes")</f>
        <v>Yes</v>
      </c>
      <c r="C211" s="3" t="str">
        <f ca="1">IFERROR(__xludf.DUMMYFUNCTION("""COMPUTED_VALUE"""),"Sworn Officer")</f>
        <v>Sworn Officer</v>
      </c>
      <c r="D211" s="1" t="str">
        <f ca="1">IFERROR(__xludf.DUMMYFUNCTION("""COMPUTED_VALUE"""),"20+ years")</f>
        <v>20+ years</v>
      </c>
      <c r="E211" s="1" t="str">
        <f ca="1">IFERROR(__xludf.DUMMYFUNCTION("""COMPUTED_VALUE"""),"Moderately")</f>
        <v>Moderately</v>
      </c>
      <c r="F211" s="1" t="str">
        <f ca="1">IFERROR(__xludf.DUMMYFUNCTION("""COMPUTED_VALUE"""),"Yes")</f>
        <v>Yes</v>
      </c>
      <c r="G211" s="1" t="str">
        <f ca="1">IFERROR(__xludf.DUMMYFUNCTION("""COMPUTED_VALUE"""),"Sometimes")</f>
        <v>Sometimes</v>
      </c>
      <c r="H211" s="1" t="str">
        <f ca="1">IFERROR(__xludf.DUMMYFUNCTION("""COMPUTED_VALUE"""),"A little bit")</f>
        <v>A little bit</v>
      </c>
      <c r="I211" s="1" t="str">
        <f ca="1">IFERROR(__xludf.DUMMYFUNCTION("""COMPUTED_VALUE"""),"No")</f>
        <v>No</v>
      </c>
      <c r="J211" s="1" t="str">
        <f ca="1">IFERROR(__xludf.DUMMYFUNCTION("""COMPUTED_VALUE"""),"Yes")</f>
        <v>Yes</v>
      </c>
      <c r="K211" s="1" t="str">
        <f ca="1">IFERROR(__xludf.DUMMYFUNCTION("""COMPUTED_VALUE"""),"Rarely")</f>
        <v>Rarely</v>
      </c>
      <c r="L211" s="1" t="str">
        <f ca="1">IFERROR(__xludf.DUMMYFUNCTION("""COMPUTED_VALUE"""),"Neutral")</f>
        <v>Neutral</v>
      </c>
      <c r="M211" s="1" t="str">
        <f ca="1">IFERROR(__xludf.DUMMYFUNCTION("""COMPUTED_VALUE"""),"Agree")</f>
        <v>Agree</v>
      </c>
      <c r="N211" s="1" t="str">
        <f ca="1">IFERROR(__xludf.DUMMYFUNCTION("""COMPUTED_VALUE"""),"Moderately")</f>
        <v>Moderately</v>
      </c>
      <c r="O211" s="1" t="str">
        <f ca="1">IFERROR(__xludf.DUMMYFUNCTION("""COMPUTED_VALUE"""),"Agree")</f>
        <v>Agree</v>
      </c>
      <c r="P211" s="1" t="str">
        <f ca="1">IFERROR(__xludf.DUMMYFUNCTION("""COMPUTED_VALUE"""),"Quite a bit")</f>
        <v>Quite a bit</v>
      </c>
      <c r="Q211" s="1" t="str">
        <f ca="1">IFERROR(__xludf.DUMMYFUNCTION("""COMPUTED_VALUE"""),"Extremely")</f>
        <v>Extremely</v>
      </c>
      <c r="R211" s="1" t="str">
        <f ca="1">IFERROR(__xludf.DUMMYFUNCTION("""COMPUTED_VALUE"""),"Extremely")</f>
        <v>Extremely</v>
      </c>
      <c r="S211" s="1" t="str">
        <f ca="1">IFERROR(__xludf.DUMMYFUNCTION("""COMPUTED_VALUE"""),"Moderately")</f>
        <v>Moderately</v>
      </c>
      <c r="T211" s="1" t="str">
        <f ca="1">IFERROR(__xludf.DUMMYFUNCTION("""COMPUTED_VALUE"""),"A little bit")</f>
        <v>A little bit</v>
      </c>
      <c r="U211" s="1" t="str">
        <f ca="1">IFERROR(__xludf.DUMMYFUNCTION("""COMPUTED_VALUE"""),"Moderately")</f>
        <v>Moderately</v>
      </c>
      <c r="V211" s="1" t="str">
        <f ca="1">IFERROR(__xludf.DUMMYFUNCTION("""COMPUTED_VALUE"""),"Moderately")</f>
        <v>Moderately</v>
      </c>
      <c r="W211" s="1" t="str">
        <f ca="1">IFERROR(__xludf.DUMMYFUNCTION("""COMPUTED_VALUE"""),"Quite a bit")</f>
        <v>Quite a bit</v>
      </c>
      <c r="X211" s="1" t="str">
        <f ca="1">IFERROR(__xludf.DUMMYFUNCTION("""COMPUTED_VALUE"""),"Quite a bit")</f>
        <v>Quite a bit</v>
      </c>
      <c r="Y211" s="1" t="str">
        <f ca="1">IFERROR(__xludf.DUMMYFUNCTION("""COMPUTED_VALUE"""),"Extremely")</f>
        <v>Extremely</v>
      </c>
      <c r="Z211" s="1" t="str">
        <f ca="1">IFERROR(__xludf.DUMMYFUNCTION("""COMPUTED_VALUE"""),"Both")</f>
        <v>Both</v>
      </c>
      <c r="AA211" s="1" t="str">
        <f ca="1">IFERROR(__xludf.DUMMYFUNCTION("""COMPUTED_VALUE"""),"Moderately")</f>
        <v>Moderately</v>
      </c>
      <c r="AB211" s="1" t="str">
        <f ca="1">IFERROR(__xludf.DUMMYFUNCTION("""COMPUTED_VALUE"""),"A little bit")</f>
        <v>A little bit</v>
      </c>
      <c r="AC211" s="1" t="str">
        <f ca="1">IFERROR(__xludf.DUMMYFUNCTION("""COMPUTED_VALUE"""),"Not at all")</f>
        <v>Not at all</v>
      </c>
      <c r="AD211" s="1" t="str">
        <f ca="1">IFERROR(__xludf.DUMMYFUNCTION("""COMPUTED_VALUE"""),"Not at all")</f>
        <v>Not at all</v>
      </c>
      <c r="AE211" s="1" t="str">
        <f ca="1">IFERROR(__xludf.DUMMYFUNCTION("""COMPUTED_VALUE"""),"Not at all")</f>
        <v>Not at all</v>
      </c>
      <c r="AF211" s="1" t="str">
        <f ca="1">IFERROR(__xludf.DUMMYFUNCTION("""COMPUTED_VALUE"""),"Sometimes")</f>
        <v>Sometimes</v>
      </c>
      <c r="AG211" s="1" t="str">
        <f ca="1">IFERROR(__xludf.DUMMYFUNCTION("""COMPUTED_VALUE"""),"Sometimes")</f>
        <v>Sometimes</v>
      </c>
      <c r="AH211" s="1" t="str">
        <f ca="1">IFERROR(__xludf.DUMMYFUNCTION("""COMPUTED_VALUE"""),"Rarely")</f>
        <v>Rarely</v>
      </c>
      <c r="AI211" s="1" t="str">
        <f ca="1">IFERROR(__xludf.DUMMYFUNCTION("""COMPUTED_VALUE"""),"Sometimes")</f>
        <v>Sometimes</v>
      </c>
      <c r="AJ211" s="1" t="str">
        <f ca="1">IFERROR(__xludf.DUMMYFUNCTION("""COMPUTED_VALUE"""),"Sometimes")</f>
        <v>Sometimes</v>
      </c>
      <c r="AK211" s="1" t="str">
        <f ca="1">IFERROR(__xludf.DUMMYFUNCTION("""COMPUTED_VALUE"""),"Sometimes")</f>
        <v>Sometimes</v>
      </c>
      <c r="AL211" s="1" t="str">
        <f ca="1">IFERROR(__xludf.DUMMYFUNCTION("""COMPUTED_VALUE"""),"Sometimes")</f>
        <v>Sometimes</v>
      </c>
      <c r="AM211" s="1" t="str">
        <f ca="1">IFERROR(__xludf.DUMMYFUNCTION("""COMPUTED_VALUE"""),"Sometimes")</f>
        <v>Sometimes</v>
      </c>
      <c r="AN211" s="1" t="str">
        <f ca="1">IFERROR(__xludf.DUMMYFUNCTION("""COMPUTED_VALUE"""),"Rarely")</f>
        <v>Rarely</v>
      </c>
      <c r="AO211" s="1" t="str">
        <f ca="1">IFERROR(__xludf.DUMMYFUNCTION("""COMPUTED_VALUE"""),"Rarely")</f>
        <v>Rarely</v>
      </c>
      <c r="AP211" s="1" t="str">
        <f ca="1">IFERROR(__xludf.DUMMYFUNCTION("""COMPUTED_VALUE"""),"Rarely")</f>
        <v>Rarely</v>
      </c>
      <c r="AQ211" s="1" t="str">
        <f ca="1">IFERROR(__xludf.DUMMYFUNCTION("""COMPUTED_VALUE"""),"Never")</f>
        <v>Never</v>
      </c>
      <c r="AR211" s="1" t="str">
        <f ca="1">IFERROR(__xludf.DUMMYFUNCTION("""COMPUTED_VALUE"""),"Never")</f>
        <v>Never</v>
      </c>
      <c r="AS211" s="1" t="str">
        <f ca="1">IFERROR(__xludf.DUMMYFUNCTION("""COMPUTED_VALUE"""),"Neutral")</f>
        <v>Neutral</v>
      </c>
      <c r="AT211" s="1" t="str">
        <f ca="1">IFERROR(__xludf.DUMMYFUNCTION("""COMPUTED_VALUE"""),"Agree")</f>
        <v>Agree</v>
      </c>
      <c r="AU211" s="1" t="str">
        <f ca="1">IFERROR(__xludf.DUMMYFUNCTION("""COMPUTED_VALUE"""),"Agree")</f>
        <v>Agree</v>
      </c>
      <c r="AV211" s="1" t="str">
        <f ca="1">IFERROR(__xludf.DUMMYFUNCTION("""COMPUTED_VALUE"""),"Neutral")</f>
        <v>Neutral</v>
      </c>
      <c r="AW211" s="1" t="str">
        <f ca="1">IFERROR(__xludf.DUMMYFUNCTION("""COMPUTED_VALUE"""),"Agree")</f>
        <v>Agree</v>
      </c>
      <c r="AX211" s="1" t="str">
        <f ca="1">IFERROR(__xludf.DUMMYFUNCTION("""COMPUTED_VALUE"""),"Agree")</f>
        <v>Agree</v>
      </c>
      <c r="AY211" s="1" t="str">
        <f ca="1">IFERROR(__xludf.DUMMYFUNCTION("""COMPUTED_VALUE"""),"Agree")</f>
        <v>Agree</v>
      </c>
      <c r="AZ211" s="1" t="str">
        <f ca="1">IFERROR(__xludf.DUMMYFUNCTION("""COMPUTED_VALUE"""),"Agree")</f>
        <v>Agree</v>
      </c>
      <c r="BA211" s="1" t="str">
        <f ca="1">IFERROR(__xludf.DUMMYFUNCTION("""COMPUTED_VALUE"""),"Strongly Agree")</f>
        <v>Strongly Agree</v>
      </c>
      <c r="BB211" s="1" t="str">
        <f ca="1">IFERROR(__xludf.DUMMYFUNCTION("""COMPUTED_VALUE"""),"Agree")</f>
        <v>Agree</v>
      </c>
      <c r="BC211" s="1" t="str">
        <f ca="1">IFERROR(__xludf.DUMMYFUNCTION("""COMPUTED_VALUE"""),"Join in Positive/ Healthy Family Activities, Exercise, Meditation/ Mindfulness, Participate in Healthy Recreation/Hobbies")</f>
        <v>Join in Positive/ Healthy Family Activities, Exercise, Meditation/ Mindfulness, Participate in Healthy Recreation/Hobbies</v>
      </c>
      <c r="BD211" s="1" t="str">
        <f ca="1">IFERROR(__xludf.DUMMYFUNCTION("""COMPUTED_VALUE"""),"Never")</f>
        <v>Never</v>
      </c>
      <c r="BF211" s="1">
        <f t="shared" ca="1" si="0"/>
        <v>1</v>
      </c>
      <c r="BG211" s="7">
        <f t="shared" ca="1" si="1"/>
        <v>4</v>
      </c>
      <c r="BH211" s="1">
        <f t="shared" ca="1" si="2"/>
        <v>3</v>
      </c>
      <c r="BI211" s="10">
        <f t="shared" ca="1" si="3"/>
        <v>1</v>
      </c>
      <c r="BJ211" s="10">
        <f t="shared" ca="1" si="4"/>
        <v>3</v>
      </c>
      <c r="BK211" s="10">
        <f t="shared" ca="1" si="5"/>
        <v>2</v>
      </c>
      <c r="BL211" s="10">
        <f t="shared" ref="BL211:BM211" ca="1" si="1254">IF(I211="Yes",1,IF(I211="No",2))</f>
        <v>2</v>
      </c>
      <c r="BM211" s="10">
        <f t="shared" ca="1" si="1254"/>
        <v>1</v>
      </c>
      <c r="BN211" s="10">
        <f t="shared" ca="1" si="7"/>
        <v>2</v>
      </c>
      <c r="BO211" s="10">
        <f t="shared" ref="BO211:BP211" ca="1" si="1255">IF(L211="Strongly Disagree",1,IF(L211="Disagree",2,IF(L211="Neutral",3,IF(L211="Agree",4,IF(L211="Strongly Agree",5)))))</f>
        <v>3</v>
      </c>
      <c r="BP211" s="10">
        <f t="shared" ca="1" si="1255"/>
        <v>4</v>
      </c>
      <c r="BQ211" s="10">
        <f t="shared" ca="1" si="9"/>
        <v>3</v>
      </c>
      <c r="BR211" s="1">
        <f t="shared" ca="1" si="10"/>
        <v>4</v>
      </c>
      <c r="BS211" s="10">
        <f t="shared" ref="BS211:CB211" ca="1" si="1256">IF(P211="Not at all",1,IF(P211="A little bit",2,IF(P211="Moderately",3,IF(P211="Quite a bit",4,IF(P211="Extremely",5)))))</f>
        <v>4</v>
      </c>
      <c r="BT211" s="10">
        <f t="shared" ca="1" si="1256"/>
        <v>5</v>
      </c>
      <c r="BU211" s="10">
        <f t="shared" ca="1" si="1256"/>
        <v>5</v>
      </c>
      <c r="BV211" s="10">
        <f t="shared" ca="1" si="1256"/>
        <v>3</v>
      </c>
      <c r="BW211" s="10">
        <f t="shared" ca="1" si="1256"/>
        <v>2</v>
      </c>
      <c r="BX211" s="10">
        <f t="shared" ca="1" si="1256"/>
        <v>3</v>
      </c>
      <c r="BY211" s="10">
        <f t="shared" ca="1" si="1256"/>
        <v>3</v>
      </c>
      <c r="BZ211" s="10">
        <f t="shared" ca="1" si="1256"/>
        <v>4</v>
      </c>
      <c r="CA211" s="10">
        <f t="shared" ca="1" si="1256"/>
        <v>4</v>
      </c>
      <c r="CB211" s="10">
        <f t="shared" ca="1" si="1256"/>
        <v>5</v>
      </c>
      <c r="CC211" s="10">
        <f t="shared" ca="1" si="12"/>
        <v>3</v>
      </c>
      <c r="CD211" s="10">
        <f t="shared" ref="CD211:CH211" ca="1" si="1257">IF(AA211="Not at all",1,IF(AA211="A little bit",2,IF(AA211="Moderately",3,IF(AA211="Quite a bit",4,IF(AA211="Extremely",5)))))</f>
        <v>3</v>
      </c>
      <c r="CE211" s="10">
        <f t="shared" ca="1" si="1257"/>
        <v>2</v>
      </c>
      <c r="CF211" s="10">
        <f t="shared" ca="1" si="1257"/>
        <v>1</v>
      </c>
      <c r="CG211" s="10">
        <f t="shared" ca="1" si="1257"/>
        <v>1</v>
      </c>
      <c r="CH211" s="10">
        <f t="shared" ca="1" si="1257"/>
        <v>1</v>
      </c>
      <c r="CI211" s="10">
        <f t="shared" ref="CI211:CT211" ca="1" si="1258">IF(AF211="Never",1,IF(AF211="Rarely",2,IF(AF211="Sometimes",3,IF(AF211="Often",4,IF(AF211="Very Often",5)))))</f>
        <v>3</v>
      </c>
      <c r="CJ211" s="10">
        <f t="shared" ca="1" si="1258"/>
        <v>3</v>
      </c>
      <c r="CK211" s="10">
        <f t="shared" ca="1" si="1258"/>
        <v>2</v>
      </c>
      <c r="CL211" s="10">
        <f t="shared" ca="1" si="1258"/>
        <v>3</v>
      </c>
      <c r="CM211" s="10">
        <f t="shared" ca="1" si="1258"/>
        <v>3</v>
      </c>
      <c r="CN211" s="10">
        <f t="shared" ca="1" si="1258"/>
        <v>3</v>
      </c>
      <c r="CO211" s="10">
        <f t="shared" ca="1" si="1258"/>
        <v>3</v>
      </c>
      <c r="CP211" s="10">
        <f t="shared" ca="1" si="1258"/>
        <v>3</v>
      </c>
      <c r="CQ211" s="10">
        <f t="shared" ca="1" si="1258"/>
        <v>2</v>
      </c>
      <c r="CR211" s="10">
        <f t="shared" ca="1" si="1258"/>
        <v>2</v>
      </c>
      <c r="CS211" s="10">
        <f t="shared" ca="1" si="1258"/>
        <v>2</v>
      </c>
      <c r="CT211" s="10">
        <f t="shared" ca="1" si="1258"/>
        <v>1</v>
      </c>
      <c r="CU211" s="10">
        <f t="shared" ca="1" si="15"/>
        <v>1</v>
      </c>
      <c r="CV211" s="1">
        <f t="shared" ref="CV211:DE211" ca="1" si="1259">IF(AS211="Strongly Disagree",1,IF(AS211="Disagree",2,IF(AS211="Neutral",3,IF(AS211="Agree",4,IF(AS211="Strongly Agree",5)))))</f>
        <v>3</v>
      </c>
      <c r="CW211" s="1">
        <f t="shared" ca="1" si="1259"/>
        <v>4</v>
      </c>
      <c r="CX211" s="1">
        <f t="shared" ca="1" si="1259"/>
        <v>4</v>
      </c>
      <c r="CY211" s="1">
        <f t="shared" ca="1" si="1259"/>
        <v>3</v>
      </c>
      <c r="CZ211" s="1">
        <f t="shared" ca="1" si="1259"/>
        <v>4</v>
      </c>
      <c r="DA211" s="1">
        <f t="shared" ca="1" si="1259"/>
        <v>4</v>
      </c>
      <c r="DB211" s="1">
        <f t="shared" ca="1" si="1259"/>
        <v>4</v>
      </c>
      <c r="DC211" s="1">
        <f t="shared" ca="1" si="1259"/>
        <v>4</v>
      </c>
      <c r="DD211" s="1">
        <f t="shared" ca="1" si="1259"/>
        <v>5</v>
      </c>
      <c r="DE211" s="1">
        <f t="shared" ca="1" si="1259"/>
        <v>4</v>
      </c>
      <c r="DG211" s="1">
        <f t="shared" ca="1" si="17"/>
        <v>1</v>
      </c>
    </row>
    <row r="212" spans="1:111" ht="15">
      <c r="A212" s="8">
        <f ca="1">IFERROR(__xludf.DUMMYFUNCTION("""COMPUTED_VALUE"""),43804.3471208796)</f>
        <v>43804.347120879604</v>
      </c>
      <c r="B212" s="1" t="str">
        <f ca="1">IFERROR(__xludf.DUMMYFUNCTION("""COMPUTED_VALUE"""),"Yes")</f>
        <v>Yes</v>
      </c>
      <c r="C212" s="3" t="str">
        <f ca="1">IFERROR(__xludf.DUMMYFUNCTION("""COMPUTED_VALUE"""),"Sworn Officer")</f>
        <v>Sworn Officer</v>
      </c>
      <c r="D212" s="1" t="str">
        <f ca="1">IFERROR(__xludf.DUMMYFUNCTION("""COMPUTED_VALUE"""),"14-20 years")</f>
        <v>14-20 years</v>
      </c>
      <c r="E212" s="1" t="str">
        <f ca="1">IFERROR(__xludf.DUMMYFUNCTION("""COMPUTED_VALUE"""),"Quite a bit")</f>
        <v>Quite a bit</v>
      </c>
      <c r="F212" s="1" t="str">
        <f ca="1">IFERROR(__xludf.DUMMYFUNCTION("""COMPUTED_VALUE"""),"Yes")</f>
        <v>Yes</v>
      </c>
      <c r="G212" s="1" t="str">
        <f ca="1">IFERROR(__xludf.DUMMYFUNCTION("""COMPUTED_VALUE"""),"Rarely")</f>
        <v>Rarely</v>
      </c>
      <c r="H212" s="1" t="str">
        <f ca="1">IFERROR(__xludf.DUMMYFUNCTION("""COMPUTED_VALUE"""),"Quite a bit")</f>
        <v>Quite a bit</v>
      </c>
      <c r="I212" s="1" t="str">
        <f ca="1">IFERROR(__xludf.DUMMYFUNCTION("""COMPUTED_VALUE"""),"Yes")</f>
        <v>Yes</v>
      </c>
      <c r="J212" s="1" t="str">
        <f ca="1">IFERROR(__xludf.DUMMYFUNCTION("""COMPUTED_VALUE"""),"Yes")</f>
        <v>Yes</v>
      </c>
      <c r="K212" s="1" t="str">
        <f ca="1">IFERROR(__xludf.DUMMYFUNCTION("""COMPUTED_VALUE"""),"Rarely")</f>
        <v>Rarely</v>
      </c>
      <c r="L212" s="1" t="str">
        <f ca="1">IFERROR(__xludf.DUMMYFUNCTION("""COMPUTED_VALUE"""),"Agree")</f>
        <v>Agree</v>
      </c>
      <c r="M212" s="1" t="str">
        <f ca="1">IFERROR(__xludf.DUMMYFUNCTION("""COMPUTED_VALUE"""),"Strongly Agree")</f>
        <v>Strongly Agree</v>
      </c>
      <c r="N212" s="1" t="str">
        <f ca="1">IFERROR(__xludf.DUMMYFUNCTION("""COMPUTED_VALUE"""),"Not at all")</f>
        <v>Not at all</v>
      </c>
      <c r="O212" s="1" t="str">
        <f ca="1">IFERROR(__xludf.DUMMYFUNCTION("""COMPUTED_VALUE"""),"Neutral")</f>
        <v>Neutral</v>
      </c>
      <c r="P212" s="1" t="str">
        <f ca="1">IFERROR(__xludf.DUMMYFUNCTION("""COMPUTED_VALUE"""),"Moderately")</f>
        <v>Moderately</v>
      </c>
      <c r="Q212" s="1" t="str">
        <f ca="1">IFERROR(__xludf.DUMMYFUNCTION("""COMPUTED_VALUE"""),"Quite a bit")</f>
        <v>Quite a bit</v>
      </c>
      <c r="R212" s="1" t="str">
        <f ca="1">IFERROR(__xludf.DUMMYFUNCTION("""COMPUTED_VALUE"""),"Quite a bit")</f>
        <v>Quite a bit</v>
      </c>
      <c r="S212" s="1" t="str">
        <f ca="1">IFERROR(__xludf.DUMMYFUNCTION("""COMPUTED_VALUE"""),"Quite a bit")</f>
        <v>Quite a bit</v>
      </c>
      <c r="T212" s="1" t="str">
        <f ca="1">IFERROR(__xludf.DUMMYFUNCTION("""COMPUTED_VALUE"""),"Quite a bit")</f>
        <v>Quite a bit</v>
      </c>
      <c r="U212" s="1" t="str">
        <f ca="1">IFERROR(__xludf.DUMMYFUNCTION("""COMPUTED_VALUE"""),"Quite a bit")</f>
        <v>Quite a bit</v>
      </c>
      <c r="V212" s="1" t="str">
        <f ca="1">IFERROR(__xludf.DUMMYFUNCTION("""COMPUTED_VALUE"""),"Quite a bit")</f>
        <v>Quite a bit</v>
      </c>
      <c r="W212" s="1" t="str">
        <f ca="1">IFERROR(__xludf.DUMMYFUNCTION("""COMPUTED_VALUE"""),"Quite a bit")</f>
        <v>Quite a bit</v>
      </c>
      <c r="X212" s="1" t="str">
        <f ca="1">IFERROR(__xludf.DUMMYFUNCTION("""COMPUTED_VALUE"""),"Quite a bit")</f>
        <v>Quite a bit</v>
      </c>
      <c r="Y212" s="1" t="str">
        <f ca="1">IFERROR(__xludf.DUMMYFUNCTION("""COMPUTED_VALUE"""),"Quite a bit")</f>
        <v>Quite a bit</v>
      </c>
      <c r="Z212" s="1" t="str">
        <f ca="1">IFERROR(__xludf.DUMMYFUNCTION("""COMPUTED_VALUE"""),"Not at all")</f>
        <v>Not at all</v>
      </c>
      <c r="AA212" s="1" t="str">
        <f ca="1">IFERROR(__xludf.DUMMYFUNCTION("""COMPUTED_VALUE"""),"A little bit")</f>
        <v>A little bit</v>
      </c>
      <c r="AB212" s="1" t="str">
        <f ca="1">IFERROR(__xludf.DUMMYFUNCTION("""COMPUTED_VALUE"""),"Extremely")</f>
        <v>Extremely</v>
      </c>
      <c r="AC212" s="1" t="str">
        <f ca="1">IFERROR(__xludf.DUMMYFUNCTION("""COMPUTED_VALUE"""),"Extremely")</f>
        <v>Extremely</v>
      </c>
      <c r="AD212" s="1" t="str">
        <f ca="1">IFERROR(__xludf.DUMMYFUNCTION("""COMPUTED_VALUE"""),"A little bit")</f>
        <v>A little bit</v>
      </c>
      <c r="AE212" s="1" t="str">
        <f ca="1">IFERROR(__xludf.DUMMYFUNCTION("""COMPUTED_VALUE"""),"A little bit")</f>
        <v>A little bit</v>
      </c>
      <c r="AF212" s="1" t="str">
        <f ca="1">IFERROR(__xludf.DUMMYFUNCTION("""COMPUTED_VALUE"""),"Sometimes")</f>
        <v>Sometimes</v>
      </c>
      <c r="AG212" s="1" t="str">
        <f ca="1">IFERROR(__xludf.DUMMYFUNCTION("""COMPUTED_VALUE"""),"Sometimes")</f>
        <v>Sometimes</v>
      </c>
      <c r="AH212" s="1" t="str">
        <f ca="1">IFERROR(__xludf.DUMMYFUNCTION("""COMPUTED_VALUE"""),"Sometimes")</f>
        <v>Sometimes</v>
      </c>
      <c r="AI212" s="1" t="str">
        <f ca="1">IFERROR(__xludf.DUMMYFUNCTION("""COMPUTED_VALUE"""),"Rarely")</f>
        <v>Rarely</v>
      </c>
      <c r="AJ212" s="1" t="str">
        <f ca="1">IFERROR(__xludf.DUMMYFUNCTION("""COMPUTED_VALUE"""),"Rarely")</f>
        <v>Rarely</v>
      </c>
      <c r="AK212" s="1" t="str">
        <f ca="1">IFERROR(__xludf.DUMMYFUNCTION("""COMPUTED_VALUE"""),"Rarely")</f>
        <v>Rarely</v>
      </c>
      <c r="AL212" s="1" t="str">
        <f ca="1">IFERROR(__xludf.DUMMYFUNCTION("""COMPUTED_VALUE"""),"Rarely")</f>
        <v>Rarely</v>
      </c>
      <c r="AM212" s="1" t="str">
        <f ca="1">IFERROR(__xludf.DUMMYFUNCTION("""COMPUTED_VALUE"""),"Rarely")</f>
        <v>Rarely</v>
      </c>
      <c r="AN212" s="1" t="str">
        <f ca="1">IFERROR(__xludf.DUMMYFUNCTION("""COMPUTED_VALUE"""),"Sometimes")</f>
        <v>Sometimes</v>
      </c>
      <c r="AO212" s="1" t="str">
        <f ca="1">IFERROR(__xludf.DUMMYFUNCTION("""COMPUTED_VALUE"""),"Rarely")</f>
        <v>Rarely</v>
      </c>
      <c r="AP212" s="1" t="str">
        <f ca="1">IFERROR(__xludf.DUMMYFUNCTION("""COMPUTED_VALUE"""),"Rarely")</f>
        <v>Rarely</v>
      </c>
      <c r="AQ212" s="1" t="str">
        <f ca="1">IFERROR(__xludf.DUMMYFUNCTION("""COMPUTED_VALUE"""),"Rarely")</f>
        <v>Rarely</v>
      </c>
      <c r="AR212" s="1" t="str">
        <f ca="1">IFERROR(__xludf.DUMMYFUNCTION("""COMPUTED_VALUE"""),"Never")</f>
        <v>Never</v>
      </c>
      <c r="AS212" s="1" t="str">
        <f ca="1">IFERROR(__xludf.DUMMYFUNCTION("""COMPUTED_VALUE"""),"Disagree")</f>
        <v>Disagree</v>
      </c>
      <c r="AT212" s="1" t="str">
        <f ca="1">IFERROR(__xludf.DUMMYFUNCTION("""COMPUTED_VALUE"""),"Agree")</f>
        <v>Agree</v>
      </c>
      <c r="AU212" s="1" t="str">
        <f ca="1">IFERROR(__xludf.DUMMYFUNCTION("""COMPUTED_VALUE"""),"Neutral")</f>
        <v>Neutral</v>
      </c>
      <c r="AV212" s="1" t="str">
        <f ca="1">IFERROR(__xludf.DUMMYFUNCTION("""COMPUTED_VALUE"""),"Disagree")</f>
        <v>Disagree</v>
      </c>
      <c r="AW212" s="1" t="str">
        <f ca="1">IFERROR(__xludf.DUMMYFUNCTION("""COMPUTED_VALUE"""),"Neutral")</f>
        <v>Neutral</v>
      </c>
      <c r="AX212" s="1" t="str">
        <f ca="1">IFERROR(__xludf.DUMMYFUNCTION("""COMPUTED_VALUE"""),"Agree")</f>
        <v>Agree</v>
      </c>
      <c r="AY212" s="1" t="str">
        <f ca="1">IFERROR(__xludf.DUMMYFUNCTION("""COMPUTED_VALUE"""),"Agree")</f>
        <v>Agree</v>
      </c>
      <c r="AZ212" s="1" t="str">
        <f ca="1">IFERROR(__xludf.DUMMYFUNCTION("""COMPUTED_VALUE"""),"Neutral")</f>
        <v>Neutral</v>
      </c>
      <c r="BA212" s="1" t="str">
        <f ca="1">IFERROR(__xludf.DUMMYFUNCTION("""COMPUTED_VALUE"""),"Disagree")</f>
        <v>Disagree</v>
      </c>
      <c r="BB212" s="1" t="str">
        <f ca="1">IFERROR(__xludf.DUMMYFUNCTION("""COMPUTED_VALUE"""),"Disagree")</f>
        <v>Disagree</v>
      </c>
      <c r="BC212" s="1" t="str">
        <f ca="1">IFERROR(__xludf.DUMMYFUNCTION("""COMPUTED_VALUE"""),"Exercise, Talk to others outside of the department about your hard shift")</f>
        <v>Exercise, Talk to others outside of the department about your hard shift</v>
      </c>
      <c r="BD212" s="1" t="str">
        <f ca="1">IFERROR(__xludf.DUMMYFUNCTION("""COMPUTED_VALUE"""),"Never")</f>
        <v>Never</v>
      </c>
      <c r="BF212" s="1">
        <f t="shared" ca="1" si="0"/>
        <v>1</v>
      </c>
      <c r="BG212" s="7">
        <f t="shared" ca="1" si="1"/>
        <v>3</v>
      </c>
      <c r="BH212" s="1">
        <f t="shared" ca="1" si="2"/>
        <v>4</v>
      </c>
      <c r="BI212" s="10">
        <f t="shared" ca="1" si="3"/>
        <v>1</v>
      </c>
      <c r="BJ212" s="10">
        <f t="shared" ca="1" si="4"/>
        <v>2</v>
      </c>
      <c r="BK212" s="10">
        <f t="shared" ca="1" si="5"/>
        <v>4</v>
      </c>
      <c r="BL212" s="10">
        <f t="shared" ref="BL212:BM212" ca="1" si="1260">IF(I212="Yes",1,IF(I212="No",2))</f>
        <v>1</v>
      </c>
      <c r="BM212" s="10">
        <f t="shared" ca="1" si="1260"/>
        <v>1</v>
      </c>
      <c r="BN212" s="10">
        <f t="shared" ca="1" si="7"/>
        <v>2</v>
      </c>
      <c r="BO212" s="10">
        <f t="shared" ref="BO212:BP212" ca="1" si="1261">IF(L212="Strongly Disagree",1,IF(L212="Disagree",2,IF(L212="Neutral",3,IF(L212="Agree",4,IF(L212="Strongly Agree",5)))))</f>
        <v>4</v>
      </c>
      <c r="BP212" s="10">
        <f t="shared" ca="1" si="1261"/>
        <v>5</v>
      </c>
      <c r="BQ212" s="10">
        <f t="shared" ca="1" si="9"/>
        <v>1</v>
      </c>
      <c r="BR212" s="1">
        <f t="shared" ca="1" si="10"/>
        <v>3</v>
      </c>
      <c r="BS212" s="10">
        <f t="shared" ref="BS212:CB212" ca="1" si="1262">IF(P212="Not at all",1,IF(P212="A little bit",2,IF(P212="Moderately",3,IF(P212="Quite a bit",4,IF(P212="Extremely",5)))))</f>
        <v>3</v>
      </c>
      <c r="BT212" s="10">
        <f t="shared" ca="1" si="1262"/>
        <v>4</v>
      </c>
      <c r="BU212" s="10">
        <f t="shared" ca="1" si="1262"/>
        <v>4</v>
      </c>
      <c r="BV212" s="10">
        <f t="shared" ca="1" si="1262"/>
        <v>4</v>
      </c>
      <c r="BW212" s="10">
        <f t="shared" ca="1" si="1262"/>
        <v>4</v>
      </c>
      <c r="BX212" s="10">
        <f t="shared" ca="1" si="1262"/>
        <v>4</v>
      </c>
      <c r="BY212" s="10">
        <f t="shared" ca="1" si="1262"/>
        <v>4</v>
      </c>
      <c r="BZ212" s="10">
        <f t="shared" ca="1" si="1262"/>
        <v>4</v>
      </c>
      <c r="CA212" s="10">
        <f t="shared" ca="1" si="1262"/>
        <v>4</v>
      </c>
      <c r="CB212" s="10">
        <f t="shared" ca="1" si="1262"/>
        <v>4</v>
      </c>
      <c r="CC212" s="10">
        <f t="shared" ca="1" si="12"/>
        <v>4</v>
      </c>
      <c r="CD212" s="10">
        <f t="shared" ref="CD212:CH212" ca="1" si="1263">IF(AA212="Not at all",1,IF(AA212="A little bit",2,IF(AA212="Moderately",3,IF(AA212="Quite a bit",4,IF(AA212="Extremely",5)))))</f>
        <v>2</v>
      </c>
      <c r="CE212" s="10">
        <f t="shared" ca="1" si="1263"/>
        <v>5</v>
      </c>
      <c r="CF212" s="10">
        <f t="shared" ca="1" si="1263"/>
        <v>5</v>
      </c>
      <c r="CG212" s="10">
        <f t="shared" ca="1" si="1263"/>
        <v>2</v>
      </c>
      <c r="CH212" s="10">
        <f t="shared" ca="1" si="1263"/>
        <v>2</v>
      </c>
      <c r="CI212" s="10">
        <f t="shared" ref="CI212:CT212" ca="1" si="1264">IF(AF212="Never",1,IF(AF212="Rarely",2,IF(AF212="Sometimes",3,IF(AF212="Often",4,IF(AF212="Very Often",5)))))</f>
        <v>3</v>
      </c>
      <c r="CJ212" s="10">
        <f t="shared" ca="1" si="1264"/>
        <v>3</v>
      </c>
      <c r="CK212" s="10">
        <f t="shared" ca="1" si="1264"/>
        <v>3</v>
      </c>
      <c r="CL212" s="10">
        <f t="shared" ca="1" si="1264"/>
        <v>2</v>
      </c>
      <c r="CM212" s="10">
        <f t="shared" ca="1" si="1264"/>
        <v>2</v>
      </c>
      <c r="CN212" s="10">
        <f t="shared" ca="1" si="1264"/>
        <v>2</v>
      </c>
      <c r="CO212" s="10">
        <f t="shared" ca="1" si="1264"/>
        <v>2</v>
      </c>
      <c r="CP212" s="10">
        <f t="shared" ca="1" si="1264"/>
        <v>2</v>
      </c>
      <c r="CQ212" s="10">
        <f t="shared" ca="1" si="1264"/>
        <v>3</v>
      </c>
      <c r="CR212" s="10">
        <f t="shared" ca="1" si="1264"/>
        <v>2</v>
      </c>
      <c r="CS212" s="10">
        <f t="shared" ca="1" si="1264"/>
        <v>2</v>
      </c>
      <c r="CT212" s="10">
        <f t="shared" ca="1" si="1264"/>
        <v>2</v>
      </c>
      <c r="CU212" s="10">
        <f t="shared" ca="1" si="15"/>
        <v>1</v>
      </c>
      <c r="CV212" s="1">
        <f t="shared" ref="CV212:DE212" ca="1" si="1265">IF(AS212="Strongly Disagree",1,IF(AS212="Disagree",2,IF(AS212="Neutral",3,IF(AS212="Agree",4,IF(AS212="Strongly Agree",5)))))</f>
        <v>2</v>
      </c>
      <c r="CW212" s="1">
        <f t="shared" ca="1" si="1265"/>
        <v>4</v>
      </c>
      <c r="CX212" s="1">
        <f t="shared" ca="1" si="1265"/>
        <v>3</v>
      </c>
      <c r="CY212" s="1">
        <f t="shared" ca="1" si="1265"/>
        <v>2</v>
      </c>
      <c r="CZ212" s="1">
        <f t="shared" ca="1" si="1265"/>
        <v>3</v>
      </c>
      <c r="DA212" s="1">
        <f t="shared" ca="1" si="1265"/>
        <v>4</v>
      </c>
      <c r="DB212" s="1">
        <f t="shared" ca="1" si="1265"/>
        <v>4</v>
      </c>
      <c r="DC212" s="1">
        <f t="shared" ca="1" si="1265"/>
        <v>3</v>
      </c>
      <c r="DD212" s="1">
        <f t="shared" ca="1" si="1265"/>
        <v>2</v>
      </c>
      <c r="DE212" s="1">
        <f t="shared" ca="1" si="1265"/>
        <v>2</v>
      </c>
      <c r="DG212" s="1">
        <f t="shared" ca="1" si="17"/>
        <v>1</v>
      </c>
    </row>
    <row r="213" spans="1:111" ht="15">
      <c r="A213" s="8">
        <f ca="1">IFERROR(__xludf.DUMMYFUNCTION("""COMPUTED_VALUE"""),43804.3630038078)</f>
        <v>43804.363003807797</v>
      </c>
      <c r="B213" s="1" t="str">
        <f ca="1">IFERROR(__xludf.DUMMYFUNCTION("""COMPUTED_VALUE"""),"Yes")</f>
        <v>Yes</v>
      </c>
      <c r="C213" s="3" t="str">
        <f ca="1">IFERROR(__xludf.DUMMYFUNCTION("""COMPUTED_VALUE"""),"Sworn Officer")</f>
        <v>Sworn Officer</v>
      </c>
      <c r="D213" s="1" t="str">
        <f ca="1">IFERROR(__xludf.DUMMYFUNCTION("""COMPUTED_VALUE"""),"7-13 years")</f>
        <v>7-13 years</v>
      </c>
      <c r="E213" s="1" t="str">
        <f ca="1">IFERROR(__xludf.DUMMYFUNCTION("""COMPUTED_VALUE"""),"A little bit")</f>
        <v>A little bit</v>
      </c>
      <c r="F213" s="1" t="str">
        <f ca="1">IFERROR(__xludf.DUMMYFUNCTION("""COMPUTED_VALUE"""),"Yes")</f>
        <v>Yes</v>
      </c>
      <c r="G213" s="1" t="str">
        <f ca="1">IFERROR(__xludf.DUMMYFUNCTION("""COMPUTED_VALUE"""),"Often")</f>
        <v>Often</v>
      </c>
      <c r="H213" s="1" t="str">
        <f ca="1">IFERROR(__xludf.DUMMYFUNCTION("""COMPUTED_VALUE"""),"Moderately")</f>
        <v>Moderately</v>
      </c>
      <c r="I213" s="1" t="str">
        <f ca="1">IFERROR(__xludf.DUMMYFUNCTION("""COMPUTED_VALUE"""),"Yes")</f>
        <v>Yes</v>
      </c>
      <c r="J213" s="1" t="str">
        <f ca="1">IFERROR(__xludf.DUMMYFUNCTION("""COMPUTED_VALUE"""),"Yes")</f>
        <v>Yes</v>
      </c>
      <c r="K213" s="1" t="str">
        <f ca="1">IFERROR(__xludf.DUMMYFUNCTION("""COMPUTED_VALUE"""),"Often")</f>
        <v>Often</v>
      </c>
      <c r="L213" s="1" t="str">
        <f ca="1">IFERROR(__xludf.DUMMYFUNCTION("""COMPUTED_VALUE"""),"Agree")</f>
        <v>Agree</v>
      </c>
      <c r="M213" s="1" t="str">
        <f ca="1">IFERROR(__xludf.DUMMYFUNCTION("""COMPUTED_VALUE"""),"Agree")</f>
        <v>Agree</v>
      </c>
      <c r="N213" s="1" t="str">
        <f ca="1">IFERROR(__xludf.DUMMYFUNCTION("""COMPUTED_VALUE"""),"Extremely")</f>
        <v>Extremely</v>
      </c>
      <c r="O213" s="1" t="str">
        <f ca="1">IFERROR(__xludf.DUMMYFUNCTION("""COMPUTED_VALUE"""),"Strongly agree")</f>
        <v>Strongly agree</v>
      </c>
      <c r="P213" s="1" t="str">
        <f ca="1">IFERROR(__xludf.DUMMYFUNCTION("""COMPUTED_VALUE"""),"A little bit")</f>
        <v>A little bit</v>
      </c>
      <c r="Q213" s="1" t="str">
        <f ca="1">IFERROR(__xludf.DUMMYFUNCTION("""COMPUTED_VALUE"""),"Moderately")</f>
        <v>Moderately</v>
      </c>
      <c r="R213" s="1" t="str">
        <f ca="1">IFERROR(__xludf.DUMMYFUNCTION("""COMPUTED_VALUE"""),"Extremely")</f>
        <v>Extremely</v>
      </c>
      <c r="S213" s="1" t="str">
        <f ca="1">IFERROR(__xludf.DUMMYFUNCTION("""COMPUTED_VALUE"""),"Quite a bit")</f>
        <v>Quite a bit</v>
      </c>
      <c r="T213" s="1" t="str">
        <f ca="1">IFERROR(__xludf.DUMMYFUNCTION("""COMPUTED_VALUE"""),"Quite a bit")</f>
        <v>Quite a bit</v>
      </c>
      <c r="U213" s="1" t="str">
        <f ca="1">IFERROR(__xludf.DUMMYFUNCTION("""COMPUTED_VALUE"""),"Quite a bit")</f>
        <v>Quite a bit</v>
      </c>
      <c r="V213" s="1" t="str">
        <f ca="1">IFERROR(__xludf.DUMMYFUNCTION("""COMPUTED_VALUE"""),"Quite a bit")</f>
        <v>Quite a bit</v>
      </c>
      <c r="W213" s="1" t="str">
        <f ca="1">IFERROR(__xludf.DUMMYFUNCTION("""COMPUTED_VALUE"""),"Extremely")</f>
        <v>Extremely</v>
      </c>
      <c r="X213" s="1" t="str">
        <f ca="1">IFERROR(__xludf.DUMMYFUNCTION("""COMPUTED_VALUE"""),"Moderately")</f>
        <v>Moderately</v>
      </c>
      <c r="Y213" s="1" t="str">
        <f ca="1">IFERROR(__xludf.DUMMYFUNCTION("""COMPUTED_VALUE"""),"Extremely")</f>
        <v>Extremely</v>
      </c>
      <c r="Z213" s="1" t="str">
        <f ca="1">IFERROR(__xludf.DUMMYFUNCTION("""COMPUTED_VALUE"""),"Negatively")</f>
        <v>Negatively</v>
      </c>
      <c r="AA213" s="1" t="str">
        <f ca="1">IFERROR(__xludf.DUMMYFUNCTION("""COMPUTED_VALUE"""),"Extremely")</f>
        <v>Extremely</v>
      </c>
      <c r="AB213" s="1" t="str">
        <f ca="1">IFERROR(__xludf.DUMMYFUNCTION("""COMPUTED_VALUE"""),"Moderately")</f>
        <v>Moderately</v>
      </c>
      <c r="AC213" s="1" t="str">
        <f ca="1">IFERROR(__xludf.DUMMYFUNCTION("""COMPUTED_VALUE"""),"Moderately")</f>
        <v>Moderately</v>
      </c>
      <c r="AD213" s="1" t="str">
        <f ca="1">IFERROR(__xludf.DUMMYFUNCTION("""COMPUTED_VALUE"""),"Not at all")</f>
        <v>Not at all</v>
      </c>
      <c r="AE213" s="1" t="str">
        <f ca="1">IFERROR(__xludf.DUMMYFUNCTION("""COMPUTED_VALUE"""),"Not at all")</f>
        <v>Not at all</v>
      </c>
      <c r="AF213" s="1" t="str">
        <f ca="1">IFERROR(__xludf.DUMMYFUNCTION("""COMPUTED_VALUE"""),"Very Often")</f>
        <v>Very Often</v>
      </c>
      <c r="AG213" s="1" t="str">
        <f ca="1">IFERROR(__xludf.DUMMYFUNCTION("""COMPUTED_VALUE"""),"Rarely")</f>
        <v>Rarely</v>
      </c>
      <c r="AH213" s="1" t="str">
        <f ca="1">IFERROR(__xludf.DUMMYFUNCTION("""COMPUTED_VALUE"""),"Never")</f>
        <v>Never</v>
      </c>
      <c r="AI213" s="1" t="str">
        <f ca="1">IFERROR(__xludf.DUMMYFUNCTION("""COMPUTED_VALUE"""),"Very Often")</f>
        <v>Very Often</v>
      </c>
      <c r="AJ213" s="1" t="str">
        <f ca="1">IFERROR(__xludf.DUMMYFUNCTION("""COMPUTED_VALUE"""),"Sometimes")</f>
        <v>Sometimes</v>
      </c>
      <c r="AK213" s="1" t="str">
        <f ca="1">IFERROR(__xludf.DUMMYFUNCTION("""COMPUTED_VALUE"""),"Sometimes")</f>
        <v>Sometimes</v>
      </c>
      <c r="AL213" s="1" t="str">
        <f ca="1">IFERROR(__xludf.DUMMYFUNCTION("""COMPUTED_VALUE"""),"Sometimes")</f>
        <v>Sometimes</v>
      </c>
      <c r="AM213" s="1" t="str">
        <f ca="1">IFERROR(__xludf.DUMMYFUNCTION("""COMPUTED_VALUE"""),"Sometimes")</f>
        <v>Sometimes</v>
      </c>
      <c r="AN213" s="1" t="str">
        <f ca="1">IFERROR(__xludf.DUMMYFUNCTION("""COMPUTED_VALUE"""),"Often")</f>
        <v>Often</v>
      </c>
      <c r="AO213" s="1" t="str">
        <f ca="1">IFERROR(__xludf.DUMMYFUNCTION("""COMPUTED_VALUE"""),"Sometimes")</f>
        <v>Sometimes</v>
      </c>
      <c r="AP213" s="1" t="str">
        <f ca="1">IFERROR(__xludf.DUMMYFUNCTION("""COMPUTED_VALUE"""),"Often")</f>
        <v>Often</v>
      </c>
      <c r="AQ213" s="1" t="str">
        <f ca="1">IFERROR(__xludf.DUMMYFUNCTION("""COMPUTED_VALUE"""),"Never")</f>
        <v>Never</v>
      </c>
      <c r="AR213" s="1" t="str">
        <f ca="1">IFERROR(__xludf.DUMMYFUNCTION("""COMPUTED_VALUE"""),"Never")</f>
        <v>Never</v>
      </c>
      <c r="AS213" s="1" t="str">
        <f ca="1">IFERROR(__xludf.DUMMYFUNCTION("""COMPUTED_VALUE"""),"Agree")</f>
        <v>Agree</v>
      </c>
      <c r="AT213" s="1" t="str">
        <f ca="1">IFERROR(__xludf.DUMMYFUNCTION("""COMPUTED_VALUE"""),"Agree")</f>
        <v>Agree</v>
      </c>
      <c r="AU213" s="1" t="str">
        <f ca="1">IFERROR(__xludf.DUMMYFUNCTION("""COMPUTED_VALUE"""),"Strongly Agree")</f>
        <v>Strongly Agree</v>
      </c>
      <c r="AV213" s="1" t="str">
        <f ca="1">IFERROR(__xludf.DUMMYFUNCTION("""COMPUTED_VALUE"""),"Strongly Disagree")</f>
        <v>Strongly Disagree</v>
      </c>
      <c r="AW213" s="1" t="str">
        <f ca="1">IFERROR(__xludf.DUMMYFUNCTION("""COMPUTED_VALUE"""),"Strongly Agree")</f>
        <v>Strongly Agree</v>
      </c>
      <c r="AX213" s="1" t="str">
        <f ca="1">IFERROR(__xludf.DUMMYFUNCTION("""COMPUTED_VALUE"""),"Strongly Agree")</f>
        <v>Strongly Agree</v>
      </c>
      <c r="AY213" s="1" t="str">
        <f ca="1">IFERROR(__xludf.DUMMYFUNCTION("""COMPUTED_VALUE"""),"Strongly Agree")</f>
        <v>Strongly Agree</v>
      </c>
      <c r="AZ213" s="1" t="str">
        <f ca="1">IFERROR(__xludf.DUMMYFUNCTION("""COMPUTED_VALUE"""),"Disagree")</f>
        <v>Disagree</v>
      </c>
      <c r="BA213" s="1" t="str">
        <f ca="1">IFERROR(__xludf.DUMMYFUNCTION("""COMPUTED_VALUE"""),"Strongly Agree")</f>
        <v>Strongly Agree</v>
      </c>
      <c r="BB213" s="1" t="str">
        <f ca="1">IFERROR(__xludf.DUMMYFUNCTION("""COMPUTED_VALUE"""),"Strongly Agree")</f>
        <v>Strongly Agree</v>
      </c>
      <c r="BC213" s="1" t="str">
        <f ca="1">IFERROR(__xludf.DUMMYFUNCTION("""COMPUTED_VALUE"""),"Isolate Yourself, Exercise, Meditation/ Mindfulness, Talk to others outside of the department about your hard shift")</f>
        <v>Isolate Yourself, Exercise, Meditation/ Mindfulness, Talk to others outside of the department about your hard shift</v>
      </c>
      <c r="BD213" s="1" t="str">
        <f ca="1">IFERROR(__xludf.DUMMYFUNCTION("""COMPUTED_VALUE"""),"Never")</f>
        <v>Never</v>
      </c>
      <c r="BF213" s="1">
        <f t="shared" ca="1" si="0"/>
        <v>1</v>
      </c>
      <c r="BG213" s="7">
        <f t="shared" ca="1" si="1"/>
        <v>2</v>
      </c>
      <c r="BH213" s="1">
        <f t="shared" ca="1" si="2"/>
        <v>2</v>
      </c>
      <c r="BI213" s="10">
        <f t="shared" ca="1" si="3"/>
        <v>1</v>
      </c>
      <c r="BJ213" s="10">
        <f t="shared" ca="1" si="4"/>
        <v>4</v>
      </c>
      <c r="BK213" s="10">
        <f t="shared" ca="1" si="5"/>
        <v>3</v>
      </c>
      <c r="BL213" s="10">
        <f t="shared" ref="BL213:BM213" ca="1" si="1266">IF(I213="Yes",1,IF(I213="No",2))</f>
        <v>1</v>
      </c>
      <c r="BM213" s="10">
        <f t="shared" ca="1" si="1266"/>
        <v>1</v>
      </c>
      <c r="BN213" s="10">
        <f t="shared" ca="1" si="7"/>
        <v>4</v>
      </c>
      <c r="BO213" s="10">
        <f t="shared" ref="BO213:BP213" ca="1" si="1267">IF(L213="Strongly Disagree",1,IF(L213="Disagree",2,IF(L213="Neutral",3,IF(L213="Agree",4,IF(L213="Strongly Agree",5)))))</f>
        <v>4</v>
      </c>
      <c r="BP213" s="10">
        <f t="shared" ca="1" si="1267"/>
        <v>4</v>
      </c>
      <c r="BQ213" s="10">
        <f t="shared" ca="1" si="9"/>
        <v>5</v>
      </c>
      <c r="BR213" s="1">
        <f t="shared" ca="1" si="10"/>
        <v>5</v>
      </c>
      <c r="BS213" s="10">
        <f t="shared" ref="BS213:CB213" ca="1" si="1268">IF(P213="Not at all",1,IF(P213="A little bit",2,IF(P213="Moderately",3,IF(P213="Quite a bit",4,IF(P213="Extremely",5)))))</f>
        <v>2</v>
      </c>
      <c r="BT213" s="10">
        <f t="shared" ca="1" si="1268"/>
        <v>3</v>
      </c>
      <c r="BU213" s="10">
        <f t="shared" ca="1" si="1268"/>
        <v>5</v>
      </c>
      <c r="BV213" s="10">
        <f t="shared" ca="1" si="1268"/>
        <v>4</v>
      </c>
      <c r="BW213" s="10">
        <f t="shared" ca="1" si="1268"/>
        <v>4</v>
      </c>
      <c r="BX213" s="10">
        <f t="shared" ca="1" si="1268"/>
        <v>4</v>
      </c>
      <c r="BY213" s="10">
        <f t="shared" ca="1" si="1268"/>
        <v>4</v>
      </c>
      <c r="BZ213" s="10">
        <f t="shared" ca="1" si="1268"/>
        <v>5</v>
      </c>
      <c r="CA213" s="10">
        <f t="shared" ca="1" si="1268"/>
        <v>3</v>
      </c>
      <c r="CB213" s="10">
        <f t="shared" ca="1" si="1268"/>
        <v>5</v>
      </c>
      <c r="CC213" s="10">
        <f t="shared" ca="1" si="12"/>
        <v>1</v>
      </c>
      <c r="CD213" s="10">
        <f t="shared" ref="CD213:CH213" ca="1" si="1269">IF(AA213="Not at all",1,IF(AA213="A little bit",2,IF(AA213="Moderately",3,IF(AA213="Quite a bit",4,IF(AA213="Extremely",5)))))</f>
        <v>5</v>
      </c>
      <c r="CE213" s="10">
        <f t="shared" ca="1" si="1269"/>
        <v>3</v>
      </c>
      <c r="CF213" s="10">
        <f t="shared" ca="1" si="1269"/>
        <v>3</v>
      </c>
      <c r="CG213" s="10">
        <f t="shared" ca="1" si="1269"/>
        <v>1</v>
      </c>
      <c r="CH213" s="10">
        <f t="shared" ca="1" si="1269"/>
        <v>1</v>
      </c>
      <c r="CI213" s="10">
        <f t="shared" ref="CI213:CT213" ca="1" si="1270">IF(AF213="Never",1,IF(AF213="Rarely",2,IF(AF213="Sometimes",3,IF(AF213="Often",4,IF(AF213="Very Often",5)))))</f>
        <v>5</v>
      </c>
      <c r="CJ213" s="10">
        <f t="shared" ca="1" si="1270"/>
        <v>2</v>
      </c>
      <c r="CK213" s="10">
        <f t="shared" ca="1" si="1270"/>
        <v>1</v>
      </c>
      <c r="CL213" s="10">
        <f t="shared" ca="1" si="1270"/>
        <v>5</v>
      </c>
      <c r="CM213" s="10">
        <f t="shared" ca="1" si="1270"/>
        <v>3</v>
      </c>
      <c r="CN213" s="10">
        <f t="shared" ca="1" si="1270"/>
        <v>3</v>
      </c>
      <c r="CO213" s="10">
        <f t="shared" ca="1" si="1270"/>
        <v>3</v>
      </c>
      <c r="CP213" s="10">
        <f t="shared" ca="1" si="1270"/>
        <v>3</v>
      </c>
      <c r="CQ213" s="10">
        <f t="shared" ca="1" si="1270"/>
        <v>4</v>
      </c>
      <c r="CR213" s="10">
        <f t="shared" ca="1" si="1270"/>
        <v>3</v>
      </c>
      <c r="CS213" s="10">
        <f t="shared" ca="1" si="1270"/>
        <v>4</v>
      </c>
      <c r="CT213" s="10">
        <f t="shared" ca="1" si="1270"/>
        <v>1</v>
      </c>
      <c r="CU213" s="10">
        <f t="shared" ca="1" si="15"/>
        <v>1</v>
      </c>
      <c r="CV213" s="1">
        <f t="shared" ref="CV213:DE213" ca="1" si="1271">IF(AS213="Strongly Disagree",1,IF(AS213="Disagree",2,IF(AS213="Neutral",3,IF(AS213="Agree",4,IF(AS213="Strongly Agree",5)))))</f>
        <v>4</v>
      </c>
      <c r="CW213" s="1">
        <f t="shared" ca="1" si="1271"/>
        <v>4</v>
      </c>
      <c r="CX213" s="1">
        <f t="shared" ca="1" si="1271"/>
        <v>5</v>
      </c>
      <c r="CY213" s="1">
        <f t="shared" ca="1" si="1271"/>
        <v>1</v>
      </c>
      <c r="CZ213" s="1">
        <f t="shared" ca="1" si="1271"/>
        <v>5</v>
      </c>
      <c r="DA213" s="1">
        <f t="shared" ca="1" si="1271"/>
        <v>5</v>
      </c>
      <c r="DB213" s="1">
        <f t="shared" ca="1" si="1271"/>
        <v>5</v>
      </c>
      <c r="DC213" s="1">
        <f t="shared" ca="1" si="1271"/>
        <v>2</v>
      </c>
      <c r="DD213" s="1">
        <f t="shared" ca="1" si="1271"/>
        <v>5</v>
      </c>
      <c r="DE213" s="1">
        <f t="shared" ca="1" si="1271"/>
        <v>5</v>
      </c>
      <c r="DG213" s="1">
        <f t="shared" ca="1" si="17"/>
        <v>1</v>
      </c>
    </row>
    <row r="214" spans="1:111" ht="15">
      <c r="A214" s="8">
        <f ca="1">IFERROR(__xludf.DUMMYFUNCTION("""COMPUTED_VALUE"""),43804.3746466435)</f>
        <v>43804.374646643497</v>
      </c>
      <c r="B214" s="1" t="str">
        <f ca="1">IFERROR(__xludf.DUMMYFUNCTION("""COMPUTED_VALUE"""),"Yes")</f>
        <v>Yes</v>
      </c>
      <c r="C214" s="3" t="str">
        <f ca="1">IFERROR(__xludf.DUMMYFUNCTION("""COMPUTED_VALUE"""),"Law Enforcement Professional  (Dispatch or other Civilian Department Member )")</f>
        <v>Law Enforcement Professional  (Dispatch or other Civilian Department Member )</v>
      </c>
      <c r="D214" s="1" t="str">
        <f ca="1">IFERROR(__xludf.DUMMYFUNCTION("""COMPUTED_VALUE"""),"14-20 years")</f>
        <v>14-20 years</v>
      </c>
      <c r="E214" s="1" t="str">
        <f ca="1">IFERROR(__xludf.DUMMYFUNCTION("""COMPUTED_VALUE"""),"A little bit")</f>
        <v>A little bit</v>
      </c>
      <c r="F214" s="1" t="str">
        <f ca="1">IFERROR(__xludf.DUMMYFUNCTION("""COMPUTED_VALUE"""),"Yes")</f>
        <v>Yes</v>
      </c>
      <c r="G214" s="1" t="str">
        <f ca="1">IFERROR(__xludf.DUMMYFUNCTION("""COMPUTED_VALUE"""),"Sometimes")</f>
        <v>Sometimes</v>
      </c>
      <c r="H214" s="1" t="str">
        <f ca="1">IFERROR(__xludf.DUMMYFUNCTION("""COMPUTED_VALUE"""),"A little bit")</f>
        <v>A little bit</v>
      </c>
      <c r="I214" s="1" t="str">
        <f ca="1">IFERROR(__xludf.DUMMYFUNCTION("""COMPUTED_VALUE"""),"Yes")</f>
        <v>Yes</v>
      </c>
      <c r="J214" s="1" t="str">
        <f ca="1">IFERROR(__xludf.DUMMYFUNCTION("""COMPUTED_VALUE"""),"Yes")</f>
        <v>Yes</v>
      </c>
      <c r="K214" s="1" t="str">
        <f ca="1">IFERROR(__xludf.DUMMYFUNCTION("""COMPUTED_VALUE"""),"Sometimes")</f>
        <v>Sometimes</v>
      </c>
      <c r="L214" s="1" t="str">
        <f ca="1">IFERROR(__xludf.DUMMYFUNCTION("""COMPUTED_VALUE"""),"Agree")</f>
        <v>Agree</v>
      </c>
      <c r="M214" s="1" t="str">
        <f ca="1">IFERROR(__xludf.DUMMYFUNCTION("""COMPUTED_VALUE"""),"Agree")</f>
        <v>Agree</v>
      </c>
      <c r="N214" s="1" t="str">
        <f ca="1">IFERROR(__xludf.DUMMYFUNCTION("""COMPUTED_VALUE"""),"Quite a bit")</f>
        <v>Quite a bit</v>
      </c>
      <c r="O214" s="1" t="str">
        <f ca="1">IFERROR(__xludf.DUMMYFUNCTION("""COMPUTED_VALUE"""),"Neutral")</f>
        <v>Neutral</v>
      </c>
      <c r="P214" s="1" t="str">
        <f ca="1">IFERROR(__xludf.DUMMYFUNCTION("""COMPUTED_VALUE"""),"Moderately")</f>
        <v>Moderately</v>
      </c>
      <c r="Q214" s="1" t="str">
        <f ca="1">IFERROR(__xludf.DUMMYFUNCTION("""COMPUTED_VALUE"""),"Quite a bit")</f>
        <v>Quite a bit</v>
      </c>
      <c r="R214" s="1" t="str">
        <f ca="1">IFERROR(__xludf.DUMMYFUNCTION("""COMPUTED_VALUE"""),"Moderately")</f>
        <v>Moderately</v>
      </c>
      <c r="S214" s="1" t="str">
        <f ca="1">IFERROR(__xludf.DUMMYFUNCTION("""COMPUTED_VALUE"""),"A little bit")</f>
        <v>A little bit</v>
      </c>
      <c r="T214" s="1" t="str">
        <f ca="1">IFERROR(__xludf.DUMMYFUNCTION("""COMPUTED_VALUE"""),"A little bit")</f>
        <v>A little bit</v>
      </c>
      <c r="U214" s="1" t="str">
        <f ca="1">IFERROR(__xludf.DUMMYFUNCTION("""COMPUTED_VALUE"""),"A little bit")</f>
        <v>A little bit</v>
      </c>
      <c r="V214" s="1" t="str">
        <f ca="1">IFERROR(__xludf.DUMMYFUNCTION("""COMPUTED_VALUE"""),"Moderately")</f>
        <v>Moderately</v>
      </c>
      <c r="W214" s="1" t="str">
        <f ca="1">IFERROR(__xludf.DUMMYFUNCTION("""COMPUTED_VALUE"""),"Quite a bit")</f>
        <v>Quite a bit</v>
      </c>
      <c r="X214" s="1" t="str">
        <f ca="1">IFERROR(__xludf.DUMMYFUNCTION("""COMPUTED_VALUE"""),"Quite a bit")</f>
        <v>Quite a bit</v>
      </c>
      <c r="Y214" s="1" t="str">
        <f ca="1">IFERROR(__xludf.DUMMYFUNCTION("""COMPUTED_VALUE"""),"Quite a bit")</f>
        <v>Quite a bit</v>
      </c>
      <c r="Z214" s="1" t="str">
        <f ca="1">IFERROR(__xludf.DUMMYFUNCTION("""COMPUTED_VALUE"""),"Not at all")</f>
        <v>Not at all</v>
      </c>
      <c r="AA214" s="1" t="str">
        <f ca="1">IFERROR(__xludf.DUMMYFUNCTION("""COMPUTED_VALUE"""),"Moderately")</f>
        <v>Moderately</v>
      </c>
      <c r="AB214" s="1" t="str">
        <f ca="1">IFERROR(__xludf.DUMMYFUNCTION("""COMPUTED_VALUE"""),"A little bit")</f>
        <v>A little bit</v>
      </c>
      <c r="AC214" s="1" t="str">
        <f ca="1">IFERROR(__xludf.DUMMYFUNCTION("""COMPUTED_VALUE"""),"A little bit")</f>
        <v>A little bit</v>
      </c>
      <c r="AD214" s="1" t="str">
        <f ca="1">IFERROR(__xludf.DUMMYFUNCTION("""COMPUTED_VALUE"""),"Not at all")</f>
        <v>Not at all</v>
      </c>
      <c r="AE214" s="1" t="str">
        <f ca="1">IFERROR(__xludf.DUMMYFUNCTION("""COMPUTED_VALUE"""),"A little bit")</f>
        <v>A little bit</v>
      </c>
      <c r="AF214" s="1" t="str">
        <f ca="1">IFERROR(__xludf.DUMMYFUNCTION("""COMPUTED_VALUE"""),"Sometimes")</f>
        <v>Sometimes</v>
      </c>
      <c r="AG214" s="1" t="str">
        <f ca="1">IFERROR(__xludf.DUMMYFUNCTION("""COMPUTED_VALUE"""),"Often")</f>
        <v>Often</v>
      </c>
      <c r="AH214" s="1" t="str">
        <f ca="1">IFERROR(__xludf.DUMMYFUNCTION("""COMPUTED_VALUE"""),"Sometimes")</f>
        <v>Sometimes</v>
      </c>
      <c r="AI214" s="1" t="str">
        <f ca="1">IFERROR(__xludf.DUMMYFUNCTION("""COMPUTED_VALUE"""),"Sometimes")</f>
        <v>Sometimes</v>
      </c>
      <c r="AJ214" s="1" t="str">
        <f ca="1">IFERROR(__xludf.DUMMYFUNCTION("""COMPUTED_VALUE"""),"Sometimes")</f>
        <v>Sometimes</v>
      </c>
      <c r="AK214" s="1" t="str">
        <f ca="1">IFERROR(__xludf.DUMMYFUNCTION("""COMPUTED_VALUE"""),"Sometimes")</f>
        <v>Sometimes</v>
      </c>
      <c r="AL214" s="1" t="str">
        <f ca="1">IFERROR(__xludf.DUMMYFUNCTION("""COMPUTED_VALUE"""),"Sometimes")</f>
        <v>Sometimes</v>
      </c>
      <c r="AM214" s="1" t="str">
        <f ca="1">IFERROR(__xludf.DUMMYFUNCTION("""COMPUTED_VALUE"""),"Never")</f>
        <v>Never</v>
      </c>
      <c r="AN214" s="1" t="str">
        <f ca="1">IFERROR(__xludf.DUMMYFUNCTION("""COMPUTED_VALUE"""),"Sometimes")</f>
        <v>Sometimes</v>
      </c>
      <c r="AO214" s="1" t="str">
        <f ca="1">IFERROR(__xludf.DUMMYFUNCTION("""COMPUTED_VALUE"""),"Rarely")</f>
        <v>Rarely</v>
      </c>
      <c r="AP214" s="1" t="str">
        <f ca="1">IFERROR(__xludf.DUMMYFUNCTION("""COMPUTED_VALUE"""),"Never")</f>
        <v>Never</v>
      </c>
      <c r="AQ214" s="1" t="str">
        <f ca="1">IFERROR(__xludf.DUMMYFUNCTION("""COMPUTED_VALUE"""),"Never")</f>
        <v>Never</v>
      </c>
      <c r="AR214" s="1" t="str">
        <f ca="1">IFERROR(__xludf.DUMMYFUNCTION("""COMPUTED_VALUE"""),"Never")</f>
        <v>Never</v>
      </c>
      <c r="AS214" s="1" t="str">
        <f ca="1">IFERROR(__xludf.DUMMYFUNCTION("""COMPUTED_VALUE"""),"Disagree")</f>
        <v>Disagree</v>
      </c>
      <c r="AT214" s="1" t="str">
        <f ca="1">IFERROR(__xludf.DUMMYFUNCTION("""COMPUTED_VALUE"""),"Disagree")</f>
        <v>Disagree</v>
      </c>
      <c r="AU214" s="1" t="str">
        <f ca="1">IFERROR(__xludf.DUMMYFUNCTION("""COMPUTED_VALUE"""),"Disagree")</f>
        <v>Disagree</v>
      </c>
      <c r="AV214" s="1" t="str">
        <f ca="1">IFERROR(__xludf.DUMMYFUNCTION("""COMPUTED_VALUE"""),"Strongly Disagree")</f>
        <v>Strongly Disagree</v>
      </c>
      <c r="AW214" s="1" t="str">
        <f ca="1">IFERROR(__xludf.DUMMYFUNCTION("""COMPUTED_VALUE"""),"Neutral")</f>
        <v>Neutral</v>
      </c>
      <c r="AX214" s="1" t="str">
        <f ca="1">IFERROR(__xludf.DUMMYFUNCTION("""COMPUTED_VALUE"""),"Neutral")</f>
        <v>Neutral</v>
      </c>
      <c r="AY214" s="1" t="str">
        <f ca="1">IFERROR(__xludf.DUMMYFUNCTION("""COMPUTED_VALUE"""),"Agree")</f>
        <v>Agree</v>
      </c>
      <c r="AZ214" s="1" t="str">
        <f ca="1">IFERROR(__xludf.DUMMYFUNCTION("""COMPUTED_VALUE"""),"Neutral")</f>
        <v>Neutral</v>
      </c>
      <c r="BA214" s="1" t="str">
        <f ca="1">IFERROR(__xludf.DUMMYFUNCTION("""COMPUTED_VALUE"""),"Agree")</f>
        <v>Agree</v>
      </c>
      <c r="BB214" s="1" t="str">
        <f ca="1">IFERROR(__xludf.DUMMYFUNCTION("""COMPUTED_VALUE"""),"Agree")</f>
        <v>Agree</v>
      </c>
      <c r="BC214" s="1" t="str">
        <f ca="1">IFERROR(__xludf.DUMMYFUNCTION("""COMPUTED_VALUE"""),"Isolate Yourself, Meditation/ Mindfulness, Talk to others outside of the department about your hard shift, Participate in Healthy Recreation/Hobbies, Talk to only those inside the department about your hard shift")</f>
        <v>Isolate Yourself, Meditation/ Mindfulness, Talk to others outside of the department about your hard shift, Participate in Healthy Recreation/Hobbies, Talk to only those inside the department about your hard shift</v>
      </c>
      <c r="BD214" s="1" t="str">
        <f ca="1">IFERROR(__xludf.DUMMYFUNCTION("""COMPUTED_VALUE"""),"Never")</f>
        <v>Never</v>
      </c>
      <c r="BF214" s="1">
        <f t="shared" ca="1" si="0"/>
        <v>2</v>
      </c>
      <c r="BG214" s="7">
        <f t="shared" ca="1" si="1"/>
        <v>3</v>
      </c>
      <c r="BH214" s="1">
        <f t="shared" ca="1" si="2"/>
        <v>2</v>
      </c>
      <c r="BI214" s="10">
        <f t="shared" ca="1" si="3"/>
        <v>1</v>
      </c>
      <c r="BJ214" s="10">
        <f t="shared" ca="1" si="4"/>
        <v>3</v>
      </c>
      <c r="BK214" s="10">
        <f t="shared" ca="1" si="5"/>
        <v>2</v>
      </c>
      <c r="BL214" s="10">
        <f t="shared" ref="BL214:BM214" ca="1" si="1272">IF(I214="Yes",1,IF(I214="No",2))</f>
        <v>1</v>
      </c>
      <c r="BM214" s="10">
        <f t="shared" ca="1" si="1272"/>
        <v>1</v>
      </c>
      <c r="BN214" s="10">
        <f t="shared" ca="1" si="7"/>
        <v>3</v>
      </c>
      <c r="BO214" s="10">
        <f t="shared" ref="BO214:BP214" ca="1" si="1273">IF(L214="Strongly Disagree",1,IF(L214="Disagree",2,IF(L214="Neutral",3,IF(L214="Agree",4,IF(L214="Strongly Agree",5)))))</f>
        <v>4</v>
      </c>
      <c r="BP214" s="10">
        <f t="shared" ca="1" si="1273"/>
        <v>4</v>
      </c>
      <c r="BQ214" s="10">
        <f t="shared" ca="1" si="9"/>
        <v>4</v>
      </c>
      <c r="BR214" s="1">
        <f t="shared" ca="1" si="10"/>
        <v>3</v>
      </c>
      <c r="BS214" s="10">
        <f t="shared" ref="BS214:CB214" ca="1" si="1274">IF(P214="Not at all",1,IF(P214="A little bit",2,IF(P214="Moderately",3,IF(P214="Quite a bit",4,IF(P214="Extremely",5)))))</f>
        <v>3</v>
      </c>
      <c r="BT214" s="10">
        <f t="shared" ca="1" si="1274"/>
        <v>4</v>
      </c>
      <c r="BU214" s="10">
        <f t="shared" ca="1" si="1274"/>
        <v>3</v>
      </c>
      <c r="BV214" s="10">
        <f t="shared" ca="1" si="1274"/>
        <v>2</v>
      </c>
      <c r="BW214" s="10">
        <f t="shared" ca="1" si="1274"/>
        <v>2</v>
      </c>
      <c r="BX214" s="10">
        <f t="shared" ca="1" si="1274"/>
        <v>2</v>
      </c>
      <c r="BY214" s="10">
        <f t="shared" ca="1" si="1274"/>
        <v>3</v>
      </c>
      <c r="BZ214" s="10">
        <f t="shared" ca="1" si="1274"/>
        <v>4</v>
      </c>
      <c r="CA214" s="10">
        <f t="shared" ca="1" si="1274"/>
        <v>4</v>
      </c>
      <c r="CB214" s="10">
        <f t="shared" ca="1" si="1274"/>
        <v>4</v>
      </c>
      <c r="CC214" s="10">
        <f t="shared" ca="1" si="12"/>
        <v>4</v>
      </c>
      <c r="CD214" s="10">
        <f t="shared" ref="CD214:CH214" ca="1" si="1275">IF(AA214="Not at all",1,IF(AA214="A little bit",2,IF(AA214="Moderately",3,IF(AA214="Quite a bit",4,IF(AA214="Extremely",5)))))</f>
        <v>3</v>
      </c>
      <c r="CE214" s="10">
        <f t="shared" ca="1" si="1275"/>
        <v>2</v>
      </c>
      <c r="CF214" s="10">
        <f t="shared" ca="1" si="1275"/>
        <v>2</v>
      </c>
      <c r="CG214" s="10">
        <f t="shared" ca="1" si="1275"/>
        <v>1</v>
      </c>
      <c r="CH214" s="10">
        <f t="shared" ca="1" si="1275"/>
        <v>2</v>
      </c>
      <c r="CI214" s="10">
        <f t="shared" ref="CI214:CT214" ca="1" si="1276">IF(AF214="Never",1,IF(AF214="Rarely",2,IF(AF214="Sometimes",3,IF(AF214="Often",4,IF(AF214="Very Often",5)))))</f>
        <v>3</v>
      </c>
      <c r="CJ214" s="10">
        <f t="shared" ca="1" si="1276"/>
        <v>4</v>
      </c>
      <c r="CK214" s="10">
        <f t="shared" ca="1" si="1276"/>
        <v>3</v>
      </c>
      <c r="CL214" s="10">
        <f t="shared" ca="1" si="1276"/>
        <v>3</v>
      </c>
      <c r="CM214" s="10">
        <f t="shared" ca="1" si="1276"/>
        <v>3</v>
      </c>
      <c r="CN214" s="10">
        <f t="shared" ca="1" si="1276"/>
        <v>3</v>
      </c>
      <c r="CO214" s="10">
        <f t="shared" ca="1" si="1276"/>
        <v>3</v>
      </c>
      <c r="CP214" s="10">
        <f t="shared" ca="1" si="1276"/>
        <v>1</v>
      </c>
      <c r="CQ214" s="10">
        <f t="shared" ca="1" si="1276"/>
        <v>3</v>
      </c>
      <c r="CR214" s="10">
        <f t="shared" ca="1" si="1276"/>
        <v>2</v>
      </c>
      <c r="CS214" s="10">
        <f t="shared" ca="1" si="1276"/>
        <v>1</v>
      </c>
      <c r="CT214" s="10">
        <f t="shared" ca="1" si="1276"/>
        <v>1</v>
      </c>
      <c r="CU214" s="10">
        <f t="shared" ca="1" si="15"/>
        <v>1</v>
      </c>
      <c r="CV214" s="1">
        <f t="shared" ref="CV214:DE214" ca="1" si="1277">IF(AS214="Strongly Disagree",1,IF(AS214="Disagree",2,IF(AS214="Neutral",3,IF(AS214="Agree",4,IF(AS214="Strongly Agree",5)))))</f>
        <v>2</v>
      </c>
      <c r="CW214" s="1">
        <f t="shared" ca="1" si="1277"/>
        <v>2</v>
      </c>
      <c r="CX214" s="1">
        <f t="shared" ca="1" si="1277"/>
        <v>2</v>
      </c>
      <c r="CY214" s="1">
        <f t="shared" ca="1" si="1277"/>
        <v>1</v>
      </c>
      <c r="CZ214" s="1">
        <f t="shared" ca="1" si="1277"/>
        <v>3</v>
      </c>
      <c r="DA214" s="1">
        <f t="shared" ca="1" si="1277"/>
        <v>3</v>
      </c>
      <c r="DB214" s="1">
        <f t="shared" ca="1" si="1277"/>
        <v>4</v>
      </c>
      <c r="DC214" s="1">
        <f t="shared" ca="1" si="1277"/>
        <v>3</v>
      </c>
      <c r="DD214" s="1">
        <f t="shared" ca="1" si="1277"/>
        <v>4</v>
      </c>
      <c r="DE214" s="1">
        <f t="shared" ca="1" si="1277"/>
        <v>4</v>
      </c>
      <c r="DG214" s="1">
        <f t="shared" ca="1" si="17"/>
        <v>1</v>
      </c>
    </row>
    <row r="215" spans="1:111" ht="15">
      <c r="A215" s="8">
        <f ca="1">IFERROR(__xludf.DUMMYFUNCTION("""COMPUTED_VALUE"""),43804.430516493)</f>
        <v>43804.430516492997</v>
      </c>
      <c r="B215" s="1" t="str">
        <f ca="1">IFERROR(__xludf.DUMMYFUNCTION("""COMPUTED_VALUE"""),"Yes")</f>
        <v>Yes</v>
      </c>
      <c r="C215" s="3" t="str">
        <f ca="1">IFERROR(__xludf.DUMMYFUNCTION("""COMPUTED_VALUE"""),"Law Enforcement Professional  (Dispatch or other Civilian Department Member )")</f>
        <v>Law Enforcement Professional  (Dispatch or other Civilian Department Member )</v>
      </c>
      <c r="D215" s="1" t="str">
        <f ca="1">IFERROR(__xludf.DUMMYFUNCTION("""COMPUTED_VALUE"""),"7-13 years")</f>
        <v>7-13 years</v>
      </c>
      <c r="E215" s="1" t="str">
        <f ca="1">IFERROR(__xludf.DUMMYFUNCTION("""COMPUTED_VALUE"""),"A little bit")</f>
        <v>A little bit</v>
      </c>
      <c r="F215" s="1" t="str">
        <f ca="1">IFERROR(__xludf.DUMMYFUNCTION("""COMPUTED_VALUE"""),"No")</f>
        <v>No</v>
      </c>
      <c r="G215" s="1" t="str">
        <f ca="1">IFERROR(__xludf.DUMMYFUNCTION("""COMPUTED_VALUE"""),"Rarely")</f>
        <v>Rarely</v>
      </c>
      <c r="H215" s="1" t="str">
        <f ca="1">IFERROR(__xludf.DUMMYFUNCTION("""COMPUTED_VALUE"""),"A little bit")</f>
        <v>A little bit</v>
      </c>
      <c r="I215" s="1" t="str">
        <f ca="1">IFERROR(__xludf.DUMMYFUNCTION("""COMPUTED_VALUE"""),"No")</f>
        <v>No</v>
      </c>
      <c r="J215" s="1" t="str">
        <f ca="1">IFERROR(__xludf.DUMMYFUNCTION("""COMPUTED_VALUE"""),"No")</f>
        <v>No</v>
      </c>
      <c r="K215" s="1" t="str">
        <f ca="1">IFERROR(__xludf.DUMMYFUNCTION("""COMPUTED_VALUE"""),"Rarely")</f>
        <v>Rarely</v>
      </c>
      <c r="L215" s="1" t="str">
        <f ca="1">IFERROR(__xludf.DUMMYFUNCTION("""COMPUTED_VALUE"""),"Neutral")</f>
        <v>Neutral</v>
      </c>
      <c r="M215" s="1" t="str">
        <f ca="1">IFERROR(__xludf.DUMMYFUNCTION("""COMPUTED_VALUE"""),"Neutral")</f>
        <v>Neutral</v>
      </c>
      <c r="N215" s="1" t="str">
        <f ca="1">IFERROR(__xludf.DUMMYFUNCTION("""COMPUTED_VALUE"""),"A little bit")</f>
        <v>A little bit</v>
      </c>
      <c r="O215" s="1" t="str">
        <f ca="1">IFERROR(__xludf.DUMMYFUNCTION("""COMPUTED_VALUE"""),"Agree")</f>
        <v>Agree</v>
      </c>
      <c r="P215" s="1" t="str">
        <f ca="1">IFERROR(__xludf.DUMMYFUNCTION("""COMPUTED_VALUE"""),"Moderately")</f>
        <v>Moderately</v>
      </c>
      <c r="Q215" s="1" t="str">
        <f ca="1">IFERROR(__xludf.DUMMYFUNCTION("""COMPUTED_VALUE"""),"Quite a bit")</f>
        <v>Quite a bit</v>
      </c>
      <c r="R215" s="1" t="str">
        <f ca="1">IFERROR(__xludf.DUMMYFUNCTION("""COMPUTED_VALUE"""),"Quite a bit")</f>
        <v>Quite a bit</v>
      </c>
      <c r="S215" s="1" t="str">
        <f ca="1">IFERROR(__xludf.DUMMYFUNCTION("""COMPUTED_VALUE"""),"A little bit")</f>
        <v>A little bit</v>
      </c>
      <c r="T215" s="1" t="str">
        <f ca="1">IFERROR(__xludf.DUMMYFUNCTION("""COMPUTED_VALUE"""),"A little bit")</f>
        <v>A little bit</v>
      </c>
      <c r="U215" s="1" t="str">
        <f ca="1">IFERROR(__xludf.DUMMYFUNCTION("""COMPUTED_VALUE"""),"A little bit")</f>
        <v>A little bit</v>
      </c>
      <c r="V215" s="1" t="str">
        <f ca="1">IFERROR(__xludf.DUMMYFUNCTION("""COMPUTED_VALUE"""),"Moderately")</f>
        <v>Moderately</v>
      </c>
      <c r="W215" s="1" t="str">
        <f ca="1">IFERROR(__xludf.DUMMYFUNCTION("""COMPUTED_VALUE"""),"Moderately")</f>
        <v>Moderately</v>
      </c>
      <c r="X215" s="1" t="str">
        <f ca="1">IFERROR(__xludf.DUMMYFUNCTION("""COMPUTED_VALUE"""),"A little bit")</f>
        <v>A little bit</v>
      </c>
      <c r="Y215" s="1" t="str">
        <f ca="1">IFERROR(__xludf.DUMMYFUNCTION("""COMPUTED_VALUE"""),"Quite a bit")</f>
        <v>Quite a bit</v>
      </c>
      <c r="Z215" s="1" t="str">
        <f ca="1">IFERROR(__xludf.DUMMYFUNCTION("""COMPUTED_VALUE"""),"Not at all")</f>
        <v>Not at all</v>
      </c>
      <c r="AA215" s="1" t="str">
        <f ca="1">IFERROR(__xludf.DUMMYFUNCTION("""COMPUTED_VALUE"""),"Not at all")</f>
        <v>Not at all</v>
      </c>
      <c r="AB215" s="1" t="str">
        <f ca="1">IFERROR(__xludf.DUMMYFUNCTION("""COMPUTED_VALUE"""),"A little bit")</f>
        <v>A little bit</v>
      </c>
      <c r="AC215" s="1" t="str">
        <f ca="1">IFERROR(__xludf.DUMMYFUNCTION("""COMPUTED_VALUE"""),"A little bit")</f>
        <v>A little bit</v>
      </c>
      <c r="AD215" s="1" t="str">
        <f ca="1">IFERROR(__xludf.DUMMYFUNCTION("""COMPUTED_VALUE"""),"Not at all")</f>
        <v>Not at all</v>
      </c>
      <c r="AE215" s="1" t="str">
        <f ca="1">IFERROR(__xludf.DUMMYFUNCTION("""COMPUTED_VALUE"""),"A little bit")</f>
        <v>A little bit</v>
      </c>
      <c r="AF215" s="1" t="str">
        <f ca="1">IFERROR(__xludf.DUMMYFUNCTION("""COMPUTED_VALUE"""),"Rarely")</f>
        <v>Rarely</v>
      </c>
      <c r="AG215" s="1" t="str">
        <f ca="1">IFERROR(__xludf.DUMMYFUNCTION("""COMPUTED_VALUE"""),"Rarely")</f>
        <v>Rarely</v>
      </c>
      <c r="AH215" s="1" t="str">
        <f ca="1">IFERROR(__xludf.DUMMYFUNCTION("""COMPUTED_VALUE"""),"Rarely")</f>
        <v>Rarely</v>
      </c>
      <c r="AI215" s="1" t="str">
        <f ca="1">IFERROR(__xludf.DUMMYFUNCTION("""COMPUTED_VALUE"""),"Rarely")</f>
        <v>Rarely</v>
      </c>
      <c r="AJ215" s="1" t="str">
        <f ca="1">IFERROR(__xludf.DUMMYFUNCTION("""COMPUTED_VALUE"""),"Sometimes")</f>
        <v>Sometimes</v>
      </c>
      <c r="AK215" s="1" t="str">
        <f ca="1">IFERROR(__xludf.DUMMYFUNCTION("""COMPUTED_VALUE"""),"Sometimes")</f>
        <v>Sometimes</v>
      </c>
      <c r="AL215" s="1" t="str">
        <f ca="1">IFERROR(__xludf.DUMMYFUNCTION("""COMPUTED_VALUE"""),"Never")</f>
        <v>Never</v>
      </c>
      <c r="AM215" s="1" t="str">
        <f ca="1">IFERROR(__xludf.DUMMYFUNCTION("""COMPUTED_VALUE"""),"Never")</f>
        <v>Never</v>
      </c>
      <c r="AN215" s="1" t="str">
        <f ca="1">IFERROR(__xludf.DUMMYFUNCTION("""COMPUTED_VALUE"""),"Sometimes")</f>
        <v>Sometimes</v>
      </c>
      <c r="AO215" s="1" t="str">
        <f ca="1">IFERROR(__xludf.DUMMYFUNCTION("""COMPUTED_VALUE"""),"Rarely")</f>
        <v>Rarely</v>
      </c>
      <c r="AP215" s="1" t="str">
        <f ca="1">IFERROR(__xludf.DUMMYFUNCTION("""COMPUTED_VALUE"""),"Never")</f>
        <v>Never</v>
      </c>
      <c r="AQ215" s="1" t="str">
        <f ca="1">IFERROR(__xludf.DUMMYFUNCTION("""COMPUTED_VALUE"""),"Rarely")</f>
        <v>Rarely</v>
      </c>
      <c r="AR215" s="1" t="str">
        <f ca="1">IFERROR(__xludf.DUMMYFUNCTION("""COMPUTED_VALUE"""),"Just After Stressful Events")</f>
        <v>Just After Stressful Events</v>
      </c>
      <c r="AS215" s="1" t="str">
        <f ca="1">IFERROR(__xludf.DUMMYFUNCTION("""COMPUTED_VALUE"""),"Neutral")</f>
        <v>Neutral</v>
      </c>
      <c r="AT215" s="1" t="str">
        <f ca="1">IFERROR(__xludf.DUMMYFUNCTION("""COMPUTED_VALUE"""),"Disagree")</f>
        <v>Disagree</v>
      </c>
      <c r="AU215" s="1" t="str">
        <f ca="1">IFERROR(__xludf.DUMMYFUNCTION("""COMPUTED_VALUE"""),"Neutral")</f>
        <v>Neutral</v>
      </c>
      <c r="AV215" s="1" t="str">
        <f ca="1">IFERROR(__xludf.DUMMYFUNCTION("""COMPUTED_VALUE"""),"Disagree")</f>
        <v>Disagree</v>
      </c>
      <c r="AW215" s="1" t="str">
        <f ca="1">IFERROR(__xludf.DUMMYFUNCTION("""COMPUTED_VALUE"""),"Disagree")</f>
        <v>Disagree</v>
      </c>
      <c r="AX215" s="1" t="str">
        <f ca="1">IFERROR(__xludf.DUMMYFUNCTION("""COMPUTED_VALUE"""),"Disagree")</f>
        <v>Disagree</v>
      </c>
      <c r="AY215" s="1" t="str">
        <f ca="1">IFERROR(__xludf.DUMMYFUNCTION("""COMPUTED_VALUE"""),"Disagree")</f>
        <v>Disagree</v>
      </c>
      <c r="AZ215" s="1" t="str">
        <f ca="1">IFERROR(__xludf.DUMMYFUNCTION("""COMPUTED_VALUE"""),"Neutral")</f>
        <v>Neutral</v>
      </c>
      <c r="BA215" s="1" t="str">
        <f ca="1">IFERROR(__xludf.DUMMYFUNCTION("""COMPUTED_VALUE"""),"Disagree")</f>
        <v>Disagree</v>
      </c>
      <c r="BB215" s="1" t="str">
        <f ca="1">IFERROR(__xludf.DUMMYFUNCTION("""COMPUTED_VALUE"""),"Agree")</f>
        <v>Agree</v>
      </c>
      <c r="BC215" s="1" t="str">
        <f ca="1">IFERROR(__xludf.DUMMYFUNCTION("""COMPUTED_VALUE"""),"Isolate Yourself")</f>
        <v>Isolate Yourself</v>
      </c>
      <c r="BD215" s="1" t="str">
        <f ca="1">IFERROR(__xludf.DUMMYFUNCTION("""COMPUTED_VALUE"""),"Never")</f>
        <v>Never</v>
      </c>
      <c r="BF215" s="1">
        <f t="shared" ca="1" si="0"/>
        <v>2</v>
      </c>
      <c r="BG215" s="7">
        <f t="shared" ca="1" si="1"/>
        <v>2</v>
      </c>
      <c r="BH215" s="1">
        <f t="shared" ca="1" si="2"/>
        <v>2</v>
      </c>
      <c r="BI215" s="10">
        <f t="shared" ca="1" si="3"/>
        <v>2</v>
      </c>
      <c r="BJ215" s="10">
        <f t="shared" ca="1" si="4"/>
        <v>2</v>
      </c>
      <c r="BK215" s="10">
        <f t="shared" ca="1" si="5"/>
        <v>2</v>
      </c>
      <c r="BL215" s="10">
        <f t="shared" ref="BL215:BM215" ca="1" si="1278">IF(I215="Yes",1,IF(I215="No",2))</f>
        <v>2</v>
      </c>
      <c r="BM215" s="10">
        <f t="shared" ca="1" si="1278"/>
        <v>2</v>
      </c>
      <c r="BN215" s="10">
        <f t="shared" ca="1" si="7"/>
        <v>2</v>
      </c>
      <c r="BO215" s="10">
        <f t="shared" ref="BO215:BP215" ca="1" si="1279">IF(L215="Strongly Disagree",1,IF(L215="Disagree",2,IF(L215="Neutral",3,IF(L215="Agree",4,IF(L215="Strongly Agree",5)))))</f>
        <v>3</v>
      </c>
      <c r="BP215" s="10">
        <f t="shared" ca="1" si="1279"/>
        <v>3</v>
      </c>
      <c r="BQ215" s="10">
        <f t="shared" ca="1" si="9"/>
        <v>2</v>
      </c>
      <c r="BR215" s="1">
        <f t="shared" ca="1" si="10"/>
        <v>4</v>
      </c>
      <c r="BS215" s="10">
        <f t="shared" ref="BS215:CB215" ca="1" si="1280">IF(P215="Not at all",1,IF(P215="A little bit",2,IF(P215="Moderately",3,IF(P215="Quite a bit",4,IF(P215="Extremely",5)))))</f>
        <v>3</v>
      </c>
      <c r="BT215" s="10">
        <f t="shared" ca="1" si="1280"/>
        <v>4</v>
      </c>
      <c r="BU215" s="10">
        <f t="shared" ca="1" si="1280"/>
        <v>4</v>
      </c>
      <c r="BV215" s="10">
        <f t="shared" ca="1" si="1280"/>
        <v>2</v>
      </c>
      <c r="BW215" s="10">
        <f t="shared" ca="1" si="1280"/>
        <v>2</v>
      </c>
      <c r="BX215" s="10">
        <f t="shared" ca="1" si="1280"/>
        <v>2</v>
      </c>
      <c r="BY215" s="10">
        <f t="shared" ca="1" si="1280"/>
        <v>3</v>
      </c>
      <c r="BZ215" s="10">
        <f t="shared" ca="1" si="1280"/>
        <v>3</v>
      </c>
      <c r="CA215" s="10">
        <f t="shared" ca="1" si="1280"/>
        <v>2</v>
      </c>
      <c r="CB215" s="10">
        <f t="shared" ca="1" si="1280"/>
        <v>4</v>
      </c>
      <c r="CC215" s="10">
        <f t="shared" ca="1" si="12"/>
        <v>4</v>
      </c>
      <c r="CD215" s="10">
        <f t="shared" ref="CD215:CH215" ca="1" si="1281">IF(AA215="Not at all",1,IF(AA215="A little bit",2,IF(AA215="Moderately",3,IF(AA215="Quite a bit",4,IF(AA215="Extremely",5)))))</f>
        <v>1</v>
      </c>
      <c r="CE215" s="10">
        <f t="shared" ca="1" si="1281"/>
        <v>2</v>
      </c>
      <c r="CF215" s="10">
        <f t="shared" ca="1" si="1281"/>
        <v>2</v>
      </c>
      <c r="CG215" s="10">
        <f t="shared" ca="1" si="1281"/>
        <v>1</v>
      </c>
      <c r="CH215" s="10">
        <f t="shared" ca="1" si="1281"/>
        <v>2</v>
      </c>
      <c r="CI215" s="10">
        <f t="shared" ref="CI215:CT215" ca="1" si="1282">IF(AF215="Never",1,IF(AF215="Rarely",2,IF(AF215="Sometimes",3,IF(AF215="Often",4,IF(AF215="Very Often",5)))))</f>
        <v>2</v>
      </c>
      <c r="CJ215" s="10">
        <f t="shared" ca="1" si="1282"/>
        <v>2</v>
      </c>
      <c r="CK215" s="10">
        <f t="shared" ca="1" si="1282"/>
        <v>2</v>
      </c>
      <c r="CL215" s="10">
        <f t="shared" ca="1" si="1282"/>
        <v>2</v>
      </c>
      <c r="CM215" s="10">
        <f t="shared" ca="1" si="1282"/>
        <v>3</v>
      </c>
      <c r="CN215" s="10">
        <f t="shared" ca="1" si="1282"/>
        <v>3</v>
      </c>
      <c r="CO215" s="10">
        <f t="shared" ca="1" si="1282"/>
        <v>1</v>
      </c>
      <c r="CP215" s="10">
        <f t="shared" ca="1" si="1282"/>
        <v>1</v>
      </c>
      <c r="CQ215" s="10">
        <f t="shared" ca="1" si="1282"/>
        <v>3</v>
      </c>
      <c r="CR215" s="10">
        <f t="shared" ca="1" si="1282"/>
        <v>2</v>
      </c>
      <c r="CS215" s="10">
        <f t="shared" ca="1" si="1282"/>
        <v>1</v>
      </c>
      <c r="CT215" s="10">
        <f t="shared" ca="1" si="1282"/>
        <v>2</v>
      </c>
      <c r="CU215" s="10">
        <f t="shared" ca="1" si="15"/>
        <v>2</v>
      </c>
      <c r="CV215" s="1">
        <f t="shared" ref="CV215:DE215" ca="1" si="1283">IF(AS215="Strongly Disagree",1,IF(AS215="Disagree",2,IF(AS215="Neutral",3,IF(AS215="Agree",4,IF(AS215="Strongly Agree",5)))))</f>
        <v>3</v>
      </c>
      <c r="CW215" s="1">
        <f t="shared" ca="1" si="1283"/>
        <v>2</v>
      </c>
      <c r="CX215" s="1">
        <f t="shared" ca="1" si="1283"/>
        <v>3</v>
      </c>
      <c r="CY215" s="1">
        <f t="shared" ca="1" si="1283"/>
        <v>2</v>
      </c>
      <c r="CZ215" s="1">
        <f t="shared" ca="1" si="1283"/>
        <v>2</v>
      </c>
      <c r="DA215" s="1">
        <f t="shared" ca="1" si="1283"/>
        <v>2</v>
      </c>
      <c r="DB215" s="1">
        <f t="shared" ca="1" si="1283"/>
        <v>2</v>
      </c>
      <c r="DC215" s="1">
        <f t="shared" ca="1" si="1283"/>
        <v>3</v>
      </c>
      <c r="DD215" s="1">
        <f t="shared" ca="1" si="1283"/>
        <v>2</v>
      </c>
      <c r="DE215" s="1">
        <f t="shared" ca="1" si="1283"/>
        <v>4</v>
      </c>
      <c r="DG215" s="1">
        <f t="shared" ca="1" si="17"/>
        <v>1</v>
      </c>
    </row>
    <row r="216" spans="1:111" ht="15">
      <c r="A216" s="8">
        <f ca="1">IFERROR(__xludf.DUMMYFUNCTION("""COMPUTED_VALUE"""),43804.4526487847)</f>
        <v>43804.452648784703</v>
      </c>
      <c r="B216" s="1" t="str">
        <f ca="1">IFERROR(__xludf.DUMMYFUNCTION("""COMPUTED_VALUE"""),"Yes")</f>
        <v>Yes</v>
      </c>
      <c r="C216" s="3" t="str">
        <f ca="1">IFERROR(__xludf.DUMMYFUNCTION("""COMPUTED_VALUE"""),"Law Enforcement Professional  (Dispatch or other Civilian Department Member )")</f>
        <v>Law Enforcement Professional  (Dispatch or other Civilian Department Member )</v>
      </c>
      <c r="D216" s="1" t="str">
        <f ca="1">IFERROR(__xludf.DUMMYFUNCTION("""COMPUTED_VALUE"""),"1-6 years")</f>
        <v>1-6 years</v>
      </c>
      <c r="E216" s="1" t="str">
        <f ca="1">IFERROR(__xludf.DUMMYFUNCTION("""COMPUTED_VALUE"""),"Quite a bit")</f>
        <v>Quite a bit</v>
      </c>
      <c r="F216" s="1" t="str">
        <f ca="1">IFERROR(__xludf.DUMMYFUNCTION("""COMPUTED_VALUE"""),"Yes")</f>
        <v>Yes</v>
      </c>
      <c r="G216" s="1" t="str">
        <f ca="1">IFERROR(__xludf.DUMMYFUNCTION("""COMPUTED_VALUE"""),"Often")</f>
        <v>Often</v>
      </c>
      <c r="H216" s="1" t="str">
        <f ca="1">IFERROR(__xludf.DUMMYFUNCTION("""COMPUTED_VALUE"""),"Moderately")</f>
        <v>Moderately</v>
      </c>
      <c r="I216" s="1" t="str">
        <f ca="1">IFERROR(__xludf.DUMMYFUNCTION("""COMPUTED_VALUE"""),"No")</f>
        <v>No</v>
      </c>
      <c r="J216" s="1" t="str">
        <f ca="1">IFERROR(__xludf.DUMMYFUNCTION("""COMPUTED_VALUE"""),"No")</f>
        <v>No</v>
      </c>
      <c r="K216" s="1" t="str">
        <f ca="1">IFERROR(__xludf.DUMMYFUNCTION("""COMPUTED_VALUE"""),"Rarely")</f>
        <v>Rarely</v>
      </c>
      <c r="L216" s="1" t="str">
        <f ca="1">IFERROR(__xludf.DUMMYFUNCTION("""COMPUTED_VALUE"""),"Neutral")</f>
        <v>Neutral</v>
      </c>
      <c r="M216" s="1" t="str">
        <f ca="1">IFERROR(__xludf.DUMMYFUNCTION("""COMPUTED_VALUE"""),"Disagree")</f>
        <v>Disagree</v>
      </c>
      <c r="N216" s="1" t="str">
        <f ca="1">IFERROR(__xludf.DUMMYFUNCTION("""COMPUTED_VALUE"""),"Moderately")</f>
        <v>Moderately</v>
      </c>
      <c r="O216" s="1" t="str">
        <f ca="1">IFERROR(__xludf.DUMMYFUNCTION("""COMPUTED_VALUE"""),"Agree")</f>
        <v>Agree</v>
      </c>
      <c r="P216" s="1" t="str">
        <f ca="1">IFERROR(__xludf.DUMMYFUNCTION("""COMPUTED_VALUE"""),"Quite a bit")</f>
        <v>Quite a bit</v>
      </c>
      <c r="Q216" s="1" t="str">
        <f ca="1">IFERROR(__xludf.DUMMYFUNCTION("""COMPUTED_VALUE"""),"Moderately")</f>
        <v>Moderately</v>
      </c>
      <c r="R216" s="1" t="str">
        <f ca="1">IFERROR(__xludf.DUMMYFUNCTION("""COMPUTED_VALUE"""),"Moderately")</f>
        <v>Moderately</v>
      </c>
      <c r="S216" s="1" t="str">
        <f ca="1">IFERROR(__xludf.DUMMYFUNCTION("""COMPUTED_VALUE"""),"Moderately")</f>
        <v>Moderately</v>
      </c>
      <c r="T216" s="1" t="str">
        <f ca="1">IFERROR(__xludf.DUMMYFUNCTION("""COMPUTED_VALUE"""),"Moderately")</f>
        <v>Moderately</v>
      </c>
      <c r="U216" s="1" t="str">
        <f ca="1">IFERROR(__xludf.DUMMYFUNCTION("""COMPUTED_VALUE"""),"Moderately")</f>
        <v>Moderately</v>
      </c>
      <c r="V216" s="1" t="str">
        <f ca="1">IFERROR(__xludf.DUMMYFUNCTION("""COMPUTED_VALUE"""),"Moderately")</f>
        <v>Moderately</v>
      </c>
      <c r="W216" s="1" t="str">
        <f ca="1">IFERROR(__xludf.DUMMYFUNCTION("""COMPUTED_VALUE"""),"Moderately")</f>
        <v>Moderately</v>
      </c>
      <c r="X216" s="1" t="str">
        <f ca="1">IFERROR(__xludf.DUMMYFUNCTION("""COMPUTED_VALUE"""),"Moderately")</f>
        <v>Moderately</v>
      </c>
      <c r="Y216" s="1" t="str">
        <f ca="1">IFERROR(__xludf.DUMMYFUNCTION("""COMPUTED_VALUE"""),"Quite a bit")</f>
        <v>Quite a bit</v>
      </c>
      <c r="Z216" s="1" t="str">
        <f ca="1">IFERROR(__xludf.DUMMYFUNCTION("""COMPUTED_VALUE"""),"Positively")</f>
        <v>Positively</v>
      </c>
      <c r="AA216" s="1" t="str">
        <f ca="1">IFERROR(__xludf.DUMMYFUNCTION("""COMPUTED_VALUE"""),"Moderately")</f>
        <v>Moderately</v>
      </c>
      <c r="AB216" s="1" t="str">
        <f ca="1">IFERROR(__xludf.DUMMYFUNCTION("""COMPUTED_VALUE"""),"A little bit")</f>
        <v>A little bit</v>
      </c>
      <c r="AC216" s="1" t="str">
        <f ca="1">IFERROR(__xludf.DUMMYFUNCTION("""COMPUTED_VALUE"""),"A little bit")</f>
        <v>A little bit</v>
      </c>
      <c r="AD216" s="1" t="str">
        <f ca="1">IFERROR(__xludf.DUMMYFUNCTION("""COMPUTED_VALUE"""),"Not at all")</f>
        <v>Not at all</v>
      </c>
      <c r="AE216" s="1" t="str">
        <f ca="1">IFERROR(__xludf.DUMMYFUNCTION("""COMPUTED_VALUE"""),"Not at all")</f>
        <v>Not at all</v>
      </c>
      <c r="AF216" s="1" t="str">
        <f ca="1">IFERROR(__xludf.DUMMYFUNCTION("""COMPUTED_VALUE"""),"Rarely")</f>
        <v>Rarely</v>
      </c>
      <c r="AG216" s="1" t="str">
        <f ca="1">IFERROR(__xludf.DUMMYFUNCTION("""COMPUTED_VALUE"""),"Often")</f>
        <v>Often</v>
      </c>
      <c r="AH216" s="1" t="str">
        <f ca="1">IFERROR(__xludf.DUMMYFUNCTION("""COMPUTED_VALUE"""),"Very Often")</f>
        <v>Very Often</v>
      </c>
      <c r="AI216" s="1" t="str">
        <f ca="1">IFERROR(__xludf.DUMMYFUNCTION("""COMPUTED_VALUE"""),"Rarely")</f>
        <v>Rarely</v>
      </c>
      <c r="AJ216" s="1" t="str">
        <f ca="1">IFERROR(__xludf.DUMMYFUNCTION("""COMPUTED_VALUE"""),"Sometimes")</f>
        <v>Sometimes</v>
      </c>
      <c r="AK216" s="1" t="str">
        <f ca="1">IFERROR(__xludf.DUMMYFUNCTION("""COMPUTED_VALUE"""),"Sometimes")</f>
        <v>Sometimes</v>
      </c>
      <c r="AL216" s="1" t="str">
        <f ca="1">IFERROR(__xludf.DUMMYFUNCTION("""COMPUTED_VALUE"""),"Rarely")</f>
        <v>Rarely</v>
      </c>
      <c r="AM216" s="1" t="str">
        <f ca="1">IFERROR(__xludf.DUMMYFUNCTION("""COMPUTED_VALUE"""),"Rarely")</f>
        <v>Rarely</v>
      </c>
      <c r="AN216" s="1" t="str">
        <f ca="1">IFERROR(__xludf.DUMMYFUNCTION("""COMPUTED_VALUE"""),"Sometimes")</f>
        <v>Sometimes</v>
      </c>
      <c r="AO216" s="1" t="str">
        <f ca="1">IFERROR(__xludf.DUMMYFUNCTION("""COMPUTED_VALUE"""),"Rarely")</f>
        <v>Rarely</v>
      </c>
      <c r="AP216" s="1" t="str">
        <f ca="1">IFERROR(__xludf.DUMMYFUNCTION("""COMPUTED_VALUE"""),"Rarely")</f>
        <v>Rarely</v>
      </c>
      <c r="AQ216" s="1" t="str">
        <f ca="1">IFERROR(__xludf.DUMMYFUNCTION("""COMPUTED_VALUE"""),"Rarely")</f>
        <v>Rarely</v>
      </c>
      <c r="AR216" s="1" t="str">
        <f ca="1">IFERROR(__xludf.DUMMYFUNCTION("""COMPUTED_VALUE"""),"Never")</f>
        <v>Never</v>
      </c>
      <c r="AS216" s="1" t="str">
        <f ca="1">IFERROR(__xludf.DUMMYFUNCTION("""COMPUTED_VALUE"""),"Neutral")</f>
        <v>Neutral</v>
      </c>
      <c r="AT216" s="1" t="str">
        <f ca="1">IFERROR(__xludf.DUMMYFUNCTION("""COMPUTED_VALUE"""),"Neutral")</f>
        <v>Neutral</v>
      </c>
      <c r="AU216" s="1" t="str">
        <f ca="1">IFERROR(__xludf.DUMMYFUNCTION("""COMPUTED_VALUE"""),"Neutral")</f>
        <v>Neutral</v>
      </c>
      <c r="AV216" s="1" t="str">
        <f ca="1">IFERROR(__xludf.DUMMYFUNCTION("""COMPUTED_VALUE"""),"Disagree")</f>
        <v>Disagree</v>
      </c>
      <c r="AW216" s="1" t="str">
        <f ca="1">IFERROR(__xludf.DUMMYFUNCTION("""COMPUTED_VALUE"""),"Agree")</f>
        <v>Agree</v>
      </c>
      <c r="AX216" s="1" t="str">
        <f ca="1">IFERROR(__xludf.DUMMYFUNCTION("""COMPUTED_VALUE"""),"Agree")</f>
        <v>Agree</v>
      </c>
      <c r="AY216" s="1" t="str">
        <f ca="1">IFERROR(__xludf.DUMMYFUNCTION("""COMPUTED_VALUE"""),"Agree")</f>
        <v>Agree</v>
      </c>
      <c r="AZ216" s="1" t="str">
        <f ca="1">IFERROR(__xludf.DUMMYFUNCTION("""COMPUTED_VALUE"""),"Disagree")</f>
        <v>Disagree</v>
      </c>
      <c r="BA216" s="1" t="str">
        <f ca="1">IFERROR(__xludf.DUMMYFUNCTION("""COMPUTED_VALUE"""),"Agree")</f>
        <v>Agree</v>
      </c>
      <c r="BB216" s="1" t="str">
        <f ca="1">IFERROR(__xludf.DUMMYFUNCTION("""COMPUTED_VALUE"""),"Disagree")</f>
        <v>Disagree</v>
      </c>
      <c r="BC216" s="1" t="str">
        <f ca="1">IFERROR(__xludf.DUMMYFUNCTION("""COMPUTED_VALUE"""),"Talk to others outside of the department about your hard shift, Talk to only those inside the department about your hard shift")</f>
        <v>Talk to others outside of the department about your hard shift, Talk to only those inside the department about your hard shift</v>
      </c>
      <c r="BD216" s="1" t="str">
        <f ca="1">IFERROR(__xludf.DUMMYFUNCTION("""COMPUTED_VALUE"""),"Never")</f>
        <v>Never</v>
      </c>
      <c r="BF216" s="1">
        <f t="shared" ca="1" si="0"/>
        <v>2</v>
      </c>
      <c r="BG216" s="7">
        <f t="shared" ca="1" si="1"/>
        <v>1</v>
      </c>
      <c r="BH216" s="1">
        <f t="shared" ca="1" si="2"/>
        <v>4</v>
      </c>
      <c r="BI216" s="10">
        <f t="shared" ca="1" si="3"/>
        <v>1</v>
      </c>
      <c r="BJ216" s="10">
        <f t="shared" ca="1" si="4"/>
        <v>4</v>
      </c>
      <c r="BK216" s="10">
        <f t="shared" ca="1" si="5"/>
        <v>3</v>
      </c>
      <c r="BL216" s="10">
        <f t="shared" ref="BL216:BM216" ca="1" si="1284">IF(I216="Yes",1,IF(I216="No",2))</f>
        <v>2</v>
      </c>
      <c r="BM216" s="10">
        <f t="shared" ca="1" si="1284"/>
        <v>2</v>
      </c>
      <c r="BN216" s="10">
        <f t="shared" ca="1" si="7"/>
        <v>2</v>
      </c>
      <c r="BO216" s="10">
        <f t="shared" ref="BO216:BP216" ca="1" si="1285">IF(L216="Strongly Disagree",1,IF(L216="Disagree",2,IF(L216="Neutral",3,IF(L216="Agree",4,IF(L216="Strongly Agree",5)))))</f>
        <v>3</v>
      </c>
      <c r="BP216" s="10">
        <f t="shared" ca="1" si="1285"/>
        <v>2</v>
      </c>
      <c r="BQ216" s="10">
        <f t="shared" ca="1" si="9"/>
        <v>3</v>
      </c>
      <c r="BR216" s="1">
        <f t="shared" ca="1" si="10"/>
        <v>4</v>
      </c>
      <c r="BS216" s="10">
        <f t="shared" ref="BS216:CB216" ca="1" si="1286">IF(P216="Not at all",1,IF(P216="A little bit",2,IF(P216="Moderately",3,IF(P216="Quite a bit",4,IF(P216="Extremely",5)))))</f>
        <v>4</v>
      </c>
      <c r="BT216" s="10">
        <f t="shared" ca="1" si="1286"/>
        <v>3</v>
      </c>
      <c r="BU216" s="10">
        <f t="shared" ca="1" si="1286"/>
        <v>3</v>
      </c>
      <c r="BV216" s="10">
        <f t="shared" ca="1" si="1286"/>
        <v>3</v>
      </c>
      <c r="BW216" s="10">
        <f t="shared" ca="1" si="1286"/>
        <v>3</v>
      </c>
      <c r="BX216" s="10">
        <f t="shared" ca="1" si="1286"/>
        <v>3</v>
      </c>
      <c r="BY216" s="10">
        <f t="shared" ca="1" si="1286"/>
        <v>3</v>
      </c>
      <c r="BZ216" s="10">
        <f t="shared" ca="1" si="1286"/>
        <v>3</v>
      </c>
      <c r="CA216" s="10">
        <f t="shared" ca="1" si="1286"/>
        <v>3</v>
      </c>
      <c r="CB216" s="10">
        <f t="shared" ca="1" si="1286"/>
        <v>4</v>
      </c>
      <c r="CC216" s="10">
        <f t="shared" ca="1" si="12"/>
        <v>2</v>
      </c>
      <c r="CD216" s="10">
        <f t="shared" ref="CD216:CH216" ca="1" si="1287">IF(AA216="Not at all",1,IF(AA216="A little bit",2,IF(AA216="Moderately",3,IF(AA216="Quite a bit",4,IF(AA216="Extremely",5)))))</f>
        <v>3</v>
      </c>
      <c r="CE216" s="10">
        <f t="shared" ca="1" si="1287"/>
        <v>2</v>
      </c>
      <c r="CF216" s="10">
        <f t="shared" ca="1" si="1287"/>
        <v>2</v>
      </c>
      <c r="CG216" s="10">
        <f t="shared" ca="1" si="1287"/>
        <v>1</v>
      </c>
      <c r="CH216" s="10">
        <f t="shared" ca="1" si="1287"/>
        <v>1</v>
      </c>
      <c r="CI216" s="10">
        <f t="shared" ref="CI216:CT216" ca="1" si="1288">IF(AF216="Never",1,IF(AF216="Rarely",2,IF(AF216="Sometimes",3,IF(AF216="Often",4,IF(AF216="Very Often",5)))))</f>
        <v>2</v>
      </c>
      <c r="CJ216" s="10">
        <f t="shared" ca="1" si="1288"/>
        <v>4</v>
      </c>
      <c r="CK216" s="10">
        <f t="shared" ca="1" si="1288"/>
        <v>5</v>
      </c>
      <c r="CL216" s="10">
        <f t="shared" ca="1" si="1288"/>
        <v>2</v>
      </c>
      <c r="CM216" s="10">
        <f t="shared" ca="1" si="1288"/>
        <v>3</v>
      </c>
      <c r="CN216" s="10">
        <f t="shared" ca="1" si="1288"/>
        <v>3</v>
      </c>
      <c r="CO216" s="10">
        <f t="shared" ca="1" si="1288"/>
        <v>2</v>
      </c>
      <c r="CP216" s="10">
        <f t="shared" ca="1" si="1288"/>
        <v>2</v>
      </c>
      <c r="CQ216" s="10">
        <f t="shared" ca="1" si="1288"/>
        <v>3</v>
      </c>
      <c r="CR216" s="10">
        <f t="shared" ca="1" si="1288"/>
        <v>2</v>
      </c>
      <c r="CS216" s="10">
        <f t="shared" ca="1" si="1288"/>
        <v>2</v>
      </c>
      <c r="CT216" s="10">
        <f t="shared" ca="1" si="1288"/>
        <v>2</v>
      </c>
      <c r="CU216" s="10">
        <f t="shared" ca="1" si="15"/>
        <v>1</v>
      </c>
      <c r="CV216" s="1">
        <f t="shared" ref="CV216:DE216" ca="1" si="1289">IF(AS216="Strongly Disagree",1,IF(AS216="Disagree",2,IF(AS216="Neutral",3,IF(AS216="Agree",4,IF(AS216="Strongly Agree",5)))))</f>
        <v>3</v>
      </c>
      <c r="CW216" s="1">
        <f t="shared" ca="1" si="1289"/>
        <v>3</v>
      </c>
      <c r="CX216" s="1">
        <f t="shared" ca="1" si="1289"/>
        <v>3</v>
      </c>
      <c r="CY216" s="1">
        <f t="shared" ca="1" si="1289"/>
        <v>2</v>
      </c>
      <c r="CZ216" s="1">
        <f t="shared" ca="1" si="1289"/>
        <v>4</v>
      </c>
      <c r="DA216" s="1">
        <f t="shared" ca="1" si="1289"/>
        <v>4</v>
      </c>
      <c r="DB216" s="1">
        <f t="shared" ca="1" si="1289"/>
        <v>4</v>
      </c>
      <c r="DC216" s="1">
        <f t="shared" ca="1" si="1289"/>
        <v>2</v>
      </c>
      <c r="DD216" s="1">
        <f t="shared" ca="1" si="1289"/>
        <v>4</v>
      </c>
      <c r="DE216" s="1">
        <f t="shared" ca="1" si="1289"/>
        <v>2</v>
      </c>
      <c r="DG216" s="1">
        <f t="shared" ca="1" si="17"/>
        <v>1</v>
      </c>
    </row>
    <row r="217" spans="1:111" ht="15">
      <c r="A217" s="8">
        <f ca="1">IFERROR(__xludf.DUMMYFUNCTION("""COMPUTED_VALUE"""),43804.4780150578)</f>
        <v>43804.478015057801</v>
      </c>
      <c r="B217" s="1" t="str">
        <f ca="1">IFERROR(__xludf.DUMMYFUNCTION("""COMPUTED_VALUE"""),"Yes")</f>
        <v>Yes</v>
      </c>
      <c r="C217" s="3" t="str">
        <f ca="1">IFERROR(__xludf.DUMMYFUNCTION("""COMPUTED_VALUE"""),"Law Enforcement Professional  (Dispatch or other Civilian Department Member )")</f>
        <v>Law Enforcement Professional  (Dispatch or other Civilian Department Member )</v>
      </c>
      <c r="D217" s="1" t="str">
        <f ca="1">IFERROR(__xludf.DUMMYFUNCTION("""COMPUTED_VALUE"""),"1-6 years")</f>
        <v>1-6 years</v>
      </c>
      <c r="E217" s="1" t="str">
        <f ca="1">IFERROR(__xludf.DUMMYFUNCTION("""COMPUTED_VALUE"""),"Moderately")</f>
        <v>Moderately</v>
      </c>
      <c r="F217" s="1" t="str">
        <f ca="1">IFERROR(__xludf.DUMMYFUNCTION("""COMPUTED_VALUE"""),"Yes")</f>
        <v>Yes</v>
      </c>
      <c r="G217" s="1" t="str">
        <f ca="1">IFERROR(__xludf.DUMMYFUNCTION("""COMPUTED_VALUE"""),"Rarely")</f>
        <v>Rarely</v>
      </c>
      <c r="H217" s="1" t="str">
        <f ca="1">IFERROR(__xludf.DUMMYFUNCTION("""COMPUTED_VALUE"""),"Moderately")</f>
        <v>Moderately</v>
      </c>
      <c r="I217" s="1" t="str">
        <f ca="1">IFERROR(__xludf.DUMMYFUNCTION("""COMPUTED_VALUE"""),"Yes")</f>
        <v>Yes</v>
      </c>
      <c r="J217" s="1" t="str">
        <f ca="1">IFERROR(__xludf.DUMMYFUNCTION("""COMPUTED_VALUE"""),"Yes")</f>
        <v>Yes</v>
      </c>
      <c r="K217" s="1" t="str">
        <f ca="1">IFERROR(__xludf.DUMMYFUNCTION("""COMPUTED_VALUE"""),"Rarely")</f>
        <v>Rarely</v>
      </c>
      <c r="L217" s="1" t="str">
        <f ca="1">IFERROR(__xludf.DUMMYFUNCTION("""COMPUTED_VALUE"""),"Neutral")</f>
        <v>Neutral</v>
      </c>
      <c r="M217" s="1" t="str">
        <f ca="1">IFERROR(__xludf.DUMMYFUNCTION("""COMPUTED_VALUE"""),"Disagree")</f>
        <v>Disagree</v>
      </c>
      <c r="N217" s="1" t="str">
        <f ca="1">IFERROR(__xludf.DUMMYFUNCTION("""COMPUTED_VALUE"""),"Not at all")</f>
        <v>Not at all</v>
      </c>
      <c r="O217" s="1" t="str">
        <f ca="1">IFERROR(__xludf.DUMMYFUNCTION("""COMPUTED_VALUE"""),"Neutral")</f>
        <v>Neutral</v>
      </c>
      <c r="P217" s="1" t="str">
        <f ca="1">IFERROR(__xludf.DUMMYFUNCTION("""COMPUTED_VALUE"""),"Not at all")</f>
        <v>Not at all</v>
      </c>
      <c r="Q217" s="1" t="str">
        <f ca="1">IFERROR(__xludf.DUMMYFUNCTION("""COMPUTED_VALUE"""),"Moderately")</f>
        <v>Moderately</v>
      </c>
      <c r="R217" s="1" t="str">
        <f ca="1">IFERROR(__xludf.DUMMYFUNCTION("""COMPUTED_VALUE"""),"Moderately")</f>
        <v>Moderately</v>
      </c>
      <c r="S217" s="1" t="str">
        <f ca="1">IFERROR(__xludf.DUMMYFUNCTION("""COMPUTED_VALUE"""),"A little bit")</f>
        <v>A little bit</v>
      </c>
      <c r="T217" s="1" t="str">
        <f ca="1">IFERROR(__xludf.DUMMYFUNCTION("""COMPUTED_VALUE"""),"Not at all")</f>
        <v>Not at all</v>
      </c>
      <c r="U217" s="1" t="str">
        <f ca="1">IFERROR(__xludf.DUMMYFUNCTION("""COMPUTED_VALUE"""),"Not at all")</f>
        <v>Not at all</v>
      </c>
      <c r="V217" s="1" t="str">
        <f ca="1">IFERROR(__xludf.DUMMYFUNCTION("""COMPUTED_VALUE"""),"Moderately")</f>
        <v>Moderately</v>
      </c>
      <c r="W217" s="1" t="str">
        <f ca="1">IFERROR(__xludf.DUMMYFUNCTION("""COMPUTED_VALUE"""),"Not at all")</f>
        <v>Not at all</v>
      </c>
      <c r="X217" s="1" t="str">
        <f ca="1">IFERROR(__xludf.DUMMYFUNCTION("""COMPUTED_VALUE"""),"Not at all")</f>
        <v>Not at all</v>
      </c>
      <c r="Y217" s="1" t="str">
        <f ca="1">IFERROR(__xludf.DUMMYFUNCTION("""COMPUTED_VALUE"""),"Not at all")</f>
        <v>Not at all</v>
      </c>
      <c r="Z217" s="1" t="str">
        <f ca="1">IFERROR(__xludf.DUMMYFUNCTION("""COMPUTED_VALUE"""),"Both")</f>
        <v>Both</v>
      </c>
      <c r="AA217" s="1" t="str">
        <f ca="1">IFERROR(__xludf.DUMMYFUNCTION("""COMPUTED_VALUE"""),"Quite a bit")</f>
        <v>Quite a bit</v>
      </c>
      <c r="AB217" s="1" t="str">
        <f ca="1">IFERROR(__xludf.DUMMYFUNCTION("""COMPUTED_VALUE"""),"Extremely")</f>
        <v>Extremely</v>
      </c>
      <c r="AC217" s="1" t="str">
        <f ca="1">IFERROR(__xludf.DUMMYFUNCTION("""COMPUTED_VALUE"""),"Extremely")</f>
        <v>Extremely</v>
      </c>
      <c r="AD217" s="1" t="str">
        <f ca="1">IFERROR(__xludf.DUMMYFUNCTION("""COMPUTED_VALUE"""),"Quite a bit")</f>
        <v>Quite a bit</v>
      </c>
      <c r="AE217" s="1" t="str">
        <f ca="1">IFERROR(__xludf.DUMMYFUNCTION("""COMPUTED_VALUE"""),"A little bit")</f>
        <v>A little bit</v>
      </c>
      <c r="AF217" s="1" t="str">
        <f ca="1">IFERROR(__xludf.DUMMYFUNCTION("""COMPUTED_VALUE"""),"Rarely")</f>
        <v>Rarely</v>
      </c>
      <c r="AG217" s="1" t="str">
        <f ca="1">IFERROR(__xludf.DUMMYFUNCTION("""COMPUTED_VALUE"""),"Rarely")</f>
        <v>Rarely</v>
      </c>
      <c r="AH217" s="1" t="str">
        <f ca="1">IFERROR(__xludf.DUMMYFUNCTION("""COMPUTED_VALUE"""),"Sometimes")</f>
        <v>Sometimes</v>
      </c>
      <c r="AI217" s="1" t="str">
        <f ca="1">IFERROR(__xludf.DUMMYFUNCTION("""COMPUTED_VALUE"""),"Never")</f>
        <v>Never</v>
      </c>
      <c r="AJ217" s="1" t="str">
        <f ca="1">IFERROR(__xludf.DUMMYFUNCTION("""COMPUTED_VALUE"""),"Never")</f>
        <v>Never</v>
      </c>
      <c r="AK217" s="1" t="str">
        <f ca="1">IFERROR(__xludf.DUMMYFUNCTION("""COMPUTED_VALUE"""),"Rarely")</f>
        <v>Rarely</v>
      </c>
      <c r="AL217" s="1" t="str">
        <f ca="1">IFERROR(__xludf.DUMMYFUNCTION("""COMPUTED_VALUE"""),"Rarely")</f>
        <v>Rarely</v>
      </c>
      <c r="AM217" s="1" t="str">
        <f ca="1">IFERROR(__xludf.DUMMYFUNCTION("""COMPUTED_VALUE"""),"Never")</f>
        <v>Never</v>
      </c>
      <c r="AN217" s="1" t="str">
        <f ca="1">IFERROR(__xludf.DUMMYFUNCTION("""COMPUTED_VALUE"""),"Rarely")</f>
        <v>Rarely</v>
      </c>
      <c r="AO217" s="1" t="str">
        <f ca="1">IFERROR(__xludf.DUMMYFUNCTION("""COMPUTED_VALUE"""),"Never")</f>
        <v>Never</v>
      </c>
      <c r="AP217" s="1" t="str">
        <f ca="1">IFERROR(__xludf.DUMMYFUNCTION("""COMPUTED_VALUE"""),"Never")</f>
        <v>Never</v>
      </c>
      <c r="AQ217" s="1" t="str">
        <f ca="1">IFERROR(__xludf.DUMMYFUNCTION("""COMPUTED_VALUE"""),"Never")</f>
        <v>Never</v>
      </c>
      <c r="AR217" s="1" t="str">
        <f ca="1">IFERROR(__xludf.DUMMYFUNCTION("""COMPUTED_VALUE"""),"Never")</f>
        <v>Never</v>
      </c>
      <c r="AS217" s="1" t="str">
        <f ca="1">IFERROR(__xludf.DUMMYFUNCTION("""COMPUTED_VALUE"""),"Strongly Disagree")</f>
        <v>Strongly Disagree</v>
      </c>
      <c r="AT217" s="1" t="str">
        <f ca="1">IFERROR(__xludf.DUMMYFUNCTION("""COMPUTED_VALUE"""),"Strongly Disagree")</f>
        <v>Strongly Disagree</v>
      </c>
      <c r="AU217" s="1" t="str">
        <f ca="1">IFERROR(__xludf.DUMMYFUNCTION("""COMPUTED_VALUE"""),"Strongly Disagree")</f>
        <v>Strongly Disagree</v>
      </c>
      <c r="AV217" s="1" t="str">
        <f ca="1">IFERROR(__xludf.DUMMYFUNCTION("""COMPUTED_VALUE"""),"Strongly Disagree")</f>
        <v>Strongly Disagree</v>
      </c>
      <c r="AW217" s="1" t="str">
        <f ca="1">IFERROR(__xludf.DUMMYFUNCTION("""COMPUTED_VALUE"""),"Neutral")</f>
        <v>Neutral</v>
      </c>
      <c r="AX217" s="1" t="str">
        <f ca="1">IFERROR(__xludf.DUMMYFUNCTION("""COMPUTED_VALUE"""),"Strongly Disagree")</f>
        <v>Strongly Disagree</v>
      </c>
      <c r="AY217" s="1" t="str">
        <f ca="1">IFERROR(__xludf.DUMMYFUNCTION("""COMPUTED_VALUE"""),"Disagree")</f>
        <v>Disagree</v>
      </c>
      <c r="AZ217" s="1" t="str">
        <f ca="1">IFERROR(__xludf.DUMMYFUNCTION("""COMPUTED_VALUE"""),"Disagree")</f>
        <v>Disagree</v>
      </c>
      <c r="BA217" s="1" t="str">
        <f ca="1">IFERROR(__xludf.DUMMYFUNCTION("""COMPUTED_VALUE"""),"Neutral")</f>
        <v>Neutral</v>
      </c>
      <c r="BB217" s="1" t="str">
        <f ca="1">IFERROR(__xludf.DUMMYFUNCTION("""COMPUTED_VALUE"""),"Strongly Disagree")</f>
        <v>Strongly Disagree</v>
      </c>
      <c r="BC217" s="1" t="str">
        <f ca="1">IFERROR(__xludf.DUMMYFUNCTION("""COMPUTED_VALUE"""),"Talk to others outside of the department about your hard shift, Participate in Healthy Recreation/Hobbies")</f>
        <v>Talk to others outside of the department about your hard shift, Participate in Healthy Recreation/Hobbies</v>
      </c>
      <c r="BD217" s="1" t="str">
        <f ca="1">IFERROR(__xludf.DUMMYFUNCTION("""COMPUTED_VALUE"""),"Never")</f>
        <v>Never</v>
      </c>
      <c r="BF217" s="1">
        <f t="shared" ca="1" si="0"/>
        <v>2</v>
      </c>
      <c r="BG217" s="7">
        <f t="shared" ca="1" si="1"/>
        <v>1</v>
      </c>
      <c r="BH217" s="1">
        <f t="shared" ca="1" si="2"/>
        <v>3</v>
      </c>
      <c r="BI217" s="10">
        <f t="shared" ca="1" si="3"/>
        <v>1</v>
      </c>
      <c r="BJ217" s="10">
        <f t="shared" ca="1" si="4"/>
        <v>2</v>
      </c>
      <c r="BK217" s="10">
        <f t="shared" ca="1" si="5"/>
        <v>3</v>
      </c>
      <c r="BL217" s="10">
        <f t="shared" ref="BL217:BM217" ca="1" si="1290">IF(I217="Yes",1,IF(I217="No",2))</f>
        <v>1</v>
      </c>
      <c r="BM217" s="10">
        <f t="shared" ca="1" si="1290"/>
        <v>1</v>
      </c>
      <c r="BN217" s="10">
        <f t="shared" ca="1" si="7"/>
        <v>2</v>
      </c>
      <c r="BO217" s="10">
        <f t="shared" ref="BO217:BP217" ca="1" si="1291">IF(L217="Strongly Disagree",1,IF(L217="Disagree",2,IF(L217="Neutral",3,IF(L217="Agree",4,IF(L217="Strongly Agree",5)))))</f>
        <v>3</v>
      </c>
      <c r="BP217" s="10">
        <f t="shared" ca="1" si="1291"/>
        <v>2</v>
      </c>
      <c r="BQ217" s="10">
        <f t="shared" ca="1" si="9"/>
        <v>1</v>
      </c>
      <c r="BR217" s="1">
        <f t="shared" ca="1" si="10"/>
        <v>3</v>
      </c>
      <c r="BS217" s="10">
        <f t="shared" ref="BS217:CB217" ca="1" si="1292">IF(P217="Not at all",1,IF(P217="A little bit",2,IF(P217="Moderately",3,IF(P217="Quite a bit",4,IF(P217="Extremely",5)))))</f>
        <v>1</v>
      </c>
      <c r="BT217" s="10">
        <f t="shared" ca="1" si="1292"/>
        <v>3</v>
      </c>
      <c r="BU217" s="10">
        <f t="shared" ca="1" si="1292"/>
        <v>3</v>
      </c>
      <c r="BV217" s="10">
        <f t="shared" ca="1" si="1292"/>
        <v>2</v>
      </c>
      <c r="BW217" s="10">
        <f t="shared" ca="1" si="1292"/>
        <v>1</v>
      </c>
      <c r="BX217" s="10">
        <f t="shared" ca="1" si="1292"/>
        <v>1</v>
      </c>
      <c r="BY217" s="10">
        <f t="shared" ca="1" si="1292"/>
        <v>3</v>
      </c>
      <c r="BZ217" s="10">
        <f t="shared" ca="1" si="1292"/>
        <v>1</v>
      </c>
      <c r="CA217" s="10">
        <f t="shared" ca="1" si="1292"/>
        <v>1</v>
      </c>
      <c r="CB217" s="10">
        <f t="shared" ca="1" si="1292"/>
        <v>1</v>
      </c>
      <c r="CC217" s="10">
        <f t="shared" ca="1" si="12"/>
        <v>3</v>
      </c>
      <c r="CD217" s="10">
        <f t="shared" ref="CD217:CH217" ca="1" si="1293">IF(AA217="Not at all",1,IF(AA217="A little bit",2,IF(AA217="Moderately",3,IF(AA217="Quite a bit",4,IF(AA217="Extremely",5)))))</f>
        <v>4</v>
      </c>
      <c r="CE217" s="10">
        <f t="shared" ca="1" si="1293"/>
        <v>5</v>
      </c>
      <c r="CF217" s="10">
        <f t="shared" ca="1" si="1293"/>
        <v>5</v>
      </c>
      <c r="CG217" s="10">
        <f t="shared" ca="1" si="1293"/>
        <v>4</v>
      </c>
      <c r="CH217" s="10">
        <f t="shared" ca="1" si="1293"/>
        <v>2</v>
      </c>
      <c r="CI217" s="10">
        <f t="shared" ref="CI217:CT217" ca="1" si="1294">IF(AF217="Never",1,IF(AF217="Rarely",2,IF(AF217="Sometimes",3,IF(AF217="Often",4,IF(AF217="Very Often",5)))))</f>
        <v>2</v>
      </c>
      <c r="CJ217" s="10">
        <f t="shared" ca="1" si="1294"/>
        <v>2</v>
      </c>
      <c r="CK217" s="10">
        <f t="shared" ca="1" si="1294"/>
        <v>3</v>
      </c>
      <c r="CL217" s="10">
        <f t="shared" ca="1" si="1294"/>
        <v>1</v>
      </c>
      <c r="CM217" s="10">
        <f t="shared" ca="1" si="1294"/>
        <v>1</v>
      </c>
      <c r="CN217" s="10">
        <f t="shared" ca="1" si="1294"/>
        <v>2</v>
      </c>
      <c r="CO217" s="10">
        <f t="shared" ca="1" si="1294"/>
        <v>2</v>
      </c>
      <c r="CP217" s="10">
        <f t="shared" ca="1" si="1294"/>
        <v>1</v>
      </c>
      <c r="CQ217" s="10">
        <f t="shared" ca="1" si="1294"/>
        <v>2</v>
      </c>
      <c r="CR217" s="10">
        <f t="shared" ca="1" si="1294"/>
        <v>1</v>
      </c>
      <c r="CS217" s="10">
        <f t="shared" ca="1" si="1294"/>
        <v>1</v>
      </c>
      <c r="CT217" s="10">
        <f t="shared" ca="1" si="1294"/>
        <v>1</v>
      </c>
      <c r="CU217" s="10">
        <f t="shared" ca="1" si="15"/>
        <v>1</v>
      </c>
      <c r="CV217" s="1">
        <f t="shared" ref="CV217:DE217" ca="1" si="1295">IF(AS217="Strongly Disagree",1,IF(AS217="Disagree",2,IF(AS217="Neutral",3,IF(AS217="Agree",4,IF(AS217="Strongly Agree",5)))))</f>
        <v>1</v>
      </c>
      <c r="CW217" s="1">
        <f t="shared" ca="1" si="1295"/>
        <v>1</v>
      </c>
      <c r="CX217" s="1">
        <f t="shared" ca="1" si="1295"/>
        <v>1</v>
      </c>
      <c r="CY217" s="1">
        <f t="shared" ca="1" si="1295"/>
        <v>1</v>
      </c>
      <c r="CZ217" s="1">
        <f t="shared" ca="1" si="1295"/>
        <v>3</v>
      </c>
      <c r="DA217" s="1">
        <f t="shared" ca="1" si="1295"/>
        <v>1</v>
      </c>
      <c r="DB217" s="1">
        <f t="shared" ca="1" si="1295"/>
        <v>2</v>
      </c>
      <c r="DC217" s="1">
        <f t="shared" ca="1" si="1295"/>
        <v>2</v>
      </c>
      <c r="DD217" s="1">
        <f t="shared" ca="1" si="1295"/>
        <v>3</v>
      </c>
      <c r="DE217" s="1">
        <f t="shared" ca="1" si="1295"/>
        <v>1</v>
      </c>
      <c r="DG217" s="1">
        <f t="shared" ca="1" si="17"/>
        <v>1</v>
      </c>
    </row>
    <row r="218" spans="1:111" ht="15">
      <c r="A218" s="8">
        <f ca="1">IFERROR(__xludf.DUMMYFUNCTION("""COMPUTED_VALUE"""),43804.505499699)</f>
        <v>43804.505499699</v>
      </c>
      <c r="B218" s="1" t="str">
        <f ca="1">IFERROR(__xludf.DUMMYFUNCTION("""COMPUTED_VALUE"""),"Yes")</f>
        <v>Yes</v>
      </c>
      <c r="C218" s="3" t="str">
        <f ca="1">IFERROR(__xludf.DUMMYFUNCTION("""COMPUTED_VALUE"""),"Sworn Officer")</f>
        <v>Sworn Officer</v>
      </c>
      <c r="D218" s="1" t="str">
        <f ca="1">IFERROR(__xludf.DUMMYFUNCTION("""COMPUTED_VALUE"""),"20+ years")</f>
        <v>20+ years</v>
      </c>
      <c r="E218" s="1" t="str">
        <f ca="1">IFERROR(__xludf.DUMMYFUNCTION("""COMPUTED_VALUE"""),"Moderately")</f>
        <v>Moderately</v>
      </c>
      <c r="F218" s="1" t="str">
        <f ca="1">IFERROR(__xludf.DUMMYFUNCTION("""COMPUTED_VALUE"""),"Yes")</f>
        <v>Yes</v>
      </c>
      <c r="G218" s="1" t="str">
        <f ca="1">IFERROR(__xludf.DUMMYFUNCTION("""COMPUTED_VALUE"""),"Rarely")</f>
        <v>Rarely</v>
      </c>
      <c r="H218" s="1" t="str">
        <f ca="1">IFERROR(__xludf.DUMMYFUNCTION("""COMPUTED_VALUE"""),"Moderately")</f>
        <v>Moderately</v>
      </c>
      <c r="I218" s="1" t="str">
        <f ca="1">IFERROR(__xludf.DUMMYFUNCTION("""COMPUTED_VALUE"""),"Yes")</f>
        <v>Yes</v>
      </c>
      <c r="J218" s="1" t="str">
        <f ca="1">IFERROR(__xludf.DUMMYFUNCTION("""COMPUTED_VALUE"""),"No")</f>
        <v>No</v>
      </c>
      <c r="K218" s="1" t="str">
        <f ca="1">IFERROR(__xludf.DUMMYFUNCTION("""COMPUTED_VALUE"""),"Rarely")</f>
        <v>Rarely</v>
      </c>
      <c r="L218" s="1" t="str">
        <f ca="1">IFERROR(__xludf.DUMMYFUNCTION("""COMPUTED_VALUE"""),"Neutral")</f>
        <v>Neutral</v>
      </c>
      <c r="M218" s="1" t="str">
        <f ca="1">IFERROR(__xludf.DUMMYFUNCTION("""COMPUTED_VALUE"""),"Neutral")</f>
        <v>Neutral</v>
      </c>
      <c r="N218" s="1" t="str">
        <f ca="1">IFERROR(__xludf.DUMMYFUNCTION("""COMPUTED_VALUE"""),"Quite a bit")</f>
        <v>Quite a bit</v>
      </c>
      <c r="O218" s="1" t="str">
        <f ca="1">IFERROR(__xludf.DUMMYFUNCTION("""COMPUTED_VALUE"""),"Neutral")</f>
        <v>Neutral</v>
      </c>
      <c r="P218" s="1" t="str">
        <f ca="1">IFERROR(__xludf.DUMMYFUNCTION("""COMPUTED_VALUE"""),"Quite a bit")</f>
        <v>Quite a bit</v>
      </c>
      <c r="Q218" s="1" t="str">
        <f ca="1">IFERROR(__xludf.DUMMYFUNCTION("""COMPUTED_VALUE"""),"Moderately")</f>
        <v>Moderately</v>
      </c>
      <c r="R218" s="1" t="str">
        <f ca="1">IFERROR(__xludf.DUMMYFUNCTION("""COMPUTED_VALUE"""),"Quite a bit")</f>
        <v>Quite a bit</v>
      </c>
      <c r="S218" s="1" t="str">
        <f ca="1">IFERROR(__xludf.DUMMYFUNCTION("""COMPUTED_VALUE"""),"Moderately")</f>
        <v>Moderately</v>
      </c>
      <c r="T218" s="1" t="str">
        <f ca="1">IFERROR(__xludf.DUMMYFUNCTION("""COMPUTED_VALUE"""),"Moderately")</f>
        <v>Moderately</v>
      </c>
      <c r="U218" s="1" t="str">
        <f ca="1">IFERROR(__xludf.DUMMYFUNCTION("""COMPUTED_VALUE"""),"Moderately")</f>
        <v>Moderately</v>
      </c>
      <c r="V218" s="1" t="str">
        <f ca="1">IFERROR(__xludf.DUMMYFUNCTION("""COMPUTED_VALUE"""),"Quite a bit")</f>
        <v>Quite a bit</v>
      </c>
      <c r="W218" s="1" t="str">
        <f ca="1">IFERROR(__xludf.DUMMYFUNCTION("""COMPUTED_VALUE"""),"A little bit")</f>
        <v>A little bit</v>
      </c>
      <c r="X218" s="1" t="str">
        <f ca="1">IFERROR(__xludf.DUMMYFUNCTION("""COMPUTED_VALUE"""),"Moderately")</f>
        <v>Moderately</v>
      </c>
      <c r="Y218" s="1" t="str">
        <f ca="1">IFERROR(__xludf.DUMMYFUNCTION("""COMPUTED_VALUE"""),"Moderately")</f>
        <v>Moderately</v>
      </c>
      <c r="Z218" s="1" t="str">
        <f ca="1">IFERROR(__xludf.DUMMYFUNCTION("""COMPUTED_VALUE"""),"Not at all")</f>
        <v>Not at all</v>
      </c>
      <c r="AA218" s="1" t="str">
        <f ca="1">IFERROR(__xludf.DUMMYFUNCTION("""COMPUTED_VALUE"""),"Not at all")</f>
        <v>Not at all</v>
      </c>
      <c r="AB218" s="1" t="str">
        <f ca="1">IFERROR(__xludf.DUMMYFUNCTION("""COMPUTED_VALUE"""),"Not at all")</f>
        <v>Not at all</v>
      </c>
      <c r="AC218" s="1" t="str">
        <f ca="1">IFERROR(__xludf.DUMMYFUNCTION("""COMPUTED_VALUE"""),"Not at all")</f>
        <v>Not at all</v>
      </c>
      <c r="AD218" s="1" t="str">
        <f ca="1">IFERROR(__xludf.DUMMYFUNCTION("""COMPUTED_VALUE"""),"Not at all")</f>
        <v>Not at all</v>
      </c>
      <c r="AE218" s="1" t="str">
        <f ca="1">IFERROR(__xludf.DUMMYFUNCTION("""COMPUTED_VALUE"""),"Not at all")</f>
        <v>Not at all</v>
      </c>
      <c r="AF218" s="1" t="str">
        <f ca="1">IFERROR(__xludf.DUMMYFUNCTION("""COMPUTED_VALUE"""),"Rarely")</f>
        <v>Rarely</v>
      </c>
      <c r="AG218" s="1" t="str">
        <f ca="1">IFERROR(__xludf.DUMMYFUNCTION("""COMPUTED_VALUE"""),"Often")</f>
        <v>Often</v>
      </c>
      <c r="AH218" s="1" t="str">
        <f ca="1">IFERROR(__xludf.DUMMYFUNCTION("""COMPUTED_VALUE"""),"Often")</f>
        <v>Often</v>
      </c>
      <c r="AI218" s="1" t="str">
        <f ca="1">IFERROR(__xludf.DUMMYFUNCTION("""COMPUTED_VALUE"""),"Rarely")</f>
        <v>Rarely</v>
      </c>
      <c r="AJ218" s="1" t="str">
        <f ca="1">IFERROR(__xludf.DUMMYFUNCTION("""COMPUTED_VALUE"""),"Rarely")</f>
        <v>Rarely</v>
      </c>
      <c r="AK218" s="1" t="str">
        <f ca="1">IFERROR(__xludf.DUMMYFUNCTION("""COMPUTED_VALUE"""),"Rarely")</f>
        <v>Rarely</v>
      </c>
      <c r="AL218" s="1" t="str">
        <f ca="1">IFERROR(__xludf.DUMMYFUNCTION("""COMPUTED_VALUE"""),"Rarely")</f>
        <v>Rarely</v>
      </c>
      <c r="AM218" s="1" t="str">
        <f ca="1">IFERROR(__xludf.DUMMYFUNCTION("""COMPUTED_VALUE"""),"Rarely")</f>
        <v>Rarely</v>
      </c>
      <c r="AN218" s="1" t="str">
        <f ca="1">IFERROR(__xludf.DUMMYFUNCTION("""COMPUTED_VALUE"""),"Rarely")</f>
        <v>Rarely</v>
      </c>
      <c r="AO218" s="1" t="str">
        <f ca="1">IFERROR(__xludf.DUMMYFUNCTION("""COMPUTED_VALUE"""),"Rarely")</f>
        <v>Rarely</v>
      </c>
      <c r="AP218" s="1" t="str">
        <f ca="1">IFERROR(__xludf.DUMMYFUNCTION("""COMPUTED_VALUE"""),"Rarely")</f>
        <v>Rarely</v>
      </c>
      <c r="AQ218" s="1" t="str">
        <f ca="1">IFERROR(__xludf.DUMMYFUNCTION("""COMPUTED_VALUE"""),"Never")</f>
        <v>Never</v>
      </c>
      <c r="AR218" s="1" t="str">
        <f ca="1">IFERROR(__xludf.DUMMYFUNCTION("""COMPUTED_VALUE"""),"Never")</f>
        <v>Never</v>
      </c>
      <c r="AS218" s="1" t="str">
        <f ca="1">IFERROR(__xludf.DUMMYFUNCTION("""COMPUTED_VALUE"""),"Disagree")</f>
        <v>Disagree</v>
      </c>
      <c r="AT218" s="1" t="str">
        <f ca="1">IFERROR(__xludf.DUMMYFUNCTION("""COMPUTED_VALUE"""),"Disagree")</f>
        <v>Disagree</v>
      </c>
      <c r="AU218" s="1" t="str">
        <f ca="1">IFERROR(__xludf.DUMMYFUNCTION("""COMPUTED_VALUE"""),"Neutral")</f>
        <v>Neutral</v>
      </c>
      <c r="AV218" s="1" t="str">
        <f ca="1">IFERROR(__xludf.DUMMYFUNCTION("""COMPUTED_VALUE"""),"Disagree")</f>
        <v>Disagree</v>
      </c>
      <c r="AW218" s="1" t="str">
        <f ca="1">IFERROR(__xludf.DUMMYFUNCTION("""COMPUTED_VALUE"""),"Neutral")</f>
        <v>Neutral</v>
      </c>
      <c r="AX218" s="1" t="str">
        <f ca="1">IFERROR(__xludf.DUMMYFUNCTION("""COMPUTED_VALUE"""),"Neutral")</f>
        <v>Neutral</v>
      </c>
      <c r="AY218" s="1" t="str">
        <f ca="1">IFERROR(__xludf.DUMMYFUNCTION("""COMPUTED_VALUE"""),"Neutral")</f>
        <v>Neutral</v>
      </c>
      <c r="AZ218" s="1" t="str">
        <f ca="1">IFERROR(__xludf.DUMMYFUNCTION("""COMPUTED_VALUE"""),"Neutral")</f>
        <v>Neutral</v>
      </c>
      <c r="BA218" s="1" t="str">
        <f ca="1">IFERROR(__xludf.DUMMYFUNCTION("""COMPUTED_VALUE"""),"Agree")</f>
        <v>Agree</v>
      </c>
      <c r="BB218" s="1" t="str">
        <f ca="1">IFERROR(__xludf.DUMMYFUNCTION("""COMPUTED_VALUE"""),"Neutral")</f>
        <v>Neutral</v>
      </c>
      <c r="BC218" s="1" t="str">
        <f ca="1">IFERROR(__xludf.DUMMYFUNCTION("""COMPUTED_VALUE"""),"Exercise, Talk to others outside of the department about your hard shift, Participate in Healthy Recreation/Hobbies, Talk to only those inside the department about your hard shift")</f>
        <v>Exercise, Talk to others outside of the department about your hard shift, Participate in Healthy Recreation/Hobbies, Talk to only those inside the department about your hard shift</v>
      </c>
      <c r="BD218" s="1" t="str">
        <f ca="1">IFERROR(__xludf.DUMMYFUNCTION("""COMPUTED_VALUE"""),"Sometimes")</f>
        <v>Sometimes</v>
      </c>
      <c r="BF218" s="1">
        <f t="shared" ca="1" si="0"/>
        <v>1</v>
      </c>
      <c r="BG218" s="7">
        <f t="shared" ca="1" si="1"/>
        <v>4</v>
      </c>
      <c r="BH218" s="1">
        <f t="shared" ca="1" si="2"/>
        <v>3</v>
      </c>
      <c r="BI218" s="10">
        <f t="shared" ca="1" si="3"/>
        <v>1</v>
      </c>
      <c r="BJ218" s="10">
        <f t="shared" ca="1" si="4"/>
        <v>2</v>
      </c>
      <c r="BK218" s="10">
        <f t="shared" ca="1" si="5"/>
        <v>3</v>
      </c>
      <c r="BL218" s="10">
        <f t="shared" ref="BL218:BM218" ca="1" si="1296">IF(I218="Yes",1,IF(I218="No",2))</f>
        <v>1</v>
      </c>
      <c r="BM218" s="10">
        <f t="shared" ca="1" si="1296"/>
        <v>2</v>
      </c>
      <c r="BN218" s="10">
        <f t="shared" ca="1" si="7"/>
        <v>2</v>
      </c>
      <c r="BO218" s="10">
        <f t="shared" ref="BO218:BP218" ca="1" si="1297">IF(L218="Strongly Disagree",1,IF(L218="Disagree",2,IF(L218="Neutral",3,IF(L218="Agree",4,IF(L218="Strongly Agree",5)))))</f>
        <v>3</v>
      </c>
      <c r="BP218" s="10">
        <f t="shared" ca="1" si="1297"/>
        <v>3</v>
      </c>
      <c r="BQ218" s="10">
        <f t="shared" ca="1" si="9"/>
        <v>4</v>
      </c>
      <c r="BR218" s="1">
        <f t="shared" ca="1" si="10"/>
        <v>3</v>
      </c>
      <c r="BS218" s="10">
        <f t="shared" ref="BS218:CB218" ca="1" si="1298">IF(P218="Not at all",1,IF(P218="A little bit",2,IF(P218="Moderately",3,IF(P218="Quite a bit",4,IF(P218="Extremely",5)))))</f>
        <v>4</v>
      </c>
      <c r="BT218" s="10">
        <f t="shared" ca="1" si="1298"/>
        <v>3</v>
      </c>
      <c r="BU218" s="10">
        <f t="shared" ca="1" si="1298"/>
        <v>4</v>
      </c>
      <c r="BV218" s="10">
        <f t="shared" ca="1" si="1298"/>
        <v>3</v>
      </c>
      <c r="BW218" s="10">
        <f t="shared" ca="1" si="1298"/>
        <v>3</v>
      </c>
      <c r="BX218" s="10">
        <f t="shared" ca="1" si="1298"/>
        <v>3</v>
      </c>
      <c r="BY218" s="10">
        <f t="shared" ca="1" si="1298"/>
        <v>4</v>
      </c>
      <c r="BZ218" s="10">
        <f t="shared" ca="1" si="1298"/>
        <v>2</v>
      </c>
      <c r="CA218" s="10">
        <f t="shared" ca="1" si="1298"/>
        <v>3</v>
      </c>
      <c r="CB218" s="10">
        <f t="shared" ca="1" si="1298"/>
        <v>3</v>
      </c>
      <c r="CC218" s="10">
        <f t="shared" ca="1" si="12"/>
        <v>4</v>
      </c>
      <c r="CD218" s="10">
        <f t="shared" ref="CD218:CH218" ca="1" si="1299">IF(AA218="Not at all",1,IF(AA218="A little bit",2,IF(AA218="Moderately",3,IF(AA218="Quite a bit",4,IF(AA218="Extremely",5)))))</f>
        <v>1</v>
      </c>
      <c r="CE218" s="10">
        <f t="shared" ca="1" si="1299"/>
        <v>1</v>
      </c>
      <c r="CF218" s="10">
        <f t="shared" ca="1" si="1299"/>
        <v>1</v>
      </c>
      <c r="CG218" s="10">
        <f t="shared" ca="1" si="1299"/>
        <v>1</v>
      </c>
      <c r="CH218" s="10">
        <f t="shared" ca="1" si="1299"/>
        <v>1</v>
      </c>
      <c r="CI218" s="10">
        <f t="shared" ref="CI218:CT218" ca="1" si="1300">IF(AF218="Never",1,IF(AF218="Rarely",2,IF(AF218="Sometimes",3,IF(AF218="Often",4,IF(AF218="Very Often",5)))))</f>
        <v>2</v>
      </c>
      <c r="CJ218" s="10">
        <f t="shared" ca="1" si="1300"/>
        <v>4</v>
      </c>
      <c r="CK218" s="10">
        <f t="shared" ca="1" si="1300"/>
        <v>4</v>
      </c>
      <c r="CL218" s="10">
        <f t="shared" ca="1" si="1300"/>
        <v>2</v>
      </c>
      <c r="CM218" s="10">
        <f t="shared" ca="1" si="1300"/>
        <v>2</v>
      </c>
      <c r="CN218" s="10">
        <f t="shared" ca="1" si="1300"/>
        <v>2</v>
      </c>
      <c r="CO218" s="10">
        <f t="shared" ca="1" si="1300"/>
        <v>2</v>
      </c>
      <c r="CP218" s="10">
        <f t="shared" ca="1" si="1300"/>
        <v>2</v>
      </c>
      <c r="CQ218" s="10">
        <f t="shared" ca="1" si="1300"/>
        <v>2</v>
      </c>
      <c r="CR218" s="10">
        <f t="shared" ca="1" si="1300"/>
        <v>2</v>
      </c>
      <c r="CS218" s="10">
        <f t="shared" ca="1" si="1300"/>
        <v>2</v>
      </c>
      <c r="CT218" s="10">
        <f t="shared" ca="1" si="1300"/>
        <v>1</v>
      </c>
      <c r="CU218" s="10">
        <f t="shared" ca="1" si="15"/>
        <v>1</v>
      </c>
      <c r="CV218" s="1">
        <f t="shared" ref="CV218:DE218" ca="1" si="1301">IF(AS218="Strongly Disagree",1,IF(AS218="Disagree",2,IF(AS218="Neutral",3,IF(AS218="Agree",4,IF(AS218="Strongly Agree",5)))))</f>
        <v>2</v>
      </c>
      <c r="CW218" s="1">
        <f t="shared" ca="1" si="1301"/>
        <v>2</v>
      </c>
      <c r="CX218" s="1">
        <f t="shared" ca="1" si="1301"/>
        <v>3</v>
      </c>
      <c r="CY218" s="1">
        <f t="shared" ca="1" si="1301"/>
        <v>2</v>
      </c>
      <c r="CZ218" s="1">
        <f t="shared" ca="1" si="1301"/>
        <v>3</v>
      </c>
      <c r="DA218" s="1">
        <f t="shared" ca="1" si="1301"/>
        <v>3</v>
      </c>
      <c r="DB218" s="1">
        <f t="shared" ca="1" si="1301"/>
        <v>3</v>
      </c>
      <c r="DC218" s="1">
        <f t="shared" ca="1" si="1301"/>
        <v>3</v>
      </c>
      <c r="DD218" s="1">
        <f t="shared" ca="1" si="1301"/>
        <v>4</v>
      </c>
      <c r="DE218" s="1">
        <f t="shared" ca="1" si="1301"/>
        <v>3</v>
      </c>
      <c r="DG218" s="1">
        <f t="shared" ca="1" si="17"/>
        <v>3</v>
      </c>
    </row>
    <row r="219" spans="1:111" ht="15">
      <c r="A219" s="8">
        <f ca="1">IFERROR(__xludf.DUMMYFUNCTION("""COMPUTED_VALUE"""),43804.5412942939)</f>
        <v>43804.5412942939</v>
      </c>
      <c r="B219" s="1" t="str">
        <f ca="1">IFERROR(__xludf.DUMMYFUNCTION("""COMPUTED_VALUE"""),"Yes")</f>
        <v>Yes</v>
      </c>
      <c r="C219" s="3" t="str">
        <f ca="1">IFERROR(__xludf.DUMMYFUNCTION("""COMPUTED_VALUE"""),"Sworn Officer")</f>
        <v>Sworn Officer</v>
      </c>
      <c r="D219" s="1" t="str">
        <f ca="1">IFERROR(__xludf.DUMMYFUNCTION("""COMPUTED_VALUE"""),"20+ years")</f>
        <v>20+ years</v>
      </c>
      <c r="E219" s="1" t="str">
        <f ca="1">IFERROR(__xludf.DUMMYFUNCTION("""COMPUTED_VALUE"""),"Moderately")</f>
        <v>Moderately</v>
      </c>
      <c r="F219" s="1" t="str">
        <f ca="1">IFERROR(__xludf.DUMMYFUNCTION("""COMPUTED_VALUE"""),"Yes")</f>
        <v>Yes</v>
      </c>
      <c r="G219" s="1" t="str">
        <f ca="1">IFERROR(__xludf.DUMMYFUNCTION("""COMPUTED_VALUE"""),"Never")</f>
        <v>Never</v>
      </c>
      <c r="H219" s="1" t="str">
        <f ca="1">IFERROR(__xludf.DUMMYFUNCTION("""COMPUTED_VALUE"""),"Moderately")</f>
        <v>Moderately</v>
      </c>
      <c r="I219" s="1" t="str">
        <f ca="1">IFERROR(__xludf.DUMMYFUNCTION("""COMPUTED_VALUE"""),"No")</f>
        <v>No</v>
      </c>
      <c r="J219" s="1" t="str">
        <f ca="1">IFERROR(__xludf.DUMMYFUNCTION("""COMPUTED_VALUE"""),"No")</f>
        <v>No</v>
      </c>
      <c r="K219" s="1" t="str">
        <f ca="1">IFERROR(__xludf.DUMMYFUNCTION("""COMPUTED_VALUE"""),"Never")</f>
        <v>Never</v>
      </c>
      <c r="L219" s="1" t="str">
        <f ca="1">IFERROR(__xludf.DUMMYFUNCTION("""COMPUTED_VALUE"""),"Neutral")</f>
        <v>Neutral</v>
      </c>
      <c r="M219" s="1" t="str">
        <f ca="1">IFERROR(__xludf.DUMMYFUNCTION("""COMPUTED_VALUE"""),"Neutral")</f>
        <v>Neutral</v>
      </c>
      <c r="N219" s="1" t="str">
        <f ca="1">IFERROR(__xludf.DUMMYFUNCTION("""COMPUTED_VALUE"""),"Moderately")</f>
        <v>Moderately</v>
      </c>
      <c r="O219" s="1" t="str">
        <f ca="1">IFERROR(__xludf.DUMMYFUNCTION("""COMPUTED_VALUE"""),"Neutral")</f>
        <v>Neutral</v>
      </c>
      <c r="P219" s="1" t="str">
        <f ca="1">IFERROR(__xludf.DUMMYFUNCTION("""COMPUTED_VALUE"""),"Quite a bit")</f>
        <v>Quite a bit</v>
      </c>
      <c r="Q219" s="1" t="str">
        <f ca="1">IFERROR(__xludf.DUMMYFUNCTION("""COMPUTED_VALUE"""),"Quite a bit")</f>
        <v>Quite a bit</v>
      </c>
      <c r="R219" s="1" t="str">
        <f ca="1">IFERROR(__xludf.DUMMYFUNCTION("""COMPUTED_VALUE"""),"Quite a bit")</f>
        <v>Quite a bit</v>
      </c>
      <c r="S219" s="1" t="str">
        <f ca="1">IFERROR(__xludf.DUMMYFUNCTION("""COMPUTED_VALUE"""),"Not at all")</f>
        <v>Not at all</v>
      </c>
      <c r="T219" s="1" t="str">
        <f ca="1">IFERROR(__xludf.DUMMYFUNCTION("""COMPUTED_VALUE"""),"Not at all")</f>
        <v>Not at all</v>
      </c>
      <c r="U219" s="1" t="str">
        <f ca="1">IFERROR(__xludf.DUMMYFUNCTION("""COMPUTED_VALUE"""),"Not at all")</f>
        <v>Not at all</v>
      </c>
      <c r="V219" s="1" t="str">
        <f ca="1">IFERROR(__xludf.DUMMYFUNCTION("""COMPUTED_VALUE"""),"Not at all")</f>
        <v>Not at all</v>
      </c>
      <c r="W219" s="1" t="str">
        <f ca="1">IFERROR(__xludf.DUMMYFUNCTION("""COMPUTED_VALUE"""),"Not at all")</f>
        <v>Not at all</v>
      </c>
      <c r="X219" s="1" t="str">
        <f ca="1">IFERROR(__xludf.DUMMYFUNCTION("""COMPUTED_VALUE"""),"Not at all")</f>
        <v>Not at all</v>
      </c>
      <c r="Y219" s="1" t="str">
        <f ca="1">IFERROR(__xludf.DUMMYFUNCTION("""COMPUTED_VALUE"""),"Moderately")</f>
        <v>Moderately</v>
      </c>
      <c r="Z219" s="1" t="str">
        <f ca="1">IFERROR(__xludf.DUMMYFUNCTION("""COMPUTED_VALUE"""),"Negatively")</f>
        <v>Negatively</v>
      </c>
      <c r="AA219" s="1" t="str">
        <f ca="1">IFERROR(__xludf.DUMMYFUNCTION("""COMPUTED_VALUE"""),"Moderately")</f>
        <v>Moderately</v>
      </c>
      <c r="AB219" s="1" t="str">
        <f ca="1">IFERROR(__xludf.DUMMYFUNCTION("""COMPUTED_VALUE"""),"Not at all")</f>
        <v>Not at all</v>
      </c>
      <c r="AC219" s="1" t="str">
        <f ca="1">IFERROR(__xludf.DUMMYFUNCTION("""COMPUTED_VALUE"""),"Not at all")</f>
        <v>Not at all</v>
      </c>
      <c r="AD219" s="1" t="str">
        <f ca="1">IFERROR(__xludf.DUMMYFUNCTION("""COMPUTED_VALUE"""),"Not at all")</f>
        <v>Not at all</v>
      </c>
      <c r="AE219" s="1" t="str">
        <f ca="1">IFERROR(__xludf.DUMMYFUNCTION("""COMPUTED_VALUE"""),"Not at all")</f>
        <v>Not at all</v>
      </c>
      <c r="AF219" s="1" t="str">
        <f ca="1">IFERROR(__xludf.DUMMYFUNCTION("""COMPUTED_VALUE"""),"Often")</f>
        <v>Often</v>
      </c>
      <c r="AG219" s="1" t="str">
        <f ca="1">IFERROR(__xludf.DUMMYFUNCTION("""COMPUTED_VALUE"""),"Often")</f>
        <v>Often</v>
      </c>
      <c r="AH219" s="1" t="str">
        <f ca="1">IFERROR(__xludf.DUMMYFUNCTION("""COMPUTED_VALUE"""),"Rarely")</f>
        <v>Rarely</v>
      </c>
      <c r="AI219" s="1" t="str">
        <f ca="1">IFERROR(__xludf.DUMMYFUNCTION("""COMPUTED_VALUE"""),"Sometimes")</f>
        <v>Sometimes</v>
      </c>
      <c r="AJ219" s="1" t="str">
        <f ca="1">IFERROR(__xludf.DUMMYFUNCTION("""COMPUTED_VALUE"""),"Never")</f>
        <v>Never</v>
      </c>
      <c r="AK219" s="1" t="str">
        <f ca="1">IFERROR(__xludf.DUMMYFUNCTION("""COMPUTED_VALUE"""),"Rarely")</f>
        <v>Rarely</v>
      </c>
      <c r="AL219" s="1" t="str">
        <f ca="1">IFERROR(__xludf.DUMMYFUNCTION("""COMPUTED_VALUE"""),"Sometimes")</f>
        <v>Sometimes</v>
      </c>
      <c r="AM219" s="1" t="str">
        <f ca="1">IFERROR(__xludf.DUMMYFUNCTION("""COMPUTED_VALUE"""),"Sometimes")</f>
        <v>Sometimes</v>
      </c>
      <c r="AN219" s="1" t="str">
        <f ca="1">IFERROR(__xludf.DUMMYFUNCTION("""COMPUTED_VALUE"""),"Sometimes")</f>
        <v>Sometimes</v>
      </c>
      <c r="AO219" s="1" t="str">
        <f ca="1">IFERROR(__xludf.DUMMYFUNCTION("""COMPUTED_VALUE"""),"Sometimes")</f>
        <v>Sometimes</v>
      </c>
      <c r="AP219" s="1" t="str">
        <f ca="1">IFERROR(__xludf.DUMMYFUNCTION("""COMPUTED_VALUE"""),"Rarely")</f>
        <v>Rarely</v>
      </c>
      <c r="AQ219" s="1" t="str">
        <f ca="1">IFERROR(__xludf.DUMMYFUNCTION("""COMPUTED_VALUE"""),"Never")</f>
        <v>Never</v>
      </c>
      <c r="AR219" s="1" t="str">
        <f ca="1">IFERROR(__xludf.DUMMYFUNCTION("""COMPUTED_VALUE"""),"Never")</f>
        <v>Never</v>
      </c>
      <c r="AS219" s="1" t="str">
        <f ca="1">IFERROR(__xludf.DUMMYFUNCTION("""COMPUTED_VALUE"""),"Neutral")</f>
        <v>Neutral</v>
      </c>
      <c r="AT219" s="1" t="str">
        <f ca="1">IFERROR(__xludf.DUMMYFUNCTION("""COMPUTED_VALUE"""),"Strongly Agree")</f>
        <v>Strongly Agree</v>
      </c>
      <c r="AU219" s="1" t="str">
        <f ca="1">IFERROR(__xludf.DUMMYFUNCTION("""COMPUTED_VALUE"""),"Neutral")</f>
        <v>Neutral</v>
      </c>
      <c r="AV219" s="1" t="str">
        <f ca="1">IFERROR(__xludf.DUMMYFUNCTION("""COMPUTED_VALUE"""),"Neutral")</f>
        <v>Neutral</v>
      </c>
      <c r="AW219" s="1" t="str">
        <f ca="1">IFERROR(__xludf.DUMMYFUNCTION("""COMPUTED_VALUE"""),"Neutral")</f>
        <v>Neutral</v>
      </c>
      <c r="AX219" s="1" t="str">
        <f ca="1">IFERROR(__xludf.DUMMYFUNCTION("""COMPUTED_VALUE"""),"Strongly Agree")</f>
        <v>Strongly Agree</v>
      </c>
      <c r="AY219" s="1" t="str">
        <f ca="1">IFERROR(__xludf.DUMMYFUNCTION("""COMPUTED_VALUE"""),"Strongly Agree")</f>
        <v>Strongly Agree</v>
      </c>
      <c r="AZ219" s="1" t="str">
        <f ca="1">IFERROR(__xludf.DUMMYFUNCTION("""COMPUTED_VALUE"""),"Neutral")</f>
        <v>Neutral</v>
      </c>
      <c r="BA219" s="1" t="str">
        <f ca="1">IFERROR(__xludf.DUMMYFUNCTION("""COMPUTED_VALUE"""),"Strongly Agree")</f>
        <v>Strongly Agree</v>
      </c>
      <c r="BB219" s="1" t="str">
        <f ca="1">IFERROR(__xludf.DUMMYFUNCTION("""COMPUTED_VALUE"""),"Neutral")</f>
        <v>Neutral</v>
      </c>
      <c r="BC219" s="1" t="str">
        <f ca="1">IFERROR(__xludf.DUMMYFUNCTION("""COMPUTED_VALUE"""),"Isolate Yourself, Talk to only those inside the department about your hard shift")</f>
        <v>Isolate Yourself, Talk to only those inside the department about your hard shift</v>
      </c>
      <c r="BD219" s="1" t="str">
        <f ca="1">IFERROR(__xludf.DUMMYFUNCTION("""COMPUTED_VALUE"""),"Sometimes")</f>
        <v>Sometimes</v>
      </c>
      <c r="BF219" s="1">
        <f t="shared" ca="1" si="0"/>
        <v>1</v>
      </c>
      <c r="BG219" s="7">
        <f t="shared" ca="1" si="1"/>
        <v>4</v>
      </c>
      <c r="BH219" s="1">
        <f t="shared" ca="1" si="2"/>
        <v>3</v>
      </c>
      <c r="BI219" s="10">
        <f t="shared" ca="1" si="3"/>
        <v>1</v>
      </c>
      <c r="BJ219" s="10">
        <f t="shared" ca="1" si="4"/>
        <v>1</v>
      </c>
      <c r="BK219" s="10">
        <f t="shared" ca="1" si="5"/>
        <v>3</v>
      </c>
      <c r="BL219" s="10">
        <f t="shared" ref="BL219:BM219" ca="1" si="1302">IF(I219="Yes",1,IF(I219="No",2))</f>
        <v>2</v>
      </c>
      <c r="BM219" s="10">
        <f t="shared" ca="1" si="1302"/>
        <v>2</v>
      </c>
      <c r="BN219" s="10">
        <f t="shared" ca="1" si="7"/>
        <v>1</v>
      </c>
      <c r="BO219" s="10">
        <f t="shared" ref="BO219:BP219" ca="1" si="1303">IF(L219="Strongly Disagree",1,IF(L219="Disagree",2,IF(L219="Neutral",3,IF(L219="Agree",4,IF(L219="Strongly Agree",5)))))</f>
        <v>3</v>
      </c>
      <c r="BP219" s="10">
        <f t="shared" ca="1" si="1303"/>
        <v>3</v>
      </c>
      <c r="BQ219" s="10">
        <f t="shared" ca="1" si="9"/>
        <v>3</v>
      </c>
      <c r="BR219" s="1">
        <f t="shared" ca="1" si="10"/>
        <v>3</v>
      </c>
      <c r="BS219" s="10">
        <f t="shared" ref="BS219:CB219" ca="1" si="1304">IF(P219="Not at all",1,IF(P219="A little bit",2,IF(P219="Moderately",3,IF(P219="Quite a bit",4,IF(P219="Extremely",5)))))</f>
        <v>4</v>
      </c>
      <c r="BT219" s="10">
        <f t="shared" ca="1" si="1304"/>
        <v>4</v>
      </c>
      <c r="BU219" s="10">
        <f t="shared" ca="1" si="1304"/>
        <v>4</v>
      </c>
      <c r="BV219" s="10">
        <f t="shared" ca="1" si="1304"/>
        <v>1</v>
      </c>
      <c r="BW219" s="10">
        <f t="shared" ca="1" si="1304"/>
        <v>1</v>
      </c>
      <c r="BX219" s="10">
        <f t="shared" ca="1" si="1304"/>
        <v>1</v>
      </c>
      <c r="BY219" s="10">
        <f t="shared" ca="1" si="1304"/>
        <v>1</v>
      </c>
      <c r="BZ219" s="10">
        <f t="shared" ca="1" si="1304"/>
        <v>1</v>
      </c>
      <c r="CA219" s="10">
        <f t="shared" ca="1" si="1304"/>
        <v>1</v>
      </c>
      <c r="CB219" s="10">
        <f t="shared" ca="1" si="1304"/>
        <v>3</v>
      </c>
      <c r="CC219" s="10">
        <f t="shared" ca="1" si="12"/>
        <v>1</v>
      </c>
      <c r="CD219" s="10">
        <f t="shared" ref="CD219:CH219" ca="1" si="1305">IF(AA219="Not at all",1,IF(AA219="A little bit",2,IF(AA219="Moderately",3,IF(AA219="Quite a bit",4,IF(AA219="Extremely",5)))))</f>
        <v>3</v>
      </c>
      <c r="CE219" s="10">
        <f t="shared" ca="1" si="1305"/>
        <v>1</v>
      </c>
      <c r="CF219" s="10">
        <f t="shared" ca="1" si="1305"/>
        <v>1</v>
      </c>
      <c r="CG219" s="10">
        <f t="shared" ca="1" si="1305"/>
        <v>1</v>
      </c>
      <c r="CH219" s="10">
        <f t="shared" ca="1" si="1305"/>
        <v>1</v>
      </c>
      <c r="CI219" s="10">
        <f t="shared" ref="CI219:CT219" ca="1" si="1306">IF(AF219="Never",1,IF(AF219="Rarely",2,IF(AF219="Sometimes",3,IF(AF219="Often",4,IF(AF219="Very Often",5)))))</f>
        <v>4</v>
      </c>
      <c r="CJ219" s="10">
        <f t="shared" ca="1" si="1306"/>
        <v>4</v>
      </c>
      <c r="CK219" s="10">
        <f t="shared" ca="1" si="1306"/>
        <v>2</v>
      </c>
      <c r="CL219" s="10">
        <f t="shared" ca="1" si="1306"/>
        <v>3</v>
      </c>
      <c r="CM219" s="10">
        <f t="shared" ca="1" si="1306"/>
        <v>1</v>
      </c>
      <c r="CN219" s="10">
        <f t="shared" ca="1" si="1306"/>
        <v>2</v>
      </c>
      <c r="CO219" s="10">
        <f t="shared" ca="1" si="1306"/>
        <v>3</v>
      </c>
      <c r="CP219" s="10">
        <f t="shared" ca="1" si="1306"/>
        <v>3</v>
      </c>
      <c r="CQ219" s="10">
        <f t="shared" ca="1" si="1306"/>
        <v>3</v>
      </c>
      <c r="CR219" s="10">
        <f t="shared" ca="1" si="1306"/>
        <v>3</v>
      </c>
      <c r="CS219" s="10">
        <f t="shared" ca="1" si="1306"/>
        <v>2</v>
      </c>
      <c r="CT219" s="10">
        <f t="shared" ca="1" si="1306"/>
        <v>1</v>
      </c>
      <c r="CU219" s="10">
        <f t="shared" ca="1" si="15"/>
        <v>1</v>
      </c>
      <c r="CV219" s="1">
        <f t="shared" ref="CV219:DE219" ca="1" si="1307">IF(AS219="Strongly Disagree",1,IF(AS219="Disagree",2,IF(AS219="Neutral",3,IF(AS219="Agree",4,IF(AS219="Strongly Agree",5)))))</f>
        <v>3</v>
      </c>
      <c r="CW219" s="1">
        <f t="shared" ca="1" si="1307"/>
        <v>5</v>
      </c>
      <c r="CX219" s="1">
        <f t="shared" ca="1" si="1307"/>
        <v>3</v>
      </c>
      <c r="CY219" s="1">
        <f t="shared" ca="1" si="1307"/>
        <v>3</v>
      </c>
      <c r="CZ219" s="1">
        <f t="shared" ca="1" si="1307"/>
        <v>3</v>
      </c>
      <c r="DA219" s="1">
        <f t="shared" ca="1" si="1307"/>
        <v>5</v>
      </c>
      <c r="DB219" s="1">
        <f t="shared" ca="1" si="1307"/>
        <v>5</v>
      </c>
      <c r="DC219" s="1">
        <f t="shared" ca="1" si="1307"/>
        <v>3</v>
      </c>
      <c r="DD219" s="1">
        <f t="shared" ca="1" si="1307"/>
        <v>5</v>
      </c>
      <c r="DE219" s="1">
        <f t="shared" ca="1" si="1307"/>
        <v>3</v>
      </c>
      <c r="DG219" s="1">
        <f t="shared" ca="1" si="17"/>
        <v>3</v>
      </c>
    </row>
    <row r="220" spans="1:111" ht="15">
      <c r="A220" s="8">
        <f ca="1">IFERROR(__xludf.DUMMYFUNCTION("""COMPUTED_VALUE"""),43804.5415710416)</f>
        <v>43804.541571041598</v>
      </c>
      <c r="B220" s="1" t="str">
        <f ca="1">IFERROR(__xludf.DUMMYFUNCTION("""COMPUTED_VALUE"""),"Yes")</f>
        <v>Yes</v>
      </c>
      <c r="C220" s="3" t="str">
        <f ca="1">IFERROR(__xludf.DUMMYFUNCTION("""COMPUTED_VALUE"""),"Sworn Officer")</f>
        <v>Sworn Officer</v>
      </c>
      <c r="D220" s="1" t="str">
        <f ca="1">IFERROR(__xludf.DUMMYFUNCTION("""COMPUTED_VALUE"""),"20+ years")</f>
        <v>20+ years</v>
      </c>
      <c r="E220" s="1" t="str">
        <f ca="1">IFERROR(__xludf.DUMMYFUNCTION("""COMPUTED_VALUE"""),"Moderately")</f>
        <v>Moderately</v>
      </c>
      <c r="F220" s="1" t="str">
        <f ca="1">IFERROR(__xludf.DUMMYFUNCTION("""COMPUTED_VALUE"""),"Yes")</f>
        <v>Yes</v>
      </c>
      <c r="G220" s="1" t="str">
        <f ca="1">IFERROR(__xludf.DUMMYFUNCTION("""COMPUTED_VALUE"""),"Sometimes")</f>
        <v>Sometimes</v>
      </c>
      <c r="H220" s="1" t="str">
        <f ca="1">IFERROR(__xludf.DUMMYFUNCTION("""COMPUTED_VALUE"""),"A little bit")</f>
        <v>A little bit</v>
      </c>
      <c r="I220" s="1" t="str">
        <f ca="1">IFERROR(__xludf.DUMMYFUNCTION("""COMPUTED_VALUE"""),"No")</f>
        <v>No</v>
      </c>
      <c r="J220" s="1" t="str">
        <f ca="1">IFERROR(__xludf.DUMMYFUNCTION("""COMPUTED_VALUE"""),"Yes")</f>
        <v>Yes</v>
      </c>
      <c r="K220" s="1" t="str">
        <f ca="1">IFERROR(__xludf.DUMMYFUNCTION("""COMPUTED_VALUE"""),"Rarely")</f>
        <v>Rarely</v>
      </c>
      <c r="L220" s="1" t="str">
        <f ca="1">IFERROR(__xludf.DUMMYFUNCTION("""COMPUTED_VALUE"""),"Neutral")</f>
        <v>Neutral</v>
      </c>
      <c r="M220" s="1" t="str">
        <f ca="1">IFERROR(__xludf.DUMMYFUNCTION("""COMPUTED_VALUE"""),"Agree")</f>
        <v>Agree</v>
      </c>
      <c r="N220" s="1" t="str">
        <f ca="1">IFERROR(__xludf.DUMMYFUNCTION("""COMPUTED_VALUE"""),"Moderately")</f>
        <v>Moderately</v>
      </c>
      <c r="O220" s="1" t="str">
        <f ca="1">IFERROR(__xludf.DUMMYFUNCTION("""COMPUTED_VALUE"""),"Agree")</f>
        <v>Agree</v>
      </c>
      <c r="P220" s="1" t="str">
        <f ca="1">IFERROR(__xludf.DUMMYFUNCTION("""COMPUTED_VALUE"""),"Quite a bit")</f>
        <v>Quite a bit</v>
      </c>
      <c r="Q220" s="1" t="str">
        <f ca="1">IFERROR(__xludf.DUMMYFUNCTION("""COMPUTED_VALUE"""),"Moderately")</f>
        <v>Moderately</v>
      </c>
      <c r="R220" s="1" t="str">
        <f ca="1">IFERROR(__xludf.DUMMYFUNCTION("""COMPUTED_VALUE"""),"A little bit")</f>
        <v>A little bit</v>
      </c>
      <c r="S220" s="1" t="str">
        <f ca="1">IFERROR(__xludf.DUMMYFUNCTION("""COMPUTED_VALUE"""),"A little bit")</f>
        <v>A little bit</v>
      </c>
      <c r="T220" s="1" t="str">
        <f ca="1">IFERROR(__xludf.DUMMYFUNCTION("""COMPUTED_VALUE"""),"A little bit")</f>
        <v>A little bit</v>
      </c>
      <c r="U220" s="1" t="str">
        <f ca="1">IFERROR(__xludf.DUMMYFUNCTION("""COMPUTED_VALUE"""),"Moderately")</f>
        <v>Moderately</v>
      </c>
      <c r="V220" s="1" t="str">
        <f ca="1">IFERROR(__xludf.DUMMYFUNCTION("""COMPUTED_VALUE"""),"Moderately")</f>
        <v>Moderately</v>
      </c>
      <c r="W220" s="1" t="str">
        <f ca="1">IFERROR(__xludf.DUMMYFUNCTION("""COMPUTED_VALUE"""),"Moderately")</f>
        <v>Moderately</v>
      </c>
      <c r="X220" s="1" t="str">
        <f ca="1">IFERROR(__xludf.DUMMYFUNCTION("""COMPUTED_VALUE"""),"Moderately")</f>
        <v>Moderately</v>
      </c>
      <c r="Y220" s="1" t="str">
        <f ca="1">IFERROR(__xludf.DUMMYFUNCTION("""COMPUTED_VALUE"""),"Quite a bit")</f>
        <v>Quite a bit</v>
      </c>
      <c r="Z220" s="1" t="str">
        <f ca="1">IFERROR(__xludf.DUMMYFUNCTION("""COMPUTED_VALUE"""),"Not at all")</f>
        <v>Not at all</v>
      </c>
      <c r="AA220" s="1" t="str">
        <f ca="1">IFERROR(__xludf.DUMMYFUNCTION("""COMPUTED_VALUE"""),"Not at all")</f>
        <v>Not at all</v>
      </c>
      <c r="AB220" s="1" t="str">
        <f ca="1">IFERROR(__xludf.DUMMYFUNCTION("""COMPUTED_VALUE"""),"A little bit")</f>
        <v>A little bit</v>
      </c>
      <c r="AC220" s="1" t="str">
        <f ca="1">IFERROR(__xludf.DUMMYFUNCTION("""COMPUTED_VALUE"""),"Not at all")</f>
        <v>Not at all</v>
      </c>
      <c r="AD220" s="1" t="str">
        <f ca="1">IFERROR(__xludf.DUMMYFUNCTION("""COMPUTED_VALUE"""),"Not at all")</f>
        <v>Not at all</v>
      </c>
      <c r="AE220" s="1" t="str">
        <f ca="1">IFERROR(__xludf.DUMMYFUNCTION("""COMPUTED_VALUE"""),"A little bit")</f>
        <v>A little bit</v>
      </c>
      <c r="AF220" s="1" t="str">
        <f ca="1">IFERROR(__xludf.DUMMYFUNCTION("""COMPUTED_VALUE"""),"Often")</f>
        <v>Often</v>
      </c>
      <c r="AG220" s="1" t="str">
        <f ca="1">IFERROR(__xludf.DUMMYFUNCTION("""COMPUTED_VALUE"""),"Often")</f>
        <v>Often</v>
      </c>
      <c r="AH220" s="1" t="str">
        <f ca="1">IFERROR(__xludf.DUMMYFUNCTION("""COMPUTED_VALUE"""),"Rarely")</f>
        <v>Rarely</v>
      </c>
      <c r="AI220" s="1" t="str">
        <f ca="1">IFERROR(__xludf.DUMMYFUNCTION("""COMPUTED_VALUE"""),"Sometimes")</f>
        <v>Sometimes</v>
      </c>
      <c r="AJ220" s="1" t="str">
        <f ca="1">IFERROR(__xludf.DUMMYFUNCTION("""COMPUTED_VALUE"""),"Very Often")</f>
        <v>Very Often</v>
      </c>
      <c r="AK220" s="1" t="str">
        <f ca="1">IFERROR(__xludf.DUMMYFUNCTION("""COMPUTED_VALUE"""),"Very Often")</f>
        <v>Very Often</v>
      </c>
      <c r="AL220" s="1" t="str">
        <f ca="1">IFERROR(__xludf.DUMMYFUNCTION("""COMPUTED_VALUE"""),"Sometimes")</f>
        <v>Sometimes</v>
      </c>
      <c r="AM220" s="1" t="str">
        <f ca="1">IFERROR(__xludf.DUMMYFUNCTION("""COMPUTED_VALUE"""),"Rarely")</f>
        <v>Rarely</v>
      </c>
      <c r="AN220" s="1" t="str">
        <f ca="1">IFERROR(__xludf.DUMMYFUNCTION("""COMPUTED_VALUE"""),"Sometimes")</f>
        <v>Sometimes</v>
      </c>
      <c r="AO220" s="1" t="str">
        <f ca="1">IFERROR(__xludf.DUMMYFUNCTION("""COMPUTED_VALUE"""),"Rarely")</f>
        <v>Rarely</v>
      </c>
      <c r="AP220" s="1" t="str">
        <f ca="1">IFERROR(__xludf.DUMMYFUNCTION("""COMPUTED_VALUE"""),"Sometimes")</f>
        <v>Sometimes</v>
      </c>
      <c r="AQ220" s="1" t="str">
        <f ca="1">IFERROR(__xludf.DUMMYFUNCTION("""COMPUTED_VALUE"""),"Rarely")</f>
        <v>Rarely</v>
      </c>
      <c r="AR220" s="1" t="str">
        <f ca="1">IFERROR(__xludf.DUMMYFUNCTION("""COMPUTED_VALUE"""),"(2-3)x’s a Month")</f>
        <v>(2-3)x’s a Month</v>
      </c>
      <c r="AS220" s="1" t="str">
        <f ca="1">IFERROR(__xludf.DUMMYFUNCTION("""COMPUTED_VALUE"""),"Disagree")</f>
        <v>Disagree</v>
      </c>
      <c r="AT220" s="1" t="str">
        <f ca="1">IFERROR(__xludf.DUMMYFUNCTION("""COMPUTED_VALUE"""),"Strongly Agree")</f>
        <v>Strongly Agree</v>
      </c>
      <c r="AU220" s="1" t="str">
        <f ca="1">IFERROR(__xludf.DUMMYFUNCTION("""COMPUTED_VALUE"""),"Disagree")</f>
        <v>Disagree</v>
      </c>
      <c r="AV220" s="1" t="str">
        <f ca="1">IFERROR(__xludf.DUMMYFUNCTION("""COMPUTED_VALUE"""),"Neutral")</f>
        <v>Neutral</v>
      </c>
      <c r="AW220" s="1" t="str">
        <f ca="1">IFERROR(__xludf.DUMMYFUNCTION("""COMPUTED_VALUE"""),"Neutral")</f>
        <v>Neutral</v>
      </c>
      <c r="AX220" s="1" t="str">
        <f ca="1">IFERROR(__xludf.DUMMYFUNCTION("""COMPUTED_VALUE"""),"Disagree")</f>
        <v>Disagree</v>
      </c>
      <c r="AY220" s="1" t="str">
        <f ca="1">IFERROR(__xludf.DUMMYFUNCTION("""COMPUTED_VALUE"""),"Neutral")</f>
        <v>Neutral</v>
      </c>
      <c r="AZ220" s="1" t="str">
        <f ca="1">IFERROR(__xludf.DUMMYFUNCTION("""COMPUTED_VALUE"""),"Disagree")</f>
        <v>Disagree</v>
      </c>
      <c r="BA220" s="1" t="str">
        <f ca="1">IFERROR(__xludf.DUMMYFUNCTION("""COMPUTED_VALUE"""),"Agree")</f>
        <v>Agree</v>
      </c>
      <c r="BB220" s="1" t="str">
        <f ca="1">IFERROR(__xludf.DUMMYFUNCTION("""COMPUTED_VALUE"""),"Agree")</f>
        <v>Agree</v>
      </c>
      <c r="BC220" s="1" t="str">
        <f ca="1">IFERROR(__xludf.DUMMYFUNCTION("""COMPUTED_VALUE"""),"Drinking Alcohol (4 or more drinks), Isolate Yourself, Exercise")</f>
        <v>Drinking Alcohol (4 or more drinks), Isolate Yourself, Exercise</v>
      </c>
      <c r="BD220" s="1" t="str">
        <f ca="1">IFERROR(__xludf.DUMMYFUNCTION("""COMPUTED_VALUE"""),"Often")</f>
        <v>Often</v>
      </c>
      <c r="BF220" s="1">
        <f t="shared" ca="1" si="0"/>
        <v>1</v>
      </c>
      <c r="BG220" s="7">
        <f t="shared" ca="1" si="1"/>
        <v>4</v>
      </c>
      <c r="BH220" s="1">
        <f t="shared" ca="1" si="2"/>
        <v>3</v>
      </c>
      <c r="BI220" s="10">
        <f t="shared" ca="1" si="3"/>
        <v>1</v>
      </c>
      <c r="BJ220" s="10">
        <f t="shared" ca="1" si="4"/>
        <v>3</v>
      </c>
      <c r="BK220" s="10">
        <f t="shared" ca="1" si="5"/>
        <v>2</v>
      </c>
      <c r="BL220" s="10">
        <f t="shared" ref="BL220:BM220" ca="1" si="1308">IF(I220="Yes",1,IF(I220="No",2))</f>
        <v>2</v>
      </c>
      <c r="BM220" s="10">
        <f t="shared" ca="1" si="1308"/>
        <v>1</v>
      </c>
      <c r="BN220" s="10">
        <f t="shared" ca="1" si="7"/>
        <v>2</v>
      </c>
      <c r="BO220" s="10">
        <f t="shared" ref="BO220:BP220" ca="1" si="1309">IF(L220="Strongly Disagree",1,IF(L220="Disagree",2,IF(L220="Neutral",3,IF(L220="Agree",4,IF(L220="Strongly Agree",5)))))</f>
        <v>3</v>
      </c>
      <c r="BP220" s="10">
        <f t="shared" ca="1" si="1309"/>
        <v>4</v>
      </c>
      <c r="BQ220" s="10">
        <f t="shared" ca="1" si="9"/>
        <v>3</v>
      </c>
      <c r="BR220" s="1">
        <f t="shared" ca="1" si="10"/>
        <v>4</v>
      </c>
      <c r="BS220" s="10">
        <f t="shared" ref="BS220:CB220" ca="1" si="1310">IF(P220="Not at all",1,IF(P220="A little bit",2,IF(P220="Moderately",3,IF(P220="Quite a bit",4,IF(P220="Extremely",5)))))</f>
        <v>4</v>
      </c>
      <c r="BT220" s="10">
        <f t="shared" ca="1" si="1310"/>
        <v>3</v>
      </c>
      <c r="BU220" s="10">
        <f t="shared" ca="1" si="1310"/>
        <v>2</v>
      </c>
      <c r="BV220" s="10">
        <f t="shared" ca="1" si="1310"/>
        <v>2</v>
      </c>
      <c r="BW220" s="10">
        <f t="shared" ca="1" si="1310"/>
        <v>2</v>
      </c>
      <c r="BX220" s="10">
        <f t="shared" ca="1" si="1310"/>
        <v>3</v>
      </c>
      <c r="BY220" s="10">
        <f t="shared" ca="1" si="1310"/>
        <v>3</v>
      </c>
      <c r="BZ220" s="10">
        <f t="shared" ca="1" si="1310"/>
        <v>3</v>
      </c>
      <c r="CA220" s="10">
        <f t="shared" ca="1" si="1310"/>
        <v>3</v>
      </c>
      <c r="CB220" s="10">
        <f t="shared" ca="1" si="1310"/>
        <v>4</v>
      </c>
      <c r="CC220" s="10">
        <f t="shared" ca="1" si="12"/>
        <v>4</v>
      </c>
      <c r="CD220" s="10">
        <f t="shared" ref="CD220:CH220" ca="1" si="1311">IF(AA220="Not at all",1,IF(AA220="A little bit",2,IF(AA220="Moderately",3,IF(AA220="Quite a bit",4,IF(AA220="Extremely",5)))))</f>
        <v>1</v>
      </c>
      <c r="CE220" s="10">
        <f t="shared" ca="1" si="1311"/>
        <v>2</v>
      </c>
      <c r="CF220" s="10">
        <f t="shared" ca="1" si="1311"/>
        <v>1</v>
      </c>
      <c r="CG220" s="10">
        <f t="shared" ca="1" si="1311"/>
        <v>1</v>
      </c>
      <c r="CH220" s="10">
        <f t="shared" ca="1" si="1311"/>
        <v>2</v>
      </c>
      <c r="CI220" s="10">
        <f t="shared" ref="CI220:CT220" ca="1" si="1312">IF(AF220="Never",1,IF(AF220="Rarely",2,IF(AF220="Sometimes",3,IF(AF220="Often",4,IF(AF220="Very Often",5)))))</f>
        <v>4</v>
      </c>
      <c r="CJ220" s="10">
        <f t="shared" ca="1" si="1312"/>
        <v>4</v>
      </c>
      <c r="CK220" s="10">
        <f t="shared" ca="1" si="1312"/>
        <v>2</v>
      </c>
      <c r="CL220" s="10">
        <f t="shared" ca="1" si="1312"/>
        <v>3</v>
      </c>
      <c r="CM220" s="10">
        <f t="shared" ca="1" si="1312"/>
        <v>5</v>
      </c>
      <c r="CN220" s="10">
        <f t="shared" ca="1" si="1312"/>
        <v>5</v>
      </c>
      <c r="CO220" s="10">
        <f t="shared" ca="1" si="1312"/>
        <v>3</v>
      </c>
      <c r="CP220" s="10">
        <f t="shared" ca="1" si="1312"/>
        <v>2</v>
      </c>
      <c r="CQ220" s="10">
        <f t="shared" ca="1" si="1312"/>
        <v>3</v>
      </c>
      <c r="CR220" s="10">
        <f t="shared" ca="1" si="1312"/>
        <v>2</v>
      </c>
      <c r="CS220" s="10">
        <f t="shared" ca="1" si="1312"/>
        <v>3</v>
      </c>
      <c r="CT220" s="10">
        <f t="shared" ca="1" si="1312"/>
        <v>2</v>
      </c>
      <c r="CU220" s="10" t="b">
        <f t="shared" ca="1" si="15"/>
        <v>0</v>
      </c>
      <c r="CV220" s="1">
        <f t="shared" ref="CV220:DE220" ca="1" si="1313">IF(AS220="Strongly Disagree",1,IF(AS220="Disagree",2,IF(AS220="Neutral",3,IF(AS220="Agree",4,IF(AS220="Strongly Agree",5)))))</f>
        <v>2</v>
      </c>
      <c r="CW220" s="1">
        <f t="shared" ca="1" si="1313"/>
        <v>5</v>
      </c>
      <c r="CX220" s="1">
        <f t="shared" ca="1" si="1313"/>
        <v>2</v>
      </c>
      <c r="CY220" s="1">
        <f t="shared" ca="1" si="1313"/>
        <v>3</v>
      </c>
      <c r="CZ220" s="1">
        <f t="shared" ca="1" si="1313"/>
        <v>3</v>
      </c>
      <c r="DA220" s="1">
        <f t="shared" ca="1" si="1313"/>
        <v>2</v>
      </c>
      <c r="DB220" s="1">
        <f t="shared" ca="1" si="1313"/>
        <v>3</v>
      </c>
      <c r="DC220" s="1">
        <f t="shared" ca="1" si="1313"/>
        <v>2</v>
      </c>
      <c r="DD220" s="1">
        <f t="shared" ca="1" si="1313"/>
        <v>4</v>
      </c>
      <c r="DE220" s="1">
        <f t="shared" ca="1" si="1313"/>
        <v>4</v>
      </c>
      <c r="DG220" s="1">
        <f t="shared" ca="1" si="17"/>
        <v>4</v>
      </c>
    </row>
    <row r="221" spans="1:111" ht="15">
      <c r="A221" s="8">
        <f ca="1">IFERROR(__xludf.DUMMYFUNCTION("""COMPUTED_VALUE"""),43804.5435936805)</f>
        <v>43804.543593680501</v>
      </c>
      <c r="B221" s="1" t="str">
        <f ca="1">IFERROR(__xludf.DUMMYFUNCTION("""COMPUTED_VALUE"""),"Yes")</f>
        <v>Yes</v>
      </c>
      <c r="C221" s="3" t="str">
        <f ca="1">IFERROR(__xludf.DUMMYFUNCTION("""COMPUTED_VALUE"""),"Sworn Officer")</f>
        <v>Sworn Officer</v>
      </c>
      <c r="D221" s="1" t="str">
        <f ca="1">IFERROR(__xludf.DUMMYFUNCTION("""COMPUTED_VALUE"""),"14-20 years")</f>
        <v>14-20 years</v>
      </c>
      <c r="E221" s="1" t="str">
        <f ca="1">IFERROR(__xludf.DUMMYFUNCTION("""COMPUTED_VALUE"""),"Moderately")</f>
        <v>Moderately</v>
      </c>
      <c r="F221" s="1" t="str">
        <f ca="1">IFERROR(__xludf.DUMMYFUNCTION("""COMPUTED_VALUE"""),"Yes")</f>
        <v>Yes</v>
      </c>
      <c r="G221" s="1" t="str">
        <f ca="1">IFERROR(__xludf.DUMMYFUNCTION("""COMPUTED_VALUE"""),"Never")</f>
        <v>Never</v>
      </c>
      <c r="H221" s="1" t="str">
        <f ca="1">IFERROR(__xludf.DUMMYFUNCTION("""COMPUTED_VALUE"""),"Moderately")</f>
        <v>Moderately</v>
      </c>
      <c r="I221" s="1" t="str">
        <f ca="1">IFERROR(__xludf.DUMMYFUNCTION("""COMPUTED_VALUE"""),"Yes")</f>
        <v>Yes</v>
      </c>
      <c r="J221" s="1" t="str">
        <f ca="1">IFERROR(__xludf.DUMMYFUNCTION("""COMPUTED_VALUE"""),"Yes")</f>
        <v>Yes</v>
      </c>
      <c r="K221" s="1" t="str">
        <f ca="1">IFERROR(__xludf.DUMMYFUNCTION("""COMPUTED_VALUE"""),"Rarely")</f>
        <v>Rarely</v>
      </c>
      <c r="L221" s="1" t="str">
        <f ca="1">IFERROR(__xludf.DUMMYFUNCTION("""COMPUTED_VALUE"""),"Neutral")</f>
        <v>Neutral</v>
      </c>
      <c r="M221" s="1" t="str">
        <f ca="1">IFERROR(__xludf.DUMMYFUNCTION("""COMPUTED_VALUE"""),"Agree")</f>
        <v>Agree</v>
      </c>
      <c r="N221" s="1" t="str">
        <f ca="1">IFERROR(__xludf.DUMMYFUNCTION("""COMPUTED_VALUE"""),"Not at all")</f>
        <v>Not at all</v>
      </c>
      <c r="O221" s="1" t="str">
        <f ca="1">IFERROR(__xludf.DUMMYFUNCTION("""COMPUTED_VALUE"""),"Agree")</f>
        <v>Agree</v>
      </c>
      <c r="P221" s="1" t="str">
        <f ca="1">IFERROR(__xludf.DUMMYFUNCTION("""COMPUTED_VALUE"""),"Extremely")</f>
        <v>Extremely</v>
      </c>
      <c r="Q221" s="1" t="str">
        <f ca="1">IFERROR(__xludf.DUMMYFUNCTION("""COMPUTED_VALUE"""),"Quite a bit")</f>
        <v>Quite a bit</v>
      </c>
      <c r="R221" s="1" t="str">
        <f ca="1">IFERROR(__xludf.DUMMYFUNCTION("""COMPUTED_VALUE"""),"Quite a bit")</f>
        <v>Quite a bit</v>
      </c>
      <c r="S221" s="1" t="str">
        <f ca="1">IFERROR(__xludf.DUMMYFUNCTION("""COMPUTED_VALUE"""),"Moderately")</f>
        <v>Moderately</v>
      </c>
      <c r="T221" s="1" t="str">
        <f ca="1">IFERROR(__xludf.DUMMYFUNCTION("""COMPUTED_VALUE"""),"A little bit")</f>
        <v>A little bit</v>
      </c>
      <c r="U221" s="1" t="str">
        <f ca="1">IFERROR(__xludf.DUMMYFUNCTION("""COMPUTED_VALUE"""),"Moderately")</f>
        <v>Moderately</v>
      </c>
      <c r="V221" s="1" t="str">
        <f ca="1">IFERROR(__xludf.DUMMYFUNCTION("""COMPUTED_VALUE"""),"Moderately")</f>
        <v>Moderately</v>
      </c>
      <c r="W221" s="1" t="str">
        <f ca="1">IFERROR(__xludf.DUMMYFUNCTION("""COMPUTED_VALUE"""),"A little bit")</f>
        <v>A little bit</v>
      </c>
      <c r="X221" s="1" t="str">
        <f ca="1">IFERROR(__xludf.DUMMYFUNCTION("""COMPUTED_VALUE"""),"Moderately")</f>
        <v>Moderately</v>
      </c>
      <c r="Y221" s="1" t="str">
        <f ca="1">IFERROR(__xludf.DUMMYFUNCTION("""COMPUTED_VALUE"""),"Quite a bit")</f>
        <v>Quite a bit</v>
      </c>
      <c r="Z221" s="1" t="str">
        <f ca="1">IFERROR(__xludf.DUMMYFUNCTION("""COMPUTED_VALUE"""),"Negatively")</f>
        <v>Negatively</v>
      </c>
      <c r="AA221" s="1" t="str">
        <f ca="1">IFERROR(__xludf.DUMMYFUNCTION("""COMPUTED_VALUE"""),"Moderately")</f>
        <v>Moderately</v>
      </c>
      <c r="AB221" s="1" t="str">
        <f ca="1">IFERROR(__xludf.DUMMYFUNCTION("""COMPUTED_VALUE"""),"Extremely")</f>
        <v>Extremely</v>
      </c>
      <c r="AC221" s="1" t="str">
        <f ca="1">IFERROR(__xludf.DUMMYFUNCTION("""COMPUTED_VALUE"""),"Quite a bit")</f>
        <v>Quite a bit</v>
      </c>
      <c r="AD221" s="1" t="str">
        <f ca="1">IFERROR(__xludf.DUMMYFUNCTION("""COMPUTED_VALUE"""),"Not at all")</f>
        <v>Not at all</v>
      </c>
      <c r="AE221" s="1" t="str">
        <f ca="1">IFERROR(__xludf.DUMMYFUNCTION("""COMPUTED_VALUE"""),"Not at all")</f>
        <v>Not at all</v>
      </c>
      <c r="AF221" s="1" t="str">
        <f ca="1">IFERROR(__xludf.DUMMYFUNCTION("""COMPUTED_VALUE"""),"Sometimes")</f>
        <v>Sometimes</v>
      </c>
      <c r="AG221" s="1" t="str">
        <f ca="1">IFERROR(__xludf.DUMMYFUNCTION("""COMPUTED_VALUE"""),"Very Often")</f>
        <v>Very Often</v>
      </c>
      <c r="AH221" s="1" t="str">
        <f ca="1">IFERROR(__xludf.DUMMYFUNCTION("""COMPUTED_VALUE"""),"")</f>
        <v/>
      </c>
      <c r="AI221" s="1" t="str">
        <f ca="1">IFERROR(__xludf.DUMMYFUNCTION("""COMPUTED_VALUE"""),"Rarely")</f>
        <v>Rarely</v>
      </c>
      <c r="AJ221" s="1" t="str">
        <f ca="1">IFERROR(__xludf.DUMMYFUNCTION("""COMPUTED_VALUE"""),"Rarely")</f>
        <v>Rarely</v>
      </c>
      <c r="AK221" s="1" t="str">
        <f ca="1">IFERROR(__xludf.DUMMYFUNCTION("""COMPUTED_VALUE"""),"Often")</f>
        <v>Often</v>
      </c>
      <c r="AL221" s="1" t="str">
        <f ca="1">IFERROR(__xludf.DUMMYFUNCTION("""COMPUTED_VALUE"""),"Sometimes")</f>
        <v>Sometimes</v>
      </c>
      <c r="AM221" s="1" t="str">
        <f ca="1">IFERROR(__xludf.DUMMYFUNCTION("""COMPUTED_VALUE"""),"Sometimes")</f>
        <v>Sometimes</v>
      </c>
      <c r="AN221" s="1" t="str">
        <f ca="1">IFERROR(__xludf.DUMMYFUNCTION("""COMPUTED_VALUE"""),"Rarely")</f>
        <v>Rarely</v>
      </c>
      <c r="AO221" s="1" t="str">
        <f ca="1">IFERROR(__xludf.DUMMYFUNCTION("""COMPUTED_VALUE"""),"Never")</f>
        <v>Never</v>
      </c>
      <c r="AP221" s="1" t="str">
        <f ca="1">IFERROR(__xludf.DUMMYFUNCTION("""COMPUTED_VALUE"""),"Rarely")</f>
        <v>Rarely</v>
      </c>
      <c r="AQ221" s="1" t="str">
        <f ca="1">IFERROR(__xludf.DUMMYFUNCTION("""COMPUTED_VALUE"""),"Never")</f>
        <v>Never</v>
      </c>
      <c r="AR221" s="1" t="str">
        <f ca="1">IFERROR(__xludf.DUMMYFUNCTION("""COMPUTED_VALUE"""),"Never")</f>
        <v>Never</v>
      </c>
      <c r="AS221" s="1" t="str">
        <f ca="1">IFERROR(__xludf.DUMMYFUNCTION("""COMPUTED_VALUE"""),"Strongly Disagree")</f>
        <v>Strongly Disagree</v>
      </c>
      <c r="AT221" s="1" t="str">
        <f ca="1">IFERROR(__xludf.DUMMYFUNCTION("""COMPUTED_VALUE"""),"Neutral")</f>
        <v>Neutral</v>
      </c>
      <c r="AU221" s="1" t="str">
        <f ca="1">IFERROR(__xludf.DUMMYFUNCTION("""COMPUTED_VALUE"""),"Agree")</f>
        <v>Agree</v>
      </c>
      <c r="AV221" s="1" t="str">
        <f ca="1">IFERROR(__xludf.DUMMYFUNCTION("""COMPUTED_VALUE"""),"Strongly Disagree")</f>
        <v>Strongly Disagree</v>
      </c>
      <c r="AW221" s="1" t="str">
        <f ca="1">IFERROR(__xludf.DUMMYFUNCTION("""COMPUTED_VALUE"""),"Neutral")</f>
        <v>Neutral</v>
      </c>
      <c r="AX221" s="1" t="str">
        <f ca="1">IFERROR(__xludf.DUMMYFUNCTION("""COMPUTED_VALUE"""),"Neutral")</f>
        <v>Neutral</v>
      </c>
      <c r="AY221" s="1" t="str">
        <f ca="1">IFERROR(__xludf.DUMMYFUNCTION("""COMPUTED_VALUE"""),"Neutral")</f>
        <v>Neutral</v>
      </c>
      <c r="AZ221" s="1" t="str">
        <f ca="1">IFERROR(__xludf.DUMMYFUNCTION("""COMPUTED_VALUE"""),"Disagree")</f>
        <v>Disagree</v>
      </c>
      <c r="BA221" s="1" t="str">
        <f ca="1">IFERROR(__xludf.DUMMYFUNCTION("""COMPUTED_VALUE"""),"Agree")</f>
        <v>Agree</v>
      </c>
      <c r="BB221" s="1" t="str">
        <f ca="1">IFERROR(__xludf.DUMMYFUNCTION("""COMPUTED_VALUE"""),"Agree")</f>
        <v>Agree</v>
      </c>
      <c r="BC221" s="1" t="str">
        <f ca="1">IFERROR(__xludf.DUMMYFUNCTION("""COMPUTED_VALUE"""),"Isolate Yourself, Exercise, Talk to others outside of the department about your hard shift, Participate in Healthy Recreation/Hobbies")</f>
        <v>Isolate Yourself, Exercise, Talk to others outside of the department about your hard shift, Participate in Healthy Recreation/Hobbies</v>
      </c>
      <c r="BD221" s="1" t="str">
        <f ca="1">IFERROR(__xludf.DUMMYFUNCTION("""COMPUTED_VALUE"""),"Never")</f>
        <v>Never</v>
      </c>
      <c r="BF221" s="1">
        <f t="shared" ca="1" si="0"/>
        <v>1</v>
      </c>
      <c r="BG221" s="7">
        <f t="shared" ca="1" si="1"/>
        <v>3</v>
      </c>
      <c r="BH221" s="1">
        <f t="shared" ca="1" si="2"/>
        <v>3</v>
      </c>
      <c r="BI221" s="10">
        <f t="shared" ca="1" si="3"/>
        <v>1</v>
      </c>
      <c r="BJ221" s="10">
        <f t="shared" ca="1" si="4"/>
        <v>1</v>
      </c>
      <c r="BK221" s="10">
        <f t="shared" ca="1" si="5"/>
        <v>3</v>
      </c>
      <c r="BL221" s="10">
        <f t="shared" ref="BL221:BM221" ca="1" si="1314">IF(I221="Yes",1,IF(I221="No",2))</f>
        <v>1</v>
      </c>
      <c r="BM221" s="10">
        <f t="shared" ca="1" si="1314"/>
        <v>1</v>
      </c>
      <c r="BN221" s="10">
        <f t="shared" ca="1" si="7"/>
        <v>2</v>
      </c>
      <c r="BO221" s="10">
        <f t="shared" ref="BO221:BP221" ca="1" si="1315">IF(L221="Strongly Disagree",1,IF(L221="Disagree",2,IF(L221="Neutral",3,IF(L221="Agree",4,IF(L221="Strongly Agree",5)))))</f>
        <v>3</v>
      </c>
      <c r="BP221" s="10">
        <f t="shared" ca="1" si="1315"/>
        <v>4</v>
      </c>
      <c r="BQ221" s="10">
        <f t="shared" ca="1" si="9"/>
        <v>1</v>
      </c>
      <c r="BR221" s="1">
        <f t="shared" ca="1" si="10"/>
        <v>4</v>
      </c>
      <c r="BS221" s="10">
        <f t="shared" ref="BS221:CB221" ca="1" si="1316">IF(P221="Not at all",1,IF(P221="A little bit",2,IF(P221="Moderately",3,IF(P221="Quite a bit",4,IF(P221="Extremely",5)))))</f>
        <v>5</v>
      </c>
      <c r="BT221" s="10">
        <f t="shared" ca="1" si="1316"/>
        <v>4</v>
      </c>
      <c r="BU221" s="10">
        <f t="shared" ca="1" si="1316"/>
        <v>4</v>
      </c>
      <c r="BV221" s="10">
        <f t="shared" ca="1" si="1316"/>
        <v>3</v>
      </c>
      <c r="BW221" s="10">
        <f t="shared" ca="1" si="1316"/>
        <v>2</v>
      </c>
      <c r="BX221" s="10">
        <f t="shared" ca="1" si="1316"/>
        <v>3</v>
      </c>
      <c r="BY221" s="10">
        <f t="shared" ca="1" si="1316"/>
        <v>3</v>
      </c>
      <c r="BZ221" s="10">
        <f t="shared" ca="1" si="1316"/>
        <v>2</v>
      </c>
      <c r="CA221" s="10">
        <f t="shared" ca="1" si="1316"/>
        <v>3</v>
      </c>
      <c r="CB221" s="10">
        <f t="shared" ca="1" si="1316"/>
        <v>4</v>
      </c>
      <c r="CC221" s="10">
        <f t="shared" ca="1" si="12"/>
        <v>1</v>
      </c>
      <c r="CD221" s="10">
        <f t="shared" ref="CD221:CH221" ca="1" si="1317">IF(AA221="Not at all",1,IF(AA221="A little bit",2,IF(AA221="Moderately",3,IF(AA221="Quite a bit",4,IF(AA221="Extremely",5)))))</f>
        <v>3</v>
      </c>
      <c r="CE221" s="10">
        <f t="shared" ca="1" si="1317"/>
        <v>5</v>
      </c>
      <c r="CF221" s="10">
        <f t="shared" ca="1" si="1317"/>
        <v>4</v>
      </c>
      <c r="CG221" s="10">
        <f t="shared" ca="1" si="1317"/>
        <v>1</v>
      </c>
      <c r="CH221" s="10">
        <f t="shared" ca="1" si="1317"/>
        <v>1</v>
      </c>
      <c r="CI221" s="10">
        <f t="shared" ref="CI221:CT221" ca="1" si="1318">IF(AF221="Never",1,IF(AF221="Rarely",2,IF(AF221="Sometimes",3,IF(AF221="Often",4,IF(AF221="Very Often",5)))))</f>
        <v>3</v>
      </c>
      <c r="CJ221" s="10">
        <f t="shared" ca="1" si="1318"/>
        <v>5</v>
      </c>
      <c r="CK221" s="10" t="b">
        <f t="shared" ca="1" si="1318"/>
        <v>0</v>
      </c>
      <c r="CL221" s="10">
        <f t="shared" ca="1" si="1318"/>
        <v>2</v>
      </c>
      <c r="CM221" s="10">
        <f t="shared" ca="1" si="1318"/>
        <v>2</v>
      </c>
      <c r="CN221" s="10">
        <f t="shared" ca="1" si="1318"/>
        <v>4</v>
      </c>
      <c r="CO221" s="10">
        <f t="shared" ca="1" si="1318"/>
        <v>3</v>
      </c>
      <c r="CP221" s="10">
        <f t="shared" ca="1" si="1318"/>
        <v>3</v>
      </c>
      <c r="CQ221" s="10">
        <f t="shared" ca="1" si="1318"/>
        <v>2</v>
      </c>
      <c r="CR221" s="10">
        <f t="shared" ca="1" si="1318"/>
        <v>1</v>
      </c>
      <c r="CS221" s="10">
        <f t="shared" ca="1" si="1318"/>
        <v>2</v>
      </c>
      <c r="CT221" s="10">
        <f t="shared" ca="1" si="1318"/>
        <v>1</v>
      </c>
      <c r="CU221" s="10">
        <f t="shared" ca="1" si="15"/>
        <v>1</v>
      </c>
      <c r="CV221" s="1">
        <f t="shared" ref="CV221:DE221" ca="1" si="1319">IF(AS221="Strongly Disagree",1,IF(AS221="Disagree",2,IF(AS221="Neutral",3,IF(AS221="Agree",4,IF(AS221="Strongly Agree",5)))))</f>
        <v>1</v>
      </c>
      <c r="CW221" s="1">
        <f t="shared" ca="1" si="1319"/>
        <v>3</v>
      </c>
      <c r="CX221" s="1">
        <f t="shared" ca="1" si="1319"/>
        <v>4</v>
      </c>
      <c r="CY221" s="1">
        <f t="shared" ca="1" si="1319"/>
        <v>1</v>
      </c>
      <c r="CZ221" s="1">
        <f t="shared" ca="1" si="1319"/>
        <v>3</v>
      </c>
      <c r="DA221" s="1">
        <f t="shared" ca="1" si="1319"/>
        <v>3</v>
      </c>
      <c r="DB221" s="1">
        <f t="shared" ca="1" si="1319"/>
        <v>3</v>
      </c>
      <c r="DC221" s="1">
        <f t="shared" ca="1" si="1319"/>
        <v>2</v>
      </c>
      <c r="DD221" s="1">
        <f t="shared" ca="1" si="1319"/>
        <v>4</v>
      </c>
      <c r="DE221" s="1">
        <f t="shared" ca="1" si="1319"/>
        <v>4</v>
      </c>
      <c r="DG221" s="1">
        <f t="shared" ca="1" si="17"/>
        <v>1</v>
      </c>
    </row>
    <row r="222" spans="1:111" ht="15">
      <c r="A222" s="8">
        <f ca="1">IFERROR(__xludf.DUMMYFUNCTION("""COMPUTED_VALUE"""),43804.5892585763)</f>
        <v>43804.589258576299</v>
      </c>
      <c r="B222" s="1" t="str">
        <f ca="1">IFERROR(__xludf.DUMMYFUNCTION("""COMPUTED_VALUE"""),"Yes")</f>
        <v>Yes</v>
      </c>
      <c r="C222" s="3" t="str">
        <f ca="1">IFERROR(__xludf.DUMMYFUNCTION("""COMPUTED_VALUE"""),"Sworn Officer")</f>
        <v>Sworn Officer</v>
      </c>
      <c r="D222" s="1" t="str">
        <f ca="1">IFERROR(__xludf.DUMMYFUNCTION("""COMPUTED_VALUE"""),"20+ years")</f>
        <v>20+ years</v>
      </c>
      <c r="E222" s="1" t="str">
        <f ca="1">IFERROR(__xludf.DUMMYFUNCTION("""COMPUTED_VALUE"""),"Quite a bit")</f>
        <v>Quite a bit</v>
      </c>
      <c r="F222" s="1" t="str">
        <f ca="1">IFERROR(__xludf.DUMMYFUNCTION("""COMPUTED_VALUE"""),"Yes")</f>
        <v>Yes</v>
      </c>
      <c r="G222" s="1" t="str">
        <f ca="1">IFERROR(__xludf.DUMMYFUNCTION("""COMPUTED_VALUE"""),"Sometimes")</f>
        <v>Sometimes</v>
      </c>
      <c r="H222" s="1" t="str">
        <f ca="1">IFERROR(__xludf.DUMMYFUNCTION("""COMPUTED_VALUE"""),"Moderately")</f>
        <v>Moderately</v>
      </c>
      <c r="I222" s="1" t="str">
        <f ca="1">IFERROR(__xludf.DUMMYFUNCTION("""COMPUTED_VALUE"""),"Yes")</f>
        <v>Yes</v>
      </c>
      <c r="J222" s="1" t="str">
        <f ca="1">IFERROR(__xludf.DUMMYFUNCTION("""COMPUTED_VALUE"""),"Yes")</f>
        <v>Yes</v>
      </c>
      <c r="K222" s="1" t="str">
        <f ca="1">IFERROR(__xludf.DUMMYFUNCTION("""COMPUTED_VALUE"""),"Sometimes")</f>
        <v>Sometimes</v>
      </c>
      <c r="L222" s="1" t="str">
        <f ca="1">IFERROR(__xludf.DUMMYFUNCTION("""COMPUTED_VALUE"""),"Neutral")</f>
        <v>Neutral</v>
      </c>
      <c r="M222" s="1" t="str">
        <f ca="1">IFERROR(__xludf.DUMMYFUNCTION("""COMPUTED_VALUE"""),"Neutral")</f>
        <v>Neutral</v>
      </c>
      <c r="N222" s="1" t="str">
        <f ca="1">IFERROR(__xludf.DUMMYFUNCTION("""COMPUTED_VALUE"""),"Moderately")</f>
        <v>Moderately</v>
      </c>
      <c r="O222" s="1" t="str">
        <f ca="1">IFERROR(__xludf.DUMMYFUNCTION("""COMPUTED_VALUE"""),"Disagree")</f>
        <v>Disagree</v>
      </c>
      <c r="P222" s="1" t="str">
        <f ca="1">IFERROR(__xludf.DUMMYFUNCTION("""COMPUTED_VALUE"""),"Quite a bit")</f>
        <v>Quite a bit</v>
      </c>
      <c r="Q222" s="1" t="str">
        <f ca="1">IFERROR(__xludf.DUMMYFUNCTION("""COMPUTED_VALUE"""),"Quite a bit")</f>
        <v>Quite a bit</v>
      </c>
      <c r="R222" s="1" t="str">
        <f ca="1">IFERROR(__xludf.DUMMYFUNCTION("""COMPUTED_VALUE"""),"Quite a bit")</f>
        <v>Quite a bit</v>
      </c>
      <c r="S222" s="1" t="str">
        <f ca="1">IFERROR(__xludf.DUMMYFUNCTION("""COMPUTED_VALUE"""),"A little bit")</f>
        <v>A little bit</v>
      </c>
      <c r="T222" s="1" t="str">
        <f ca="1">IFERROR(__xludf.DUMMYFUNCTION("""COMPUTED_VALUE"""),"A little bit")</f>
        <v>A little bit</v>
      </c>
      <c r="U222" s="1" t="str">
        <f ca="1">IFERROR(__xludf.DUMMYFUNCTION("""COMPUTED_VALUE"""),"A little bit")</f>
        <v>A little bit</v>
      </c>
      <c r="V222" s="1" t="str">
        <f ca="1">IFERROR(__xludf.DUMMYFUNCTION("""COMPUTED_VALUE"""),"A little bit")</f>
        <v>A little bit</v>
      </c>
      <c r="W222" s="1" t="str">
        <f ca="1">IFERROR(__xludf.DUMMYFUNCTION("""COMPUTED_VALUE"""),"Moderately")</f>
        <v>Moderately</v>
      </c>
      <c r="X222" s="1" t="str">
        <f ca="1">IFERROR(__xludf.DUMMYFUNCTION("""COMPUTED_VALUE"""),"A little bit")</f>
        <v>A little bit</v>
      </c>
      <c r="Y222" s="1" t="str">
        <f ca="1">IFERROR(__xludf.DUMMYFUNCTION("""COMPUTED_VALUE"""),"Moderately")</f>
        <v>Moderately</v>
      </c>
      <c r="Z222" s="1" t="str">
        <f ca="1">IFERROR(__xludf.DUMMYFUNCTION("""COMPUTED_VALUE"""),"Both")</f>
        <v>Both</v>
      </c>
      <c r="AA222" s="1" t="str">
        <f ca="1">IFERROR(__xludf.DUMMYFUNCTION("""COMPUTED_VALUE"""),"Moderately")</f>
        <v>Moderately</v>
      </c>
      <c r="AB222" s="1" t="str">
        <f ca="1">IFERROR(__xludf.DUMMYFUNCTION("""COMPUTED_VALUE"""),"Extremely")</f>
        <v>Extremely</v>
      </c>
      <c r="AC222" s="1" t="str">
        <f ca="1">IFERROR(__xludf.DUMMYFUNCTION("""COMPUTED_VALUE"""),"Extremely")</f>
        <v>Extremely</v>
      </c>
      <c r="AD222" s="1" t="str">
        <f ca="1">IFERROR(__xludf.DUMMYFUNCTION("""COMPUTED_VALUE"""),"Not at all")</f>
        <v>Not at all</v>
      </c>
      <c r="AE222" s="1" t="str">
        <f ca="1">IFERROR(__xludf.DUMMYFUNCTION("""COMPUTED_VALUE"""),"Not at all")</f>
        <v>Not at all</v>
      </c>
      <c r="AF222" s="1" t="str">
        <f ca="1">IFERROR(__xludf.DUMMYFUNCTION("""COMPUTED_VALUE"""),"Sometimes")</f>
        <v>Sometimes</v>
      </c>
      <c r="AG222" s="1" t="str">
        <f ca="1">IFERROR(__xludf.DUMMYFUNCTION("""COMPUTED_VALUE"""),"Sometimes")</f>
        <v>Sometimes</v>
      </c>
      <c r="AH222" s="1" t="str">
        <f ca="1">IFERROR(__xludf.DUMMYFUNCTION("""COMPUTED_VALUE"""),"Rarely")</f>
        <v>Rarely</v>
      </c>
      <c r="AI222" s="1" t="str">
        <f ca="1">IFERROR(__xludf.DUMMYFUNCTION("""COMPUTED_VALUE"""),"Rarely")</f>
        <v>Rarely</v>
      </c>
      <c r="AJ222" s="1" t="str">
        <f ca="1">IFERROR(__xludf.DUMMYFUNCTION("""COMPUTED_VALUE"""),"Sometimes")</f>
        <v>Sometimes</v>
      </c>
      <c r="AK222" s="1" t="str">
        <f ca="1">IFERROR(__xludf.DUMMYFUNCTION("""COMPUTED_VALUE"""),"Sometimes")</f>
        <v>Sometimes</v>
      </c>
      <c r="AL222" s="1" t="str">
        <f ca="1">IFERROR(__xludf.DUMMYFUNCTION("""COMPUTED_VALUE"""),"Rarely")</f>
        <v>Rarely</v>
      </c>
      <c r="AM222" s="1" t="str">
        <f ca="1">IFERROR(__xludf.DUMMYFUNCTION("""COMPUTED_VALUE"""),"Rarely")</f>
        <v>Rarely</v>
      </c>
      <c r="AN222" s="1" t="str">
        <f ca="1">IFERROR(__xludf.DUMMYFUNCTION("""COMPUTED_VALUE"""),"Rarely")</f>
        <v>Rarely</v>
      </c>
      <c r="AO222" s="1" t="str">
        <f ca="1">IFERROR(__xludf.DUMMYFUNCTION("""COMPUTED_VALUE"""),"Rarely")</f>
        <v>Rarely</v>
      </c>
      <c r="AP222" s="1" t="str">
        <f ca="1">IFERROR(__xludf.DUMMYFUNCTION("""COMPUTED_VALUE"""),"Rarely")</f>
        <v>Rarely</v>
      </c>
      <c r="AQ222" s="1" t="str">
        <f ca="1">IFERROR(__xludf.DUMMYFUNCTION("""COMPUTED_VALUE"""),"Rarely")</f>
        <v>Rarely</v>
      </c>
      <c r="AR222" s="1" t="str">
        <f ca="1">IFERROR(__xludf.DUMMYFUNCTION("""COMPUTED_VALUE"""),"Just After Stressful Events")</f>
        <v>Just After Stressful Events</v>
      </c>
      <c r="AS222" s="1" t="str">
        <f ca="1">IFERROR(__xludf.DUMMYFUNCTION("""COMPUTED_VALUE"""),"Disagree")</f>
        <v>Disagree</v>
      </c>
      <c r="AT222" s="1" t="str">
        <f ca="1">IFERROR(__xludf.DUMMYFUNCTION("""COMPUTED_VALUE"""),"Disagree")</f>
        <v>Disagree</v>
      </c>
      <c r="AU222" s="1" t="str">
        <f ca="1">IFERROR(__xludf.DUMMYFUNCTION("""COMPUTED_VALUE"""),"Agree")</f>
        <v>Agree</v>
      </c>
      <c r="AV222" s="1" t="str">
        <f ca="1">IFERROR(__xludf.DUMMYFUNCTION("""COMPUTED_VALUE"""),"Strongly Disagree")</f>
        <v>Strongly Disagree</v>
      </c>
      <c r="AW222" s="1" t="str">
        <f ca="1">IFERROR(__xludf.DUMMYFUNCTION("""COMPUTED_VALUE"""),"Agree")</f>
        <v>Agree</v>
      </c>
      <c r="AX222" s="1" t="str">
        <f ca="1">IFERROR(__xludf.DUMMYFUNCTION("""COMPUTED_VALUE"""),"Agree")</f>
        <v>Agree</v>
      </c>
      <c r="AY222" s="1" t="str">
        <f ca="1">IFERROR(__xludf.DUMMYFUNCTION("""COMPUTED_VALUE"""),"Agree")</f>
        <v>Agree</v>
      </c>
      <c r="AZ222" s="1" t="str">
        <f ca="1">IFERROR(__xludf.DUMMYFUNCTION("""COMPUTED_VALUE"""),"Agree")</f>
        <v>Agree</v>
      </c>
      <c r="BA222" s="1" t="str">
        <f ca="1">IFERROR(__xludf.DUMMYFUNCTION("""COMPUTED_VALUE"""),"Agree")</f>
        <v>Agree</v>
      </c>
      <c r="BB222" s="1" t="str">
        <f ca="1">IFERROR(__xludf.DUMMYFUNCTION("""COMPUTED_VALUE"""),"Agree")</f>
        <v>Agree</v>
      </c>
      <c r="BC222" s="1" t="str">
        <f ca="1">IFERROR(__xludf.DUMMYFUNCTION("""COMPUTED_VALUE"""),"Isolate Yourself, Exercise")</f>
        <v>Isolate Yourself, Exercise</v>
      </c>
      <c r="BD222" s="1" t="str">
        <f ca="1">IFERROR(__xludf.DUMMYFUNCTION("""COMPUTED_VALUE"""),"Never")</f>
        <v>Never</v>
      </c>
      <c r="BF222" s="1">
        <f t="shared" ca="1" si="0"/>
        <v>1</v>
      </c>
      <c r="BG222" s="7">
        <f t="shared" ca="1" si="1"/>
        <v>4</v>
      </c>
      <c r="BH222" s="1">
        <f t="shared" ca="1" si="2"/>
        <v>4</v>
      </c>
      <c r="BI222" s="10">
        <f t="shared" ca="1" si="3"/>
        <v>1</v>
      </c>
      <c r="BJ222" s="10">
        <f t="shared" ca="1" si="4"/>
        <v>3</v>
      </c>
      <c r="BK222" s="10">
        <f t="shared" ca="1" si="5"/>
        <v>3</v>
      </c>
      <c r="BL222" s="10">
        <f t="shared" ref="BL222:BM222" ca="1" si="1320">IF(I222="Yes",1,IF(I222="No",2))</f>
        <v>1</v>
      </c>
      <c r="BM222" s="10">
        <f t="shared" ca="1" si="1320"/>
        <v>1</v>
      </c>
      <c r="BN222" s="10">
        <f t="shared" ca="1" si="7"/>
        <v>3</v>
      </c>
      <c r="BO222" s="10">
        <f t="shared" ref="BO222:BP222" ca="1" si="1321">IF(L222="Strongly Disagree",1,IF(L222="Disagree",2,IF(L222="Neutral",3,IF(L222="Agree",4,IF(L222="Strongly Agree",5)))))</f>
        <v>3</v>
      </c>
      <c r="BP222" s="10">
        <f t="shared" ca="1" si="1321"/>
        <v>3</v>
      </c>
      <c r="BQ222" s="10">
        <f t="shared" ca="1" si="9"/>
        <v>3</v>
      </c>
      <c r="BR222" s="1">
        <f t="shared" ca="1" si="10"/>
        <v>2</v>
      </c>
      <c r="BS222" s="10">
        <f t="shared" ref="BS222:CB222" ca="1" si="1322">IF(P222="Not at all",1,IF(P222="A little bit",2,IF(P222="Moderately",3,IF(P222="Quite a bit",4,IF(P222="Extremely",5)))))</f>
        <v>4</v>
      </c>
      <c r="BT222" s="10">
        <f t="shared" ca="1" si="1322"/>
        <v>4</v>
      </c>
      <c r="BU222" s="10">
        <f t="shared" ca="1" si="1322"/>
        <v>4</v>
      </c>
      <c r="BV222" s="10">
        <f t="shared" ca="1" si="1322"/>
        <v>2</v>
      </c>
      <c r="BW222" s="10">
        <f t="shared" ca="1" si="1322"/>
        <v>2</v>
      </c>
      <c r="BX222" s="10">
        <f t="shared" ca="1" si="1322"/>
        <v>2</v>
      </c>
      <c r="BY222" s="10">
        <f t="shared" ca="1" si="1322"/>
        <v>2</v>
      </c>
      <c r="BZ222" s="10">
        <f t="shared" ca="1" si="1322"/>
        <v>3</v>
      </c>
      <c r="CA222" s="10">
        <f t="shared" ca="1" si="1322"/>
        <v>2</v>
      </c>
      <c r="CB222" s="10">
        <f t="shared" ca="1" si="1322"/>
        <v>3</v>
      </c>
      <c r="CC222" s="10">
        <f t="shared" ca="1" si="12"/>
        <v>3</v>
      </c>
      <c r="CD222" s="10">
        <f t="shared" ref="CD222:CH222" ca="1" si="1323">IF(AA222="Not at all",1,IF(AA222="A little bit",2,IF(AA222="Moderately",3,IF(AA222="Quite a bit",4,IF(AA222="Extremely",5)))))</f>
        <v>3</v>
      </c>
      <c r="CE222" s="10">
        <f t="shared" ca="1" si="1323"/>
        <v>5</v>
      </c>
      <c r="CF222" s="10">
        <f t="shared" ca="1" si="1323"/>
        <v>5</v>
      </c>
      <c r="CG222" s="10">
        <f t="shared" ca="1" si="1323"/>
        <v>1</v>
      </c>
      <c r="CH222" s="10">
        <f t="shared" ca="1" si="1323"/>
        <v>1</v>
      </c>
      <c r="CI222" s="10">
        <f t="shared" ref="CI222:CT222" ca="1" si="1324">IF(AF222="Never",1,IF(AF222="Rarely",2,IF(AF222="Sometimes",3,IF(AF222="Often",4,IF(AF222="Very Often",5)))))</f>
        <v>3</v>
      </c>
      <c r="CJ222" s="10">
        <f t="shared" ca="1" si="1324"/>
        <v>3</v>
      </c>
      <c r="CK222" s="10">
        <f t="shared" ca="1" si="1324"/>
        <v>2</v>
      </c>
      <c r="CL222" s="10">
        <f t="shared" ca="1" si="1324"/>
        <v>2</v>
      </c>
      <c r="CM222" s="10">
        <f t="shared" ca="1" si="1324"/>
        <v>3</v>
      </c>
      <c r="CN222" s="10">
        <f t="shared" ca="1" si="1324"/>
        <v>3</v>
      </c>
      <c r="CO222" s="10">
        <f t="shared" ca="1" si="1324"/>
        <v>2</v>
      </c>
      <c r="CP222" s="10">
        <f t="shared" ca="1" si="1324"/>
        <v>2</v>
      </c>
      <c r="CQ222" s="10">
        <f t="shared" ca="1" si="1324"/>
        <v>2</v>
      </c>
      <c r="CR222" s="10">
        <f t="shared" ca="1" si="1324"/>
        <v>2</v>
      </c>
      <c r="CS222" s="10">
        <f t="shared" ca="1" si="1324"/>
        <v>2</v>
      </c>
      <c r="CT222" s="10">
        <f t="shared" ca="1" si="1324"/>
        <v>2</v>
      </c>
      <c r="CU222" s="10">
        <f t="shared" ca="1" si="15"/>
        <v>2</v>
      </c>
      <c r="CV222" s="1">
        <f t="shared" ref="CV222:DE222" ca="1" si="1325">IF(AS222="Strongly Disagree",1,IF(AS222="Disagree",2,IF(AS222="Neutral",3,IF(AS222="Agree",4,IF(AS222="Strongly Agree",5)))))</f>
        <v>2</v>
      </c>
      <c r="CW222" s="1">
        <f t="shared" ca="1" si="1325"/>
        <v>2</v>
      </c>
      <c r="CX222" s="1">
        <f t="shared" ca="1" si="1325"/>
        <v>4</v>
      </c>
      <c r="CY222" s="1">
        <f t="shared" ca="1" si="1325"/>
        <v>1</v>
      </c>
      <c r="CZ222" s="1">
        <f t="shared" ca="1" si="1325"/>
        <v>4</v>
      </c>
      <c r="DA222" s="1">
        <f t="shared" ca="1" si="1325"/>
        <v>4</v>
      </c>
      <c r="DB222" s="1">
        <f t="shared" ca="1" si="1325"/>
        <v>4</v>
      </c>
      <c r="DC222" s="1">
        <f t="shared" ca="1" si="1325"/>
        <v>4</v>
      </c>
      <c r="DD222" s="1">
        <f t="shared" ca="1" si="1325"/>
        <v>4</v>
      </c>
      <c r="DE222" s="1">
        <f t="shared" ca="1" si="1325"/>
        <v>4</v>
      </c>
      <c r="DG222" s="1">
        <f t="shared" ca="1" si="17"/>
        <v>1</v>
      </c>
    </row>
    <row r="223" spans="1:111" ht="15">
      <c r="A223" s="8">
        <f ca="1">IFERROR(__xludf.DUMMYFUNCTION("""COMPUTED_VALUE"""),43804.5954366435)</f>
        <v>43804.595436643503</v>
      </c>
      <c r="B223" s="1" t="str">
        <f ca="1">IFERROR(__xludf.DUMMYFUNCTION("""COMPUTED_VALUE"""),"Yes")</f>
        <v>Yes</v>
      </c>
      <c r="C223" s="3" t="str">
        <f ca="1">IFERROR(__xludf.DUMMYFUNCTION("""COMPUTED_VALUE"""),"Law Enforcement Professional  (Dispatch or other Civilian Department Member )")</f>
        <v>Law Enforcement Professional  (Dispatch or other Civilian Department Member )</v>
      </c>
      <c r="D223" s="1" t="str">
        <f ca="1">IFERROR(__xludf.DUMMYFUNCTION("""COMPUTED_VALUE"""),"1-6 years")</f>
        <v>1-6 years</v>
      </c>
      <c r="E223" s="1" t="str">
        <f ca="1">IFERROR(__xludf.DUMMYFUNCTION("""COMPUTED_VALUE"""),"Moderately")</f>
        <v>Moderately</v>
      </c>
      <c r="F223" s="1" t="str">
        <f ca="1">IFERROR(__xludf.DUMMYFUNCTION("""COMPUTED_VALUE"""),"Yes")</f>
        <v>Yes</v>
      </c>
      <c r="G223" s="1" t="str">
        <f ca="1">IFERROR(__xludf.DUMMYFUNCTION("""COMPUTED_VALUE"""),"Rarely")</f>
        <v>Rarely</v>
      </c>
      <c r="H223" s="1" t="str">
        <f ca="1">IFERROR(__xludf.DUMMYFUNCTION("""COMPUTED_VALUE"""),"Moderately")</f>
        <v>Moderately</v>
      </c>
      <c r="I223" s="1" t="str">
        <f ca="1">IFERROR(__xludf.DUMMYFUNCTION("""COMPUTED_VALUE"""),"Yes")</f>
        <v>Yes</v>
      </c>
      <c r="J223" s="1" t="str">
        <f ca="1">IFERROR(__xludf.DUMMYFUNCTION("""COMPUTED_VALUE"""),"Yes")</f>
        <v>Yes</v>
      </c>
      <c r="K223" s="1" t="str">
        <f ca="1">IFERROR(__xludf.DUMMYFUNCTION("""COMPUTED_VALUE"""),"Rarely")</f>
        <v>Rarely</v>
      </c>
      <c r="L223" s="1" t="str">
        <f ca="1">IFERROR(__xludf.DUMMYFUNCTION("""COMPUTED_VALUE"""),"Strongly Agree")</f>
        <v>Strongly Agree</v>
      </c>
      <c r="M223" s="1" t="str">
        <f ca="1">IFERROR(__xludf.DUMMYFUNCTION("""COMPUTED_VALUE"""),"Agree")</f>
        <v>Agree</v>
      </c>
      <c r="N223" s="1" t="str">
        <f ca="1">IFERROR(__xludf.DUMMYFUNCTION("""COMPUTED_VALUE"""),"Extremely")</f>
        <v>Extremely</v>
      </c>
      <c r="O223" s="1" t="str">
        <f ca="1">IFERROR(__xludf.DUMMYFUNCTION("""COMPUTED_VALUE"""),"Neutral")</f>
        <v>Neutral</v>
      </c>
      <c r="P223" s="1" t="str">
        <f ca="1">IFERROR(__xludf.DUMMYFUNCTION("""COMPUTED_VALUE"""),"A little bit")</f>
        <v>A little bit</v>
      </c>
      <c r="Q223" s="1" t="str">
        <f ca="1">IFERROR(__xludf.DUMMYFUNCTION("""COMPUTED_VALUE"""),"Extremely")</f>
        <v>Extremely</v>
      </c>
      <c r="R223" s="1" t="str">
        <f ca="1">IFERROR(__xludf.DUMMYFUNCTION("""COMPUTED_VALUE"""),"Extremely")</f>
        <v>Extremely</v>
      </c>
      <c r="S223" s="1" t="str">
        <f ca="1">IFERROR(__xludf.DUMMYFUNCTION("""COMPUTED_VALUE"""),"Extremely")</f>
        <v>Extremely</v>
      </c>
      <c r="T223" s="1" t="str">
        <f ca="1">IFERROR(__xludf.DUMMYFUNCTION("""COMPUTED_VALUE"""),"Moderately")</f>
        <v>Moderately</v>
      </c>
      <c r="U223" s="1" t="str">
        <f ca="1">IFERROR(__xludf.DUMMYFUNCTION("""COMPUTED_VALUE"""),"Moderately")</f>
        <v>Moderately</v>
      </c>
      <c r="V223" s="1" t="str">
        <f ca="1">IFERROR(__xludf.DUMMYFUNCTION("""COMPUTED_VALUE"""),"Moderately")</f>
        <v>Moderately</v>
      </c>
      <c r="W223" s="1" t="str">
        <f ca="1">IFERROR(__xludf.DUMMYFUNCTION("""COMPUTED_VALUE"""),"Moderately")</f>
        <v>Moderately</v>
      </c>
      <c r="X223" s="1" t="str">
        <f ca="1">IFERROR(__xludf.DUMMYFUNCTION("""COMPUTED_VALUE"""),"Moderately")</f>
        <v>Moderately</v>
      </c>
      <c r="Y223" s="1" t="str">
        <f ca="1">IFERROR(__xludf.DUMMYFUNCTION("""COMPUTED_VALUE"""),"Extremely")</f>
        <v>Extremely</v>
      </c>
      <c r="Z223" s="1" t="str">
        <f ca="1">IFERROR(__xludf.DUMMYFUNCTION("""COMPUTED_VALUE"""),"Positively")</f>
        <v>Positively</v>
      </c>
      <c r="AA223" s="1" t="str">
        <f ca="1">IFERROR(__xludf.DUMMYFUNCTION("""COMPUTED_VALUE"""),"Not at all")</f>
        <v>Not at all</v>
      </c>
      <c r="AB223" s="1" t="str">
        <f ca="1">IFERROR(__xludf.DUMMYFUNCTION("""COMPUTED_VALUE"""),"Extremely")</f>
        <v>Extremely</v>
      </c>
      <c r="AC223" s="1" t="str">
        <f ca="1">IFERROR(__xludf.DUMMYFUNCTION("""COMPUTED_VALUE"""),"Extremely")</f>
        <v>Extremely</v>
      </c>
      <c r="AD223" s="1" t="str">
        <f ca="1">IFERROR(__xludf.DUMMYFUNCTION("""COMPUTED_VALUE"""),"Not at all")</f>
        <v>Not at all</v>
      </c>
      <c r="AE223" s="1" t="str">
        <f ca="1">IFERROR(__xludf.DUMMYFUNCTION("""COMPUTED_VALUE"""),"A little bit")</f>
        <v>A little bit</v>
      </c>
      <c r="AF223" s="1" t="str">
        <f ca="1">IFERROR(__xludf.DUMMYFUNCTION("""COMPUTED_VALUE"""),"Rarely")</f>
        <v>Rarely</v>
      </c>
      <c r="AG223" s="1" t="str">
        <f ca="1">IFERROR(__xludf.DUMMYFUNCTION("""COMPUTED_VALUE"""),"Rarely")</f>
        <v>Rarely</v>
      </c>
      <c r="AH223" s="1" t="str">
        <f ca="1">IFERROR(__xludf.DUMMYFUNCTION("""COMPUTED_VALUE"""),"Never")</f>
        <v>Never</v>
      </c>
      <c r="AI223" s="1" t="str">
        <f ca="1">IFERROR(__xludf.DUMMYFUNCTION("""COMPUTED_VALUE"""),"Never")</f>
        <v>Never</v>
      </c>
      <c r="AJ223" s="1" t="str">
        <f ca="1">IFERROR(__xludf.DUMMYFUNCTION("""COMPUTED_VALUE"""),"Never")</f>
        <v>Never</v>
      </c>
      <c r="AK223" s="1" t="str">
        <f ca="1">IFERROR(__xludf.DUMMYFUNCTION("""COMPUTED_VALUE"""),"Sometimes")</f>
        <v>Sometimes</v>
      </c>
      <c r="AL223" s="1" t="str">
        <f ca="1">IFERROR(__xludf.DUMMYFUNCTION("""COMPUTED_VALUE"""),"Never")</f>
        <v>Never</v>
      </c>
      <c r="AM223" s="1" t="str">
        <f ca="1">IFERROR(__xludf.DUMMYFUNCTION("""COMPUTED_VALUE"""),"Never")</f>
        <v>Never</v>
      </c>
      <c r="AN223" s="1" t="str">
        <f ca="1">IFERROR(__xludf.DUMMYFUNCTION("""COMPUTED_VALUE"""),"Rarely")</f>
        <v>Rarely</v>
      </c>
      <c r="AO223" s="1" t="str">
        <f ca="1">IFERROR(__xludf.DUMMYFUNCTION("""COMPUTED_VALUE"""),"Never")</f>
        <v>Never</v>
      </c>
      <c r="AP223" s="1" t="str">
        <f ca="1">IFERROR(__xludf.DUMMYFUNCTION("""COMPUTED_VALUE"""),"Never")</f>
        <v>Never</v>
      </c>
      <c r="AQ223" s="1" t="str">
        <f ca="1">IFERROR(__xludf.DUMMYFUNCTION("""COMPUTED_VALUE"""),"Never")</f>
        <v>Never</v>
      </c>
      <c r="AR223" s="1" t="str">
        <f ca="1">IFERROR(__xludf.DUMMYFUNCTION("""COMPUTED_VALUE"""),"Never")</f>
        <v>Never</v>
      </c>
      <c r="AS223" s="1" t="str">
        <f ca="1">IFERROR(__xludf.DUMMYFUNCTION("""COMPUTED_VALUE"""),"Strongly Disagree")</f>
        <v>Strongly Disagree</v>
      </c>
      <c r="AT223" s="1" t="str">
        <f ca="1">IFERROR(__xludf.DUMMYFUNCTION("""COMPUTED_VALUE"""),"Disagree")</f>
        <v>Disagree</v>
      </c>
      <c r="AU223" s="1" t="str">
        <f ca="1">IFERROR(__xludf.DUMMYFUNCTION("""COMPUTED_VALUE"""),"Disagree")</f>
        <v>Disagree</v>
      </c>
      <c r="AV223" s="1" t="str">
        <f ca="1">IFERROR(__xludf.DUMMYFUNCTION("""COMPUTED_VALUE"""),"Strongly Disagree")</f>
        <v>Strongly Disagree</v>
      </c>
      <c r="AW223" s="1" t="str">
        <f ca="1">IFERROR(__xludf.DUMMYFUNCTION("""COMPUTED_VALUE"""),"Agree")</f>
        <v>Agree</v>
      </c>
      <c r="AX223" s="1" t="str">
        <f ca="1">IFERROR(__xludf.DUMMYFUNCTION("""COMPUTED_VALUE"""),"Agree")</f>
        <v>Agree</v>
      </c>
      <c r="AY223" s="1" t="str">
        <f ca="1">IFERROR(__xludf.DUMMYFUNCTION("""COMPUTED_VALUE"""),"Neutral")</f>
        <v>Neutral</v>
      </c>
      <c r="AZ223" s="1" t="str">
        <f ca="1">IFERROR(__xludf.DUMMYFUNCTION("""COMPUTED_VALUE"""),"Neutral")</f>
        <v>Neutral</v>
      </c>
      <c r="BA223" s="1" t="str">
        <f ca="1">IFERROR(__xludf.DUMMYFUNCTION("""COMPUTED_VALUE"""),"Neutral")</f>
        <v>Neutral</v>
      </c>
      <c r="BB223" s="1" t="str">
        <f ca="1">IFERROR(__xludf.DUMMYFUNCTION("""COMPUTED_VALUE"""),"Disagree")</f>
        <v>Disagree</v>
      </c>
      <c r="BC223" s="1" t="str">
        <f ca="1">IFERROR(__xludf.DUMMYFUNCTION("""COMPUTED_VALUE"""),"Meditation/ Mindfulness")</f>
        <v>Meditation/ Mindfulness</v>
      </c>
      <c r="BD223" s="1" t="str">
        <f ca="1">IFERROR(__xludf.DUMMYFUNCTION("""COMPUTED_VALUE"""),"Never")</f>
        <v>Never</v>
      </c>
      <c r="BF223" s="1">
        <f t="shared" ca="1" si="0"/>
        <v>2</v>
      </c>
      <c r="BG223" s="7">
        <f t="shared" ca="1" si="1"/>
        <v>1</v>
      </c>
      <c r="BH223" s="1">
        <f t="shared" ca="1" si="2"/>
        <v>3</v>
      </c>
      <c r="BI223" s="10">
        <f t="shared" ca="1" si="3"/>
        <v>1</v>
      </c>
      <c r="BJ223" s="10">
        <f t="shared" ca="1" si="4"/>
        <v>2</v>
      </c>
      <c r="BK223" s="10">
        <f t="shared" ca="1" si="5"/>
        <v>3</v>
      </c>
      <c r="BL223" s="10">
        <f t="shared" ref="BL223:BM223" ca="1" si="1326">IF(I223="Yes",1,IF(I223="No",2))</f>
        <v>1</v>
      </c>
      <c r="BM223" s="10">
        <f t="shared" ca="1" si="1326"/>
        <v>1</v>
      </c>
      <c r="BN223" s="10">
        <f t="shared" ca="1" si="7"/>
        <v>2</v>
      </c>
      <c r="BO223" s="10">
        <f t="shared" ref="BO223:BP223" ca="1" si="1327">IF(L223="Strongly Disagree",1,IF(L223="Disagree",2,IF(L223="Neutral",3,IF(L223="Agree",4,IF(L223="Strongly Agree",5)))))</f>
        <v>5</v>
      </c>
      <c r="BP223" s="10">
        <f t="shared" ca="1" si="1327"/>
        <v>4</v>
      </c>
      <c r="BQ223" s="10">
        <f t="shared" ca="1" si="9"/>
        <v>5</v>
      </c>
      <c r="BR223" s="1">
        <f t="shared" ca="1" si="10"/>
        <v>3</v>
      </c>
      <c r="BS223" s="10">
        <f t="shared" ref="BS223:CB223" ca="1" si="1328">IF(P223="Not at all",1,IF(P223="A little bit",2,IF(P223="Moderately",3,IF(P223="Quite a bit",4,IF(P223="Extremely",5)))))</f>
        <v>2</v>
      </c>
      <c r="BT223" s="10">
        <f t="shared" ca="1" si="1328"/>
        <v>5</v>
      </c>
      <c r="BU223" s="10">
        <f t="shared" ca="1" si="1328"/>
        <v>5</v>
      </c>
      <c r="BV223" s="10">
        <f t="shared" ca="1" si="1328"/>
        <v>5</v>
      </c>
      <c r="BW223" s="10">
        <f t="shared" ca="1" si="1328"/>
        <v>3</v>
      </c>
      <c r="BX223" s="10">
        <f t="shared" ca="1" si="1328"/>
        <v>3</v>
      </c>
      <c r="BY223" s="10">
        <f t="shared" ca="1" si="1328"/>
        <v>3</v>
      </c>
      <c r="BZ223" s="10">
        <f t="shared" ca="1" si="1328"/>
        <v>3</v>
      </c>
      <c r="CA223" s="10">
        <f t="shared" ca="1" si="1328"/>
        <v>3</v>
      </c>
      <c r="CB223" s="10">
        <f t="shared" ca="1" si="1328"/>
        <v>5</v>
      </c>
      <c r="CC223" s="10">
        <f t="shared" ca="1" si="12"/>
        <v>2</v>
      </c>
      <c r="CD223" s="10">
        <f t="shared" ref="CD223:CH223" ca="1" si="1329">IF(AA223="Not at all",1,IF(AA223="A little bit",2,IF(AA223="Moderately",3,IF(AA223="Quite a bit",4,IF(AA223="Extremely",5)))))</f>
        <v>1</v>
      </c>
      <c r="CE223" s="10">
        <f t="shared" ca="1" si="1329"/>
        <v>5</v>
      </c>
      <c r="CF223" s="10">
        <f t="shared" ca="1" si="1329"/>
        <v>5</v>
      </c>
      <c r="CG223" s="10">
        <f t="shared" ca="1" si="1329"/>
        <v>1</v>
      </c>
      <c r="CH223" s="10">
        <f t="shared" ca="1" si="1329"/>
        <v>2</v>
      </c>
      <c r="CI223" s="10">
        <f t="shared" ref="CI223:CT223" ca="1" si="1330">IF(AF223="Never",1,IF(AF223="Rarely",2,IF(AF223="Sometimes",3,IF(AF223="Often",4,IF(AF223="Very Often",5)))))</f>
        <v>2</v>
      </c>
      <c r="CJ223" s="10">
        <f t="shared" ca="1" si="1330"/>
        <v>2</v>
      </c>
      <c r="CK223" s="10">
        <f t="shared" ca="1" si="1330"/>
        <v>1</v>
      </c>
      <c r="CL223" s="10">
        <f t="shared" ca="1" si="1330"/>
        <v>1</v>
      </c>
      <c r="CM223" s="10">
        <f t="shared" ca="1" si="1330"/>
        <v>1</v>
      </c>
      <c r="CN223" s="10">
        <f t="shared" ca="1" si="1330"/>
        <v>3</v>
      </c>
      <c r="CO223" s="10">
        <f t="shared" ca="1" si="1330"/>
        <v>1</v>
      </c>
      <c r="CP223" s="10">
        <f t="shared" ca="1" si="1330"/>
        <v>1</v>
      </c>
      <c r="CQ223" s="10">
        <f t="shared" ca="1" si="1330"/>
        <v>2</v>
      </c>
      <c r="CR223" s="10">
        <f t="shared" ca="1" si="1330"/>
        <v>1</v>
      </c>
      <c r="CS223" s="10">
        <f t="shared" ca="1" si="1330"/>
        <v>1</v>
      </c>
      <c r="CT223" s="10">
        <f t="shared" ca="1" si="1330"/>
        <v>1</v>
      </c>
      <c r="CU223" s="10">
        <f t="shared" ca="1" si="15"/>
        <v>1</v>
      </c>
      <c r="CV223" s="1">
        <f t="shared" ref="CV223:DE223" ca="1" si="1331">IF(AS223="Strongly Disagree",1,IF(AS223="Disagree",2,IF(AS223="Neutral",3,IF(AS223="Agree",4,IF(AS223="Strongly Agree",5)))))</f>
        <v>1</v>
      </c>
      <c r="CW223" s="1">
        <f t="shared" ca="1" si="1331"/>
        <v>2</v>
      </c>
      <c r="CX223" s="1">
        <f t="shared" ca="1" si="1331"/>
        <v>2</v>
      </c>
      <c r="CY223" s="1">
        <f t="shared" ca="1" si="1331"/>
        <v>1</v>
      </c>
      <c r="CZ223" s="1">
        <f t="shared" ca="1" si="1331"/>
        <v>4</v>
      </c>
      <c r="DA223" s="1">
        <f t="shared" ca="1" si="1331"/>
        <v>4</v>
      </c>
      <c r="DB223" s="1">
        <f t="shared" ca="1" si="1331"/>
        <v>3</v>
      </c>
      <c r="DC223" s="1">
        <f t="shared" ca="1" si="1331"/>
        <v>3</v>
      </c>
      <c r="DD223" s="1">
        <f t="shared" ca="1" si="1331"/>
        <v>3</v>
      </c>
      <c r="DE223" s="1">
        <f t="shared" ca="1" si="1331"/>
        <v>2</v>
      </c>
      <c r="DG223" s="1">
        <f t="shared" ca="1" si="17"/>
        <v>1</v>
      </c>
    </row>
    <row r="224" spans="1:111" ht="15">
      <c r="A224" s="8">
        <f ca="1">IFERROR(__xludf.DUMMYFUNCTION("""COMPUTED_VALUE"""),43804.6114398958)</f>
        <v>43804.611439895802</v>
      </c>
      <c r="B224" s="1" t="str">
        <f ca="1">IFERROR(__xludf.DUMMYFUNCTION("""COMPUTED_VALUE"""),"Yes")</f>
        <v>Yes</v>
      </c>
      <c r="C224" s="3" t="str">
        <f ca="1">IFERROR(__xludf.DUMMYFUNCTION("""COMPUTED_VALUE"""),"Law Enforcement Professional  (Dispatch or other Civilian Department Member )")</f>
        <v>Law Enforcement Professional  (Dispatch or other Civilian Department Member )</v>
      </c>
      <c r="D224" s="1" t="str">
        <f ca="1">IFERROR(__xludf.DUMMYFUNCTION("""COMPUTED_VALUE"""),"7-13 years")</f>
        <v>7-13 years</v>
      </c>
      <c r="E224" s="1" t="str">
        <f ca="1">IFERROR(__xludf.DUMMYFUNCTION("""COMPUTED_VALUE"""),"Moderately")</f>
        <v>Moderately</v>
      </c>
      <c r="F224" s="1" t="str">
        <f ca="1">IFERROR(__xludf.DUMMYFUNCTION("""COMPUTED_VALUE"""),"Yes")</f>
        <v>Yes</v>
      </c>
      <c r="G224" s="1" t="str">
        <f ca="1">IFERROR(__xludf.DUMMYFUNCTION("""COMPUTED_VALUE"""),"Rarely")</f>
        <v>Rarely</v>
      </c>
      <c r="H224" s="1" t="str">
        <f ca="1">IFERROR(__xludf.DUMMYFUNCTION("""COMPUTED_VALUE"""),"Moderately")</f>
        <v>Moderately</v>
      </c>
      <c r="I224" s="1" t="str">
        <f ca="1">IFERROR(__xludf.DUMMYFUNCTION("""COMPUTED_VALUE"""),"Yes")</f>
        <v>Yes</v>
      </c>
      <c r="J224" s="1" t="str">
        <f ca="1">IFERROR(__xludf.DUMMYFUNCTION("""COMPUTED_VALUE"""),"Yes")</f>
        <v>Yes</v>
      </c>
      <c r="K224" s="1" t="str">
        <f ca="1">IFERROR(__xludf.DUMMYFUNCTION("""COMPUTED_VALUE"""),"Rarely")</f>
        <v>Rarely</v>
      </c>
      <c r="L224" s="1" t="str">
        <f ca="1">IFERROR(__xludf.DUMMYFUNCTION("""COMPUTED_VALUE"""),"Neutral")</f>
        <v>Neutral</v>
      </c>
      <c r="M224" s="1" t="str">
        <f ca="1">IFERROR(__xludf.DUMMYFUNCTION("""COMPUTED_VALUE"""),"Agree")</f>
        <v>Agree</v>
      </c>
      <c r="N224" s="1" t="str">
        <f ca="1">IFERROR(__xludf.DUMMYFUNCTION("""COMPUTED_VALUE"""),"Quite a bit")</f>
        <v>Quite a bit</v>
      </c>
      <c r="O224" s="1" t="str">
        <f ca="1">IFERROR(__xludf.DUMMYFUNCTION("""COMPUTED_VALUE"""),"Disagree")</f>
        <v>Disagree</v>
      </c>
      <c r="P224" s="1" t="str">
        <f ca="1">IFERROR(__xludf.DUMMYFUNCTION("""COMPUTED_VALUE"""),"Moderately")</f>
        <v>Moderately</v>
      </c>
      <c r="Q224" s="1" t="str">
        <f ca="1">IFERROR(__xludf.DUMMYFUNCTION("""COMPUTED_VALUE"""),"Quite a bit")</f>
        <v>Quite a bit</v>
      </c>
      <c r="R224" s="1" t="str">
        <f ca="1">IFERROR(__xludf.DUMMYFUNCTION("""COMPUTED_VALUE"""),"Quite a bit")</f>
        <v>Quite a bit</v>
      </c>
      <c r="S224" s="1" t="str">
        <f ca="1">IFERROR(__xludf.DUMMYFUNCTION("""COMPUTED_VALUE"""),"Moderately")</f>
        <v>Moderately</v>
      </c>
      <c r="T224" s="1" t="str">
        <f ca="1">IFERROR(__xludf.DUMMYFUNCTION("""COMPUTED_VALUE"""),"A little bit")</f>
        <v>A little bit</v>
      </c>
      <c r="U224" s="1" t="str">
        <f ca="1">IFERROR(__xludf.DUMMYFUNCTION("""COMPUTED_VALUE"""),"Quite a bit")</f>
        <v>Quite a bit</v>
      </c>
      <c r="V224" s="1" t="str">
        <f ca="1">IFERROR(__xludf.DUMMYFUNCTION("""COMPUTED_VALUE"""),"Quite a bit")</f>
        <v>Quite a bit</v>
      </c>
      <c r="W224" s="1" t="str">
        <f ca="1">IFERROR(__xludf.DUMMYFUNCTION("""COMPUTED_VALUE"""),"Extremely")</f>
        <v>Extremely</v>
      </c>
      <c r="X224" s="1" t="str">
        <f ca="1">IFERROR(__xludf.DUMMYFUNCTION("""COMPUTED_VALUE"""),"Moderately")</f>
        <v>Moderately</v>
      </c>
      <c r="Y224" s="1" t="str">
        <f ca="1">IFERROR(__xludf.DUMMYFUNCTION("""COMPUTED_VALUE"""),"Quite a bit")</f>
        <v>Quite a bit</v>
      </c>
      <c r="Z224" s="1" t="str">
        <f ca="1">IFERROR(__xludf.DUMMYFUNCTION("""COMPUTED_VALUE"""),"Not at all")</f>
        <v>Not at all</v>
      </c>
      <c r="AA224" s="1" t="str">
        <f ca="1">IFERROR(__xludf.DUMMYFUNCTION("""COMPUTED_VALUE"""),"Not at all")</f>
        <v>Not at all</v>
      </c>
      <c r="AB224" s="1" t="str">
        <f ca="1">IFERROR(__xludf.DUMMYFUNCTION("""COMPUTED_VALUE"""),"Not at all")</f>
        <v>Not at all</v>
      </c>
      <c r="AC224" s="1" t="str">
        <f ca="1">IFERROR(__xludf.DUMMYFUNCTION("""COMPUTED_VALUE"""),"Not at all")</f>
        <v>Not at all</v>
      </c>
      <c r="AD224" s="1" t="str">
        <f ca="1">IFERROR(__xludf.DUMMYFUNCTION("""COMPUTED_VALUE"""),"Not at all")</f>
        <v>Not at all</v>
      </c>
      <c r="AE224" s="1" t="str">
        <f ca="1">IFERROR(__xludf.DUMMYFUNCTION("""COMPUTED_VALUE"""),"A little bit")</f>
        <v>A little bit</v>
      </c>
      <c r="AF224" s="1" t="str">
        <f ca="1">IFERROR(__xludf.DUMMYFUNCTION("""COMPUTED_VALUE"""),"Rarely")</f>
        <v>Rarely</v>
      </c>
      <c r="AG224" s="1" t="str">
        <f ca="1">IFERROR(__xludf.DUMMYFUNCTION("""COMPUTED_VALUE"""),"Very Often")</f>
        <v>Very Often</v>
      </c>
      <c r="AH224" s="1" t="str">
        <f ca="1">IFERROR(__xludf.DUMMYFUNCTION("""COMPUTED_VALUE"""),"Rarely")</f>
        <v>Rarely</v>
      </c>
      <c r="AI224" s="1" t="str">
        <f ca="1">IFERROR(__xludf.DUMMYFUNCTION("""COMPUTED_VALUE"""),"Often")</f>
        <v>Often</v>
      </c>
      <c r="AJ224" s="1" t="str">
        <f ca="1">IFERROR(__xludf.DUMMYFUNCTION("""COMPUTED_VALUE"""),"Often")</f>
        <v>Often</v>
      </c>
      <c r="AK224" s="1" t="str">
        <f ca="1">IFERROR(__xludf.DUMMYFUNCTION("""COMPUTED_VALUE"""),"Very Often")</f>
        <v>Very Often</v>
      </c>
      <c r="AL224" s="1" t="str">
        <f ca="1">IFERROR(__xludf.DUMMYFUNCTION("""COMPUTED_VALUE"""),"Sometimes")</f>
        <v>Sometimes</v>
      </c>
      <c r="AM224" s="1" t="str">
        <f ca="1">IFERROR(__xludf.DUMMYFUNCTION("""COMPUTED_VALUE"""),"Rarely")</f>
        <v>Rarely</v>
      </c>
      <c r="AN224" s="1" t="str">
        <f ca="1">IFERROR(__xludf.DUMMYFUNCTION("""COMPUTED_VALUE"""),"Rarely")</f>
        <v>Rarely</v>
      </c>
      <c r="AO224" s="1" t="str">
        <f ca="1">IFERROR(__xludf.DUMMYFUNCTION("""COMPUTED_VALUE"""),"Rarely")</f>
        <v>Rarely</v>
      </c>
      <c r="AP224" s="1" t="str">
        <f ca="1">IFERROR(__xludf.DUMMYFUNCTION("""COMPUTED_VALUE"""),"Never")</f>
        <v>Never</v>
      </c>
      <c r="AQ224" s="1" t="str">
        <f ca="1">IFERROR(__xludf.DUMMYFUNCTION("""COMPUTED_VALUE"""),"Never")</f>
        <v>Never</v>
      </c>
      <c r="AR224" s="1" t="str">
        <f ca="1">IFERROR(__xludf.DUMMYFUNCTION("""COMPUTED_VALUE"""),"Never")</f>
        <v>Never</v>
      </c>
      <c r="AS224" s="1" t="str">
        <f ca="1">IFERROR(__xludf.DUMMYFUNCTION("""COMPUTED_VALUE"""),"Strongly Disagree")</f>
        <v>Strongly Disagree</v>
      </c>
      <c r="AT224" s="1" t="str">
        <f ca="1">IFERROR(__xludf.DUMMYFUNCTION("""COMPUTED_VALUE"""),"Agree")</f>
        <v>Agree</v>
      </c>
      <c r="AU224" s="1" t="str">
        <f ca="1">IFERROR(__xludf.DUMMYFUNCTION("""COMPUTED_VALUE"""),"Agree")</f>
        <v>Agree</v>
      </c>
      <c r="AV224" s="1" t="str">
        <f ca="1">IFERROR(__xludf.DUMMYFUNCTION("""COMPUTED_VALUE"""),"Strongly Disagree")</f>
        <v>Strongly Disagree</v>
      </c>
      <c r="AW224" s="1" t="str">
        <f ca="1">IFERROR(__xludf.DUMMYFUNCTION("""COMPUTED_VALUE"""),"Disagree")</f>
        <v>Disagree</v>
      </c>
      <c r="AX224" s="1" t="str">
        <f ca="1">IFERROR(__xludf.DUMMYFUNCTION("""COMPUTED_VALUE"""),"Disagree")</f>
        <v>Disagree</v>
      </c>
      <c r="AY224" s="1" t="str">
        <f ca="1">IFERROR(__xludf.DUMMYFUNCTION("""COMPUTED_VALUE"""),"Neutral")</f>
        <v>Neutral</v>
      </c>
      <c r="AZ224" s="1" t="str">
        <f ca="1">IFERROR(__xludf.DUMMYFUNCTION("""COMPUTED_VALUE"""),"Agree")</f>
        <v>Agree</v>
      </c>
      <c r="BA224" s="1" t="str">
        <f ca="1">IFERROR(__xludf.DUMMYFUNCTION("""COMPUTED_VALUE"""),"Agree")</f>
        <v>Agree</v>
      </c>
      <c r="BB224" s="1" t="str">
        <f ca="1">IFERROR(__xludf.DUMMYFUNCTION("""COMPUTED_VALUE"""),"Agree")</f>
        <v>Agree</v>
      </c>
      <c r="BC224" s="1" t="str">
        <f ca="1">IFERROR(__xludf.DUMMYFUNCTION("""COMPUTED_VALUE"""),"Isolate Yourself")</f>
        <v>Isolate Yourself</v>
      </c>
      <c r="BD224" s="1" t="str">
        <f ca="1">IFERROR(__xludf.DUMMYFUNCTION("""COMPUTED_VALUE"""),"Never")</f>
        <v>Never</v>
      </c>
      <c r="BF224" s="1">
        <f t="shared" ca="1" si="0"/>
        <v>2</v>
      </c>
      <c r="BG224" s="7">
        <f t="shared" ca="1" si="1"/>
        <v>2</v>
      </c>
      <c r="BH224" s="1">
        <f t="shared" ca="1" si="2"/>
        <v>3</v>
      </c>
      <c r="BI224" s="10">
        <f t="shared" ca="1" si="3"/>
        <v>1</v>
      </c>
      <c r="BJ224" s="10">
        <f t="shared" ca="1" si="4"/>
        <v>2</v>
      </c>
      <c r="BK224" s="10">
        <f t="shared" ca="1" si="5"/>
        <v>3</v>
      </c>
      <c r="BL224" s="10">
        <f t="shared" ref="BL224:BM224" ca="1" si="1332">IF(I224="Yes",1,IF(I224="No",2))</f>
        <v>1</v>
      </c>
      <c r="BM224" s="10">
        <f t="shared" ca="1" si="1332"/>
        <v>1</v>
      </c>
      <c r="BN224" s="10">
        <f t="shared" ca="1" si="7"/>
        <v>2</v>
      </c>
      <c r="BO224" s="10">
        <f t="shared" ref="BO224:BP224" ca="1" si="1333">IF(L224="Strongly Disagree",1,IF(L224="Disagree",2,IF(L224="Neutral",3,IF(L224="Agree",4,IF(L224="Strongly Agree",5)))))</f>
        <v>3</v>
      </c>
      <c r="BP224" s="10">
        <f t="shared" ca="1" si="1333"/>
        <v>4</v>
      </c>
      <c r="BQ224" s="10">
        <f t="shared" ca="1" si="9"/>
        <v>4</v>
      </c>
      <c r="BR224" s="1">
        <f t="shared" ca="1" si="10"/>
        <v>2</v>
      </c>
      <c r="BS224" s="10">
        <f t="shared" ref="BS224:CB224" ca="1" si="1334">IF(P224="Not at all",1,IF(P224="A little bit",2,IF(P224="Moderately",3,IF(P224="Quite a bit",4,IF(P224="Extremely",5)))))</f>
        <v>3</v>
      </c>
      <c r="BT224" s="10">
        <f t="shared" ca="1" si="1334"/>
        <v>4</v>
      </c>
      <c r="BU224" s="10">
        <f t="shared" ca="1" si="1334"/>
        <v>4</v>
      </c>
      <c r="BV224" s="10">
        <f t="shared" ca="1" si="1334"/>
        <v>3</v>
      </c>
      <c r="BW224" s="10">
        <f t="shared" ca="1" si="1334"/>
        <v>2</v>
      </c>
      <c r="BX224" s="10">
        <f t="shared" ca="1" si="1334"/>
        <v>4</v>
      </c>
      <c r="BY224" s="10">
        <f t="shared" ca="1" si="1334"/>
        <v>4</v>
      </c>
      <c r="BZ224" s="10">
        <f t="shared" ca="1" si="1334"/>
        <v>5</v>
      </c>
      <c r="CA224" s="10">
        <f t="shared" ca="1" si="1334"/>
        <v>3</v>
      </c>
      <c r="CB224" s="10">
        <f t="shared" ca="1" si="1334"/>
        <v>4</v>
      </c>
      <c r="CC224" s="10">
        <f t="shared" ca="1" si="12"/>
        <v>4</v>
      </c>
      <c r="CD224" s="10">
        <f t="shared" ref="CD224:CH224" ca="1" si="1335">IF(AA224="Not at all",1,IF(AA224="A little bit",2,IF(AA224="Moderately",3,IF(AA224="Quite a bit",4,IF(AA224="Extremely",5)))))</f>
        <v>1</v>
      </c>
      <c r="CE224" s="10">
        <f t="shared" ca="1" si="1335"/>
        <v>1</v>
      </c>
      <c r="CF224" s="10">
        <f t="shared" ca="1" si="1335"/>
        <v>1</v>
      </c>
      <c r="CG224" s="10">
        <f t="shared" ca="1" si="1335"/>
        <v>1</v>
      </c>
      <c r="CH224" s="10">
        <f t="shared" ca="1" si="1335"/>
        <v>2</v>
      </c>
      <c r="CI224" s="10">
        <f t="shared" ref="CI224:CT224" ca="1" si="1336">IF(AF224="Never",1,IF(AF224="Rarely",2,IF(AF224="Sometimes",3,IF(AF224="Often",4,IF(AF224="Very Often",5)))))</f>
        <v>2</v>
      </c>
      <c r="CJ224" s="10">
        <f t="shared" ca="1" si="1336"/>
        <v>5</v>
      </c>
      <c r="CK224" s="10">
        <f t="shared" ca="1" si="1336"/>
        <v>2</v>
      </c>
      <c r="CL224" s="10">
        <f t="shared" ca="1" si="1336"/>
        <v>4</v>
      </c>
      <c r="CM224" s="10">
        <f t="shared" ca="1" si="1336"/>
        <v>4</v>
      </c>
      <c r="CN224" s="10">
        <f t="shared" ca="1" si="1336"/>
        <v>5</v>
      </c>
      <c r="CO224" s="10">
        <f t="shared" ca="1" si="1336"/>
        <v>3</v>
      </c>
      <c r="CP224" s="10">
        <f t="shared" ca="1" si="1336"/>
        <v>2</v>
      </c>
      <c r="CQ224" s="10">
        <f t="shared" ca="1" si="1336"/>
        <v>2</v>
      </c>
      <c r="CR224" s="10">
        <f t="shared" ca="1" si="1336"/>
        <v>2</v>
      </c>
      <c r="CS224" s="10">
        <f t="shared" ca="1" si="1336"/>
        <v>1</v>
      </c>
      <c r="CT224" s="10">
        <f t="shared" ca="1" si="1336"/>
        <v>1</v>
      </c>
      <c r="CU224" s="10">
        <f t="shared" ca="1" si="15"/>
        <v>1</v>
      </c>
      <c r="CV224" s="1">
        <f t="shared" ref="CV224:DE224" ca="1" si="1337">IF(AS224="Strongly Disagree",1,IF(AS224="Disagree",2,IF(AS224="Neutral",3,IF(AS224="Agree",4,IF(AS224="Strongly Agree",5)))))</f>
        <v>1</v>
      </c>
      <c r="CW224" s="1">
        <f t="shared" ca="1" si="1337"/>
        <v>4</v>
      </c>
      <c r="CX224" s="1">
        <f t="shared" ca="1" si="1337"/>
        <v>4</v>
      </c>
      <c r="CY224" s="1">
        <f t="shared" ca="1" si="1337"/>
        <v>1</v>
      </c>
      <c r="CZ224" s="1">
        <f t="shared" ca="1" si="1337"/>
        <v>2</v>
      </c>
      <c r="DA224" s="1">
        <f t="shared" ca="1" si="1337"/>
        <v>2</v>
      </c>
      <c r="DB224" s="1">
        <f t="shared" ca="1" si="1337"/>
        <v>3</v>
      </c>
      <c r="DC224" s="1">
        <f t="shared" ca="1" si="1337"/>
        <v>4</v>
      </c>
      <c r="DD224" s="1">
        <f t="shared" ca="1" si="1337"/>
        <v>4</v>
      </c>
      <c r="DE224" s="1">
        <f t="shared" ca="1" si="1337"/>
        <v>4</v>
      </c>
      <c r="DG224" s="1">
        <f t="shared" ca="1" si="17"/>
        <v>1</v>
      </c>
    </row>
    <row r="225" spans="1:111" ht="15">
      <c r="A225" s="8">
        <f ca="1">IFERROR(__xludf.DUMMYFUNCTION("""COMPUTED_VALUE"""),43804.6165617708)</f>
        <v>43804.616561770803</v>
      </c>
      <c r="B225" s="1" t="str">
        <f ca="1">IFERROR(__xludf.DUMMYFUNCTION("""COMPUTED_VALUE"""),"Yes")</f>
        <v>Yes</v>
      </c>
      <c r="C225" s="3" t="str">
        <f ca="1">IFERROR(__xludf.DUMMYFUNCTION("""COMPUTED_VALUE"""),"Sworn Officer")</f>
        <v>Sworn Officer</v>
      </c>
      <c r="D225" s="1" t="str">
        <f ca="1">IFERROR(__xludf.DUMMYFUNCTION("""COMPUTED_VALUE"""),"14-20 years")</f>
        <v>14-20 years</v>
      </c>
      <c r="E225" s="1" t="str">
        <f ca="1">IFERROR(__xludf.DUMMYFUNCTION("""COMPUTED_VALUE"""),"Moderately")</f>
        <v>Moderately</v>
      </c>
      <c r="F225" s="1" t="str">
        <f ca="1">IFERROR(__xludf.DUMMYFUNCTION("""COMPUTED_VALUE"""),"Yes")</f>
        <v>Yes</v>
      </c>
      <c r="G225" s="1" t="str">
        <f ca="1">IFERROR(__xludf.DUMMYFUNCTION("""COMPUTED_VALUE"""),"Rarely")</f>
        <v>Rarely</v>
      </c>
      <c r="H225" s="1" t="str">
        <f ca="1">IFERROR(__xludf.DUMMYFUNCTION("""COMPUTED_VALUE"""),"Moderately")</f>
        <v>Moderately</v>
      </c>
      <c r="I225" s="1" t="str">
        <f ca="1">IFERROR(__xludf.DUMMYFUNCTION("""COMPUTED_VALUE"""),"Yes")</f>
        <v>Yes</v>
      </c>
      <c r="J225" s="1" t="str">
        <f ca="1">IFERROR(__xludf.DUMMYFUNCTION("""COMPUTED_VALUE"""),"Yes")</f>
        <v>Yes</v>
      </c>
      <c r="K225" s="1" t="str">
        <f ca="1">IFERROR(__xludf.DUMMYFUNCTION("""COMPUTED_VALUE"""),"Rarely")</f>
        <v>Rarely</v>
      </c>
      <c r="L225" s="1" t="str">
        <f ca="1">IFERROR(__xludf.DUMMYFUNCTION("""COMPUTED_VALUE"""),"Disagree")</f>
        <v>Disagree</v>
      </c>
      <c r="M225" s="1" t="str">
        <f ca="1">IFERROR(__xludf.DUMMYFUNCTION("""COMPUTED_VALUE"""),"Neutral")</f>
        <v>Neutral</v>
      </c>
      <c r="N225" s="1" t="str">
        <f ca="1">IFERROR(__xludf.DUMMYFUNCTION("""COMPUTED_VALUE"""),"Moderately")</f>
        <v>Moderately</v>
      </c>
      <c r="O225" s="1" t="str">
        <f ca="1">IFERROR(__xludf.DUMMYFUNCTION("""COMPUTED_VALUE"""),"Disagree")</f>
        <v>Disagree</v>
      </c>
      <c r="P225" s="1" t="str">
        <f ca="1">IFERROR(__xludf.DUMMYFUNCTION("""COMPUTED_VALUE"""),"Extremely")</f>
        <v>Extremely</v>
      </c>
      <c r="Q225" s="1" t="str">
        <f ca="1">IFERROR(__xludf.DUMMYFUNCTION("""COMPUTED_VALUE"""),"Moderately")</f>
        <v>Moderately</v>
      </c>
      <c r="R225" s="1" t="str">
        <f ca="1">IFERROR(__xludf.DUMMYFUNCTION("""COMPUTED_VALUE"""),"Quite a bit")</f>
        <v>Quite a bit</v>
      </c>
      <c r="S225" s="1" t="str">
        <f ca="1">IFERROR(__xludf.DUMMYFUNCTION("""COMPUTED_VALUE"""),"Moderately")</f>
        <v>Moderately</v>
      </c>
      <c r="T225" s="1" t="str">
        <f ca="1">IFERROR(__xludf.DUMMYFUNCTION("""COMPUTED_VALUE"""),"A little bit")</f>
        <v>A little bit</v>
      </c>
      <c r="U225" s="1" t="str">
        <f ca="1">IFERROR(__xludf.DUMMYFUNCTION("""COMPUTED_VALUE"""),"Moderately")</f>
        <v>Moderately</v>
      </c>
      <c r="V225" s="1" t="str">
        <f ca="1">IFERROR(__xludf.DUMMYFUNCTION("""COMPUTED_VALUE"""),"Quite a bit")</f>
        <v>Quite a bit</v>
      </c>
      <c r="W225" s="1" t="str">
        <f ca="1">IFERROR(__xludf.DUMMYFUNCTION("""COMPUTED_VALUE"""),"Moderately")</f>
        <v>Moderately</v>
      </c>
      <c r="X225" s="1" t="str">
        <f ca="1">IFERROR(__xludf.DUMMYFUNCTION("""COMPUTED_VALUE"""),"Moderately")</f>
        <v>Moderately</v>
      </c>
      <c r="Y225" s="1" t="str">
        <f ca="1">IFERROR(__xludf.DUMMYFUNCTION("""COMPUTED_VALUE"""),"Quite a bit")</f>
        <v>Quite a bit</v>
      </c>
      <c r="Z225" s="1" t="str">
        <f ca="1">IFERROR(__xludf.DUMMYFUNCTION("""COMPUTED_VALUE"""),"Negatively")</f>
        <v>Negatively</v>
      </c>
      <c r="AA225" s="1" t="str">
        <f ca="1">IFERROR(__xludf.DUMMYFUNCTION("""COMPUTED_VALUE"""),"Quite a bit")</f>
        <v>Quite a bit</v>
      </c>
      <c r="AB225" s="1" t="str">
        <f ca="1">IFERROR(__xludf.DUMMYFUNCTION("""COMPUTED_VALUE"""),"Not at all")</f>
        <v>Not at all</v>
      </c>
      <c r="AC225" s="1" t="str">
        <f ca="1">IFERROR(__xludf.DUMMYFUNCTION("""COMPUTED_VALUE"""),"Not at all")</f>
        <v>Not at all</v>
      </c>
      <c r="AD225" s="1" t="str">
        <f ca="1">IFERROR(__xludf.DUMMYFUNCTION("""COMPUTED_VALUE"""),"A little bit")</f>
        <v>A little bit</v>
      </c>
      <c r="AE225" s="1" t="str">
        <f ca="1">IFERROR(__xludf.DUMMYFUNCTION("""COMPUTED_VALUE"""),"Not at all")</f>
        <v>Not at all</v>
      </c>
      <c r="AF225" s="1" t="str">
        <f ca="1">IFERROR(__xludf.DUMMYFUNCTION("""COMPUTED_VALUE"""),"Sometimes")</f>
        <v>Sometimes</v>
      </c>
      <c r="AG225" s="1" t="str">
        <f ca="1">IFERROR(__xludf.DUMMYFUNCTION("""COMPUTED_VALUE"""),"Often")</f>
        <v>Often</v>
      </c>
      <c r="AH225" s="1" t="str">
        <f ca="1">IFERROR(__xludf.DUMMYFUNCTION("""COMPUTED_VALUE"""),"Sometimes")</f>
        <v>Sometimes</v>
      </c>
      <c r="AI225" s="1" t="str">
        <f ca="1">IFERROR(__xludf.DUMMYFUNCTION("""COMPUTED_VALUE"""),"Often")</f>
        <v>Often</v>
      </c>
      <c r="AJ225" s="1" t="str">
        <f ca="1">IFERROR(__xludf.DUMMYFUNCTION("""COMPUTED_VALUE"""),"Sometimes")</f>
        <v>Sometimes</v>
      </c>
      <c r="AK225" s="1" t="str">
        <f ca="1">IFERROR(__xludf.DUMMYFUNCTION("""COMPUTED_VALUE"""),"Sometimes")</f>
        <v>Sometimes</v>
      </c>
      <c r="AL225" s="1" t="str">
        <f ca="1">IFERROR(__xludf.DUMMYFUNCTION("""COMPUTED_VALUE"""),"Sometimes")</f>
        <v>Sometimes</v>
      </c>
      <c r="AM225" s="1" t="str">
        <f ca="1">IFERROR(__xludf.DUMMYFUNCTION("""COMPUTED_VALUE"""),"Rarely")</f>
        <v>Rarely</v>
      </c>
      <c r="AN225" s="1" t="str">
        <f ca="1">IFERROR(__xludf.DUMMYFUNCTION("""COMPUTED_VALUE"""),"Sometimes")</f>
        <v>Sometimes</v>
      </c>
      <c r="AO225" s="1" t="str">
        <f ca="1">IFERROR(__xludf.DUMMYFUNCTION("""COMPUTED_VALUE"""),"Rarely")</f>
        <v>Rarely</v>
      </c>
      <c r="AP225" s="1" t="str">
        <f ca="1">IFERROR(__xludf.DUMMYFUNCTION("""COMPUTED_VALUE"""),"Sometimes")</f>
        <v>Sometimes</v>
      </c>
      <c r="AQ225" s="1" t="str">
        <f ca="1">IFERROR(__xludf.DUMMYFUNCTION("""COMPUTED_VALUE"""),"Never")</f>
        <v>Never</v>
      </c>
      <c r="AR225" s="1" t="str">
        <f ca="1">IFERROR(__xludf.DUMMYFUNCTION("""COMPUTED_VALUE"""),"Never")</f>
        <v>Never</v>
      </c>
      <c r="AS225" s="1" t="str">
        <f ca="1">IFERROR(__xludf.DUMMYFUNCTION("""COMPUTED_VALUE"""),"Disagree")</f>
        <v>Disagree</v>
      </c>
      <c r="AT225" s="1" t="str">
        <f ca="1">IFERROR(__xludf.DUMMYFUNCTION("""COMPUTED_VALUE"""),"Strongly Disagree")</f>
        <v>Strongly Disagree</v>
      </c>
      <c r="AU225" s="1" t="str">
        <f ca="1">IFERROR(__xludf.DUMMYFUNCTION("""COMPUTED_VALUE"""),"Disagree")</f>
        <v>Disagree</v>
      </c>
      <c r="AV225" s="1" t="str">
        <f ca="1">IFERROR(__xludf.DUMMYFUNCTION("""COMPUTED_VALUE"""),"Strongly Disagree")</f>
        <v>Strongly Disagree</v>
      </c>
      <c r="AW225" s="1" t="str">
        <f ca="1">IFERROR(__xludf.DUMMYFUNCTION("""COMPUTED_VALUE"""),"Neutral")</f>
        <v>Neutral</v>
      </c>
      <c r="AX225" s="1" t="str">
        <f ca="1">IFERROR(__xludf.DUMMYFUNCTION("""COMPUTED_VALUE"""),"Disagree")</f>
        <v>Disagree</v>
      </c>
      <c r="AY225" s="1" t="str">
        <f ca="1">IFERROR(__xludf.DUMMYFUNCTION("""COMPUTED_VALUE"""),"Strongly Agree")</f>
        <v>Strongly Agree</v>
      </c>
      <c r="AZ225" s="1" t="str">
        <f ca="1">IFERROR(__xludf.DUMMYFUNCTION("""COMPUTED_VALUE"""),"Agree")</f>
        <v>Agree</v>
      </c>
      <c r="BA225" s="1" t="str">
        <f ca="1">IFERROR(__xludf.DUMMYFUNCTION("""COMPUTED_VALUE"""),"Agree")</f>
        <v>Agree</v>
      </c>
      <c r="BB225" s="1" t="str">
        <f ca="1">IFERROR(__xludf.DUMMYFUNCTION("""COMPUTED_VALUE"""),"Agree")</f>
        <v>Agree</v>
      </c>
      <c r="BC225" s="1" t="str">
        <f ca="1">IFERROR(__xludf.DUMMYFUNCTION("""COMPUTED_VALUE"""),"Isolate Yourself, Exercise, Talk to others outside of the department about your hard shift")</f>
        <v>Isolate Yourself, Exercise, Talk to others outside of the department about your hard shift</v>
      </c>
      <c r="BD225" s="1" t="str">
        <f ca="1">IFERROR(__xludf.DUMMYFUNCTION("""COMPUTED_VALUE"""),"Rarely")</f>
        <v>Rarely</v>
      </c>
      <c r="BF225" s="1">
        <f t="shared" ca="1" si="0"/>
        <v>1</v>
      </c>
      <c r="BG225" s="7">
        <f t="shared" ca="1" si="1"/>
        <v>3</v>
      </c>
      <c r="BH225" s="1">
        <f t="shared" ca="1" si="2"/>
        <v>3</v>
      </c>
      <c r="BI225" s="10">
        <f t="shared" ca="1" si="3"/>
        <v>1</v>
      </c>
      <c r="BJ225" s="10">
        <f t="shared" ca="1" si="4"/>
        <v>2</v>
      </c>
      <c r="BK225" s="10">
        <f t="shared" ca="1" si="5"/>
        <v>3</v>
      </c>
      <c r="BL225" s="10">
        <f t="shared" ref="BL225:BM225" ca="1" si="1338">IF(I225="Yes",1,IF(I225="No",2))</f>
        <v>1</v>
      </c>
      <c r="BM225" s="10">
        <f t="shared" ca="1" si="1338"/>
        <v>1</v>
      </c>
      <c r="BN225" s="10">
        <f t="shared" ca="1" si="7"/>
        <v>2</v>
      </c>
      <c r="BO225" s="10">
        <f t="shared" ref="BO225:BP225" ca="1" si="1339">IF(L225="Strongly Disagree",1,IF(L225="Disagree",2,IF(L225="Neutral",3,IF(L225="Agree",4,IF(L225="Strongly Agree",5)))))</f>
        <v>2</v>
      </c>
      <c r="BP225" s="10">
        <f t="shared" ca="1" si="1339"/>
        <v>3</v>
      </c>
      <c r="BQ225" s="10">
        <f t="shared" ca="1" si="9"/>
        <v>3</v>
      </c>
      <c r="BR225" s="1">
        <f t="shared" ca="1" si="10"/>
        <v>2</v>
      </c>
      <c r="BS225" s="10">
        <f t="shared" ref="BS225:CB225" ca="1" si="1340">IF(P225="Not at all",1,IF(P225="A little bit",2,IF(P225="Moderately",3,IF(P225="Quite a bit",4,IF(P225="Extremely",5)))))</f>
        <v>5</v>
      </c>
      <c r="BT225" s="10">
        <f t="shared" ca="1" si="1340"/>
        <v>3</v>
      </c>
      <c r="BU225" s="10">
        <f t="shared" ca="1" si="1340"/>
        <v>4</v>
      </c>
      <c r="BV225" s="10">
        <f t="shared" ca="1" si="1340"/>
        <v>3</v>
      </c>
      <c r="BW225" s="10">
        <f t="shared" ca="1" si="1340"/>
        <v>2</v>
      </c>
      <c r="BX225" s="10">
        <f t="shared" ca="1" si="1340"/>
        <v>3</v>
      </c>
      <c r="BY225" s="10">
        <f t="shared" ca="1" si="1340"/>
        <v>4</v>
      </c>
      <c r="BZ225" s="10">
        <f t="shared" ca="1" si="1340"/>
        <v>3</v>
      </c>
      <c r="CA225" s="10">
        <f t="shared" ca="1" si="1340"/>
        <v>3</v>
      </c>
      <c r="CB225" s="10">
        <f t="shared" ca="1" si="1340"/>
        <v>4</v>
      </c>
      <c r="CC225" s="10">
        <f t="shared" ca="1" si="12"/>
        <v>1</v>
      </c>
      <c r="CD225" s="10">
        <f t="shared" ref="CD225:CH225" ca="1" si="1341">IF(AA225="Not at all",1,IF(AA225="A little bit",2,IF(AA225="Moderately",3,IF(AA225="Quite a bit",4,IF(AA225="Extremely",5)))))</f>
        <v>4</v>
      </c>
      <c r="CE225" s="10">
        <f t="shared" ca="1" si="1341"/>
        <v>1</v>
      </c>
      <c r="CF225" s="10">
        <f t="shared" ca="1" si="1341"/>
        <v>1</v>
      </c>
      <c r="CG225" s="10">
        <f t="shared" ca="1" si="1341"/>
        <v>2</v>
      </c>
      <c r="CH225" s="10">
        <f t="shared" ca="1" si="1341"/>
        <v>1</v>
      </c>
      <c r="CI225" s="10">
        <f t="shared" ref="CI225:CT225" ca="1" si="1342">IF(AF225="Never",1,IF(AF225="Rarely",2,IF(AF225="Sometimes",3,IF(AF225="Often",4,IF(AF225="Very Often",5)))))</f>
        <v>3</v>
      </c>
      <c r="CJ225" s="10">
        <f t="shared" ca="1" si="1342"/>
        <v>4</v>
      </c>
      <c r="CK225" s="10">
        <f t="shared" ca="1" si="1342"/>
        <v>3</v>
      </c>
      <c r="CL225" s="10">
        <f t="shared" ca="1" si="1342"/>
        <v>4</v>
      </c>
      <c r="CM225" s="10">
        <f t="shared" ca="1" si="1342"/>
        <v>3</v>
      </c>
      <c r="CN225" s="10">
        <f t="shared" ca="1" si="1342"/>
        <v>3</v>
      </c>
      <c r="CO225" s="10">
        <f t="shared" ca="1" si="1342"/>
        <v>3</v>
      </c>
      <c r="CP225" s="10">
        <f t="shared" ca="1" si="1342"/>
        <v>2</v>
      </c>
      <c r="CQ225" s="10">
        <f t="shared" ca="1" si="1342"/>
        <v>3</v>
      </c>
      <c r="CR225" s="10">
        <f t="shared" ca="1" si="1342"/>
        <v>2</v>
      </c>
      <c r="CS225" s="10">
        <f t="shared" ca="1" si="1342"/>
        <v>3</v>
      </c>
      <c r="CT225" s="10">
        <f t="shared" ca="1" si="1342"/>
        <v>1</v>
      </c>
      <c r="CU225" s="10">
        <f t="shared" ca="1" si="15"/>
        <v>1</v>
      </c>
      <c r="CV225" s="1">
        <f t="shared" ref="CV225:DE225" ca="1" si="1343">IF(AS225="Strongly Disagree",1,IF(AS225="Disagree",2,IF(AS225="Neutral",3,IF(AS225="Agree",4,IF(AS225="Strongly Agree",5)))))</f>
        <v>2</v>
      </c>
      <c r="CW225" s="1">
        <f t="shared" ca="1" si="1343"/>
        <v>1</v>
      </c>
      <c r="CX225" s="1">
        <f t="shared" ca="1" si="1343"/>
        <v>2</v>
      </c>
      <c r="CY225" s="1">
        <f t="shared" ca="1" si="1343"/>
        <v>1</v>
      </c>
      <c r="CZ225" s="1">
        <f t="shared" ca="1" si="1343"/>
        <v>3</v>
      </c>
      <c r="DA225" s="1">
        <f t="shared" ca="1" si="1343"/>
        <v>2</v>
      </c>
      <c r="DB225" s="1">
        <f t="shared" ca="1" si="1343"/>
        <v>5</v>
      </c>
      <c r="DC225" s="1">
        <f t="shared" ca="1" si="1343"/>
        <v>4</v>
      </c>
      <c r="DD225" s="1">
        <f t="shared" ca="1" si="1343"/>
        <v>4</v>
      </c>
      <c r="DE225" s="1">
        <f t="shared" ca="1" si="1343"/>
        <v>4</v>
      </c>
      <c r="DG225" s="1">
        <f t="shared" ca="1" si="17"/>
        <v>2</v>
      </c>
    </row>
    <row r="226" spans="1:111" ht="15">
      <c r="A226" s="8">
        <f ca="1">IFERROR(__xludf.DUMMYFUNCTION("""COMPUTED_VALUE"""),43804.9443686342)</f>
        <v>43804.944368634198</v>
      </c>
      <c r="B226" s="1" t="str">
        <f ca="1">IFERROR(__xludf.DUMMYFUNCTION("""COMPUTED_VALUE"""),"Yes")</f>
        <v>Yes</v>
      </c>
      <c r="C226" s="3" t="str">
        <f ca="1">IFERROR(__xludf.DUMMYFUNCTION("""COMPUTED_VALUE"""),"Sworn Officer")</f>
        <v>Sworn Officer</v>
      </c>
      <c r="D226" s="1" t="str">
        <f ca="1">IFERROR(__xludf.DUMMYFUNCTION("""COMPUTED_VALUE"""),"7-13 years")</f>
        <v>7-13 years</v>
      </c>
      <c r="E226" s="1" t="str">
        <f ca="1">IFERROR(__xludf.DUMMYFUNCTION("""COMPUTED_VALUE"""),"Moderately")</f>
        <v>Moderately</v>
      </c>
      <c r="F226" s="1" t="str">
        <f ca="1">IFERROR(__xludf.DUMMYFUNCTION("""COMPUTED_VALUE"""),"No")</f>
        <v>No</v>
      </c>
      <c r="G226" s="1" t="str">
        <f ca="1">IFERROR(__xludf.DUMMYFUNCTION("""COMPUTED_VALUE"""),"Sometimes")</f>
        <v>Sometimes</v>
      </c>
      <c r="H226" s="1" t="str">
        <f ca="1">IFERROR(__xludf.DUMMYFUNCTION("""COMPUTED_VALUE"""),"Moderately")</f>
        <v>Moderately</v>
      </c>
      <c r="I226" s="1" t="str">
        <f ca="1">IFERROR(__xludf.DUMMYFUNCTION("""COMPUTED_VALUE"""),"Yes")</f>
        <v>Yes</v>
      </c>
      <c r="J226" s="1" t="str">
        <f ca="1">IFERROR(__xludf.DUMMYFUNCTION("""COMPUTED_VALUE"""),"Yes")</f>
        <v>Yes</v>
      </c>
      <c r="K226" s="1" t="str">
        <f ca="1">IFERROR(__xludf.DUMMYFUNCTION("""COMPUTED_VALUE"""),"Sometimes")</f>
        <v>Sometimes</v>
      </c>
      <c r="L226" s="1" t="str">
        <f ca="1">IFERROR(__xludf.DUMMYFUNCTION("""COMPUTED_VALUE"""),"Disagree")</f>
        <v>Disagree</v>
      </c>
      <c r="M226" s="1" t="str">
        <f ca="1">IFERROR(__xludf.DUMMYFUNCTION("""COMPUTED_VALUE"""),"Neutral")</f>
        <v>Neutral</v>
      </c>
      <c r="N226" s="1" t="str">
        <f ca="1">IFERROR(__xludf.DUMMYFUNCTION("""COMPUTED_VALUE"""),"Quite a bit")</f>
        <v>Quite a bit</v>
      </c>
      <c r="O226" s="1" t="str">
        <f ca="1">IFERROR(__xludf.DUMMYFUNCTION("""COMPUTED_VALUE"""),"Neutral")</f>
        <v>Neutral</v>
      </c>
      <c r="P226" s="1" t="str">
        <f ca="1">IFERROR(__xludf.DUMMYFUNCTION("""COMPUTED_VALUE"""),"A little bit")</f>
        <v>A little bit</v>
      </c>
      <c r="Q226" s="1" t="str">
        <f ca="1">IFERROR(__xludf.DUMMYFUNCTION("""COMPUTED_VALUE"""),"A little bit")</f>
        <v>A little bit</v>
      </c>
      <c r="R226" s="1" t="str">
        <f ca="1">IFERROR(__xludf.DUMMYFUNCTION("""COMPUTED_VALUE"""),"A little bit")</f>
        <v>A little bit</v>
      </c>
      <c r="S226" s="1" t="str">
        <f ca="1">IFERROR(__xludf.DUMMYFUNCTION("""COMPUTED_VALUE"""),"A little bit")</f>
        <v>A little bit</v>
      </c>
      <c r="T226" s="1" t="str">
        <f ca="1">IFERROR(__xludf.DUMMYFUNCTION("""COMPUTED_VALUE"""),"A little bit")</f>
        <v>A little bit</v>
      </c>
      <c r="U226" s="1" t="str">
        <f ca="1">IFERROR(__xludf.DUMMYFUNCTION("""COMPUTED_VALUE"""),"A little bit")</f>
        <v>A little bit</v>
      </c>
      <c r="V226" s="1" t="str">
        <f ca="1">IFERROR(__xludf.DUMMYFUNCTION("""COMPUTED_VALUE"""),"A little bit")</f>
        <v>A little bit</v>
      </c>
      <c r="W226" s="1" t="str">
        <f ca="1">IFERROR(__xludf.DUMMYFUNCTION("""COMPUTED_VALUE"""),"A little bit")</f>
        <v>A little bit</v>
      </c>
      <c r="X226" s="1" t="str">
        <f ca="1">IFERROR(__xludf.DUMMYFUNCTION("""COMPUTED_VALUE"""),"A little bit")</f>
        <v>A little bit</v>
      </c>
      <c r="Y226" s="1" t="str">
        <f ca="1">IFERROR(__xludf.DUMMYFUNCTION("""COMPUTED_VALUE"""),"Quite a bit")</f>
        <v>Quite a bit</v>
      </c>
      <c r="Z226" s="1" t="str">
        <f ca="1">IFERROR(__xludf.DUMMYFUNCTION("""COMPUTED_VALUE"""),"Both")</f>
        <v>Both</v>
      </c>
      <c r="AA226" s="1" t="str">
        <f ca="1">IFERROR(__xludf.DUMMYFUNCTION("""COMPUTED_VALUE"""),"Quite a bit")</f>
        <v>Quite a bit</v>
      </c>
      <c r="AB226" s="1" t="str">
        <f ca="1">IFERROR(__xludf.DUMMYFUNCTION("""COMPUTED_VALUE"""),"Not at all")</f>
        <v>Not at all</v>
      </c>
      <c r="AC226" s="1" t="str">
        <f ca="1">IFERROR(__xludf.DUMMYFUNCTION("""COMPUTED_VALUE"""),"Not at all")</f>
        <v>Not at all</v>
      </c>
      <c r="AD226" s="1" t="str">
        <f ca="1">IFERROR(__xludf.DUMMYFUNCTION("""COMPUTED_VALUE"""),"Not at all")</f>
        <v>Not at all</v>
      </c>
      <c r="AE226" s="1" t="str">
        <f ca="1">IFERROR(__xludf.DUMMYFUNCTION("""COMPUTED_VALUE"""),"Not at all")</f>
        <v>Not at all</v>
      </c>
      <c r="AF226" s="1" t="str">
        <f ca="1">IFERROR(__xludf.DUMMYFUNCTION("""COMPUTED_VALUE"""),"Sometimes")</f>
        <v>Sometimes</v>
      </c>
      <c r="AG226" s="1" t="str">
        <f ca="1">IFERROR(__xludf.DUMMYFUNCTION("""COMPUTED_VALUE"""),"Often")</f>
        <v>Often</v>
      </c>
      <c r="AH226" s="1" t="str">
        <f ca="1">IFERROR(__xludf.DUMMYFUNCTION("""COMPUTED_VALUE"""),"Sometimes")</f>
        <v>Sometimes</v>
      </c>
      <c r="AI226" s="1" t="str">
        <f ca="1">IFERROR(__xludf.DUMMYFUNCTION("""COMPUTED_VALUE"""),"Very Often")</f>
        <v>Very Often</v>
      </c>
      <c r="AJ226" s="1" t="str">
        <f ca="1">IFERROR(__xludf.DUMMYFUNCTION("""COMPUTED_VALUE"""),"Often")</f>
        <v>Often</v>
      </c>
      <c r="AK226" s="1" t="str">
        <f ca="1">IFERROR(__xludf.DUMMYFUNCTION("""COMPUTED_VALUE"""),"Sometimes")</f>
        <v>Sometimes</v>
      </c>
      <c r="AL226" s="1" t="str">
        <f ca="1">IFERROR(__xludf.DUMMYFUNCTION("""COMPUTED_VALUE"""),"Sometimes")</f>
        <v>Sometimes</v>
      </c>
      <c r="AM226" s="1" t="str">
        <f ca="1">IFERROR(__xludf.DUMMYFUNCTION("""COMPUTED_VALUE"""),"Rarely")</f>
        <v>Rarely</v>
      </c>
      <c r="AN226" s="1" t="str">
        <f ca="1">IFERROR(__xludf.DUMMYFUNCTION("""COMPUTED_VALUE"""),"Often")</f>
        <v>Often</v>
      </c>
      <c r="AO226" s="1" t="str">
        <f ca="1">IFERROR(__xludf.DUMMYFUNCTION("""COMPUTED_VALUE"""),"Sometimes")</f>
        <v>Sometimes</v>
      </c>
      <c r="AP226" s="1" t="str">
        <f ca="1">IFERROR(__xludf.DUMMYFUNCTION("""COMPUTED_VALUE"""),"Sometimes")</f>
        <v>Sometimes</v>
      </c>
      <c r="AQ226" s="1" t="str">
        <f ca="1">IFERROR(__xludf.DUMMYFUNCTION("""COMPUTED_VALUE"""),"Never")</f>
        <v>Never</v>
      </c>
      <c r="AR226" s="1" t="str">
        <f ca="1">IFERROR(__xludf.DUMMYFUNCTION("""COMPUTED_VALUE"""),"Never")</f>
        <v>Never</v>
      </c>
      <c r="AS226" s="1" t="str">
        <f ca="1">IFERROR(__xludf.DUMMYFUNCTION("""COMPUTED_VALUE"""),"Neutral")</f>
        <v>Neutral</v>
      </c>
      <c r="AT226" s="1" t="str">
        <f ca="1">IFERROR(__xludf.DUMMYFUNCTION("""COMPUTED_VALUE"""),"Neutral")</f>
        <v>Neutral</v>
      </c>
      <c r="AU226" s="1" t="str">
        <f ca="1">IFERROR(__xludf.DUMMYFUNCTION("""COMPUTED_VALUE"""),"Neutral")</f>
        <v>Neutral</v>
      </c>
      <c r="AV226" s="1" t="str">
        <f ca="1">IFERROR(__xludf.DUMMYFUNCTION("""COMPUTED_VALUE"""),"Neutral")</f>
        <v>Neutral</v>
      </c>
      <c r="AW226" s="1" t="str">
        <f ca="1">IFERROR(__xludf.DUMMYFUNCTION("""COMPUTED_VALUE"""),"Agree")</f>
        <v>Agree</v>
      </c>
      <c r="AX226" s="1" t="str">
        <f ca="1">IFERROR(__xludf.DUMMYFUNCTION("""COMPUTED_VALUE"""),"Agree")</f>
        <v>Agree</v>
      </c>
      <c r="AY226" s="1" t="str">
        <f ca="1">IFERROR(__xludf.DUMMYFUNCTION("""COMPUTED_VALUE"""),"Strongly Agree")</f>
        <v>Strongly Agree</v>
      </c>
      <c r="AZ226" s="1" t="str">
        <f ca="1">IFERROR(__xludf.DUMMYFUNCTION("""COMPUTED_VALUE"""),"Neutral")</f>
        <v>Neutral</v>
      </c>
      <c r="BA226" s="1" t="str">
        <f ca="1">IFERROR(__xludf.DUMMYFUNCTION("""COMPUTED_VALUE"""),"Agree")</f>
        <v>Agree</v>
      </c>
      <c r="BB226" s="1" t="str">
        <f ca="1">IFERROR(__xludf.DUMMYFUNCTION("""COMPUTED_VALUE"""),"Agree")</f>
        <v>Agree</v>
      </c>
      <c r="BC226" s="1" t="str">
        <f ca="1">IFERROR(__xludf.DUMMYFUNCTION("""COMPUTED_VALUE"""),"")</f>
        <v/>
      </c>
      <c r="BD226" s="1" t="str">
        <f ca="1">IFERROR(__xludf.DUMMYFUNCTION("""COMPUTED_VALUE"""),"Sometimes")</f>
        <v>Sometimes</v>
      </c>
      <c r="BF226" s="1">
        <f t="shared" ca="1" si="0"/>
        <v>1</v>
      </c>
      <c r="BG226" s="7">
        <f t="shared" ca="1" si="1"/>
        <v>2</v>
      </c>
      <c r="BH226" s="1">
        <f t="shared" ca="1" si="2"/>
        <v>3</v>
      </c>
      <c r="BI226" s="10">
        <f t="shared" ca="1" si="3"/>
        <v>2</v>
      </c>
      <c r="BJ226" s="10">
        <f t="shared" ca="1" si="4"/>
        <v>3</v>
      </c>
      <c r="BK226" s="10">
        <f t="shared" ca="1" si="5"/>
        <v>3</v>
      </c>
      <c r="BL226" s="10">
        <f t="shared" ref="BL226:BM226" ca="1" si="1344">IF(I226="Yes",1,IF(I226="No",2))</f>
        <v>1</v>
      </c>
      <c r="BM226" s="10">
        <f t="shared" ca="1" si="1344"/>
        <v>1</v>
      </c>
      <c r="BN226" s="10">
        <f t="shared" ca="1" si="7"/>
        <v>3</v>
      </c>
      <c r="BO226" s="10">
        <f t="shared" ref="BO226:BP226" ca="1" si="1345">IF(L226="Strongly Disagree",1,IF(L226="Disagree",2,IF(L226="Neutral",3,IF(L226="Agree",4,IF(L226="Strongly Agree",5)))))</f>
        <v>2</v>
      </c>
      <c r="BP226" s="10">
        <f t="shared" ca="1" si="1345"/>
        <v>3</v>
      </c>
      <c r="BQ226" s="10">
        <f t="shared" ca="1" si="9"/>
        <v>4</v>
      </c>
      <c r="BR226" s="1">
        <f t="shared" ca="1" si="10"/>
        <v>3</v>
      </c>
      <c r="BS226" s="10">
        <f t="shared" ref="BS226:CB226" ca="1" si="1346">IF(P226="Not at all",1,IF(P226="A little bit",2,IF(P226="Moderately",3,IF(P226="Quite a bit",4,IF(P226="Extremely",5)))))</f>
        <v>2</v>
      </c>
      <c r="BT226" s="10">
        <f t="shared" ca="1" si="1346"/>
        <v>2</v>
      </c>
      <c r="BU226" s="10">
        <f t="shared" ca="1" si="1346"/>
        <v>2</v>
      </c>
      <c r="BV226" s="10">
        <f t="shared" ca="1" si="1346"/>
        <v>2</v>
      </c>
      <c r="BW226" s="10">
        <f t="shared" ca="1" si="1346"/>
        <v>2</v>
      </c>
      <c r="BX226" s="10">
        <f t="shared" ca="1" si="1346"/>
        <v>2</v>
      </c>
      <c r="BY226" s="10">
        <f t="shared" ca="1" si="1346"/>
        <v>2</v>
      </c>
      <c r="BZ226" s="10">
        <f t="shared" ca="1" si="1346"/>
        <v>2</v>
      </c>
      <c r="CA226" s="10">
        <f t="shared" ca="1" si="1346"/>
        <v>2</v>
      </c>
      <c r="CB226" s="10">
        <f t="shared" ca="1" si="1346"/>
        <v>4</v>
      </c>
      <c r="CC226" s="10">
        <f t="shared" ca="1" si="12"/>
        <v>3</v>
      </c>
      <c r="CD226" s="10">
        <f t="shared" ref="CD226:CH226" ca="1" si="1347">IF(AA226="Not at all",1,IF(AA226="A little bit",2,IF(AA226="Moderately",3,IF(AA226="Quite a bit",4,IF(AA226="Extremely",5)))))</f>
        <v>4</v>
      </c>
      <c r="CE226" s="10">
        <f t="shared" ca="1" si="1347"/>
        <v>1</v>
      </c>
      <c r="CF226" s="10">
        <f t="shared" ca="1" si="1347"/>
        <v>1</v>
      </c>
      <c r="CG226" s="10">
        <f t="shared" ca="1" si="1347"/>
        <v>1</v>
      </c>
      <c r="CH226" s="10">
        <f t="shared" ca="1" si="1347"/>
        <v>1</v>
      </c>
      <c r="CI226" s="10">
        <f t="shared" ref="CI226:CT226" ca="1" si="1348">IF(AF226="Never",1,IF(AF226="Rarely",2,IF(AF226="Sometimes",3,IF(AF226="Often",4,IF(AF226="Very Often",5)))))</f>
        <v>3</v>
      </c>
      <c r="CJ226" s="10">
        <f t="shared" ca="1" si="1348"/>
        <v>4</v>
      </c>
      <c r="CK226" s="10">
        <f t="shared" ca="1" si="1348"/>
        <v>3</v>
      </c>
      <c r="CL226" s="10">
        <f t="shared" ca="1" si="1348"/>
        <v>5</v>
      </c>
      <c r="CM226" s="10">
        <f t="shared" ca="1" si="1348"/>
        <v>4</v>
      </c>
      <c r="CN226" s="10">
        <f t="shared" ca="1" si="1348"/>
        <v>3</v>
      </c>
      <c r="CO226" s="10">
        <f t="shared" ca="1" si="1348"/>
        <v>3</v>
      </c>
      <c r="CP226" s="10">
        <f t="shared" ca="1" si="1348"/>
        <v>2</v>
      </c>
      <c r="CQ226" s="10">
        <f t="shared" ca="1" si="1348"/>
        <v>4</v>
      </c>
      <c r="CR226" s="10">
        <f t="shared" ca="1" si="1348"/>
        <v>3</v>
      </c>
      <c r="CS226" s="10">
        <f t="shared" ca="1" si="1348"/>
        <v>3</v>
      </c>
      <c r="CT226" s="10">
        <f t="shared" ca="1" si="1348"/>
        <v>1</v>
      </c>
      <c r="CU226" s="10">
        <f t="shared" ca="1" si="15"/>
        <v>1</v>
      </c>
      <c r="CV226" s="1">
        <f t="shared" ref="CV226:DE226" ca="1" si="1349">IF(AS226="Strongly Disagree",1,IF(AS226="Disagree",2,IF(AS226="Neutral",3,IF(AS226="Agree",4,IF(AS226="Strongly Agree",5)))))</f>
        <v>3</v>
      </c>
      <c r="CW226" s="1">
        <f t="shared" ca="1" si="1349"/>
        <v>3</v>
      </c>
      <c r="CX226" s="1">
        <f t="shared" ca="1" si="1349"/>
        <v>3</v>
      </c>
      <c r="CY226" s="1">
        <f t="shared" ca="1" si="1349"/>
        <v>3</v>
      </c>
      <c r="CZ226" s="1">
        <f t="shared" ca="1" si="1349"/>
        <v>4</v>
      </c>
      <c r="DA226" s="1">
        <f t="shared" ca="1" si="1349"/>
        <v>4</v>
      </c>
      <c r="DB226" s="1">
        <f t="shared" ca="1" si="1349"/>
        <v>5</v>
      </c>
      <c r="DC226" s="1">
        <f t="shared" ca="1" si="1349"/>
        <v>3</v>
      </c>
      <c r="DD226" s="1">
        <f t="shared" ca="1" si="1349"/>
        <v>4</v>
      </c>
      <c r="DE226" s="1">
        <f t="shared" ca="1" si="1349"/>
        <v>4</v>
      </c>
      <c r="DG226" s="1">
        <f t="shared" ca="1" si="17"/>
        <v>3</v>
      </c>
    </row>
    <row r="227" spans="1:111" ht="15">
      <c r="A227" s="8">
        <f ca="1">IFERROR(__xludf.DUMMYFUNCTION("""COMPUTED_VALUE"""),43805.2427033101)</f>
        <v>43805.242703310098</v>
      </c>
      <c r="B227" s="1" t="str">
        <f ca="1">IFERROR(__xludf.DUMMYFUNCTION("""COMPUTED_VALUE"""),"Yes")</f>
        <v>Yes</v>
      </c>
      <c r="C227" s="3" t="str">
        <f ca="1">IFERROR(__xludf.DUMMYFUNCTION("""COMPUTED_VALUE"""),"Law Enforcement Professional  (Dispatch or other Civilian Department Member )")</f>
        <v>Law Enforcement Professional  (Dispatch or other Civilian Department Member )</v>
      </c>
      <c r="D227" s="1" t="str">
        <f ca="1">IFERROR(__xludf.DUMMYFUNCTION("""COMPUTED_VALUE"""),"7-13 years")</f>
        <v>7-13 years</v>
      </c>
      <c r="E227" s="1" t="str">
        <f ca="1">IFERROR(__xludf.DUMMYFUNCTION("""COMPUTED_VALUE"""),"Not at all")</f>
        <v>Not at all</v>
      </c>
      <c r="F227" s="1" t="str">
        <f ca="1">IFERROR(__xludf.DUMMYFUNCTION("""COMPUTED_VALUE"""),"No")</f>
        <v>No</v>
      </c>
      <c r="G227" s="1" t="str">
        <f ca="1">IFERROR(__xludf.DUMMYFUNCTION("""COMPUTED_VALUE"""),"Rarely")</f>
        <v>Rarely</v>
      </c>
      <c r="H227" s="1" t="str">
        <f ca="1">IFERROR(__xludf.DUMMYFUNCTION("""COMPUTED_VALUE"""),"A little bit")</f>
        <v>A little bit</v>
      </c>
      <c r="I227" s="1" t="str">
        <f ca="1">IFERROR(__xludf.DUMMYFUNCTION("""COMPUTED_VALUE"""),"Yes")</f>
        <v>Yes</v>
      </c>
      <c r="J227" s="1" t="str">
        <f ca="1">IFERROR(__xludf.DUMMYFUNCTION("""COMPUTED_VALUE"""),"Yes")</f>
        <v>Yes</v>
      </c>
      <c r="K227" s="1" t="str">
        <f ca="1">IFERROR(__xludf.DUMMYFUNCTION("""COMPUTED_VALUE"""),"Rarely")</f>
        <v>Rarely</v>
      </c>
      <c r="L227" s="1" t="str">
        <f ca="1">IFERROR(__xludf.DUMMYFUNCTION("""COMPUTED_VALUE"""),"Agree")</f>
        <v>Agree</v>
      </c>
      <c r="M227" s="1" t="str">
        <f ca="1">IFERROR(__xludf.DUMMYFUNCTION("""COMPUTED_VALUE"""),"Agree")</f>
        <v>Agree</v>
      </c>
      <c r="N227" s="1" t="str">
        <f ca="1">IFERROR(__xludf.DUMMYFUNCTION("""COMPUTED_VALUE"""),"Not at all")</f>
        <v>Not at all</v>
      </c>
      <c r="O227" s="1" t="str">
        <f ca="1">IFERROR(__xludf.DUMMYFUNCTION("""COMPUTED_VALUE"""),"Agree")</f>
        <v>Agree</v>
      </c>
      <c r="P227" s="1" t="str">
        <f ca="1">IFERROR(__xludf.DUMMYFUNCTION("""COMPUTED_VALUE"""),"Extremely")</f>
        <v>Extremely</v>
      </c>
      <c r="Q227" s="1" t="str">
        <f ca="1">IFERROR(__xludf.DUMMYFUNCTION("""COMPUTED_VALUE"""),"A little bit")</f>
        <v>A little bit</v>
      </c>
      <c r="R227" s="1" t="str">
        <f ca="1">IFERROR(__xludf.DUMMYFUNCTION("""COMPUTED_VALUE"""),"A little bit")</f>
        <v>A little bit</v>
      </c>
      <c r="S227" s="1" t="str">
        <f ca="1">IFERROR(__xludf.DUMMYFUNCTION("""COMPUTED_VALUE"""),"A little bit")</f>
        <v>A little bit</v>
      </c>
      <c r="T227" s="1" t="str">
        <f ca="1">IFERROR(__xludf.DUMMYFUNCTION("""COMPUTED_VALUE"""),"A little bit")</f>
        <v>A little bit</v>
      </c>
      <c r="U227" s="1" t="str">
        <f ca="1">IFERROR(__xludf.DUMMYFUNCTION("""COMPUTED_VALUE"""),"A little bit")</f>
        <v>A little bit</v>
      </c>
      <c r="V227" s="1" t="str">
        <f ca="1">IFERROR(__xludf.DUMMYFUNCTION("""COMPUTED_VALUE"""),"A little bit")</f>
        <v>A little bit</v>
      </c>
      <c r="W227" s="1" t="str">
        <f ca="1">IFERROR(__xludf.DUMMYFUNCTION("""COMPUTED_VALUE"""),"Not at all")</f>
        <v>Not at all</v>
      </c>
      <c r="X227" s="1" t="str">
        <f ca="1">IFERROR(__xludf.DUMMYFUNCTION("""COMPUTED_VALUE"""),"A little bit")</f>
        <v>A little bit</v>
      </c>
      <c r="Y227" s="1" t="str">
        <f ca="1">IFERROR(__xludf.DUMMYFUNCTION("""COMPUTED_VALUE"""),"Quite a bit")</f>
        <v>Quite a bit</v>
      </c>
      <c r="Z227" s="1" t="str">
        <f ca="1">IFERROR(__xludf.DUMMYFUNCTION("""COMPUTED_VALUE"""),"Positively")</f>
        <v>Positively</v>
      </c>
      <c r="AA227" s="1" t="str">
        <f ca="1">IFERROR(__xludf.DUMMYFUNCTION("""COMPUTED_VALUE"""),"Quite a bit")</f>
        <v>Quite a bit</v>
      </c>
      <c r="AB227" s="1" t="str">
        <f ca="1">IFERROR(__xludf.DUMMYFUNCTION("""COMPUTED_VALUE"""),"A little bit")</f>
        <v>A little bit</v>
      </c>
      <c r="AC227" s="1" t="str">
        <f ca="1">IFERROR(__xludf.DUMMYFUNCTION("""COMPUTED_VALUE"""),"A little bit")</f>
        <v>A little bit</v>
      </c>
      <c r="AD227" s="1" t="str">
        <f ca="1">IFERROR(__xludf.DUMMYFUNCTION("""COMPUTED_VALUE"""),"Not at all")</f>
        <v>Not at all</v>
      </c>
      <c r="AE227" s="1" t="str">
        <f ca="1">IFERROR(__xludf.DUMMYFUNCTION("""COMPUTED_VALUE"""),"Not at all")</f>
        <v>Not at all</v>
      </c>
      <c r="AF227" s="1" t="str">
        <f ca="1">IFERROR(__xludf.DUMMYFUNCTION("""COMPUTED_VALUE"""),"Never")</f>
        <v>Never</v>
      </c>
      <c r="AG227" s="1" t="str">
        <f ca="1">IFERROR(__xludf.DUMMYFUNCTION("""COMPUTED_VALUE"""),"Never")</f>
        <v>Never</v>
      </c>
      <c r="AH227" s="1" t="str">
        <f ca="1">IFERROR(__xludf.DUMMYFUNCTION("""COMPUTED_VALUE"""),"Never")</f>
        <v>Never</v>
      </c>
      <c r="AI227" s="1" t="str">
        <f ca="1">IFERROR(__xludf.DUMMYFUNCTION("""COMPUTED_VALUE"""),"Rarely")</f>
        <v>Rarely</v>
      </c>
      <c r="AJ227" s="1" t="str">
        <f ca="1">IFERROR(__xludf.DUMMYFUNCTION("""COMPUTED_VALUE"""),"Rarely")</f>
        <v>Rarely</v>
      </c>
      <c r="AK227" s="1" t="str">
        <f ca="1">IFERROR(__xludf.DUMMYFUNCTION("""COMPUTED_VALUE"""),"Rarely")</f>
        <v>Rarely</v>
      </c>
      <c r="AL227" s="1" t="str">
        <f ca="1">IFERROR(__xludf.DUMMYFUNCTION("""COMPUTED_VALUE"""),"Never")</f>
        <v>Never</v>
      </c>
      <c r="AM227" s="1" t="str">
        <f ca="1">IFERROR(__xludf.DUMMYFUNCTION("""COMPUTED_VALUE"""),"Never")</f>
        <v>Never</v>
      </c>
      <c r="AN227" s="1" t="str">
        <f ca="1">IFERROR(__xludf.DUMMYFUNCTION("""COMPUTED_VALUE"""),"Rarely")</f>
        <v>Rarely</v>
      </c>
      <c r="AO227" s="1" t="str">
        <f ca="1">IFERROR(__xludf.DUMMYFUNCTION("""COMPUTED_VALUE"""),"Never")</f>
        <v>Never</v>
      </c>
      <c r="AP227" s="1" t="str">
        <f ca="1">IFERROR(__xludf.DUMMYFUNCTION("""COMPUTED_VALUE"""),"Rarely")</f>
        <v>Rarely</v>
      </c>
      <c r="AQ227" s="1" t="str">
        <f ca="1">IFERROR(__xludf.DUMMYFUNCTION("""COMPUTED_VALUE"""),"Never")</f>
        <v>Never</v>
      </c>
      <c r="AR227" s="1" t="str">
        <f ca="1">IFERROR(__xludf.DUMMYFUNCTION("""COMPUTED_VALUE"""),"Never")</f>
        <v>Never</v>
      </c>
      <c r="AS227" s="1" t="str">
        <f ca="1">IFERROR(__xludf.DUMMYFUNCTION("""COMPUTED_VALUE"""),"Disagree")</f>
        <v>Disagree</v>
      </c>
      <c r="AT227" s="1" t="str">
        <f ca="1">IFERROR(__xludf.DUMMYFUNCTION("""COMPUTED_VALUE"""),"Neutral")</f>
        <v>Neutral</v>
      </c>
      <c r="AU227" s="1" t="str">
        <f ca="1">IFERROR(__xludf.DUMMYFUNCTION("""COMPUTED_VALUE"""),"Strongly Disagree")</f>
        <v>Strongly Disagree</v>
      </c>
      <c r="AV227" s="1" t="str">
        <f ca="1">IFERROR(__xludf.DUMMYFUNCTION("""COMPUTED_VALUE"""),"Strongly Disagree")</f>
        <v>Strongly Disagree</v>
      </c>
      <c r="AW227" s="1" t="str">
        <f ca="1">IFERROR(__xludf.DUMMYFUNCTION("""COMPUTED_VALUE"""),"Neutral")</f>
        <v>Neutral</v>
      </c>
      <c r="AX227" s="1" t="str">
        <f ca="1">IFERROR(__xludf.DUMMYFUNCTION("""COMPUTED_VALUE"""),"Neutral")</f>
        <v>Neutral</v>
      </c>
      <c r="AY227" s="1" t="str">
        <f ca="1">IFERROR(__xludf.DUMMYFUNCTION("""COMPUTED_VALUE"""),"Neutral")</f>
        <v>Neutral</v>
      </c>
      <c r="AZ227" s="1" t="str">
        <f ca="1">IFERROR(__xludf.DUMMYFUNCTION("""COMPUTED_VALUE"""),"Agree")</f>
        <v>Agree</v>
      </c>
      <c r="BA227" s="1" t="str">
        <f ca="1">IFERROR(__xludf.DUMMYFUNCTION("""COMPUTED_VALUE"""),"Disagree")</f>
        <v>Disagree</v>
      </c>
      <c r="BB227" s="1" t="str">
        <f ca="1">IFERROR(__xludf.DUMMYFUNCTION("""COMPUTED_VALUE"""),"Disagree")</f>
        <v>Disagree</v>
      </c>
      <c r="BC227" s="1" t="str">
        <f ca="1">IFERROR(__xludf.DUMMYFUNCTION("""COMPUTED_VALUE"""),"Join in Positive/ Healthy Family Activities, Exercise, Talk to others outside of the department about your hard shift, Participate in Healthy Recreation/Hobbies")</f>
        <v>Join in Positive/ Healthy Family Activities, Exercise, Talk to others outside of the department about your hard shift, Participate in Healthy Recreation/Hobbies</v>
      </c>
      <c r="BD227" s="1" t="str">
        <f ca="1">IFERROR(__xludf.DUMMYFUNCTION("""COMPUTED_VALUE"""),"Never")</f>
        <v>Never</v>
      </c>
      <c r="BF227" s="1">
        <f t="shared" ca="1" si="0"/>
        <v>2</v>
      </c>
      <c r="BG227" s="7">
        <f t="shared" ca="1" si="1"/>
        <v>2</v>
      </c>
      <c r="BH227" s="1">
        <f t="shared" ca="1" si="2"/>
        <v>1</v>
      </c>
      <c r="BI227" s="10">
        <f t="shared" ca="1" si="3"/>
        <v>2</v>
      </c>
      <c r="BJ227" s="10">
        <f t="shared" ca="1" si="4"/>
        <v>2</v>
      </c>
      <c r="BK227" s="10">
        <f t="shared" ca="1" si="5"/>
        <v>2</v>
      </c>
      <c r="BL227" s="10">
        <f t="shared" ref="BL227:BM227" ca="1" si="1350">IF(I227="Yes",1,IF(I227="No",2))</f>
        <v>1</v>
      </c>
      <c r="BM227" s="10">
        <f t="shared" ca="1" si="1350"/>
        <v>1</v>
      </c>
      <c r="BN227" s="10">
        <f t="shared" ca="1" si="7"/>
        <v>2</v>
      </c>
      <c r="BO227" s="10">
        <f t="shared" ref="BO227:BP227" ca="1" si="1351">IF(L227="Strongly Disagree",1,IF(L227="Disagree",2,IF(L227="Neutral",3,IF(L227="Agree",4,IF(L227="Strongly Agree",5)))))</f>
        <v>4</v>
      </c>
      <c r="BP227" s="10">
        <f t="shared" ca="1" si="1351"/>
        <v>4</v>
      </c>
      <c r="BQ227" s="10">
        <f t="shared" ca="1" si="9"/>
        <v>1</v>
      </c>
      <c r="BR227" s="1">
        <f t="shared" ca="1" si="10"/>
        <v>4</v>
      </c>
      <c r="BS227" s="10">
        <f t="shared" ref="BS227:CB227" ca="1" si="1352">IF(P227="Not at all",1,IF(P227="A little bit",2,IF(P227="Moderately",3,IF(P227="Quite a bit",4,IF(P227="Extremely",5)))))</f>
        <v>5</v>
      </c>
      <c r="BT227" s="10">
        <f t="shared" ca="1" si="1352"/>
        <v>2</v>
      </c>
      <c r="BU227" s="10">
        <f t="shared" ca="1" si="1352"/>
        <v>2</v>
      </c>
      <c r="BV227" s="10">
        <f t="shared" ca="1" si="1352"/>
        <v>2</v>
      </c>
      <c r="BW227" s="10">
        <f t="shared" ca="1" si="1352"/>
        <v>2</v>
      </c>
      <c r="BX227" s="10">
        <f t="shared" ca="1" si="1352"/>
        <v>2</v>
      </c>
      <c r="BY227" s="10">
        <f t="shared" ca="1" si="1352"/>
        <v>2</v>
      </c>
      <c r="BZ227" s="10">
        <f t="shared" ca="1" si="1352"/>
        <v>1</v>
      </c>
      <c r="CA227" s="10">
        <f t="shared" ca="1" si="1352"/>
        <v>2</v>
      </c>
      <c r="CB227" s="10">
        <f t="shared" ca="1" si="1352"/>
        <v>4</v>
      </c>
      <c r="CC227" s="10">
        <f t="shared" ca="1" si="12"/>
        <v>2</v>
      </c>
      <c r="CD227" s="10">
        <f t="shared" ref="CD227:CH227" ca="1" si="1353">IF(AA227="Not at all",1,IF(AA227="A little bit",2,IF(AA227="Moderately",3,IF(AA227="Quite a bit",4,IF(AA227="Extremely",5)))))</f>
        <v>4</v>
      </c>
      <c r="CE227" s="10">
        <f t="shared" ca="1" si="1353"/>
        <v>2</v>
      </c>
      <c r="CF227" s="10">
        <f t="shared" ca="1" si="1353"/>
        <v>2</v>
      </c>
      <c r="CG227" s="10">
        <f t="shared" ca="1" si="1353"/>
        <v>1</v>
      </c>
      <c r="CH227" s="10">
        <f t="shared" ca="1" si="1353"/>
        <v>1</v>
      </c>
      <c r="CI227" s="10">
        <f t="shared" ref="CI227:CT227" ca="1" si="1354">IF(AF227="Never",1,IF(AF227="Rarely",2,IF(AF227="Sometimes",3,IF(AF227="Often",4,IF(AF227="Very Often",5)))))</f>
        <v>1</v>
      </c>
      <c r="CJ227" s="10">
        <f t="shared" ca="1" si="1354"/>
        <v>1</v>
      </c>
      <c r="CK227" s="10">
        <f t="shared" ca="1" si="1354"/>
        <v>1</v>
      </c>
      <c r="CL227" s="10">
        <f t="shared" ca="1" si="1354"/>
        <v>2</v>
      </c>
      <c r="CM227" s="10">
        <f t="shared" ca="1" si="1354"/>
        <v>2</v>
      </c>
      <c r="CN227" s="10">
        <f t="shared" ca="1" si="1354"/>
        <v>2</v>
      </c>
      <c r="CO227" s="10">
        <f t="shared" ca="1" si="1354"/>
        <v>1</v>
      </c>
      <c r="CP227" s="10">
        <f t="shared" ca="1" si="1354"/>
        <v>1</v>
      </c>
      <c r="CQ227" s="10">
        <f t="shared" ca="1" si="1354"/>
        <v>2</v>
      </c>
      <c r="CR227" s="10">
        <f t="shared" ca="1" si="1354"/>
        <v>1</v>
      </c>
      <c r="CS227" s="10">
        <f t="shared" ca="1" si="1354"/>
        <v>2</v>
      </c>
      <c r="CT227" s="10">
        <f t="shared" ca="1" si="1354"/>
        <v>1</v>
      </c>
      <c r="CU227" s="10">
        <f t="shared" ca="1" si="15"/>
        <v>1</v>
      </c>
      <c r="CV227" s="1">
        <f t="shared" ref="CV227:DE227" ca="1" si="1355">IF(AS227="Strongly Disagree",1,IF(AS227="Disagree",2,IF(AS227="Neutral",3,IF(AS227="Agree",4,IF(AS227="Strongly Agree",5)))))</f>
        <v>2</v>
      </c>
      <c r="CW227" s="1">
        <f t="shared" ca="1" si="1355"/>
        <v>3</v>
      </c>
      <c r="CX227" s="1">
        <f t="shared" ca="1" si="1355"/>
        <v>1</v>
      </c>
      <c r="CY227" s="1">
        <f t="shared" ca="1" si="1355"/>
        <v>1</v>
      </c>
      <c r="CZ227" s="1">
        <f t="shared" ca="1" si="1355"/>
        <v>3</v>
      </c>
      <c r="DA227" s="1">
        <f t="shared" ca="1" si="1355"/>
        <v>3</v>
      </c>
      <c r="DB227" s="1">
        <f t="shared" ca="1" si="1355"/>
        <v>3</v>
      </c>
      <c r="DC227" s="1">
        <f t="shared" ca="1" si="1355"/>
        <v>4</v>
      </c>
      <c r="DD227" s="1">
        <f t="shared" ca="1" si="1355"/>
        <v>2</v>
      </c>
      <c r="DE227" s="1">
        <f t="shared" ca="1" si="1355"/>
        <v>2</v>
      </c>
      <c r="DG227" s="1">
        <f t="shared" ca="1" si="17"/>
        <v>1</v>
      </c>
    </row>
    <row r="228" spans="1:111" ht="15">
      <c r="A228" s="8">
        <f ca="1">IFERROR(__xludf.DUMMYFUNCTION("""COMPUTED_VALUE"""),43805.3258209722)</f>
        <v>43805.325820972197</v>
      </c>
      <c r="B228" s="1" t="str">
        <f ca="1">IFERROR(__xludf.DUMMYFUNCTION("""COMPUTED_VALUE"""),"Yes")</f>
        <v>Yes</v>
      </c>
      <c r="C228" s="3" t="str">
        <f ca="1">IFERROR(__xludf.DUMMYFUNCTION("""COMPUTED_VALUE"""),"Law Enforcement Professional  (Dispatch or other Civilian Department Member )")</f>
        <v>Law Enforcement Professional  (Dispatch or other Civilian Department Member )</v>
      </c>
      <c r="D228" s="1" t="str">
        <f ca="1">IFERROR(__xludf.DUMMYFUNCTION("""COMPUTED_VALUE"""),"14-20 years")</f>
        <v>14-20 years</v>
      </c>
      <c r="E228" s="1" t="str">
        <f ca="1">IFERROR(__xludf.DUMMYFUNCTION("""COMPUTED_VALUE"""),"Quite a bit")</f>
        <v>Quite a bit</v>
      </c>
      <c r="F228" s="1" t="str">
        <f ca="1">IFERROR(__xludf.DUMMYFUNCTION("""COMPUTED_VALUE"""),"Yes")</f>
        <v>Yes</v>
      </c>
      <c r="G228" s="1" t="str">
        <f ca="1">IFERROR(__xludf.DUMMYFUNCTION("""COMPUTED_VALUE"""),"Sometimes")</f>
        <v>Sometimes</v>
      </c>
      <c r="H228" s="1" t="str">
        <f ca="1">IFERROR(__xludf.DUMMYFUNCTION("""COMPUTED_VALUE"""),"Moderately")</f>
        <v>Moderately</v>
      </c>
      <c r="I228" s="1" t="str">
        <f ca="1">IFERROR(__xludf.DUMMYFUNCTION("""COMPUTED_VALUE"""),"Yes")</f>
        <v>Yes</v>
      </c>
      <c r="J228" s="1" t="str">
        <f ca="1">IFERROR(__xludf.DUMMYFUNCTION("""COMPUTED_VALUE"""),"Yes")</f>
        <v>Yes</v>
      </c>
      <c r="K228" s="1" t="str">
        <f ca="1">IFERROR(__xludf.DUMMYFUNCTION("""COMPUTED_VALUE"""),"Rarely")</f>
        <v>Rarely</v>
      </c>
      <c r="L228" s="1" t="str">
        <f ca="1">IFERROR(__xludf.DUMMYFUNCTION("""COMPUTED_VALUE"""),"Neutral")</f>
        <v>Neutral</v>
      </c>
      <c r="M228" s="1" t="str">
        <f ca="1">IFERROR(__xludf.DUMMYFUNCTION("""COMPUTED_VALUE"""),"Strongly Agree")</f>
        <v>Strongly Agree</v>
      </c>
      <c r="N228" s="1" t="str">
        <f ca="1">IFERROR(__xludf.DUMMYFUNCTION("""COMPUTED_VALUE"""),"Extremely")</f>
        <v>Extremely</v>
      </c>
      <c r="O228" s="1" t="str">
        <f ca="1">IFERROR(__xludf.DUMMYFUNCTION("""COMPUTED_VALUE"""),"Neutral")</f>
        <v>Neutral</v>
      </c>
      <c r="P228" s="1" t="str">
        <f ca="1">IFERROR(__xludf.DUMMYFUNCTION("""COMPUTED_VALUE"""),"Quite a bit")</f>
        <v>Quite a bit</v>
      </c>
      <c r="Q228" s="1" t="str">
        <f ca="1">IFERROR(__xludf.DUMMYFUNCTION("""COMPUTED_VALUE"""),"A little bit")</f>
        <v>A little bit</v>
      </c>
      <c r="R228" s="1" t="str">
        <f ca="1">IFERROR(__xludf.DUMMYFUNCTION("""COMPUTED_VALUE"""),"A little bit")</f>
        <v>A little bit</v>
      </c>
      <c r="S228" s="1" t="str">
        <f ca="1">IFERROR(__xludf.DUMMYFUNCTION("""COMPUTED_VALUE"""),"A little bit")</f>
        <v>A little bit</v>
      </c>
      <c r="T228" s="1" t="str">
        <f ca="1">IFERROR(__xludf.DUMMYFUNCTION("""COMPUTED_VALUE"""),"A little bit")</f>
        <v>A little bit</v>
      </c>
      <c r="U228" s="1" t="str">
        <f ca="1">IFERROR(__xludf.DUMMYFUNCTION("""COMPUTED_VALUE"""),"Not at all")</f>
        <v>Not at all</v>
      </c>
      <c r="V228" s="1" t="str">
        <f ca="1">IFERROR(__xludf.DUMMYFUNCTION("""COMPUTED_VALUE"""),"Not at all")</f>
        <v>Not at all</v>
      </c>
      <c r="W228" s="1" t="str">
        <f ca="1">IFERROR(__xludf.DUMMYFUNCTION("""COMPUTED_VALUE"""),"Not at all")</f>
        <v>Not at all</v>
      </c>
      <c r="X228" s="1" t="str">
        <f ca="1">IFERROR(__xludf.DUMMYFUNCTION("""COMPUTED_VALUE"""),"Not at all")</f>
        <v>Not at all</v>
      </c>
      <c r="Y228" s="1" t="str">
        <f ca="1">IFERROR(__xludf.DUMMYFUNCTION("""COMPUTED_VALUE"""),"Moderately")</f>
        <v>Moderately</v>
      </c>
      <c r="Z228" s="1" t="str">
        <f ca="1">IFERROR(__xludf.DUMMYFUNCTION("""COMPUTED_VALUE"""),"Not at all")</f>
        <v>Not at all</v>
      </c>
      <c r="AA228" s="1" t="str">
        <f ca="1">IFERROR(__xludf.DUMMYFUNCTION("""COMPUTED_VALUE"""),"Not at all")</f>
        <v>Not at all</v>
      </c>
      <c r="AB228" s="1" t="str">
        <f ca="1">IFERROR(__xludf.DUMMYFUNCTION("""COMPUTED_VALUE"""),"Quite a bit")</f>
        <v>Quite a bit</v>
      </c>
      <c r="AC228" s="1" t="str">
        <f ca="1">IFERROR(__xludf.DUMMYFUNCTION("""COMPUTED_VALUE"""),"Moderately")</f>
        <v>Moderately</v>
      </c>
      <c r="AD228" s="1" t="str">
        <f ca="1">IFERROR(__xludf.DUMMYFUNCTION("""COMPUTED_VALUE"""),"Moderately")</f>
        <v>Moderately</v>
      </c>
      <c r="AE228" s="1" t="str">
        <f ca="1">IFERROR(__xludf.DUMMYFUNCTION("""COMPUTED_VALUE"""),"Not at all")</f>
        <v>Not at all</v>
      </c>
      <c r="AF228" s="1" t="str">
        <f ca="1">IFERROR(__xludf.DUMMYFUNCTION("""COMPUTED_VALUE"""),"Sometimes")</f>
        <v>Sometimes</v>
      </c>
      <c r="AG228" s="1" t="str">
        <f ca="1">IFERROR(__xludf.DUMMYFUNCTION("""COMPUTED_VALUE"""),"Rarely")</f>
        <v>Rarely</v>
      </c>
      <c r="AH228" s="1" t="str">
        <f ca="1">IFERROR(__xludf.DUMMYFUNCTION("""COMPUTED_VALUE"""),"Rarely")</f>
        <v>Rarely</v>
      </c>
      <c r="AI228" s="1" t="str">
        <f ca="1">IFERROR(__xludf.DUMMYFUNCTION("""COMPUTED_VALUE"""),"Rarely")</f>
        <v>Rarely</v>
      </c>
      <c r="AJ228" s="1" t="str">
        <f ca="1">IFERROR(__xludf.DUMMYFUNCTION("""COMPUTED_VALUE"""),"Rarely")</f>
        <v>Rarely</v>
      </c>
      <c r="AK228" s="1" t="str">
        <f ca="1">IFERROR(__xludf.DUMMYFUNCTION("""COMPUTED_VALUE"""),"Rarely")</f>
        <v>Rarely</v>
      </c>
      <c r="AL228" s="1" t="str">
        <f ca="1">IFERROR(__xludf.DUMMYFUNCTION("""COMPUTED_VALUE"""),"Rarely")</f>
        <v>Rarely</v>
      </c>
      <c r="AM228" s="1" t="str">
        <f ca="1">IFERROR(__xludf.DUMMYFUNCTION("""COMPUTED_VALUE"""),"Rarely")</f>
        <v>Rarely</v>
      </c>
      <c r="AN228" s="1" t="str">
        <f ca="1">IFERROR(__xludf.DUMMYFUNCTION("""COMPUTED_VALUE"""),"Rarely")</f>
        <v>Rarely</v>
      </c>
      <c r="AO228" s="1" t="str">
        <f ca="1">IFERROR(__xludf.DUMMYFUNCTION("""COMPUTED_VALUE"""),"Rarely")</f>
        <v>Rarely</v>
      </c>
      <c r="AP228" s="1" t="str">
        <f ca="1">IFERROR(__xludf.DUMMYFUNCTION("""COMPUTED_VALUE"""),"Rarely")</f>
        <v>Rarely</v>
      </c>
      <c r="AQ228" s="1" t="str">
        <f ca="1">IFERROR(__xludf.DUMMYFUNCTION("""COMPUTED_VALUE"""),"Never")</f>
        <v>Never</v>
      </c>
      <c r="AR228" s="1" t="str">
        <f ca="1">IFERROR(__xludf.DUMMYFUNCTION("""COMPUTED_VALUE"""),"Never")</f>
        <v>Never</v>
      </c>
      <c r="AS228" s="1" t="str">
        <f ca="1">IFERROR(__xludf.DUMMYFUNCTION("""COMPUTED_VALUE"""),"Strongly Disagree")</f>
        <v>Strongly Disagree</v>
      </c>
      <c r="AT228" s="1" t="str">
        <f ca="1">IFERROR(__xludf.DUMMYFUNCTION("""COMPUTED_VALUE"""),"Strongly Agree")</f>
        <v>Strongly Agree</v>
      </c>
      <c r="AU228" s="1" t="str">
        <f ca="1">IFERROR(__xludf.DUMMYFUNCTION("""COMPUTED_VALUE"""),"Strongly Disagree")</f>
        <v>Strongly Disagree</v>
      </c>
      <c r="AV228" s="1" t="str">
        <f ca="1">IFERROR(__xludf.DUMMYFUNCTION("""COMPUTED_VALUE"""),"Strongly Disagree")</f>
        <v>Strongly Disagree</v>
      </c>
      <c r="AW228" s="1" t="str">
        <f ca="1">IFERROR(__xludf.DUMMYFUNCTION("""COMPUTED_VALUE"""),"Strongly Disagree")</f>
        <v>Strongly Disagree</v>
      </c>
      <c r="AX228" s="1" t="str">
        <f ca="1">IFERROR(__xludf.DUMMYFUNCTION("""COMPUTED_VALUE"""),"Disagree")</f>
        <v>Disagree</v>
      </c>
      <c r="AY228" s="1" t="str">
        <f ca="1">IFERROR(__xludf.DUMMYFUNCTION("""COMPUTED_VALUE"""),"Strongly Disagree")</f>
        <v>Strongly Disagree</v>
      </c>
      <c r="AZ228" s="1" t="str">
        <f ca="1">IFERROR(__xludf.DUMMYFUNCTION("""COMPUTED_VALUE"""),"Strongly Disagree")</f>
        <v>Strongly Disagree</v>
      </c>
      <c r="BA228" s="1" t="str">
        <f ca="1">IFERROR(__xludf.DUMMYFUNCTION("""COMPUTED_VALUE"""),"Agree")</f>
        <v>Agree</v>
      </c>
      <c r="BB228" s="1" t="str">
        <f ca="1">IFERROR(__xludf.DUMMYFUNCTION("""COMPUTED_VALUE"""),"Agree")</f>
        <v>Agree</v>
      </c>
      <c r="BC228" s="1" t="str">
        <f ca="1">IFERROR(__xludf.DUMMYFUNCTION("""COMPUTED_VALUE"""),"Drinking Alcohol (4 or more drinks), Participate in Healthy Recreation/Hobbies, Talk to only those inside the department about your hard shift")</f>
        <v>Drinking Alcohol (4 or more drinks), Participate in Healthy Recreation/Hobbies, Talk to only those inside the department about your hard shift</v>
      </c>
      <c r="BD228" s="1" t="str">
        <f ca="1">IFERROR(__xludf.DUMMYFUNCTION("""COMPUTED_VALUE"""),"Often")</f>
        <v>Often</v>
      </c>
      <c r="BF228" s="1">
        <f t="shared" ca="1" si="0"/>
        <v>2</v>
      </c>
      <c r="BG228" s="7">
        <f t="shared" ca="1" si="1"/>
        <v>3</v>
      </c>
      <c r="BH228" s="1">
        <f t="shared" ca="1" si="2"/>
        <v>4</v>
      </c>
      <c r="BI228" s="10">
        <f t="shared" ca="1" si="3"/>
        <v>1</v>
      </c>
      <c r="BJ228" s="10">
        <f t="shared" ca="1" si="4"/>
        <v>3</v>
      </c>
      <c r="BK228" s="10">
        <f t="shared" ca="1" si="5"/>
        <v>3</v>
      </c>
      <c r="BL228" s="10">
        <f t="shared" ref="BL228:BM228" ca="1" si="1356">IF(I228="Yes",1,IF(I228="No",2))</f>
        <v>1</v>
      </c>
      <c r="BM228" s="10">
        <f t="shared" ca="1" si="1356"/>
        <v>1</v>
      </c>
      <c r="BN228" s="10">
        <f t="shared" ca="1" si="7"/>
        <v>2</v>
      </c>
      <c r="BO228" s="10">
        <f t="shared" ref="BO228:BP228" ca="1" si="1357">IF(L228="Strongly Disagree",1,IF(L228="Disagree",2,IF(L228="Neutral",3,IF(L228="Agree",4,IF(L228="Strongly Agree",5)))))</f>
        <v>3</v>
      </c>
      <c r="BP228" s="10">
        <f t="shared" ca="1" si="1357"/>
        <v>5</v>
      </c>
      <c r="BQ228" s="10">
        <f t="shared" ca="1" si="9"/>
        <v>5</v>
      </c>
      <c r="BR228" s="1">
        <f t="shared" ca="1" si="10"/>
        <v>3</v>
      </c>
      <c r="BS228" s="10">
        <f t="shared" ref="BS228:CB228" ca="1" si="1358">IF(P228="Not at all",1,IF(P228="A little bit",2,IF(P228="Moderately",3,IF(P228="Quite a bit",4,IF(P228="Extremely",5)))))</f>
        <v>4</v>
      </c>
      <c r="BT228" s="10">
        <f t="shared" ca="1" si="1358"/>
        <v>2</v>
      </c>
      <c r="BU228" s="10">
        <f t="shared" ca="1" si="1358"/>
        <v>2</v>
      </c>
      <c r="BV228" s="10">
        <f t="shared" ca="1" si="1358"/>
        <v>2</v>
      </c>
      <c r="BW228" s="10">
        <f t="shared" ca="1" si="1358"/>
        <v>2</v>
      </c>
      <c r="BX228" s="10">
        <f t="shared" ca="1" si="1358"/>
        <v>1</v>
      </c>
      <c r="BY228" s="10">
        <f t="shared" ca="1" si="1358"/>
        <v>1</v>
      </c>
      <c r="BZ228" s="10">
        <f t="shared" ca="1" si="1358"/>
        <v>1</v>
      </c>
      <c r="CA228" s="10">
        <f t="shared" ca="1" si="1358"/>
        <v>1</v>
      </c>
      <c r="CB228" s="10">
        <f t="shared" ca="1" si="1358"/>
        <v>3</v>
      </c>
      <c r="CC228" s="10">
        <f t="shared" ca="1" si="12"/>
        <v>4</v>
      </c>
      <c r="CD228" s="10">
        <f t="shared" ref="CD228:CH228" ca="1" si="1359">IF(AA228="Not at all",1,IF(AA228="A little bit",2,IF(AA228="Moderately",3,IF(AA228="Quite a bit",4,IF(AA228="Extremely",5)))))</f>
        <v>1</v>
      </c>
      <c r="CE228" s="10">
        <f t="shared" ca="1" si="1359"/>
        <v>4</v>
      </c>
      <c r="CF228" s="10">
        <f t="shared" ca="1" si="1359"/>
        <v>3</v>
      </c>
      <c r="CG228" s="10">
        <f t="shared" ca="1" si="1359"/>
        <v>3</v>
      </c>
      <c r="CH228" s="10">
        <f t="shared" ca="1" si="1359"/>
        <v>1</v>
      </c>
      <c r="CI228" s="10">
        <f t="shared" ref="CI228:CT228" ca="1" si="1360">IF(AF228="Never",1,IF(AF228="Rarely",2,IF(AF228="Sometimes",3,IF(AF228="Often",4,IF(AF228="Very Often",5)))))</f>
        <v>3</v>
      </c>
      <c r="CJ228" s="10">
        <f t="shared" ca="1" si="1360"/>
        <v>2</v>
      </c>
      <c r="CK228" s="10">
        <f t="shared" ca="1" si="1360"/>
        <v>2</v>
      </c>
      <c r="CL228" s="10">
        <f t="shared" ca="1" si="1360"/>
        <v>2</v>
      </c>
      <c r="CM228" s="10">
        <f t="shared" ca="1" si="1360"/>
        <v>2</v>
      </c>
      <c r="CN228" s="10">
        <f t="shared" ca="1" si="1360"/>
        <v>2</v>
      </c>
      <c r="CO228" s="10">
        <f t="shared" ca="1" si="1360"/>
        <v>2</v>
      </c>
      <c r="CP228" s="10">
        <f t="shared" ca="1" si="1360"/>
        <v>2</v>
      </c>
      <c r="CQ228" s="10">
        <f t="shared" ca="1" si="1360"/>
        <v>2</v>
      </c>
      <c r="CR228" s="10">
        <f t="shared" ca="1" si="1360"/>
        <v>2</v>
      </c>
      <c r="CS228" s="10">
        <f t="shared" ca="1" si="1360"/>
        <v>2</v>
      </c>
      <c r="CT228" s="10">
        <f t="shared" ca="1" si="1360"/>
        <v>1</v>
      </c>
      <c r="CU228" s="10">
        <f t="shared" ca="1" si="15"/>
        <v>1</v>
      </c>
      <c r="CV228" s="1">
        <f t="shared" ref="CV228:DE228" ca="1" si="1361">IF(AS228="Strongly Disagree",1,IF(AS228="Disagree",2,IF(AS228="Neutral",3,IF(AS228="Agree",4,IF(AS228="Strongly Agree",5)))))</f>
        <v>1</v>
      </c>
      <c r="CW228" s="1">
        <f t="shared" ca="1" si="1361"/>
        <v>5</v>
      </c>
      <c r="CX228" s="1">
        <f t="shared" ca="1" si="1361"/>
        <v>1</v>
      </c>
      <c r="CY228" s="1">
        <f t="shared" ca="1" si="1361"/>
        <v>1</v>
      </c>
      <c r="CZ228" s="1">
        <f t="shared" ca="1" si="1361"/>
        <v>1</v>
      </c>
      <c r="DA228" s="1">
        <f t="shared" ca="1" si="1361"/>
        <v>2</v>
      </c>
      <c r="DB228" s="1">
        <f t="shared" ca="1" si="1361"/>
        <v>1</v>
      </c>
      <c r="DC228" s="1">
        <f t="shared" ca="1" si="1361"/>
        <v>1</v>
      </c>
      <c r="DD228" s="1">
        <f t="shared" ca="1" si="1361"/>
        <v>4</v>
      </c>
      <c r="DE228" s="1">
        <f t="shared" ca="1" si="1361"/>
        <v>4</v>
      </c>
      <c r="DG228" s="1">
        <f t="shared" ca="1" si="17"/>
        <v>4</v>
      </c>
    </row>
    <row r="229" spans="1:111" ht="15">
      <c r="A229" s="8">
        <f ca="1">IFERROR(__xludf.DUMMYFUNCTION("""COMPUTED_VALUE"""),43805.4123518171)</f>
        <v>43805.412351817104</v>
      </c>
      <c r="B229" s="1" t="str">
        <f ca="1">IFERROR(__xludf.DUMMYFUNCTION("""COMPUTED_VALUE"""),"Yes")</f>
        <v>Yes</v>
      </c>
      <c r="C229" s="3" t="str">
        <f ca="1">IFERROR(__xludf.DUMMYFUNCTION("""COMPUTED_VALUE"""),"Sworn Officer")</f>
        <v>Sworn Officer</v>
      </c>
      <c r="D229" s="1" t="str">
        <f ca="1">IFERROR(__xludf.DUMMYFUNCTION("""COMPUTED_VALUE"""),"20+ years")</f>
        <v>20+ years</v>
      </c>
      <c r="E229" s="1" t="str">
        <f ca="1">IFERROR(__xludf.DUMMYFUNCTION("""COMPUTED_VALUE"""),"Moderately")</f>
        <v>Moderately</v>
      </c>
      <c r="F229" s="1" t="str">
        <f ca="1">IFERROR(__xludf.DUMMYFUNCTION("""COMPUTED_VALUE"""),"No")</f>
        <v>No</v>
      </c>
      <c r="G229" s="1" t="str">
        <f ca="1">IFERROR(__xludf.DUMMYFUNCTION("""COMPUTED_VALUE"""),"Sometimes")</f>
        <v>Sometimes</v>
      </c>
      <c r="H229" s="1" t="str">
        <f ca="1">IFERROR(__xludf.DUMMYFUNCTION("""COMPUTED_VALUE"""),"A little bit")</f>
        <v>A little bit</v>
      </c>
      <c r="I229" s="1" t="str">
        <f ca="1">IFERROR(__xludf.DUMMYFUNCTION("""COMPUTED_VALUE"""),"Yes")</f>
        <v>Yes</v>
      </c>
      <c r="J229" s="1" t="str">
        <f ca="1">IFERROR(__xludf.DUMMYFUNCTION("""COMPUTED_VALUE"""),"Yes")</f>
        <v>Yes</v>
      </c>
      <c r="K229" s="1" t="str">
        <f ca="1">IFERROR(__xludf.DUMMYFUNCTION("""COMPUTED_VALUE"""),"Rarely")</f>
        <v>Rarely</v>
      </c>
      <c r="L229" s="1" t="str">
        <f ca="1">IFERROR(__xludf.DUMMYFUNCTION("""COMPUTED_VALUE"""),"Agree")</f>
        <v>Agree</v>
      </c>
      <c r="M229" s="1" t="str">
        <f ca="1">IFERROR(__xludf.DUMMYFUNCTION("""COMPUTED_VALUE"""),"Disagree")</f>
        <v>Disagree</v>
      </c>
      <c r="N229" s="1" t="str">
        <f ca="1">IFERROR(__xludf.DUMMYFUNCTION("""COMPUTED_VALUE"""),"Moderately")</f>
        <v>Moderately</v>
      </c>
      <c r="O229" s="1" t="str">
        <f ca="1">IFERROR(__xludf.DUMMYFUNCTION("""COMPUTED_VALUE"""),"Agree")</f>
        <v>Agree</v>
      </c>
      <c r="P229" s="1" t="str">
        <f ca="1">IFERROR(__xludf.DUMMYFUNCTION("""COMPUTED_VALUE"""),"Quite a bit")</f>
        <v>Quite a bit</v>
      </c>
      <c r="Q229" s="1" t="str">
        <f ca="1">IFERROR(__xludf.DUMMYFUNCTION("""COMPUTED_VALUE"""),"Moderately")</f>
        <v>Moderately</v>
      </c>
      <c r="R229" s="1" t="str">
        <f ca="1">IFERROR(__xludf.DUMMYFUNCTION("""COMPUTED_VALUE"""),"Moderately")</f>
        <v>Moderately</v>
      </c>
      <c r="S229" s="1" t="str">
        <f ca="1">IFERROR(__xludf.DUMMYFUNCTION("""COMPUTED_VALUE"""),"Quite a bit")</f>
        <v>Quite a bit</v>
      </c>
      <c r="T229" s="1" t="str">
        <f ca="1">IFERROR(__xludf.DUMMYFUNCTION("""COMPUTED_VALUE"""),"Quite a bit")</f>
        <v>Quite a bit</v>
      </c>
      <c r="U229" s="1" t="str">
        <f ca="1">IFERROR(__xludf.DUMMYFUNCTION("""COMPUTED_VALUE"""),"Extremely")</f>
        <v>Extremely</v>
      </c>
      <c r="V229" s="1" t="str">
        <f ca="1">IFERROR(__xludf.DUMMYFUNCTION("""COMPUTED_VALUE"""),"Quite a bit")</f>
        <v>Quite a bit</v>
      </c>
      <c r="W229" s="1" t="str">
        <f ca="1">IFERROR(__xludf.DUMMYFUNCTION("""COMPUTED_VALUE"""),"Not at all")</f>
        <v>Not at all</v>
      </c>
      <c r="X229" s="1" t="str">
        <f ca="1">IFERROR(__xludf.DUMMYFUNCTION("""COMPUTED_VALUE"""),"Not at all")</f>
        <v>Not at all</v>
      </c>
      <c r="Y229" s="1" t="str">
        <f ca="1">IFERROR(__xludf.DUMMYFUNCTION("""COMPUTED_VALUE"""),"Extremely")</f>
        <v>Extremely</v>
      </c>
      <c r="Z229" s="1" t="str">
        <f ca="1">IFERROR(__xludf.DUMMYFUNCTION("""COMPUTED_VALUE"""),"Both")</f>
        <v>Both</v>
      </c>
      <c r="AA229" s="1" t="str">
        <f ca="1">IFERROR(__xludf.DUMMYFUNCTION("""COMPUTED_VALUE"""),"Moderately")</f>
        <v>Moderately</v>
      </c>
      <c r="AB229" s="1" t="str">
        <f ca="1">IFERROR(__xludf.DUMMYFUNCTION("""COMPUTED_VALUE"""),"Extremely")</f>
        <v>Extremely</v>
      </c>
      <c r="AC229" s="1" t="str">
        <f ca="1">IFERROR(__xludf.DUMMYFUNCTION("""COMPUTED_VALUE"""),"Quite a bit")</f>
        <v>Quite a bit</v>
      </c>
      <c r="AD229" s="1" t="str">
        <f ca="1">IFERROR(__xludf.DUMMYFUNCTION("""COMPUTED_VALUE"""),"Not at all")</f>
        <v>Not at all</v>
      </c>
      <c r="AE229" s="1" t="str">
        <f ca="1">IFERROR(__xludf.DUMMYFUNCTION("""COMPUTED_VALUE"""),"Not at all")</f>
        <v>Not at all</v>
      </c>
      <c r="AF229" s="1" t="str">
        <f ca="1">IFERROR(__xludf.DUMMYFUNCTION("""COMPUTED_VALUE"""),"Rarely")</f>
        <v>Rarely</v>
      </c>
      <c r="AG229" s="1" t="str">
        <f ca="1">IFERROR(__xludf.DUMMYFUNCTION("""COMPUTED_VALUE"""),"Sometimes")</f>
        <v>Sometimes</v>
      </c>
      <c r="AH229" s="1" t="str">
        <f ca="1">IFERROR(__xludf.DUMMYFUNCTION("""COMPUTED_VALUE"""),"Rarely")</f>
        <v>Rarely</v>
      </c>
      <c r="AI229" s="1" t="str">
        <f ca="1">IFERROR(__xludf.DUMMYFUNCTION("""COMPUTED_VALUE"""),"Sometimes")</f>
        <v>Sometimes</v>
      </c>
      <c r="AJ229" s="1" t="str">
        <f ca="1">IFERROR(__xludf.DUMMYFUNCTION("""COMPUTED_VALUE"""),"Rarely")</f>
        <v>Rarely</v>
      </c>
      <c r="AK229" s="1" t="str">
        <f ca="1">IFERROR(__xludf.DUMMYFUNCTION("""COMPUTED_VALUE"""),"Rarely")</f>
        <v>Rarely</v>
      </c>
      <c r="AL229" s="1" t="str">
        <f ca="1">IFERROR(__xludf.DUMMYFUNCTION("""COMPUTED_VALUE"""),"Never")</f>
        <v>Never</v>
      </c>
      <c r="AM229" s="1" t="str">
        <f ca="1">IFERROR(__xludf.DUMMYFUNCTION("""COMPUTED_VALUE"""),"Never")</f>
        <v>Never</v>
      </c>
      <c r="AN229" s="1" t="str">
        <f ca="1">IFERROR(__xludf.DUMMYFUNCTION("""COMPUTED_VALUE"""),"Rarely")</f>
        <v>Rarely</v>
      </c>
      <c r="AO229" s="1" t="str">
        <f ca="1">IFERROR(__xludf.DUMMYFUNCTION("""COMPUTED_VALUE"""),"Never")</f>
        <v>Never</v>
      </c>
      <c r="AP229" s="1" t="str">
        <f ca="1">IFERROR(__xludf.DUMMYFUNCTION("""COMPUTED_VALUE"""),"Rarely")</f>
        <v>Rarely</v>
      </c>
      <c r="AQ229" s="1" t="str">
        <f ca="1">IFERROR(__xludf.DUMMYFUNCTION("""COMPUTED_VALUE"""),"Never")</f>
        <v>Never</v>
      </c>
      <c r="AR229" s="1" t="str">
        <f ca="1">IFERROR(__xludf.DUMMYFUNCTION("""COMPUTED_VALUE"""),"Never")</f>
        <v>Never</v>
      </c>
      <c r="AS229" s="1" t="str">
        <f ca="1">IFERROR(__xludf.DUMMYFUNCTION("""COMPUTED_VALUE"""),"Disagree")</f>
        <v>Disagree</v>
      </c>
      <c r="AT229" s="1" t="str">
        <f ca="1">IFERROR(__xludf.DUMMYFUNCTION("""COMPUTED_VALUE"""),"Disagree")</f>
        <v>Disagree</v>
      </c>
      <c r="AU229" s="1" t="str">
        <f ca="1">IFERROR(__xludf.DUMMYFUNCTION("""COMPUTED_VALUE"""),"Disagree")</f>
        <v>Disagree</v>
      </c>
      <c r="AV229" s="1" t="str">
        <f ca="1">IFERROR(__xludf.DUMMYFUNCTION("""COMPUTED_VALUE"""),"Strongly Disagree")</f>
        <v>Strongly Disagree</v>
      </c>
      <c r="AW229" s="1" t="str">
        <f ca="1">IFERROR(__xludf.DUMMYFUNCTION("""COMPUTED_VALUE"""),"Disagree")</f>
        <v>Disagree</v>
      </c>
      <c r="AX229" s="1" t="str">
        <f ca="1">IFERROR(__xludf.DUMMYFUNCTION("""COMPUTED_VALUE"""),"Neutral")</f>
        <v>Neutral</v>
      </c>
      <c r="AY229" s="1" t="str">
        <f ca="1">IFERROR(__xludf.DUMMYFUNCTION("""COMPUTED_VALUE"""),"Neutral")</f>
        <v>Neutral</v>
      </c>
      <c r="AZ229" s="1" t="str">
        <f ca="1">IFERROR(__xludf.DUMMYFUNCTION("""COMPUTED_VALUE"""),"Disagree")</f>
        <v>Disagree</v>
      </c>
      <c r="BA229" s="1" t="str">
        <f ca="1">IFERROR(__xludf.DUMMYFUNCTION("""COMPUTED_VALUE"""),"Agree")</f>
        <v>Agree</v>
      </c>
      <c r="BB229" s="1" t="str">
        <f ca="1">IFERROR(__xludf.DUMMYFUNCTION("""COMPUTED_VALUE"""),"Strongly Disagree")</f>
        <v>Strongly Disagree</v>
      </c>
      <c r="BC229" s="1" t="str">
        <f ca="1">IFERROR(__xludf.DUMMYFUNCTION("""COMPUTED_VALUE"""),"Join in Positive/ Healthy Family Activities, Exercise, Talk to others outside of the department about your hard shift, Participate in Healthy Recreation/Hobbies")</f>
        <v>Join in Positive/ Healthy Family Activities, Exercise, Talk to others outside of the department about your hard shift, Participate in Healthy Recreation/Hobbies</v>
      </c>
      <c r="BD229" s="1" t="str">
        <f ca="1">IFERROR(__xludf.DUMMYFUNCTION("""COMPUTED_VALUE"""),"Never")</f>
        <v>Never</v>
      </c>
      <c r="BF229" s="1">
        <f t="shared" ca="1" si="0"/>
        <v>1</v>
      </c>
      <c r="BG229" s="7">
        <f t="shared" ca="1" si="1"/>
        <v>4</v>
      </c>
      <c r="BH229" s="1">
        <f t="shared" ca="1" si="2"/>
        <v>3</v>
      </c>
      <c r="BI229" s="10">
        <f t="shared" ca="1" si="3"/>
        <v>2</v>
      </c>
      <c r="BJ229" s="10">
        <f t="shared" ca="1" si="4"/>
        <v>3</v>
      </c>
      <c r="BK229" s="10">
        <f t="shared" ca="1" si="5"/>
        <v>2</v>
      </c>
      <c r="BL229" s="10">
        <f t="shared" ref="BL229:BM229" ca="1" si="1362">IF(I229="Yes",1,IF(I229="No",2))</f>
        <v>1</v>
      </c>
      <c r="BM229" s="10">
        <f t="shared" ca="1" si="1362"/>
        <v>1</v>
      </c>
      <c r="BN229" s="10">
        <f t="shared" ca="1" si="7"/>
        <v>2</v>
      </c>
      <c r="BO229" s="10">
        <f t="shared" ref="BO229:BP229" ca="1" si="1363">IF(L229="Strongly Disagree",1,IF(L229="Disagree",2,IF(L229="Neutral",3,IF(L229="Agree",4,IF(L229="Strongly Agree",5)))))</f>
        <v>4</v>
      </c>
      <c r="BP229" s="10">
        <f t="shared" ca="1" si="1363"/>
        <v>2</v>
      </c>
      <c r="BQ229" s="10">
        <f t="shared" ca="1" si="9"/>
        <v>3</v>
      </c>
      <c r="BR229" s="1">
        <f t="shared" ca="1" si="10"/>
        <v>4</v>
      </c>
      <c r="BS229" s="10">
        <f t="shared" ref="BS229:CB229" ca="1" si="1364">IF(P229="Not at all",1,IF(P229="A little bit",2,IF(P229="Moderately",3,IF(P229="Quite a bit",4,IF(P229="Extremely",5)))))</f>
        <v>4</v>
      </c>
      <c r="BT229" s="10">
        <f t="shared" ca="1" si="1364"/>
        <v>3</v>
      </c>
      <c r="BU229" s="10">
        <f t="shared" ca="1" si="1364"/>
        <v>3</v>
      </c>
      <c r="BV229" s="10">
        <f t="shared" ca="1" si="1364"/>
        <v>4</v>
      </c>
      <c r="BW229" s="10">
        <f t="shared" ca="1" si="1364"/>
        <v>4</v>
      </c>
      <c r="BX229" s="10">
        <f t="shared" ca="1" si="1364"/>
        <v>5</v>
      </c>
      <c r="BY229" s="10">
        <f t="shared" ca="1" si="1364"/>
        <v>4</v>
      </c>
      <c r="BZ229" s="10">
        <f t="shared" ca="1" si="1364"/>
        <v>1</v>
      </c>
      <c r="CA229" s="10">
        <f t="shared" ca="1" si="1364"/>
        <v>1</v>
      </c>
      <c r="CB229" s="10">
        <f t="shared" ca="1" si="1364"/>
        <v>5</v>
      </c>
      <c r="CC229" s="10">
        <f t="shared" ca="1" si="12"/>
        <v>3</v>
      </c>
      <c r="CD229" s="10">
        <f t="shared" ref="CD229:CH229" ca="1" si="1365">IF(AA229="Not at all",1,IF(AA229="A little bit",2,IF(AA229="Moderately",3,IF(AA229="Quite a bit",4,IF(AA229="Extremely",5)))))</f>
        <v>3</v>
      </c>
      <c r="CE229" s="10">
        <f t="shared" ca="1" si="1365"/>
        <v>5</v>
      </c>
      <c r="CF229" s="10">
        <f t="shared" ca="1" si="1365"/>
        <v>4</v>
      </c>
      <c r="CG229" s="10">
        <f t="shared" ca="1" si="1365"/>
        <v>1</v>
      </c>
      <c r="CH229" s="10">
        <f t="shared" ca="1" si="1365"/>
        <v>1</v>
      </c>
      <c r="CI229" s="10">
        <f t="shared" ref="CI229:CT229" ca="1" si="1366">IF(AF229="Never",1,IF(AF229="Rarely",2,IF(AF229="Sometimes",3,IF(AF229="Often",4,IF(AF229="Very Often",5)))))</f>
        <v>2</v>
      </c>
      <c r="CJ229" s="10">
        <f t="shared" ca="1" si="1366"/>
        <v>3</v>
      </c>
      <c r="CK229" s="10">
        <f t="shared" ca="1" si="1366"/>
        <v>2</v>
      </c>
      <c r="CL229" s="10">
        <f t="shared" ca="1" si="1366"/>
        <v>3</v>
      </c>
      <c r="CM229" s="10">
        <f t="shared" ca="1" si="1366"/>
        <v>2</v>
      </c>
      <c r="CN229" s="10">
        <f t="shared" ca="1" si="1366"/>
        <v>2</v>
      </c>
      <c r="CO229" s="10">
        <f t="shared" ca="1" si="1366"/>
        <v>1</v>
      </c>
      <c r="CP229" s="10">
        <f t="shared" ca="1" si="1366"/>
        <v>1</v>
      </c>
      <c r="CQ229" s="10">
        <f t="shared" ca="1" si="1366"/>
        <v>2</v>
      </c>
      <c r="CR229" s="10">
        <f t="shared" ca="1" si="1366"/>
        <v>1</v>
      </c>
      <c r="CS229" s="10">
        <f t="shared" ca="1" si="1366"/>
        <v>2</v>
      </c>
      <c r="CT229" s="10">
        <f t="shared" ca="1" si="1366"/>
        <v>1</v>
      </c>
      <c r="CU229" s="10">
        <f t="shared" ca="1" si="15"/>
        <v>1</v>
      </c>
      <c r="CV229" s="1">
        <f t="shared" ref="CV229:DE229" ca="1" si="1367">IF(AS229="Strongly Disagree",1,IF(AS229="Disagree",2,IF(AS229="Neutral",3,IF(AS229="Agree",4,IF(AS229="Strongly Agree",5)))))</f>
        <v>2</v>
      </c>
      <c r="CW229" s="1">
        <f t="shared" ca="1" si="1367"/>
        <v>2</v>
      </c>
      <c r="CX229" s="1">
        <f t="shared" ca="1" si="1367"/>
        <v>2</v>
      </c>
      <c r="CY229" s="1">
        <f t="shared" ca="1" si="1367"/>
        <v>1</v>
      </c>
      <c r="CZ229" s="1">
        <f t="shared" ca="1" si="1367"/>
        <v>2</v>
      </c>
      <c r="DA229" s="1">
        <f t="shared" ca="1" si="1367"/>
        <v>3</v>
      </c>
      <c r="DB229" s="1">
        <f t="shared" ca="1" si="1367"/>
        <v>3</v>
      </c>
      <c r="DC229" s="1">
        <f t="shared" ca="1" si="1367"/>
        <v>2</v>
      </c>
      <c r="DD229" s="1">
        <f t="shared" ca="1" si="1367"/>
        <v>4</v>
      </c>
      <c r="DE229" s="1">
        <f t="shared" ca="1" si="1367"/>
        <v>1</v>
      </c>
      <c r="DG229" s="1">
        <f t="shared" ca="1" si="17"/>
        <v>1</v>
      </c>
    </row>
    <row r="230" spans="1:111" ht="15">
      <c r="A230" s="8">
        <f ca="1">IFERROR(__xludf.DUMMYFUNCTION("""COMPUTED_VALUE"""),43805.5027201273)</f>
        <v>43805.502720127297</v>
      </c>
      <c r="B230" s="1" t="str">
        <f ca="1">IFERROR(__xludf.DUMMYFUNCTION("""COMPUTED_VALUE"""),"Yes")</f>
        <v>Yes</v>
      </c>
      <c r="C230" s="3" t="str">
        <f ca="1">IFERROR(__xludf.DUMMYFUNCTION("""COMPUTED_VALUE"""),"Sworn Officer")</f>
        <v>Sworn Officer</v>
      </c>
      <c r="D230" s="1" t="str">
        <f ca="1">IFERROR(__xludf.DUMMYFUNCTION("""COMPUTED_VALUE"""),"20+ years")</f>
        <v>20+ years</v>
      </c>
      <c r="E230" s="1" t="str">
        <f ca="1">IFERROR(__xludf.DUMMYFUNCTION("""COMPUTED_VALUE"""),"A little bit")</f>
        <v>A little bit</v>
      </c>
      <c r="F230" s="1" t="str">
        <f ca="1">IFERROR(__xludf.DUMMYFUNCTION("""COMPUTED_VALUE"""),"No")</f>
        <v>No</v>
      </c>
      <c r="G230" s="1" t="str">
        <f ca="1">IFERROR(__xludf.DUMMYFUNCTION("""COMPUTED_VALUE"""),"Never")</f>
        <v>Never</v>
      </c>
      <c r="H230" s="1" t="str">
        <f ca="1">IFERROR(__xludf.DUMMYFUNCTION("""COMPUTED_VALUE"""),"Moderately")</f>
        <v>Moderately</v>
      </c>
      <c r="I230" s="1" t="str">
        <f ca="1">IFERROR(__xludf.DUMMYFUNCTION("""COMPUTED_VALUE"""),"Yes")</f>
        <v>Yes</v>
      </c>
      <c r="J230" s="1" t="str">
        <f ca="1">IFERROR(__xludf.DUMMYFUNCTION("""COMPUTED_VALUE"""),"Yes")</f>
        <v>Yes</v>
      </c>
      <c r="K230" s="1" t="str">
        <f ca="1">IFERROR(__xludf.DUMMYFUNCTION("""COMPUTED_VALUE"""),"Rarely")</f>
        <v>Rarely</v>
      </c>
      <c r="L230" s="1" t="str">
        <f ca="1">IFERROR(__xludf.DUMMYFUNCTION("""COMPUTED_VALUE"""),"Neutral")</f>
        <v>Neutral</v>
      </c>
      <c r="M230" s="1" t="str">
        <f ca="1">IFERROR(__xludf.DUMMYFUNCTION("""COMPUTED_VALUE"""),"Neutral")</f>
        <v>Neutral</v>
      </c>
      <c r="N230" s="1" t="str">
        <f ca="1">IFERROR(__xludf.DUMMYFUNCTION("""COMPUTED_VALUE"""),"Moderately")</f>
        <v>Moderately</v>
      </c>
      <c r="O230" s="1" t="str">
        <f ca="1">IFERROR(__xludf.DUMMYFUNCTION("""COMPUTED_VALUE"""),"Disagree")</f>
        <v>Disagree</v>
      </c>
      <c r="P230" s="1" t="str">
        <f ca="1">IFERROR(__xludf.DUMMYFUNCTION("""COMPUTED_VALUE"""),"Moderately")</f>
        <v>Moderately</v>
      </c>
      <c r="Q230" s="1" t="str">
        <f ca="1">IFERROR(__xludf.DUMMYFUNCTION("""COMPUTED_VALUE"""),"Quite a bit")</f>
        <v>Quite a bit</v>
      </c>
      <c r="R230" s="1" t="str">
        <f ca="1">IFERROR(__xludf.DUMMYFUNCTION("""COMPUTED_VALUE"""),"Quite a bit")</f>
        <v>Quite a bit</v>
      </c>
      <c r="S230" s="1" t="str">
        <f ca="1">IFERROR(__xludf.DUMMYFUNCTION("""COMPUTED_VALUE"""),"Not at all")</f>
        <v>Not at all</v>
      </c>
      <c r="T230" s="1" t="str">
        <f ca="1">IFERROR(__xludf.DUMMYFUNCTION("""COMPUTED_VALUE"""),"Not at all")</f>
        <v>Not at all</v>
      </c>
      <c r="U230" s="1" t="str">
        <f ca="1">IFERROR(__xludf.DUMMYFUNCTION("""COMPUTED_VALUE"""),"Not at all")</f>
        <v>Not at all</v>
      </c>
      <c r="V230" s="1" t="str">
        <f ca="1">IFERROR(__xludf.DUMMYFUNCTION("""COMPUTED_VALUE"""),"Not at all")</f>
        <v>Not at all</v>
      </c>
      <c r="W230" s="1" t="str">
        <f ca="1">IFERROR(__xludf.DUMMYFUNCTION("""COMPUTED_VALUE"""),"Extremely")</f>
        <v>Extremely</v>
      </c>
      <c r="X230" s="1" t="str">
        <f ca="1">IFERROR(__xludf.DUMMYFUNCTION("""COMPUTED_VALUE"""),"Extremely")</f>
        <v>Extremely</v>
      </c>
      <c r="Y230" s="1" t="str">
        <f ca="1">IFERROR(__xludf.DUMMYFUNCTION("""COMPUTED_VALUE"""),"Moderately")</f>
        <v>Moderately</v>
      </c>
      <c r="Z230" s="1" t="str">
        <f ca="1">IFERROR(__xludf.DUMMYFUNCTION("""COMPUTED_VALUE"""),"Negatively")</f>
        <v>Negatively</v>
      </c>
      <c r="AA230" s="1" t="str">
        <f ca="1">IFERROR(__xludf.DUMMYFUNCTION("""COMPUTED_VALUE"""),"Not at all")</f>
        <v>Not at all</v>
      </c>
      <c r="AB230" s="1" t="str">
        <f ca="1">IFERROR(__xludf.DUMMYFUNCTION("""COMPUTED_VALUE"""),"Quite a bit")</f>
        <v>Quite a bit</v>
      </c>
      <c r="AC230" s="1" t="str">
        <f ca="1">IFERROR(__xludf.DUMMYFUNCTION("""COMPUTED_VALUE"""),"Quite a bit")</f>
        <v>Quite a bit</v>
      </c>
      <c r="AD230" s="1" t="str">
        <f ca="1">IFERROR(__xludf.DUMMYFUNCTION("""COMPUTED_VALUE"""),"Not at all")</f>
        <v>Not at all</v>
      </c>
      <c r="AE230" s="1" t="str">
        <f ca="1">IFERROR(__xludf.DUMMYFUNCTION("""COMPUTED_VALUE"""),"Not at all")</f>
        <v>Not at all</v>
      </c>
      <c r="AF230" s="1" t="str">
        <f ca="1">IFERROR(__xludf.DUMMYFUNCTION("""COMPUTED_VALUE"""),"Never")</f>
        <v>Never</v>
      </c>
      <c r="AG230" s="1" t="str">
        <f ca="1">IFERROR(__xludf.DUMMYFUNCTION("""COMPUTED_VALUE"""),"Rarely")</f>
        <v>Rarely</v>
      </c>
      <c r="AH230" s="1" t="str">
        <f ca="1">IFERROR(__xludf.DUMMYFUNCTION("""COMPUTED_VALUE"""),"Never")</f>
        <v>Never</v>
      </c>
      <c r="AI230" s="1" t="str">
        <f ca="1">IFERROR(__xludf.DUMMYFUNCTION("""COMPUTED_VALUE"""),"Often")</f>
        <v>Often</v>
      </c>
      <c r="AJ230" s="1" t="str">
        <f ca="1">IFERROR(__xludf.DUMMYFUNCTION("""COMPUTED_VALUE"""),"Rarely")</f>
        <v>Rarely</v>
      </c>
      <c r="AK230" s="1" t="str">
        <f ca="1">IFERROR(__xludf.DUMMYFUNCTION("""COMPUTED_VALUE"""),"Sometimes")</f>
        <v>Sometimes</v>
      </c>
      <c r="AL230" s="1" t="str">
        <f ca="1">IFERROR(__xludf.DUMMYFUNCTION("""COMPUTED_VALUE"""),"Never")</f>
        <v>Never</v>
      </c>
      <c r="AM230" s="1" t="str">
        <f ca="1">IFERROR(__xludf.DUMMYFUNCTION("""COMPUTED_VALUE"""),"Never")</f>
        <v>Never</v>
      </c>
      <c r="AN230" s="1" t="str">
        <f ca="1">IFERROR(__xludf.DUMMYFUNCTION("""COMPUTED_VALUE"""),"Never")</f>
        <v>Never</v>
      </c>
      <c r="AO230" s="1" t="str">
        <f ca="1">IFERROR(__xludf.DUMMYFUNCTION("""COMPUTED_VALUE"""),"Never")</f>
        <v>Never</v>
      </c>
      <c r="AP230" s="1" t="str">
        <f ca="1">IFERROR(__xludf.DUMMYFUNCTION("""COMPUTED_VALUE"""),"Never")</f>
        <v>Never</v>
      </c>
      <c r="AQ230" s="1" t="str">
        <f ca="1">IFERROR(__xludf.DUMMYFUNCTION("""COMPUTED_VALUE"""),"Rarely")</f>
        <v>Rarely</v>
      </c>
      <c r="AR230" s="1" t="str">
        <f ca="1">IFERROR(__xludf.DUMMYFUNCTION("""COMPUTED_VALUE"""),"Just After Stressful Events")</f>
        <v>Just After Stressful Events</v>
      </c>
      <c r="AS230" s="1" t="str">
        <f ca="1">IFERROR(__xludf.DUMMYFUNCTION("""COMPUTED_VALUE"""),"Neutral")</f>
        <v>Neutral</v>
      </c>
      <c r="AT230" s="1" t="str">
        <f ca="1">IFERROR(__xludf.DUMMYFUNCTION("""COMPUTED_VALUE"""),"Neutral")</f>
        <v>Neutral</v>
      </c>
      <c r="AU230" s="1" t="str">
        <f ca="1">IFERROR(__xludf.DUMMYFUNCTION("""COMPUTED_VALUE"""),"Agree")</f>
        <v>Agree</v>
      </c>
      <c r="AV230" s="1" t="str">
        <f ca="1">IFERROR(__xludf.DUMMYFUNCTION("""COMPUTED_VALUE"""),"Agree")</f>
        <v>Agree</v>
      </c>
      <c r="AW230" s="1" t="str">
        <f ca="1">IFERROR(__xludf.DUMMYFUNCTION("""COMPUTED_VALUE"""),"Strongly Agree")</f>
        <v>Strongly Agree</v>
      </c>
      <c r="AX230" s="1" t="str">
        <f ca="1">IFERROR(__xludf.DUMMYFUNCTION("""COMPUTED_VALUE"""),"Agree")</f>
        <v>Agree</v>
      </c>
      <c r="AY230" s="1" t="str">
        <f ca="1">IFERROR(__xludf.DUMMYFUNCTION("""COMPUTED_VALUE"""),"Strongly Agree")</f>
        <v>Strongly Agree</v>
      </c>
      <c r="AZ230" s="1" t="str">
        <f ca="1">IFERROR(__xludf.DUMMYFUNCTION("""COMPUTED_VALUE"""),"Agree")</f>
        <v>Agree</v>
      </c>
      <c r="BA230" s="1" t="str">
        <f ca="1">IFERROR(__xludf.DUMMYFUNCTION("""COMPUTED_VALUE"""),"Neutral")</f>
        <v>Neutral</v>
      </c>
      <c r="BB230" s="1" t="str">
        <f ca="1">IFERROR(__xludf.DUMMYFUNCTION("""COMPUTED_VALUE"""),"Agree")</f>
        <v>Agree</v>
      </c>
      <c r="BC230" s="1" t="str">
        <f ca="1">IFERROR(__xludf.DUMMYFUNCTION("""COMPUTED_VALUE"""),"Isolate Yourself, Exercise, Meditation/ Mindfulness, Participate in Healthy Recreation/Hobbies, Talk to only those inside the department about your hard shift")</f>
        <v>Isolate Yourself, Exercise, Meditation/ Mindfulness, Participate in Healthy Recreation/Hobbies, Talk to only those inside the department about your hard shift</v>
      </c>
      <c r="BD230" s="1" t="str">
        <f ca="1">IFERROR(__xludf.DUMMYFUNCTION("""COMPUTED_VALUE"""),"Never")</f>
        <v>Never</v>
      </c>
      <c r="BF230" s="1">
        <f t="shared" ca="1" si="0"/>
        <v>1</v>
      </c>
      <c r="BG230" s="7">
        <f t="shared" ca="1" si="1"/>
        <v>4</v>
      </c>
      <c r="BH230" s="1">
        <f t="shared" ca="1" si="2"/>
        <v>2</v>
      </c>
      <c r="BI230" s="10">
        <f t="shared" ca="1" si="3"/>
        <v>2</v>
      </c>
      <c r="BJ230" s="10">
        <f t="shared" ca="1" si="4"/>
        <v>1</v>
      </c>
      <c r="BK230" s="10">
        <f t="shared" ca="1" si="5"/>
        <v>3</v>
      </c>
      <c r="BL230" s="10">
        <f t="shared" ref="BL230:BM230" ca="1" si="1368">IF(I230="Yes",1,IF(I230="No",2))</f>
        <v>1</v>
      </c>
      <c r="BM230" s="10">
        <f t="shared" ca="1" si="1368"/>
        <v>1</v>
      </c>
      <c r="BN230" s="10">
        <f t="shared" ca="1" si="7"/>
        <v>2</v>
      </c>
      <c r="BO230" s="10">
        <f t="shared" ref="BO230:BP230" ca="1" si="1369">IF(L230="Strongly Disagree",1,IF(L230="Disagree",2,IF(L230="Neutral",3,IF(L230="Agree",4,IF(L230="Strongly Agree",5)))))</f>
        <v>3</v>
      </c>
      <c r="BP230" s="10">
        <f t="shared" ca="1" si="1369"/>
        <v>3</v>
      </c>
      <c r="BQ230" s="10">
        <f t="shared" ca="1" si="9"/>
        <v>3</v>
      </c>
      <c r="BR230" s="1">
        <f t="shared" ca="1" si="10"/>
        <v>2</v>
      </c>
      <c r="BS230" s="10">
        <f t="shared" ref="BS230:CB230" ca="1" si="1370">IF(P230="Not at all",1,IF(P230="A little bit",2,IF(P230="Moderately",3,IF(P230="Quite a bit",4,IF(P230="Extremely",5)))))</f>
        <v>3</v>
      </c>
      <c r="BT230" s="10">
        <f t="shared" ca="1" si="1370"/>
        <v>4</v>
      </c>
      <c r="BU230" s="10">
        <f t="shared" ca="1" si="1370"/>
        <v>4</v>
      </c>
      <c r="BV230" s="10">
        <f t="shared" ca="1" si="1370"/>
        <v>1</v>
      </c>
      <c r="BW230" s="10">
        <f t="shared" ca="1" si="1370"/>
        <v>1</v>
      </c>
      <c r="BX230" s="10">
        <f t="shared" ca="1" si="1370"/>
        <v>1</v>
      </c>
      <c r="BY230" s="10">
        <f t="shared" ca="1" si="1370"/>
        <v>1</v>
      </c>
      <c r="BZ230" s="10">
        <f t="shared" ca="1" si="1370"/>
        <v>5</v>
      </c>
      <c r="CA230" s="10">
        <f t="shared" ca="1" si="1370"/>
        <v>5</v>
      </c>
      <c r="CB230" s="10">
        <f t="shared" ca="1" si="1370"/>
        <v>3</v>
      </c>
      <c r="CC230" s="10">
        <f t="shared" ca="1" si="12"/>
        <v>1</v>
      </c>
      <c r="CD230" s="10">
        <f t="shared" ref="CD230:CH230" ca="1" si="1371">IF(AA230="Not at all",1,IF(AA230="A little bit",2,IF(AA230="Moderately",3,IF(AA230="Quite a bit",4,IF(AA230="Extremely",5)))))</f>
        <v>1</v>
      </c>
      <c r="CE230" s="10">
        <f t="shared" ca="1" si="1371"/>
        <v>4</v>
      </c>
      <c r="CF230" s="10">
        <f t="shared" ca="1" si="1371"/>
        <v>4</v>
      </c>
      <c r="CG230" s="10">
        <f t="shared" ca="1" si="1371"/>
        <v>1</v>
      </c>
      <c r="CH230" s="10">
        <f t="shared" ca="1" si="1371"/>
        <v>1</v>
      </c>
      <c r="CI230" s="10">
        <f t="shared" ref="CI230:CT230" ca="1" si="1372">IF(AF230="Never",1,IF(AF230="Rarely",2,IF(AF230="Sometimes",3,IF(AF230="Often",4,IF(AF230="Very Often",5)))))</f>
        <v>1</v>
      </c>
      <c r="CJ230" s="10">
        <f t="shared" ca="1" si="1372"/>
        <v>2</v>
      </c>
      <c r="CK230" s="10">
        <f t="shared" ca="1" si="1372"/>
        <v>1</v>
      </c>
      <c r="CL230" s="10">
        <f t="shared" ca="1" si="1372"/>
        <v>4</v>
      </c>
      <c r="CM230" s="10">
        <f t="shared" ca="1" si="1372"/>
        <v>2</v>
      </c>
      <c r="CN230" s="10">
        <f t="shared" ca="1" si="1372"/>
        <v>3</v>
      </c>
      <c r="CO230" s="10">
        <f t="shared" ca="1" si="1372"/>
        <v>1</v>
      </c>
      <c r="CP230" s="10">
        <f t="shared" ca="1" si="1372"/>
        <v>1</v>
      </c>
      <c r="CQ230" s="10">
        <f t="shared" ca="1" si="1372"/>
        <v>1</v>
      </c>
      <c r="CR230" s="10">
        <f t="shared" ca="1" si="1372"/>
        <v>1</v>
      </c>
      <c r="CS230" s="10">
        <f t="shared" ca="1" si="1372"/>
        <v>1</v>
      </c>
      <c r="CT230" s="10">
        <f t="shared" ca="1" si="1372"/>
        <v>2</v>
      </c>
      <c r="CU230" s="10">
        <f t="shared" ca="1" si="15"/>
        <v>2</v>
      </c>
      <c r="CV230" s="1">
        <f t="shared" ref="CV230:DE230" ca="1" si="1373">IF(AS230="Strongly Disagree",1,IF(AS230="Disagree",2,IF(AS230="Neutral",3,IF(AS230="Agree",4,IF(AS230="Strongly Agree",5)))))</f>
        <v>3</v>
      </c>
      <c r="CW230" s="1">
        <f t="shared" ca="1" si="1373"/>
        <v>3</v>
      </c>
      <c r="CX230" s="1">
        <f t="shared" ca="1" si="1373"/>
        <v>4</v>
      </c>
      <c r="CY230" s="1">
        <f t="shared" ca="1" si="1373"/>
        <v>4</v>
      </c>
      <c r="CZ230" s="1">
        <f t="shared" ca="1" si="1373"/>
        <v>5</v>
      </c>
      <c r="DA230" s="1">
        <f t="shared" ca="1" si="1373"/>
        <v>4</v>
      </c>
      <c r="DB230" s="1">
        <f t="shared" ca="1" si="1373"/>
        <v>5</v>
      </c>
      <c r="DC230" s="1">
        <f t="shared" ca="1" si="1373"/>
        <v>4</v>
      </c>
      <c r="DD230" s="1">
        <f t="shared" ca="1" si="1373"/>
        <v>3</v>
      </c>
      <c r="DE230" s="1">
        <f t="shared" ca="1" si="1373"/>
        <v>4</v>
      </c>
      <c r="DG230" s="1">
        <f t="shared" ca="1" si="17"/>
        <v>1</v>
      </c>
    </row>
    <row r="231" spans="1:111" ht="15">
      <c r="A231" s="8">
        <f ca="1">IFERROR(__xludf.DUMMYFUNCTION("""COMPUTED_VALUE"""),43805.67737375)</f>
        <v>43805.677373749997</v>
      </c>
      <c r="B231" s="1" t="str">
        <f ca="1">IFERROR(__xludf.DUMMYFUNCTION("""COMPUTED_VALUE"""),"Yes")</f>
        <v>Yes</v>
      </c>
      <c r="C231" s="3" t="str">
        <f ca="1">IFERROR(__xludf.DUMMYFUNCTION("""COMPUTED_VALUE"""),"Sworn Officer")</f>
        <v>Sworn Officer</v>
      </c>
      <c r="D231" s="1" t="str">
        <f ca="1">IFERROR(__xludf.DUMMYFUNCTION("""COMPUTED_VALUE"""),"")</f>
        <v/>
      </c>
      <c r="E231" s="1" t="str">
        <f ca="1">IFERROR(__xludf.DUMMYFUNCTION("""COMPUTED_VALUE"""),"A little bit")</f>
        <v>A little bit</v>
      </c>
      <c r="F231" s="1" t="str">
        <f ca="1">IFERROR(__xludf.DUMMYFUNCTION("""COMPUTED_VALUE"""),"No")</f>
        <v>No</v>
      </c>
      <c r="G231" s="1" t="str">
        <f ca="1">IFERROR(__xludf.DUMMYFUNCTION("""COMPUTED_VALUE"""),"Never")</f>
        <v>Never</v>
      </c>
      <c r="H231" s="1" t="str">
        <f ca="1">IFERROR(__xludf.DUMMYFUNCTION("""COMPUTED_VALUE"""),"Moderately")</f>
        <v>Moderately</v>
      </c>
      <c r="I231" s="1" t="str">
        <f ca="1">IFERROR(__xludf.DUMMYFUNCTION("""COMPUTED_VALUE"""),"No")</f>
        <v>No</v>
      </c>
      <c r="J231" s="1" t="str">
        <f ca="1">IFERROR(__xludf.DUMMYFUNCTION("""COMPUTED_VALUE"""),"Yes")</f>
        <v>Yes</v>
      </c>
      <c r="K231" s="1" t="str">
        <f ca="1">IFERROR(__xludf.DUMMYFUNCTION("""COMPUTED_VALUE"""),"Rarely")</f>
        <v>Rarely</v>
      </c>
      <c r="L231" s="1" t="str">
        <f ca="1">IFERROR(__xludf.DUMMYFUNCTION("""COMPUTED_VALUE"""),"Agree")</f>
        <v>Agree</v>
      </c>
      <c r="M231" s="1" t="str">
        <f ca="1">IFERROR(__xludf.DUMMYFUNCTION("""COMPUTED_VALUE"""),"Neutral")</f>
        <v>Neutral</v>
      </c>
      <c r="N231" s="1" t="str">
        <f ca="1">IFERROR(__xludf.DUMMYFUNCTION("""COMPUTED_VALUE"""),"Not at all")</f>
        <v>Not at all</v>
      </c>
      <c r="O231" s="1" t="str">
        <f ca="1">IFERROR(__xludf.DUMMYFUNCTION("""COMPUTED_VALUE"""),"Agree")</f>
        <v>Agree</v>
      </c>
      <c r="P231" s="1" t="str">
        <f ca="1">IFERROR(__xludf.DUMMYFUNCTION("""COMPUTED_VALUE"""),"Moderately")</f>
        <v>Moderately</v>
      </c>
      <c r="Q231" s="1" t="str">
        <f ca="1">IFERROR(__xludf.DUMMYFUNCTION("""COMPUTED_VALUE"""),"Quite a bit")</f>
        <v>Quite a bit</v>
      </c>
      <c r="R231" s="1" t="str">
        <f ca="1">IFERROR(__xludf.DUMMYFUNCTION("""COMPUTED_VALUE"""),"Quite a bit")</f>
        <v>Quite a bit</v>
      </c>
      <c r="S231" s="1" t="str">
        <f ca="1">IFERROR(__xludf.DUMMYFUNCTION("""COMPUTED_VALUE"""),"Not at all")</f>
        <v>Not at all</v>
      </c>
      <c r="T231" s="1" t="str">
        <f ca="1">IFERROR(__xludf.DUMMYFUNCTION("""COMPUTED_VALUE"""),"A little bit")</f>
        <v>A little bit</v>
      </c>
      <c r="U231" s="1" t="str">
        <f ca="1">IFERROR(__xludf.DUMMYFUNCTION("""COMPUTED_VALUE"""),"Moderately")</f>
        <v>Moderately</v>
      </c>
      <c r="V231" s="1" t="str">
        <f ca="1">IFERROR(__xludf.DUMMYFUNCTION("""COMPUTED_VALUE"""),"Quite a bit")</f>
        <v>Quite a bit</v>
      </c>
      <c r="W231" s="1" t="str">
        <f ca="1">IFERROR(__xludf.DUMMYFUNCTION("""COMPUTED_VALUE"""),"Moderately")</f>
        <v>Moderately</v>
      </c>
      <c r="X231" s="1" t="str">
        <f ca="1">IFERROR(__xludf.DUMMYFUNCTION("""COMPUTED_VALUE"""),"Moderately")</f>
        <v>Moderately</v>
      </c>
      <c r="Y231" s="1" t="str">
        <f ca="1">IFERROR(__xludf.DUMMYFUNCTION("""COMPUTED_VALUE"""),"Extremely")</f>
        <v>Extremely</v>
      </c>
      <c r="Z231" s="1" t="str">
        <f ca="1">IFERROR(__xludf.DUMMYFUNCTION("""COMPUTED_VALUE"""),"Positively")</f>
        <v>Positively</v>
      </c>
      <c r="AA231" s="1" t="str">
        <f ca="1">IFERROR(__xludf.DUMMYFUNCTION("""COMPUTED_VALUE"""),"Moderately")</f>
        <v>Moderately</v>
      </c>
      <c r="AB231" s="1" t="str">
        <f ca="1">IFERROR(__xludf.DUMMYFUNCTION("""COMPUTED_VALUE"""),"Extremely")</f>
        <v>Extremely</v>
      </c>
      <c r="AC231" s="1" t="str">
        <f ca="1">IFERROR(__xludf.DUMMYFUNCTION("""COMPUTED_VALUE"""),"Extremely")</f>
        <v>Extremely</v>
      </c>
      <c r="AD231" s="1" t="str">
        <f ca="1">IFERROR(__xludf.DUMMYFUNCTION("""COMPUTED_VALUE"""),"Not at all")</f>
        <v>Not at all</v>
      </c>
      <c r="AE231" s="1" t="str">
        <f ca="1">IFERROR(__xludf.DUMMYFUNCTION("""COMPUTED_VALUE"""),"Quite a bit")</f>
        <v>Quite a bit</v>
      </c>
      <c r="AF231" s="1" t="str">
        <f ca="1">IFERROR(__xludf.DUMMYFUNCTION("""COMPUTED_VALUE"""),"Sometimes")</f>
        <v>Sometimes</v>
      </c>
      <c r="AG231" s="1" t="str">
        <f ca="1">IFERROR(__xludf.DUMMYFUNCTION("""COMPUTED_VALUE"""),"Rarely")</f>
        <v>Rarely</v>
      </c>
      <c r="AH231" s="1" t="str">
        <f ca="1">IFERROR(__xludf.DUMMYFUNCTION("""COMPUTED_VALUE"""),"Sometimes")</f>
        <v>Sometimes</v>
      </c>
      <c r="AI231" s="1" t="str">
        <f ca="1">IFERROR(__xludf.DUMMYFUNCTION("""COMPUTED_VALUE"""),"Sometimes")</f>
        <v>Sometimes</v>
      </c>
      <c r="AJ231" s="1" t="str">
        <f ca="1">IFERROR(__xludf.DUMMYFUNCTION("""COMPUTED_VALUE"""),"Rarely")</f>
        <v>Rarely</v>
      </c>
      <c r="AK231" s="1" t="str">
        <f ca="1">IFERROR(__xludf.DUMMYFUNCTION("""COMPUTED_VALUE"""),"Rarely")</f>
        <v>Rarely</v>
      </c>
      <c r="AL231" s="1" t="str">
        <f ca="1">IFERROR(__xludf.DUMMYFUNCTION("""COMPUTED_VALUE"""),"Sometimes")</f>
        <v>Sometimes</v>
      </c>
      <c r="AM231" s="1" t="str">
        <f ca="1">IFERROR(__xludf.DUMMYFUNCTION("""COMPUTED_VALUE"""),"Rarely")</f>
        <v>Rarely</v>
      </c>
      <c r="AN231" s="1" t="str">
        <f ca="1">IFERROR(__xludf.DUMMYFUNCTION("""COMPUTED_VALUE"""),"Never")</f>
        <v>Never</v>
      </c>
      <c r="AO231" s="1" t="str">
        <f ca="1">IFERROR(__xludf.DUMMYFUNCTION("""COMPUTED_VALUE"""),"Never")</f>
        <v>Never</v>
      </c>
      <c r="AP231" s="1" t="str">
        <f ca="1">IFERROR(__xludf.DUMMYFUNCTION("""COMPUTED_VALUE"""),"Rarely")</f>
        <v>Rarely</v>
      </c>
      <c r="AQ231" s="1" t="str">
        <f ca="1">IFERROR(__xludf.DUMMYFUNCTION("""COMPUTED_VALUE"""),"Never")</f>
        <v>Never</v>
      </c>
      <c r="AR231" s="1" t="str">
        <f ca="1">IFERROR(__xludf.DUMMYFUNCTION("""COMPUTED_VALUE"""),"Never")</f>
        <v>Never</v>
      </c>
      <c r="AS231" s="1" t="str">
        <f ca="1">IFERROR(__xludf.DUMMYFUNCTION("""COMPUTED_VALUE"""),"Neutral")</f>
        <v>Neutral</v>
      </c>
      <c r="AT231" s="1" t="str">
        <f ca="1">IFERROR(__xludf.DUMMYFUNCTION("""COMPUTED_VALUE"""),"Strongly Disagree")</f>
        <v>Strongly Disagree</v>
      </c>
      <c r="AU231" s="1" t="str">
        <f ca="1">IFERROR(__xludf.DUMMYFUNCTION("""COMPUTED_VALUE"""),"Agree")</f>
        <v>Agree</v>
      </c>
      <c r="AV231" s="1" t="str">
        <f ca="1">IFERROR(__xludf.DUMMYFUNCTION("""COMPUTED_VALUE"""),"Strongly Disagree")</f>
        <v>Strongly Disagree</v>
      </c>
      <c r="AW231" s="1" t="str">
        <f ca="1">IFERROR(__xludf.DUMMYFUNCTION("""COMPUTED_VALUE"""),"Strongly Disagree")</f>
        <v>Strongly Disagree</v>
      </c>
      <c r="AX231" s="1" t="str">
        <f ca="1">IFERROR(__xludf.DUMMYFUNCTION("""COMPUTED_VALUE"""),"Disagree")</f>
        <v>Disagree</v>
      </c>
      <c r="AY231" s="1" t="str">
        <f ca="1">IFERROR(__xludf.DUMMYFUNCTION("""COMPUTED_VALUE"""),"Neutral")</f>
        <v>Neutral</v>
      </c>
      <c r="AZ231" s="1" t="str">
        <f ca="1">IFERROR(__xludf.DUMMYFUNCTION("""COMPUTED_VALUE"""),"Neutral")</f>
        <v>Neutral</v>
      </c>
      <c r="BA231" s="1" t="str">
        <f ca="1">IFERROR(__xludf.DUMMYFUNCTION("""COMPUTED_VALUE"""),"Agree")</f>
        <v>Agree</v>
      </c>
      <c r="BB231" s="1" t="str">
        <f ca="1">IFERROR(__xludf.DUMMYFUNCTION("""COMPUTED_VALUE"""),"Disagree")</f>
        <v>Disagree</v>
      </c>
      <c r="BC231" s="1" t="str">
        <f ca="1">IFERROR(__xludf.DUMMYFUNCTION("""COMPUTED_VALUE"""),"Exercise, Participate in Healthy Recreation/Hobbies")</f>
        <v>Exercise, Participate in Healthy Recreation/Hobbies</v>
      </c>
      <c r="BD231" s="1" t="str">
        <f ca="1">IFERROR(__xludf.DUMMYFUNCTION("""COMPUTED_VALUE"""),"Rarely")</f>
        <v>Rarely</v>
      </c>
      <c r="BF231" s="1">
        <f t="shared" ca="1" si="0"/>
        <v>1</v>
      </c>
      <c r="BG231" s="7" t="b">
        <f t="shared" ca="1" si="1"/>
        <v>0</v>
      </c>
      <c r="BH231" s="1">
        <f t="shared" ca="1" si="2"/>
        <v>2</v>
      </c>
      <c r="BI231" s="10">
        <f t="shared" ca="1" si="3"/>
        <v>2</v>
      </c>
      <c r="BJ231" s="10">
        <f t="shared" ca="1" si="4"/>
        <v>1</v>
      </c>
      <c r="BK231" s="10">
        <f t="shared" ca="1" si="5"/>
        <v>3</v>
      </c>
      <c r="BL231" s="10">
        <f t="shared" ref="BL231:BM231" ca="1" si="1374">IF(I231="Yes",1,IF(I231="No",2))</f>
        <v>2</v>
      </c>
      <c r="BM231" s="10">
        <f t="shared" ca="1" si="1374"/>
        <v>1</v>
      </c>
      <c r="BN231" s="10">
        <f t="shared" ca="1" si="7"/>
        <v>2</v>
      </c>
      <c r="BO231" s="10">
        <f t="shared" ref="BO231:BP231" ca="1" si="1375">IF(L231="Strongly Disagree",1,IF(L231="Disagree",2,IF(L231="Neutral",3,IF(L231="Agree",4,IF(L231="Strongly Agree",5)))))</f>
        <v>4</v>
      </c>
      <c r="BP231" s="10">
        <f t="shared" ca="1" si="1375"/>
        <v>3</v>
      </c>
      <c r="BQ231" s="10">
        <f t="shared" ca="1" si="9"/>
        <v>1</v>
      </c>
      <c r="BR231" s="1">
        <f t="shared" ca="1" si="10"/>
        <v>4</v>
      </c>
      <c r="BS231" s="10">
        <f t="shared" ref="BS231:CB231" ca="1" si="1376">IF(P231="Not at all",1,IF(P231="A little bit",2,IF(P231="Moderately",3,IF(P231="Quite a bit",4,IF(P231="Extremely",5)))))</f>
        <v>3</v>
      </c>
      <c r="BT231" s="10">
        <f t="shared" ca="1" si="1376"/>
        <v>4</v>
      </c>
      <c r="BU231" s="10">
        <f t="shared" ca="1" si="1376"/>
        <v>4</v>
      </c>
      <c r="BV231" s="10">
        <f t="shared" ca="1" si="1376"/>
        <v>1</v>
      </c>
      <c r="BW231" s="10">
        <f t="shared" ca="1" si="1376"/>
        <v>2</v>
      </c>
      <c r="BX231" s="10">
        <f t="shared" ca="1" si="1376"/>
        <v>3</v>
      </c>
      <c r="BY231" s="10">
        <f t="shared" ca="1" si="1376"/>
        <v>4</v>
      </c>
      <c r="BZ231" s="10">
        <f t="shared" ca="1" si="1376"/>
        <v>3</v>
      </c>
      <c r="CA231" s="10">
        <f t="shared" ca="1" si="1376"/>
        <v>3</v>
      </c>
      <c r="CB231" s="10">
        <f t="shared" ca="1" si="1376"/>
        <v>5</v>
      </c>
      <c r="CC231" s="10">
        <f t="shared" ca="1" si="12"/>
        <v>2</v>
      </c>
      <c r="CD231" s="10">
        <f t="shared" ref="CD231:CH231" ca="1" si="1377">IF(AA231="Not at all",1,IF(AA231="A little bit",2,IF(AA231="Moderately",3,IF(AA231="Quite a bit",4,IF(AA231="Extremely",5)))))</f>
        <v>3</v>
      </c>
      <c r="CE231" s="10">
        <f t="shared" ca="1" si="1377"/>
        <v>5</v>
      </c>
      <c r="CF231" s="10">
        <f t="shared" ca="1" si="1377"/>
        <v>5</v>
      </c>
      <c r="CG231" s="10">
        <f t="shared" ca="1" si="1377"/>
        <v>1</v>
      </c>
      <c r="CH231" s="10">
        <f t="shared" ca="1" si="1377"/>
        <v>4</v>
      </c>
      <c r="CI231" s="10">
        <f t="shared" ref="CI231:CT231" ca="1" si="1378">IF(AF231="Never",1,IF(AF231="Rarely",2,IF(AF231="Sometimes",3,IF(AF231="Often",4,IF(AF231="Very Often",5)))))</f>
        <v>3</v>
      </c>
      <c r="CJ231" s="10">
        <f t="shared" ca="1" si="1378"/>
        <v>2</v>
      </c>
      <c r="CK231" s="10">
        <f t="shared" ca="1" si="1378"/>
        <v>3</v>
      </c>
      <c r="CL231" s="10">
        <f t="shared" ca="1" si="1378"/>
        <v>3</v>
      </c>
      <c r="CM231" s="10">
        <f t="shared" ca="1" si="1378"/>
        <v>2</v>
      </c>
      <c r="CN231" s="10">
        <f t="shared" ca="1" si="1378"/>
        <v>2</v>
      </c>
      <c r="CO231" s="10">
        <f t="shared" ca="1" si="1378"/>
        <v>3</v>
      </c>
      <c r="CP231" s="10">
        <f t="shared" ca="1" si="1378"/>
        <v>2</v>
      </c>
      <c r="CQ231" s="10">
        <f t="shared" ca="1" si="1378"/>
        <v>1</v>
      </c>
      <c r="CR231" s="10">
        <f t="shared" ca="1" si="1378"/>
        <v>1</v>
      </c>
      <c r="CS231" s="10">
        <f t="shared" ca="1" si="1378"/>
        <v>2</v>
      </c>
      <c r="CT231" s="10">
        <f t="shared" ca="1" si="1378"/>
        <v>1</v>
      </c>
      <c r="CU231" s="10">
        <f t="shared" ca="1" si="15"/>
        <v>1</v>
      </c>
      <c r="CV231" s="1">
        <f t="shared" ref="CV231:DE231" ca="1" si="1379">IF(AS231="Strongly Disagree",1,IF(AS231="Disagree",2,IF(AS231="Neutral",3,IF(AS231="Agree",4,IF(AS231="Strongly Agree",5)))))</f>
        <v>3</v>
      </c>
      <c r="CW231" s="1">
        <f t="shared" ca="1" si="1379"/>
        <v>1</v>
      </c>
      <c r="CX231" s="1">
        <f t="shared" ca="1" si="1379"/>
        <v>4</v>
      </c>
      <c r="CY231" s="1">
        <f t="shared" ca="1" si="1379"/>
        <v>1</v>
      </c>
      <c r="CZ231" s="1">
        <f t="shared" ca="1" si="1379"/>
        <v>1</v>
      </c>
      <c r="DA231" s="1">
        <f t="shared" ca="1" si="1379"/>
        <v>2</v>
      </c>
      <c r="DB231" s="1">
        <f t="shared" ca="1" si="1379"/>
        <v>3</v>
      </c>
      <c r="DC231" s="1">
        <f t="shared" ca="1" si="1379"/>
        <v>3</v>
      </c>
      <c r="DD231" s="1">
        <f t="shared" ca="1" si="1379"/>
        <v>4</v>
      </c>
      <c r="DE231" s="1">
        <f t="shared" ca="1" si="1379"/>
        <v>2</v>
      </c>
      <c r="DG231" s="1">
        <f t="shared" ca="1" si="17"/>
        <v>2</v>
      </c>
    </row>
    <row r="232" spans="1:111" ht="15">
      <c r="A232" s="8">
        <f ca="1">IFERROR(__xludf.DUMMYFUNCTION("""COMPUTED_VALUE"""),43806.298681412)</f>
        <v>43806.298681412001</v>
      </c>
      <c r="B232" s="1" t="str">
        <f ca="1">IFERROR(__xludf.DUMMYFUNCTION("""COMPUTED_VALUE"""),"Yes")</f>
        <v>Yes</v>
      </c>
      <c r="C232" s="3" t="str">
        <f ca="1">IFERROR(__xludf.DUMMYFUNCTION("""COMPUTED_VALUE"""),"Law Enforcement Professional  (Dispatch or other Civilian Department Member )")</f>
        <v>Law Enforcement Professional  (Dispatch or other Civilian Department Member )</v>
      </c>
      <c r="D232" s="1" t="str">
        <f ca="1">IFERROR(__xludf.DUMMYFUNCTION("""COMPUTED_VALUE"""),"7-13 years")</f>
        <v>7-13 years</v>
      </c>
      <c r="E232" s="1" t="str">
        <f ca="1">IFERROR(__xludf.DUMMYFUNCTION("""COMPUTED_VALUE"""),"Moderately")</f>
        <v>Moderately</v>
      </c>
      <c r="F232" s="1" t="str">
        <f ca="1">IFERROR(__xludf.DUMMYFUNCTION("""COMPUTED_VALUE"""),"Yes")</f>
        <v>Yes</v>
      </c>
      <c r="G232" s="1" t="str">
        <f ca="1">IFERROR(__xludf.DUMMYFUNCTION("""COMPUTED_VALUE"""),"Sometimes")</f>
        <v>Sometimes</v>
      </c>
      <c r="H232" s="1" t="str">
        <f ca="1">IFERROR(__xludf.DUMMYFUNCTION("""COMPUTED_VALUE"""),"A little bit")</f>
        <v>A little bit</v>
      </c>
      <c r="I232" s="1" t="str">
        <f ca="1">IFERROR(__xludf.DUMMYFUNCTION("""COMPUTED_VALUE"""),"Yes")</f>
        <v>Yes</v>
      </c>
      <c r="J232" s="1" t="str">
        <f ca="1">IFERROR(__xludf.DUMMYFUNCTION("""COMPUTED_VALUE"""),"Yes")</f>
        <v>Yes</v>
      </c>
      <c r="K232" s="1" t="str">
        <f ca="1">IFERROR(__xludf.DUMMYFUNCTION("""COMPUTED_VALUE"""),"")</f>
        <v/>
      </c>
      <c r="L232" s="1" t="str">
        <f ca="1">IFERROR(__xludf.DUMMYFUNCTION("""COMPUTED_VALUE"""),"Strongly Agree")</f>
        <v>Strongly Agree</v>
      </c>
      <c r="M232" s="1" t="str">
        <f ca="1">IFERROR(__xludf.DUMMYFUNCTION("""COMPUTED_VALUE"""),"Agree")</f>
        <v>Agree</v>
      </c>
      <c r="N232" s="1" t="str">
        <f ca="1">IFERROR(__xludf.DUMMYFUNCTION("""COMPUTED_VALUE"""),"Moderately")</f>
        <v>Moderately</v>
      </c>
      <c r="O232" s="1" t="str">
        <f ca="1">IFERROR(__xludf.DUMMYFUNCTION("""COMPUTED_VALUE"""),"Agree")</f>
        <v>Agree</v>
      </c>
      <c r="P232" s="1" t="str">
        <f ca="1">IFERROR(__xludf.DUMMYFUNCTION("""COMPUTED_VALUE"""),"Quite a bit")</f>
        <v>Quite a bit</v>
      </c>
      <c r="Q232" s="1" t="str">
        <f ca="1">IFERROR(__xludf.DUMMYFUNCTION("""COMPUTED_VALUE"""),"Quite a bit")</f>
        <v>Quite a bit</v>
      </c>
      <c r="R232" s="1" t="str">
        <f ca="1">IFERROR(__xludf.DUMMYFUNCTION("""COMPUTED_VALUE"""),"Quite a bit")</f>
        <v>Quite a bit</v>
      </c>
      <c r="S232" s="1" t="str">
        <f ca="1">IFERROR(__xludf.DUMMYFUNCTION("""COMPUTED_VALUE"""),"")</f>
        <v/>
      </c>
      <c r="T232" s="1" t="str">
        <f ca="1">IFERROR(__xludf.DUMMYFUNCTION("""COMPUTED_VALUE"""),"Moderately")</f>
        <v>Moderately</v>
      </c>
      <c r="U232" s="1" t="str">
        <f ca="1">IFERROR(__xludf.DUMMYFUNCTION("""COMPUTED_VALUE"""),"Moderately")</f>
        <v>Moderately</v>
      </c>
      <c r="V232" s="1" t="str">
        <f ca="1">IFERROR(__xludf.DUMMYFUNCTION("""COMPUTED_VALUE"""),"Quite a bit")</f>
        <v>Quite a bit</v>
      </c>
      <c r="W232" s="1" t="str">
        <f ca="1">IFERROR(__xludf.DUMMYFUNCTION("""COMPUTED_VALUE"""),"Moderately")</f>
        <v>Moderately</v>
      </c>
      <c r="X232" s="1" t="str">
        <f ca="1">IFERROR(__xludf.DUMMYFUNCTION("""COMPUTED_VALUE"""),"Quite a bit")</f>
        <v>Quite a bit</v>
      </c>
      <c r="Y232" s="1" t="str">
        <f ca="1">IFERROR(__xludf.DUMMYFUNCTION("""COMPUTED_VALUE"""),"A little bit")</f>
        <v>A little bit</v>
      </c>
      <c r="Z232" s="1" t="str">
        <f ca="1">IFERROR(__xludf.DUMMYFUNCTION("""COMPUTED_VALUE"""),"Both")</f>
        <v>Both</v>
      </c>
      <c r="AA232" s="1" t="str">
        <f ca="1">IFERROR(__xludf.DUMMYFUNCTION("""COMPUTED_VALUE"""),"Moderately")</f>
        <v>Moderately</v>
      </c>
      <c r="AB232" s="1" t="str">
        <f ca="1">IFERROR(__xludf.DUMMYFUNCTION("""COMPUTED_VALUE"""),"Moderately")</f>
        <v>Moderately</v>
      </c>
      <c r="AC232" s="1" t="str">
        <f ca="1">IFERROR(__xludf.DUMMYFUNCTION("""COMPUTED_VALUE"""),"A little bit")</f>
        <v>A little bit</v>
      </c>
      <c r="AD232" s="1" t="str">
        <f ca="1">IFERROR(__xludf.DUMMYFUNCTION("""COMPUTED_VALUE"""),"Not at all")</f>
        <v>Not at all</v>
      </c>
      <c r="AE232" s="1" t="str">
        <f ca="1">IFERROR(__xludf.DUMMYFUNCTION("""COMPUTED_VALUE"""),"Not at all")</f>
        <v>Not at all</v>
      </c>
      <c r="AF232" s="1" t="str">
        <f ca="1">IFERROR(__xludf.DUMMYFUNCTION("""COMPUTED_VALUE"""),"Rarely")</f>
        <v>Rarely</v>
      </c>
      <c r="AG232" s="1" t="str">
        <f ca="1">IFERROR(__xludf.DUMMYFUNCTION("""COMPUTED_VALUE"""),"Rarely")</f>
        <v>Rarely</v>
      </c>
      <c r="AH232" s="1" t="str">
        <f ca="1">IFERROR(__xludf.DUMMYFUNCTION("""COMPUTED_VALUE"""),"Never")</f>
        <v>Never</v>
      </c>
      <c r="AI232" s="1" t="str">
        <f ca="1">IFERROR(__xludf.DUMMYFUNCTION("""COMPUTED_VALUE"""),"Sometimes")</f>
        <v>Sometimes</v>
      </c>
      <c r="AJ232" s="1" t="str">
        <f ca="1">IFERROR(__xludf.DUMMYFUNCTION("""COMPUTED_VALUE"""),"Rarely")</f>
        <v>Rarely</v>
      </c>
      <c r="AK232" s="1" t="str">
        <f ca="1">IFERROR(__xludf.DUMMYFUNCTION("""COMPUTED_VALUE"""),"Sometimes")</f>
        <v>Sometimes</v>
      </c>
      <c r="AL232" s="1" t="str">
        <f ca="1">IFERROR(__xludf.DUMMYFUNCTION("""COMPUTED_VALUE"""),"Rarely")</f>
        <v>Rarely</v>
      </c>
      <c r="AM232" s="1" t="str">
        <f ca="1">IFERROR(__xludf.DUMMYFUNCTION("""COMPUTED_VALUE"""),"Never")</f>
        <v>Never</v>
      </c>
      <c r="AN232" s="1" t="str">
        <f ca="1">IFERROR(__xludf.DUMMYFUNCTION("""COMPUTED_VALUE"""),"Sometimes")</f>
        <v>Sometimes</v>
      </c>
      <c r="AO232" s="1" t="str">
        <f ca="1">IFERROR(__xludf.DUMMYFUNCTION("""COMPUTED_VALUE"""),"Rarely")</f>
        <v>Rarely</v>
      </c>
      <c r="AP232" s="1" t="str">
        <f ca="1">IFERROR(__xludf.DUMMYFUNCTION("""COMPUTED_VALUE"""),"Sometimes")</f>
        <v>Sometimes</v>
      </c>
      <c r="AQ232" s="1" t="str">
        <f ca="1">IFERROR(__xludf.DUMMYFUNCTION("""COMPUTED_VALUE"""),"Never")</f>
        <v>Never</v>
      </c>
      <c r="AR232" s="1" t="str">
        <f ca="1">IFERROR(__xludf.DUMMYFUNCTION("""COMPUTED_VALUE"""),"Never")</f>
        <v>Never</v>
      </c>
      <c r="AS232" s="1" t="str">
        <f ca="1">IFERROR(__xludf.DUMMYFUNCTION("""COMPUTED_VALUE"""),"Disagree")</f>
        <v>Disagree</v>
      </c>
      <c r="AT232" s="1" t="str">
        <f ca="1">IFERROR(__xludf.DUMMYFUNCTION("""COMPUTED_VALUE"""),"Strongly Agree")</f>
        <v>Strongly Agree</v>
      </c>
      <c r="AU232" s="1" t="str">
        <f ca="1">IFERROR(__xludf.DUMMYFUNCTION("""COMPUTED_VALUE"""),"Agree")</f>
        <v>Agree</v>
      </c>
      <c r="AV232" s="1" t="str">
        <f ca="1">IFERROR(__xludf.DUMMYFUNCTION("""COMPUTED_VALUE"""),"Disagree")</f>
        <v>Disagree</v>
      </c>
      <c r="AW232" s="1" t="str">
        <f ca="1">IFERROR(__xludf.DUMMYFUNCTION("""COMPUTED_VALUE"""),"Disagree")</f>
        <v>Disagree</v>
      </c>
      <c r="AX232" s="1" t="str">
        <f ca="1">IFERROR(__xludf.DUMMYFUNCTION("""COMPUTED_VALUE"""),"Strongly Disagree")</f>
        <v>Strongly Disagree</v>
      </c>
      <c r="AY232" s="1" t="str">
        <f ca="1">IFERROR(__xludf.DUMMYFUNCTION("""COMPUTED_VALUE"""),"Disagree")</f>
        <v>Disagree</v>
      </c>
      <c r="AZ232" s="1" t="str">
        <f ca="1">IFERROR(__xludf.DUMMYFUNCTION("""COMPUTED_VALUE"""),"Disagree")</f>
        <v>Disagree</v>
      </c>
      <c r="BA232" s="1" t="str">
        <f ca="1">IFERROR(__xludf.DUMMYFUNCTION("""COMPUTED_VALUE"""),"Neutral")</f>
        <v>Neutral</v>
      </c>
      <c r="BB232" s="1" t="str">
        <f ca="1">IFERROR(__xludf.DUMMYFUNCTION("""COMPUTED_VALUE"""),"Disagree")</f>
        <v>Disagree</v>
      </c>
      <c r="BC232" s="1" t="str">
        <f ca="1">IFERROR(__xludf.DUMMYFUNCTION("""COMPUTED_VALUE"""),"Isolate Yourself, Join in Positive/ Healthy Family Activities, Exercise, Meditation/ Mindfulness, Participate in Healthy Recreation/Hobbies")</f>
        <v>Isolate Yourself, Join in Positive/ Healthy Family Activities, Exercise, Meditation/ Mindfulness, Participate in Healthy Recreation/Hobbies</v>
      </c>
      <c r="BD232" s="1" t="str">
        <f ca="1">IFERROR(__xludf.DUMMYFUNCTION("""COMPUTED_VALUE"""),"Never")</f>
        <v>Never</v>
      </c>
      <c r="BF232" s="1">
        <f t="shared" ca="1" si="0"/>
        <v>2</v>
      </c>
      <c r="BG232" s="7">
        <f t="shared" ca="1" si="1"/>
        <v>2</v>
      </c>
      <c r="BH232" s="1">
        <f t="shared" ca="1" si="2"/>
        <v>3</v>
      </c>
      <c r="BI232" s="10">
        <f t="shared" ca="1" si="3"/>
        <v>1</v>
      </c>
      <c r="BJ232" s="10">
        <f t="shared" ca="1" si="4"/>
        <v>3</v>
      </c>
      <c r="BK232" s="10">
        <f t="shared" ca="1" si="5"/>
        <v>2</v>
      </c>
      <c r="BL232" s="10">
        <f t="shared" ref="BL232:BM232" ca="1" si="1380">IF(I232="Yes",1,IF(I232="No",2))</f>
        <v>1</v>
      </c>
      <c r="BM232" s="10">
        <f t="shared" ca="1" si="1380"/>
        <v>1</v>
      </c>
      <c r="BN232" s="10" t="b">
        <f t="shared" ca="1" si="7"/>
        <v>0</v>
      </c>
      <c r="BO232" s="10">
        <f t="shared" ref="BO232:BP232" ca="1" si="1381">IF(L232="Strongly Disagree",1,IF(L232="Disagree",2,IF(L232="Neutral",3,IF(L232="Agree",4,IF(L232="Strongly Agree",5)))))</f>
        <v>5</v>
      </c>
      <c r="BP232" s="10">
        <f t="shared" ca="1" si="1381"/>
        <v>4</v>
      </c>
      <c r="BQ232" s="10">
        <f t="shared" ca="1" si="9"/>
        <v>3</v>
      </c>
      <c r="BR232" s="1">
        <f t="shared" ca="1" si="10"/>
        <v>4</v>
      </c>
      <c r="BS232" s="10">
        <f t="shared" ref="BS232:CB232" ca="1" si="1382">IF(P232="Not at all",1,IF(P232="A little bit",2,IF(P232="Moderately",3,IF(P232="Quite a bit",4,IF(P232="Extremely",5)))))</f>
        <v>4</v>
      </c>
      <c r="BT232" s="10">
        <f t="shared" ca="1" si="1382"/>
        <v>4</v>
      </c>
      <c r="BU232" s="10">
        <f t="shared" ca="1" si="1382"/>
        <v>4</v>
      </c>
      <c r="BV232" s="10" t="b">
        <f t="shared" ca="1" si="1382"/>
        <v>0</v>
      </c>
      <c r="BW232" s="10">
        <f t="shared" ca="1" si="1382"/>
        <v>3</v>
      </c>
      <c r="BX232" s="10">
        <f t="shared" ca="1" si="1382"/>
        <v>3</v>
      </c>
      <c r="BY232" s="10">
        <f t="shared" ca="1" si="1382"/>
        <v>4</v>
      </c>
      <c r="BZ232" s="10">
        <f t="shared" ca="1" si="1382"/>
        <v>3</v>
      </c>
      <c r="CA232" s="10">
        <f t="shared" ca="1" si="1382"/>
        <v>4</v>
      </c>
      <c r="CB232" s="10">
        <f t="shared" ca="1" si="1382"/>
        <v>2</v>
      </c>
      <c r="CC232" s="10">
        <f t="shared" ca="1" si="12"/>
        <v>3</v>
      </c>
      <c r="CD232" s="10">
        <f t="shared" ref="CD232:CH232" ca="1" si="1383">IF(AA232="Not at all",1,IF(AA232="A little bit",2,IF(AA232="Moderately",3,IF(AA232="Quite a bit",4,IF(AA232="Extremely",5)))))</f>
        <v>3</v>
      </c>
      <c r="CE232" s="10">
        <f t="shared" ca="1" si="1383"/>
        <v>3</v>
      </c>
      <c r="CF232" s="10">
        <f t="shared" ca="1" si="1383"/>
        <v>2</v>
      </c>
      <c r="CG232" s="10">
        <f t="shared" ca="1" si="1383"/>
        <v>1</v>
      </c>
      <c r="CH232" s="10">
        <f t="shared" ca="1" si="1383"/>
        <v>1</v>
      </c>
      <c r="CI232" s="10">
        <f t="shared" ref="CI232:CT232" ca="1" si="1384">IF(AF232="Never",1,IF(AF232="Rarely",2,IF(AF232="Sometimes",3,IF(AF232="Often",4,IF(AF232="Very Often",5)))))</f>
        <v>2</v>
      </c>
      <c r="CJ232" s="10">
        <f t="shared" ca="1" si="1384"/>
        <v>2</v>
      </c>
      <c r="CK232" s="10">
        <f t="shared" ca="1" si="1384"/>
        <v>1</v>
      </c>
      <c r="CL232" s="10">
        <f t="shared" ca="1" si="1384"/>
        <v>3</v>
      </c>
      <c r="CM232" s="10">
        <f t="shared" ca="1" si="1384"/>
        <v>2</v>
      </c>
      <c r="CN232" s="10">
        <f t="shared" ca="1" si="1384"/>
        <v>3</v>
      </c>
      <c r="CO232" s="10">
        <f t="shared" ca="1" si="1384"/>
        <v>2</v>
      </c>
      <c r="CP232" s="10">
        <f t="shared" ca="1" si="1384"/>
        <v>1</v>
      </c>
      <c r="CQ232" s="10">
        <f t="shared" ca="1" si="1384"/>
        <v>3</v>
      </c>
      <c r="CR232" s="10">
        <f t="shared" ca="1" si="1384"/>
        <v>2</v>
      </c>
      <c r="CS232" s="10">
        <f t="shared" ca="1" si="1384"/>
        <v>3</v>
      </c>
      <c r="CT232" s="10">
        <f t="shared" ca="1" si="1384"/>
        <v>1</v>
      </c>
      <c r="CU232" s="10">
        <f t="shared" ca="1" si="15"/>
        <v>1</v>
      </c>
      <c r="CV232" s="1">
        <f t="shared" ref="CV232:DE232" ca="1" si="1385">IF(AS232="Strongly Disagree",1,IF(AS232="Disagree",2,IF(AS232="Neutral",3,IF(AS232="Agree",4,IF(AS232="Strongly Agree",5)))))</f>
        <v>2</v>
      </c>
      <c r="CW232" s="1">
        <f t="shared" ca="1" si="1385"/>
        <v>5</v>
      </c>
      <c r="CX232" s="1">
        <f t="shared" ca="1" si="1385"/>
        <v>4</v>
      </c>
      <c r="CY232" s="1">
        <f t="shared" ca="1" si="1385"/>
        <v>2</v>
      </c>
      <c r="CZ232" s="1">
        <f t="shared" ca="1" si="1385"/>
        <v>2</v>
      </c>
      <c r="DA232" s="1">
        <f t="shared" ca="1" si="1385"/>
        <v>1</v>
      </c>
      <c r="DB232" s="1">
        <f t="shared" ca="1" si="1385"/>
        <v>2</v>
      </c>
      <c r="DC232" s="1">
        <f t="shared" ca="1" si="1385"/>
        <v>2</v>
      </c>
      <c r="DD232" s="1">
        <f t="shared" ca="1" si="1385"/>
        <v>3</v>
      </c>
      <c r="DE232" s="1">
        <f t="shared" ca="1" si="1385"/>
        <v>2</v>
      </c>
      <c r="DG232" s="1">
        <f t="shared" ca="1" si="17"/>
        <v>1</v>
      </c>
    </row>
    <row r="233" spans="1:111" ht="15">
      <c r="A233" s="8">
        <f ca="1">IFERROR(__xludf.DUMMYFUNCTION("""COMPUTED_VALUE"""),43806.501991875)</f>
        <v>43806.501991874997</v>
      </c>
      <c r="B233" s="1" t="str">
        <f ca="1">IFERROR(__xludf.DUMMYFUNCTION("""COMPUTED_VALUE"""),"Yes")</f>
        <v>Yes</v>
      </c>
      <c r="C233" s="3" t="str">
        <f ca="1">IFERROR(__xludf.DUMMYFUNCTION("""COMPUTED_VALUE"""),"Sworn Officer")</f>
        <v>Sworn Officer</v>
      </c>
      <c r="D233" s="1" t="str">
        <f ca="1">IFERROR(__xludf.DUMMYFUNCTION("""COMPUTED_VALUE"""),"1-6 years")</f>
        <v>1-6 years</v>
      </c>
      <c r="E233" s="1" t="str">
        <f ca="1">IFERROR(__xludf.DUMMYFUNCTION("""COMPUTED_VALUE"""),"Not at all")</f>
        <v>Not at all</v>
      </c>
      <c r="F233" s="1" t="str">
        <f ca="1">IFERROR(__xludf.DUMMYFUNCTION("""COMPUTED_VALUE"""),"No")</f>
        <v>No</v>
      </c>
      <c r="G233" s="1" t="str">
        <f ca="1">IFERROR(__xludf.DUMMYFUNCTION("""COMPUTED_VALUE"""),"Sometimes")</f>
        <v>Sometimes</v>
      </c>
      <c r="H233" s="1" t="str">
        <f ca="1">IFERROR(__xludf.DUMMYFUNCTION("""COMPUTED_VALUE"""),"Extremely")</f>
        <v>Extremely</v>
      </c>
      <c r="I233" s="1" t="str">
        <f ca="1">IFERROR(__xludf.DUMMYFUNCTION("""COMPUTED_VALUE"""),"Yes")</f>
        <v>Yes</v>
      </c>
      <c r="J233" s="1" t="str">
        <f ca="1">IFERROR(__xludf.DUMMYFUNCTION("""COMPUTED_VALUE"""),"Yes")</f>
        <v>Yes</v>
      </c>
      <c r="K233" s="1" t="str">
        <f ca="1">IFERROR(__xludf.DUMMYFUNCTION("""COMPUTED_VALUE"""),"Often")</f>
        <v>Often</v>
      </c>
      <c r="L233" s="1" t="str">
        <f ca="1">IFERROR(__xludf.DUMMYFUNCTION("""COMPUTED_VALUE"""),"Strongly Agree")</f>
        <v>Strongly Agree</v>
      </c>
      <c r="M233" s="1" t="str">
        <f ca="1">IFERROR(__xludf.DUMMYFUNCTION("""COMPUTED_VALUE"""),"Agree")</f>
        <v>Agree</v>
      </c>
      <c r="N233" s="1" t="str">
        <f ca="1">IFERROR(__xludf.DUMMYFUNCTION("""COMPUTED_VALUE"""),"Not at all")</f>
        <v>Not at all</v>
      </c>
      <c r="O233" s="1" t="str">
        <f ca="1">IFERROR(__xludf.DUMMYFUNCTION("""COMPUTED_VALUE"""),"Disagree")</f>
        <v>Disagree</v>
      </c>
      <c r="P233" s="1" t="str">
        <f ca="1">IFERROR(__xludf.DUMMYFUNCTION("""COMPUTED_VALUE"""),"Extremely")</f>
        <v>Extremely</v>
      </c>
      <c r="Q233" s="1" t="str">
        <f ca="1">IFERROR(__xludf.DUMMYFUNCTION("""COMPUTED_VALUE"""),"Extremely")</f>
        <v>Extremely</v>
      </c>
      <c r="R233" s="1" t="str">
        <f ca="1">IFERROR(__xludf.DUMMYFUNCTION("""COMPUTED_VALUE"""),"Extremely")</f>
        <v>Extremely</v>
      </c>
      <c r="S233" s="1" t="str">
        <f ca="1">IFERROR(__xludf.DUMMYFUNCTION("""COMPUTED_VALUE"""),"Not at all")</f>
        <v>Not at all</v>
      </c>
      <c r="T233" s="1" t="str">
        <f ca="1">IFERROR(__xludf.DUMMYFUNCTION("""COMPUTED_VALUE"""),"A little bit")</f>
        <v>A little bit</v>
      </c>
      <c r="U233" s="1" t="str">
        <f ca="1">IFERROR(__xludf.DUMMYFUNCTION("""COMPUTED_VALUE"""),"Quite a bit")</f>
        <v>Quite a bit</v>
      </c>
      <c r="V233" s="1" t="str">
        <f ca="1">IFERROR(__xludf.DUMMYFUNCTION("""COMPUTED_VALUE"""),"Moderately")</f>
        <v>Moderately</v>
      </c>
      <c r="W233" s="1" t="str">
        <f ca="1">IFERROR(__xludf.DUMMYFUNCTION("""COMPUTED_VALUE"""),"Not at all")</f>
        <v>Not at all</v>
      </c>
      <c r="X233" s="1" t="str">
        <f ca="1">IFERROR(__xludf.DUMMYFUNCTION("""COMPUTED_VALUE"""),"Moderately")</f>
        <v>Moderately</v>
      </c>
      <c r="Y233" s="1" t="str">
        <f ca="1">IFERROR(__xludf.DUMMYFUNCTION("""COMPUTED_VALUE"""),"A little bit")</f>
        <v>A little bit</v>
      </c>
      <c r="Z233" s="1" t="str">
        <f ca="1">IFERROR(__xludf.DUMMYFUNCTION("""COMPUTED_VALUE"""),"Positively")</f>
        <v>Positively</v>
      </c>
      <c r="AA233" s="1" t="str">
        <f ca="1">IFERROR(__xludf.DUMMYFUNCTION("""COMPUTED_VALUE"""),"Moderately")</f>
        <v>Moderately</v>
      </c>
      <c r="AB233" s="1" t="str">
        <f ca="1">IFERROR(__xludf.DUMMYFUNCTION("""COMPUTED_VALUE"""),"Extremely")</f>
        <v>Extremely</v>
      </c>
      <c r="AC233" s="1" t="str">
        <f ca="1">IFERROR(__xludf.DUMMYFUNCTION("""COMPUTED_VALUE"""),"Quite a bit")</f>
        <v>Quite a bit</v>
      </c>
      <c r="AD233" s="1" t="str">
        <f ca="1">IFERROR(__xludf.DUMMYFUNCTION("""COMPUTED_VALUE"""),"Not at all")</f>
        <v>Not at all</v>
      </c>
      <c r="AE233" s="1" t="str">
        <f ca="1">IFERROR(__xludf.DUMMYFUNCTION("""COMPUTED_VALUE"""),"Moderately")</f>
        <v>Moderately</v>
      </c>
      <c r="AF233" s="1" t="str">
        <f ca="1">IFERROR(__xludf.DUMMYFUNCTION("""COMPUTED_VALUE"""),"Sometimes")</f>
        <v>Sometimes</v>
      </c>
      <c r="AG233" s="1" t="str">
        <f ca="1">IFERROR(__xludf.DUMMYFUNCTION("""COMPUTED_VALUE"""),"Rarely")</f>
        <v>Rarely</v>
      </c>
      <c r="AH233" s="1" t="str">
        <f ca="1">IFERROR(__xludf.DUMMYFUNCTION("""COMPUTED_VALUE"""),"Never")</f>
        <v>Never</v>
      </c>
      <c r="AI233" s="1" t="str">
        <f ca="1">IFERROR(__xludf.DUMMYFUNCTION("""COMPUTED_VALUE"""),"Never")</f>
        <v>Never</v>
      </c>
      <c r="AJ233" s="1" t="str">
        <f ca="1">IFERROR(__xludf.DUMMYFUNCTION("""COMPUTED_VALUE"""),"Never")</f>
        <v>Never</v>
      </c>
      <c r="AK233" s="1" t="str">
        <f ca="1">IFERROR(__xludf.DUMMYFUNCTION("""COMPUTED_VALUE"""),"Rarely")</f>
        <v>Rarely</v>
      </c>
      <c r="AL233" s="1" t="str">
        <f ca="1">IFERROR(__xludf.DUMMYFUNCTION("""COMPUTED_VALUE"""),"Rarely")</f>
        <v>Rarely</v>
      </c>
      <c r="AM233" s="1" t="str">
        <f ca="1">IFERROR(__xludf.DUMMYFUNCTION("""COMPUTED_VALUE"""),"Never")</f>
        <v>Never</v>
      </c>
      <c r="AN233" s="1" t="str">
        <f ca="1">IFERROR(__xludf.DUMMYFUNCTION("""COMPUTED_VALUE"""),"Rarely")</f>
        <v>Rarely</v>
      </c>
      <c r="AO233" s="1" t="str">
        <f ca="1">IFERROR(__xludf.DUMMYFUNCTION("""COMPUTED_VALUE"""),"Never")</f>
        <v>Never</v>
      </c>
      <c r="AP233" s="1" t="str">
        <f ca="1">IFERROR(__xludf.DUMMYFUNCTION("""COMPUTED_VALUE"""),"Never")</f>
        <v>Never</v>
      </c>
      <c r="AQ233" s="1" t="str">
        <f ca="1">IFERROR(__xludf.DUMMYFUNCTION("""COMPUTED_VALUE"""),"Never")</f>
        <v>Never</v>
      </c>
      <c r="AR233" s="1" t="str">
        <f ca="1">IFERROR(__xludf.DUMMYFUNCTION("""COMPUTED_VALUE"""),"Never")</f>
        <v>Never</v>
      </c>
      <c r="AS233" s="1" t="str">
        <f ca="1">IFERROR(__xludf.DUMMYFUNCTION("""COMPUTED_VALUE"""),"Disagree")</f>
        <v>Disagree</v>
      </c>
      <c r="AT233" s="1" t="str">
        <f ca="1">IFERROR(__xludf.DUMMYFUNCTION("""COMPUTED_VALUE"""),"Strongly Disagree")</f>
        <v>Strongly Disagree</v>
      </c>
      <c r="AU233" s="1" t="str">
        <f ca="1">IFERROR(__xludf.DUMMYFUNCTION("""COMPUTED_VALUE"""),"Disagree")</f>
        <v>Disagree</v>
      </c>
      <c r="AV233" s="1" t="str">
        <f ca="1">IFERROR(__xludf.DUMMYFUNCTION("""COMPUTED_VALUE"""),"Strongly Disagree")</f>
        <v>Strongly Disagree</v>
      </c>
      <c r="AW233" s="1" t="str">
        <f ca="1">IFERROR(__xludf.DUMMYFUNCTION("""COMPUTED_VALUE"""),"Neutral")</f>
        <v>Neutral</v>
      </c>
      <c r="AX233" s="1" t="str">
        <f ca="1">IFERROR(__xludf.DUMMYFUNCTION("""COMPUTED_VALUE"""),"Strongly Disagree")</f>
        <v>Strongly Disagree</v>
      </c>
      <c r="AY233" s="1" t="str">
        <f ca="1">IFERROR(__xludf.DUMMYFUNCTION("""COMPUTED_VALUE"""),"Neutral")</f>
        <v>Neutral</v>
      </c>
      <c r="AZ233" s="1" t="str">
        <f ca="1">IFERROR(__xludf.DUMMYFUNCTION("""COMPUTED_VALUE"""),"Disagree")</f>
        <v>Disagree</v>
      </c>
      <c r="BA233" s="1" t="str">
        <f ca="1">IFERROR(__xludf.DUMMYFUNCTION("""COMPUTED_VALUE"""),"Neutral")</f>
        <v>Neutral</v>
      </c>
      <c r="BB233" s="1" t="str">
        <f ca="1">IFERROR(__xludf.DUMMYFUNCTION("""COMPUTED_VALUE"""),"Strongly Disagree")</f>
        <v>Strongly Disagree</v>
      </c>
      <c r="BC233" s="1" t="str">
        <f ca="1">IFERROR(__xludf.DUMMYFUNCTION("""COMPUTED_VALUE"""),"Join in Positive/ Healthy Family Activities, Exercise, Talk to others outside of the department about your hard shift, Talk to only those inside the department about your hard shift")</f>
        <v>Join in Positive/ Healthy Family Activities, Exercise, Talk to others outside of the department about your hard shift, Talk to only those inside the department about your hard shift</v>
      </c>
      <c r="BD233" s="1" t="str">
        <f ca="1">IFERROR(__xludf.DUMMYFUNCTION("""COMPUTED_VALUE"""),"Rarely")</f>
        <v>Rarely</v>
      </c>
      <c r="BF233" s="1">
        <f t="shared" ca="1" si="0"/>
        <v>1</v>
      </c>
      <c r="BG233" s="7">
        <f t="shared" ca="1" si="1"/>
        <v>1</v>
      </c>
      <c r="BH233" s="1">
        <f t="shared" ca="1" si="2"/>
        <v>1</v>
      </c>
      <c r="BI233" s="10">
        <f t="shared" ca="1" si="3"/>
        <v>2</v>
      </c>
      <c r="BJ233" s="10">
        <f t="shared" ca="1" si="4"/>
        <v>3</v>
      </c>
      <c r="BK233" s="10">
        <f t="shared" ca="1" si="5"/>
        <v>5</v>
      </c>
      <c r="BL233" s="10">
        <f t="shared" ref="BL233:BM233" ca="1" si="1386">IF(I233="Yes",1,IF(I233="No",2))</f>
        <v>1</v>
      </c>
      <c r="BM233" s="10">
        <f t="shared" ca="1" si="1386"/>
        <v>1</v>
      </c>
      <c r="BN233" s="10">
        <f t="shared" ca="1" si="7"/>
        <v>4</v>
      </c>
      <c r="BO233" s="10">
        <f t="shared" ref="BO233:BP233" ca="1" si="1387">IF(L233="Strongly Disagree",1,IF(L233="Disagree",2,IF(L233="Neutral",3,IF(L233="Agree",4,IF(L233="Strongly Agree",5)))))</f>
        <v>5</v>
      </c>
      <c r="BP233" s="10">
        <f t="shared" ca="1" si="1387"/>
        <v>4</v>
      </c>
      <c r="BQ233" s="10">
        <f t="shared" ca="1" si="9"/>
        <v>1</v>
      </c>
      <c r="BR233" s="1">
        <f t="shared" ca="1" si="10"/>
        <v>2</v>
      </c>
      <c r="BS233" s="10">
        <f t="shared" ref="BS233:CB233" ca="1" si="1388">IF(P233="Not at all",1,IF(P233="A little bit",2,IF(P233="Moderately",3,IF(P233="Quite a bit",4,IF(P233="Extremely",5)))))</f>
        <v>5</v>
      </c>
      <c r="BT233" s="10">
        <f t="shared" ca="1" si="1388"/>
        <v>5</v>
      </c>
      <c r="BU233" s="10">
        <f t="shared" ca="1" si="1388"/>
        <v>5</v>
      </c>
      <c r="BV233" s="10">
        <f t="shared" ca="1" si="1388"/>
        <v>1</v>
      </c>
      <c r="BW233" s="10">
        <f t="shared" ca="1" si="1388"/>
        <v>2</v>
      </c>
      <c r="BX233" s="10">
        <f t="shared" ca="1" si="1388"/>
        <v>4</v>
      </c>
      <c r="BY233" s="10">
        <f t="shared" ca="1" si="1388"/>
        <v>3</v>
      </c>
      <c r="BZ233" s="10">
        <f t="shared" ca="1" si="1388"/>
        <v>1</v>
      </c>
      <c r="CA233" s="10">
        <f t="shared" ca="1" si="1388"/>
        <v>3</v>
      </c>
      <c r="CB233" s="10">
        <f t="shared" ca="1" si="1388"/>
        <v>2</v>
      </c>
      <c r="CC233" s="10">
        <f t="shared" ca="1" si="12"/>
        <v>2</v>
      </c>
      <c r="CD233" s="10">
        <f t="shared" ref="CD233:CH233" ca="1" si="1389">IF(AA233="Not at all",1,IF(AA233="A little bit",2,IF(AA233="Moderately",3,IF(AA233="Quite a bit",4,IF(AA233="Extremely",5)))))</f>
        <v>3</v>
      </c>
      <c r="CE233" s="10">
        <f t="shared" ca="1" si="1389"/>
        <v>5</v>
      </c>
      <c r="CF233" s="10">
        <f t="shared" ca="1" si="1389"/>
        <v>4</v>
      </c>
      <c r="CG233" s="10">
        <f t="shared" ca="1" si="1389"/>
        <v>1</v>
      </c>
      <c r="CH233" s="10">
        <f t="shared" ca="1" si="1389"/>
        <v>3</v>
      </c>
      <c r="CI233" s="10">
        <f t="shared" ref="CI233:CT233" ca="1" si="1390">IF(AF233="Never",1,IF(AF233="Rarely",2,IF(AF233="Sometimes",3,IF(AF233="Often",4,IF(AF233="Very Often",5)))))</f>
        <v>3</v>
      </c>
      <c r="CJ233" s="10">
        <f t="shared" ca="1" si="1390"/>
        <v>2</v>
      </c>
      <c r="CK233" s="10">
        <f t="shared" ca="1" si="1390"/>
        <v>1</v>
      </c>
      <c r="CL233" s="10">
        <f t="shared" ca="1" si="1390"/>
        <v>1</v>
      </c>
      <c r="CM233" s="10">
        <f t="shared" ca="1" si="1390"/>
        <v>1</v>
      </c>
      <c r="CN233" s="10">
        <f t="shared" ca="1" si="1390"/>
        <v>2</v>
      </c>
      <c r="CO233" s="10">
        <f t="shared" ca="1" si="1390"/>
        <v>2</v>
      </c>
      <c r="CP233" s="10">
        <f t="shared" ca="1" si="1390"/>
        <v>1</v>
      </c>
      <c r="CQ233" s="10">
        <f t="shared" ca="1" si="1390"/>
        <v>2</v>
      </c>
      <c r="CR233" s="10">
        <f t="shared" ca="1" si="1390"/>
        <v>1</v>
      </c>
      <c r="CS233" s="10">
        <f t="shared" ca="1" si="1390"/>
        <v>1</v>
      </c>
      <c r="CT233" s="10">
        <f t="shared" ca="1" si="1390"/>
        <v>1</v>
      </c>
      <c r="CU233" s="10">
        <f t="shared" ca="1" si="15"/>
        <v>1</v>
      </c>
      <c r="CV233" s="1">
        <f t="shared" ref="CV233:DE233" ca="1" si="1391">IF(AS233="Strongly Disagree",1,IF(AS233="Disagree",2,IF(AS233="Neutral",3,IF(AS233="Agree",4,IF(AS233="Strongly Agree",5)))))</f>
        <v>2</v>
      </c>
      <c r="CW233" s="1">
        <f t="shared" ca="1" si="1391"/>
        <v>1</v>
      </c>
      <c r="CX233" s="1">
        <f t="shared" ca="1" si="1391"/>
        <v>2</v>
      </c>
      <c r="CY233" s="1">
        <f t="shared" ca="1" si="1391"/>
        <v>1</v>
      </c>
      <c r="CZ233" s="1">
        <f t="shared" ca="1" si="1391"/>
        <v>3</v>
      </c>
      <c r="DA233" s="1">
        <f t="shared" ca="1" si="1391"/>
        <v>1</v>
      </c>
      <c r="DB233" s="1">
        <f t="shared" ca="1" si="1391"/>
        <v>3</v>
      </c>
      <c r="DC233" s="1">
        <f t="shared" ca="1" si="1391"/>
        <v>2</v>
      </c>
      <c r="DD233" s="1">
        <f t="shared" ca="1" si="1391"/>
        <v>3</v>
      </c>
      <c r="DE233" s="1">
        <f t="shared" ca="1" si="1391"/>
        <v>1</v>
      </c>
      <c r="DG233" s="1">
        <f t="shared" ca="1" si="17"/>
        <v>2</v>
      </c>
    </row>
    <row r="234" spans="1:111" ht="15">
      <c r="A234" s="8">
        <f ca="1">IFERROR(__xludf.DUMMYFUNCTION("""COMPUTED_VALUE"""),43806.5941080671)</f>
        <v>43806.594108067096</v>
      </c>
      <c r="B234" s="1" t="str">
        <f ca="1">IFERROR(__xludf.DUMMYFUNCTION("""COMPUTED_VALUE"""),"Yes")</f>
        <v>Yes</v>
      </c>
      <c r="C234" s="3" t="str">
        <f ca="1">IFERROR(__xludf.DUMMYFUNCTION("""COMPUTED_VALUE"""),"Sworn Officer")</f>
        <v>Sworn Officer</v>
      </c>
      <c r="D234" s="1" t="str">
        <f ca="1">IFERROR(__xludf.DUMMYFUNCTION("""COMPUTED_VALUE"""),"7-13 years")</f>
        <v>7-13 years</v>
      </c>
      <c r="E234" s="1" t="str">
        <f ca="1">IFERROR(__xludf.DUMMYFUNCTION("""COMPUTED_VALUE"""),"A little bit")</f>
        <v>A little bit</v>
      </c>
      <c r="F234" s="1" t="str">
        <f ca="1">IFERROR(__xludf.DUMMYFUNCTION("""COMPUTED_VALUE"""),"No")</f>
        <v>No</v>
      </c>
      <c r="G234" s="1" t="str">
        <f ca="1">IFERROR(__xludf.DUMMYFUNCTION("""COMPUTED_VALUE"""),"Never")</f>
        <v>Never</v>
      </c>
      <c r="H234" s="1" t="str">
        <f ca="1">IFERROR(__xludf.DUMMYFUNCTION("""COMPUTED_VALUE"""),"A little bit")</f>
        <v>A little bit</v>
      </c>
      <c r="I234" s="1" t="str">
        <f ca="1">IFERROR(__xludf.DUMMYFUNCTION("""COMPUTED_VALUE"""),"Yes")</f>
        <v>Yes</v>
      </c>
      <c r="J234" s="1" t="str">
        <f ca="1">IFERROR(__xludf.DUMMYFUNCTION("""COMPUTED_VALUE"""),"No")</f>
        <v>No</v>
      </c>
      <c r="K234" s="1" t="str">
        <f ca="1">IFERROR(__xludf.DUMMYFUNCTION("""COMPUTED_VALUE"""),"Rarely")</f>
        <v>Rarely</v>
      </c>
      <c r="L234" s="1" t="str">
        <f ca="1">IFERROR(__xludf.DUMMYFUNCTION("""COMPUTED_VALUE"""),"Neutral")</f>
        <v>Neutral</v>
      </c>
      <c r="M234" s="1" t="str">
        <f ca="1">IFERROR(__xludf.DUMMYFUNCTION("""COMPUTED_VALUE"""),"Agree")</f>
        <v>Agree</v>
      </c>
      <c r="N234" s="1" t="str">
        <f ca="1">IFERROR(__xludf.DUMMYFUNCTION("""COMPUTED_VALUE"""),"Quite a bit")</f>
        <v>Quite a bit</v>
      </c>
      <c r="O234" s="1" t="str">
        <f ca="1">IFERROR(__xludf.DUMMYFUNCTION("""COMPUTED_VALUE"""),"Agree")</f>
        <v>Agree</v>
      </c>
      <c r="P234" s="1" t="str">
        <f ca="1">IFERROR(__xludf.DUMMYFUNCTION("""COMPUTED_VALUE"""),"Quite a bit")</f>
        <v>Quite a bit</v>
      </c>
      <c r="Q234" s="1" t="str">
        <f ca="1">IFERROR(__xludf.DUMMYFUNCTION("""COMPUTED_VALUE"""),"Quite a bit")</f>
        <v>Quite a bit</v>
      </c>
      <c r="R234" s="1" t="str">
        <f ca="1">IFERROR(__xludf.DUMMYFUNCTION("""COMPUTED_VALUE"""),"Quite a bit")</f>
        <v>Quite a bit</v>
      </c>
      <c r="S234" s="1" t="str">
        <f ca="1">IFERROR(__xludf.DUMMYFUNCTION("""COMPUTED_VALUE"""),"Quite a bit")</f>
        <v>Quite a bit</v>
      </c>
      <c r="T234" s="1" t="str">
        <f ca="1">IFERROR(__xludf.DUMMYFUNCTION("""COMPUTED_VALUE"""),"A little bit")</f>
        <v>A little bit</v>
      </c>
      <c r="U234" s="1" t="str">
        <f ca="1">IFERROR(__xludf.DUMMYFUNCTION("""COMPUTED_VALUE"""),"Moderately")</f>
        <v>Moderately</v>
      </c>
      <c r="V234" s="1" t="str">
        <f ca="1">IFERROR(__xludf.DUMMYFUNCTION("""COMPUTED_VALUE"""),"Moderately")</f>
        <v>Moderately</v>
      </c>
      <c r="W234" s="1" t="str">
        <f ca="1">IFERROR(__xludf.DUMMYFUNCTION("""COMPUTED_VALUE"""),"Moderately")</f>
        <v>Moderately</v>
      </c>
      <c r="X234" s="1" t="str">
        <f ca="1">IFERROR(__xludf.DUMMYFUNCTION("""COMPUTED_VALUE"""),"Moderately")</f>
        <v>Moderately</v>
      </c>
      <c r="Y234" s="1" t="str">
        <f ca="1">IFERROR(__xludf.DUMMYFUNCTION("""COMPUTED_VALUE"""),"Quite a bit")</f>
        <v>Quite a bit</v>
      </c>
      <c r="Z234" s="1" t="str">
        <f ca="1">IFERROR(__xludf.DUMMYFUNCTION("""COMPUTED_VALUE"""),"Negatively")</f>
        <v>Negatively</v>
      </c>
      <c r="AA234" s="1" t="str">
        <f ca="1">IFERROR(__xludf.DUMMYFUNCTION("""COMPUTED_VALUE"""),"Quite a bit")</f>
        <v>Quite a bit</v>
      </c>
      <c r="AB234" s="1" t="str">
        <f ca="1">IFERROR(__xludf.DUMMYFUNCTION("""COMPUTED_VALUE"""),"Quite a bit")</f>
        <v>Quite a bit</v>
      </c>
      <c r="AC234" s="1" t="str">
        <f ca="1">IFERROR(__xludf.DUMMYFUNCTION("""COMPUTED_VALUE"""),"Moderately")</f>
        <v>Moderately</v>
      </c>
      <c r="AD234" s="1" t="str">
        <f ca="1">IFERROR(__xludf.DUMMYFUNCTION("""COMPUTED_VALUE"""),"Not at all")</f>
        <v>Not at all</v>
      </c>
      <c r="AE234" s="1" t="str">
        <f ca="1">IFERROR(__xludf.DUMMYFUNCTION("""COMPUTED_VALUE"""),"Not at all")</f>
        <v>Not at all</v>
      </c>
      <c r="AF234" s="1" t="str">
        <f ca="1">IFERROR(__xludf.DUMMYFUNCTION("""COMPUTED_VALUE"""),"Often")</f>
        <v>Often</v>
      </c>
      <c r="AG234" s="1" t="str">
        <f ca="1">IFERROR(__xludf.DUMMYFUNCTION("""COMPUTED_VALUE"""),"Very Often")</f>
        <v>Very Often</v>
      </c>
      <c r="AH234" s="1" t="str">
        <f ca="1">IFERROR(__xludf.DUMMYFUNCTION("""COMPUTED_VALUE"""),"Never")</f>
        <v>Never</v>
      </c>
      <c r="AI234" s="1" t="str">
        <f ca="1">IFERROR(__xludf.DUMMYFUNCTION("""COMPUTED_VALUE"""),"Very Often")</f>
        <v>Very Often</v>
      </c>
      <c r="AJ234" s="1" t="str">
        <f ca="1">IFERROR(__xludf.DUMMYFUNCTION("""COMPUTED_VALUE"""),"Often")</f>
        <v>Often</v>
      </c>
      <c r="AK234" s="1" t="str">
        <f ca="1">IFERROR(__xludf.DUMMYFUNCTION("""COMPUTED_VALUE"""),"Often")</f>
        <v>Often</v>
      </c>
      <c r="AL234" s="1" t="str">
        <f ca="1">IFERROR(__xludf.DUMMYFUNCTION("""COMPUTED_VALUE"""),"Very Often")</f>
        <v>Very Often</v>
      </c>
      <c r="AM234" s="1" t="str">
        <f ca="1">IFERROR(__xludf.DUMMYFUNCTION("""COMPUTED_VALUE"""),"Very Often")</f>
        <v>Very Often</v>
      </c>
      <c r="AN234" s="1" t="str">
        <f ca="1">IFERROR(__xludf.DUMMYFUNCTION("""COMPUTED_VALUE"""),"Very Often")</f>
        <v>Very Often</v>
      </c>
      <c r="AO234" s="1" t="str">
        <f ca="1">IFERROR(__xludf.DUMMYFUNCTION("""COMPUTED_VALUE"""),"Very Often")</f>
        <v>Very Often</v>
      </c>
      <c r="AP234" s="1" t="str">
        <f ca="1">IFERROR(__xludf.DUMMYFUNCTION("""COMPUTED_VALUE"""),"Very Often")</f>
        <v>Very Often</v>
      </c>
      <c r="AQ234" s="1" t="str">
        <f ca="1">IFERROR(__xludf.DUMMYFUNCTION("""COMPUTED_VALUE"""),"Never")</f>
        <v>Never</v>
      </c>
      <c r="AR234" s="1" t="str">
        <f ca="1">IFERROR(__xludf.DUMMYFUNCTION("""COMPUTED_VALUE"""),"Never")</f>
        <v>Never</v>
      </c>
      <c r="AS234" s="1" t="str">
        <f ca="1">IFERROR(__xludf.DUMMYFUNCTION("""COMPUTED_VALUE"""),"Agree")</f>
        <v>Agree</v>
      </c>
      <c r="AT234" s="1" t="str">
        <f ca="1">IFERROR(__xludf.DUMMYFUNCTION("""COMPUTED_VALUE"""),"Agree")</f>
        <v>Agree</v>
      </c>
      <c r="AU234" s="1" t="str">
        <f ca="1">IFERROR(__xludf.DUMMYFUNCTION("""COMPUTED_VALUE"""),"Strongly Agree")</f>
        <v>Strongly Agree</v>
      </c>
      <c r="AV234" s="1" t="str">
        <f ca="1">IFERROR(__xludf.DUMMYFUNCTION("""COMPUTED_VALUE"""),"Neutral")</f>
        <v>Neutral</v>
      </c>
      <c r="AW234" s="1" t="str">
        <f ca="1">IFERROR(__xludf.DUMMYFUNCTION("""COMPUTED_VALUE"""),"Strongly Agree")</f>
        <v>Strongly Agree</v>
      </c>
      <c r="AX234" s="1" t="str">
        <f ca="1">IFERROR(__xludf.DUMMYFUNCTION("""COMPUTED_VALUE"""),"Strongly Agree")</f>
        <v>Strongly Agree</v>
      </c>
      <c r="AY234" s="1" t="str">
        <f ca="1">IFERROR(__xludf.DUMMYFUNCTION("""COMPUTED_VALUE"""),"Strongly Agree")</f>
        <v>Strongly Agree</v>
      </c>
      <c r="AZ234" s="1" t="str">
        <f ca="1">IFERROR(__xludf.DUMMYFUNCTION("""COMPUTED_VALUE"""),"Strongly Agree")</f>
        <v>Strongly Agree</v>
      </c>
      <c r="BA234" s="1" t="str">
        <f ca="1">IFERROR(__xludf.DUMMYFUNCTION("""COMPUTED_VALUE"""),"Neutral")</f>
        <v>Neutral</v>
      </c>
      <c r="BB234" s="1" t="str">
        <f ca="1">IFERROR(__xludf.DUMMYFUNCTION("""COMPUTED_VALUE"""),"Neutral")</f>
        <v>Neutral</v>
      </c>
      <c r="BC234" s="1" t="str">
        <f ca="1">IFERROR(__xludf.DUMMYFUNCTION("""COMPUTED_VALUE"""),"Isolate Yourself, Exercise")</f>
        <v>Isolate Yourself, Exercise</v>
      </c>
      <c r="BD234" s="1" t="str">
        <f ca="1">IFERROR(__xludf.DUMMYFUNCTION("""COMPUTED_VALUE"""),"Never")</f>
        <v>Never</v>
      </c>
      <c r="BF234" s="1">
        <f t="shared" ca="1" si="0"/>
        <v>1</v>
      </c>
      <c r="BG234" s="7">
        <f t="shared" ca="1" si="1"/>
        <v>2</v>
      </c>
      <c r="BH234" s="1">
        <f t="shared" ca="1" si="2"/>
        <v>2</v>
      </c>
      <c r="BI234" s="10">
        <f t="shared" ca="1" si="3"/>
        <v>2</v>
      </c>
      <c r="BJ234" s="10">
        <f t="shared" ca="1" si="4"/>
        <v>1</v>
      </c>
      <c r="BK234" s="10">
        <f t="shared" ca="1" si="5"/>
        <v>2</v>
      </c>
      <c r="BL234" s="10">
        <f t="shared" ref="BL234:BM234" ca="1" si="1392">IF(I234="Yes",1,IF(I234="No",2))</f>
        <v>1</v>
      </c>
      <c r="BM234" s="10">
        <f t="shared" ca="1" si="1392"/>
        <v>2</v>
      </c>
      <c r="BN234" s="10">
        <f t="shared" ca="1" si="7"/>
        <v>2</v>
      </c>
      <c r="BO234" s="10">
        <f t="shared" ref="BO234:BP234" ca="1" si="1393">IF(L234="Strongly Disagree",1,IF(L234="Disagree",2,IF(L234="Neutral",3,IF(L234="Agree",4,IF(L234="Strongly Agree",5)))))</f>
        <v>3</v>
      </c>
      <c r="BP234" s="10">
        <f t="shared" ca="1" si="1393"/>
        <v>4</v>
      </c>
      <c r="BQ234" s="10">
        <f t="shared" ca="1" si="9"/>
        <v>4</v>
      </c>
      <c r="BR234" s="1">
        <f t="shared" ca="1" si="10"/>
        <v>4</v>
      </c>
      <c r="BS234" s="10">
        <f t="shared" ref="BS234:CB234" ca="1" si="1394">IF(P234="Not at all",1,IF(P234="A little bit",2,IF(P234="Moderately",3,IF(P234="Quite a bit",4,IF(P234="Extremely",5)))))</f>
        <v>4</v>
      </c>
      <c r="BT234" s="10">
        <f t="shared" ca="1" si="1394"/>
        <v>4</v>
      </c>
      <c r="BU234" s="10">
        <f t="shared" ca="1" si="1394"/>
        <v>4</v>
      </c>
      <c r="BV234" s="10">
        <f t="shared" ca="1" si="1394"/>
        <v>4</v>
      </c>
      <c r="BW234" s="10">
        <f t="shared" ca="1" si="1394"/>
        <v>2</v>
      </c>
      <c r="BX234" s="10">
        <f t="shared" ca="1" si="1394"/>
        <v>3</v>
      </c>
      <c r="BY234" s="10">
        <f t="shared" ca="1" si="1394"/>
        <v>3</v>
      </c>
      <c r="BZ234" s="10">
        <f t="shared" ca="1" si="1394"/>
        <v>3</v>
      </c>
      <c r="CA234" s="10">
        <f t="shared" ca="1" si="1394"/>
        <v>3</v>
      </c>
      <c r="CB234" s="10">
        <f t="shared" ca="1" si="1394"/>
        <v>4</v>
      </c>
      <c r="CC234" s="10">
        <f t="shared" ca="1" si="12"/>
        <v>1</v>
      </c>
      <c r="CD234" s="10">
        <f t="shared" ref="CD234:CH234" ca="1" si="1395">IF(AA234="Not at all",1,IF(AA234="A little bit",2,IF(AA234="Moderately",3,IF(AA234="Quite a bit",4,IF(AA234="Extremely",5)))))</f>
        <v>4</v>
      </c>
      <c r="CE234" s="10">
        <f t="shared" ca="1" si="1395"/>
        <v>4</v>
      </c>
      <c r="CF234" s="10">
        <f t="shared" ca="1" si="1395"/>
        <v>3</v>
      </c>
      <c r="CG234" s="10">
        <f t="shared" ca="1" si="1395"/>
        <v>1</v>
      </c>
      <c r="CH234" s="10">
        <f t="shared" ca="1" si="1395"/>
        <v>1</v>
      </c>
      <c r="CI234" s="10">
        <f t="shared" ref="CI234:CT234" ca="1" si="1396">IF(AF234="Never",1,IF(AF234="Rarely",2,IF(AF234="Sometimes",3,IF(AF234="Often",4,IF(AF234="Very Often",5)))))</f>
        <v>4</v>
      </c>
      <c r="CJ234" s="10">
        <f t="shared" ca="1" si="1396"/>
        <v>5</v>
      </c>
      <c r="CK234" s="10">
        <f t="shared" ca="1" si="1396"/>
        <v>1</v>
      </c>
      <c r="CL234" s="10">
        <f t="shared" ca="1" si="1396"/>
        <v>5</v>
      </c>
      <c r="CM234" s="10">
        <f t="shared" ca="1" si="1396"/>
        <v>4</v>
      </c>
      <c r="CN234" s="10">
        <f t="shared" ca="1" si="1396"/>
        <v>4</v>
      </c>
      <c r="CO234" s="10">
        <f t="shared" ca="1" si="1396"/>
        <v>5</v>
      </c>
      <c r="CP234" s="10">
        <f t="shared" ca="1" si="1396"/>
        <v>5</v>
      </c>
      <c r="CQ234" s="10">
        <f t="shared" ca="1" si="1396"/>
        <v>5</v>
      </c>
      <c r="CR234" s="10">
        <f t="shared" ca="1" si="1396"/>
        <v>5</v>
      </c>
      <c r="CS234" s="10">
        <f t="shared" ca="1" si="1396"/>
        <v>5</v>
      </c>
      <c r="CT234" s="10">
        <f t="shared" ca="1" si="1396"/>
        <v>1</v>
      </c>
      <c r="CU234" s="10">
        <f t="shared" ca="1" si="15"/>
        <v>1</v>
      </c>
      <c r="CV234" s="1">
        <f t="shared" ref="CV234:DE234" ca="1" si="1397">IF(AS234="Strongly Disagree",1,IF(AS234="Disagree",2,IF(AS234="Neutral",3,IF(AS234="Agree",4,IF(AS234="Strongly Agree",5)))))</f>
        <v>4</v>
      </c>
      <c r="CW234" s="1">
        <f t="shared" ca="1" si="1397"/>
        <v>4</v>
      </c>
      <c r="CX234" s="1">
        <f t="shared" ca="1" si="1397"/>
        <v>5</v>
      </c>
      <c r="CY234" s="1">
        <f t="shared" ca="1" si="1397"/>
        <v>3</v>
      </c>
      <c r="CZ234" s="1">
        <f t="shared" ca="1" si="1397"/>
        <v>5</v>
      </c>
      <c r="DA234" s="1">
        <f t="shared" ca="1" si="1397"/>
        <v>5</v>
      </c>
      <c r="DB234" s="1">
        <f t="shared" ca="1" si="1397"/>
        <v>5</v>
      </c>
      <c r="DC234" s="1">
        <f t="shared" ca="1" si="1397"/>
        <v>5</v>
      </c>
      <c r="DD234" s="1">
        <f t="shared" ca="1" si="1397"/>
        <v>3</v>
      </c>
      <c r="DE234" s="1">
        <f t="shared" ca="1" si="1397"/>
        <v>3</v>
      </c>
      <c r="DG234" s="1">
        <f t="shared" ca="1" si="17"/>
        <v>1</v>
      </c>
    </row>
    <row r="235" spans="1:111" ht="15">
      <c r="A235" s="8">
        <f ca="1">IFERROR(__xludf.DUMMYFUNCTION("""COMPUTED_VALUE"""),43806.7718701157)</f>
        <v>43806.771870115699</v>
      </c>
      <c r="B235" s="1" t="str">
        <f ca="1">IFERROR(__xludf.DUMMYFUNCTION("""COMPUTED_VALUE"""),"Yes")</f>
        <v>Yes</v>
      </c>
      <c r="C235" s="3" t="str">
        <f ca="1">IFERROR(__xludf.DUMMYFUNCTION("""COMPUTED_VALUE"""),"Sworn Officer")</f>
        <v>Sworn Officer</v>
      </c>
      <c r="D235" s="1" t="str">
        <f ca="1">IFERROR(__xludf.DUMMYFUNCTION("""COMPUTED_VALUE"""),"14-20 years")</f>
        <v>14-20 years</v>
      </c>
      <c r="E235" s="1" t="str">
        <f ca="1">IFERROR(__xludf.DUMMYFUNCTION("""COMPUTED_VALUE"""),"Moderately")</f>
        <v>Moderately</v>
      </c>
      <c r="F235" s="1" t="str">
        <f ca="1">IFERROR(__xludf.DUMMYFUNCTION("""COMPUTED_VALUE"""),"Yes")</f>
        <v>Yes</v>
      </c>
      <c r="G235" s="1" t="str">
        <f ca="1">IFERROR(__xludf.DUMMYFUNCTION("""COMPUTED_VALUE"""),"Sometimes")</f>
        <v>Sometimes</v>
      </c>
      <c r="H235" s="1" t="str">
        <f ca="1">IFERROR(__xludf.DUMMYFUNCTION("""COMPUTED_VALUE"""),"Quite a bit")</f>
        <v>Quite a bit</v>
      </c>
      <c r="I235" s="1" t="str">
        <f ca="1">IFERROR(__xludf.DUMMYFUNCTION("""COMPUTED_VALUE"""),"Yes")</f>
        <v>Yes</v>
      </c>
      <c r="J235" s="1" t="str">
        <f ca="1">IFERROR(__xludf.DUMMYFUNCTION("""COMPUTED_VALUE"""),"Yes")</f>
        <v>Yes</v>
      </c>
      <c r="K235" s="1" t="str">
        <f ca="1">IFERROR(__xludf.DUMMYFUNCTION("""COMPUTED_VALUE"""),"Rarely")</f>
        <v>Rarely</v>
      </c>
      <c r="L235" s="1" t="str">
        <f ca="1">IFERROR(__xludf.DUMMYFUNCTION("""COMPUTED_VALUE"""),"Neutral")</f>
        <v>Neutral</v>
      </c>
      <c r="M235" s="1" t="str">
        <f ca="1">IFERROR(__xludf.DUMMYFUNCTION("""COMPUTED_VALUE"""),"Neutral")</f>
        <v>Neutral</v>
      </c>
      <c r="N235" s="1" t="str">
        <f ca="1">IFERROR(__xludf.DUMMYFUNCTION("""COMPUTED_VALUE"""),"Not at all")</f>
        <v>Not at all</v>
      </c>
      <c r="O235" s="1" t="str">
        <f ca="1">IFERROR(__xludf.DUMMYFUNCTION("""COMPUTED_VALUE"""),"Neutral")</f>
        <v>Neutral</v>
      </c>
      <c r="P235" s="1" t="str">
        <f ca="1">IFERROR(__xludf.DUMMYFUNCTION("""COMPUTED_VALUE"""),"Moderately")</f>
        <v>Moderately</v>
      </c>
      <c r="Q235" s="1" t="str">
        <f ca="1">IFERROR(__xludf.DUMMYFUNCTION("""COMPUTED_VALUE"""),"Not at all")</f>
        <v>Not at all</v>
      </c>
      <c r="R235" s="1" t="str">
        <f ca="1">IFERROR(__xludf.DUMMYFUNCTION("""COMPUTED_VALUE"""),"A little bit")</f>
        <v>A little bit</v>
      </c>
      <c r="S235" s="1" t="str">
        <f ca="1">IFERROR(__xludf.DUMMYFUNCTION("""COMPUTED_VALUE"""),"A little bit")</f>
        <v>A little bit</v>
      </c>
      <c r="T235" s="1" t="str">
        <f ca="1">IFERROR(__xludf.DUMMYFUNCTION("""COMPUTED_VALUE"""),"A little bit")</f>
        <v>A little bit</v>
      </c>
      <c r="U235" s="1" t="str">
        <f ca="1">IFERROR(__xludf.DUMMYFUNCTION("""COMPUTED_VALUE"""),"Quite a bit")</f>
        <v>Quite a bit</v>
      </c>
      <c r="V235" s="1" t="str">
        <f ca="1">IFERROR(__xludf.DUMMYFUNCTION("""COMPUTED_VALUE"""),"Not at all")</f>
        <v>Not at all</v>
      </c>
      <c r="W235" s="1" t="str">
        <f ca="1">IFERROR(__xludf.DUMMYFUNCTION("""COMPUTED_VALUE"""),"Moderately")</f>
        <v>Moderately</v>
      </c>
      <c r="X235" s="1" t="str">
        <f ca="1">IFERROR(__xludf.DUMMYFUNCTION("""COMPUTED_VALUE"""),"Moderately")</f>
        <v>Moderately</v>
      </c>
      <c r="Y235" s="1" t="str">
        <f ca="1">IFERROR(__xludf.DUMMYFUNCTION("""COMPUTED_VALUE"""),"Moderately")</f>
        <v>Moderately</v>
      </c>
      <c r="Z235" s="1" t="str">
        <f ca="1">IFERROR(__xludf.DUMMYFUNCTION("""COMPUTED_VALUE"""),"Negatively")</f>
        <v>Negatively</v>
      </c>
      <c r="AA235" s="1" t="str">
        <f ca="1">IFERROR(__xludf.DUMMYFUNCTION("""COMPUTED_VALUE"""),"Quite a bit")</f>
        <v>Quite a bit</v>
      </c>
      <c r="AB235" s="1" t="str">
        <f ca="1">IFERROR(__xludf.DUMMYFUNCTION("""COMPUTED_VALUE"""),"Quite a bit")</f>
        <v>Quite a bit</v>
      </c>
      <c r="AC235" s="1" t="str">
        <f ca="1">IFERROR(__xludf.DUMMYFUNCTION("""COMPUTED_VALUE"""),"Quite a bit")</f>
        <v>Quite a bit</v>
      </c>
      <c r="AD235" s="1" t="str">
        <f ca="1">IFERROR(__xludf.DUMMYFUNCTION("""COMPUTED_VALUE"""),"A little bit")</f>
        <v>A little bit</v>
      </c>
      <c r="AE235" s="1" t="str">
        <f ca="1">IFERROR(__xludf.DUMMYFUNCTION("""COMPUTED_VALUE"""),"Not at all")</f>
        <v>Not at all</v>
      </c>
      <c r="AF235" s="1" t="str">
        <f ca="1">IFERROR(__xludf.DUMMYFUNCTION("""COMPUTED_VALUE"""),"Very Often")</f>
        <v>Very Often</v>
      </c>
      <c r="AG235" s="1" t="str">
        <f ca="1">IFERROR(__xludf.DUMMYFUNCTION("""COMPUTED_VALUE"""),"Rarely")</f>
        <v>Rarely</v>
      </c>
      <c r="AH235" s="1" t="str">
        <f ca="1">IFERROR(__xludf.DUMMYFUNCTION("""COMPUTED_VALUE"""),"Rarely")</f>
        <v>Rarely</v>
      </c>
      <c r="AI235" s="1" t="str">
        <f ca="1">IFERROR(__xludf.DUMMYFUNCTION("""COMPUTED_VALUE"""),"Often")</f>
        <v>Often</v>
      </c>
      <c r="AJ235" s="1" t="str">
        <f ca="1">IFERROR(__xludf.DUMMYFUNCTION("""COMPUTED_VALUE"""),"Rarely")</f>
        <v>Rarely</v>
      </c>
      <c r="AK235" s="1" t="str">
        <f ca="1">IFERROR(__xludf.DUMMYFUNCTION("""COMPUTED_VALUE"""),"Sometimes")</f>
        <v>Sometimes</v>
      </c>
      <c r="AL235" s="1" t="str">
        <f ca="1">IFERROR(__xludf.DUMMYFUNCTION("""COMPUTED_VALUE"""),"Rarely")</f>
        <v>Rarely</v>
      </c>
      <c r="AM235" s="1" t="str">
        <f ca="1">IFERROR(__xludf.DUMMYFUNCTION("""COMPUTED_VALUE"""),"Rarely")</f>
        <v>Rarely</v>
      </c>
      <c r="AN235" s="1" t="str">
        <f ca="1">IFERROR(__xludf.DUMMYFUNCTION("""COMPUTED_VALUE"""),"Rarely")</f>
        <v>Rarely</v>
      </c>
      <c r="AO235" s="1" t="str">
        <f ca="1">IFERROR(__xludf.DUMMYFUNCTION("""COMPUTED_VALUE"""),"Rarely")</f>
        <v>Rarely</v>
      </c>
      <c r="AP235" s="1" t="str">
        <f ca="1">IFERROR(__xludf.DUMMYFUNCTION("""COMPUTED_VALUE"""),"Never")</f>
        <v>Never</v>
      </c>
      <c r="AQ235" s="1" t="str">
        <f ca="1">IFERROR(__xludf.DUMMYFUNCTION("""COMPUTED_VALUE"""),"Never")</f>
        <v>Never</v>
      </c>
      <c r="AR235" s="1" t="str">
        <f ca="1">IFERROR(__xludf.DUMMYFUNCTION("""COMPUTED_VALUE"""),"Never")</f>
        <v>Never</v>
      </c>
      <c r="AS235" s="1" t="str">
        <f ca="1">IFERROR(__xludf.DUMMYFUNCTION("""COMPUTED_VALUE"""),"Neutral")</f>
        <v>Neutral</v>
      </c>
      <c r="AT235" s="1" t="str">
        <f ca="1">IFERROR(__xludf.DUMMYFUNCTION("""COMPUTED_VALUE"""),"Agree")</f>
        <v>Agree</v>
      </c>
      <c r="AU235" s="1" t="str">
        <f ca="1">IFERROR(__xludf.DUMMYFUNCTION("""COMPUTED_VALUE"""),"Neutral")</f>
        <v>Neutral</v>
      </c>
      <c r="AV235" s="1" t="str">
        <f ca="1">IFERROR(__xludf.DUMMYFUNCTION("""COMPUTED_VALUE"""),"Neutral")</f>
        <v>Neutral</v>
      </c>
      <c r="AW235" s="1" t="str">
        <f ca="1">IFERROR(__xludf.DUMMYFUNCTION("""COMPUTED_VALUE"""),"Disagree")</f>
        <v>Disagree</v>
      </c>
      <c r="AX235" s="1" t="str">
        <f ca="1">IFERROR(__xludf.DUMMYFUNCTION("""COMPUTED_VALUE"""),"Neutral")</f>
        <v>Neutral</v>
      </c>
      <c r="AY235" s="1" t="str">
        <f ca="1">IFERROR(__xludf.DUMMYFUNCTION("""COMPUTED_VALUE"""),"Neutral")</f>
        <v>Neutral</v>
      </c>
      <c r="AZ235" s="1" t="str">
        <f ca="1">IFERROR(__xludf.DUMMYFUNCTION("""COMPUTED_VALUE"""),"Neutral")</f>
        <v>Neutral</v>
      </c>
      <c r="BA235" s="1" t="str">
        <f ca="1">IFERROR(__xludf.DUMMYFUNCTION("""COMPUTED_VALUE"""),"Agree")</f>
        <v>Agree</v>
      </c>
      <c r="BB235" s="1" t="str">
        <f ca="1">IFERROR(__xludf.DUMMYFUNCTION("""COMPUTED_VALUE"""),"Neutral")</f>
        <v>Neutral</v>
      </c>
      <c r="BC235" s="1" t="str">
        <f ca="1">IFERROR(__xludf.DUMMYFUNCTION("""COMPUTED_VALUE"""),"Isolate Yourself, Join in Positive/ Healthy Family Activities, Exercise, Meditation/ Mindfulness, Participate in Healthy Recreation/Hobbies, Talk to only those inside the department about your hard shift")</f>
        <v>Isolate Yourself, Join in Positive/ Healthy Family Activities, Exercise, Meditation/ Mindfulness, Participate in Healthy Recreation/Hobbies, Talk to only those inside the department about your hard shift</v>
      </c>
      <c r="BD235" s="1" t="str">
        <f ca="1">IFERROR(__xludf.DUMMYFUNCTION("""COMPUTED_VALUE"""),"Never")</f>
        <v>Never</v>
      </c>
      <c r="BF235" s="1">
        <f t="shared" ca="1" si="0"/>
        <v>1</v>
      </c>
      <c r="BG235" s="7">
        <f t="shared" ca="1" si="1"/>
        <v>3</v>
      </c>
      <c r="BH235" s="1">
        <f t="shared" ca="1" si="2"/>
        <v>3</v>
      </c>
      <c r="BI235" s="10">
        <f t="shared" ca="1" si="3"/>
        <v>1</v>
      </c>
      <c r="BJ235" s="10">
        <f t="shared" ca="1" si="4"/>
        <v>3</v>
      </c>
      <c r="BK235" s="10">
        <f t="shared" ca="1" si="5"/>
        <v>4</v>
      </c>
      <c r="BL235" s="10">
        <f t="shared" ref="BL235:BM235" ca="1" si="1398">IF(I235="Yes",1,IF(I235="No",2))</f>
        <v>1</v>
      </c>
      <c r="BM235" s="10">
        <f t="shared" ca="1" si="1398"/>
        <v>1</v>
      </c>
      <c r="BN235" s="10">
        <f t="shared" ca="1" si="7"/>
        <v>2</v>
      </c>
      <c r="BO235" s="10">
        <f t="shared" ref="BO235:BP235" ca="1" si="1399">IF(L235="Strongly Disagree",1,IF(L235="Disagree",2,IF(L235="Neutral",3,IF(L235="Agree",4,IF(L235="Strongly Agree",5)))))</f>
        <v>3</v>
      </c>
      <c r="BP235" s="10">
        <f t="shared" ca="1" si="1399"/>
        <v>3</v>
      </c>
      <c r="BQ235" s="10">
        <f t="shared" ca="1" si="9"/>
        <v>1</v>
      </c>
      <c r="BR235" s="1">
        <f t="shared" ca="1" si="10"/>
        <v>3</v>
      </c>
      <c r="BS235" s="10">
        <f t="shared" ref="BS235:CB235" ca="1" si="1400">IF(P235="Not at all",1,IF(P235="A little bit",2,IF(P235="Moderately",3,IF(P235="Quite a bit",4,IF(P235="Extremely",5)))))</f>
        <v>3</v>
      </c>
      <c r="BT235" s="10">
        <f t="shared" ca="1" si="1400"/>
        <v>1</v>
      </c>
      <c r="BU235" s="10">
        <f t="shared" ca="1" si="1400"/>
        <v>2</v>
      </c>
      <c r="BV235" s="10">
        <f t="shared" ca="1" si="1400"/>
        <v>2</v>
      </c>
      <c r="BW235" s="10">
        <f t="shared" ca="1" si="1400"/>
        <v>2</v>
      </c>
      <c r="BX235" s="10">
        <f t="shared" ca="1" si="1400"/>
        <v>4</v>
      </c>
      <c r="BY235" s="10">
        <f t="shared" ca="1" si="1400"/>
        <v>1</v>
      </c>
      <c r="BZ235" s="10">
        <f t="shared" ca="1" si="1400"/>
        <v>3</v>
      </c>
      <c r="CA235" s="10">
        <f t="shared" ca="1" si="1400"/>
        <v>3</v>
      </c>
      <c r="CB235" s="10">
        <f t="shared" ca="1" si="1400"/>
        <v>3</v>
      </c>
      <c r="CC235" s="10">
        <f t="shared" ca="1" si="12"/>
        <v>1</v>
      </c>
      <c r="CD235" s="10">
        <f t="shared" ref="CD235:CH235" ca="1" si="1401">IF(AA235="Not at all",1,IF(AA235="A little bit",2,IF(AA235="Moderately",3,IF(AA235="Quite a bit",4,IF(AA235="Extremely",5)))))</f>
        <v>4</v>
      </c>
      <c r="CE235" s="10">
        <f t="shared" ca="1" si="1401"/>
        <v>4</v>
      </c>
      <c r="CF235" s="10">
        <f t="shared" ca="1" si="1401"/>
        <v>4</v>
      </c>
      <c r="CG235" s="10">
        <f t="shared" ca="1" si="1401"/>
        <v>2</v>
      </c>
      <c r="CH235" s="10">
        <f t="shared" ca="1" si="1401"/>
        <v>1</v>
      </c>
      <c r="CI235" s="10">
        <f t="shared" ref="CI235:CT235" ca="1" si="1402">IF(AF235="Never",1,IF(AF235="Rarely",2,IF(AF235="Sometimes",3,IF(AF235="Often",4,IF(AF235="Very Often",5)))))</f>
        <v>5</v>
      </c>
      <c r="CJ235" s="10">
        <f t="shared" ca="1" si="1402"/>
        <v>2</v>
      </c>
      <c r="CK235" s="10">
        <f t="shared" ca="1" si="1402"/>
        <v>2</v>
      </c>
      <c r="CL235" s="10">
        <f t="shared" ca="1" si="1402"/>
        <v>4</v>
      </c>
      <c r="CM235" s="10">
        <f t="shared" ca="1" si="1402"/>
        <v>2</v>
      </c>
      <c r="CN235" s="10">
        <f t="shared" ca="1" si="1402"/>
        <v>3</v>
      </c>
      <c r="CO235" s="10">
        <f t="shared" ca="1" si="1402"/>
        <v>2</v>
      </c>
      <c r="CP235" s="10">
        <f t="shared" ca="1" si="1402"/>
        <v>2</v>
      </c>
      <c r="CQ235" s="10">
        <f t="shared" ca="1" si="1402"/>
        <v>2</v>
      </c>
      <c r="CR235" s="10">
        <f t="shared" ca="1" si="1402"/>
        <v>2</v>
      </c>
      <c r="CS235" s="10">
        <f t="shared" ca="1" si="1402"/>
        <v>1</v>
      </c>
      <c r="CT235" s="10">
        <f t="shared" ca="1" si="1402"/>
        <v>1</v>
      </c>
      <c r="CU235" s="10">
        <f t="shared" ca="1" si="15"/>
        <v>1</v>
      </c>
      <c r="CV235" s="1">
        <f t="shared" ref="CV235:DE235" ca="1" si="1403">IF(AS235="Strongly Disagree",1,IF(AS235="Disagree",2,IF(AS235="Neutral",3,IF(AS235="Agree",4,IF(AS235="Strongly Agree",5)))))</f>
        <v>3</v>
      </c>
      <c r="CW235" s="1">
        <f t="shared" ca="1" si="1403"/>
        <v>4</v>
      </c>
      <c r="CX235" s="1">
        <f t="shared" ca="1" si="1403"/>
        <v>3</v>
      </c>
      <c r="CY235" s="1">
        <f t="shared" ca="1" si="1403"/>
        <v>3</v>
      </c>
      <c r="CZ235" s="1">
        <f t="shared" ca="1" si="1403"/>
        <v>2</v>
      </c>
      <c r="DA235" s="1">
        <f t="shared" ca="1" si="1403"/>
        <v>3</v>
      </c>
      <c r="DB235" s="1">
        <f t="shared" ca="1" si="1403"/>
        <v>3</v>
      </c>
      <c r="DC235" s="1">
        <f t="shared" ca="1" si="1403"/>
        <v>3</v>
      </c>
      <c r="DD235" s="1">
        <f t="shared" ca="1" si="1403"/>
        <v>4</v>
      </c>
      <c r="DE235" s="1">
        <f t="shared" ca="1" si="1403"/>
        <v>3</v>
      </c>
      <c r="DG235" s="1">
        <f t="shared" ca="1" si="17"/>
        <v>1</v>
      </c>
    </row>
    <row r="236" spans="1:111" ht="15">
      <c r="A236" s="8">
        <f ca="1">IFERROR(__xludf.DUMMYFUNCTION("""COMPUTED_VALUE"""),43806.8871757638)</f>
        <v>43806.887175763797</v>
      </c>
      <c r="B236" s="1" t="str">
        <f ca="1">IFERROR(__xludf.DUMMYFUNCTION("""COMPUTED_VALUE"""),"Yes")</f>
        <v>Yes</v>
      </c>
      <c r="C236" s="3" t="str">
        <f ca="1">IFERROR(__xludf.DUMMYFUNCTION("""COMPUTED_VALUE"""),"Sworn Officer")</f>
        <v>Sworn Officer</v>
      </c>
      <c r="D236" s="1" t="str">
        <f ca="1">IFERROR(__xludf.DUMMYFUNCTION("""COMPUTED_VALUE"""),"20+ years")</f>
        <v>20+ years</v>
      </c>
      <c r="E236" s="1" t="str">
        <f ca="1">IFERROR(__xludf.DUMMYFUNCTION("""COMPUTED_VALUE"""),"Moderately")</f>
        <v>Moderately</v>
      </c>
      <c r="F236" s="1" t="str">
        <f ca="1">IFERROR(__xludf.DUMMYFUNCTION("""COMPUTED_VALUE"""),"No")</f>
        <v>No</v>
      </c>
      <c r="G236" s="1" t="str">
        <f ca="1">IFERROR(__xludf.DUMMYFUNCTION("""COMPUTED_VALUE"""),"Sometimes")</f>
        <v>Sometimes</v>
      </c>
      <c r="H236" s="1" t="str">
        <f ca="1">IFERROR(__xludf.DUMMYFUNCTION("""COMPUTED_VALUE"""),"A little bit")</f>
        <v>A little bit</v>
      </c>
      <c r="I236" s="1" t="str">
        <f ca="1">IFERROR(__xludf.DUMMYFUNCTION("""COMPUTED_VALUE"""),"Yes")</f>
        <v>Yes</v>
      </c>
      <c r="J236" s="1" t="str">
        <f ca="1">IFERROR(__xludf.DUMMYFUNCTION("""COMPUTED_VALUE"""),"Yes")</f>
        <v>Yes</v>
      </c>
      <c r="K236" s="1" t="str">
        <f ca="1">IFERROR(__xludf.DUMMYFUNCTION("""COMPUTED_VALUE"""),"Rarely")</f>
        <v>Rarely</v>
      </c>
      <c r="L236" s="1" t="str">
        <f ca="1">IFERROR(__xludf.DUMMYFUNCTION("""COMPUTED_VALUE"""),"Neutral")</f>
        <v>Neutral</v>
      </c>
      <c r="M236" s="1" t="str">
        <f ca="1">IFERROR(__xludf.DUMMYFUNCTION("""COMPUTED_VALUE"""),"Neutral")</f>
        <v>Neutral</v>
      </c>
      <c r="N236" s="1" t="str">
        <f ca="1">IFERROR(__xludf.DUMMYFUNCTION("""COMPUTED_VALUE"""),"Not at all")</f>
        <v>Not at all</v>
      </c>
      <c r="O236" s="1" t="str">
        <f ca="1">IFERROR(__xludf.DUMMYFUNCTION("""COMPUTED_VALUE"""),"Agree")</f>
        <v>Agree</v>
      </c>
      <c r="P236" s="1" t="str">
        <f ca="1">IFERROR(__xludf.DUMMYFUNCTION("""COMPUTED_VALUE"""),"Quite a bit")</f>
        <v>Quite a bit</v>
      </c>
      <c r="Q236" s="1" t="str">
        <f ca="1">IFERROR(__xludf.DUMMYFUNCTION("""COMPUTED_VALUE"""),"Quite a bit")</f>
        <v>Quite a bit</v>
      </c>
      <c r="R236" s="1" t="str">
        <f ca="1">IFERROR(__xludf.DUMMYFUNCTION("""COMPUTED_VALUE"""),"Quite a bit")</f>
        <v>Quite a bit</v>
      </c>
      <c r="S236" s="1" t="str">
        <f ca="1">IFERROR(__xludf.DUMMYFUNCTION("""COMPUTED_VALUE"""),"Not at all")</f>
        <v>Not at all</v>
      </c>
      <c r="T236" s="1" t="str">
        <f ca="1">IFERROR(__xludf.DUMMYFUNCTION("""COMPUTED_VALUE"""),"Not at all")</f>
        <v>Not at all</v>
      </c>
      <c r="U236" s="1" t="str">
        <f ca="1">IFERROR(__xludf.DUMMYFUNCTION("""COMPUTED_VALUE"""),"A little bit")</f>
        <v>A little bit</v>
      </c>
      <c r="V236" s="1" t="str">
        <f ca="1">IFERROR(__xludf.DUMMYFUNCTION("""COMPUTED_VALUE"""),"A little bit")</f>
        <v>A little bit</v>
      </c>
      <c r="W236" s="1" t="str">
        <f ca="1">IFERROR(__xludf.DUMMYFUNCTION("""COMPUTED_VALUE"""),"Not at all")</f>
        <v>Not at all</v>
      </c>
      <c r="X236" s="1" t="str">
        <f ca="1">IFERROR(__xludf.DUMMYFUNCTION("""COMPUTED_VALUE"""),"Not at all")</f>
        <v>Not at all</v>
      </c>
      <c r="Y236" s="1" t="str">
        <f ca="1">IFERROR(__xludf.DUMMYFUNCTION("""COMPUTED_VALUE"""),"Quite a bit")</f>
        <v>Quite a bit</v>
      </c>
      <c r="Z236" s="1" t="str">
        <f ca="1">IFERROR(__xludf.DUMMYFUNCTION("""COMPUTED_VALUE"""),"Negatively")</f>
        <v>Negatively</v>
      </c>
      <c r="AA236" s="1" t="str">
        <f ca="1">IFERROR(__xludf.DUMMYFUNCTION("""COMPUTED_VALUE"""),"Quite a bit")</f>
        <v>Quite a bit</v>
      </c>
      <c r="AB236" s="1" t="str">
        <f ca="1">IFERROR(__xludf.DUMMYFUNCTION("""COMPUTED_VALUE"""),"Not at all")</f>
        <v>Not at all</v>
      </c>
      <c r="AC236" s="1" t="str">
        <f ca="1">IFERROR(__xludf.DUMMYFUNCTION("""COMPUTED_VALUE"""),"Not at all")</f>
        <v>Not at all</v>
      </c>
      <c r="AD236" s="1" t="str">
        <f ca="1">IFERROR(__xludf.DUMMYFUNCTION("""COMPUTED_VALUE"""),"Moderately")</f>
        <v>Moderately</v>
      </c>
      <c r="AE236" s="1" t="str">
        <f ca="1">IFERROR(__xludf.DUMMYFUNCTION("""COMPUTED_VALUE"""),"Not at all")</f>
        <v>Not at all</v>
      </c>
      <c r="AF236" s="1" t="str">
        <f ca="1">IFERROR(__xludf.DUMMYFUNCTION("""COMPUTED_VALUE"""),"Rarely")</f>
        <v>Rarely</v>
      </c>
      <c r="AG236" s="1" t="str">
        <f ca="1">IFERROR(__xludf.DUMMYFUNCTION("""COMPUTED_VALUE"""),"Rarely")</f>
        <v>Rarely</v>
      </c>
      <c r="AH236" s="1" t="str">
        <f ca="1">IFERROR(__xludf.DUMMYFUNCTION("""COMPUTED_VALUE"""),"Rarely")</f>
        <v>Rarely</v>
      </c>
      <c r="AI236" s="1" t="str">
        <f ca="1">IFERROR(__xludf.DUMMYFUNCTION("""COMPUTED_VALUE"""),"Sometimes")</f>
        <v>Sometimes</v>
      </c>
      <c r="AJ236" s="1" t="str">
        <f ca="1">IFERROR(__xludf.DUMMYFUNCTION("""COMPUTED_VALUE"""),"Rarely")</f>
        <v>Rarely</v>
      </c>
      <c r="AK236" s="1" t="str">
        <f ca="1">IFERROR(__xludf.DUMMYFUNCTION("""COMPUTED_VALUE"""),"Rarely")</f>
        <v>Rarely</v>
      </c>
      <c r="AL236" s="1" t="str">
        <f ca="1">IFERROR(__xludf.DUMMYFUNCTION("""COMPUTED_VALUE"""),"Sometimes")</f>
        <v>Sometimes</v>
      </c>
      <c r="AM236" s="1" t="str">
        <f ca="1">IFERROR(__xludf.DUMMYFUNCTION("""COMPUTED_VALUE"""),"Never")</f>
        <v>Never</v>
      </c>
      <c r="AN236" s="1" t="str">
        <f ca="1">IFERROR(__xludf.DUMMYFUNCTION("""COMPUTED_VALUE"""),"Rarely")</f>
        <v>Rarely</v>
      </c>
      <c r="AO236" s="1" t="str">
        <f ca="1">IFERROR(__xludf.DUMMYFUNCTION("""COMPUTED_VALUE"""),"Rarely")</f>
        <v>Rarely</v>
      </c>
      <c r="AP236" s="1" t="str">
        <f ca="1">IFERROR(__xludf.DUMMYFUNCTION("""COMPUTED_VALUE"""),"Rarely")</f>
        <v>Rarely</v>
      </c>
      <c r="AQ236" s="1" t="str">
        <f ca="1">IFERROR(__xludf.DUMMYFUNCTION("""COMPUTED_VALUE"""),"Never")</f>
        <v>Never</v>
      </c>
      <c r="AR236" s="1" t="str">
        <f ca="1">IFERROR(__xludf.DUMMYFUNCTION("""COMPUTED_VALUE"""),"Never")</f>
        <v>Never</v>
      </c>
      <c r="AS236" s="1" t="str">
        <f ca="1">IFERROR(__xludf.DUMMYFUNCTION("""COMPUTED_VALUE"""),"Neutral")</f>
        <v>Neutral</v>
      </c>
      <c r="AT236" s="1" t="str">
        <f ca="1">IFERROR(__xludf.DUMMYFUNCTION("""COMPUTED_VALUE"""),"Agree")</f>
        <v>Agree</v>
      </c>
      <c r="AU236" s="1" t="str">
        <f ca="1">IFERROR(__xludf.DUMMYFUNCTION("""COMPUTED_VALUE"""),"Agree")</f>
        <v>Agree</v>
      </c>
      <c r="AV236" s="1" t="str">
        <f ca="1">IFERROR(__xludf.DUMMYFUNCTION("""COMPUTED_VALUE"""),"Strongly Disagree")</f>
        <v>Strongly Disagree</v>
      </c>
      <c r="AW236" s="1" t="str">
        <f ca="1">IFERROR(__xludf.DUMMYFUNCTION("""COMPUTED_VALUE"""),"Agree")</f>
        <v>Agree</v>
      </c>
      <c r="AX236" s="1" t="str">
        <f ca="1">IFERROR(__xludf.DUMMYFUNCTION("""COMPUTED_VALUE"""),"Agree")</f>
        <v>Agree</v>
      </c>
      <c r="AY236" s="1" t="str">
        <f ca="1">IFERROR(__xludf.DUMMYFUNCTION("""COMPUTED_VALUE"""),"Disagree")</f>
        <v>Disagree</v>
      </c>
      <c r="AZ236" s="1" t="str">
        <f ca="1">IFERROR(__xludf.DUMMYFUNCTION("""COMPUTED_VALUE"""),"Agree")</f>
        <v>Agree</v>
      </c>
      <c r="BA236" s="1" t="str">
        <f ca="1">IFERROR(__xludf.DUMMYFUNCTION("""COMPUTED_VALUE"""),"Neutral")</f>
        <v>Neutral</v>
      </c>
      <c r="BB236" s="1" t="str">
        <f ca="1">IFERROR(__xludf.DUMMYFUNCTION("""COMPUTED_VALUE"""),"Neutral")</f>
        <v>Neutral</v>
      </c>
      <c r="BC236" s="1" t="str">
        <f ca="1">IFERROR(__xludf.DUMMYFUNCTION("""COMPUTED_VALUE"""),"Isolate Yourself, Join in Positive/ Healthy Family Activities, Exercise, Talk to others outside of the department about your hard shift, Participate in Healthy Recreation/Hobbies")</f>
        <v>Isolate Yourself, Join in Positive/ Healthy Family Activities, Exercise, Talk to others outside of the department about your hard shift, Participate in Healthy Recreation/Hobbies</v>
      </c>
      <c r="BD236" s="1" t="str">
        <f ca="1">IFERROR(__xludf.DUMMYFUNCTION("""COMPUTED_VALUE"""),"Never")</f>
        <v>Never</v>
      </c>
      <c r="BF236" s="1">
        <f t="shared" ca="1" si="0"/>
        <v>1</v>
      </c>
      <c r="BG236" s="7">
        <f t="shared" ca="1" si="1"/>
        <v>4</v>
      </c>
      <c r="BH236" s="1">
        <f t="shared" ca="1" si="2"/>
        <v>3</v>
      </c>
      <c r="BI236" s="10">
        <f t="shared" ca="1" si="3"/>
        <v>2</v>
      </c>
      <c r="BJ236" s="10">
        <f t="shared" ca="1" si="4"/>
        <v>3</v>
      </c>
      <c r="BK236" s="10">
        <f t="shared" ca="1" si="5"/>
        <v>2</v>
      </c>
      <c r="BL236" s="10">
        <f t="shared" ref="BL236:BM236" ca="1" si="1404">IF(I236="Yes",1,IF(I236="No",2))</f>
        <v>1</v>
      </c>
      <c r="BM236" s="10">
        <f t="shared" ca="1" si="1404"/>
        <v>1</v>
      </c>
      <c r="BN236" s="10">
        <f t="shared" ca="1" si="7"/>
        <v>2</v>
      </c>
      <c r="BO236" s="10">
        <f t="shared" ref="BO236:BP236" ca="1" si="1405">IF(L236="Strongly Disagree",1,IF(L236="Disagree",2,IF(L236="Neutral",3,IF(L236="Agree",4,IF(L236="Strongly Agree",5)))))</f>
        <v>3</v>
      </c>
      <c r="BP236" s="10">
        <f t="shared" ca="1" si="1405"/>
        <v>3</v>
      </c>
      <c r="BQ236" s="10">
        <f t="shared" ca="1" si="9"/>
        <v>1</v>
      </c>
      <c r="BR236" s="1">
        <f t="shared" ca="1" si="10"/>
        <v>4</v>
      </c>
      <c r="BS236" s="10">
        <f t="shared" ref="BS236:CB236" ca="1" si="1406">IF(P236="Not at all",1,IF(P236="A little bit",2,IF(P236="Moderately",3,IF(P236="Quite a bit",4,IF(P236="Extremely",5)))))</f>
        <v>4</v>
      </c>
      <c r="BT236" s="10">
        <f t="shared" ca="1" si="1406"/>
        <v>4</v>
      </c>
      <c r="BU236" s="10">
        <f t="shared" ca="1" si="1406"/>
        <v>4</v>
      </c>
      <c r="BV236" s="10">
        <f t="shared" ca="1" si="1406"/>
        <v>1</v>
      </c>
      <c r="BW236" s="10">
        <f t="shared" ca="1" si="1406"/>
        <v>1</v>
      </c>
      <c r="BX236" s="10">
        <f t="shared" ca="1" si="1406"/>
        <v>2</v>
      </c>
      <c r="BY236" s="10">
        <f t="shared" ca="1" si="1406"/>
        <v>2</v>
      </c>
      <c r="BZ236" s="10">
        <f t="shared" ca="1" si="1406"/>
        <v>1</v>
      </c>
      <c r="CA236" s="10">
        <f t="shared" ca="1" si="1406"/>
        <v>1</v>
      </c>
      <c r="CB236" s="10">
        <f t="shared" ca="1" si="1406"/>
        <v>4</v>
      </c>
      <c r="CC236" s="10">
        <f t="shared" ca="1" si="12"/>
        <v>1</v>
      </c>
      <c r="CD236" s="10">
        <f t="shared" ref="CD236:CH236" ca="1" si="1407">IF(AA236="Not at all",1,IF(AA236="A little bit",2,IF(AA236="Moderately",3,IF(AA236="Quite a bit",4,IF(AA236="Extremely",5)))))</f>
        <v>4</v>
      </c>
      <c r="CE236" s="10">
        <f t="shared" ca="1" si="1407"/>
        <v>1</v>
      </c>
      <c r="CF236" s="10">
        <f t="shared" ca="1" si="1407"/>
        <v>1</v>
      </c>
      <c r="CG236" s="10">
        <f t="shared" ca="1" si="1407"/>
        <v>3</v>
      </c>
      <c r="CH236" s="10">
        <f t="shared" ca="1" si="1407"/>
        <v>1</v>
      </c>
      <c r="CI236" s="10">
        <f t="shared" ref="CI236:CT236" ca="1" si="1408">IF(AF236="Never",1,IF(AF236="Rarely",2,IF(AF236="Sometimes",3,IF(AF236="Often",4,IF(AF236="Very Often",5)))))</f>
        <v>2</v>
      </c>
      <c r="CJ236" s="10">
        <f t="shared" ca="1" si="1408"/>
        <v>2</v>
      </c>
      <c r="CK236" s="10">
        <f t="shared" ca="1" si="1408"/>
        <v>2</v>
      </c>
      <c r="CL236" s="10">
        <f t="shared" ca="1" si="1408"/>
        <v>3</v>
      </c>
      <c r="CM236" s="10">
        <f t="shared" ca="1" si="1408"/>
        <v>2</v>
      </c>
      <c r="CN236" s="10">
        <f t="shared" ca="1" si="1408"/>
        <v>2</v>
      </c>
      <c r="CO236" s="10">
        <f t="shared" ca="1" si="1408"/>
        <v>3</v>
      </c>
      <c r="CP236" s="10">
        <f t="shared" ca="1" si="1408"/>
        <v>1</v>
      </c>
      <c r="CQ236" s="10">
        <f t="shared" ca="1" si="1408"/>
        <v>2</v>
      </c>
      <c r="CR236" s="10">
        <f t="shared" ca="1" si="1408"/>
        <v>2</v>
      </c>
      <c r="CS236" s="10">
        <f t="shared" ca="1" si="1408"/>
        <v>2</v>
      </c>
      <c r="CT236" s="10">
        <f t="shared" ca="1" si="1408"/>
        <v>1</v>
      </c>
      <c r="CU236" s="10">
        <f t="shared" ca="1" si="15"/>
        <v>1</v>
      </c>
      <c r="CV236" s="1">
        <f t="shared" ref="CV236:DE236" ca="1" si="1409">IF(AS236="Strongly Disagree",1,IF(AS236="Disagree",2,IF(AS236="Neutral",3,IF(AS236="Agree",4,IF(AS236="Strongly Agree",5)))))</f>
        <v>3</v>
      </c>
      <c r="CW236" s="1">
        <f t="shared" ca="1" si="1409"/>
        <v>4</v>
      </c>
      <c r="CX236" s="1">
        <f t="shared" ca="1" si="1409"/>
        <v>4</v>
      </c>
      <c r="CY236" s="1">
        <f t="shared" ca="1" si="1409"/>
        <v>1</v>
      </c>
      <c r="CZ236" s="1">
        <f t="shared" ca="1" si="1409"/>
        <v>4</v>
      </c>
      <c r="DA236" s="1">
        <f t="shared" ca="1" si="1409"/>
        <v>4</v>
      </c>
      <c r="DB236" s="1">
        <f t="shared" ca="1" si="1409"/>
        <v>2</v>
      </c>
      <c r="DC236" s="1">
        <f t="shared" ca="1" si="1409"/>
        <v>4</v>
      </c>
      <c r="DD236" s="1">
        <f t="shared" ca="1" si="1409"/>
        <v>3</v>
      </c>
      <c r="DE236" s="1">
        <f t="shared" ca="1" si="1409"/>
        <v>3</v>
      </c>
      <c r="DG236" s="1">
        <f t="shared" ca="1" si="17"/>
        <v>1</v>
      </c>
    </row>
    <row r="237" spans="1:111" ht="15">
      <c r="A237" s="8">
        <f ca="1">IFERROR(__xludf.DUMMYFUNCTION("""COMPUTED_VALUE"""),43806.9524797569)</f>
        <v>43806.952479756903</v>
      </c>
      <c r="B237" s="1" t="str">
        <f ca="1">IFERROR(__xludf.DUMMYFUNCTION("""COMPUTED_VALUE"""),"Yes")</f>
        <v>Yes</v>
      </c>
      <c r="C237" s="3" t="str">
        <f ca="1">IFERROR(__xludf.DUMMYFUNCTION("""COMPUTED_VALUE"""),"Sworn Officer")</f>
        <v>Sworn Officer</v>
      </c>
      <c r="D237" s="1" t="str">
        <f ca="1">IFERROR(__xludf.DUMMYFUNCTION("""COMPUTED_VALUE"""),"14-20 years")</f>
        <v>14-20 years</v>
      </c>
      <c r="E237" s="1" t="str">
        <f ca="1">IFERROR(__xludf.DUMMYFUNCTION("""COMPUTED_VALUE"""),"Quite a bit")</f>
        <v>Quite a bit</v>
      </c>
      <c r="F237" s="1" t="str">
        <f ca="1">IFERROR(__xludf.DUMMYFUNCTION("""COMPUTED_VALUE"""),"Yes")</f>
        <v>Yes</v>
      </c>
      <c r="G237" s="1" t="str">
        <f ca="1">IFERROR(__xludf.DUMMYFUNCTION("""COMPUTED_VALUE"""),"Sometimes")</f>
        <v>Sometimes</v>
      </c>
      <c r="H237" s="1" t="str">
        <f ca="1">IFERROR(__xludf.DUMMYFUNCTION("""COMPUTED_VALUE"""),"A little bit")</f>
        <v>A little bit</v>
      </c>
      <c r="I237" s="1" t="str">
        <f ca="1">IFERROR(__xludf.DUMMYFUNCTION("""COMPUTED_VALUE"""),"Yes")</f>
        <v>Yes</v>
      </c>
      <c r="J237" s="1" t="str">
        <f ca="1">IFERROR(__xludf.DUMMYFUNCTION("""COMPUTED_VALUE"""),"Yes")</f>
        <v>Yes</v>
      </c>
      <c r="K237" s="1" t="str">
        <f ca="1">IFERROR(__xludf.DUMMYFUNCTION("""COMPUTED_VALUE"""),"Sometimes")</f>
        <v>Sometimes</v>
      </c>
      <c r="L237" s="1" t="str">
        <f ca="1">IFERROR(__xludf.DUMMYFUNCTION("""COMPUTED_VALUE"""),"Neutral")</f>
        <v>Neutral</v>
      </c>
      <c r="M237" s="1" t="str">
        <f ca="1">IFERROR(__xludf.DUMMYFUNCTION("""COMPUTED_VALUE"""),"Agree")</f>
        <v>Agree</v>
      </c>
      <c r="N237" s="1" t="str">
        <f ca="1">IFERROR(__xludf.DUMMYFUNCTION("""COMPUTED_VALUE"""),"A little bit")</f>
        <v>A little bit</v>
      </c>
      <c r="O237" s="1" t="str">
        <f ca="1">IFERROR(__xludf.DUMMYFUNCTION("""COMPUTED_VALUE"""),"Neutral")</f>
        <v>Neutral</v>
      </c>
      <c r="P237" s="1" t="str">
        <f ca="1">IFERROR(__xludf.DUMMYFUNCTION("""COMPUTED_VALUE"""),"Quite a bit")</f>
        <v>Quite a bit</v>
      </c>
      <c r="Q237" s="1" t="str">
        <f ca="1">IFERROR(__xludf.DUMMYFUNCTION("""COMPUTED_VALUE"""),"Moderately")</f>
        <v>Moderately</v>
      </c>
      <c r="R237" s="1" t="str">
        <f ca="1">IFERROR(__xludf.DUMMYFUNCTION("""COMPUTED_VALUE"""),"Moderately")</f>
        <v>Moderately</v>
      </c>
      <c r="S237" s="1" t="str">
        <f ca="1">IFERROR(__xludf.DUMMYFUNCTION("""COMPUTED_VALUE"""),"Moderately")</f>
        <v>Moderately</v>
      </c>
      <c r="T237" s="1" t="str">
        <f ca="1">IFERROR(__xludf.DUMMYFUNCTION("""COMPUTED_VALUE"""),"A little bit")</f>
        <v>A little bit</v>
      </c>
      <c r="U237" s="1" t="str">
        <f ca="1">IFERROR(__xludf.DUMMYFUNCTION("""COMPUTED_VALUE"""),"Moderately")</f>
        <v>Moderately</v>
      </c>
      <c r="V237" s="1" t="str">
        <f ca="1">IFERROR(__xludf.DUMMYFUNCTION("""COMPUTED_VALUE"""),"Moderately")</f>
        <v>Moderately</v>
      </c>
      <c r="W237" s="1" t="str">
        <f ca="1">IFERROR(__xludf.DUMMYFUNCTION("""COMPUTED_VALUE"""),"Quite a bit")</f>
        <v>Quite a bit</v>
      </c>
      <c r="X237" s="1" t="str">
        <f ca="1">IFERROR(__xludf.DUMMYFUNCTION("""COMPUTED_VALUE"""),"Quite a bit")</f>
        <v>Quite a bit</v>
      </c>
      <c r="Y237" s="1" t="str">
        <f ca="1">IFERROR(__xludf.DUMMYFUNCTION("""COMPUTED_VALUE"""),"Extremely")</f>
        <v>Extremely</v>
      </c>
      <c r="Z237" s="1" t="str">
        <f ca="1">IFERROR(__xludf.DUMMYFUNCTION("""COMPUTED_VALUE"""),"Negatively")</f>
        <v>Negatively</v>
      </c>
      <c r="AA237" s="1" t="str">
        <f ca="1">IFERROR(__xludf.DUMMYFUNCTION("""COMPUTED_VALUE"""),"Extremely")</f>
        <v>Extremely</v>
      </c>
      <c r="AB237" s="1" t="str">
        <f ca="1">IFERROR(__xludf.DUMMYFUNCTION("""COMPUTED_VALUE"""),"Quite a bit")</f>
        <v>Quite a bit</v>
      </c>
      <c r="AC237" s="1" t="str">
        <f ca="1">IFERROR(__xludf.DUMMYFUNCTION("""COMPUTED_VALUE"""),"Quite a bit")</f>
        <v>Quite a bit</v>
      </c>
      <c r="AD237" s="1" t="str">
        <f ca="1">IFERROR(__xludf.DUMMYFUNCTION("""COMPUTED_VALUE"""),"Not at all")</f>
        <v>Not at all</v>
      </c>
      <c r="AE237" s="1" t="str">
        <f ca="1">IFERROR(__xludf.DUMMYFUNCTION("""COMPUTED_VALUE"""),"A little bit")</f>
        <v>A little bit</v>
      </c>
      <c r="AF237" s="1" t="str">
        <f ca="1">IFERROR(__xludf.DUMMYFUNCTION("""COMPUTED_VALUE"""),"Very Often")</f>
        <v>Very Often</v>
      </c>
      <c r="AG237" s="1" t="str">
        <f ca="1">IFERROR(__xludf.DUMMYFUNCTION("""COMPUTED_VALUE"""),"Very Often")</f>
        <v>Very Often</v>
      </c>
      <c r="AH237" s="1" t="str">
        <f ca="1">IFERROR(__xludf.DUMMYFUNCTION("""COMPUTED_VALUE"""),"Rarely")</f>
        <v>Rarely</v>
      </c>
      <c r="AI237" s="1" t="str">
        <f ca="1">IFERROR(__xludf.DUMMYFUNCTION("""COMPUTED_VALUE"""),"Very Often")</f>
        <v>Very Often</v>
      </c>
      <c r="AJ237" s="1" t="str">
        <f ca="1">IFERROR(__xludf.DUMMYFUNCTION("""COMPUTED_VALUE"""),"Very Often")</f>
        <v>Very Often</v>
      </c>
      <c r="AK237" s="1" t="str">
        <f ca="1">IFERROR(__xludf.DUMMYFUNCTION("""COMPUTED_VALUE"""),"Often")</f>
        <v>Often</v>
      </c>
      <c r="AL237" s="1" t="str">
        <f ca="1">IFERROR(__xludf.DUMMYFUNCTION("""COMPUTED_VALUE"""),"Very Often")</f>
        <v>Very Often</v>
      </c>
      <c r="AM237" s="1" t="str">
        <f ca="1">IFERROR(__xludf.DUMMYFUNCTION("""COMPUTED_VALUE"""),"Very Often")</f>
        <v>Very Often</v>
      </c>
      <c r="AN237" s="1" t="str">
        <f ca="1">IFERROR(__xludf.DUMMYFUNCTION("""COMPUTED_VALUE"""),"Very Often")</f>
        <v>Very Often</v>
      </c>
      <c r="AO237" s="1" t="str">
        <f ca="1">IFERROR(__xludf.DUMMYFUNCTION("""COMPUTED_VALUE"""),"Sometimes")</f>
        <v>Sometimes</v>
      </c>
      <c r="AP237" s="1" t="str">
        <f ca="1">IFERROR(__xludf.DUMMYFUNCTION("""COMPUTED_VALUE"""),"Very Often")</f>
        <v>Very Often</v>
      </c>
      <c r="AQ237" s="1" t="str">
        <f ca="1">IFERROR(__xludf.DUMMYFUNCTION("""COMPUTED_VALUE"""),"Never")</f>
        <v>Never</v>
      </c>
      <c r="AR237" s="1" t="str">
        <f ca="1">IFERROR(__xludf.DUMMYFUNCTION("""COMPUTED_VALUE"""),"Never")</f>
        <v>Never</v>
      </c>
      <c r="AS237" s="1" t="str">
        <f ca="1">IFERROR(__xludf.DUMMYFUNCTION("""COMPUTED_VALUE"""),"Disagree")</f>
        <v>Disagree</v>
      </c>
      <c r="AT237" s="1" t="str">
        <f ca="1">IFERROR(__xludf.DUMMYFUNCTION("""COMPUTED_VALUE"""),"Agree")</f>
        <v>Agree</v>
      </c>
      <c r="AU237" s="1" t="str">
        <f ca="1">IFERROR(__xludf.DUMMYFUNCTION("""COMPUTED_VALUE"""),"Neutral")</f>
        <v>Neutral</v>
      </c>
      <c r="AV237" s="1" t="str">
        <f ca="1">IFERROR(__xludf.DUMMYFUNCTION("""COMPUTED_VALUE"""),"Strongly Disagree")</f>
        <v>Strongly Disagree</v>
      </c>
      <c r="AW237" s="1" t="str">
        <f ca="1">IFERROR(__xludf.DUMMYFUNCTION("""COMPUTED_VALUE"""),"Neutral")</f>
        <v>Neutral</v>
      </c>
      <c r="AX237" s="1" t="str">
        <f ca="1">IFERROR(__xludf.DUMMYFUNCTION("""COMPUTED_VALUE"""),"Disagree")</f>
        <v>Disagree</v>
      </c>
      <c r="AY237" s="1" t="str">
        <f ca="1">IFERROR(__xludf.DUMMYFUNCTION("""COMPUTED_VALUE"""),"Strongly Disagree")</f>
        <v>Strongly Disagree</v>
      </c>
      <c r="AZ237" s="1" t="str">
        <f ca="1">IFERROR(__xludf.DUMMYFUNCTION("""COMPUTED_VALUE"""),"Disagree")</f>
        <v>Disagree</v>
      </c>
      <c r="BA237" s="1" t="str">
        <f ca="1">IFERROR(__xludf.DUMMYFUNCTION("""COMPUTED_VALUE"""),"Strongly Agree")</f>
        <v>Strongly Agree</v>
      </c>
      <c r="BB237" s="1" t="str">
        <f ca="1">IFERROR(__xludf.DUMMYFUNCTION("""COMPUTED_VALUE"""),"Strongly Agree")</f>
        <v>Strongly Agree</v>
      </c>
      <c r="BC237" s="1" t="str">
        <f ca="1">IFERROR(__xludf.DUMMYFUNCTION("""COMPUTED_VALUE"""),"Isolate Yourself, Exercise, Meditation/ Mindfulness")</f>
        <v>Isolate Yourself, Exercise, Meditation/ Mindfulness</v>
      </c>
      <c r="BD237" s="1" t="str">
        <f ca="1">IFERROR(__xludf.DUMMYFUNCTION("""COMPUTED_VALUE"""),"Never")</f>
        <v>Never</v>
      </c>
      <c r="BF237" s="1">
        <f t="shared" ca="1" si="0"/>
        <v>1</v>
      </c>
      <c r="BG237" s="7">
        <f t="shared" ca="1" si="1"/>
        <v>3</v>
      </c>
      <c r="BH237" s="1">
        <f t="shared" ca="1" si="2"/>
        <v>4</v>
      </c>
      <c r="BI237" s="10">
        <f t="shared" ca="1" si="3"/>
        <v>1</v>
      </c>
      <c r="BJ237" s="10">
        <f t="shared" ca="1" si="4"/>
        <v>3</v>
      </c>
      <c r="BK237" s="10">
        <f t="shared" ca="1" si="5"/>
        <v>2</v>
      </c>
      <c r="BL237" s="10">
        <f t="shared" ref="BL237:BM237" ca="1" si="1410">IF(I237="Yes",1,IF(I237="No",2))</f>
        <v>1</v>
      </c>
      <c r="BM237" s="10">
        <f t="shared" ca="1" si="1410"/>
        <v>1</v>
      </c>
      <c r="BN237" s="10">
        <f t="shared" ca="1" si="7"/>
        <v>3</v>
      </c>
      <c r="BO237" s="10">
        <f t="shared" ref="BO237:BP237" ca="1" si="1411">IF(L237="Strongly Disagree",1,IF(L237="Disagree",2,IF(L237="Neutral",3,IF(L237="Agree",4,IF(L237="Strongly Agree",5)))))</f>
        <v>3</v>
      </c>
      <c r="BP237" s="10">
        <f t="shared" ca="1" si="1411"/>
        <v>4</v>
      </c>
      <c r="BQ237" s="10">
        <f t="shared" ca="1" si="9"/>
        <v>2</v>
      </c>
      <c r="BR237" s="1">
        <f t="shared" ca="1" si="10"/>
        <v>3</v>
      </c>
      <c r="BS237" s="10">
        <f t="shared" ref="BS237:CB237" ca="1" si="1412">IF(P237="Not at all",1,IF(P237="A little bit",2,IF(P237="Moderately",3,IF(P237="Quite a bit",4,IF(P237="Extremely",5)))))</f>
        <v>4</v>
      </c>
      <c r="BT237" s="10">
        <f t="shared" ca="1" si="1412"/>
        <v>3</v>
      </c>
      <c r="BU237" s="10">
        <f t="shared" ca="1" si="1412"/>
        <v>3</v>
      </c>
      <c r="BV237" s="10">
        <f t="shared" ca="1" si="1412"/>
        <v>3</v>
      </c>
      <c r="BW237" s="10">
        <f t="shared" ca="1" si="1412"/>
        <v>2</v>
      </c>
      <c r="BX237" s="10">
        <f t="shared" ca="1" si="1412"/>
        <v>3</v>
      </c>
      <c r="BY237" s="10">
        <f t="shared" ca="1" si="1412"/>
        <v>3</v>
      </c>
      <c r="BZ237" s="10">
        <f t="shared" ca="1" si="1412"/>
        <v>4</v>
      </c>
      <c r="CA237" s="10">
        <f t="shared" ca="1" si="1412"/>
        <v>4</v>
      </c>
      <c r="CB237" s="10">
        <f t="shared" ca="1" si="1412"/>
        <v>5</v>
      </c>
      <c r="CC237" s="10">
        <f t="shared" ca="1" si="12"/>
        <v>1</v>
      </c>
      <c r="CD237" s="10">
        <f t="shared" ref="CD237:CH237" ca="1" si="1413">IF(AA237="Not at all",1,IF(AA237="A little bit",2,IF(AA237="Moderately",3,IF(AA237="Quite a bit",4,IF(AA237="Extremely",5)))))</f>
        <v>5</v>
      </c>
      <c r="CE237" s="10">
        <f t="shared" ca="1" si="1413"/>
        <v>4</v>
      </c>
      <c r="CF237" s="10">
        <f t="shared" ca="1" si="1413"/>
        <v>4</v>
      </c>
      <c r="CG237" s="10">
        <f t="shared" ca="1" si="1413"/>
        <v>1</v>
      </c>
      <c r="CH237" s="10">
        <f t="shared" ca="1" si="1413"/>
        <v>2</v>
      </c>
      <c r="CI237" s="10">
        <f t="shared" ref="CI237:CT237" ca="1" si="1414">IF(AF237="Never",1,IF(AF237="Rarely",2,IF(AF237="Sometimes",3,IF(AF237="Often",4,IF(AF237="Very Often",5)))))</f>
        <v>5</v>
      </c>
      <c r="CJ237" s="10">
        <f t="shared" ca="1" si="1414"/>
        <v>5</v>
      </c>
      <c r="CK237" s="10">
        <f t="shared" ca="1" si="1414"/>
        <v>2</v>
      </c>
      <c r="CL237" s="10">
        <f t="shared" ca="1" si="1414"/>
        <v>5</v>
      </c>
      <c r="CM237" s="10">
        <f t="shared" ca="1" si="1414"/>
        <v>5</v>
      </c>
      <c r="CN237" s="10">
        <f t="shared" ca="1" si="1414"/>
        <v>4</v>
      </c>
      <c r="CO237" s="10">
        <f t="shared" ca="1" si="1414"/>
        <v>5</v>
      </c>
      <c r="CP237" s="10">
        <f t="shared" ca="1" si="1414"/>
        <v>5</v>
      </c>
      <c r="CQ237" s="10">
        <f t="shared" ca="1" si="1414"/>
        <v>5</v>
      </c>
      <c r="CR237" s="10">
        <f t="shared" ca="1" si="1414"/>
        <v>3</v>
      </c>
      <c r="CS237" s="10">
        <f t="shared" ca="1" si="1414"/>
        <v>5</v>
      </c>
      <c r="CT237" s="10">
        <f t="shared" ca="1" si="1414"/>
        <v>1</v>
      </c>
      <c r="CU237" s="10">
        <f t="shared" ca="1" si="15"/>
        <v>1</v>
      </c>
      <c r="CV237" s="1">
        <f t="shared" ref="CV237:DE237" ca="1" si="1415">IF(AS237="Strongly Disagree",1,IF(AS237="Disagree",2,IF(AS237="Neutral",3,IF(AS237="Agree",4,IF(AS237="Strongly Agree",5)))))</f>
        <v>2</v>
      </c>
      <c r="CW237" s="1">
        <f t="shared" ca="1" si="1415"/>
        <v>4</v>
      </c>
      <c r="CX237" s="1">
        <f t="shared" ca="1" si="1415"/>
        <v>3</v>
      </c>
      <c r="CY237" s="1">
        <f t="shared" ca="1" si="1415"/>
        <v>1</v>
      </c>
      <c r="CZ237" s="1">
        <f t="shared" ca="1" si="1415"/>
        <v>3</v>
      </c>
      <c r="DA237" s="1">
        <f t="shared" ca="1" si="1415"/>
        <v>2</v>
      </c>
      <c r="DB237" s="1">
        <f t="shared" ca="1" si="1415"/>
        <v>1</v>
      </c>
      <c r="DC237" s="1">
        <f t="shared" ca="1" si="1415"/>
        <v>2</v>
      </c>
      <c r="DD237" s="1">
        <f t="shared" ca="1" si="1415"/>
        <v>5</v>
      </c>
      <c r="DE237" s="1">
        <f t="shared" ca="1" si="1415"/>
        <v>5</v>
      </c>
      <c r="DG237" s="1">
        <f t="shared" ca="1" si="17"/>
        <v>1</v>
      </c>
    </row>
    <row r="238" spans="1:111" ht="15">
      <c r="A238" s="8">
        <f ca="1">IFERROR(__xludf.DUMMYFUNCTION("""COMPUTED_VALUE"""),43807.3541319444)</f>
        <v>43807.354131944398</v>
      </c>
      <c r="B238" s="1" t="str">
        <f ca="1">IFERROR(__xludf.DUMMYFUNCTION("""COMPUTED_VALUE"""),"Yes")</f>
        <v>Yes</v>
      </c>
      <c r="C238" s="3" t="str">
        <f ca="1">IFERROR(__xludf.DUMMYFUNCTION("""COMPUTED_VALUE"""),"Sworn Officer")</f>
        <v>Sworn Officer</v>
      </c>
      <c r="D238" s="1" t="str">
        <f ca="1">IFERROR(__xludf.DUMMYFUNCTION("""COMPUTED_VALUE"""),"")</f>
        <v/>
      </c>
      <c r="E238" s="1" t="str">
        <f ca="1">IFERROR(__xludf.DUMMYFUNCTION("""COMPUTED_VALUE"""),"Quite a bit")</f>
        <v>Quite a bit</v>
      </c>
      <c r="F238" s="1" t="str">
        <f ca="1">IFERROR(__xludf.DUMMYFUNCTION("""COMPUTED_VALUE"""),"Yes")</f>
        <v>Yes</v>
      </c>
      <c r="G238" s="1" t="str">
        <f ca="1">IFERROR(__xludf.DUMMYFUNCTION("""COMPUTED_VALUE"""),"Sometimes")</f>
        <v>Sometimes</v>
      </c>
      <c r="H238" s="1" t="str">
        <f ca="1">IFERROR(__xludf.DUMMYFUNCTION("""COMPUTED_VALUE"""),"Quite a bit")</f>
        <v>Quite a bit</v>
      </c>
      <c r="I238" s="1" t="str">
        <f ca="1">IFERROR(__xludf.DUMMYFUNCTION("""COMPUTED_VALUE"""),"Yes")</f>
        <v>Yes</v>
      </c>
      <c r="J238" s="1" t="str">
        <f ca="1">IFERROR(__xludf.DUMMYFUNCTION("""COMPUTED_VALUE"""),"Yes")</f>
        <v>Yes</v>
      </c>
      <c r="K238" s="1" t="str">
        <f ca="1">IFERROR(__xludf.DUMMYFUNCTION("""COMPUTED_VALUE"""),"Sometimes")</f>
        <v>Sometimes</v>
      </c>
      <c r="L238" s="1" t="str">
        <f ca="1">IFERROR(__xludf.DUMMYFUNCTION("""COMPUTED_VALUE"""),"Strongly Agree")</f>
        <v>Strongly Agree</v>
      </c>
      <c r="M238" s="1" t="str">
        <f ca="1">IFERROR(__xludf.DUMMYFUNCTION("""COMPUTED_VALUE"""),"Agree")</f>
        <v>Agree</v>
      </c>
      <c r="N238" s="1" t="str">
        <f ca="1">IFERROR(__xludf.DUMMYFUNCTION("""COMPUTED_VALUE"""),"Moderately")</f>
        <v>Moderately</v>
      </c>
      <c r="O238" s="1" t="str">
        <f ca="1">IFERROR(__xludf.DUMMYFUNCTION("""COMPUTED_VALUE"""),"Agree")</f>
        <v>Agree</v>
      </c>
      <c r="P238" s="1" t="str">
        <f ca="1">IFERROR(__xludf.DUMMYFUNCTION("""COMPUTED_VALUE"""),"Quite a bit")</f>
        <v>Quite a bit</v>
      </c>
      <c r="Q238" s="1" t="str">
        <f ca="1">IFERROR(__xludf.DUMMYFUNCTION("""COMPUTED_VALUE"""),"Moderately")</f>
        <v>Moderately</v>
      </c>
      <c r="R238" s="1" t="str">
        <f ca="1">IFERROR(__xludf.DUMMYFUNCTION("""COMPUTED_VALUE"""),"Moderately")</f>
        <v>Moderately</v>
      </c>
      <c r="S238" s="1" t="str">
        <f ca="1">IFERROR(__xludf.DUMMYFUNCTION("""COMPUTED_VALUE"""),"A little bit")</f>
        <v>A little bit</v>
      </c>
      <c r="T238" s="1" t="str">
        <f ca="1">IFERROR(__xludf.DUMMYFUNCTION("""COMPUTED_VALUE"""),"A little bit")</f>
        <v>A little bit</v>
      </c>
      <c r="U238" s="1" t="str">
        <f ca="1">IFERROR(__xludf.DUMMYFUNCTION("""COMPUTED_VALUE"""),"A little bit")</f>
        <v>A little bit</v>
      </c>
      <c r="V238" s="1" t="str">
        <f ca="1">IFERROR(__xludf.DUMMYFUNCTION("""COMPUTED_VALUE"""),"A little bit")</f>
        <v>A little bit</v>
      </c>
      <c r="W238" s="1" t="str">
        <f ca="1">IFERROR(__xludf.DUMMYFUNCTION("""COMPUTED_VALUE"""),"A little bit")</f>
        <v>A little bit</v>
      </c>
      <c r="X238" s="1" t="str">
        <f ca="1">IFERROR(__xludf.DUMMYFUNCTION("""COMPUTED_VALUE"""),"A little bit")</f>
        <v>A little bit</v>
      </c>
      <c r="Y238" s="1" t="str">
        <f ca="1">IFERROR(__xludf.DUMMYFUNCTION("""COMPUTED_VALUE"""),"Quite a bit")</f>
        <v>Quite a bit</v>
      </c>
      <c r="Z238" s="1" t="str">
        <f ca="1">IFERROR(__xludf.DUMMYFUNCTION("""COMPUTED_VALUE"""),"Both")</f>
        <v>Both</v>
      </c>
      <c r="AA238" s="1" t="str">
        <f ca="1">IFERROR(__xludf.DUMMYFUNCTION("""COMPUTED_VALUE"""),"Moderately")</f>
        <v>Moderately</v>
      </c>
      <c r="AB238" s="1" t="str">
        <f ca="1">IFERROR(__xludf.DUMMYFUNCTION("""COMPUTED_VALUE"""),"Quite a bit")</f>
        <v>Quite a bit</v>
      </c>
      <c r="AC238" s="1" t="str">
        <f ca="1">IFERROR(__xludf.DUMMYFUNCTION("""COMPUTED_VALUE"""),"Quite a bit")</f>
        <v>Quite a bit</v>
      </c>
      <c r="AD238" s="1" t="str">
        <f ca="1">IFERROR(__xludf.DUMMYFUNCTION("""COMPUTED_VALUE"""),"A little bit")</f>
        <v>A little bit</v>
      </c>
      <c r="AE238" s="1" t="str">
        <f ca="1">IFERROR(__xludf.DUMMYFUNCTION("""COMPUTED_VALUE"""),"Not at all")</f>
        <v>Not at all</v>
      </c>
      <c r="AF238" s="1" t="str">
        <f ca="1">IFERROR(__xludf.DUMMYFUNCTION("""COMPUTED_VALUE"""),"Often")</f>
        <v>Often</v>
      </c>
      <c r="AG238" s="1" t="str">
        <f ca="1">IFERROR(__xludf.DUMMYFUNCTION("""COMPUTED_VALUE"""),"Very Often")</f>
        <v>Very Often</v>
      </c>
      <c r="AH238" s="1" t="str">
        <f ca="1">IFERROR(__xludf.DUMMYFUNCTION("""COMPUTED_VALUE"""),"Rarely")</f>
        <v>Rarely</v>
      </c>
      <c r="AI238" s="1" t="str">
        <f ca="1">IFERROR(__xludf.DUMMYFUNCTION("""COMPUTED_VALUE"""),"Sometimes")</f>
        <v>Sometimes</v>
      </c>
      <c r="AJ238" s="1" t="str">
        <f ca="1">IFERROR(__xludf.DUMMYFUNCTION("""COMPUTED_VALUE"""),"Often")</f>
        <v>Often</v>
      </c>
      <c r="AK238" s="1" t="str">
        <f ca="1">IFERROR(__xludf.DUMMYFUNCTION("""COMPUTED_VALUE"""),"Sometimes")</f>
        <v>Sometimes</v>
      </c>
      <c r="AL238" s="1" t="str">
        <f ca="1">IFERROR(__xludf.DUMMYFUNCTION("""COMPUTED_VALUE"""),"Often")</f>
        <v>Often</v>
      </c>
      <c r="AM238" s="1" t="str">
        <f ca="1">IFERROR(__xludf.DUMMYFUNCTION("""COMPUTED_VALUE"""),"Sometimes")</f>
        <v>Sometimes</v>
      </c>
      <c r="AN238" s="1" t="str">
        <f ca="1">IFERROR(__xludf.DUMMYFUNCTION("""COMPUTED_VALUE"""),"Rarely")</f>
        <v>Rarely</v>
      </c>
      <c r="AO238" s="1" t="str">
        <f ca="1">IFERROR(__xludf.DUMMYFUNCTION("""COMPUTED_VALUE"""),"Rarely")</f>
        <v>Rarely</v>
      </c>
      <c r="AP238" s="1" t="str">
        <f ca="1">IFERROR(__xludf.DUMMYFUNCTION("""COMPUTED_VALUE"""),"Often")</f>
        <v>Often</v>
      </c>
      <c r="AQ238" s="1" t="str">
        <f ca="1">IFERROR(__xludf.DUMMYFUNCTION("""COMPUTED_VALUE"""),"Rarely")</f>
        <v>Rarely</v>
      </c>
      <c r="AR238" s="1" t="str">
        <f ca="1">IFERROR(__xludf.DUMMYFUNCTION("""COMPUTED_VALUE"""),"Just After Stressful Events")</f>
        <v>Just After Stressful Events</v>
      </c>
      <c r="AS238" s="1" t="str">
        <f ca="1">IFERROR(__xludf.DUMMYFUNCTION("""COMPUTED_VALUE"""),"Disagree")</f>
        <v>Disagree</v>
      </c>
      <c r="AT238" s="1" t="str">
        <f ca="1">IFERROR(__xludf.DUMMYFUNCTION("""COMPUTED_VALUE"""),"Agree")</f>
        <v>Agree</v>
      </c>
      <c r="AU238" s="1" t="str">
        <f ca="1">IFERROR(__xludf.DUMMYFUNCTION("""COMPUTED_VALUE"""),"Strongly Agree")</f>
        <v>Strongly Agree</v>
      </c>
      <c r="AV238" s="1" t="str">
        <f ca="1">IFERROR(__xludf.DUMMYFUNCTION("""COMPUTED_VALUE"""),"Strongly Disagree")</f>
        <v>Strongly Disagree</v>
      </c>
      <c r="AW238" s="1" t="str">
        <f ca="1">IFERROR(__xludf.DUMMYFUNCTION("""COMPUTED_VALUE"""),"Strongly Agree")</f>
        <v>Strongly Agree</v>
      </c>
      <c r="AX238" s="1" t="str">
        <f ca="1">IFERROR(__xludf.DUMMYFUNCTION("""COMPUTED_VALUE"""),"Strongly Agree")</f>
        <v>Strongly Agree</v>
      </c>
      <c r="AY238" s="1" t="str">
        <f ca="1">IFERROR(__xludf.DUMMYFUNCTION("""COMPUTED_VALUE"""),"Strongly Agree")</f>
        <v>Strongly Agree</v>
      </c>
      <c r="AZ238" s="1" t="str">
        <f ca="1">IFERROR(__xludf.DUMMYFUNCTION("""COMPUTED_VALUE"""),"Disagree")</f>
        <v>Disagree</v>
      </c>
      <c r="BA238" s="1" t="str">
        <f ca="1">IFERROR(__xludf.DUMMYFUNCTION("""COMPUTED_VALUE"""),"Agree")</f>
        <v>Agree</v>
      </c>
      <c r="BB238" s="1" t="str">
        <f ca="1">IFERROR(__xludf.DUMMYFUNCTION("""COMPUTED_VALUE"""),"Agree")</f>
        <v>Agree</v>
      </c>
      <c r="BC238" s="1" t="str">
        <f ca="1">IFERROR(__xludf.DUMMYFUNCTION("""COMPUTED_VALUE"""),"Talk to others outside of the department about your hard shift")</f>
        <v>Talk to others outside of the department about your hard shift</v>
      </c>
      <c r="BD238" s="1" t="str">
        <f ca="1">IFERROR(__xludf.DUMMYFUNCTION("""COMPUTED_VALUE"""),"Rarely")</f>
        <v>Rarely</v>
      </c>
      <c r="BF238" s="1">
        <f t="shared" ca="1" si="0"/>
        <v>1</v>
      </c>
      <c r="BG238" s="7" t="b">
        <f t="shared" ca="1" si="1"/>
        <v>0</v>
      </c>
      <c r="BH238" s="1">
        <f t="shared" ca="1" si="2"/>
        <v>4</v>
      </c>
      <c r="BI238" s="10">
        <f t="shared" ca="1" si="3"/>
        <v>1</v>
      </c>
      <c r="BJ238" s="10">
        <f t="shared" ca="1" si="4"/>
        <v>3</v>
      </c>
      <c r="BK238" s="10">
        <f t="shared" ca="1" si="5"/>
        <v>4</v>
      </c>
      <c r="BL238" s="10">
        <f t="shared" ref="BL238:BM238" ca="1" si="1416">IF(I238="Yes",1,IF(I238="No",2))</f>
        <v>1</v>
      </c>
      <c r="BM238" s="10">
        <f t="shared" ca="1" si="1416"/>
        <v>1</v>
      </c>
      <c r="BN238" s="10">
        <f t="shared" ca="1" si="7"/>
        <v>3</v>
      </c>
      <c r="BO238" s="10">
        <f t="shared" ref="BO238:BP238" ca="1" si="1417">IF(L238="Strongly Disagree",1,IF(L238="Disagree",2,IF(L238="Neutral",3,IF(L238="Agree",4,IF(L238="Strongly Agree",5)))))</f>
        <v>5</v>
      </c>
      <c r="BP238" s="10">
        <f t="shared" ca="1" si="1417"/>
        <v>4</v>
      </c>
      <c r="BQ238" s="10">
        <f t="shared" ca="1" si="9"/>
        <v>3</v>
      </c>
      <c r="BR238" s="1">
        <f t="shared" ca="1" si="10"/>
        <v>4</v>
      </c>
      <c r="BS238" s="10">
        <f t="shared" ref="BS238:CB238" ca="1" si="1418">IF(P238="Not at all",1,IF(P238="A little bit",2,IF(P238="Moderately",3,IF(P238="Quite a bit",4,IF(P238="Extremely",5)))))</f>
        <v>4</v>
      </c>
      <c r="BT238" s="10">
        <f t="shared" ca="1" si="1418"/>
        <v>3</v>
      </c>
      <c r="BU238" s="10">
        <f t="shared" ca="1" si="1418"/>
        <v>3</v>
      </c>
      <c r="BV238" s="10">
        <f t="shared" ca="1" si="1418"/>
        <v>2</v>
      </c>
      <c r="BW238" s="10">
        <f t="shared" ca="1" si="1418"/>
        <v>2</v>
      </c>
      <c r="BX238" s="10">
        <f t="shared" ca="1" si="1418"/>
        <v>2</v>
      </c>
      <c r="BY238" s="10">
        <f t="shared" ca="1" si="1418"/>
        <v>2</v>
      </c>
      <c r="BZ238" s="10">
        <f t="shared" ca="1" si="1418"/>
        <v>2</v>
      </c>
      <c r="CA238" s="10">
        <f t="shared" ca="1" si="1418"/>
        <v>2</v>
      </c>
      <c r="CB238" s="10">
        <f t="shared" ca="1" si="1418"/>
        <v>4</v>
      </c>
      <c r="CC238" s="10">
        <f t="shared" ca="1" si="12"/>
        <v>3</v>
      </c>
      <c r="CD238" s="10">
        <f t="shared" ref="CD238:CH238" ca="1" si="1419">IF(AA238="Not at all",1,IF(AA238="A little bit",2,IF(AA238="Moderately",3,IF(AA238="Quite a bit",4,IF(AA238="Extremely",5)))))</f>
        <v>3</v>
      </c>
      <c r="CE238" s="10">
        <f t="shared" ca="1" si="1419"/>
        <v>4</v>
      </c>
      <c r="CF238" s="10">
        <f t="shared" ca="1" si="1419"/>
        <v>4</v>
      </c>
      <c r="CG238" s="10">
        <f t="shared" ca="1" si="1419"/>
        <v>2</v>
      </c>
      <c r="CH238" s="10">
        <f t="shared" ca="1" si="1419"/>
        <v>1</v>
      </c>
      <c r="CI238" s="10">
        <f t="shared" ref="CI238:CT238" ca="1" si="1420">IF(AF238="Never",1,IF(AF238="Rarely",2,IF(AF238="Sometimes",3,IF(AF238="Often",4,IF(AF238="Very Often",5)))))</f>
        <v>4</v>
      </c>
      <c r="CJ238" s="10">
        <f t="shared" ca="1" si="1420"/>
        <v>5</v>
      </c>
      <c r="CK238" s="10">
        <f t="shared" ca="1" si="1420"/>
        <v>2</v>
      </c>
      <c r="CL238" s="10">
        <f t="shared" ca="1" si="1420"/>
        <v>3</v>
      </c>
      <c r="CM238" s="10">
        <f t="shared" ca="1" si="1420"/>
        <v>4</v>
      </c>
      <c r="CN238" s="10">
        <f t="shared" ca="1" si="1420"/>
        <v>3</v>
      </c>
      <c r="CO238" s="10">
        <f t="shared" ca="1" si="1420"/>
        <v>4</v>
      </c>
      <c r="CP238" s="10">
        <f t="shared" ca="1" si="1420"/>
        <v>3</v>
      </c>
      <c r="CQ238" s="10">
        <f t="shared" ca="1" si="1420"/>
        <v>2</v>
      </c>
      <c r="CR238" s="10">
        <f t="shared" ca="1" si="1420"/>
        <v>2</v>
      </c>
      <c r="CS238" s="10">
        <f t="shared" ca="1" si="1420"/>
        <v>4</v>
      </c>
      <c r="CT238" s="10">
        <f t="shared" ca="1" si="1420"/>
        <v>2</v>
      </c>
      <c r="CU238" s="10">
        <f t="shared" ca="1" si="15"/>
        <v>2</v>
      </c>
      <c r="CV238" s="1">
        <f t="shared" ref="CV238:DE238" ca="1" si="1421">IF(AS238="Strongly Disagree",1,IF(AS238="Disagree",2,IF(AS238="Neutral",3,IF(AS238="Agree",4,IF(AS238="Strongly Agree",5)))))</f>
        <v>2</v>
      </c>
      <c r="CW238" s="1">
        <f t="shared" ca="1" si="1421"/>
        <v>4</v>
      </c>
      <c r="CX238" s="1">
        <f t="shared" ca="1" si="1421"/>
        <v>5</v>
      </c>
      <c r="CY238" s="1">
        <f t="shared" ca="1" si="1421"/>
        <v>1</v>
      </c>
      <c r="CZ238" s="1">
        <f t="shared" ca="1" si="1421"/>
        <v>5</v>
      </c>
      <c r="DA238" s="1">
        <f t="shared" ca="1" si="1421"/>
        <v>5</v>
      </c>
      <c r="DB238" s="1">
        <f t="shared" ca="1" si="1421"/>
        <v>5</v>
      </c>
      <c r="DC238" s="1">
        <f t="shared" ca="1" si="1421"/>
        <v>2</v>
      </c>
      <c r="DD238" s="1">
        <f t="shared" ca="1" si="1421"/>
        <v>4</v>
      </c>
      <c r="DE238" s="1">
        <f t="shared" ca="1" si="1421"/>
        <v>4</v>
      </c>
      <c r="DG238" s="1">
        <f t="shared" ca="1" si="17"/>
        <v>2</v>
      </c>
    </row>
    <row r="239" spans="1:111" ht="15">
      <c r="A239" s="8">
        <f ca="1">IFERROR(__xludf.DUMMYFUNCTION("""COMPUTED_VALUE"""),43807.7729128356)</f>
        <v>43807.7729128356</v>
      </c>
      <c r="B239" s="1" t="str">
        <f ca="1">IFERROR(__xludf.DUMMYFUNCTION("""COMPUTED_VALUE"""),"Yes")</f>
        <v>Yes</v>
      </c>
      <c r="C239" s="3" t="str">
        <f ca="1">IFERROR(__xludf.DUMMYFUNCTION("""COMPUTED_VALUE"""),"Sworn Officer")</f>
        <v>Sworn Officer</v>
      </c>
      <c r="D239" s="1" t="str">
        <f ca="1">IFERROR(__xludf.DUMMYFUNCTION("""COMPUTED_VALUE"""),"7-13 years")</f>
        <v>7-13 years</v>
      </c>
      <c r="E239" s="1" t="str">
        <f ca="1">IFERROR(__xludf.DUMMYFUNCTION("""COMPUTED_VALUE"""),"Extremely")</f>
        <v>Extremely</v>
      </c>
      <c r="F239" s="1" t="str">
        <f ca="1">IFERROR(__xludf.DUMMYFUNCTION("""COMPUTED_VALUE"""),"Yes")</f>
        <v>Yes</v>
      </c>
      <c r="G239" s="1" t="str">
        <f ca="1">IFERROR(__xludf.DUMMYFUNCTION("""COMPUTED_VALUE"""),"Often")</f>
        <v>Often</v>
      </c>
      <c r="H239" s="1" t="str">
        <f ca="1">IFERROR(__xludf.DUMMYFUNCTION("""COMPUTED_VALUE"""),"Quite a bit")</f>
        <v>Quite a bit</v>
      </c>
      <c r="I239" s="1" t="str">
        <f ca="1">IFERROR(__xludf.DUMMYFUNCTION("""COMPUTED_VALUE"""),"Yes")</f>
        <v>Yes</v>
      </c>
      <c r="J239" s="1" t="str">
        <f ca="1">IFERROR(__xludf.DUMMYFUNCTION("""COMPUTED_VALUE"""),"Yes")</f>
        <v>Yes</v>
      </c>
      <c r="K239" s="1" t="str">
        <f ca="1">IFERROR(__xludf.DUMMYFUNCTION("""COMPUTED_VALUE"""),"Sometimes")</f>
        <v>Sometimes</v>
      </c>
      <c r="L239" s="1" t="str">
        <f ca="1">IFERROR(__xludf.DUMMYFUNCTION("""COMPUTED_VALUE"""),"Neutral")</f>
        <v>Neutral</v>
      </c>
      <c r="M239" s="1" t="str">
        <f ca="1">IFERROR(__xludf.DUMMYFUNCTION("""COMPUTED_VALUE"""),"Neutral")</f>
        <v>Neutral</v>
      </c>
      <c r="N239" s="1" t="str">
        <f ca="1">IFERROR(__xludf.DUMMYFUNCTION("""COMPUTED_VALUE"""),"Quite a bit")</f>
        <v>Quite a bit</v>
      </c>
      <c r="O239" s="1" t="str">
        <f ca="1">IFERROR(__xludf.DUMMYFUNCTION("""COMPUTED_VALUE"""),"Neutral")</f>
        <v>Neutral</v>
      </c>
      <c r="P239" s="1" t="str">
        <f ca="1">IFERROR(__xludf.DUMMYFUNCTION("""COMPUTED_VALUE"""),"Moderately")</f>
        <v>Moderately</v>
      </c>
      <c r="Q239" s="1" t="str">
        <f ca="1">IFERROR(__xludf.DUMMYFUNCTION("""COMPUTED_VALUE"""),"A little bit")</f>
        <v>A little bit</v>
      </c>
      <c r="R239" s="1" t="str">
        <f ca="1">IFERROR(__xludf.DUMMYFUNCTION("""COMPUTED_VALUE"""),"Moderately")</f>
        <v>Moderately</v>
      </c>
      <c r="S239" s="1" t="str">
        <f ca="1">IFERROR(__xludf.DUMMYFUNCTION("""COMPUTED_VALUE"""),"Moderately")</f>
        <v>Moderately</v>
      </c>
      <c r="T239" s="1" t="str">
        <f ca="1">IFERROR(__xludf.DUMMYFUNCTION("""COMPUTED_VALUE"""),"Moderately")</f>
        <v>Moderately</v>
      </c>
      <c r="U239" s="1" t="str">
        <f ca="1">IFERROR(__xludf.DUMMYFUNCTION("""COMPUTED_VALUE"""),"A little bit")</f>
        <v>A little bit</v>
      </c>
      <c r="V239" s="1" t="str">
        <f ca="1">IFERROR(__xludf.DUMMYFUNCTION("""COMPUTED_VALUE"""),"Quite a bit")</f>
        <v>Quite a bit</v>
      </c>
      <c r="W239" s="1" t="str">
        <f ca="1">IFERROR(__xludf.DUMMYFUNCTION("""COMPUTED_VALUE"""),"Moderately")</f>
        <v>Moderately</v>
      </c>
      <c r="X239" s="1" t="str">
        <f ca="1">IFERROR(__xludf.DUMMYFUNCTION("""COMPUTED_VALUE"""),"A little bit")</f>
        <v>A little bit</v>
      </c>
      <c r="Y239" s="1" t="str">
        <f ca="1">IFERROR(__xludf.DUMMYFUNCTION("""COMPUTED_VALUE"""),"Extremely")</f>
        <v>Extremely</v>
      </c>
      <c r="Z239" s="1" t="str">
        <f ca="1">IFERROR(__xludf.DUMMYFUNCTION("""COMPUTED_VALUE"""),"Both")</f>
        <v>Both</v>
      </c>
      <c r="AA239" s="1" t="str">
        <f ca="1">IFERROR(__xludf.DUMMYFUNCTION("""COMPUTED_VALUE"""),"Moderately")</f>
        <v>Moderately</v>
      </c>
      <c r="AB239" s="1" t="str">
        <f ca="1">IFERROR(__xludf.DUMMYFUNCTION("""COMPUTED_VALUE"""),"A little bit")</f>
        <v>A little bit</v>
      </c>
      <c r="AC239" s="1" t="str">
        <f ca="1">IFERROR(__xludf.DUMMYFUNCTION("""COMPUTED_VALUE"""),"A little bit")</f>
        <v>A little bit</v>
      </c>
      <c r="AD239" s="1" t="str">
        <f ca="1">IFERROR(__xludf.DUMMYFUNCTION("""COMPUTED_VALUE"""),"Not at all")</f>
        <v>Not at all</v>
      </c>
      <c r="AE239" s="1" t="str">
        <f ca="1">IFERROR(__xludf.DUMMYFUNCTION("""COMPUTED_VALUE"""),"Not at all")</f>
        <v>Not at all</v>
      </c>
      <c r="AF239" s="1" t="str">
        <f ca="1">IFERROR(__xludf.DUMMYFUNCTION("""COMPUTED_VALUE"""),"Rarely")</f>
        <v>Rarely</v>
      </c>
      <c r="AG239" s="1" t="str">
        <f ca="1">IFERROR(__xludf.DUMMYFUNCTION("""COMPUTED_VALUE"""),"Rarely")</f>
        <v>Rarely</v>
      </c>
      <c r="AH239" s="1" t="str">
        <f ca="1">IFERROR(__xludf.DUMMYFUNCTION("""COMPUTED_VALUE"""),"Rarely")</f>
        <v>Rarely</v>
      </c>
      <c r="AI239" s="1" t="str">
        <f ca="1">IFERROR(__xludf.DUMMYFUNCTION("""COMPUTED_VALUE"""),"Rarely")</f>
        <v>Rarely</v>
      </c>
      <c r="AJ239" s="1" t="str">
        <f ca="1">IFERROR(__xludf.DUMMYFUNCTION("""COMPUTED_VALUE"""),"Sometimes")</f>
        <v>Sometimes</v>
      </c>
      <c r="AK239" s="1" t="str">
        <f ca="1">IFERROR(__xludf.DUMMYFUNCTION("""COMPUTED_VALUE"""),"Sometimes")</f>
        <v>Sometimes</v>
      </c>
      <c r="AL239" s="1" t="str">
        <f ca="1">IFERROR(__xludf.DUMMYFUNCTION("""COMPUTED_VALUE"""),"Sometimes")</f>
        <v>Sometimes</v>
      </c>
      <c r="AM239" s="1" t="str">
        <f ca="1">IFERROR(__xludf.DUMMYFUNCTION("""COMPUTED_VALUE"""),"Sometimes")</f>
        <v>Sometimes</v>
      </c>
      <c r="AN239" s="1" t="str">
        <f ca="1">IFERROR(__xludf.DUMMYFUNCTION("""COMPUTED_VALUE"""),"Rarely")</f>
        <v>Rarely</v>
      </c>
      <c r="AO239" s="1" t="str">
        <f ca="1">IFERROR(__xludf.DUMMYFUNCTION("""COMPUTED_VALUE"""),"Rarely")</f>
        <v>Rarely</v>
      </c>
      <c r="AP239" s="1" t="str">
        <f ca="1">IFERROR(__xludf.DUMMYFUNCTION("""COMPUTED_VALUE"""),"Rarely")</f>
        <v>Rarely</v>
      </c>
      <c r="AQ239" s="1" t="str">
        <f ca="1">IFERROR(__xludf.DUMMYFUNCTION("""COMPUTED_VALUE"""),"Never")</f>
        <v>Never</v>
      </c>
      <c r="AR239" s="1" t="str">
        <f ca="1">IFERROR(__xludf.DUMMYFUNCTION("""COMPUTED_VALUE"""),"Never")</f>
        <v>Never</v>
      </c>
      <c r="AS239" s="1" t="str">
        <f ca="1">IFERROR(__xludf.DUMMYFUNCTION("""COMPUTED_VALUE"""),"Disagree")</f>
        <v>Disagree</v>
      </c>
      <c r="AT239" s="1" t="str">
        <f ca="1">IFERROR(__xludf.DUMMYFUNCTION("""COMPUTED_VALUE"""),"Disagree")</f>
        <v>Disagree</v>
      </c>
      <c r="AU239" s="1" t="str">
        <f ca="1">IFERROR(__xludf.DUMMYFUNCTION("""COMPUTED_VALUE"""),"Disagree")</f>
        <v>Disagree</v>
      </c>
      <c r="AV239" s="1" t="str">
        <f ca="1">IFERROR(__xludf.DUMMYFUNCTION("""COMPUTED_VALUE"""),"Strongly Disagree")</f>
        <v>Strongly Disagree</v>
      </c>
      <c r="AW239" s="1" t="str">
        <f ca="1">IFERROR(__xludf.DUMMYFUNCTION("""COMPUTED_VALUE"""),"Neutral")</f>
        <v>Neutral</v>
      </c>
      <c r="AX239" s="1" t="str">
        <f ca="1">IFERROR(__xludf.DUMMYFUNCTION("""COMPUTED_VALUE"""),"Disagree")</f>
        <v>Disagree</v>
      </c>
      <c r="AY239" s="1" t="str">
        <f ca="1">IFERROR(__xludf.DUMMYFUNCTION("""COMPUTED_VALUE"""),"Agree")</f>
        <v>Agree</v>
      </c>
      <c r="AZ239" s="1" t="str">
        <f ca="1">IFERROR(__xludf.DUMMYFUNCTION("""COMPUTED_VALUE"""),"Neutral")</f>
        <v>Neutral</v>
      </c>
      <c r="BA239" s="1" t="str">
        <f ca="1">IFERROR(__xludf.DUMMYFUNCTION("""COMPUTED_VALUE"""),"Strongly Agree")</f>
        <v>Strongly Agree</v>
      </c>
      <c r="BB239" s="1" t="str">
        <f ca="1">IFERROR(__xludf.DUMMYFUNCTION("""COMPUTED_VALUE"""),"Agree")</f>
        <v>Agree</v>
      </c>
      <c r="BC239" s="1" t="str">
        <f ca="1">IFERROR(__xludf.DUMMYFUNCTION("""COMPUTED_VALUE"""),"Isolate Yourself, Exercise, Meditation/ Mindfulness, Talk to others outside of the department about your hard shift")</f>
        <v>Isolate Yourself, Exercise, Meditation/ Mindfulness, Talk to others outside of the department about your hard shift</v>
      </c>
      <c r="BD239" s="1" t="str">
        <f ca="1">IFERROR(__xludf.DUMMYFUNCTION("""COMPUTED_VALUE"""),"Never")</f>
        <v>Never</v>
      </c>
      <c r="BF239" s="1">
        <f t="shared" ca="1" si="0"/>
        <v>1</v>
      </c>
      <c r="BG239" s="7">
        <f t="shared" ca="1" si="1"/>
        <v>2</v>
      </c>
      <c r="BH239" s="1">
        <f t="shared" ca="1" si="2"/>
        <v>5</v>
      </c>
      <c r="BI239" s="10">
        <f t="shared" ca="1" si="3"/>
        <v>1</v>
      </c>
      <c r="BJ239" s="10">
        <f t="shared" ca="1" si="4"/>
        <v>4</v>
      </c>
      <c r="BK239" s="10">
        <f t="shared" ca="1" si="5"/>
        <v>4</v>
      </c>
      <c r="BL239" s="10">
        <f t="shared" ref="BL239:BM239" ca="1" si="1422">IF(I239="Yes",1,IF(I239="No",2))</f>
        <v>1</v>
      </c>
      <c r="BM239" s="10">
        <f t="shared" ca="1" si="1422"/>
        <v>1</v>
      </c>
      <c r="BN239" s="10">
        <f t="shared" ca="1" si="7"/>
        <v>3</v>
      </c>
      <c r="BO239" s="10">
        <f t="shared" ref="BO239:BP239" ca="1" si="1423">IF(L239="Strongly Disagree",1,IF(L239="Disagree",2,IF(L239="Neutral",3,IF(L239="Agree",4,IF(L239="Strongly Agree",5)))))</f>
        <v>3</v>
      </c>
      <c r="BP239" s="10">
        <f t="shared" ca="1" si="1423"/>
        <v>3</v>
      </c>
      <c r="BQ239" s="10">
        <f t="shared" ca="1" si="9"/>
        <v>4</v>
      </c>
      <c r="BR239" s="1">
        <f t="shared" ca="1" si="10"/>
        <v>3</v>
      </c>
      <c r="BS239" s="10">
        <f t="shared" ref="BS239:CB239" ca="1" si="1424">IF(P239="Not at all",1,IF(P239="A little bit",2,IF(P239="Moderately",3,IF(P239="Quite a bit",4,IF(P239="Extremely",5)))))</f>
        <v>3</v>
      </c>
      <c r="BT239" s="10">
        <f t="shared" ca="1" si="1424"/>
        <v>2</v>
      </c>
      <c r="BU239" s="10">
        <f t="shared" ca="1" si="1424"/>
        <v>3</v>
      </c>
      <c r="BV239" s="10">
        <f t="shared" ca="1" si="1424"/>
        <v>3</v>
      </c>
      <c r="BW239" s="10">
        <f t="shared" ca="1" si="1424"/>
        <v>3</v>
      </c>
      <c r="BX239" s="10">
        <f t="shared" ca="1" si="1424"/>
        <v>2</v>
      </c>
      <c r="BY239" s="10">
        <f t="shared" ca="1" si="1424"/>
        <v>4</v>
      </c>
      <c r="BZ239" s="10">
        <f t="shared" ca="1" si="1424"/>
        <v>3</v>
      </c>
      <c r="CA239" s="10">
        <f t="shared" ca="1" si="1424"/>
        <v>2</v>
      </c>
      <c r="CB239" s="10">
        <f t="shared" ca="1" si="1424"/>
        <v>5</v>
      </c>
      <c r="CC239" s="10">
        <f t="shared" ca="1" si="12"/>
        <v>3</v>
      </c>
      <c r="CD239" s="10">
        <f t="shared" ref="CD239:CH239" ca="1" si="1425">IF(AA239="Not at all",1,IF(AA239="A little bit",2,IF(AA239="Moderately",3,IF(AA239="Quite a bit",4,IF(AA239="Extremely",5)))))</f>
        <v>3</v>
      </c>
      <c r="CE239" s="10">
        <f t="shared" ca="1" si="1425"/>
        <v>2</v>
      </c>
      <c r="CF239" s="10">
        <f t="shared" ca="1" si="1425"/>
        <v>2</v>
      </c>
      <c r="CG239" s="10">
        <f t="shared" ca="1" si="1425"/>
        <v>1</v>
      </c>
      <c r="CH239" s="10">
        <f t="shared" ca="1" si="1425"/>
        <v>1</v>
      </c>
      <c r="CI239" s="10">
        <f t="shared" ref="CI239:CT239" ca="1" si="1426">IF(AF239="Never",1,IF(AF239="Rarely",2,IF(AF239="Sometimes",3,IF(AF239="Often",4,IF(AF239="Very Often",5)))))</f>
        <v>2</v>
      </c>
      <c r="CJ239" s="10">
        <f t="shared" ca="1" si="1426"/>
        <v>2</v>
      </c>
      <c r="CK239" s="10">
        <f t="shared" ca="1" si="1426"/>
        <v>2</v>
      </c>
      <c r="CL239" s="10">
        <f t="shared" ca="1" si="1426"/>
        <v>2</v>
      </c>
      <c r="CM239" s="10">
        <f t="shared" ca="1" si="1426"/>
        <v>3</v>
      </c>
      <c r="CN239" s="10">
        <f t="shared" ca="1" si="1426"/>
        <v>3</v>
      </c>
      <c r="CO239" s="10">
        <f t="shared" ca="1" si="1426"/>
        <v>3</v>
      </c>
      <c r="CP239" s="10">
        <f t="shared" ca="1" si="1426"/>
        <v>3</v>
      </c>
      <c r="CQ239" s="10">
        <f t="shared" ca="1" si="1426"/>
        <v>2</v>
      </c>
      <c r="CR239" s="10">
        <f t="shared" ca="1" si="1426"/>
        <v>2</v>
      </c>
      <c r="CS239" s="10">
        <f t="shared" ca="1" si="1426"/>
        <v>2</v>
      </c>
      <c r="CT239" s="10">
        <f t="shared" ca="1" si="1426"/>
        <v>1</v>
      </c>
      <c r="CU239" s="10">
        <f t="shared" ca="1" si="15"/>
        <v>1</v>
      </c>
      <c r="CV239" s="1">
        <f t="shared" ref="CV239:DE239" ca="1" si="1427">IF(AS239="Strongly Disagree",1,IF(AS239="Disagree",2,IF(AS239="Neutral",3,IF(AS239="Agree",4,IF(AS239="Strongly Agree",5)))))</f>
        <v>2</v>
      </c>
      <c r="CW239" s="1">
        <f t="shared" ca="1" si="1427"/>
        <v>2</v>
      </c>
      <c r="CX239" s="1">
        <f t="shared" ca="1" si="1427"/>
        <v>2</v>
      </c>
      <c r="CY239" s="1">
        <f t="shared" ca="1" si="1427"/>
        <v>1</v>
      </c>
      <c r="CZ239" s="1">
        <f t="shared" ca="1" si="1427"/>
        <v>3</v>
      </c>
      <c r="DA239" s="1">
        <f t="shared" ca="1" si="1427"/>
        <v>2</v>
      </c>
      <c r="DB239" s="1">
        <f t="shared" ca="1" si="1427"/>
        <v>4</v>
      </c>
      <c r="DC239" s="1">
        <f t="shared" ca="1" si="1427"/>
        <v>3</v>
      </c>
      <c r="DD239" s="1">
        <f t="shared" ca="1" si="1427"/>
        <v>5</v>
      </c>
      <c r="DE239" s="1">
        <f t="shared" ca="1" si="1427"/>
        <v>4</v>
      </c>
      <c r="DG239" s="1">
        <f t="shared" ca="1" si="17"/>
        <v>1</v>
      </c>
    </row>
    <row r="240" spans="1:111" ht="15">
      <c r="A240" s="8">
        <f ca="1">IFERROR(__xludf.DUMMYFUNCTION("""COMPUTED_VALUE"""),43808.2498234143)</f>
        <v>43808.249823414299</v>
      </c>
      <c r="B240" s="1" t="str">
        <f ca="1">IFERROR(__xludf.DUMMYFUNCTION("""COMPUTED_VALUE"""),"Yes")</f>
        <v>Yes</v>
      </c>
      <c r="C240" s="3" t="str">
        <f ca="1">IFERROR(__xludf.DUMMYFUNCTION("""COMPUTED_VALUE"""),"Law Enforcement Professional  (Dispatch or other Civilian Department Member )")</f>
        <v>Law Enforcement Professional  (Dispatch or other Civilian Department Member )</v>
      </c>
      <c r="D240" s="1" t="str">
        <f ca="1">IFERROR(__xludf.DUMMYFUNCTION("""COMPUTED_VALUE"""),"20+ years")</f>
        <v>20+ years</v>
      </c>
      <c r="E240" s="1" t="str">
        <f ca="1">IFERROR(__xludf.DUMMYFUNCTION("""COMPUTED_VALUE"""),"A little bit")</f>
        <v>A little bit</v>
      </c>
      <c r="F240" s="1" t="str">
        <f ca="1">IFERROR(__xludf.DUMMYFUNCTION("""COMPUTED_VALUE"""),"Yes")</f>
        <v>Yes</v>
      </c>
      <c r="G240" s="1" t="str">
        <f ca="1">IFERROR(__xludf.DUMMYFUNCTION("""COMPUTED_VALUE"""),"Sometimes")</f>
        <v>Sometimes</v>
      </c>
      <c r="H240" s="1" t="str">
        <f ca="1">IFERROR(__xludf.DUMMYFUNCTION("""COMPUTED_VALUE"""),"A little bit")</f>
        <v>A little bit</v>
      </c>
      <c r="I240" s="1" t="str">
        <f ca="1">IFERROR(__xludf.DUMMYFUNCTION("""COMPUTED_VALUE"""),"Yes")</f>
        <v>Yes</v>
      </c>
      <c r="J240" s="1" t="str">
        <f ca="1">IFERROR(__xludf.DUMMYFUNCTION("""COMPUTED_VALUE"""),"Yes")</f>
        <v>Yes</v>
      </c>
      <c r="K240" s="1" t="str">
        <f ca="1">IFERROR(__xludf.DUMMYFUNCTION("""COMPUTED_VALUE"""),"Sometimes")</f>
        <v>Sometimes</v>
      </c>
      <c r="L240" s="1" t="str">
        <f ca="1">IFERROR(__xludf.DUMMYFUNCTION("""COMPUTED_VALUE"""),"Neutral")</f>
        <v>Neutral</v>
      </c>
      <c r="M240" s="1" t="str">
        <f ca="1">IFERROR(__xludf.DUMMYFUNCTION("""COMPUTED_VALUE"""),"Neutral")</f>
        <v>Neutral</v>
      </c>
      <c r="N240" s="1" t="str">
        <f ca="1">IFERROR(__xludf.DUMMYFUNCTION("""COMPUTED_VALUE"""),"Moderately")</f>
        <v>Moderately</v>
      </c>
      <c r="O240" s="1" t="str">
        <f ca="1">IFERROR(__xludf.DUMMYFUNCTION("""COMPUTED_VALUE"""),"Neutral")</f>
        <v>Neutral</v>
      </c>
      <c r="P240" s="1" t="str">
        <f ca="1">IFERROR(__xludf.DUMMYFUNCTION("""COMPUTED_VALUE"""),"Quite a bit")</f>
        <v>Quite a bit</v>
      </c>
      <c r="Q240" s="1" t="str">
        <f ca="1">IFERROR(__xludf.DUMMYFUNCTION("""COMPUTED_VALUE"""),"Moderately")</f>
        <v>Moderately</v>
      </c>
      <c r="R240" s="1" t="str">
        <f ca="1">IFERROR(__xludf.DUMMYFUNCTION("""COMPUTED_VALUE"""),"Moderately")</f>
        <v>Moderately</v>
      </c>
      <c r="S240" s="1" t="str">
        <f ca="1">IFERROR(__xludf.DUMMYFUNCTION("""COMPUTED_VALUE"""),"Moderately")</f>
        <v>Moderately</v>
      </c>
      <c r="T240" s="1" t="str">
        <f ca="1">IFERROR(__xludf.DUMMYFUNCTION("""COMPUTED_VALUE"""),"Moderately")</f>
        <v>Moderately</v>
      </c>
      <c r="U240" s="1" t="str">
        <f ca="1">IFERROR(__xludf.DUMMYFUNCTION("""COMPUTED_VALUE"""),"Quite a bit")</f>
        <v>Quite a bit</v>
      </c>
      <c r="V240" s="1" t="str">
        <f ca="1">IFERROR(__xludf.DUMMYFUNCTION("""COMPUTED_VALUE"""),"Moderately")</f>
        <v>Moderately</v>
      </c>
      <c r="W240" s="1" t="str">
        <f ca="1">IFERROR(__xludf.DUMMYFUNCTION("""COMPUTED_VALUE"""),"Moderately")</f>
        <v>Moderately</v>
      </c>
      <c r="X240" s="1" t="str">
        <f ca="1">IFERROR(__xludf.DUMMYFUNCTION("""COMPUTED_VALUE"""),"Moderately")</f>
        <v>Moderately</v>
      </c>
      <c r="Y240" s="1" t="str">
        <f ca="1">IFERROR(__xludf.DUMMYFUNCTION("""COMPUTED_VALUE"""),"Quite a bit")</f>
        <v>Quite a bit</v>
      </c>
      <c r="Z240" s="1" t="str">
        <f ca="1">IFERROR(__xludf.DUMMYFUNCTION("""COMPUTED_VALUE"""),"Positively")</f>
        <v>Positively</v>
      </c>
      <c r="AA240" s="1" t="str">
        <f ca="1">IFERROR(__xludf.DUMMYFUNCTION("""COMPUTED_VALUE"""),"Quite a bit")</f>
        <v>Quite a bit</v>
      </c>
      <c r="AB240" s="1" t="str">
        <f ca="1">IFERROR(__xludf.DUMMYFUNCTION("""COMPUTED_VALUE"""),"Extremely")</f>
        <v>Extremely</v>
      </c>
      <c r="AC240" s="1" t="str">
        <f ca="1">IFERROR(__xludf.DUMMYFUNCTION("""COMPUTED_VALUE"""),"Quite a bit")</f>
        <v>Quite a bit</v>
      </c>
      <c r="AD240" s="1" t="str">
        <f ca="1">IFERROR(__xludf.DUMMYFUNCTION("""COMPUTED_VALUE"""),"Moderately")</f>
        <v>Moderately</v>
      </c>
      <c r="AE240" s="1" t="str">
        <f ca="1">IFERROR(__xludf.DUMMYFUNCTION("""COMPUTED_VALUE"""),"A little bit")</f>
        <v>A little bit</v>
      </c>
      <c r="AF240" s="1" t="str">
        <f ca="1">IFERROR(__xludf.DUMMYFUNCTION("""COMPUTED_VALUE"""),"Rarely")</f>
        <v>Rarely</v>
      </c>
      <c r="AG240" s="1" t="str">
        <f ca="1">IFERROR(__xludf.DUMMYFUNCTION("""COMPUTED_VALUE"""),"Never")</f>
        <v>Never</v>
      </c>
      <c r="AH240" s="1" t="str">
        <f ca="1">IFERROR(__xludf.DUMMYFUNCTION("""COMPUTED_VALUE"""),"Rarely")</f>
        <v>Rarely</v>
      </c>
      <c r="AI240" s="1" t="str">
        <f ca="1">IFERROR(__xludf.DUMMYFUNCTION("""COMPUTED_VALUE"""),"Rarely")</f>
        <v>Rarely</v>
      </c>
      <c r="AJ240" s="1" t="str">
        <f ca="1">IFERROR(__xludf.DUMMYFUNCTION("""COMPUTED_VALUE"""),"Rarely")</f>
        <v>Rarely</v>
      </c>
      <c r="AK240" s="1" t="str">
        <f ca="1">IFERROR(__xludf.DUMMYFUNCTION("""COMPUTED_VALUE"""),"Rarely")</f>
        <v>Rarely</v>
      </c>
      <c r="AL240" s="1" t="str">
        <f ca="1">IFERROR(__xludf.DUMMYFUNCTION("""COMPUTED_VALUE"""),"Rarely")</f>
        <v>Rarely</v>
      </c>
      <c r="AM240" s="1" t="str">
        <f ca="1">IFERROR(__xludf.DUMMYFUNCTION("""COMPUTED_VALUE"""),"Never")</f>
        <v>Never</v>
      </c>
      <c r="AN240" s="1" t="str">
        <f ca="1">IFERROR(__xludf.DUMMYFUNCTION("""COMPUTED_VALUE"""),"Rarely")</f>
        <v>Rarely</v>
      </c>
      <c r="AO240" s="1" t="str">
        <f ca="1">IFERROR(__xludf.DUMMYFUNCTION("""COMPUTED_VALUE"""),"Never")</f>
        <v>Never</v>
      </c>
      <c r="AP240" s="1" t="str">
        <f ca="1">IFERROR(__xludf.DUMMYFUNCTION("""COMPUTED_VALUE"""),"Never")</f>
        <v>Never</v>
      </c>
      <c r="AQ240" s="1" t="str">
        <f ca="1">IFERROR(__xludf.DUMMYFUNCTION("""COMPUTED_VALUE"""),"Never")</f>
        <v>Never</v>
      </c>
      <c r="AR240" s="1" t="str">
        <f ca="1">IFERROR(__xludf.DUMMYFUNCTION("""COMPUTED_VALUE"""),"Never")</f>
        <v>Never</v>
      </c>
      <c r="AS240" s="1" t="str">
        <f ca="1">IFERROR(__xludf.DUMMYFUNCTION("""COMPUTED_VALUE"""),"Disagree")</f>
        <v>Disagree</v>
      </c>
      <c r="AT240" s="1" t="str">
        <f ca="1">IFERROR(__xludf.DUMMYFUNCTION("""COMPUTED_VALUE"""),"Disagree")</f>
        <v>Disagree</v>
      </c>
      <c r="AU240" s="1" t="str">
        <f ca="1">IFERROR(__xludf.DUMMYFUNCTION("""COMPUTED_VALUE"""),"Disagree")</f>
        <v>Disagree</v>
      </c>
      <c r="AV240" s="1" t="str">
        <f ca="1">IFERROR(__xludf.DUMMYFUNCTION("""COMPUTED_VALUE"""),"Disagree")</f>
        <v>Disagree</v>
      </c>
      <c r="AW240" s="1" t="str">
        <f ca="1">IFERROR(__xludf.DUMMYFUNCTION("""COMPUTED_VALUE"""),"Neutral")</f>
        <v>Neutral</v>
      </c>
      <c r="AX240" s="1" t="str">
        <f ca="1">IFERROR(__xludf.DUMMYFUNCTION("""COMPUTED_VALUE"""),"Disagree")</f>
        <v>Disagree</v>
      </c>
      <c r="AY240" s="1" t="str">
        <f ca="1">IFERROR(__xludf.DUMMYFUNCTION("""COMPUTED_VALUE"""),"Neutral")</f>
        <v>Neutral</v>
      </c>
      <c r="AZ240" s="1" t="str">
        <f ca="1">IFERROR(__xludf.DUMMYFUNCTION("""COMPUTED_VALUE"""),"Disagree")</f>
        <v>Disagree</v>
      </c>
      <c r="BA240" s="1" t="str">
        <f ca="1">IFERROR(__xludf.DUMMYFUNCTION("""COMPUTED_VALUE"""),"Disagree")</f>
        <v>Disagree</v>
      </c>
      <c r="BB240" s="1" t="str">
        <f ca="1">IFERROR(__xludf.DUMMYFUNCTION("""COMPUTED_VALUE"""),"Disagree")</f>
        <v>Disagree</v>
      </c>
      <c r="BC240" s="1" t="str">
        <f ca="1">IFERROR(__xludf.DUMMYFUNCTION("""COMPUTED_VALUE"""),"Exercise, Talk to others outside of the department about your hard shift, Participate in Healthy Recreation/Hobbies")</f>
        <v>Exercise, Talk to others outside of the department about your hard shift, Participate in Healthy Recreation/Hobbies</v>
      </c>
      <c r="BD240" s="1" t="str">
        <f ca="1">IFERROR(__xludf.DUMMYFUNCTION("""COMPUTED_VALUE"""),"Never")</f>
        <v>Never</v>
      </c>
      <c r="BF240" s="1">
        <f t="shared" ca="1" si="0"/>
        <v>2</v>
      </c>
      <c r="BG240" s="7">
        <f t="shared" ca="1" si="1"/>
        <v>4</v>
      </c>
      <c r="BH240" s="1">
        <f t="shared" ca="1" si="2"/>
        <v>2</v>
      </c>
      <c r="BI240" s="10">
        <f t="shared" ca="1" si="3"/>
        <v>1</v>
      </c>
      <c r="BJ240" s="10">
        <f t="shared" ca="1" si="4"/>
        <v>3</v>
      </c>
      <c r="BK240" s="10">
        <f t="shared" ca="1" si="5"/>
        <v>2</v>
      </c>
      <c r="BL240" s="10">
        <f t="shared" ref="BL240:BM240" ca="1" si="1428">IF(I240="Yes",1,IF(I240="No",2))</f>
        <v>1</v>
      </c>
      <c r="BM240" s="10">
        <f t="shared" ca="1" si="1428"/>
        <v>1</v>
      </c>
      <c r="BN240" s="10">
        <f t="shared" ca="1" si="7"/>
        <v>3</v>
      </c>
      <c r="BO240" s="10">
        <f t="shared" ref="BO240:BP240" ca="1" si="1429">IF(L240="Strongly Disagree",1,IF(L240="Disagree",2,IF(L240="Neutral",3,IF(L240="Agree",4,IF(L240="Strongly Agree",5)))))</f>
        <v>3</v>
      </c>
      <c r="BP240" s="10">
        <f t="shared" ca="1" si="1429"/>
        <v>3</v>
      </c>
      <c r="BQ240" s="10">
        <f t="shared" ca="1" si="9"/>
        <v>3</v>
      </c>
      <c r="BR240" s="1">
        <f t="shared" ca="1" si="10"/>
        <v>3</v>
      </c>
      <c r="BS240" s="10">
        <f t="shared" ref="BS240:CB240" ca="1" si="1430">IF(P240="Not at all",1,IF(P240="A little bit",2,IF(P240="Moderately",3,IF(P240="Quite a bit",4,IF(P240="Extremely",5)))))</f>
        <v>4</v>
      </c>
      <c r="BT240" s="10">
        <f t="shared" ca="1" si="1430"/>
        <v>3</v>
      </c>
      <c r="BU240" s="10">
        <f t="shared" ca="1" si="1430"/>
        <v>3</v>
      </c>
      <c r="BV240" s="10">
        <f t="shared" ca="1" si="1430"/>
        <v>3</v>
      </c>
      <c r="BW240" s="10">
        <f t="shared" ca="1" si="1430"/>
        <v>3</v>
      </c>
      <c r="BX240" s="10">
        <f t="shared" ca="1" si="1430"/>
        <v>4</v>
      </c>
      <c r="BY240" s="10">
        <f t="shared" ca="1" si="1430"/>
        <v>3</v>
      </c>
      <c r="BZ240" s="10">
        <f t="shared" ca="1" si="1430"/>
        <v>3</v>
      </c>
      <c r="CA240" s="10">
        <f t="shared" ca="1" si="1430"/>
        <v>3</v>
      </c>
      <c r="CB240" s="10">
        <f t="shared" ca="1" si="1430"/>
        <v>4</v>
      </c>
      <c r="CC240" s="10">
        <f t="shared" ca="1" si="12"/>
        <v>2</v>
      </c>
      <c r="CD240" s="10">
        <f t="shared" ref="CD240:CH240" ca="1" si="1431">IF(AA240="Not at all",1,IF(AA240="A little bit",2,IF(AA240="Moderately",3,IF(AA240="Quite a bit",4,IF(AA240="Extremely",5)))))</f>
        <v>4</v>
      </c>
      <c r="CE240" s="10">
        <f t="shared" ca="1" si="1431"/>
        <v>5</v>
      </c>
      <c r="CF240" s="10">
        <f t="shared" ca="1" si="1431"/>
        <v>4</v>
      </c>
      <c r="CG240" s="10">
        <f t="shared" ca="1" si="1431"/>
        <v>3</v>
      </c>
      <c r="CH240" s="10">
        <f t="shared" ca="1" si="1431"/>
        <v>2</v>
      </c>
      <c r="CI240" s="10">
        <f t="shared" ref="CI240:CT240" ca="1" si="1432">IF(AF240="Never",1,IF(AF240="Rarely",2,IF(AF240="Sometimes",3,IF(AF240="Often",4,IF(AF240="Very Often",5)))))</f>
        <v>2</v>
      </c>
      <c r="CJ240" s="10">
        <f t="shared" ca="1" si="1432"/>
        <v>1</v>
      </c>
      <c r="CK240" s="10">
        <f t="shared" ca="1" si="1432"/>
        <v>2</v>
      </c>
      <c r="CL240" s="10">
        <f t="shared" ca="1" si="1432"/>
        <v>2</v>
      </c>
      <c r="CM240" s="10">
        <f t="shared" ca="1" si="1432"/>
        <v>2</v>
      </c>
      <c r="CN240" s="10">
        <f t="shared" ca="1" si="1432"/>
        <v>2</v>
      </c>
      <c r="CO240" s="10">
        <f t="shared" ca="1" si="1432"/>
        <v>2</v>
      </c>
      <c r="CP240" s="10">
        <f t="shared" ca="1" si="1432"/>
        <v>1</v>
      </c>
      <c r="CQ240" s="10">
        <f t="shared" ca="1" si="1432"/>
        <v>2</v>
      </c>
      <c r="CR240" s="10">
        <f t="shared" ca="1" si="1432"/>
        <v>1</v>
      </c>
      <c r="CS240" s="10">
        <f t="shared" ca="1" si="1432"/>
        <v>1</v>
      </c>
      <c r="CT240" s="10">
        <f t="shared" ca="1" si="1432"/>
        <v>1</v>
      </c>
      <c r="CU240" s="10">
        <f t="shared" ca="1" si="15"/>
        <v>1</v>
      </c>
      <c r="CV240" s="1">
        <f t="shared" ref="CV240:DE240" ca="1" si="1433">IF(AS240="Strongly Disagree",1,IF(AS240="Disagree",2,IF(AS240="Neutral",3,IF(AS240="Agree",4,IF(AS240="Strongly Agree",5)))))</f>
        <v>2</v>
      </c>
      <c r="CW240" s="1">
        <f t="shared" ca="1" si="1433"/>
        <v>2</v>
      </c>
      <c r="CX240" s="1">
        <f t="shared" ca="1" si="1433"/>
        <v>2</v>
      </c>
      <c r="CY240" s="1">
        <f t="shared" ca="1" si="1433"/>
        <v>2</v>
      </c>
      <c r="CZ240" s="1">
        <f t="shared" ca="1" si="1433"/>
        <v>3</v>
      </c>
      <c r="DA240" s="1">
        <f t="shared" ca="1" si="1433"/>
        <v>2</v>
      </c>
      <c r="DB240" s="1">
        <f t="shared" ca="1" si="1433"/>
        <v>3</v>
      </c>
      <c r="DC240" s="1">
        <f t="shared" ca="1" si="1433"/>
        <v>2</v>
      </c>
      <c r="DD240" s="1">
        <f t="shared" ca="1" si="1433"/>
        <v>2</v>
      </c>
      <c r="DE240" s="1">
        <f t="shared" ca="1" si="1433"/>
        <v>2</v>
      </c>
      <c r="DG240" s="1">
        <f t="shared" ca="1" si="17"/>
        <v>1</v>
      </c>
    </row>
    <row r="241" spans="1:111" ht="15">
      <c r="A241" s="8">
        <f ca="1">IFERROR(__xludf.DUMMYFUNCTION("""COMPUTED_VALUE"""),43808.2898462847)</f>
        <v>43808.289846284701</v>
      </c>
      <c r="B241" s="1" t="str">
        <f ca="1">IFERROR(__xludf.DUMMYFUNCTION("""COMPUTED_VALUE"""),"Yes")</f>
        <v>Yes</v>
      </c>
      <c r="C241" s="3" t="str">
        <f ca="1">IFERROR(__xludf.DUMMYFUNCTION("""COMPUTED_VALUE"""),"Sworn Officer")</f>
        <v>Sworn Officer</v>
      </c>
      <c r="D241" s="1" t="str">
        <f ca="1">IFERROR(__xludf.DUMMYFUNCTION("""COMPUTED_VALUE"""),"7-13 years")</f>
        <v>7-13 years</v>
      </c>
      <c r="E241" s="1" t="str">
        <f ca="1">IFERROR(__xludf.DUMMYFUNCTION("""COMPUTED_VALUE"""),"A little bit")</f>
        <v>A little bit</v>
      </c>
      <c r="F241" s="1" t="str">
        <f ca="1">IFERROR(__xludf.DUMMYFUNCTION("""COMPUTED_VALUE"""),"No")</f>
        <v>No</v>
      </c>
      <c r="G241" s="1" t="str">
        <f ca="1">IFERROR(__xludf.DUMMYFUNCTION("""COMPUTED_VALUE"""),"Rarely")</f>
        <v>Rarely</v>
      </c>
      <c r="H241" s="1" t="str">
        <f ca="1">IFERROR(__xludf.DUMMYFUNCTION("""COMPUTED_VALUE"""),"Moderately")</f>
        <v>Moderately</v>
      </c>
      <c r="I241" s="1" t="str">
        <f ca="1">IFERROR(__xludf.DUMMYFUNCTION("""COMPUTED_VALUE"""),"Yes")</f>
        <v>Yes</v>
      </c>
      <c r="J241" s="1" t="str">
        <f ca="1">IFERROR(__xludf.DUMMYFUNCTION("""COMPUTED_VALUE"""),"No")</f>
        <v>No</v>
      </c>
      <c r="K241" s="1" t="str">
        <f ca="1">IFERROR(__xludf.DUMMYFUNCTION("""COMPUTED_VALUE"""),"Rarely")</f>
        <v>Rarely</v>
      </c>
      <c r="L241" s="1" t="str">
        <f ca="1">IFERROR(__xludf.DUMMYFUNCTION("""COMPUTED_VALUE"""),"Agree")</f>
        <v>Agree</v>
      </c>
      <c r="M241" s="1" t="str">
        <f ca="1">IFERROR(__xludf.DUMMYFUNCTION("""COMPUTED_VALUE"""),"Disagree")</f>
        <v>Disagree</v>
      </c>
      <c r="N241" s="1" t="str">
        <f ca="1">IFERROR(__xludf.DUMMYFUNCTION("""COMPUTED_VALUE"""),"Moderately")</f>
        <v>Moderately</v>
      </c>
      <c r="O241" s="1" t="str">
        <f ca="1">IFERROR(__xludf.DUMMYFUNCTION("""COMPUTED_VALUE"""),"Neutral")</f>
        <v>Neutral</v>
      </c>
      <c r="P241" s="1" t="str">
        <f ca="1">IFERROR(__xludf.DUMMYFUNCTION("""COMPUTED_VALUE"""),"Quite a bit")</f>
        <v>Quite a bit</v>
      </c>
      <c r="Q241" s="1" t="str">
        <f ca="1">IFERROR(__xludf.DUMMYFUNCTION("""COMPUTED_VALUE"""),"Not at all")</f>
        <v>Not at all</v>
      </c>
      <c r="R241" s="1" t="str">
        <f ca="1">IFERROR(__xludf.DUMMYFUNCTION("""COMPUTED_VALUE"""),"Not at all")</f>
        <v>Not at all</v>
      </c>
      <c r="S241" s="1" t="str">
        <f ca="1">IFERROR(__xludf.DUMMYFUNCTION("""COMPUTED_VALUE"""),"A little bit")</f>
        <v>A little bit</v>
      </c>
      <c r="T241" s="1" t="str">
        <f ca="1">IFERROR(__xludf.DUMMYFUNCTION("""COMPUTED_VALUE"""),"A little bit")</f>
        <v>A little bit</v>
      </c>
      <c r="U241" s="1" t="str">
        <f ca="1">IFERROR(__xludf.DUMMYFUNCTION("""COMPUTED_VALUE"""),"A little bit")</f>
        <v>A little bit</v>
      </c>
      <c r="V241" s="1" t="str">
        <f ca="1">IFERROR(__xludf.DUMMYFUNCTION("""COMPUTED_VALUE"""),"Quite a bit")</f>
        <v>Quite a bit</v>
      </c>
      <c r="W241" s="1" t="str">
        <f ca="1">IFERROR(__xludf.DUMMYFUNCTION("""COMPUTED_VALUE"""),"Moderately")</f>
        <v>Moderately</v>
      </c>
      <c r="X241" s="1" t="str">
        <f ca="1">IFERROR(__xludf.DUMMYFUNCTION("""COMPUTED_VALUE"""),"Moderately")</f>
        <v>Moderately</v>
      </c>
      <c r="Y241" s="1" t="str">
        <f ca="1">IFERROR(__xludf.DUMMYFUNCTION("""COMPUTED_VALUE"""),"Quite a bit")</f>
        <v>Quite a bit</v>
      </c>
      <c r="Z241" s="1" t="str">
        <f ca="1">IFERROR(__xludf.DUMMYFUNCTION("""COMPUTED_VALUE"""),"Not at all")</f>
        <v>Not at all</v>
      </c>
      <c r="AA241" s="1" t="str">
        <f ca="1">IFERROR(__xludf.DUMMYFUNCTION("""COMPUTED_VALUE"""),"Quite a bit")</f>
        <v>Quite a bit</v>
      </c>
      <c r="AB241" s="1" t="str">
        <f ca="1">IFERROR(__xludf.DUMMYFUNCTION("""COMPUTED_VALUE"""),"Not at all")</f>
        <v>Not at all</v>
      </c>
      <c r="AC241" s="1" t="str">
        <f ca="1">IFERROR(__xludf.DUMMYFUNCTION("""COMPUTED_VALUE"""),"Not at all")</f>
        <v>Not at all</v>
      </c>
      <c r="AD241" s="1" t="str">
        <f ca="1">IFERROR(__xludf.DUMMYFUNCTION("""COMPUTED_VALUE"""),"Not at all")</f>
        <v>Not at all</v>
      </c>
      <c r="AE241" s="1" t="str">
        <f ca="1">IFERROR(__xludf.DUMMYFUNCTION("""COMPUTED_VALUE"""),"Not at all")</f>
        <v>Not at all</v>
      </c>
      <c r="AF241" s="1" t="str">
        <f ca="1">IFERROR(__xludf.DUMMYFUNCTION("""COMPUTED_VALUE"""),"Sometimes")</f>
        <v>Sometimes</v>
      </c>
      <c r="AG241" s="1" t="str">
        <f ca="1">IFERROR(__xludf.DUMMYFUNCTION("""COMPUTED_VALUE"""),"Very Often")</f>
        <v>Very Often</v>
      </c>
      <c r="AH241" s="1" t="str">
        <f ca="1">IFERROR(__xludf.DUMMYFUNCTION("""COMPUTED_VALUE"""),"Never")</f>
        <v>Never</v>
      </c>
      <c r="AI241" s="1" t="str">
        <f ca="1">IFERROR(__xludf.DUMMYFUNCTION("""COMPUTED_VALUE"""),"Often")</f>
        <v>Often</v>
      </c>
      <c r="AJ241" s="1" t="str">
        <f ca="1">IFERROR(__xludf.DUMMYFUNCTION("""COMPUTED_VALUE"""),"Very Often")</f>
        <v>Very Often</v>
      </c>
      <c r="AK241" s="1" t="str">
        <f ca="1">IFERROR(__xludf.DUMMYFUNCTION("""COMPUTED_VALUE"""),"Sometimes")</f>
        <v>Sometimes</v>
      </c>
      <c r="AL241" s="1" t="str">
        <f ca="1">IFERROR(__xludf.DUMMYFUNCTION("""COMPUTED_VALUE"""),"Rarely")</f>
        <v>Rarely</v>
      </c>
      <c r="AM241" s="1" t="str">
        <f ca="1">IFERROR(__xludf.DUMMYFUNCTION("""COMPUTED_VALUE"""),"Rarely")</f>
        <v>Rarely</v>
      </c>
      <c r="AN241" s="1" t="str">
        <f ca="1">IFERROR(__xludf.DUMMYFUNCTION("""COMPUTED_VALUE"""),"Often")</f>
        <v>Often</v>
      </c>
      <c r="AO241" s="1" t="str">
        <f ca="1">IFERROR(__xludf.DUMMYFUNCTION("""COMPUTED_VALUE"""),"Rarely")</f>
        <v>Rarely</v>
      </c>
      <c r="AP241" s="1" t="str">
        <f ca="1">IFERROR(__xludf.DUMMYFUNCTION("""COMPUTED_VALUE"""),"Very Often")</f>
        <v>Very Often</v>
      </c>
      <c r="AQ241" s="1" t="str">
        <f ca="1">IFERROR(__xludf.DUMMYFUNCTION("""COMPUTED_VALUE"""),"Rarely")</f>
        <v>Rarely</v>
      </c>
      <c r="AR241" s="1" t="str">
        <f ca="1">IFERROR(__xludf.DUMMYFUNCTION("""COMPUTED_VALUE"""),"(2-3)x’s a Month")</f>
        <v>(2-3)x’s a Month</v>
      </c>
      <c r="AS241" s="1" t="str">
        <f ca="1">IFERROR(__xludf.DUMMYFUNCTION("""COMPUTED_VALUE"""),"Strongly Disagree")</f>
        <v>Strongly Disagree</v>
      </c>
      <c r="AT241" s="1" t="str">
        <f ca="1">IFERROR(__xludf.DUMMYFUNCTION("""COMPUTED_VALUE"""),"Strongly Agree")</f>
        <v>Strongly Agree</v>
      </c>
      <c r="AU241" s="1" t="str">
        <f ca="1">IFERROR(__xludf.DUMMYFUNCTION("""COMPUTED_VALUE"""),"Strongly Agree")</f>
        <v>Strongly Agree</v>
      </c>
      <c r="AV241" s="1" t="str">
        <f ca="1">IFERROR(__xludf.DUMMYFUNCTION("""COMPUTED_VALUE"""),"Strongly Disagree")</f>
        <v>Strongly Disagree</v>
      </c>
      <c r="AW241" s="1" t="str">
        <f ca="1">IFERROR(__xludf.DUMMYFUNCTION("""COMPUTED_VALUE"""),"Strongly Agree")</f>
        <v>Strongly Agree</v>
      </c>
      <c r="AX241" s="1" t="str">
        <f ca="1">IFERROR(__xludf.DUMMYFUNCTION("""COMPUTED_VALUE"""),"Strongly Agree")</f>
        <v>Strongly Agree</v>
      </c>
      <c r="AY241" s="1" t="str">
        <f ca="1">IFERROR(__xludf.DUMMYFUNCTION("""COMPUTED_VALUE"""),"Strongly Agree")</f>
        <v>Strongly Agree</v>
      </c>
      <c r="AZ241" s="1" t="str">
        <f ca="1">IFERROR(__xludf.DUMMYFUNCTION("""COMPUTED_VALUE"""),"Strongly Agree")</f>
        <v>Strongly Agree</v>
      </c>
      <c r="BA241" s="1" t="str">
        <f ca="1">IFERROR(__xludf.DUMMYFUNCTION("""COMPUTED_VALUE"""),"Strongly Agree")</f>
        <v>Strongly Agree</v>
      </c>
      <c r="BB241" s="1" t="str">
        <f ca="1">IFERROR(__xludf.DUMMYFUNCTION("""COMPUTED_VALUE"""),"Strongly Agree")</f>
        <v>Strongly Agree</v>
      </c>
      <c r="BC241" s="1" t="str">
        <f ca="1">IFERROR(__xludf.DUMMYFUNCTION("""COMPUTED_VALUE"""),"Drinking Alcohol (4 or more drinks), Isolate Yourself, Join in Positive/ Healthy Family Activities, Participate in Healthy Recreation/Hobbies, Talk to only those inside the department about your hard shift")</f>
        <v>Drinking Alcohol (4 or more drinks), Isolate Yourself, Join in Positive/ Healthy Family Activities, Participate in Healthy Recreation/Hobbies, Talk to only those inside the department about your hard shift</v>
      </c>
      <c r="BD241" s="1" t="str">
        <f ca="1">IFERROR(__xludf.DUMMYFUNCTION("""COMPUTED_VALUE"""),"Often")</f>
        <v>Often</v>
      </c>
      <c r="BF241" s="1">
        <f t="shared" ca="1" si="0"/>
        <v>1</v>
      </c>
      <c r="BG241" s="7">
        <f t="shared" ca="1" si="1"/>
        <v>2</v>
      </c>
      <c r="BH241" s="1">
        <f t="shared" ca="1" si="2"/>
        <v>2</v>
      </c>
      <c r="BI241" s="10">
        <f t="shared" ca="1" si="3"/>
        <v>2</v>
      </c>
      <c r="BJ241" s="10">
        <f t="shared" ca="1" si="4"/>
        <v>2</v>
      </c>
      <c r="BK241" s="10">
        <f t="shared" ca="1" si="5"/>
        <v>3</v>
      </c>
      <c r="BL241" s="10">
        <f t="shared" ref="BL241:BM241" ca="1" si="1434">IF(I241="Yes",1,IF(I241="No",2))</f>
        <v>1</v>
      </c>
      <c r="BM241" s="10">
        <f t="shared" ca="1" si="1434"/>
        <v>2</v>
      </c>
      <c r="BN241" s="10">
        <f t="shared" ca="1" si="7"/>
        <v>2</v>
      </c>
      <c r="BO241" s="10">
        <f t="shared" ref="BO241:BP241" ca="1" si="1435">IF(L241="Strongly Disagree",1,IF(L241="Disagree",2,IF(L241="Neutral",3,IF(L241="Agree",4,IF(L241="Strongly Agree",5)))))</f>
        <v>4</v>
      </c>
      <c r="BP241" s="10">
        <f t="shared" ca="1" si="1435"/>
        <v>2</v>
      </c>
      <c r="BQ241" s="10">
        <f t="shared" ca="1" si="9"/>
        <v>3</v>
      </c>
      <c r="BR241" s="1">
        <f t="shared" ca="1" si="10"/>
        <v>3</v>
      </c>
      <c r="BS241" s="10">
        <f t="shared" ref="BS241:CB241" ca="1" si="1436">IF(P241="Not at all",1,IF(P241="A little bit",2,IF(P241="Moderately",3,IF(P241="Quite a bit",4,IF(P241="Extremely",5)))))</f>
        <v>4</v>
      </c>
      <c r="BT241" s="10">
        <f t="shared" ca="1" si="1436"/>
        <v>1</v>
      </c>
      <c r="BU241" s="10">
        <f t="shared" ca="1" si="1436"/>
        <v>1</v>
      </c>
      <c r="BV241" s="10">
        <f t="shared" ca="1" si="1436"/>
        <v>2</v>
      </c>
      <c r="BW241" s="10">
        <f t="shared" ca="1" si="1436"/>
        <v>2</v>
      </c>
      <c r="BX241" s="10">
        <f t="shared" ca="1" si="1436"/>
        <v>2</v>
      </c>
      <c r="BY241" s="10">
        <f t="shared" ca="1" si="1436"/>
        <v>4</v>
      </c>
      <c r="BZ241" s="10">
        <f t="shared" ca="1" si="1436"/>
        <v>3</v>
      </c>
      <c r="CA241" s="10">
        <f t="shared" ca="1" si="1436"/>
        <v>3</v>
      </c>
      <c r="CB241" s="10">
        <f t="shared" ca="1" si="1436"/>
        <v>4</v>
      </c>
      <c r="CC241" s="10">
        <f t="shared" ca="1" si="12"/>
        <v>4</v>
      </c>
      <c r="CD241" s="10">
        <f t="shared" ref="CD241:CH241" ca="1" si="1437">IF(AA241="Not at all",1,IF(AA241="A little bit",2,IF(AA241="Moderately",3,IF(AA241="Quite a bit",4,IF(AA241="Extremely",5)))))</f>
        <v>4</v>
      </c>
      <c r="CE241" s="10">
        <f t="shared" ca="1" si="1437"/>
        <v>1</v>
      </c>
      <c r="CF241" s="10">
        <f t="shared" ca="1" si="1437"/>
        <v>1</v>
      </c>
      <c r="CG241" s="10">
        <f t="shared" ca="1" si="1437"/>
        <v>1</v>
      </c>
      <c r="CH241" s="10">
        <f t="shared" ca="1" si="1437"/>
        <v>1</v>
      </c>
      <c r="CI241" s="10">
        <f t="shared" ref="CI241:CT241" ca="1" si="1438">IF(AF241="Never",1,IF(AF241="Rarely",2,IF(AF241="Sometimes",3,IF(AF241="Often",4,IF(AF241="Very Often",5)))))</f>
        <v>3</v>
      </c>
      <c r="CJ241" s="10">
        <f t="shared" ca="1" si="1438"/>
        <v>5</v>
      </c>
      <c r="CK241" s="10">
        <f t="shared" ca="1" si="1438"/>
        <v>1</v>
      </c>
      <c r="CL241" s="10">
        <f t="shared" ca="1" si="1438"/>
        <v>4</v>
      </c>
      <c r="CM241" s="10">
        <f t="shared" ca="1" si="1438"/>
        <v>5</v>
      </c>
      <c r="CN241" s="10">
        <f t="shared" ca="1" si="1438"/>
        <v>3</v>
      </c>
      <c r="CO241" s="10">
        <f t="shared" ca="1" si="1438"/>
        <v>2</v>
      </c>
      <c r="CP241" s="10">
        <f t="shared" ca="1" si="1438"/>
        <v>2</v>
      </c>
      <c r="CQ241" s="10">
        <f t="shared" ca="1" si="1438"/>
        <v>4</v>
      </c>
      <c r="CR241" s="10">
        <f t="shared" ca="1" si="1438"/>
        <v>2</v>
      </c>
      <c r="CS241" s="10">
        <f t="shared" ca="1" si="1438"/>
        <v>5</v>
      </c>
      <c r="CT241" s="10">
        <f t="shared" ca="1" si="1438"/>
        <v>2</v>
      </c>
      <c r="CU241" s="10" t="b">
        <f t="shared" ca="1" si="15"/>
        <v>0</v>
      </c>
      <c r="CV241" s="1">
        <f t="shared" ref="CV241:DE241" ca="1" si="1439">IF(AS241="Strongly Disagree",1,IF(AS241="Disagree",2,IF(AS241="Neutral",3,IF(AS241="Agree",4,IF(AS241="Strongly Agree",5)))))</f>
        <v>1</v>
      </c>
      <c r="CW241" s="1">
        <f t="shared" ca="1" si="1439"/>
        <v>5</v>
      </c>
      <c r="CX241" s="1">
        <f t="shared" ca="1" si="1439"/>
        <v>5</v>
      </c>
      <c r="CY241" s="1">
        <f t="shared" ca="1" si="1439"/>
        <v>1</v>
      </c>
      <c r="CZ241" s="1">
        <f t="shared" ca="1" si="1439"/>
        <v>5</v>
      </c>
      <c r="DA241" s="1">
        <f t="shared" ca="1" si="1439"/>
        <v>5</v>
      </c>
      <c r="DB241" s="1">
        <f t="shared" ca="1" si="1439"/>
        <v>5</v>
      </c>
      <c r="DC241" s="1">
        <f t="shared" ca="1" si="1439"/>
        <v>5</v>
      </c>
      <c r="DD241" s="1">
        <f t="shared" ca="1" si="1439"/>
        <v>5</v>
      </c>
      <c r="DE241" s="1">
        <f t="shared" ca="1" si="1439"/>
        <v>5</v>
      </c>
      <c r="DG241" s="1">
        <f t="shared" ca="1" si="17"/>
        <v>4</v>
      </c>
    </row>
    <row r="242" spans="1:111" ht="15">
      <c r="A242" s="8">
        <f ca="1">IFERROR(__xludf.DUMMYFUNCTION("""COMPUTED_VALUE"""),43808.4253574768)</f>
        <v>43808.425357476801</v>
      </c>
      <c r="B242" s="1" t="str">
        <f ca="1">IFERROR(__xludf.DUMMYFUNCTION("""COMPUTED_VALUE"""),"Yes")</f>
        <v>Yes</v>
      </c>
      <c r="C242" s="3" t="str">
        <f ca="1">IFERROR(__xludf.DUMMYFUNCTION("""COMPUTED_VALUE"""),"Sworn Officer")</f>
        <v>Sworn Officer</v>
      </c>
      <c r="D242" s="1" t="str">
        <f ca="1">IFERROR(__xludf.DUMMYFUNCTION("""COMPUTED_VALUE"""),"14-20 years")</f>
        <v>14-20 years</v>
      </c>
      <c r="E242" s="1" t="str">
        <f ca="1">IFERROR(__xludf.DUMMYFUNCTION("""COMPUTED_VALUE"""),"Quite a bit")</f>
        <v>Quite a bit</v>
      </c>
      <c r="F242" s="1" t="str">
        <f ca="1">IFERROR(__xludf.DUMMYFUNCTION("""COMPUTED_VALUE"""),"Yes")</f>
        <v>Yes</v>
      </c>
      <c r="G242" s="1" t="str">
        <f ca="1">IFERROR(__xludf.DUMMYFUNCTION("""COMPUTED_VALUE"""),"Often")</f>
        <v>Often</v>
      </c>
      <c r="H242" s="1" t="str">
        <f ca="1">IFERROR(__xludf.DUMMYFUNCTION("""COMPUTED_VALUE"""),"Quite a bit")</f>
        <v>Quite a bit</v>
      </c>
      <c r="I242" s="1" t="str">
        <f ca="1">IFERROR(__xludf.DUMMYFUNCTION("""COMPUTED_VALUE"""),"Yes")</f>
        <v>Yes</v>
      </c>
      <c r="J242" s="1" t="str">
        <f ca="1">IFERROR(__xludf.DUMMYFUNCTION("""COMPUTED_VALUE"""),"Yes")</f>
        <v>Yes</v>
      </c>
      <c r="K242" s="1" t="str">
        <f ca="1">IFERROR(__xludf.DUMMYFUNCTION("""COMPUTED_VALUE"""),"Sometimes")</f>
        <v>Sometimes</v>
      </c>
      <c r="L242" s="1" t="str">
        <f ca="1">IFERROR(__xludf.DUMMYFUNCTION("""COMPUTED_VALUE"""),"Neutral")</f>
        <v>Neutral</v>
      </c>
      <c r="M242" s="1" t="str">
        <f ca="1">IFERROR(__xludf.DUMMYFUNCTION("""COMPUTED_VALUE"""),"Neutral")</f>
        <v>Neutral</v>
      </c>
      <c r="N242" s="1" t="str">
        <f ca="1">IFERROR(__xludf.DUMMYFUNCTION("""COMPUTED_VALUE"""),"Moderately")</f>
        <v>Moderately</v>
      </c>
      <c r="O242" s="1" t="str">
        <f ca="1">IFERROR(__xludf.DUMMYFUNCTION("""COMPUTED_VALUE"""),"Strongly disagree")</f>
        <v>Strongly disagree</v>
      </c>
      <c r="P242" s="1" t="str">
        <f ca="1">IFERROR(__xludf.DUMMYFUNCTION("""COMPUTED_VALUE"""),"Quite a bit")</f>
        <v>Quite a bit</v>
      </c>
      <c r="Q242" s="1" t="str">
        <f ca="1">IFERROR(__xludf.DUMMYFUNCTION("""COMPUTED_VALUE"""),"Not at all")</f>
        <v>Not at all</v>
      </c>
      <c r="R242" s="1" t="str">
        <f ca="1">IFERROR(__xludf.DUMMYFUNCTION("""COMPUTED_VALUE"""),"Not at all")</f>
        <v>Not at all</v>
      </c>
      <c r="S242" s="1" t="str">
        <f ca="1">IFERROR(__xludf.DUMMYFUNCTION("""COMPUTED_VALUE"""),"Not at all")</f>
        <v>Not at all</v>
      </c>
      <c r="T242" s="1" t="str">
        <f ca="1">IFERROR(__xludf.DUMMYFUNCTION("""COMPUTED_VALUE"""),"A little bit")</f>
        <v>A little bit</v>
      </c>
      <c r="U242" s="1" t="str">
        <f ca="1">IFERROR(__xludf.DUMMYFUNCTION("""COMPUTED_VALUE"""),"Not at all")</f>
        <v>Not at all</v>
      </c>
      <c r="V242" s="1" t="str">
        <f ca="1">IFERROR(__xludf.DUMMYFUNCTION("""COMPUTED_VALUE"""),"A little bit")</f>
        <v>A little bit</v>
      </c>
      <c r="W242" s="1" t="str">
        <f ca="1">IFERROR(__xludf.DUMMYFUNCTION("""COMPUTED_VALUE"""),"Not at all")</f>
        <v>Not at all</v>
      </c>
      <c r="X242" s="1" t="str">
        <f ca="1">IFERROR(__xludf.DUMMYFUNCTION("""COMPUTED_VALUE"""),"Moderately")</f>
        <v>Moderately</v>
      </c>
      <c r="Y242" s="1" t="str">
        <f ca="1">IFERROR(__xludf.DUMMYFUNCTION("""COMPUTED_VALUE"""),"A little bit")</f>
        <v>A little bit</v>
      </c>
      <c r="Z242" s="1" t="str">
        <f ca="1">IFERROR(__xludf.DUMMYFUNCTION("""COMPUTED_VALUE"""),"Not at all")</f>
        <v>Not at all</v>
      </c>
      <c r="AA242" s="1" t="str">
        <f ca="1">IFERROR(__xludf.DUMMYFUNCTION("""COMPUTED_VALUE"""),"Not at all")</f>
        <v>Not at all</v>
      </c>
      <c r="AB242" s="1" t="str">
        <f ca="1">IFERROR(__xludf.DUMMYFUNCTION("""COMPUTED_VALUE"""),"Not at all")</f>
        <v>Not at all</v>
      </c>
      <c r="AC242" s="1" t="str">
        <f ca="1">IFERROR(__xludf.DUMMYFUNCTION("""COMPUTED_VALUE"""),"Not at all")</f>
        <v>Not at all</v>
      </c>
      <c r="AD242" s="1" t="str">
        <f ca="1">IFERROR(__xludf.DUMMYFUNCTION("""COMPUTED_VALUE"""),"A little bit")</f>
        <v>A little bit</v>
      </c>
      <c r="AE242" s="1" t="str">
        <f ca="1">IFERROR(__xludf.DUMMYFUNCTION("""COMPUTED_VALUE"""),"Not at all")</f>
        <v>Not at all</v>
      </c>
      <c r="AF242" s="1" t="str">
        <f ca="1">IFERROR(__xludf.DUMMYFUNCTION("""COMPUTED_VALUE"""),"Often")</f>
        <v>Often</v>
      </c>
      <c r="AG242" s="1" t="str">
        <f ca="1">IFERROR(__xludf.DUMMYFUNCTION("""COMPUTED_VALUE"""),"Often")</f>
        <v>Often</v>
      </c>
      <c r="AH242" s="1" t="str">
        <f ca="1">IFERROR(__xludf.DUMMYFUNCTION("""COMPUTED_VALUE"""),"Rarely")</f>
        <v>Rarely</v>
      </c>
      <c r="AI242" s="1" t="str">
        <f ca="1">IFERROR(__xludf.DUMMYFUNCTION("""COMPUTED_VALUE"""),"Often")</f>
        <v>Often</v>
      </c>
      <c r="AJ242" s="1" t="str">
        <f ca="1">IFERROR(__xludf.DUMMYFUNCTION("""COMPUTED_VALUE"""),"Sometimes")</f>
        <v>Sometimes</v>
      </c>
      <c r="AK242" s="1" t="str">
        <f ca="1">IFERROR(__xludf.DUMMYFUNCTION("""COMPUTED_VALUE"""),"Often")</f>
        <v>Often</v>
      </c>
      <c r="AL242" s="1" t="str">
        <f ca="1">IFERROR(__xludf.DUMMYFUNCTION("""COMPUTED_VALUE"""),"Sometimes")</f>
        <v>Sometimes</v>
      </c>
      <c r="AM242" s="1" t="str">
        <f ca="1">IFERROR(__xludf.DUMMYFUNCTION("""COMPUTED_VALUE"""),"Often")</f>
        <v>Often</v>
      </c>
      <c r="AN242" s="1" t="str">
        <f ca="1">IFERROR(__xludf.DUMMYFUNCTION("""COMPUTED_VALUE"""),"Often")</f>
        <v>Often</v>
      </c>
      <c r="AO242" s="1" t="str">
        <f ca="1">IFERROR(__xludf.DUMMYFUNCTION("""COMPUTED_VALUE"""),"Often")</f>
        <v>Often</v>
      </c>
      <c r="AP242" s="1" t="str">
        <f ca="1">IFERROR(__xludf.DUMMYFUNCTION("""COMPUTED_VALUE"""),"Sometimes")</f>
        <v>Sometimes</v>
      </c>
      <c r="AQ242" s="1" t="str">
        <f ca="1">IFERROR(__xludf.DUMMYFUNCTION("""COMPUTED_VALUE"""),"Never")</f>
        <v>Never</v>
      </c>
      <c r="AR242" s="1" t="str">
        <f ca="1">IFERROR(__xludf.DUMMYFUNCTION("""COMPUTED_VALUE"""),"Never")</f>
        <v>Never</v>
      </c>
      <c r="AS242" s="1" t="str">
        <f ca="1">IFERROR(__xludf.DUMMYFUNCTION("""COMPUTED_VALUE"""),"Disagree")</f>
        <v>Disagree</v>
      </c>
      <c r="AT242" s="1" t="str">
        <f ca="1">IFERROR(__xludf.DUMMYFUNCTION("""COMPUTED_VALUE"""),"Disagree")</f>
        <v>Disagree</v>
      </c>
      <c r="AU242" s="1" t="str">
        <f ca="1">IFERROR(__xludf.DUMMYFUNCTION("""COMPUTED_VALUE"""),"Strongly Disagree")</f>
        <v>Strongly Disagree</v>
      </c>
      <c r="AV242" s="1" t="str">
        <f ca="1">IFERROR(__xludf.DUMMYFUNCTION("""COMPUTED_VALUE"""),"Disagree")</f>
        <v>Disagree</v>
      </c>
      <c r="AW242" s="1" t="str">
        <f ca="1">IFERROR(__xludf.DUMMYFUNCTION("""COMPUTED_VALUE"""),"Neutral")</f>
        <v>Neutral</v>
      </c>
      <c r="AX242" s="1" t="str">
        <f ca="1">IFERROR(__xludf.DUMMYFUNCTION("""COMPUTED_VALUE"""),"Disagree")</f>
        <v>Disagree</v>
      </c>
      <c r="AY242" s="1" t="str">
        <f ca="1">IFERROR(__xludf.DUMMYFUNCTION("""COMPUTED_VALUE"""),"Agree")</f>
        <v>Agree</v>
      </c>
      <c r="AZ242" s="1" t="str">
        <f ca="1">IFERROR(__xludf.DUMMYFUNCTION("""COMPUTED_VALUE"""),"Disagree")</f>
        <v>Disagree</v>
      </c>
      <c r="BA242" s="1" t="str">
        <f ca="1">IFERROR(__xludf.DUMMYFUNCTION("""COMPUTED_VALUE"""),"Agree")</f>
        <v>Agree</v>
      </c>
      <c r="BB242" s="1" t="str">
        <f ca="1">IFERROR(__xludf.DUMMYFUNCTION("""COMPUTED_VALUE"""),"Agree")</f>
        <v>Agree</v>
      </c>
      <c r="BC242" s="1" t="str">
        <f ca="1">IFERROR(__xludf.DUMMYFUNCTION("""COMPUTED_VALUE"""),"Isolate Yourself, Talk to only those inside the department about your hard shift")</f>
        <v>Isolate Yourself, Talk to only those inside the department about your hard shift</v>
      </c>
      <c r="BD242" s="1" t="str">
        <f ca="1">IFERROR(__xludf.DUMMYFUNCTION("""COMPUTED_VALUE"""),"Rarely")</f>
        <v>Rarely</v>
      </c>
      <c r="BF242" s="1">
        <f t="shared" ca="1" si="0"/>
        <v>1</v>
      </c>
      <c r="BG242" s="7">
        <f t="shared" ca="1" si="1"/>
        <v>3</v>
      </c>
      <c r="BH242" s="1">
        <f t="shared" ca="1" si="2"/>
        <v>4</v>
      </c>
      <c r="BI242" s="10">
        <f t="shared" ca="1" si="3"/>
        <v>1</v>
      </c>
      <c r="BJ242" s="10">
        <f t="shared" ca="1" si="4"/>
        <v>4</v>
      </c>
      <c r="BK242" s="10">
        <f t="shared" ca="1" si="5"/>
        <v>4</v>
      </c>
      <c r="BL242" s="10">
        <f t="shared" ref="BL242:BM242" ca="1" si="1440">IF(I242="Yes",1,IF(I242="No",2))</f>
        <v>1</v>
      </c>
      <c r="BM242" s="10">
        <f t="shared" ca="1" si="1440"/>
        <v>1</v>
      </c>
      <c r="BN242" s="10">
        <f t="shared" ca="1" si="7"/>
        <v>3</v>
      </c>
      <c r="BO242" s="10">
        <f t="shared" ref="BO242:BP242" ca="1" si="1441">IF(L242="Strongly Disagree",1,IF(L242="Disagree",2,IF(L242="Neutral",3,IF(L242="Agree",4,IF(L242="Strongly Agree",5)))))</f>
        <v>3</v>
      </c>
      <c r="BP242" s="10">
        <f t="shared" ca="1" si="1441"/>
        <v>3</v>
      </c>
      <c r="BQ242" s="10">
        <f t="shared" ca="1" si="9"/>
        <v>3</v>
      </c>
      <c r="BR242" s="1">
        <f t="shared" ca="1" si="10"/>
        <v>1</v>
      </c>
      <c r="BS242" s="10">
        <f t="shared" ref="BS242:CB242" ca="1" si="1442">IF(P242="Not at all",1,IF(P242="A little bit",2,IF(P242="Moderately",3,IF(P242="Quite a bit",4,IF(P242="Extremely",5)))))</f>
        <v>4</v>
      </c>
      <c r="BT242" s="10">
        <f t="shared" ca="1" si="1442"/>
        <v>1</v>
      </c>
      <c r="BU242" s="10">
        <f t="shared" ca="1" si="1442"/>
        <v>1</v>
      </c>
      <c r="BV242" s="10">
        <f t="shared" ca="1" si="1442"/>
        <v>1</v>
      </c>
      <c r="BW242" s="10">
        <f t="shared" ca="1" si="1442"/>
        <v>2</v>
      </c>
      <c r="BX242" s="10">
        <f t="shared" ca="1" si="1442"/>
        <v>1</v>
      </c>
      <c r="BY242" s="10">
        <f t="shared" ca="1" si="1442"/>
        <v>2</v>
      </c>
      <c r="BZ242" s="10">
        <f t="shared" ca="1" si="1442"/>
        <v>1</v>
      </c>
      <c r="CA242" s="10">
        <f t="shared" ca="1" si="1442"/>
        <v>3</v>
      </c>
      <c r="CB242" s="10">
        <f t="shared" ca="1" si="1442"/>
        <v>2</v>
      </c>
      <c r="CC242" s="10">
        <f t="shared" ca="1" si="12"/>
        <v>4</v>
      </c>
      <c r="CD242" s="10">
        <f t="shared" ref="CD242:CH242" ca="1" si="1443">IF(AA242="Not at all",1,IF(AA242="A little bit",2,IF(AA242="Moderately",3,IF(AA242="Quite a bit",4,IF(AA242="Extremely",5)))))</f>
        <v>1</v>
      </c>
      <c r="CE242" s="10">
        <f t="shared" ca="1" si="1443"/>
        <v>1</v>
      </c>
      <c r="CF242" s="10">
        <f t="shared" ca="1" si="1443"/>
        <v>1</v>
      </c>
      <c r="CG242" s="10">
        <f t="shared" ca="1" si="1443"/>
        <v>2</v>
      </c>
      <c r="CH242" s="10">
        <f t="shared" ca="1" si="1443"/>
        <v>1</v>
      </c>
      <c r="CI242" s="10">
        <f t="shared" ref="CI242:CT242" ca="1" si="1444">IF(AF242="Never",1,IF(AF242="Rarely",2,IF(AF242="Sometimes",3,IF(AF242="Often",4,IF(AF242="Very Often",5)))))</f>
        <v>4</v>
      </c>
      <c r="CJ242" s="10">
        <f t="shared" ca="1" si="1444"/>
        <v>4</v>
      </c>
      <c r="CK242" s="10">
        <f t="shared" ca="1" si="1444"/>
        <v>2</v>
      </c>
      <c r="CL242" s="10">
        <f t="shared" ca="1" si="1444"/>
        <v>4</v>
      </c>
      <c r="CM242" s="10">
        <f t="shared" ca="1" si="1444"/>
        <v>3</v>
      </c>
      <c r="CN242" s="10">
        <f t="shared" ca="1" si="1444"/>
        <v>4</v>
      </c>
      <c r="CO242" s="10">
        <f t="shared" ca="1" si="1444"/>
        <v>3</v>
      </c>
      <c r="CP242" s="10">
        <f t="shared" ca="1" si="1444"/>
        <v>4</v>
      </c>
      <c r="CQ242" s="10">
        <f t="shared" ca="1" si="1444"/>
        <v>4</v>
      </c>
      <c r="CR242" s="10">
        <f t="shared" ca="1" si="1444"/>
        <v>4</v>
      </c>
      <c r="CS242" s="10">
        <f t="shared" ca="1" si="1444"/>
        <v>3</v>
      </c>
      <c r="CT242" s="10">
        <f t="shared" ca="1" si="1444"/>
        <v>1</v>
      </c>
      <c r="CU242" s="10">
        <f t="shared" ca="1" si="15"/>
        <v>1</v>
      </c>
      <c r="CV242" s="1">
        <f t="shared" ref="CV242:DE242" ca="1" si="1445">IF(AS242="Strongly Disagree",1,IF(AS242="Disagree",2,IF(AS242="Neutral",3,IF(AS242="Agree",4,IF(AS242="Strongly Agree",5)))))</f>
        <v>2</v>
      </c>
      <c r="CW242" s="1">
        <f t="shared" ca="1" si="1445"/>
        <v>2</v>
      </c>
      <c r="CX242" s="1">
        <f t="shared" ca="1" si="1445"/>
        <v>1</v>
      </c>
      <c r="CY242" s="1">
        <f t="shared" ca="1" si="1445"/>
        <v>2</v>
      </c>
      <c r="CZ242" s="1">
        <f t="shared" ca="1" si="1445"/>
        <v>3</v>
      </c>
      <c r="DA242" s="1">
        <f t="shared" ca="1" si="1445"/>
        <v>2</v>
      </c>
      <c r="DB242" s="1">
        <f t="shared" ca="1" si="1445"/>
        <v>4</v>
      </c>
      <c r="DC242" s="1">
        <f t="shared" ca="1" si="1445"/>
        <v>2</v>
      </c>
      <c r="DD242" s="1">
        <f t="shared" ca="1" si="1445"/>
        <v>4</v>
      </c>
      <c r="DE242" s="1">
        <f t="shared" ca="1" si="1445"/>
        <v>4</v>
      </c>
      <c r="DG242" s="1">
        <f t="shared" ca="1" si="17"/>
        <v>2</v>
      </c>
    </row>
    <row r="243" spans="1:111" ht="15">
      <c r="A243" s="8">
        <f ca="1">IFERROR(__xludf.DUMMYFUNCTION("""COMPUTED_VALUE"""),43808.4523896527)</f>
        <v>43808.452389652703</v>
      </c>
      <c r="B243" s="1" t="str">
        <f ca="1">IFERROR(__xludf.DUMMYFUNCTION("""COMPUTED_VALUE"""),"Yes")</f>
        <v>Yes</v>
      </c>
      <c r="C243" s="3" t="str">
        <f ca="1">IFERROR(__xludf.DUMMYFUNCTION("""COMPUTED_VALUE"""),"Sworn Officer")</f>
        <v>Sworn Officer</v>
      </c>
      <c r="D243" s="1" t="str">
        <f ca="1">IFERROR(__xludf.DUMMYFUNCTION("""COMPUTED_VALUE"""),"14-20 years")</f>
        <v>14-20 years</v>
      </c>
      <c r="E243" s="1" t="str">
        <f ca="1">IFERROR(__xludf.DUMMYFUNCTION("""COMPUTED_VALUE"""),"Quite a bit")</f>
        <v>Quite a bit</v>
      </c>
      <c r="F243" s="1" t="str">
        <f ca="1">IFERROR(__xludf.DUMMYFUNCTION("""COMPUTED_VALUE"""),"Yes")</f>
        <v>Yes</v>
      </c>
      <c r="G243" s="1" t="str">
        <f ca="1">IFERROR(__xludf.DUMMYFUNCTION("""COMPUTED_VALUE"""),"Rarely")</f>
        <v>Rarely</v>
      </c>
      <c r="H243" s="1" t="str">
        <f ca="1">IFERROR(__xludf.DUMMYFUNCTION("""COMPUTED_VALUE"""),"Quite a bit")</f>
        <v>Quite a bit</v>
      </c>
      <c r="I243" s="1" t="str">
        <f ca="1">IFERROR(__xludf.DUMMYFUNCTION("""COMPUTED_VALUE"""),"Yes")</f>
        <v>Yes</v>
      </c>
      <c r="J243" s="1" t="str">
        <f ca="1">IFERROR(__xludf.DUMMYFUNCTION("""COMPUTED_VALUE"""),"Yes")</f>
        <v>Yes</v>
      </c>
      <c r="K243" s="1" t="str">
        <f ca="1">IFERROR(__xludf.DUMMYFUNCTION("""COMPUTED_VALUE"""),"Rarely")</f>
        <v>Rarely</v>
      </c>
      <c r="L243" s="1" t="str">
        <f ca="1">IFERROR(__xludf.DUMMYFUNCTION("""COMPUTED_VALUE"""),"Agree")</f>
        <v>Agree</v>
      </c>
      <c r="M243" s="1" t="str">
        <f ca="1">IFERROR(__xludf.DUMMYFUNCTION("""COMPUTED_VALUE"""),"Neutral")</f>
        <v>Neutral</v>
      </c>
      <c r="N243" s="1" t="str">
        <f ca="1">IFERROR(__xludf.DUMMYFUNCTION("""COMPUTED_VALUE"""),"Not at all")</f>
        <v>Not at all</v>
      </c>
      <c r="O243" s="1" t="str">
        <f ca="1">IFERROR(__xludf.DUMMYFUNCTION("""COMPUTED_VALUE"""),"Neutral")</f>
        <v>Neutral</v>
      </c>
      <c r="P243" s="1" t="str">
        <f ca="1">IFERROR(__xludf.DUMMYFUNCTION("""COMPUTED_VALUE"""),"Quite a bit")</f>
        <v>Quite a bit</v>
      </c>
      <c r="Q243" s="1" t="str">
        <f ca="1">IFERROR(__xludf.DUMMYFUNCTION("""COMPUTED_VALUE"""),"A little bit")</f>
        <v>A little bit</v>
      </c>
      <c r="R243" s="1" t="str">
        <f ca="1">IFERROR(__xludf.DUMMYFUNCTION("""COMPUTED_VALUE"""),"A little bit")</f>
        <v>A little bit</v>
      </c>
      <c r="S243" s="1" t="str">
        <f ca="1">IFERROR(__xludf.DUMMYFUNCTION("""COMPUTED_VALUE"""),"A little bit")</f>
        <v>A little bit</v>
      </c>
      <c r="T243" s="1" t="str">
        <f ca="1">IFERROR(__xludf.DUMMYFUNCTION("""COMPUTED_VALUE"""),"Not at all")</f>
        <v>Not at all</v>
      </c>
      <c r="U243" s="1" t="str">
        <f ca="1">IFERROR(__xludf.DUMMYFUNCTION("""COMPUTED_VALUE"""),"Not at all")</f>
        <v>Not at all</v>
      </c>
      <c r="V243" s="1" t="str">
        <f ca="1">IFERROR(__xludf.DUMMYFUNCTION("""COMPUTED_VALUE"""),"A little bit")</f>
        <v>A little bit</v>
      </c>
      <c r="W243" s="1" t="str">
        <f ca="1">IFERROR(__xludf.DUMMYFUNCTION("""COMPUTED_VALUE"""),"Not at all")</f>
        <v>Not at all</v>
      </c>
      <c r="X243" s="1" t="str">
        <f ca="1">IFERROR(__xludf.DUMMYFUNCTION("""COMPUTED_VALUE"""),"A little bit")</f>
        <v>A little bit</v>
      </c>
      <c r="Y243" s="1" t="str">
        <f ca="1">IFERROR(__xludf.DUMMYFUNCTION("""COMPUTED_VALUE"""),"Extremely")</f>
        <v>Extremely</v>
      </c>
      <c r="Z243" s="1" t="str">
        <f ca="1">IFERROR(__xludf.DUMMYFUNCTION("""COMPUTED_VALUE"""),"Both")</f>
        <v>Both</v>
      </c>
      <c r="AA243" s="1" t="str">
        <f ca="1">IFERROR(__xludf.DUMMYFUNCTION("""COMPUTED_VALUE"""),"Moderately")</f>
        <v>Moderately</v>
      </c>
      <c r="AB243" s="1" t="str">
        <f ca="1">IFERROR(__xludf.DUMMYFUNCTION("""COMPUTED_VALUE"""),"Quite a bit")</f>
        <v>Quite a bit</v>
      </c>
      <c r="AC243" s="1" t="str">
        <f ca="1">IFERROR(__xludf.DUMMYFUNCTION("""COMPUTED_VALUE"""),"Quite a bit")</f>
        <v>Quite a bit</v>
      </c>
      <c r="AD243" s="1" t="str">
        <f ca="1">IFERROR(__xludf.DUMMYFUNCTION("""COMPUTED_VALUE"""),"Not at all")</f>
        <v>Not at all</v>
      </c>
      <c r="AE243" s="1" t="str">
        <f ca="1">IFERROR(__xludf.DUMMYFUNCTION("""COMPUTED_VALUE"""),"Not at all")</f>
        <v>Not at all</v>
      </c>
      <c r="AF243" s="1" t="str">
        <f ca="1">IFERROR(__xludf.DUMMYFUNCTION("""COMPUTED_VALUE"""),"Sometimes")</f>
        <v>Sometimes</v>
      </c>
      <c r="AG243" s="1" t="str">
        <f ca="1">IFERROR(__xludf.DUMMYFUNCTION("""COMPUTED_VALUE"""),"Very Often")</f>
        <v>Very Often</v>
      </c>
      <c r="AH243" s="1" t="str">
        <f ca="1">IFERROR(__xludf.DUMMYFUNCTION("""COMPUTED_VALUE"""),"Never")</f>
        <v>Never</v>
      </c>
      <c r="AI243" s="1" t="str">
        <f ca="1">IFERROR(__xludf.DUMMYFUNCTION("""COMPUTED_VALUE"""),"Sometimes")</f>
        <v>Sometimes</v>
      </c>
      <c r="AJ243" s="1" t="str">
        <f ca="1">IFERROR(__xludf.DUMMYFUNCTION("""COMPUTED_VALUE"""),"Sometimes")</f>
        <v>Sometimes</v>
      </c>
      <c r="AK243" s="1" t="str">
        <f ca="1">IFERROR(__xludf.DUMMYFUNCTION("""COMPUTED_VALUE"""),"Sometimes")</f>
        <v>Sometimes</v>
      </c>
      <c r="AL243" s="1" t="str">
        <f ca="1">IFERROR(__xludf.DUMMYFUNCTION("""COMPUTED_VALUE"""),"Sometimes")</f>
        <v>Sometimes</v>
      </c>
      <c r="AM243" s="1" t="str">
        <f ca="1">IFERROR(__xludf.DUMMYFUNCTION("""COMPUTED_VALUE"""),"Sometimes")</f>
        <v>Sometimes</v>
      </c>
      <c r="AN243" s="1" t="str">
        <f ca="1">IFERROR(__xludf.DUMMYFUNCTION("""COMPUTED_VALUE"""),"Sometimes")</f>
        <v>Sometimes</v>
      </c>
      <c r="AO243" s="1" t="str">
        <f ca="1">IFERROR(__xludf.DUMMYFUNCTION("""COMPUTED_VALUE"""),"Rarely")</f>
        <v>Rarely</v>
      </c>
      <c r="AP243" s="1" t="str">
        <f ca="1">IFERROR(__xludf.DUMMYFUNCTION("""COMPUTED_VALUE"""),"Never")</f>
        <v>Never</v>
      </c>
      <c r="AQ243" s="1" t="str">
        <f ca="1">IFERROR(__xludf.DUMMYFUNCTION("""COMPUTED_VALUE"""),"Never")</f>
        <v>Never</v>
      </c>
      <c r="AR243" s="1" t="str">
        <f ca="1">IFERROR(__xludf.DUMMYFUNCTION("""COMPUTED_VALUE"""),"Never")</f>
        <v>Never</v>
      </c>
      <c r="AS243" s="1" t="str">
        <f ca="1">IFERROR(__xludf.DUMMYFUNCTION("""COMPUTED_VALUE"""),"Strongly Disagree")</f>
        <v>Strongly Disagree</v>
      </c>
      <c r="AT243" s="1" t="str">
        <f ca="1">IFERROR(__xludf.DUMMYFUNCTION("""COMPUTED_VALUE"""),"Neutral")</f>
        <v>Neutral</v>
      </c>
      <c r="AU243" s="1" t="str">
        <f ca="1">IFERROR(__xludf.DUMMYFUNCTION("""COMPUTED_VALUE"""),"Neutral")</f>
        <v>Neutral</v>
      </c>
      <c r="AV243" s="1" t="str">
        <f ca="1">IFERROR(__xludf.DUMMYFUNCTION("""COMPUTED_VALUE"""),"Disagree")</f>
        <v>Disagree</v>
      </c>
      <c r="AW243" s="1" t="str">
        <f ca="1">IFERROR(__xludf.DUMMYFUNCTION("""COMPUTED_VALUE"""),"Disagree")</f>
        <v>Disagree</v>
      </c>
      <c r="AX243" s="1" t="str">
        <f ca="1">IFERROR(__xludf.DUMMYFUNCTION("""COMPUTED_VALUE"""),"Disagree")</f>
        <v>Disagree</v>
      </c>
      <c r="AY243" s="1" t="str">
        <f ca="1">IFERROR(__xludf.DUMMYFUNCTION("""COMPUTED_VALUE"""),"Neutral")</f>
        <v>Neutral</v>
      </c>
      <c r="AZ243" s="1" t="str">
        <f ca="1">IFERROR(__xludf.DUMMYFUNCTION("""COMPUTED_VALUE"""),"Neutral")</f>
        <v>Neutral</v>
      </c>
      <c r="BA243" s="1" t="str">
        <f ca="1">IFERROR(__xludf.DUMMYFUNCTION("""COMPUTED_VALUE"""),"Agree")</f>
        <v>Agree</v>
      </c>
      <c r="BB243" s="1" t="str">
        <f ca="1">IFERROR(__xludf.DUMMYFUNCTION("""COMPUTED_VALUE"""),"Neutral")</f>
        <v>Neutral</v>
      </c>
      <c r="BC243" s="1" t="str">
        <f ca="1">IFERROR(__xludf.DUMMYFUNCTION("""COMPUTED_VALUE"""),"Isolate Yourself, Exercise")</f>
        <v>Isolate Yourself, Exercise</v>
      </c>
      <c r="BD243" s="1" t="str">
        <f ca="1">IFERROR(__xludf.DUMMYFUNCTION("""COMPUTED_VALUE"""),"Never")</f>
        <v>Never</v>
      </c>
      <c r="BF243" s="1">
        <f t="shared" ca="1" si="0"/>
        <v>1</v>
      </c>
      <c r="BG243" s="7">
        <f t="shared" ca="1" si="1"/>
        <v>3</v>
      </c>
      <c r="BH243" s="1">
        <f t="shared" ca="1" si="2"/>
        <v>4</v>
      </c>
      <c r="BI243" s="10">
        <f t="shared" ca="1" si="3"/>
        <v>1</v>
      </c>
      <c r="BJ243" s="10">
        <f t="shared" ca="1" si="4"/>
        <v>2</v>
      </c>
      <c r="BK243" s="10">
        <f t="shared" ca="1" si="5"/>
        <v>4</v>
      </c>
      <c r="BL243" s="10">
        <f t="shared" ref="BL243:BM243" ca="1" si="1446">IF(I243="Yes",1,IF(I243="No",2))</f>
        <v>1</v>
      </c>
      <c r="BM243" s="10">
        <f t="shared" ca="1" si="1446"/>
        <v>1</v>
      </c>
      <c r="BN243" s="10">
        <f t="shared" ca="1" si="7"/>
        <v>2</v>
      </c>
      <c r="BO243" s="10">
        <f t="shared" ref="BO243:BP243" ca="1" si="1447">IF(L243="Strongly Disagree",1,IF(L243="Disagree",2,IF(L243="Neutral",3,IF(L243="Agree",4,IF(L243="Strongly Agree",5)))))</f>
        <v>4</v>
      </c>
      <c r="BP243" s="10">
        <f t="shared" ca="1" si="1447"/>
        <v>3</v>
      </c>
      <c r="BQ243" s="10">
        <f t="shared" ca="1" si="9"/>
        <v>1</v>
      </c>
      <c r="BR243" s="1">
        <f t="shared" ca="1" si="10"/>
        <v>3</v>
      </c>
      <c r="BS243" s="10">
        <f t="shared" ref="BS243:CB243" ca="1" si="1448">IF(P243="Not at all",1,IF(P243="A little bit",2,IF(P243="Moderately",3,IF(P243="Quite a bit",4,IF(P243="Extremely",5)))))</f>
        <v>4</v>
      </c>
      <c r="BT243" s="10">
        <f t="shared" ca="1" si="1448"/>
        <v>2</v>
      </c>
      <c r="BU243" s="10">
        <f t="shared" ca="1" si="1448"/>
        <v>2</v>
      </c>
      <c r="BV243" s="10">
        <f t="shared" ca="1" si="1448"/>
        <v>2</v>
      </c>
      <c r="BW243" s="10">
        <f t="shared" ca="1" si="1448"/>
        <v>1</v>
      </c>
      <c r="BX243" s="10">
        <f t="shared" ca="1" si="1448"/>
        <v>1</v>
      </c>
      <c r="BY243" s="10">
        <f t="shared" ca="1" si="1448"/>
        <v>2</v>
      </c>
      <c r="BZ243" s="10">
        <f t="shared" ca="1" si="1448"/>
        <v>1</v>
      </c>
      <c r="CA243" s="10">
        <f t="shared" ca="1" si="1448"/>
        <v>2</v>
      </c>
      <c r="CB243" s="10">
        <f t="shared" ca="1" si="1448"/>
        <v>5</v>
      </c>
      <c r="CC243" s="10">
        <f t="shared" ca="1" si="12"/>
        <v>3</v>
      </c>
      <c r="CD243" s="10">
        <f t="shared" ref="CD243:CH243" ca="1" si="1449">IF(AA243="Not at all",1,IF(AA243="A little bit",2,IF(AA243="Moderately",3,IF(AA243="Quite a bit",4,IF(AA243="Extremely",5)))))</f>
        <v>3</v>
      </c>
      <c r="CE243" s="10">
        <f t="shared" ca="1" si="1449"/>
        <v>4</v>
      </c>
      <c r="CF243" s="10">
        <f t="shared" ca="1" si="1449"/>
        <v>4</v>
      </c>
      <c r="CG243" s="10">
        <f t="shared" ca="1" si="1449"/>
        <v>1</v>
      </c>
      <c r="CH243" s="10">
        <f t="shared" ca="1" si="1449"/>
        <v>1</v>
      </c>
      <c r="CI243" s="10">
        <f t="shared" ref="CI243:CT243" ca="1" si="1450">IF(AF243="Never",1,IF(AF243="Rarely",2,IF(AF243="Sometimes",3,IF(AF243="Often",4,IF(AF243="Very Often",5)))))</f>
        <v>3</v>
      </c>
      <c r="CJ243" s="10">
        <f t="shared" ca="1" si="1450"/>
        <v>5</v>
      </c>
      <c r="CK243" s="10">
        <f t="shared" ca="1" si="1450"/>
        <v>1</v>
      </c>
      <c r="CL243" s="10">
        <f t="shared" ca="1" si="1450"/>
        <v>3</v>
      </c>
      <c r="CM243" s="10">
        <f t="shared" ca="1" si="1450"/>
        <v>3</v>
      </c>
      <c r="CN243" s="10">
        <f t="shared" ca="1" si="1450"/>
        <v>3</v>
      </c>
      <c r="CO243" s="10">
        <f t="shared" ca="1" si="1450"/>
        <v>3</v>
      </c>
      <c r="CP243" s="10">
        <f t="shared" ca="1" si="1450"/>
        <v>3</v>
      </c>
      <c r="CQ243" s="10">
        <f t="shared" ca="1" si="1450"/>
        <v>3</v>
      </c>
      <c r="CR243" s="10">
        <f t="shared" ca="1" si="1450"/>
        <v>2</v>
      </c>
      <c r="CS243" s="10">
        <f t="shared" ca="1" si="1450"/>
        <v>1</v>
      </c>
      <c r="CT243" s="10">
        <f t="shared" ca="1" si="1450"/>
        <v>1</v>
      </c>
      <c r="CU243" s="10">
        <f t="shared" ca="1" si="15"/>
        <v>1</v>
      </c>
      <c r="CV243" s="1">
        <f t="shared" ref="CV243:DE243" ca="1" si="1451">IF(AS243="Strongly Disagree",1,IF(AS243="Disagree",2,IF(AS243="Neutral",3,IF(AS243="Agree",4,IF(AS243="Strongly Agree",5)))))</f>
        <v>1</v>
      </c>
      <c r="CW243" s="1">
        <f t="shared" ca="1" si="1451"/>
        <v>3</v>
      </c>
      <c r="CX243" s="1">
        <f t="shared" ca="1" si="1451"/>
        <v>3</v>
      </c>
      <c r="CY243" s="1">
        <f t="shared" ca="1" si="1451"/>
        <v>2</v>
      </c>
      <c r="CZ243" s="1">
        <f t="shared" ca="1" si="1451"/>
        <v>2</v>
      </c>
      <c r="DA243" s="1">
        <f t="shared" ca="1" si="1451"/>
        <v>2</v>
      </c>
      <c r="DB243" s="1">
        <f t="shared" ca="1" si="1451"/>
        <v>3</v>
      </c>
      <c r="DC243" s="1">
        <f t="shared" ca="1" si="1451"/>
        <v>3</v>
      </c>
      <c r="DD243" s="1">
        <f t="shared" ca="1" si="1451"/>
        <v>4</v>
      </c>
      <c r="DE243" s="1">
        <f t="shared" ca="1" si="1451"/>
        <v>3</v>
      </c>
      <c r="DG243" s="1">
        <f t="shared" ca="1" si="17"/>
        <v>1</v>
      </c>
    </row>
    <row r="244" spans="1:111" ht="15">
      <c r="A244" s="8">
        <f ca="1">IFERROR(__xludf.DUMMYFUNCTION("""COMPUTED_VALUE"""),43808.8476224189)</f>
        <v>43808.8476224189</v>
      </c>
      <c r="B244" s="1" t="str">
        <f ca="1">IFERROR(__xludf.DUMMYFUNCTION("""COMPUTED_VALUE"""),"Yes")</f>
        <v>Yes</v>
      </c>
      <c r="C244" s="3" t="str">
        <f ca="1">IFERROR(__xludf.DUMMYFUNCTION("""COMPUTED_VALUE"""),"Sworn Officer")</f>
        <v>Sworn Officer</v>
      </c>
      <c r="D244" s="1" t="str">
        <f ca="1">IFERROR(__xludf.DUMMYFUNCTION("""COMPUTED_VALUE"""),"20+ years")</f>
        <v>20+ years</v>
      </c>
      <c r="E244" s="1" t="str">
        <f ca="1">IFERROR(__xludf.DUMMYFUNCTION("""COMPUTED_VALUE"""),"Quite a bit")</f>
        <v>Quite a bit</v>
      </c>
      <c r="F244" s="1" t="str">
        <f ca="1">IFERROR(__xludf.DUMMYFUNCTION("""COMPUTED_VALUE"""),"Yes")</f>
        <v>Yes</v>
      </c>
      <c r="G244" s="1" t="str">
        <f ca="1">IFERROR(__xludf.DUMMYFUNCTION("""COMPUTED_VALUE"""),"Often")</f>
        <v>Often</v>
      </c>
      <c r="H244" s="1" t="str">
        <f ca="1">IFERROR(__xludf.DUMMYFUNCTION("""COMPUTED_VALUE"""),"Quite a bit")</f>
        <v>Quite a bit</v>
      </c>
      <c r="I244" s="1" t="str">
        <f ca="1">IFERROR(__xludf.DUMMYFUNCTION("""COMPUTED_VALUE"""),"Yes")</f>
        <v>Yes</v>
      </c>
      <c r="J244" s="1" t="str">
        <f ca="1">IFERROR(__xludf.DUMMYFUNCTION("""COMPUTED_VALUE"""),"Yes")</f>
        <v>Yes</v>
      </c>
      <c r="K244" s="1" t="str">
        <f ca="1">IFERROR(__xludf.DUMMYFUNCTION("""COMPUTED_VALUE"""),"Often")</f>
        <v>Often</v>
      </c>
      <c r="L244" s="1" t="str">
        <f ca="1">IFERROR(__xludf.DUMMYFUNCTION("""COMPUTED_VALUE"""),"Agree")</f>
        <v>Agree</v>
      </c>
      <c r="M244" s="1" t="str">
        <f ca="1">IFERROR(__xludf.DUMMYFUNCTION("""COMPUTED_VALUE"""),"Agree")</f>
        <v>Agree</v>
      </c>
      <c r="N244" s="1" t="str">
        <f ca="1">IFERROR(__xludf.DUMMYFUNCTION("""COMPUTED_VALUE"""),"Quite a bit")</f>
        <v>Quite a bit</v>
      </c>
      <c r="O244" s="1" t="str">
        <f ca="1">IFERROR(__xludf.DUMMYFUNCTION("""COMPUTED_VALUE"""),"Disagree")</f>
        <v>Disagree</v>
      </c>
      <c r="P244" s="1" t="str">
        <f ca="1">IFERROR(__xludf.DUMMYFUNCTION("""COMPUTED_VALUE"""),"Quite a bit")</f>
        <v>Quite a bit</v>
      </c>
      <c r="Q244" s="1" t="str">
        <f ca="1">IFERROR(__xludf.DUMMYFUNCTION("""COMPUTED_VALUE"""),"Not at all")</f>
        <v>Not at all</v>
      </c>
      <c r="R244" s="1" t="str">
        <f ca="1">IFERROR(__xludf.DUMMYFUNCTION("""COMPUTED_VALUE"""),"Not at all")</f>
        <v>Not at all</v>
      </c>
      <c r="S244" s="1" t="str">
        <f ca="1">IFERROR(__xludf.DUMMYFUNCTION("""COMPUTED_VALUE"""),"Moderately")</f>
        <v>Moderately</v>
      </c>
      <c r="T244" s="1" t="str">
        <f ca="1">IFERROR(__xludf.DUMMYFUNCTION("""COMPUTED_VALUE"""),"Quite a bit")</f>
        <v>Quite a bit</v>
      </c>
      <c r="U244" s="1" t="str">
        <f ca="1">IFERROR(__xludf.DUMMYFUNCTION("""COMPUTED_VALUE"""),"Quite a bit")</f>
        <v>Quite a bit</v>
      </c>
      <c r="V244" s="1" t="str">
        <f ca="1">IFERROR(__xludf.DUMMYFUNCTION("""COMPUTED_VALUE"""),"Quite a bit")</f>
        <v>Quite a bit</v>
      </c>
      <c r="W244" s="1" t="str">
        <f ca="1">IFERROR(__xludf.DUMMYFUNCTION("""COMPUTED_VALUE"""),"Moderately")</f>
        <v>Moderately</v>
      </c>
      <c r="X244" s="1" t="str">
        <f ca="1">IFERROR(__xludf.DUMMYFUNCTION("""COMPUTED_VALUE"""),"Moderately")</f>
        <v>Moderately</v>
      </c>
      <c r="Y244" s="1" t="str">
        <f ca="1">IFERROR(__xludf.DUMMYFUNCTION("""COMPUTED_VALUE"""),"Quite a bit")</f>
        <v>Quite a bit</v>
      </c>
      <c r="Z244" s="1" t="str">
        <f ca="1">IFERROR(__xludf.DUMMYFUNCTION("""COMPUTED_VALUE"""),"Not at all")</f>
        <v>Not at all</v>
      </c>
      <c r="AA244" s="1" t="str">
        <f ca="1">IFERROR(__xludf.DUMMYFUNCTION("""COMPUTED_VALUE"""),"Not at all")</f>
        <v>Not at all</v>
      </c>
      <c r="AB244" s="1" t="str">
        <f ca="1">IFERROR(__xludf.DUMMYFUNCTION("""COMPUTED_VALUE"""),"Quite a bit")</f>
        <v>Quite a bit</v>
      </c>
      <c r="AC244" s="1" t="str">
        <f ca="1">IFERROR(__xludf.DUMMYFUNCTION("""COMPUTED_VALUE"""),"Moderately")</f>
        <v>Moderately</v>
      </c>
      <c r="AD244" s="1" t="str">
        <f ca="1">IFERROR(__xludf.DUMMYFUNCTION("""COMPUTED_VALUE"""),"Not at all")</f>
        <v>Not at all</v>
      </c>
      <c r="AE244" s="1" t="str">
        <f ca="1">IFERROR(__xludf.DUMMYFUNCTION("""COMPUTED_VALUE"""),"Not at all")</f>
        <v>Not at all</v>
      </c>
      <c r="AF244" s="1" t="str">
        <f ca="1">IFERROR(__xludf.DUMMYFUNCTION("""COMPUTED_VALUE"""),"Rarely")</f>
        <v>Rarely</v>
      </c>
      <c r="AG244" s="1" t="str">
        <f ca="1">IFERROR(__xludf.DUMMYFUNCTION("""COMPUTED_VALUE"""),"Sometimes")</f>
        <v>Sometimes</v>
      </c>
      <c r="AH244" s="1" t="str">
        <f ca="1">IFERROR(__xludf.DUMMYFUNCTION("""COMPUTED_VALUE"""),"Never")</f>
        <v>Never</v>
      </c>
      <c r="AI244" s="1" t="str">
        <f ca="1">IFERROR(__xludf.DUMMYFUNCTION("""COMPUTED_VALUE"""),"Rarely")</f>
        <v>Rarely</v>
      </c>
      <c r="AJ244" s="1" t="str">
        <f ca="1">IFERROR(__xludf.DUMMYFUNCTION("""COMPUTED_VALUE"""),"Sometimes")</f>
        <v>Sometimes</v>
      </c>
      <c r="AK244" s="1" t="str">
        <f ca="1">IFERROR(__xludf.DUMMYFUNCTION("""COMPUTED_VALUE"""),"Sometimes")</f>
        <v>Sometimes</v>
      </c>
      <c r="AL244" s="1" t="str">
        <f ca="1">IFERROR(__xludf.DUMMYFUNCTION("""COMPUTED_VALUE"""),"Rarely")</f>
        <v>Rarely</v>
      </c>
      <c r="AM244" s="1" t="str">
        <f ca="1">IFERROR(__xludf.DUMMYFUNCTION("""COMPUTED_VALUE"""),"Rarely")</f>
        <v>Rarely</v>
      </c>
      <c r="AN244" s="1" t="str">
        <f ca="1">IFERROR(__xludf.DUMMYFUNCTION("""COMPUTED_VALUE"""),"Rarely")</f>
        <v>Rarely</v>
      </c>
      <c r="AO244" s="1" t="str">
        <f ca="1">IFERROR(__xludf.DUMMYFUNCTION("""COMPUTED_VALUE"""),"Rarely")</f>
        <v>Rarely</v>
      </c>
      <c r="AP244" s="1" t="str">
        <f ca="1">IFERROR(__xludf.DUMMYFUNCTION("""COMPUTED_VALUE"""),"Rarely")</f>
        <v>Rarely</v>
      </c>
      <c r="AQ244" s="1" t="str">
        <f ca="1">IFERROR(__xludf.DUMMYFUNCTION("""COMPUTED_VALUE"""),"Never")</f>
        <v>Never</v>
      </c>
      <c r="AR244" s="1" t="str">
        <f ca="1">IFERROR(__xludf.DUMMYFUNCTION("""COMPUTED_VALUE"""),"Never")</f>
        <v>Never</v>
      </c>
      <c r="AS244" s="1" t="str">
        <f ca="1">IFERROR(__xludf.DUMMYFUNCTION("""COMPUTED_VALUE"""),"Disagree")</f>
        <v>Disagree</v>
      </c>
      <c r="AT244" s="1" t="str">
        <f ca="1">IFERROR(__xludf.DUMMYFUNCTION("""COMPUTED_VALUE"""),"Strongly Disagree")</f>
        <v>Strongly Disagree</v>
      </c>
      <c r="AU244" s="1" t="str">
        <f ca="1">IFERROR(__xludf.DUMMYFUNCTION("""COMPUTED_VALUE"""),"Agree")</f>
        <v>Agree</v>
      </c>
      <c r="AV244" s="1" t="str">
        <f ca="1">IFERROR(__xludf.DUMMYFUNCTION("""COMPUTED_VALUE"""),"Strongly Disagree")</f>
        <v>Strongly Disagree</v>
      </c>
      <c r="AW244" s="1" t="str">
        <f ca="1">IFERROR(__xludf.DUMMYFUNCTION("""COMPUTED_VALUE"""),"Disagree")</f>
        <v>Disagree</v>
      </c>
      <c r="AX244" s="1" t="str">
        <f ca="1">IFERROR(__xludf.DUMMYFUNCTION("""COMPUTED_VALUE"""),"Disagree")</f>
        <v>Disagree</v>
      </c>
      <c r="AY244" s="1" t="str">
        <f ca="1">IFERROR(__xludf.DUMMYFUNCTION("""COMPUTED_VALUE"""),"Disagree")</f>
        <v>Disagree</v>
      </c>
      <c r="AZ244" s="1" t="str">
        <f ca="1">IFERROR(__xludf.DUMMYFUNCTION("""COMPUTED_VALUE"""),"Disagree")</f>
        <v>Disagree</v>
      </c>
      <c r="BA244" s="1" t="str">
        <f ca="1">IFERROR(__xludf.DUMMYFUNCTION("""COMPUTED_VALUE"""),"Agree")</f>
        <v>Agree</v>
      </c>
      <c r="BB244" s="1" t="str">
        <f ca="1">IFERROR(__xludf.DUMMYFUNCTION("""COMPUTED_VALUE"""),"Agree")</f>
        <v>Agree</v>
      </c>
      <c r="BC244" s="1" t="str">
        <f ca="1">IFERROR(__xludf.DUMMYFUNCTION("""COMPUTED_VALUE"""),"Isolate Yourself, Exercise, Talk to others outside of the department about your hard shift")</f>
        <v>Isolate Yourself, Exercise, Talk to others outside of the department about your hard shift</v>
      </c>
      <c r="BD244" s="1" t="str">
        <f ca="1">IFERROR(__xludf.DUMMYFUNCTION("""COMPUTED_VALUE"""),"Rarely")</f>
        <v>Rarely</v>
      </c>
      <c r="BF244" s="1">
        <f t="shared" ca="1" si="0"/>
        <v>1</v>
      </c>
      <c r="BG244" s="7">
        <f t="shared" ca="1" si="1"/>
        <v>4</v>
      </c>
      <c r="BH244" s="1">
        <f t="shared" ca="1" si="2"/>
        <v>4</v>
      </c>
      <c r="BI244" s="10">
        <f t="shared" ca="1" si="3"/>
        <v>1</v>
      </c>
      <c r="BJ244" s="10">
        <f t="shared" ca="1" si="4"/>
        <v>4</v>
      </c>
      <c r="BK244" s="10">
        <f t="shared" ca="1" si="5"/>
        <v>4</v>
      </c>
      <c r="BL244" s="10">
        <f t="shared" ref="BL244:BM244" ca="1" si="1452">IF(I244="Yes",1,IF(I244="No",2))</f>
        <v>1</v>
      </c>
      <c r="BM244" s="10">
        <f t="shared" ca="1" si="1452"/>
        <v>1</v>
      </c>
      <c r="BN244" s="10">
        <f t="shared" ca="1" si="7"/>
        <v>4</v>
      </c>
      <c r="BO244" s="10">
        <f t="shared" ref="BO244:BP244" ca="1" si="1453">IF(L244="Strongly Disagree",1,IF(L244="Disagree",2,IF(L244="Neutral",3,IF(L244="Agree",4,IF(L244="Strongly Agree",5)))))</f>
        <v>4</v>
      </c>
      <c r="BP244" s="10">
        <f t="shared" ca="1" si="1453"/>
        <v>4</v>
      </c>
      <c r="BQ244" s="10">
        <f t="shared" ca="1" si="9"/>
        <v>4</v>
      </c>
      <c r="BR244" s="1">
        <f t="shared" ca="1" si="10"/>
        <v>2</v>
      </c>
      <c r="BS244" s="10">
        <f t="shared" ref="BS244:CB244" ca="1" si="1454">IF(P244="Not at all",1,IF(P244="A little bit",2,IF(P244="Moderately",3,IF(P244="Quite a bit",4,IF(P244="Extremely",5)))))</f>
        <v>4</v>
      </c>
      <c r="BT244" s="10">
        <f t="shared" ca="1" si="1454"/>
        <v>1</v>
      </c>
      <c r="BU244" s="10">
        <f t="shared" ca="1" si="1454"/>
        <v>1</v>
      </c>
      <c r="BV244" s="10">
        <f t="shared" ca="1" si="1454"/>
        <v>3</v>
      </c>
      <c r="BW244" s="10">
        <f t="shared" ca="1" si="1454"/>
        <v>4</v>
      </c>
      <c r="BX244" s="10">
        <f t="shared" ca="1" si="1454"/>
        <v>4</v>
      </c>
      <c r="BY244" s="10">
        <f t="shared" ca="1" si="1454"/>
        <v>4</v>
      </c>
      <c r="BZ244" s="10">
        <f t="shared" ca="1" si="1454"/>
        <v>3</v>
      </c>
      <c r="CA244" s="10">
        <f t="shared" ca="1" si="1454"/>
        <v>3</v>
      </c>
      <c r="CB244" s="10">
        <f t="shared" ca="1" si="1454"/>
        <v>4</v>
      </c>
      <c r="CC244" s="10">
        <f t="shared" ca="1" si="12"/>
        <v>4</v>
      </c>
      <c r="CD244" s="10">
        <f t="shared" ref="CD244:CH244" ca="1" si="1455">IF(AA244="Not at all",1,IF(AA244="A little bit",2,IF(AA244="Moderately",3,IF(AA244="Quite a bit",4,IF(AA244="Extremely",5)))))</f>
        <v>1</v>
      </c>
      <c r="CE244" s="10">
        <f t="shared" ca="1" si="1455"/>
        <v>4</v>
      </c>
      <c r="CF244" s="10">
        <f t="shared" ca="1" si="1455"/>
        <v>3</v>
      </c>
      <c r="CG244" s="10">
        <f t="shared" ca="1" si="1455"/>
        <v>1</v>
      </c>
      <c r="CH244" s="10">
        <f t="shared" ca="1" si="1455"/>
        <v>1</v>
      </c>
      <c r="CI244" s="10">
        <f t="shared" ref="CI244:CT244" ca="1" si="1456">IF(AF244="Never",1,IF(AF244="Rarely",2,IF(AF244="Sometimes",3,IF(AF244="Often",4,IF(AF244="Very Often",5)))))</f>
        <v>2</v>
      </c>
      <c r="CJ244" s="10">
        <f t="shared" ca="1" si="1456"/>
        <v>3</v>
      </c>
      <c r="CK244" s="10">
        <f t="shared" ca="1" si="1456"/>
        <v>1</v>
      </c>
      <c r="CL244" s="10">
        <f t="shared" ca="1" si="1456"/>
        <v>2</v>
      </c>
      <c r="CM244" s="10">
        <f t="shared" ca="1" si="1456"/>
        <v>3</v>
      </c>
      <c r="CN244" s="10">
        <f t="shared" ca="1" si="1456"/>
        <v>3</v>
      </c>
      <c r="CO244" s="10">
        <f t="shared" ca="1" si="1456"/>
        <v>2</v>
      </c>
      <c r="CP244" s="10">
        <f t="shared" ca="1" si="1456"/>
        <v>2</v>
      </c>
      <c r="CQ244" s="10">
        <f t="shared" ca="1" si="1456"/>
        <v>2</v>
      </c>
      <c r="CR244" s="10">
        <f t="shared" ca="1" si="1456"/>
        <v>2</v>
      </c>
      <c r="CS244" s="10">
        <f t="shared" ca="1" si="1456"/>
        <v>2</v>
      </c>
      <c r="CT244" s="10">
        <f t="shared" ca="1" si="1456"/>
        <v>1</v>
      </c>
      <c r="CU244" s="10">
        <f t="shared" ca="1" si="15"/>
        <v>1</v>
      </c>
      <c r="CV244" s="1">
        <f t="shared" ref="CV244:DE244" ca="1" si="1457">IF(AS244="Strongly Disagree",1,IF(AS244="Disagree",2,IF(AS244="Neutral",3,IF(AS244="Agree",4,IF(AS244="Strongly Agree",5)))))</f>
        <v>2</v>
      </c>
      <c r="CW244" s="1">
        <f t="shared" ca="1" si="1457"/>
        <v>1</v>
      </c>
      <c r="CX244" s="1">
        <f t="shared" ca="1" si="1457"/>
        <v>4</v>
      </c>
      <c r="CY244" s="1">
        <f t="shared" ca="1" si="1457"/>
        <v>1</v>
      </c>
      <c r="CZ244" s="1">
        <f t="shared" ca="1" si="1457"/>
        <v>2</v>
      </c>
      <c r="DA244" s="1">
        <f t="shared" ca="1" si="1457"/>
        <v>2</v>
      </c>
      <c r="DB244" s="1">
        <f t="shared" ca="1" si="1457"/>
        <v>2</v>
      </c>
      <c r="DC244" s="1">
        <f t="shared" ca="1" si="1457"/>
        <v>2</v>
      </c>
      <c r="DD244" s="1">
        <f t="shared" ca="1" si="1457"/>
        <v>4</v>
      </c>
      <c r="DE244" s="1">
        <f t="shared" ca="1" si="1457"/>
        <v>4</v>
      </c>
      <c r="DG244" s="1">
        <f t="shared" ca="1" si="17"/>
        <v>2</v>
      </c>
    </row>
    <row r="245" spans="1:111" ht="15">
      <c r="A245" s="8">
        <f ca="1">IFERROR(__xludf.DUMMYFUNCTION("""COMPUTED_VALUE"""),43809.2595973611)</f>
        <v>43809.259597361102</v>
      </c>
      <c r="B245" s="1" t="str">
        <f ca="1">IFERROR(__xludf.DUMMYFUNCTION("""COMPUTED_VALUE"""),"Yes")</f>
        <v>Yes</v>
      </c>
      <c r="C245" s="3" t="str">
        <f ca="1">IFERROR(__xludf.DUMMYFUNCTION("""COMPUTED_VALUE"""),"Sworn Officer")</f>
        <v>Sworn Officer</v>
      </c>
      <c r="D245" s="1" t="str">
        <f ca="1">IFERROR(__xludf.DUMMYFUNCTION("""COMPUTED_VALUE"""),"20+ years")</f>
        <v>20+ years</v>
      </c>
      <c r="E245" s="1" t="str">
        <f ca="1">IFERROR(__xludf.DUMMYFUNCTION("""COMPUTED_VALUE"""),"A little bit")</f>
        <v>A little bit</v>
      </c>
      <c r="F245" s="1" t="str">
        <f ca="1">IFERROR(__xludf.DUMMYFUNCTION("""COMPUTED_VALUE"""),"No")</f>
        <v>No</v>
      </c>
      <c r="G245" s="1" t="str">
        <f ca="1">IFERROR(__xludf.DUMMYFUNCTION("""COMPUTED_VALUE"""),"Rarely")</f>
        <v>Rarely</v>
      </c>
      <c r="H245" s="1" t="str">
        <f ca="1">IFERROR(__xludf.DUMMYFUNCTION("""COMPUTED_VALUE"""),"Moderately")</f>
        <v>Moderately</v>
      </c>
      <c r="I245" s="1" t="str">
        <f ca="1">IFERROR(__xludf.DUMMYFUNCTION("""COMPUTED_VALUE"""),"Yes")</f>
        <v>Yes</v>
      </c>
      <c r="J245" s="1" t="str">
        <f ca="1">IFERROR(__xludf.DUMMYFUNCTION("""COMPUTED_VALUE"""),"Yes")</f>
        <v>Yes</v>
      </c>
      <c r="K245" s="1" t="str">
        <f ca="1">IFERROR(__xludf.DUMMYFUNCTION("""COMPUTED_VALUE"""),"Rarely")</f>
        <v>Rarely</v>
      </c>
      <c r="L245" s="1" t="str">
        <f ca="1">IFERROR(__xludf.DUMMYFUNCTION("""COMPUTED_VALUE"""),"Agree")</f>
        <v>Agree</v>
      </c>
      <c r="M245" s="1" t="str">
        <f ca="1">IFERROR(__xludf.DUMMYFUNCTION("""COMPUTED_VALUE"""),"Neutral")</f>
        <v>Neutral</v>
      </c>
      <c r="N245" s="1" t="str">
        <f ca="1">IFERROR(__xludf.DUMMYFUNCTION("""COMPUTED_VALUE"""),"Moderately")</f>
        <v>Moderately</v>
      </c>
      <c r="O245" s="1" t="str">
        <f ca="1">IFERROR(__xludf.DUMMYFUNCTION("""COMPUTED_VALUE"""),"Neutral")</f>
        <v>Neutral</v>
      </c>
      <c r="P245" s="1" t="str">
        <f ca="1">IFERROR(__xludf.DUMMYFUNCTION("""COMPUTED_VALUE"""),"Quite a bit")</f>
        <v>Quite a bit</v>
      </c>
      <c r="Q245" s="1" t="str">
        <f ca="1">IFERROR(__xludf.DUMMYFUNCTION("""COMPUTED_VALUE"""),"Quite a bit")</f>
        <v>Quite a bit</v>
      </c>
      <c r="R245" s="1" t="str">
        <f ca="1">IFERROR(__xludf.DUMMYFUNCTION("""COMPUTED_VALUE"""),"Quite a bit")</f>
        <v>Quite a bit</v>
      </c>
      <c r="S245" s="1" t="str">
        <f ca="1">IFERROR(__xludf.DUMMYFUNCTION("""COMPUTED_VALUE"""),"Quite a bit")</f>
        <v>Quite a bit</v>
      </c>
      <c r="T245" s="1" t="str">
        <f ca="1">IFERROR(__xludf.DUMMYFUNCTION("""COMPUTED_VALUE"""),"Moderately")</f>
        <v>Moderately</v>
      </c>
      <c r="U245" s="1" t="str">
        <f ca="1">IFERROR(__xludf.DUMMYFUNCTION("""COMPUTED_VALUE"""),"Moderately")</f>
        <v>Moderately</v>
      </c>
      <c r="V245" s="1" t="str">
        <f ca="1">IFERROR(__xludf.DUMMYFUNCTION("""COMPUTED_VALUE"""),"Moderately")</f>
        <v>Moderately</v>
      </c>
      <c r="W245" s="1" t="str">
        <f ca="1">IFERROR(__xludf.DUMMYFUNCTION("""COMPUTED_VALUE"""),"Moderately")</f>
        <v>Moderately</v>
      </c>
      <c r="X245" s="1" t="str">
        <f ca="1">IFERROR(__xludf.DUMMYFUNCTION("""COMPUTED_VALUE"""),"Moderately")</f>
        <v>Moderately</v>
      </c>
      <c r="Y245" s="1" t="str">
        <f ca="1">IFERROR(__xludf.DUMMYFUNCTION("""COMPUTED_VALUE"""),"Moderately")</f>
        <v>Moderately</v>
      </c>
      <c r="Z245" s="1" t="str">
        <f ca="1">IFERROR(__xludf.DUMMYFUNCTION("""COMPUTED_VALUE"""),"Negatively")</f>
        <v>Negatively</v>
      </c>
      <c r="AA245" s="1" t="str">
        <f ca="1">IFERROR(__xludf.DUMMYFUNCTION("""COMPUTED_VALUE"""),"Quite a bit")</f>
        <v>Quite a bit</v>
      </c>
      <c r="AB245" s="1" t="str">
        <f ca="1">IFERROR(__xludf.DUMMYFUNCTION("""COMPUTED_VALUE"""),"Quite a bit")</f>
        <v>Quite a bit</v>
      </c>
      <c r="AC245" s="1" t="str">
        <f ca="1">IFERROR(__xludf.DUMMYFUNCTION("""COMPUTED_VALUE"""),"Moderately")</f>
        <v>Moderately</v>
      </c>
      <c r="AD245" s="1" t="str">
        <f ca="1">IFERROR(__xludf.DUMMYFUNCTION("""COMPUTED_VALUE"""),"Not at all")</f>
        <v>Not at all</v>
      </c>
      <c r="AE245" s="1" t="str">
        <f ca="1">IFERROR(__xludf.DUMMYFUNCTION("""COMPUTED_VALUE"""),"Not at all")</f>
        <v>Not at all</v>
      </c>
      <c r="AF245" s="1" t="str">
        <f ca="1">IFERROR(__xludf.DUMMYFUNCTION("""COMPUTED_VALUE"""),"Sometimes")</f>
        <v>Sometimes</v>
      </c>
      <c r="AG245" s="1" t="str">
        <f ca="1">IFERROR(__xludf.DUMMYFUNCTION("""COMPUTED_VALUE"""),"Often")</f>
        <v>Often</v>
      </c>
      <c r="AH245" s="1" t="str">
        <f ca="1">IFERROR(__xludf.DUMMYFUNCTION("""COMPUTED_VALUE"""),"Rarely")</f>
        <v>Rarely</v>
      </c>
      <c r="AI245" s="1" t="str">
        <f ca="1">IFERROR(__xludf.DUMMYFUNCTION("""COMPUTED_VALUE"""),"Sometimes")</f>
        <v>Sometimes</v>
      </c>
      <c r="AJ245" s="1" t="str">
        <f ca="1">IFERROR(__xludf.DUMMYFUNCTION("""COMPUTED_VALUE"""),"Sometimes")</f>
        <v>Sometimes</v>
      </c>
      <c r="AK245" s="1" t="str">
        <f ca="1">IFERROR(__xludf.DUMMYFUNCTION("""COMPUTED_VALUE"""),"Sometimes")</f>
        <v>Sometimes</v>
      </c>
      <c r="AL245" s="1" t="str">
        <f ca="1">IFERROR(__xludf.DUMMYFUNCTION("""COMPUTED_VALUE"""),"Sometimes")</f>
        <v>Sometimes</v>
      </c>
      <c r="AM245" s="1" t="str">
        <f ca="1">IFERROR(__xludf.DUMMYFUNCTION("""COMPUTED_VALUE"""),"Sometimes")</f>
        <v>Sometimes</v>
      </c>
      <c r="AN245" s="1" t="str">
        <f ca="1">IFERROR(__xludf.DUMMYFUNCTION("""COMPUTED_VALUE"""),"Sometimes")</f>
        <v>Sometimes</v>
      </c>
      <c r="AO245" s="1" t="str">
        <f ca="1">IFERROR(__xludf.DUMMYFUNCTION("""COMPUTED_VALUE"""),"Rarely")</f>
        <v>Rarely</v>
      </c>
      <c r="AP245" s="1" t="str">
        <f ca="1">IFERROR(__xludf.DUMMYFUNCTION("""COMPUTED_VALUE"""),"Sometimes")</f>
        <v>Sometimes</v>
      </c>
      <c r="AQ245" s="1" t="str">
        <f ca="1">IFERROR(__xludf.DUMMYFUNCTION("""COMPUTED_VALUE"""),"Rarely")</f>
        <v>Rarely</v>
      </c>
      <c r="AR245" s="1" t="str">
        <f ca="1">IFERROR(__xludf.DUMMYFUNCTION("""COMPUTED_VALUE"""),"Just After Stressful Events")</f>
        <v>Just After Stressful Events</v>
      </c>
      <c r="AS245" s="1" t="str">
        <f ca="1">IFERROR(__xludf.DUMMYFUNCTION("""COMPUTED_VALUE"""),"Neutral")</f>
        <v>Neutral</v>
      </c>
      <c r="AT245" s="1" t="str">
        <f ca="1">IFERROR(__xludf.DUMMYFUNCTION("""COMPUTED_VALUE"""),"Agree")</f>
        <v>Agree</v>
      </c>
      <c r="AU245" s="1" t="str">
        <f ca="1">IFERROR(__xludf.DUMMYFUNCTION("""COMPUTED_VALUE"""),"Agree")</f>
        <v>Agree</v>
      </c>
      <c r="AV245" s="1" t="str">
        <f ca="1">IFERROR(__xludf.DUMMYFUNCTION("""COMPUTED_VALUE"""),"Neutral")</f>
        <v>Neutral</v>
      </c>
      <c r="AW245" s="1" t="str">
        <f ca="1">IFERROR(__xludf.DUMMYFUNCTION("""COMPUTED_VALUE"""),"Strongly Agree")</f>
        <v>Strongly Agree</v>
      </c>
      <c r="AX245" s="1" t="str">
        <f ca="1">IFERROR(__xludf.DUMMYFUNCTION("""COMPUTED_VALUE"""),"Strongly Agree")</f>
        <v>Strongly Agree</v>
      </c>
      <c r="AY245" s="1" t="str">
        <f ca="1">IFERROR(__xludf.DUMMYFUNCTION("""COMPUTED_VALUE"""),"Strongly Agree")</f>
        <v>Strongly Agree</v>
      </c>
      <c r="AZ245" s="1" t="str">
        <f ca="1">IFERROR(__xludf.DUMMYFUNCTION("""COMPUTED_VALUE"""),"Agree")</f>
        <v>Agree</v>
      </c>
      <c r="BA245" s="1" t="str">
        <f ca="1">IFERROR(__xludf.DUMMYFUNCTION("""COMPUTED_VALUE"""),"Strongly Agree")</f>
        <v>Strongly Agree</v>
      </c>
      <c r="BB245" s="1" t="str">
        <f ca="1">IFERROR(__xludf.DUMMYFUNCTION("""COMPUTED_VALUE"""),"Strongly Agree")</f>
        <v>Strongly Agree</v>
      </c>
      <c r="BC245" s="1" t="str">
        <f ca="1">IFERROR(__xludf.DUMMYFUNCTION("""COMPUTED_VALUE"""),"Engaging in Risky Behavior, Isolate Yourself, Exercise, Talk to only those inside the department about your hard shift")</f>
        <v>Engaging in Risky Behavior, Isolate Yourself, Exercise, Talk to only those inside the department about your hard shift</v>
      </c>
      <c r="BD245" s="1" t="str">
        <f ca="1">IFERROR(__xludf.DUMMYFUNCTION("""COMPUTED_VALUE"""),"Never")</f>
        <v>Never</v>
      </c>
      <c r="BF245" s="1">
        <f t="shared" ca="1" si="0"/>
        <v>1</v>
      </c>
      <c r="BG245" s="7">
        <f t="shared" ca="1" si="1"/>
        <v>4</v>
      </c>
      <c r="BH245" s="1">
        <f t="shared" ca="1" si="2"/>
        <v>2</v>
      </c>
      <c r="BI245" s="10">
        <f t="shared" ca="1" si="3"/>
        <v>2</v>
      </c>
      <c r="BJ245" s="10">
        <f t="shared" ca="1" si="4"/>
        <v>2</v>
      </c>
      <c r="BK245" s="10">
        <f t="shared" ca="1" si="5"/>
        <v>3</v>
      </c>
      <c r="BL245" s="10">
        <f t="shared" ref="BL245:BM245" ca="1" si="1458">IF(I245="Yes",1,IF(I245="No",2))</f>
        <v>1</v>
      </c>
      <c r="BM245" s="10">
        <f t="shared" ca="1" si="1458"/>
        <v>1</v>
      </c>
      <c r="BN245" s="10">
        <f t="shared" ca="1" si="7"/>
        <v>2</v>
      </c>
      <c r="BO245" s="10">
        <f t="shared" ref="BO245:BP245" ca="1" si="1459">IF(L245="Strongly Disagree",1,IF(L245="Disagree",2,IF(L245="Neutral",3,IF(L245="Agree",4,IF(L245="Strongly Agree",5)))))</f>
        <v>4</v>
      </c>
      <c r="BP245" s="10">
        <f t="shared" ca="1" si="1459"/>
        <v>3</v>
      </c>
      <c r="BQ245" s="10">
        <f t="shared" ca="1" si="9"/>
        <v>3</v>
      </c>
      <c r="BR245" s="1">
        <f t="shared" ca="1" si="10"/>
        <v>3</v>
      </c>
      <c r="BS245" s="10">
        <f t="shared" ref="BS245:CB245" ca="1" si="1460">IF(P245="Not at all",1,IF(P245="A little bit",2,IF(P245="Moderately",3,IF(P245="Quite a bit",4,IF(P245="Extremely",5)))))</f>
        <v>4</v>
      </c>
      <c r="BT245" s="10">
        <f t="shared" ca="1" si="1460"/>
        <v>4</v>
      </c>
      <c r="BU245" s="10">
        <f t="shared" ca="1" si="1460"/>
        <v>4</v>
      </c>
      <c r="BV245" s="10">
        <f t="shared" ca="1" si="1460"/>
        <v>4</v>
      </c>
      <c r="BW245" s="10">
        <f t="shared" ca="1" si="1460"/>
        <v>3</v>
      </c>
      <c r="BX245" s="10">
        <f t="shared" ca="1" si="1460"/>
        <v>3</v>
      </c>
      <c r="BY245" s="10">
        <f t="shared" ca="1" si="1460"/>
        <v>3</v>
      </c>
      <c r="BZ245" s="10">
        <f t="shared" ca="1" si="1460"/>
        <v>3</v>
      </c>
      <c r="CA245" s="10">
        <f t="shared" ca="1" si="1460"/>
        <v>3</v>
      </c>
      <c r="CB245" s="10">
        <f t="shared" ca="1" si="1460"/>
        <v>3</v>
      </c>
      <c r="CC245" s="10">
        <f t="shared" ca="1" si="12"/>
        <v>1</v>
      </c>
      <c r="CD245" s="10">
        <f t="shared" ref="CD245:CH245" ca="1" si="1461">IF(AA245="Not at all",1,IF(AA245="A little bit",2,IF(AA245="Moderately",3,IF(AA245="Quite a bit",4,IF(AA245="Extremely",5)))))</f>
        <v>4</v>
      </c>
      <c r="CE245" s="10">
        <f t="shared" ca="1" si="1461"/>
        <v>4</v>
      </c>
      <c r="CF245" s="10">
        <f t="shared" ca="1" si="1461"/>
        <v>3</v>
      </c>
      <c r="CG245" s="10">
        <f t="shared" ca="1" si="1461"/>
        <v>1</v>
      </c>
      <c r="CH245" s="10">
        <f t="shared" ca="1" si="1461"/>
        <v>1</v>
      </c>
      <c r="CI245" s="10">
        <f t="shared" ref="CI245:CT245" ca="1" si="1462">IF(AF245="Never",1,IF(AF245="Rarely",2,IF(AF245="Sometimes",3,IF(AF245="Often",4,IF(AF245="Very Often",5)))))</f>
        <v>3</v>
      </c>
      <c r="CJ245" s="10">
        <f t="shared" ca="1" si="1462"/>
        <v>4</v>
      </c>
      <c r="CK245" s="10">
        <f t="shared" ca="1" si="1462"/>
        <v>2</v>
      </c>
      <c r="CL245" s="10">
        <f t="shared" ca="1" si="1462"/>
        <v>3</v>
      </c>
      <c r="CM245" s="10">
        <f t="shared" ca="1" si="1462"/>
        <v>3</v>
      </c>
      <c r="CN245" s="10">
        <f t="shared" ca="1" si="1462"/>
        <v>3</v>
      </c>
      <c r="CO245" s="10">
        <f t="shared" ca="1" si="1462"/>
        <v>3</v>
      </c>
      <c r="CP245" s="10">
        <f t="shared" ca="1" si="1462"/>
        <v>3</v>
      </c>
      <c r="CQ245" s="10">
        <f t="shared" ca="1" si="1462"/>
        <v>3</v>
      </c>
      <c r="CR245" s="10">
        <f t="shared" ca="1" si="1462"/>
        <v>2</v>
      </c>
      <c r="CS245" s="10">
        <f t="shared" ca="1" si="1462"/>
        <v>3</v>
      </c>
      <c r="CT245" s="10">
        <f t="shared" ca="1" si="1462"/>
        <v>2</v>
      </c>
      <c r="CU245" s="10">
        <f t="shared" ca="1" si="15"/>
        <v>2</v>
      </c>
      <c r="CV245" s="1">
        <f t="shared" ref="CV245:DE245" ca="1" si="1463">IF(AS245="Strongly Disagree",1,IF(AS245="Disagree",2,IF(AS245="Neutral",3,IF(AS245="Agree",4,IF(AS245="Strongly Agree",5)))))</f>
        <v>3</v>
      </c>
      <c r="CW245" s="1">
        <f t="shared" ca="1" si="1463"/>
        <v>4</v>
      </c>
      <c r="CX245" s="1">
        <f t="shared" ca="1" si="1463"/>
        <v>4</v>
      </c>
      <c r="CY245" s="1">
        <f t="shared" ca="1" si="1463"/>
        <v>3</v>
      </c>
      <c r="CZ245" s="1">
        <f t="shared" ca="1" si="1463"/>
        <v>5</v>
      </c>
      <c r="DA245" s="1">
        <f t="shared" ca="1" si="1463"/>
        <v>5</v>
      </c>
      <c r="DB245" s="1">
        <f t="shared" ca="1" si="1463"/>
        <v>5</v>
      </c>
      <c r="DC245" s="1">
        <f t="shared" ca="1" si="1463"/>
        <v>4</v>
      </c>
      <c r="DD245" s="1">
        <f t="shared" ca="1" si="1463"/>
        <v>5</v>
      </c>
      <c r="DE245" s="1">
        <f t="shared" ca="1" si="1463"/>
        <v>5</v>
      </c>
      <c r="DG245" s="1">
        <f t="shared" ca="1" si="17"/>
        <v>1</v>
      </c>
    </row>
    <row r="246" spans="1:111" ht="15">
      <c r="A246" s="8">
        <f ca="1">IFERROR(__xludf.DUMMYFUNCTION("""COMPUTED_VALUE"""),43809.6234032754)</f>
        <v>43809.6234032754</v>
      </c>
      <c r="B246" s="1" t="str">
        <f ca="1">IFERROR(__xludf.DUMMYFUNCTION("""COMPUTED_VALUE"""),"Yes")</f>
        <v>Yes</v>
      </c>
      <c r="C246" s="3" t="str">
        <f ca="1">IFERROR(__xludf.DUMMYFUNCTION("""COMPUTED_VALUE"""),"Sworn Officer")</f>
        <v>Sworn Officer</v>
      </c>
      <c r="D246" s="1" t="str">
        <f ca="1">IFERROR(__xludf.DUMMYFUNCTION("""COMPUTED_VALUE"""),"20+ years")</f>
        <v>20+ years</v>
      </c>
      <c r="E246" s="1" t="str">
        <f ca="1">IFERROR(__xludf.DUMMYFUNCTION("""COMPUTED_VALUE"""),"Moderately")</f>
        <v>Moderately</v>
      </c>
      <c r="F246" s="1" t="str">
        <f ca="1">IFERROR(__xludf.DUMMYFUNCTION("""COMPUTED_VALUE"""),"No")</f>
        <v>No</v>
      </c>
      <c r="G246" s="1" t="str">
        <f ca="1">IFERROR(__xludf.DUMMYFUNCTION("""COMPUTED_VALUE"""),"Rarely")</f>
        <v>Rarely</v>
      </c>
      <c r="H246" s="1" t="str">
        <f ca="1">IFERROR(__xludf.DUMMYFUNCTION("""COMPUTED_VALUE"""),"A little bit")</f>
        <v>A little bit</v>
      </c>
      <c r="I246" s="1" t="str">
        <f ca="1">IFERROR(__xludf.DUMMYFUNCTION("""COMPUTED_VALUE"""),"No")</f>
        <v>No</v>
      </c>
      <c r="J246" s="1" t="str">
        <f ca="1">IFERROR(__xludf.DUMMYFUNCTION("""COMPUTED_VALUE"""),"No")</f>
        <v>No</v>
      </c>
      <c r="K246" s="1" t="str">
        <f ca="1">IFERROR(__xludf.DUMMYFUNCTION("""COMPUTED_VALUE"""),"Never")</f>
        <v>Never</v>
      </c>
      <c r="L246" s="1" t="str">
        <f ca="1">IFERROR(__xludf.DUMMYFUNCTION("""COMPUTED_VALUE"""),"Disagree")</f>
        <v>Disagree</v>
      </c>
      <c r="M246" s="1" t="str">
        <f ca="1">IFERROR(__xludf.DUMMYFUNCTION("""COMPUTED_VALUE"""),"")</f>
        <v/>
      </c>
      <c r="N246" s="1" t="str">
        <f ca="1">IFERROR(__xludf.DUMMYFUNCTION("""COMPUTED_VALUE"""),"Quite a bit")</f>
        <v>Quite a bit</v>
      </c>
      <c r="O246" s="1" t="str">
        <f ca="1">IFERROR(__xludf.DUMMYFUNCTION("""COMPUTED_VALUE"""),"Agree")</f>
        <v>Agree</v>
      </c>
      <c r="P246" s="1" t="str">
        <f ca="1">IFERROR(__xludf.DUMMYFUNCTION("""COMPUTED_VALUE"""),"A little bit")</f>
        <v>A little bit</v>
      </c>
      <c r="Q246" s="1" t="str">
        <f ca="1">IFERROR(__xludf.DUMMYFUNCTION("""COMPUTED_VALUE"""),"A little bit")</f>
        <v>A little bit</v>
      </c>
      <c r="R246" s="1" t="str">
        <f ca="1">IFERROR(__xludf.DUMMYFUNCTION("""COMPUTED_VALUE"""),"A little bit")</f>
        <v>A little bit</v>
      </c>
      <c r="S246" s="1" t="str">
        <f ca="1">IFERROR(__xludf.DUMMYFUNCTION("""COMPUTED_VALUE"""),"A little bit")</f>
        <v>A little bit</v>
      </c>
      <c r="T246" s="1" t="str">
        <f ca="1">IFERROR(__xludf.DUMMYFUNCTION("""COMPUTED_VALUE"""),"Quite a bit")</f>
        <v>Quite a bit</v>
      </c>
      <c r="U246" s="1" t="str">
        <f ca="1">IFERROR(__xludf.DUMMYFUNCTION("""COMPUTED_VALUE"""),"Quite a bit")</f>
        <v>Quite a bit</v>
      </c>
      <c r="V246" s="1" t="str">
        <f ca="1">IFERROR(__xludf.DUMMYFUNCTION("""COMPUTED_VALUE"""),"A little bit")</f>
        <v>A little bit</v>
      </c>
      <c r="W246" s="1" t="str">
        <f ca="1">IFERROR(__xludf.DUMMYFUNCTION("""COMPUTED_VALUE"""),"A little bit")</f>
        <v>A little bit</v>
      </c>
      <c r="X246" s="1" t="str">
        <f ca="1">IFERROR(__xludf.DUMMYFUNCTION("""COMPUTED_VALUE"""),"A little bit")</f>
        <v>A little bit</v>
      </c>
      <c r="Y246" s="1" t="str">
        <f ca="1">IFERROR(__xludf.DUMMYFUNCTION("""COMPUTED_VALUE"""),"Quite a bit")</f>
        <v>Quite a bit</v>
      </c>
      <c r="Z246" s="1" t="str">
        <f ca="1">IFERROR(__xludf.DUMMYFUNCTION("""COMPUTED_VALUE"""),"Negatively")</f>
        <v>Negatively</v>
      </c>
      <c r="AA246" s="1" t="str">
        <f ca="1">IFERROR(__xludf.DUMMYFUNCTION("""COMPUTED_VALUE"""),"Not at all")</f>
        <v>Not at all</v>
      </c>
      <c r="AB246" s="1" t="str">
        <f ca="1">IFERROR(__xludf.DUMMYFUNCTION("""COMPUTED_VALUE"""),"Quite a bit")</f>
        <v>Quite a bit</v>
      </c>
      <c r="AC246" s="1" t="str">
        <f ca="1">IFERROR(__xludf.DUMMYFUNCTION("""COMPUTED_VALUE"""),"Quite a bit")</f>
        <v>Quite a bit</v>
      </c>
      <c r="AD246" s="1" t="str">
        <f ca="1">IFERROR(__xludf.DUMMYFUNCTION("""COMPUTED_VALUE"""),"Not at all")</f>
        <v>Not at all</v>
      </c>
      <c r="AE246" s="1" t="str">
        <f ca="1">IFERROR(__xludf.DUMMYFUNCTION("""COMPUTED_VALUE"""),"Not at all")</f>
        <v>Not at all</v>
      </c>
      <c r="AF246" s="1" t="str">
        <f ca="1">IFERROR(__xludf.DUMMYFUNCTION("""COMPUTED_VALUE"""),"Often")</f>
        <v>Often</v>
      </c>
      <c r="AG246" s="1" t="str">
        <f ca="1">IFERROR(__xludf.DUMMYFUNCTION("""COMPUTED_VALUE"""),"Rarely")</f>
        <v>Rarely</v>
      </c>
      <c r="AH246" s="1" t="str">
        <f ca="1">IFERROR(__xludf.DUMMYFUNCTION("""COMPUTED_VALUE"""),"Rarely")</f>
        <v>Rarely</v>
      </c>
      <c r="AI246" s="1" t="str">
        <f ca="1">IFERROR(__xludf.DUMMYFUNCTION("""COMPUTED_VALUE"""),"Very Often")</f>
        <v>Very Often</v>
      </c>
      <c r="AJ246" s="1" t="str">
        <f ca="1">IFERROR(__xludf.DUMMYFUNCTION("""COMPUTED_VALUE"""),"Never")</f>
        <v>Never</v>
      </c>
      <c r="AK246" s="1" t="str">
        <f ca="1">IFERROR(__xludf.DUMMYFUNCTION("""COMPUTED_VALUE"""),"Sometimes")</f>
        <v>Sometimes</v>
      </c>
      <c r="AL246" s="1" t="str">
        <f ca="1">IFERROR(__xludf.DUMMYFUNCTION("""COMPUTED_VALUE"""),"Sometimes")</f>
        <v>Sometimes</v>
      </c>
      <c r="AM246" s="1" t="str">
        <f ca="1">IFERROR(__xludf.DUMMYFUNCTION("""COMPUTED_VALUE"""),"Sometimes")</f>
        <v>Sometimes</v>
      </c>
      <c r="AN246" s="1" t="str">
        <f ca="1">IFERROR(__xludf.DUMMYFUNCTION("""COMPUTED_VALUE"""),"Rarely")</f>
        <v>Rarely</v>
      </c>
      <c r="AO246" s="1" t="str">
        <f ca="1">IFERROR(__xludf.DUMMYFUNCTION("""COMPUTED_VALUE"""),"Never")</f>
        <v>Never</v>
      </c>
      <c r="AP246" s="1" t="str">
        <f ca="1">IFERROR(__xludf.DUMMYFUNCTION("""COMPUTED_VALUE"""),"Never")</f>
        <v>Never</v>
      </c>
      <c r="AQ246" s="1" t="str">
        <f ca="1">IFERROR(__xludf.DUMMYFUNCTION("""COMPUTED_VALUE"""),"Never")</f>
        <v>Never</v>
      </c>
      <c r="AR246" s="1" t="str">
        <f ca="1">IFERROR(__xludf.DUMMYFUNCTION("""COMPUTED_VALUE"""),"Never")</f>
        <v>Never</v>
      </c>
      <c r="AS246" s="1" t="str">
        <f ca="1">IFERROR(__xludf.DUMMYFUNCTION("""COMPUTED_VALUE"""),"Disagree")</f>
        <v>Disagree</v>
      </c>
      <c r="AT246" s="1" t="str">
        <f ca="1">IFERROR(__xludf.DUMMYFUNCTION("""COMPUTED_VALUE"""),"Agree")</f>
        <v>Agree</v>
      </c>
      <c r="AU246" s="1" t="str">
        <f ca="1">IFERROR(__xludf.DUMMYFUNCTION("""COMPUTED_VALUE"""),"Strongly Agree")</f>
        <v>Strongly Agree</v>
      </c>
      <c r="AV246" s="1" t="str">
        <f ca="1">IFERROR(__xludf.DUMMYFUNCTION("""COMPUTED_VALUE"""),"Neutral")</f>
        <v>Neutral</v>
      </c>
      <c r="AW246" s="1" t="str">
        <f ca="1">IFERROR(__xludf.DUMMYFUNCTION("""COMPUTED_VALUE"""),"Agree")</f>
        <v>Agree</v>
      </c>
      <c r="AX246" s="1" t="str">
        <f ca="1">IFERROR(__xludf.DUMMYFUNCTION("""COMPUTED_VALUE"""),"Disagree")</f>
        <v>Disagree</v>
      </c>
      <c r="AY246" s="1" t="str">
        <f ca="1">IFERROR(__xludf.DUMMYFUNCTION("""COMPUTED_VALUE"""),"Strongly Agree")</f>
        <v>Strongly Agree</v>
      </c>
      <c r="AZ246" s="1" t="str">
        <f ca="1">IFERROR(__xludf.DUMMYFUNCTION("""COMPUTED_VALUE"""),"Agree")</f>
        <v>Agree</v>
      </c>
      <c r="BA246" s="1" t="str">
        <f ca="1">IFERROR(__xludf.DUMMYFUNCTION("""COMPUTED_VALUE"""),"Agree")</f>
        <v>Agree</v>
      </c>
      <c r="BB246" s="1" t="str">
        <f ca="1">IFERROR(__xludf.DUMMYFUNCTION("""COMPUTED_VALUE"""),"Strongly Agree")</f>
        <v>Strongly Agree</v>
      </c>
      <c r="BC246" s="1" t="str">
        <f ca="1">IFERROR(__xludf.DUMMYFUNCTION("""COMPUTED_VALUE"""),"Isolate Yourself")</f>
        <v>Isolate Yourself</v>
      </c>
      <c r="BD246" s="1" t="str">
        <f ca="1">IFERROR(__xludf.DUMMYFUNCTION("""COMPUTED_VALUE"""),"Never")</f>
        <v>Never</v>
      </c>
      <c r="BF246" s="1">
        <f t="shared" ca="1" si="0"/>
        <v>1</v>
      </c>
      <c r="BG246" s="7">
        <f t="shared" ca="1" si="1"/>
        <v>4</v>
      </c>
      <c r="BH246" s="1">
        <f t="shared" ca="1" si="2"/>
        <v>3</v>
      </c>
      <c r="BI246" s="10">
        <f t="shared" ca="1" si="3"/>
        <v>2</v>
      </c>
      <c r="BJ246" s="10">
        <f t="shared" ca="1" si="4"/>
        <v>2</v>
      </c>
      <c r="BK246" s="10">
        <f t="shared" ca="1" si="5"/>
        <v>2</v>
      </c>
      <c r="BL246" s="10">
        <f t="shared" ref="BL246:BM246" ca="1" si="1464">IF(I246="Yes",1,IF(I246="No",2))</f>
        <v>2</v>
      </c>
      <c r="BM246" s="10">
        <f t="shared" ca="1" si="1464"/>
        <v>2</v>
      </c>
      <c r="BN246" s="10">
        <f t="shared" ca="1" si="7"/>
        <v>1</v>
      </c>
      <c r="BO246" s="10">
        <f t="shared" ref="BO246:BP246" ca="1" si="1465">IF(L246="Strongly Disagree",1,IF(L246="Disagree",2,IF(L246="Neutral",3,IF(L246="Agree",4,IF(L246="Strongly Agree",5)))))</f>
        <v>2</v>
      </c>
      <c r="BP246" s="10" t="b">
        <f t="shared" ca="1" si="1465"/>
        <v>0</v>
      </c>
      <c r="BQ246" s="10">
        <f t="shared" ca="1" si="9"/>
        <v>4</v>
      </c>
      <c r="BR246" s="1">
        <f t="shared" ca="1" si="10"/>
        <v>4</v>
      </c>
      <c r="BS246" s="10">
        <f t="shared" ref="BS246:CB246" ca="1" si="1466">IF(P246="Not at all",1,IF(P246="A little bit",2,IF(P246="Moderately",3,IF(P246="Quite a bit",4,IF(P246="Extremely",5)))))</f>
        <v>2</v>
      </c>
      <c r="BT246" s="10">
        <f t="shared" ca="1" si="1466"/>
        <v>2</v>
      </c>
      <c r="BU246" s="10">
        <f t="shared" ca="1" si="1466"/>
        <v>2</v>
      </c>
      <c r="BV246" s="10">
        <f t="shared" ca="1" si="1466"/>
        <v>2</v>
      </c>
      <c r="BW246" s="10">
        <f t="shared" ca="1" si="1466"/>
        <v>4</v>
      </c>
      <c r="BX246" s="10">
        <f t="shared" ca="1" si="1466"/>
        <v>4</v>
      </c>
      <c r="BY246" s="10">
        <f t="shared" ca="1" si="1466"/>
        <v>2</v>
      </c>
      <c r="BZ246" s="10">
        <f t="shared" ca="1" si="1466"/>
        <v>2</v>
      </c>
      <c r="CA246" s="10">
        <f t="shared" ca="1" si="1466"/>
        <v>2</v>
      </c>
      <c r="CB246" s="10">
        <f t="shared" ca="1" si="1466"/>
        <v>4</v>
      </c>
      <c r="CC246" s="10">
        <f t="shared" ca="1" si="12"/>
        <v>1</v>
      </c>
      <c r="CD246" s="10">
        <f t="shared" ref="CD246:CH246" ca="1" si="1467">IF(AA246="Not at all",1,IF(AA246="A little bit",2,IF(AA246="Moderately",3,IF(AA246="Quite a bit",4,IF(AA246="Extremely",5)))))</f>
        <v>1</v>
      </c>
      <c r="CE246" s="10">
        <f t="shared" ca="1" si="1467"/>
        <v>4</v>
      </c>
      <c r="CF246" s="10">
        <f t="shared" ca="1" si="1467"/>
        <v>4</v>
      </c>
      <c r="CG246" s="10">
        <f t="shared" ca="1" si="1467"/>
        <v>1</v>
      </c>
      <c r="CH246" s="10">
        <f t="shared" ca="1" si="1467"/>
        <v>1</v>
      </c>
      <c r="CI246" s="10">
        <f t="shared" ref="CI246:CT246" ca="1" si="1468">IF(AF246="Never",1,IF(AF246="Rarely",2,IF(AF246="Sometimes",3,IF(AF246="Often",4,IF(AF246="Very Often",5)))))</f>
        <v>4</v>
      </c>
      <c r="CJ246" s="10">
        <f t="shared" ca="1" si="1468"/>
        <v>2</v>
      </c>
      <c r="CK246" s="10">
        <f t="shared" ca="1" si="1468"/>
        <v>2</v>
      </c>
      <c r="CL246" s="10">
        <f t="shared" ca="1" si="1468"/>
        <v>5</v>
      </c>
      <c r="CM246" s="10">
        <f t="shared" ca="1" si="1468"/>
        <v>1</v>
      </c>
      <c r="CN246" s="10">
        <f t="shared" ca="1" si="1468"/>
        <v>3</v>
      </c>
      <c r="CO246" s="10">
        <f t="shared" ca="1" si="1468"/>
        <v>3</v>
      </c>
      <c r="CP246" s="10">
        <f t="shared" ca="1" si="1468"/>
        <v>3</v>
      </c>
      <c r="CQ246" s="10">
        <f t="shared" ca="1" si="1468"/>
        <v>2</v>
      </c>
      <c r="CR246" s="10">
        <f t="shared" ca="1" si="1468"/>
        <v>1</v>
      </c>
      <c r="CS246" s="10">
        <f t="shared" ca="1" si="1468"/>
        <v>1</v>
      </c>
      <c r="CT246" s="10">
        <f t="shared" ca="1" si="1468"/>
        <v>1</v>
      </c>
      <c r="CU246" s="10">
        <f t="shared" ca="1" si="15"/>
        <v>1</v>
      </c>
      <c r="CV246" s="1">
        <f t="shared" ref="CV246:DE246" ca="1" si="1469">IF(AS246="Strongly Disagree",1,IF(AS246="Disagree",2,IF(AS246="Neutral",3,IF(AS246="Agree",4,IF(AS246="Strongly Agree",5)))))</f>
        <v>2</v>
      </c>
      <c r="CW246" s="1">
        <f t="shared" ca="1" si="1469"/>
        <v>4</v>
      </c>
      <c r="CX246" s="1">
        <f t="shared" ca="1" si="1469"/>
        <v>5</v>
      </c>
      <c r="CY246" s="1">
        <f t="shared" ca="1" si="1469"/>
        <v>3</v>
      </c>
      <c r="CZ246" s="1">
        <f t="shared" ca="1" si="1469"/>
        <v>4</v>
      </c>
      <c r="DA246" s="1">
        <f t="shared" ca="1" si="1469"/>
        <v>2</v>
      </c>
      <c r="DB246" s="1">
        <f t="shared" ca="1" si="1469"/>
        <v>5</v>
      </c>
      <c r="DC246" s="1">
        <f t="shared" ca="1" si="1469"/>
        <v>4</v>
      </c>
      <c r="DD246" s="1">
        <f t="shared" ca="1" si="1469"/>
        <v>4</v>
      </c>
      <c r="DE246" s="1">
        <f t="shared" ca="1" si="1469"/>
        <v>5</v>
      </c>
      <c r="DG246" s="1">
        <f t="shared" ca="1" si="17"/>
        <v>1</v>
      </c>
    </row>
    <row r="247" spans="1:111" ht="15">
      <c r="A247" s="8">
        <f ca="1">IFERROR(__xludf.DUMMYFUNCTION("""COMPUTED_VALUE"""),43809.6817179629)</f>
        <v>43809.6817179629</v>
      </c>
      <c r="B247" s="1" t="str">
        <f ca="1">IFERROR(__xludf.DUMMYFUNCTION("""COMPUTED_VALUE"""),"Yes")</f>
        <v>Yes</v>
      </c>
      <c r="C247" s="3" t="str">
        <f ca="1">IFERROR(__xludf.DUMMYFUNCTION("""COMPUTED_VALUE"""),"Sworn Officer")</f>
        <v>Sworn Officer</v>
      </c>
      <c r="D247" s="1" t="str">
        <f ca="1">IFERROR(__xludf.DUMMYFUNCTION("""COMPUTED_VALUE"""),"20+ years")</f>
        <v>20+ years</v>
      </c>
      <c r="E247" s="1" t="str">
        <f ca="1">IFERROR(__xludf.DUMMYFUNCTION("""COMPUTED_VALUE"""),"Extremely")</f>
        <v>Extremely</v>
      </c>
      <c r="F247" s="1" t="str">
        <f ca="1">IFERROR(__xludf.DUMMYFUNCTION("""COMPUTED_VALUE"""),"Yes")</f>
        <v>Yes</v>
      </c>
      <c r="G247" s="1" t="str">
        <f ca="1">IFERROR(__xludf.DUMMYFUNCTION("""COMPUTED_VALUE"""),"Never")</f>
        <v>Never</v>
      </c>
      <c r="H247" s="1" t="str">
        <f ca="1">IFERROR(__xludf.DUMMYFUNCTION("""COMPUTED_VALUE"""),"Moderately")</f>
        <v>Moderately</v>
      </c>
      <c r="I247" s="1" t="str">
        <f ca="1">IFERROR(__xludf.DUMMYFUNCTION("""COMPUTED_VALUE"""),"Yes")</f>
        <v>Yes</v>
      </c>
      <c r="J247" s="1" t="str">
        <f ca="1">IFERROR(__xludf.DUMMYFUNCTION("""COMPUTED_VALUE"""),"Yes")</f>
        <v>Yes</v>
      </c>
      <c r="K247" s="1" t="str">
        <f ca="1">IFERROR(__xludf.DUMMYFUNCTION("""COMPUTED_VALUE"""),"Never")</f>
        <v>Never</v>
      </c>
      <c r="L247" s="1" t="str">
        <f ca="1">IFERROR(__xludf.DUMMYFUNCTION("""COMPUTED_VALUE"""),"Neutral")</f>
        <v>Neutral</v>
      </c>
      <c r="M247" s="1" t="str">
        <f ca="1">IFERROR(__xludf.DUMMYFUNCTION("""COMPUTED_VALUE"""),"Agree")</f>
        <v>Agree</v>
      </c>
      <c r="N247" s="1" t="str">
        <f ca="1">IFERROR(__xludf.DUMMYFUNCTION("""COMPUTED_VALUE"""),"Not at all")</f>
        <v>Not at all</v>
      </c>
      <c r="O247" s="1" t="str">
        <f ca="1">IFERROR(__xludf.DUMMYFUNCTION("""COMPUTED_VALUE"""),"Neutral")</f>
        <v>Neutral</v>
      </c>
      <c r="P247" s="1" t="str">
        <f ca="1">IFERROR(__xludf.DUMMYFUNCTION("""COMPUTED_VALUE"""),"Not at all")</f>
        <v>Not at all</v>
      </c>
      <c r="Q247" s="1" t="str">
        <f ca="1">IFERROR(__xludf.DUMMYFUNCTION("""COMPUTED_VALUE"""),"Not at all")</f>
        <v>Not at all</v>
      </c>
      <c r="R247" s="1" t="str">
        <f ca="1">IFERROR(__xludf.DUMMYFUNCTION("""COMPUTED_VALUE"""),"Not at all")</f>
        <v>Not at all</v>
      </c>
      <c r="S247" s="1" t="str">
        <f ca="1">IFERROR(__xludf.DUMMYFUNCTION("""COMPUTED_VALUE"""),"Not at all")</f>
        <v>Not at all</v>
      </c>
      <c r="T247" s="1" t="str">
        <f ca="1">IFERROR(__xludf.DUMMYFUNCTION("""COMPUTED_VALUE"""),"Not at all")</f>
        <v>Not at all</v>
      </c>
      <c r="U247" s="1" t="str">
        <f ca="1">IFERROR(__xludf.DUMMYFUNCTION("""COMPUTED_VALUE"""),"A little bit")</f>
        <v>A little bit</v>
      </c>
      <c r="V247" s="1" t="str">
        <f ca="1">IFERROR(__xludf.DUMMYFUNCTION("""COMPUTED_VALUE"""),"Moderately")</f>
        <v>Moderately</v>
      </c>
      <c r="W247" s="1" t="str">
        <f ca="1">IFERROR(__xludf.DUMMYFUNCTION("""COMPUTED_VALUE"""),"Not at all")</f>
        <v>Not at all</v>
      </c>
      <c r="X247" s="1" t="str">
        <f ca="1">IFERROR(__xludf.DUMMYFUNCTION("""COMPUTED_VALUE"""),"Not at all")</f>
        <v>Not at all</v>
      </c>
      <c r="Y247" s="1" t="str">
        <f ca="1">IFERROR(__xludf.DUMMYFUNCTION("""COMPUTED_VALUE"""),"Quite a bit")</f>
        <v>Quite a bit</v>
      </c>
      <c r="Z247" s="1" t="str">
        <f ca="1">IFERROR(__xludf.DUMMYFUNCTION("""COMPUTED_VALUE"""),"Not at all")</f>
        <v>Not at all</v>
      </c>
      <c r="AA247" s="1" t="str">
        <f ca="1">IFERROR(__xludf.DUMMYFUNCTION("""COMPUTED_VALUE"""),"Not at all")</f>
        <v>Not at all</v>
      </c>
      <c r="AB247" s="1" t="str">
        <f ca="1">IFERROR(__xludf.DUMMYFUNCTION("""COMPUTED_VALUE"""),"Quite a bit")</f>
        <v>Quite a bit</v>
      </c>
      <c r="AC247" s="1" t="str">
        <f ca="1">IFERROR(__xludf.DUMMYFUNCTION("""COMPUTED_VALUE"""),"Moderately")</f>
        <v>Moderately</v>
      </c>
      <c r="AD247" s="1" t="str">
        <f ca="1">IFERROR(__xludf.DUMMYFUNCTION("""COMPUTED_VALUE"""),"A little bit")</f>
        <v>A little bit</v>
      </c>
      <c r="AE247" s="1" t="str">
        <f ca="1">IFERROR(__xludf.DUMMYFUNCTION("""COMPUTED_VALUE"""),"Not at all")</f>
        <v>Not at all</v>
      </c>
      <c r="AF247" s="1" t="str">
        <f ca="1">IFERROR(__xludf.DUMMYFUNCTION("""COMPUTED_VALUE"""),"Never")</f>
        <v>Never</v>
      </c>
      <c r="AG247" s="1" t="str">
        <f ca="1">IFERROR(__xludf.DUMMYFUNCTION("""COMPUTED_VALUE"""),"Never")</f>
        <v>Never</v>
      </c>
      <c r="AH247" s="1" t="str">
        <f ca="1">IFERROR(__xludf.DUMMYFUNCTION("""COMPUTED_VALUE"""),"Never")</f>
        <v>Never</v>
      </c>
      <c r="AI247" s="1" t="str">
        <f ca="1">IFERROR(__xludf.DUMMYFUNCTION("""COMPUTED_VALUE"""),"Never")</f>
        <v>Never</v>
      </c>
      <c r="AJ247" s="1" t="str">
        <f ca="1">IFERROR(__xludf.DUMMYFUNCTION("""COMPUTED_VALUE"""),"Rarely")</f>
        <v>Rarely</v>
      </c>
      <c r="AK247" s="1" t="str">
        <f ca="1">IFERROR(__xludf.DUMMYFUNCTION("""COMPUTED_VALUE"""),"Rarely")</f>
        <v>Rarely</v>
      </c>
      <c r="AL247" s="1" t="str">
        <f ca="1">IFERROR(__xludf.DUMMYFUNCTION("""COMPUTED_VALUE"""),"Never")</f>
        <v>Never</v>
      </c>
      <c r="AM247" s="1" t="str">
        <f ca="1">IFERROR(__xludf.DUMMYFUNCTION("""COMPUTED_VALUE"""),"Never")</f>
        <v>Never</v>
      </c>
      <c r="AN247" s="1" t="str">
        <f ca="1">IFERROR(__xludf.DUMMYFUNCTION("""COMPUTED_VALUE"""),"Rarely")</f>
        <v>Rarely</v>
      </c>
      <c r="AO247" s="1" t="str">
        <f ca="1">IFERROR(__xludf.DUMMYFUNCTION("""COMPUTED_VALUE"""),"Rarely")</f>
        <v>Rarely</v>
      </c>
      <c r="AP247" s="1" t="str">
        <f ca="1">IFERROR(__xludf.DUMMYFUNCTION("""COMPUTED_VALUE"""),"Never")</f>
        <v>Never</v>
      </c>
      <c r="AQ247" s="1" t="str">
        <f ca="1">IFERROR(__xludf.DUMMYFUNCTION("""COMPUTED_VALUE"""),"Never")</f>
        <v>Never</v>
      </c>
      <c r="AR247" s="1" t="str">
        <f ca="1">IFERROR(__xludf.DUMMYFUNCTION("""COMPUTED_VALUE"""),"Never")</f>
        <v>Never</v>
      </c>
      <c r="AS247" s="1" t="str">
        <f ca="1">IFERROR(__xludf.DUMMYFUNCTION("""COMPUTED_VALUE"""),"Disagree")</f>
        <v>Disagree</v>
      </c>
      <c r="AT247" s="1" t="str">
        <f ca="1">IFERROR(__xludf.DUMMYFUNCTION("""COMPUTED_VALUE"""),"Neutral")</f>
        <v>Neutral</v>
      </c>
      <c r="AU247" s="1" t="str">
        <f ca="1">IFERROR(__xludf.DUMMYFUNCTION("""COMPUTED_VALUE"""),"Disagree")</f>
        <v>Disagree</v>
      </c>
      <c r="AV247" s="1" t="str">
        <f ca="1">IFERROR(__xludf.DUMMYFUNCTION("""COMPUTED_VALUE"""),"Strongly Disagree")</f>
        <v>Strongly Disagree</v>
      </c>
      <c r="AW247" s="1" t="str">
        <f ca="1">IFERROR(__xludf.DUMMYFUNCTION("""COMPUTED_VALUE"""),"Disagree")</f>
        <v>Disagree</v>
      </c>
      <c r="AX247" s="1" t="str">
        <f ca="1">IFERROR(__xludf.DUMMYFUNCTION("""COMPUTED_VALUE"""),"Strongly Disagree")</f>
        <v>Strongly Disagree</v>
      </c>
      <c r="AY247" s="1" t="str">
        <f ca="1">IFERROR(__xludf.DUMMYFUNCTION("""COMPUTED_VALUE"""),"Disagree")</f>
        <v>Disagree</v>
      </c>
      <c r="AZ247" s="1" t="str">
        <f ca="1">IFERROR(__xludf.DUMMYFUNCTION("""COMPUTED_VALUE"""),"Disagree")</f>
        <v>Disagree</v>
      </c>
      <c r="BA247" s="1" t="str">
        <f ca="1">IFERROR(__xludf.DUMMYFUNCTION("""COMPUTED_VALUE"""),"Agree")</f>
        <v>Agree</v>
      </c>
      <c r="BB247" s="1" t="str">
        <f ca="1">IFERROR(__xludf.DUMMYFUNCTION("""COMPUTED_VALUE"""),"Agree")</f>
        <v>Agree</v>
      </c>
      <c r="BC247" s="1" t="str">
        <f ca="1">IFERROR(__xludf.DUMMYFUNCTION("""COMPUTED_VALUE"""),"Exercise, Meditation/ Mindfulness, Talk to others outside of the department about your hard shift, Participate in Healthy Recreation/Hobbies, Talk to only those inside the department about your hard shift")</f>
        <v>Exercise, Meditation/ Mindfulness, Talk to others outside of the department about your hard shift, Participate in Healthy Recreation/Hobbies, Talk to only those inside the department about your hard shift</v>
      </c>
      <c r="BD247" s="1" t="str">
        <f ca="1">IFERROR(__xludf.DUMMYFUNCTION("""COMPUTED_VALUE"""),"Never")</f>
        <v>Never</v>
      </c>
      <c r="BF247" s="1">
        <f t="shared" ca="1" si="0"/>
        <v>1</v>
      </c>
      <c r="BG247" s="7">
        <f t="shared" ca="1" si="1"/>
        <v>4</v>
      </c>
      <c r="BH247" s="1">
        <f t="shared" ca="1" si="2"/>
        <v>5</v>
      </c>
      <c r="BI247" s="10">
        <f t="shared" ca="1" si="3"/>
        <v>1</v>
      </c>
      <c r="BJ247" s="10">
        <f t="shared" ca="1" si="4"/>
        <v>1</v>
      </c>
      <c r="BK247" s="10">
        <f t="shared" ca="1" si="5"/>
        <v>3</v>
      </c>
      <c r="BL247" s="10">
        <f t="shared" ref="BL247:BM247" ca="1" si="1470">IF(I247="Yes",1,IF(I247="No",2))</f>
        <v>1</v>
      </c>
      <c r="BM247" s="10">
        <f t="shared" ca="1" si="1470"/>
        <v>1</v>
      </c>
      <c r="BN247" s="10">
        <f t="shared" ca="1" si="7"/>
        <v>1</v>
      </c>
      <c r="BO247" s="10">
        <f t="shared" ref="BO247:BP247" ca="1" si="1471">IF(L247="Strongly Disagree",1,IF(L247="Disagree",2,IF(L247="Neutral",3,IF(L247="Agree",4,IF(L247="Strongly Agree",5)))))</f>
        <v>3</v>
      </c>
      <c r="BP247" s="10">
        <f t="shared" ca="1" si="1471"/>
        <v>4</v>
      </c>
      <c r="BQ247" s="10">
        <f t="shared" ca="1" si="9"/>
        <v>1</v>
      </c>
      <c r="BR247" s="1">
        <f t="shared" ca="1" si="10"/>
        <v>3</v>
      </c>
      <c r="BS247" s="10">
        <f t="shared" ref="BS247:CB247" ca="1" si="1472">IF(P247="Not at all",1,IF(P247="A little bit",2,IF(P247="Moderately",3,IF(P247="Quite a bit",4,IF(P247="Extremely",5)))))</f>
        <v>1</v>
      </c>
      <c r="BT247" s="10">
        <f t="shared" ca="1" si="1472"/>
        <v>1</v>
      </c>
      <c r="BU247" s="10">
        <f t="shared" ca="1" si="1472"/>
        <v>1</v>
      </c>
      <c r="BV247" s="10">
        <f t="shared" ca="1" si="1472"/>
        <v>1</v>
      </c>
      <c r="BW247" s="10">
        <f t="shared" ca="1" si="1472"/>
        <v>1</v>
      </c>
      <c r="BX247" s="10">
        <f t="shared" ca="1" si="1472"/>
        <v>2</v>
      </c>
      <c r="BY247" s="10">
        <f t="shared" ca="1" si="1472"/>
        <v>3</v>
      </c>
      <c r="BZ247" s="10">
        <f t="shared" ca="1" si="1472"/>
        <v>1</v>
      </c>
      <c r="CA247" s="10">
        <f t="shared" ca="1" si="1472"/>
        <v>1</v>
      </c>
      <c r="CB247" s="10">
        <f t="shared" ca="1" si="1472"/>
        <v>4</v>
      </c>
      <c r="CC247" s="10">
        <f t="shared" ca="1" si="12"/>
        <v>4</v>
      </c>
      <c r="CD247" s="10">
        <f t="shared" ref="CD247:CH247" ca="1" si="1473">IF(AA247="Not at all",1,IF(AA247="A little bit",2,IF(AA247="Moderately",3,IF(AA247="Quite a bit",4,IF(AA247="Extremely",5)))))</f>
        <v>1</v>
      </c>
      <c r="CE247" s="10">
        <f t="shared" ca="1" si="1473"/>
        <v>4</v>
      </c>
      <c r="CF247" s="10">
        <f t="shared" ca="1" si="1473"/>
        <v>3</v>
      </c>
      <c r="CG247" s="10">
        <f t="shared" ca="1" si="1473"/>
        <v>2</v>
      </c>
      <c r="CH247" s="10">
        <f t="shared" ca="1" si="1473"/>
        <v>1</v>
      </c>
      <c r="CI247" s="10">
        <f t="shared" ref="CI247:CT247" ca="1" si="1474">IF(AF247="Never",1,IF(AF247="Rarely",2,IF(AF247="Sometimes",3,IF(AF247="Often",4,IF(AF247="Very Often",5)))))</f>
        <v>1</v>
      </c>
      <c r="CJ247" s="10">
        <f t="shared" ca="1" si="1474"/>
        <v>1</v>
      </c>
      <c r="CK247" s="10">
        <f t="shared" ca="1" si="1474"/>
        <v>1</v>
      </c>
      <c r="CL247" s="10">
        <f t="shared" ca="1" si="1474"/>
        <v>1</v>
      </c>
      <c r="CM247" s="10">
        <f t="shared" ca="1" si="1474"/>
        <v>2</v>
      </c>
      <c r="CN247" s="10">
        <f t="shared" ca="1" si="1474"/>
        <v>2</v>
      </c>
      <c r="CO247" s="10">
        <f t="shared" ca="1" si="1474"/>
        <v>1</v>
      </c>
      <c r="CP247" s="10">
        <f t="shared" ca="1" si="1474"/>
        <v>1</v>
      </c>
      <c r="CQ247" s="10">
        <f t="shared" ca="1" si="1474"/>
        <v>2</v>
      </c>
      <c r="CR247" s="10">
        <f t="shared" ca="1" si="1474"/>
        <v>2</v>
      </c>
      <c r="CS247" s="10">
        <f t="shared" ca="1" si="1474"/>
        <v>1</v>
      </c>
      <c r="CT247" s="10">
        <f t="shared" ca="1" si="1474"/>
        <v>1</v>
      </c>
      <c r="CU247" s="10">
        <f t="shared" ca="1" si="15"/>
        <v>1</v>
      </c>
      <c r="CV247" s="1">
        <f t="shared" ref="CV247:DE247" ca="1" si="1475">IF(AS247="Strongly Disagree",1,IF(AS247="Disagree",2,IF(AS247="Neutral",3,IF(AS247="Agree",4,IF(AS247="Strongly Agree",5)))))</f>
        <v>2</v>
      </c>
      <c r="CW247" s="1">
        <f t="shared" ca="1" si="1475"/>
        <v>3</v>
      </c>
      <c r="CX247" s="1">
        <f t="shared" ca="1" si="1475"/>
        <v>2</v>
      </c>
      <c r="CY247" s="1">
        <f t="shared" ca="1" si="1475"/>
        <v>1</v>
      </c>
      <c r="CZ247" s="1">
        <f t="shared" ca="1" si="1475"/>
        <v>2</v>
      </c>
      <c r="DA247" s="1">
        <f t="shared" ca="1" si="1475"/>
        <v>1</v>
      </c>
      <c r="DB247" s="1">
        <f t="shared" ca="1" si="1475"/>
        <v>2</v>
      </c>
      <c r="DC247" s="1">
        <f t="shared" ca="1" si="1475"/>
        <v>2</v>
      </c>
      <c r="DD247" s="1">
        <f t="shared" ca="1" si="1475"/>
        <v>4</v>
      </c>
      <c r="DE247" s="1">
        <f t="shared" ca="1" si="1475"/>
        <v>4</v>
      </c>
      <c r="DG247" s="1">
        <f t="shared" ca="1" si="17"/>
        <v>1</v>
      </c>
    </row>
    <row r="248" spans="1:111" ht="15">
      <c r="A248" s="8">
        <f ca="1">IFERROR(__xludf.DUMMYFUNCTION("""COMPUTED_VALUE"""),43810.0169147685)</f>
        <v>43810.016914768501</v>
      </c>
      <c r="B248" s="1" t="str">
        <f ca="1">IFERROR(__xludf.DUMMYFUNCTION("""COMPUTED_VALUE"""),"Yes")</f>
        <v>Yes</v>
      </c>
      <c r="C248" s="3" t="str">
        <f ca="1">IFERROR(__xludf.DUMMYFUNCTION("""COMPUTED_VALUE"""),"Sworn Officer")</f>
        <v>Sworn Officer</v>
      </c>
      <c r="D248" s="1" t="str">
        <f ca="1">IFERROR(__xludf.DUMMYFUNCTION("""COMPUTED_VALUE"""),"14-20 years")</f>
        <v>14-20 years</v>
      </c>
      <c r="E248" s="1" t="str">
        <f ca="1">IFERROR(__xludf.DUMMYFUNCTION("""COMPUTED_VALUE"""),"A little bit")</f>
        <v>A little bit</v>
      </c>
      <c r="F248" s="1" t="str">
        <f ca="1">IFERROR(__xludf.DUMMYFUNCTION("""COMPUTED_VALUE"""),"No")</f>
        <v>No</v>
      </c>
      <c r="G248" s="1" t="str">
        <f ca="1">IFERROR(__xludf.DUMMYFUNCTION("""COMPUTED_VALUE"""),"Rarely")</f>
        <v>Rarely</v>
      </c>
      <c r="H248" s="1" t="str">
        <f ca="1">IFERROR(__xludf.DUMMYFUNCTION("""COMPUTED_VALUE"""),"A little bit")</f>
        <v>A little bit</v>
      </c>
      <c r="I248" s="1" t="str">
        <f ca="1">IFERROR(__xludf.DUMMYFUNCTION("""COMPUTED_VALUE"""),"Yes")</f>
        <v>Yes</v>
      </c>
      <c r="J248" s="1" t="str">
        <f ca="1">IFERROR(__xludf.DUMMYFUNCTION("""COMPUTED_VALUE"""),"No")</f>
        <v>No</v>
      </c>
      <c r="K248" s="1" t="str">
        <f ca="1">IFERROR(__xludf.DUMMYFUNCTION("""COMPUTED_VALUE"""),"Rarely")</f>
        <v>Rarely</v>
      </c>
      <c r="L248" s="1" t="str">
        <f ca="1">IFERROR(__xludf.DUMMYFUNCTION("""COMPUTED_VALUE"""),"Strongly Disagree")</f>
        <v>Strongly Disagree</v>
      </c>
      <c r="M248" s="1" t="str">
        <f ca="1">IFERROR(__xludf.DUMMYFUNCTION("""COMPUTED_VALUE"""),"Agree")</f>
        <v>Agree</v>
      </c>
      <c r="N248" s="1" t="str">
        <f ca="1">IFERROR(__xludf.DUMMYFUNCTION("""COMPUTED_VALUE"""),"Not at all")</f>
        <v>Not at all</v>
      </c>
      <c r="O248" s="1" t="str">
        <f ca="1">IFERROR(__xludf.DUMMYFUNCTION("""COMPUTED_VALUE"""),"Agree")</f>
        <v>Agree</v>
      </c>
      <c r="P248" s="1" t="str">
        <f ca="1">IFERROR(__xludf.DUMMYFUNCTION("""COMPUTED_VALUE"""),"Quite a bit")</f>
        <v>Quite a bit</v>
      </c>
      <c r="Q248" s="1" t="str">
        <f ca="1">IFERROR(__xludf.DUMMYFUNCTION("""COMPUTED_VALUE"""),"Not at all")</f>
        <v>Not at all</v>
      </c>
      <c r="R248" s="1" t="str">
        <f ca="1">IFERROR(__xludf.DUMMYFUNCTION("""COMPUTED_VALUE"""),"Not at all")</f>
        <v>Not at all</v>
      </c>
      <c r="S248" s="1" t="str">
        <f ca="1">IFERROR(__xludf.DUMMYFUNCTION("""COMPUTED_VALUE"""),"Not at all")</f>
        <v>Not at all</v>
      </c>
      <c r="T248" s="1" t="str">
        <f ca="1">IFERROR(__xludf.DUMMYFUNCTION("""COMPUTED_VALUE"""),"Not at all")</f>
        <v>Not at all</v>
      </c>
      <c r="U248" s="1" t="str">
        <f ca="1">IFERROR(__xludf.DUMMYFUNCTION("""COMPUTED_VALUE"""),"Moderately")</f>
        <v>Moderately</v>
      </c>
      <c r="V248" s="1" t="str">
        <f ca="1">IFERROR(__xludf.DUMMYFUNCTION("""COMPUTED_VALUE"""),"Not at all")</f>
        <v>Not at all</v>
      </c>
      <c r="W248" s="1" t="str">
        <f ca="1">IFERROR(__xludf.DUMMYFUNCTION("""COMPUTED_VALUE"""),"Not at all")</f>
        <v>Not at all</v>
      </c>
      <c r="X248" s="1" t="str">
        <f ca="1">IFERROR(__xludf.DUMMYFUNCTION("""COMPUTED_VALUE"""),"Moderately")</f>
        <v>Moderately</v>
      </c>
      <c r="Y248" s="1" t="str">
        <f ca="1">IFERROR(__xludf.DUMMYFUNCTION("""COMPUTED_VALUE"""),"Not at all")</f>
        <v>Not at all</v>
      </c>
      <c r="Z248" s="1" t="str">
        <f ca="1">IFERROR(__xludf.DUMMYFUNCTION("""COMPUTED_VALUE"""),"Both")</f>
        <v>Both</v>
      </c>
      <c r="AA248" s="1" t="str">
        <f ca="1">IFERROR(__xludf.DUMMYFUNCTION("""COMPUTED_VALUE"""),"Quite a bit")</f>
        <v>Quite a bit</v>
      </c>
      <c r="AB248" s="1" t="str">
        <f ca="1">IFERROR(__xludf.DUMMYFUNCTION("""COMPUTED_VALUE"""),"A little bit")</f>
        <v>A little bit</v>
      </c>
      <c r="AC248" s="1" t="str">
        <f ca="1">IFERROR(__xludf.DUMMYFUNCTION("""COMPUTED_VALUE"""),"Not at all")</f>
        <v>Not at all</v>
      </c>
      <c r="AD248" s="1" t="str">
        <f ca="1">IFERROR(__xludf.DUMMYFUNCTION("""COMPUTED_VALUE"""),"Not at all")</f>
        <v>Not at all</v>
      </c>
      <c r="AE248" s="1" t="str">
        <f ca="1">IFERROR(__xludf.DUMMYFUNCTION("""COMPUTED_VALUE"""),"Not at all")</f>
        <v>Not at all</v>
      </c>
      <c r="AF248" s="1" t="str">
        <f ca="1">IFERROR(__xludf.DUMMYFUNCTION("""COMPUTED_VALUE"""),"")</f>
        <v/>
      </c>
      <c r="AG248" s="1" t="str">
        <f ca="1">IFERROR(__xludf.DUMMYFUNCTION("""COMPUTED_VALUE"""),"Rarely")</f>
        <v>Rarely</v>
      </c>
      <c r="AH248" s="1" t="str">
        <f ca="1">IFERROR(__xludf.DUMMYFUNCTION("""COMPUTED_VALUE"""),"Never")</f>
        <v>Never</v>
      </c>
      <c r="AI248" s="1" t="str">
        <f ca="1">IFERROR(__xludf.DUMMYFUNCTION("""COMPUTED_VALUE"""),"Sometimes")</f>
        <v>Sometimes</v>
      </c>
      <c r="AJ248" s="1" t="str">
        <f ca="1">IFERROR(__xludf.DUMMYFUNCTION("""COMPUTED_VALUE"""),"Sometimes")</f>
        <v>Sometimes</v>
      </c>
      <c r="AK248" s="1" t="str">
        <f ca="1">IFERROR(__xludf.DUMMYFUNCTION("""COMPUTED_VALUE"""),"Sometimes")</f>
        <v>Sometimes</v>
      </c>
      <c r="AL248" s="1" t="str">
        <f ca="1">IFERROR(__xludf.DUMMYFUNCTION("""COMPUTED_VALUE"""),"Never")</f>
        <v>Never</v>
      </c>
      <c r="AM248" s="1" t="str">
        <f ca="1">IFERROR(__xludf.DUMMYFUNCTION("""COMPUTED_VALUE"""),"Never")</f>
        <v>Never</v>
      </c>
      <c r="AN248" s="1" t="str">
        <f ca="1">IFERROR(__xludf.DUMMYFUNCTION("""COMPUTED_VALUE"""),"Sometimes")</f>
        <v>Sometimes</v>
      </c>
      <c r="AO248" s="1" t="str">
        <f ca="1">IFERROR(__xludf.DUMMYFUNCTION("""COMPUTED_VALUE"""),"Rarely")</f>
        <v>Rarely</v>
      </c>
      <c r="AP248" s="1" t="str">
        <f ca="1">IFERROR(__xludf.DUMMYFUNCTION("""COMPUTED_VALUE"""),"Never")</f>
        <v>Never</v>
      </c>
      <c r="AQ248" s="1" t="str">
        <f ca="1">IFERROR(__xludf.DUMMYFUNCTION("""COMPUTED_VALUE"""),"Never")</f>
        <v>Never</v>
      </c>
      <c r="AR248" s="1" t="str">
        <f ca="1">IFERROR(__xludf.DUMMYFUNCTION("""COMPUTED_VALUE"""),"Never")</f>
        <v>Never</v>
      </c>
      <c r="AS248" s="1" t="str">
        <f ca="1">IFERROR(__xludf.DUMMYFUNCTION("""COMPUTED_VALUE"""),"Disagree")</f>
        <v>Disagree</v>
      </c>
      <c r="AT248" s="1" t="str">
        <f ca="1">IFERROR(__xludf.DUMMYFUNCTION("""COMPUTED_VALUE"""),"Agree")</f>
        <v>Agree</v>
      </c>
      <c r="AU248" s="1" t="str">
        <f ca="1">IFERROR(__xludf.DUMMYFUNCTION("""COMPUTED_VALUE"""),"Strongly Agree")</f>
        <v>Strongly Agree</v>
      </c>
      <c r="AV248" s="1" t="str">
        <f ca="1">IFERROR(__xludf.DUMMYFUNCTION("""COMPUTED_VALUE"""),"Strongly Disagree")</f>
        <v>Strongly Disagree</v>
      </c>
      <c r="AW248" s="1" t="str">
        <f ca="1">IFERROR(__xludf.DUMMYFUNCTION("""COMPUTED_VALUE"""),"Strongly Agree")</f>
        <v>Strongly Agree</v>
      </c>
      <c r="AX248" s="1" t="str">
        <f ca="1">IFERROR(__xludf.DUMMYFUNCTION("""COMPUTED_VALUE"""),"Disagree")</f>
        <v>Disagree</v>
      </c>
      <c r="AY248" s="1" t="str">
        <f ca="1">IFERROR(__xludf.DUMMYFUNCTION("""COMPUTED_VALUE"""),"Strongly Agree")</f>
        <v>Strongly Agree</v>
      </c>
      <c r="AZ248" s="1" t="str">
        <f ca="1">IFERROR(__xludf.DUMMYFUNCTION("""COMPUTED_VALUE"""),"Agree")</f>
        <v>Agree</v>
      </c>
      <c r="BA248" s="1" t="str">
        <f ca="1">IFERROR(__xludf.DUMMYFUNCTION("""COMPUTED_VALUE"""),"Strongly Disagree")</f>
        <v>Strongly Disagree</v>
      </c>
      <c r="BB248" s="1" t="str">
        <f ca="1">IFERROR(__xludf.DUMMYFUNCTION("""COMPUTED_VALUE"""),"Disagree")</f>
        <v>Disagree</v>
      </c>
      <c r="BC248" s="1" t="str">
        <f ca="1">IFERROR(__xludf.DUMMYFUNCTION("""COMPUTED_VALUE"""),"Isolate Yourself, Join in Positive/ Healthy Family Activities, Exercise, Meditation/ Mindfulness, Participate in Healthy Recreation/Hobbies, Talk to only those inside the department about your hard shift")</f>
        <v>Isolate Yourself, Join in Positive/ Healthy Family Activities, Exercise, Meditation/ Mindfulness, Participate in Healthy Recreation/Hobbies, Talk to only those inside the department about your hard shift</v>
      </c>
      <c r="BD248" s="1" t="str">
        <f ca="1">IFERROR(__xludf.DUMMYFUNCTION("""COMPUTED_VALUE"""),"Never")</f>
        <v>Never</v>
      </c>
      <c r="BF248" s="1">
        <f t="shared" ca="1" si="0"/>
        <v>1</v>
      </c>
      <c r="BG248" s="7">
        <f t="shared" ca="1" si="1"/>
        <v>3</v>
      </c>
      <c r="BH248" s="1">
        <f t="shared" ca="1" si="2"/>
        <v>2</v>
      </c>
      <c r="BI248" s="10">
        <f t="shared" ca="1" si="3"/>
        <v>2</v>
      </c>
      <c r="BJ248" s="10">
        <f t="shared" ca="1" si="4"/>
        <v>2</v>
      </c>
      <c r="BK248" s="10">
        <f t="shared" ca="1" si="5"/>
        <v>2</v>
      </c>
      <c r="BL248" s="10">
        <f t="shared" ref="BL248:BM248" ca="1" si="1476">IF(I248="Yes",1,IF(I248="No",2))</f>
        <v>1</v>
      </c>
      <c r="BM248" s="10">
        <f t="shared" ca="1" si="1476"/>
        <v>2</v>
      </c>
      <c r="BN248" s="10">
        <f t="shared" ca="1" si="7"/>
        <v>2</v>
      </c>
      <c r="BO248" s="10">
        <f t="shared" ref="BO248:BP248" ca="1" si="1477">IF(L248="Strongly Disagree",1,IF(L248="Disagree",2,IF(L248="Neutral",3,IF(L248="Agree",4,IF(L248="Strongly Agree",5)))))</f>
        <v>1</v>
      </c>
      <c r="BP248" s="10">
        <f t="shared" ca="1" si="1477"/>
        <v>4</v>
      </c>
      <c r="BQ248" s="10">
        <f t="shared" ca="1" si="9"/>
        <v>1</v>
      </c>
      <c r="BR248" s="1">
        <f t="shared" ca="1" si="10"/>
        <v>4</v>
      </c>
      <c r="BS248" s="10">
        <f t="shared" ref="BS248:CB248" ca="1" si="1478">IF(P248="Not at all",1,IF(P248="A little bit",2,IF(P248="Moderately",3,IF(P248="Quite a bit",4,IF(P248="Extremely",5)))))</f>
        <v>4</v>
      </c>
      <c r="BT248" s="10">
        <f t="shared" ca="1" si="1478"/>
        <v>1</v>
      </c>
      <c r="BU248" s="10">
        <f t="shared" ca="1" si="1478"/>
        <v>1</v>
      </c>
      <c r="BV248" s="10">
        <f t="shared" ca="1" si="1478"/>
        <v>1</v>
      </c>
      <c r="BW248" s="10">
        <f t="shared" ca="1" si="1478"/>
        <v>1</v>
      </c>
      <c r="BX248" s="10">
        <f t="shared" ca="1" si="1478"/>
        <v>3</v>
      </c>
      <c r="BY248" s="10">
        <f t="shared" ca="1" si="1478"/>
        <v>1</v>
      </c>
      <c r="BZ248" s="10">
        <f t="shared" ca="1" si="1478"/>
        <v>1</v>
      </c>
      <c r="CA248" s="10">
        <f t="shared" ca="1" si="1478"/>
        <v>3</v>
      </c>
      <c r="CB248" s="10">
        <f t="shared" ca="1" si="1478"/>
        <v>1</v>
      </c>
      <c r="CC248" s="10">
        <f t="shared" ca="1" si="12"/>
        <v>3</v>
      </c>
      <c r="CD248" s="10">
        <f t="shared" ref="CD248:CH248" ca="1" si="1479">IF(AA248="Not at all",1,IF(AA248="A little bit",2,IF(AA248="Moderately",3,IF(AA248="Quite a bit",4,IF(AA248="Extremely",5)))))</f>
        <v>4</v>
      </c>
      <c r="CE248" s="10">
        <f t="shared" ca="1" si="1479"/>
        <v>2</v>
      </c>
      <c r="CF248" s="10">
        <f t="shared" ca="1" si="1479"/>
        <v>1</v>
      </c>
      <c r="CG248" s="10">
        <f t="shared" ca="1" si="1479"/>
        <v>1</v>
      </c>
      <c r="CH248" s="10">
        <f t="shared" ca="1" si="1479"/>
        <v>1</v>
      </c>
      <c r="CI248" s="10" t="b">
        <f t="shared" ref="CI248:CT248" ca="1" si="1480">IF(AF248="Never",1,IF(AF248="Rarely",2,IF(AF248="Sometimes",3,IF(AF248="Often",4,IF(AF248="Very Often",5)))))</f>
        <v>0</v>
      </c>
      <c r="CJ248" s="10">
        <f t="shared" ca="1" si="1480"/>
        <v>2</v>
      </c>
      <c r="CK248" s="10">
        <f t="shared" ca="1" si="1480"/>
        <v>1</v>
      </c>
      <c r="CL248" s="10">
        <f t="shared" ca="1" si="1480"/>
        <v>3</v>
      </c>
      <c r="CM248" s="10">
        <f t="shared" ca="1" si="1480"/>
        <v>3</v>
      </c>
      <c r="CN248" s="10">
        <f t="shared" ca="1" si="1480"/>
        <v>3</v>
      </c>
      <c r="CO248" s="10">
        <f t="shared" ca="1" si="1480"/>
        <v>1</v>
      </c>
      <c r="CP248" s="10">
        <f t="shared" ca="1" si="1480"/>
        <v>1</v>
      </c>
      <c r="CQ248" s="10">
        <f t="shared" ca="1" si="1480"/>
        <v>3</v>
      </c>
      <c r="CR248" s="10">
        <f t="shared" ca="1" si="1480"/>
        <v>2</v>
      </c>
      <c r="CS248" s="10">
        <f t="shared" ca="1" si="1480"/>
        <v>1</v>
      </c>
      <c r="CT248" s="10">
        <f t="shared" ca="1" si="1480"/>
        <v>1</v>
      </c>
      <c r="CU248" s="10">
        <f t="shared" ca="1" si="15"/>
        <v>1</v>
      </c>
      <c r="CV248" s="1">
        <f t="shared" ref="CV248:DE248" ca="1" si="1481">IF(AS248="Strongly Disagree",1,IF(AS248="Disagree",2,IF(AS248="Neutral",3,IF(AS248="Agree",4,IF(AS248="Strongly Agree",5)))))</f>
        <v>2</v>
      </c>
      <c r="CW248" s="1">
        <f t="shared" ca="1" si="1481"/>
        <v>4</v>
      </c>
      <c r="CX248" s="1">
        <f t="shared" ca="1" si="1481"/>
        <v>5</v>
      </c>
      <c r="CY248" s="1">
        <f t="shared" ca="1" si="1481"/>
        <v>1</v>
      </c>
      <c r="CZ248" s="1">
        <f t="shared" ca="1" si="1481"/>
        <v>5</v>
      </c>
      <c r="DA248" s="1">
        <f t="shared" ca="1" si="1481"/>
        <v>2</v>
      </c>
      <c r="DB248" s="1">
        <f t="shared" ca="1" si="1481"/>
        <v>5</v>
      </c>
      <c r="DC248" s="1">
        <f t="shared" ca="1" si="1481"/>
        <v>4</v>
      </c>
      <c r="DD248" s="1">
        <f t="shared" ca="1" si="1481"/>
        <v>1</v>
      </c>
      <c r="DE248" s="1">
        <f t="shared" ca="1" si="1481"/>
        <v>2</v>
      </c>
      <c r="DG248" s="1">
        <f t="shared" ca="1" si="17"/>
        <v>1</v>
      </c>
    </row>
    <row r="249" spans="1:111" ht="15">
      <c r="A249" s="8">
        <f ca="1">IFERROR(__xludf.DUMMYFUNCTION("""COMPUTED_VALUE"""),43810.3069749305)</f>
        <v>43810.3069749305</v>
      </c>
      <c r="B249" s="1" t="str">
        <f ca="1">IFERROR(__xludf.DUMMYFUNCTION("""COMPUTED_VALUE"""),"Yes")</f>
        <v>Yes</v>
      </c>
      <c r="C249" s="3" t="str">
        <f ca="1">IFERROR(__xludf.DUMMYFUNCTION("""COMPUTED_VALUE"""),"Law Enforcement Professional  (Dispatch or other Civilian Department Member )")</f>
        <v>Law Enforcement Professional  (Dispatch or other Civilian Department Member )</v>
      </c>
      <c r="D249" s="1" t="str">
        <f ca="1">IFERROR(__xludf.DUMMYFUNCTION("""COMPUTED_VALUE"""),"1-6 years")</f>
        <v>1-6 years</v>
      </c>
      <c r="E249" s="1" t="str">
        <f ca="1">IFERROR(__xludf.DUMMYFUNCTION("""COMPUTED_VALUE"""),"Moderately")</f>
        <v>Moderately</v>
      </c>
      <c r="F249" s="1" t="str">
        <f ca="1">IFERROR(__xludf.DUMMYFUNCTION("""COMPUTED_VALUE"""),"No")</f>
        <v>No</v>
      </c>
      <c r="G249" s="1" t="str">
        <f ca="1">IFERROR(__xludf.DUMMYFUNCTION("""COMPUTED_VALUE"""),"Rarely")</f>
        <v>Rarely</v>
      </c>
      <c r="H249" s="1" t="str">
        <f ca="1">IFERROR(__xludf.DUMMYFUNCTION("""COMPUTED_VALUE"""),"A little bit")</f>
        <v>A little bit</v>
      </c>
      <c r="I249" s="1" t="str">
        <f ca="1">IFERROR(__xludf.DUMMYFUNCTION("""COMPUTED_VALUE"""),"No")</f>
        <v>No</v>
      </c>
      <c r="J249" s="1" t="str">
        <f ca="1">IFERROR(__xludf.DUMMYFUNCTION("""COMPUTED_VALUE"""),"No")</f>
        <v>No</v>
      </c>
      <c r="K249" s="1" t="str">
        <f ca="1">IFERROR(__xludf.DUMMYFUNCTION("""COMPUTED_VALUE"""),"Rarely")</f>
        <v>Rarely</v>
      </c>
      <c r="L249" s="1" t="str">
        <f ca="1">IFERROR(__xludf.DUMMYFUNCTION("""COMPUTED_VALUE"""),"Strongly Disagree")</f>
        <v>Strongly Disagree</v>
      </c>
      <c r="M249" s="1" t="str">
        <f ca="1">IFERROR(__xludf.DUMMYFUNCTION("""COMPUTED_VALUE"""),"Strongly Agree")</f>
        <v>Strongly Agree</v>
      </c>
      <c r="N249" s="1" t="str">
        <f ca="1">IFERROR(__xludf.DUMMYFUNCTION("""COMPUTED_VALUE"""),"Not at all")</f>
        <v>Not at all</v>
      </c>
      <c r="O249" s="1" t="str">
        <f ca="1">IFERROR(__xludf.DUMMYFUNCTION("""COMPUTED_VALUE"""),"Strongly agree")</f>
        <v>Strongly agree</v>
      </c>
      <c r="P249" s="1" t="str">
        <f ca="1">IFERROR(__xludf.DUMMYFUNCTION("""COMPUTED_VALUE"""),"Quite a bit")</f>
        <v>Quite a bit</v>
      </c>
      <c r="Q249" s="1" t="str">
        <f ca="1">IFERROR(__xludf.DUMMYFUNCTION("""COMPUTED_VALUE"""),"Extremely")</f>
        <v>Extremely</v>
      </c>
      <c r="R249" s="1" t="str">
        <f ca="1">IFERROR(__xludf.DUMMYFUNCTION("""COMPUTED_VALUE"""),"Extremely")</f>
        <v>Extremely</v>
      </c>
      <c r="S249" s="1" t="str">
        <f ca="1">IFERROR(__xludf.DUMMYFUNCTION("""COMPUTED_VALUE"""),"Extremely")</f>
        <v>Extremely</v>
      </c>
      <c r="T249" s="1" t="str">
        <f ca="1">IFERROR(__xludf.DUMMYFUNCTION("""COMPUTED_VALUE"""),"A little bit")</f>
        <v>A little bit</v>
      </c>
      <c r="U249" s="1" t="str">
        <f ca="1">IFERROR(__xludf.DUMMYFUNCTION("""COMPUTED_VALUE"""),"Extremely")</f>
        <v>Extremely</v>
      </c>
      <c r="V249" s="1" t="str">
        <f ca="1">IFERROR(__xludf.DUMMYFUNCTION("""COMPUTED_VALUE"""),"Extremely")</f>
        <v>Extremely</v>
      </c>
      <c r="W249" s="1" t="str">
        <f ca="1">IFERROR(__xludf.DUMMYFUNCTION("""COMPUTED_VALUE"""),"Extremely")</f>
        <v>Extremely</v>
      </c>
      <c r="X249" s="1" t="str">
        <f ca="1">IFERROR(__xludf.DUMMYFUNCTION("""COMPUTED_VALUE"""),"Quite a bit")</f>
        <v>Quite a bit</v>
      </c>
      <c r="Y249" s="1" t="str">
        <f ca="1">IFERROR(__xludf.DUMMYFUNCTION("""COMPUTED_VALUE"""),"Extremely")</f>
        <v>Extremely</v>
      </c>
      <c r="Z249" s="1" t="str">
        <f ca="1">IFERROR(__xludf.DUMMYFUNCTION("""COMPUTED_VALUE"""),"Negatively")</f>
        <v>Negatively</v>
      </c>
      <c r="AA249" s="1" t="str">
        <f ca="1">IFERROR(__xludf.DUMMYFUNCTION("""COMPUTED_VALUE"""),"Extremely")</f>
        <v>Extremely</v>
      </c>
      <c r="AB249" s="1" t="str">
        <f ca="1">IFERROR(__xludf.DUMMYFUNCTION("""COMPUTED_VALUE"""),"Extremely")</f>
        <v>Extremely</v>
      </c>
      <c r="AC249" s="1" t="str">
        <f ca="1">IFERROR(__xludf.DUMMYFUNCTION("""COMPUTED_VALUE"""),"Extremely")</f>
        <v>Extremely</v>
      </c>
      <c r="AD249" s="1" t="str">
        <f ca="1">IFERROR(__xludf.DUMMYFUNCTION("""COMPUTED_VALUE"""),"Not at all")</f>
        <v>Not at all</v>
      </c>
      <c r="AE249" s="1" t="str">
        <f ca="1">IFERROR(__xludf.DUMMYFUNCTION("""COMPUTED_VALUE"""),"Not at all")</f>
        <v>Not at all</v>
      </c>
      <c r="AF249" s="1" t="str">
        <f ca="1">IFERROR(__xludf.DUMMYFUNCTION("""COMPUTED_VALUE"""),"Rarely")</f>
        <v>Rarely</v>
      </c>
      <c r="AG249" s="1" t="str">
        <f ca="1">IFERROR(__xludf.DUMMYFUNCTION("""COMPUTED_VALUE"""),"Very Often")</f>
        <v>Very Often</v>
      </c>
      <c r="AH249" s="1" t="str">
        <f ca="1">IFERROR(__xludf.DUMMYFUNCTION("""COMPUTED_VALUE"""),"Sometimes")</f>
        <v>Sometimes</v>
      </c>
      <c r="AI249" s="1" t="str">
        <f ca="1">IFERROR(__xludf.DUMMYFUNCTION("""COMPUTED_VALUE"""),"Sometimes")</f>
        <v>Sometimes</v>
      </c>
      <c r="AJ249" s="1" t="str">
        <f ca="1">IFERROR(__xludf.DUMMYFUNCTION("""COMPUTED_VALUE"""),"Very Often")</f>
        <v>Very Often</v>
      </c>
      <c r="AK249" s="1" t="str">
        <f ca="1">IFERROR(__xludf.DUMMYFUNCTION("""COMPUTED_VALUE"""),"Very Often")</f>
        <v>Very Often</v>
      </c>
      <c r="AL249" s="1" t="str">
        <f ca="1">IFERROR(__xludf.DUMMYFUNCTION("""COMPUTED_VALUE"""),"Often")</f>
        <v>Often</v>
      </c>
      <c r="AM249" s="1" t="str">
        <f ca="1">IFERROR(__xludf.DUMMYFUNCTION("""COMPUTED_VALUE"""),"Often")</f>
        <v>Often</v>
      </c>
      <c r="AN249" s="1" t="str">
        <f ca="1">IFERROR(__xludf.DUMMYFUNCTION("""COMPUTED_VALUE"""),"Very Often")</f>
        <v>Very Often</v>
      </c>
      <c r="AO249" s="1" t="str">
        <f ca="1">IFERROR(__xludf.DUMMYFUNCTION("""COMPUTED_VALUE"""),"Sometimes")</f>
        <v>Sometimes</v>
      </c>
      <c r="AP249" s="1" t="str">
        <f ca="1">IFERROR(__xludf.DUMMYFUNCTION("""COMPUTED_VALUE"""),"Very Often")</f>
        <v>Very Often</v>
      </c>
      <c r="AQ249" s="1" t="str">
        <f ca="1">IFERROR(__xludf.DUMMYFUNCTION("""COMPUTED_VALUE"""),"Very Often")</f>
        <v>Very Often</v>
      </c>
      <c r="AR249" s="1" t="str">
        <f ca="1">IFERROR(__xludf.DUMMYFUNCTION("""COMPUTED_VALUE"""),"Daily")</f>
        <v>Daily</v>
      </c>
      <c r="AS249" s="1" t="str">
        <f ca="1">IFERROR(__xludf.DUMMYFUNCTION("""COMPUTED_VALUE"""),"Disagree")</f>
        <v>Disagree</v>
      </c>
      <c r="AT249" s="1" t="str">
        <f ca="1">IFERROR(__xludf.DUMMYFUNCTION("""COMPUTED_VALUE"""),"Strongly Agree")</f>
        <v>Strongly Agree</v>
      </c>
      <c r="AU249" s="1" t="str">
        <f ca="1">IFERROR(__xludf.DUMMYFUNCTION("""COMPUTED_VALUE"""),"Strongly Agree")</f>
        <v>Strongly Agree</v>
      </c>
      <c r="AV249" s="1" t="str">
        <f ca="1">IFERROR(__xludf.DUMMYFUNCTION("""COMPUTED_VALUE"""),"Neutral")</f>
        <v>Neutral</v>
      </c>
      <c r="AW249" s="1" t="str">
        <f ca="1">IFERROR(__xludf.DUMMYFUNCTION("""COMPUTED_VALUE"""),"Strongly Agree")</f>
        <v>Strongly Agree</v>
      </c>
      <c r="AX249" s="1" t="str">
        <f ca="1">IFERROR(__xludf.DUMMYFUNCTION("""COMPUTED_VALUE"""),"Strongly Agree")</f>
        <v>Strongly Agree</v>
      </c>
      <c r="AY249" s="1" t="str">
        <f ca="1">IFERROR(__xludf.DUMMYFUNCTION("""COMPUTED_VALUE"""),"Strongly Agree")</f>
        <v>Strongly Agree</v>
      </c>
      <c r="AZ249" s="1" t="str">
        <f ca="1">IFERROR(__xludf.DUMMYFUNCTION("""COMPUTED_VALUE"""),"Agree")</f>
        <v>Agree</v>
      </c>
      <c r="BA249" s="1" t="str">
        <f ca="1">IFERROR(__xludf.DUMMYFUNCTION("""COMPUTED_VALUE"""),"Strongly Agree")</f>
        <v>Strongly Agree</v>
      </c>
      <c r="BB249" s="1" t="str">
        <f ca="1">IFERROR(__xludf.DUMMYFUNCTION("""COMPUTED_VALUE"""),"Strongly Agree")</f>
        <v>Strongly Agree</v>
      </c>
      <c r="BC249" s="1" t="str">
        <f ca="1">IFERROR(__xludf.DUMMYFUNCTION("""COMPUTED_VALUE"""),"Isolate Yourself, Exercise, Meditation/ Mindfulness")</f>
        <v>Isolate Yourself, Exercise, Meditation/ Mindfulness</v>
      </c>
      <c r="BD249" s="1" t="str">
        <f ca="1">IFERROR(__xludf.DUMMYFUNCTION("""COMPUTED_VALUE"""),"Never")</f>
        <v>Never</v>
      </c>
      <c r="BF249" s="1">
        <f t="shared" ca="1" si="0"/>
        <v>2</v>
      </c>
      <c r="BG249" s="7">
        <f t="shared" ca="1" si="1"/>
        <v>1</v>
      </c>
      <c r="BH249" s="1">
        <f t="shared" ca="1" si="2"/>
        <v>3</v>
      </c>
      <c r="BI249" s="10">
        <f t="shared" ca="1" si="3"/>
        <v>2</v>
      </c>
      <c r="BJ249" s="10">
        <f t="shared" ca="1" si="4"/>
        <v>2</v>
      </c>
      <c r="BK249" s="10">
        <f t="shared" ca="1" si="5"/>
        <v>2</v>
      </c>
      <c r="BL249" s="10">
        <f t="shared" ref="BL249:BM249" ca="1" si="1482">IF(I249="Yes",1,IF(I249="No",2))</f>
        <v>2</v>
      </c>
      <c r="BM249" s="10">
        <f t="shared" ca="1" si="1482"/>
        <v>2</v>
      </c>
      <c r="BN249" s="10">
        <f t="shared" ca="1" si="7"/>
        <v>2</v>
      </c>
      <c r="BO249" s="10">
        <f t="shared" ref="BO249:BP249" ca="1" si="1483">IF(L249="Strongly Disagree",1,IF(L249="Disagree",2,IF(L249="Neutral",3,IF(L249="Agree",4,IF(L249="Strongly Agree",5)))))</f>
        <v>1</v>
      </c>
      <c r="BP249" s="10">
        <f t="shared" ca="1" si="1483"/>
        <v>5</v>
      </c>
      <c r="BQ249" s="10">
        <f t="shared" ca="1" si="9"/>
        <v>1</v>
      </c>
      <c r="BR249" s="1">
        <f t="shared" ca="1" si="10"/>
        <v>5</v>
      </c>
      <c r="BS249" s="10">
        <f t="shared" ref="BS249:CB249" ca="1" si="1484">IF(P249="Not at all",1,IF(P249="A little bit",2,IF(P249="Moderately",3,IF(P249="Quite a bit",4,IF(P249="Extremely",5)))))</f>
        <v>4</v>
      </c>
      <c r="BT249" s="10">
        <f t="shared" ca="1" si="1484"/>
        <v>5</v>
      </c>
      <c r="BU249" s="10">
        <f t="shared" ca="1" si="1484"/>
        <v>5</v>
      </c>
      <c r="BV249" s="10">
        <f t="shared" ca="1" si="1484"/>
        <v>5</v>
      </c>
      <c r="BW249" s="10">
        <f t="shared" ca="1" si="1484"/>
        <v>2</v>
      </c>
      <c r="BX249" s="10">
        <f t="shared" ca="1" si="1484"/>
        <v>5</v>
      </c>
      <c r="BY249" s="10">
        <f t="shared" ca="1" si="1484"/>
        <v>5</v>
      </c>
      <c r="BZ249" s="10">
        <f t="shared" ca="1" si="1484"/>
        <v>5</v>
      </c>
      <c r="CA249" s="10">
        <f t="shared" ca="1" si="1484"/>
        <v>4</v>
      </c>
      <c r="CB249" s="10">
        <f t="shared" ca="1" si="1484"/>
        <v>5</v>
      </c>
      <c r="CC249" s="10">
        <f t="shared" ca="1" si="12"/>
        <v>1</v>
      </c>
      <c r="CD249" s="10">
        <f t="shared" ref="CD249:CH249" ca="1" si="1485">IF(AA249="Not at all",1,IF(AA249="A little bit",2,IF(AA249="Moderately",3,IF(AA249="Quite a bit",4,IF(AA249="Extremely",5)))))</f>
        <v>5</v>
      </c>
      <c r="CE249" s="10">
        <f t="shared" ca="1" si="1485"/>
        <v>5</v>
      </c>
      <c r="CF249" s="10">
        <f t="shared" ca="1" si="1485"/>
        <v>5</v>
      </c>
      <c r="CG249" s="10">
        <f t="shared" ca="1" si="1485"/>
        <v>1</v>
      </c>
      <c r="CH249" s="10">
        <f t="shared" ca="1" si="1485"/>
        <v>1</v>
      </c>
      <c r="CI249" s="10">
        <f t="shared" ref="CI249:CT249" ca="1" si="1486">IF(AF249="Never",1,IF(AF249="Rarely",2,IF(AF249="Sometimes",3,IF(AF249="Often",4,IF(AF249="Very Often",5)))))</f>
        <v>2</v>
      </c>
      <c r="CJ249" s="10">
        <f t="shared" ca="1" si="1486"/>
        <v>5</v>
      </c>
      <c r="CK249" s="10">
        <f t="shared" ca="1" si="1486"/>
        <v>3</v>
      </c>
      <c r="CL249" s="10">
        <f t="shared" ca="1" si="1486"/>
        <v>3</v>
      </c>
      <c r="CM249" s="10">
        <f t="shared" ca="1" si="1486"/>
        <v>5</v>
      </c>
      <c r="CN249" s="10">
        <f t="shared" ca="1" si="1486"/>
        <v>5</v>
      </c>
      <c r="CO249" s="10">
        <f t="shared" ca="1" si="1486"/>
        <v>4</v>
      </c>
      <c r="CP249" s="10">
        <f t="shared" ca="1" si="1486"/>
        <v>4</v>
      </c>
      <c r="CQ249" s="10">
        <f t="shared" ca="1" si="1486"/>
        <v>5</v>
      </c>
      <c r="CR249" s="10">
        <f t="shared" ca="1" si="1486"/>
        <v>3</v>
      </c>
      <c r="CS249" s="10">
        <f t="shared" ca="1" si="1486"/>
        <v>5</v>
      </c>
      <c r="CT249" s="10">
        <f t="shared" ca="1" si="1486"/>
        <v>5</v>
      </c>
      <c r="CU249" s="10">
        <f t="shared" ca="1" si="15"/>
        <v>5</v>
      </c>
      <c r="CV249" s="1">
        <f t="shared" ref="CV249:DE249" ca="1" si="1487">IF(AS249="Strongly Disagree",1,IF(AS249="Disagree",2,IF(AS249="Neutral",3,IF(AS249="Agree",4,IF(AS249="Strongly Agree",5)))))</f>
        <v>2</v>
      </c>
      <c r="CW249" s="1">
        <f t="shared" ca="1" si="1487"/>
        <v>5</v>
      </c>
      <c r="CX249" s="1">
        <f t="shared" ca="1" si="1487"/>
        <v>5</v>
      </c>
      <c r="CY249" s="1">
        <f t="shared" ca="1" si="1487"/>
        <v>3</v>
      </c>
      <c r="CZ249" s="1">
        <f t="shared" ca="1" si="1487"/>
        <v>5</v>
      </c>
      <c r="DA249" s="1">
        <f t="shared" ca="1" si="1487"/>
        <v>5</v>
      </c>
      <c r="DB249" s="1">
        <f t="shared" ca="1" si="1487"/>
        <v>5</v>
      </c>
      <c r="DC249" s="1">
        <f t="shared" ca="1" si="1487"/>
        <v>4</v>
      </c>
      <c r="DD249" s="1">
        <f t="shared" ca="1" si="1487"/>
        <v>5</v>
      </c>
      <c r="DE249" s="1">
        <f t="shared" ca="1" si="1487"/>
        <v>5</v>
      </c>
      <c r="DG249" s="1">
        <f t="shared" ca="1" si="17"/>
        <v>1</v>
      </c>
    </row>
    <row r="250" spans="1:111" ht="15">
      <c r="A250" s="8">
        <f ca="1">IFERROR(__xludf.DUMMYFUNCTION("""COMPUTED_VALUE"""),43810.3602903935)</f>
        <v>43810.360290393503</v>
      </c>
      <c r="B250" s="1" t="str">
        <f ca="1">IFERROR(__xludf.DUMMYFUNCTION("""COMPUTED_VALUE"""),"Yes")</f>
        <v>Yes</v>
      </c>
      <c r="C250" s="3" t="str">
        <f ca="1">IFERROR(__xludf.DUMMYFUNCTION("""COMPUTED_VALUE"""),"Law Enforcement Professional  (Dispatch or other Civilian Department Member )")</f>
        <v>Law Enforcement Professional  (Dispatch or other Civilian Department Member )</v>
      </c>
      <c r="D250" s="1" t="str">
        <f ca="1">IFERROR(__xludf.DUMMYFUNCTION("""COMPUTED_VALUE"""),"7-13 years")</f>
        <v>7-13 years</v>
      </c>
      <c r="E250" s="1" t="str">
        <f ca="1">IFERROR(__xludf.DUMMYFUNCTION("""COMPUTED_VALUE"""),"Moderately")</f>
        <v>Moderately</v>
      </c>
      <c r="F250" s="1" t="str">
        <f ca="1">IFERROR(__xludf.DUMMYFUNCTION("""COMPUTED_VALUE"""),"Yes")</f>
        <v>Yes</v>
      </c>
      <c r="G250" s="1" t="str">
        <f ca="1">IFERROR(__xludf.DUMMYFUNCTION("""COMPUTED_VALUE"""),"Often")</f>
        <v>Often</v>
      </c>
      <c r="H250" s="1" t="str">
        <f ca="1">IFERROR(__xludf.DUMMYFUNCTION("""COMPUTED_VALUE"""),"A little bit")</f>
        <v>A little bit</v>
      </c>
      <c r="I250" s="1" t="str">
        <f ca="1">IFERROR(__xludf.DUMMYFUNCTION("""COMPUTED_VALUE"""),"Yes")</f>
        <v>Yes</v>
      </c>
      <c r="J250" s="1" t="str">
        <f ca="1">IFERROR(__xludf.DUMMYFUNCTION("""COMPUTED_VALUE"""),"Yes")</f>
        <v>Yes</v>
      </c>
      <c r="K250" s="1" t="str">
        <f ca="1">IFERROR(__xludf.DUMMYFUNCTION("""COMPUTED_VALUE"""),"Rarely")</f>
        <v>Rarely</v>
      </c>
      <c r="L250" s="1" t="str">
        <f ca="1">IFERROR(__xludf.DUMMYFUNCTION("""COMPUTED_VALUE"""),"Agree")</f>
        <v>Agree</v>
      </c>
      <c r="M250" s="1" t="str">
        <f ca="1">IFERROR(__xludf.DUMMYFUNCTION("""COMPUTED_VALUE"""),"Agree")</f>
        <v>Agree</v>
      </c>
      <c r="N250" s="1" t="str">
        <f ca="1">IFERROR(__xludf.DUMMYFUNCTION("""COMPUTED_VALUE"""),"Not at all")</f>
        <v>Not at all</v>
      </c>
      <c r="O250" s="1" t="str">
        <f ca="1">IFERROR(__xludf.DUMMYFUNCTION("""COMPUTED_VALUE"""),"Agree")</f>
        <v>Agree</v>
      </c>
      <c r="P250" s="1" t="str">
        <f ca="1">IFERROR(__xludf.DUMMYFUNCTION("""COMPUTED_VALUE"""),"Quite a bit")</f>
        <v>Quite a bit</v>
      </c>
      <c r="Q250" s="1" t="str">
        <f ca="1">IFERROR(__xludf.DUMMYFUNCTION("""COMPUTED_VALUE"""),"A little bit")</f>
        <v>A little bit</v>
      </c>
      <c r="R250" s="1" t="str">
        <f ca="1">IFERROR(__xludf.DUMMYFUNCTION("""COMPUTED_VALUE"""),"A little bit")</f>
        <v>A little bit</v>
      </c>
      <c r="S250" s="1" t="str">
        <f ca="1">IFERROR(__xludf.DUMMYFUNCTION("""COMPUTED_VALUE"""),"A little bit")</f>
        <v>A little bit</v>
      </c>
      <c r="T250" s="1" t="str">
        <f ca="1">IFERROR(__xludf.DUMMYFUNCTION("""COMPUTED_VALUE"""),"A little bit")</f>
        <v>A little bit</v>
      </c>
      <c r="U250" s="1" t="str">
        <f ca="1">IFERROR(__xludf.DUMMYFUNCTION("""COMPUTED_VALUE"""),"Quite a bit")</f>
        <v>Quite a bit</v>
      </c>
      <c r="V250" s="1" t="str">
        <f ca="1">IFERROR(__xludf.DUMMYFUNCTION("""COMPUTED_VALUE"""),"A little bit")</f>
        <v>A little bit</v>
      </c>
      <c r="W250" s="1" t="str">
        <f ca="1">IFERROR(__xludf.DUMMYFUNCTION("""COMPUTED_VALUE"""),"A little bit")</f>
        <v>A little bit</v>
      </c>
      <c r="X250" s="1" t="str">
        <f ca="1">IFERROR(__xludf.DUMMYFUNCTION("""COMPUTED_VALUE"""),"A little bit")</f>
        <v>A little bit</v>
      </c>
      <c r="Y250" s="1" t="str">
        <f ca="1">IFERROR(__xludf.DUMMYFUNCTION("""COMPUTED_VALUE"""),"Extremely")</f>
        <v>Extremely</v>
      </c>
      <c r="Z250" s="1" t="str">
        <f ca="1">IFERROR(__xludf.DUMMYFUNCTION("""COMPUTED_VALUE"""),"Positively")</f>
        <v>Positively</v>
      </c>
      <c r="AA250" s="1" t="str">
        <f ca="1">IFERROR(__xludf.DUMMYFUNCTION("""COMPUTED_VALUE"""),"Quite a bit")</f>
        <v>Quite a bit</v>
      </c>
      <c r="AB250" s="1" t="str">
        <f ca="1">IFERROR(__xludf.DUMMYFUNCTION("""COMPUTED_VALUE"""),"Extremely")</f>
        <v>Extremely</v>
      </c>
      <c r="AC250" s="1" t="str">
        <f ca="1">IFERROR(__xludf.DUMMYFUNCTION("""COMPUTED_VALUE"""),"Quite a bit")</f>
        <v>Quite a bit</v>
      </c>
      <c r="AD250" s="1" t="str">
        <f ca="1">IFERROR(__xludf.DUMMYFUNCTION("""COMPUTED_VALUE"""),"Not at all")</f>
        <v>Not at all</v>
      </c>
      <c r="AE250" s="1" t="str">
        <f ca="1">IFERROR(__xludf.DUMMYFUNCTION("""COMPUTED_VALUE"""),"A little bit")</f>
        <v>A little bit</v>
      </c>
      <c r="AF250" s="1" t="str">
        <f ca="1">IFERROR(__xludf.DUMMYFUNCTION("""COMPUTED_VALUE"""),"Sometimes")</f>
        <v>Sometimes</v>
      </c>
      <c r="AG250" s="1" t="str">
        <f ca="1">IFERROR(__xludf.DUMMYFUNCTION("""COMPUTED_VALUE"""),"Often")</f>
        <v>Often</v>
      </c>
      <c r="AH250" s="1" t="str">
        <f ca="1">IFERROR(__xludf.DUMMYFUNCTION("""COMPUTED_VALUE"""),"Rarely")</f>
        <v>Rarely</v>
      </c>
      <c r="AI250" s="1" t="str">
        <f ca="1">IFERROR(__xludf.DUMMYFUNCTION("""COMPUTED_VALUE"""),"Sometimes")</f>
        <v>Sometimes</v>
      </c>
      <c r="AJ250" s="1" t="str">
        <f ca="1">IFERROR(__xludf.DUMMYFUNCTION("""COMPUTED_VALUE"""),"Rarely")</f>
        <v>Rarely</v>
      </c>
      <c r="AK250" s="1" t="str">
        <f ca="1">IFERROR(__xludf.DUMMYFUNCTION("""COMPUTED_VALUE"""),"Rarely")</f>
        <v>Rarely</v>
      </c>
      <c r="AL250" s="1" t="str">
        <f ca="1">IFERROR(__xludf.DUMMYFUNCTION("""COMPUTED_VALUE"""),"Sometimes")</f>
        <v>Sometimes</v>
      </c>
      <c r="AM250" s="1" t="str">
        <f ca="1">IFERROR(__xludf.DUMMYFUNCTION("""COMPUTED_VALUE"""),"Often")</f>
        <v>Often</v>
      </c>
      <c r="AN250" s="1" t="str">
        <f ca="1">IFERROR(__xludf.DUMMYFUNCTION("""COMPUTED_VALUE"""),"Rarely")</f>
        <v>Rarely</v>
      </c>
      <c r="AO250" s="1" t="str">
        <f ca="1">IFERROR(__xludf.DUMMYFUNCTION("""COMPUTED_VALUE"""),"Rarely")</f>
        <v>Rarely</v>
      </c>
      <c r="AP250" s="1" t="str">
        <f ca="1">IFERROR(__xludf.DUMMYFUNCTION("""COMPUTED_VALUE"""),"Rarely")</f>
        <v>Rarely</v>
      </c>
      <c r="AQ250" s="1" t="str">
        <f ca="1">IFERROR(__xludf.DUMMYFUNCTION("""COMPUTED_VALUE"""),"Never")</f>
        <v>Never</v>
      </c>
      <c r="AR250" s="1" t="str">
        <f ca="1">IFERROR(__xludf.DUMMYFUNCTION("""COMPUTED_VALUE"""),"Never")</f>
        <v>Never</v>
      </c>
      <c r="AS250" s="1" t="str">
        <f ca="1">IFERROR(__xludf.DUMMYFUNCTION("""COMPUTED_VALUE"""),"Agree")</f>
        <v>Agree</v>
      </c>
      <c r="AT250" s="1" t="str">
        <f ca="1">IFERROR(__xludf.DUMMYFUNCTION("""COMPUTED_VALUE"""),"Strongly Agree")</f>
        <v>Strongly Agree</v>
      </c>
      <c r="AU250" s="1" t="str">
        <f ca="1">IFERROR(__xludf.DUMMYFUNCTION("""COMPUTED_VALUE"""),"Disagree")</f>
        <v>Disagree</v>
      </c>
      <c r="AV250" s="1" t="str">
        <f ca="1">IFERROR(__xludf.DUMMYFUNCTION("""COMPUTED_VALUE"""),"Strongly Disagree")</f>
        <v>Strongly Disagree</v>
      </c>
      <c r="AW250" s="1" t="str">
        <f ca="1">IFERROR(__xludf.DUMMYFUNCTION("""COMPUTED_VALUE"""),"Disagree")</f>
        <v>Disagree</v>
      </c>
      <c r="AX250" s="1" t="str">
        <f ca="1">IFERROR(__xludf.DUMMYFUNCTION("""COMPUTED_VALUE"""),"Agree")</f>
        <v>Agree</v>
      </c>
      <c r="AY250" s="1" t="str">
        <f ca="1">IFERROR(__xludf.DUMMYFUNCTION("""COMPUTED_VALUE"""),"Agree")</f>
        <v>Agree</v>
      </c>
      <c r="AZ250" s="1" t="str">
        <f ca="1">IFERROR(__xludf.DUMMYFUNCTION("""COMPUTED_VALUE"""),"Disagree")</f>
        <v>Disagree</v>
      </c>
      <c r="BA250" s="1" t="str">
        <f ca="1">IFERROR(__xludf.DUMMYFUNCTION("""COMPUTED_VALUE"""),"Strongly Agree")</f>
        <v>Strongly Agree</v>
      </c>
      <c r="BB250" s="1" t="str">
        <f ca="1">IFERROR(__xludf.DUMMYFUNCTION("""COMPUTED_VALUE"""),"Agree")</f>
        <v>Agree</v>
      </c>
      <c r="BC250" s="1" t="str">
        <f ca="1">IFERROR(__xludf.DUMMYFUNCTION("""COMPUTED_VALUE"""),"Join in Positive/ Healthy Family Activities, Exercise, Meditation/ Mindfulness, Talk to others outside of the department about your hard shift")</f>
        <v>Join in Positive/ Healthy Family Activities, Exercise, Meditation/ Mindfulness, Talk to others outside of the department about your hard shift</v>
      </c>
      <c r="BD250" s="1" t="str">
        <f ca="1">IFERROR(__xludf.DUMMYFUNCTION("""COMPUTED_VALUE"""),"Never")</f>
        <v>Never</v>
      </c>
      <c r="BF250" s="1">
        <f t="shared" ca="1" si="0"/>
        <v>2</v>
      </c>
      <c r="BG250" s="7">
        <f t="shared" ca="1" si="1"/>
        <v>2</v>
      </c>
      <c r="BH250" s="1">
        <f t="shared" ca="1" si="2"/>
        <v>3</v>
      </c>
      <c r="BI250" s="10">
        <f t="shared" ca="1" si="3"/>
        <v>1</v>
      </c>
      <c r="BJ250" s="10">
        <f t="shared" ca="1" si="4"/>
        <v>4</v>
      </c>
      <c r="BK250" s="10">
        <f t="shared" ca="1" si="5"/>
        <v>2</v>
      </c>
      <c r="BL250" s="10">
        <f t="shared" ref="BL250:BM250" ca="1" si="1488">IF(I250="Yes",1,IF(I250="No",2))</f>
        <v>1</v>
      </c>
      <c r="BM250" s="10">
        <f t="shared" ca="1" si="1488"/>
        <v>1</v>
      </c>
      <c r="BN250" s="10">
        <f t="shared" ca="1" si="7"/>
        <v>2</v>
      </c>
      <c r="BO250" s="10">
        <f t="shared" ref="BO250:BP250" ca="1" si="1489">IF(L250="Strongly Disagree",1,IF(L250="Disagree",2,IF(L250="Neutral",3,IF(L250="Agree",4,IF(L250="Strongly Agree",5)))))</f>
        <v>4</v>
      </c>
      <c r="BP250" s="10">
        <f t="shared" ca="1" si="1489"/>
        <v>4</v>
      </c>
      <c r="BQ250" s="10">
        <f t="shared" ca="1" si="9"/>
        <v>1</v>
      </c>
      <c r="BR250" s="1">
        <f t="shared" ca="1" si="10"/>
        <v>4</v>
      </c>
      <c r="BS250" s="10">
        <f t="shared" ref="BS250:CB250" ca="1" si="1490">IF(P250="Not at all",1,IF(P250="A little bit",2,IF(P250="Moderately",3,IF(P250="Quite a bit",4,IF(P250="Extremely",5)))))</f>
        <v>4</v>
      </c>
      <c r="BT250" s="10">
        <f t="shared" ca="1" si="1490"/>
        <v>2</v>
      </c>
      <c r="BU250" s="10">
        <f t="shared" ca="1" si="1490"/>
        <v>2</v>
      </c>
      <c r="BV250" s="10">
        <f t="shared" ca="1" si="1490"/>
        <v>2</v>
      </c>
      <c r="BW250" s="10">
        <f t="shared" ca="1" si="1490"/>
        <v>2</v>
      </c>
      <c r="BX250" s="10">
        <f t="shared" ca="1" si="1490"/>
        <v>4</v>
      </c>
      <c r="BY250" s="10">
        <f t="shared" ca="1" si="1490"/>
        <v>2</v>
      </c>
      <c r="BZ250" s="10">
        <f t="shared" ca="1" si="1490"/>
        <v>2</v>
      </c>
      <c r="CA250" s="10">
        <f t="shared" ca="1" si="1490"/>
        <v>2</v>
      </c>
      <c r="CB250" s="10">
        <f t="shared" ca="1" si="1490"/>
        <v>5</v>
      </c>
      <c r="CC250" s="10">
        <f t="shared" ca="1" si="12"/>
        <v>2</v>
      </c>
      <c r="CD250" s="10">
        <f t="shared" ref="CD250:CH250" ca="1" si="1491">IF(AA250="Not at all",1,IF(AA250="A little bit",2,IF(AA250="Moderately",3,IF(AA250="Quite a bit",4,IF(AA250="Extremely",5)))))</f>
        <v>4</v>
      </c>
      <c r="CE250" s="10">
        <f t="shared" ca="1" si="1491"/>
        <v>5</v>
      </c>
      <c r="CF250" s="10">
        <f t="shared" ca="1" si="1491"/>
        <v>4</v>
      </c>
      <c r="CG250" s="10">
        <f t="shared" ca="1" si="1491"/>
        <v>1</v>
      </c>
      <c r="CH250" s="10">
        <f t="shared" ca="1" si="1491"/>
        <v>2</v>
      </c>
      <c r="CI250" s="10">
        <f t="shared" ref="CI250:CT250" ca="1" si="1492">IF(AF250="Never",1,IF(AF250="Rarely",2,IF(AF250="Sometimes",3,IF(AF250="Often",4,IF(AF250="Very Often",5)))))</f>
        <v>3</v>
      </c>
      <c r="CJ250" s="10">
        <f t="shared" ca="1" si="1492"/>
        <v>4</v>
      </c>
      <c r="CK250" s="10">
        <f t="shared" ca="1" si="1492"/>
        <v>2</v>
      </c>
      <c r="CL250" s="10">
        <f t="shared" ca="1" si="1492"/>
        <v>3</v>
      </c>
      <c r="CM250" s="10">
        <f t="shared" ca="1" si="1492"/>
        <v>2</v>
      </c>
      <c r="CN250" s="10">
        <f t="shared" ca="1" si="1492"/>
        <v>2</v>
      </c>
      <c r="CO250" s="10">
        <f t="shared" ca="1" si="1492"/>
        <v>3</v>
      </c>
      <c r="CP250" s="10">
        <f t="shared" ca="1" si="1492"/>
        <v>4</v>
      </c>
      <c r="CQ250" s="10">
        <f t="shared" ca="1" si="1492"/>
        <v>2</v>
      </c>
      <c r="CR250" s="10">
        <f t="shared" ca="1" si="1492"/>
        <v>2</v>
      </c>
      <c r="CS250" s="10">
        <f t="shared" ca="1" si="1492"/>
        <v>2</v>
      </c>
      <c r="CT250" s="10">
        <f t="shared" ca="1" si="1492"/>
        <v>1</v>
      </c>
      <c r="CU250" s="10">
        <f t="shared" ca="1" si="15"/>
        <v>1</v>
      </c>
      <c r="CV250" s="1">
        <f t="shared" ref="CV250:DE250" ca="1" si="1493">IF(AS250="Strongly Disagree",1,IF(AS250="Disagree",2,IF(AS250="Neutral",3,IF(AS250="Agree",4,IF(AS250="Strongly Agree",5)))))</f>
        <v>4</v>
      </c>
      <c r="CW250" s="1">
        <f t="shared" ca="1" si="1493"/>
        <v>5</v>
      </c>
      <c r="CX250" s="1">
        <f t="shared" ca="1" si="1493"/>
        <v>2</v>
      </c>
      <c r="CY250" s="1">
        <f t="shared" ca="1" si="1493"/>
        <v>1</v>
      </c>
      <c r="CZ250" s="1">
        <f t="shared" ca="1" si="1493"/>
        <v>2</v>
      </c>
      <c r="DA250" s="1">
        <f t="shared" ca="1" si="1493"/>
        <v>4</v>
      </c>
      <c r="DB250" s="1">
        <f t="shared" ca="1" si="1493"/>
        <v>4</v>
      </c>
      <c r="DC250" s="1">
        <f t="shared" ca="1" si="1493"/>
        <v>2</v>
      </c>
      <c r="DD250" s="1">
        <f t="shared" ca="1" si="1493"/>
        <v>5</v>
      </c>
      <c r="DE250" s="1">
        <f t="shared" ca="1" si="1493"/>
        <v>4</v>
      </c>
      <c r="DG250" s="1">
        <f t="shared" ca="1" si="17"/>
        <v>1</v>
      </c>
    </row>
    <row r="251" spans="1:111" ht="15">
      <c r="A251" s="8">
        <f ca="1">IFERROR(__xludf.DUMMYFUNCTION("""COMPUTED_VALUE"""),43810.5557253125)</f>
        <v>43810.555725312501</v>
      </c>
      <c r="B251" s="1" t="str">
        <f ca="1">IFERROR(__xludf.DUMMYFUNCTION("""COMPUTED_VALUE"""),"Yes")</f>
        <v>Yes</v>
      </c>
      <c r="C251" s="3" t="str">
        <f ca="1">IFERROR(__xludf.DUMMYFUNCTION("""COMPUTED_VALUE"""),"Sworn Officer")</f>
        <v>Sworn Officer</v>
      </c>
      <c r="D251" s="1" t="str">
        <f ca="1">IFERROR(__xludf.DUMMYFUNCTION("""COMPUTED_VALUE"""),"20+ years")</f>
        <v>20+ years</v>
      </c>
      <c r="E251" s="1" t="str">
        <f ca="1">IFERROR(__xludf.DUMMYFUNCTION("""COMPUTED_VALUE"""),"Moderately")</f>
        <v>Moderately</v>
      </c>
      <c r="F251" s="1" t="str">
        <f ca="1">IFERROR(__xludf.DUMMYFUNCTION("""COMPUTED_VALUE"""),"Yes")</f>
        <v>Yes</v>
      </c>
      <c r="G251" s="1" t="str">
        <f ca="1">IFERROR(__xludf.DUMMYFUNCTION("""COMPUTED_VALUE"""),"Rarely")</f>
        <v>Rarely</v>
      </c>
      <c r="H251" s="1" t="str">
        <f ca="1">IFERROR(__xludf.DUMMYFUNCTION("""COMPUTED_VALUE"""),"Moderately")</f>
        <v>Moderately</v>
      </c>
      <c r="I251" s="1" t="str">
        <f ca="1">IFERROR(__xludf.DUMMYFUNCTION("""COMPUTED_VALUE"""),"Yes")</f>
        <v>Yes</v>
      </c>
      <c r="J251" s="1" t="str">
        <f ca="1">IFERROR(__xludf.DUMMYFUNCTION("""COMPUTED_VALUE"""),"Yes")</f>
        <v>Yes</v>
      </c>
      <c r="K251" s="1" t="str">
        <f ca="1">IFERROR(__xludf.DUMMYFUNCTION("""COMPUTED_VALUE"""),"Rarely")</f>
        <v>Rarely</v>
      </c>
      <c r="L251" s="1" t="str">
        <f ca="1">IFERROR(__xludf.DUMMYFUNCTION("""COMPUTED_VALUE"""),"Neutral")</f>
        <v>Neutral</v>
      </c>
      <c r="M251" s="1" t="str">
        <f ca="1">IFERROR(__xludf.DUMMYFUNCTION("""COMPUTED_VALUE"""),"Neutral")</f>
        <v>Neutral</v>
      </c>
      <c r="N251" s="1" t="str">
        <f ca="1">IFERROR(__xludf.DUMMYFUNCTION("""COMPUTED_VALUE"""),"Not at all")</f>
        <v>Not at all</v>
      </c>
      <c r="O251" s="1" t="str">
        <f ca="1">IFERROR(__xludf.DUMMYFUNCTION("""COMPUTED_VALUE"""),"Neutral")</f>
        <v>Neutral</v>
      </c>
      <c r="P251" s="1" t="str">
        <f ca="1">IFERROR(__xludf.DUMMYFUNCTION("""COMPUTED_VALUE"""),"Moderately")</f>
        <v>Moderately</v>
      </c>
      <c r="Q251" s="1" t="str">
        <f ca="1">IFERROR(__xludf.DUMMYFUNCTION("""COMPUTED_VALUE"""),"Not at all")</f>
        <v>Not at all</v>
      </c>
      <c r="R251" s="1" t="str">
        <f ca="1">IFERROR(__xludf.DUMMYFUNCTION("""COMPUTED_VALUE"""),"Not at all")</f>
        <v>Not at all</v>
      </c>
      <c r="S251" s="1" t="str">
        <f ca="1">IFERROR(__xludf.DUMMYFUNCTION("""COMPUTED_VALUE"""),"Not at all")</f>
        <v>Not at all</v>
      </c>
      <c r="T251" s="1" t="str">
        <f ca="1">IFERROR(__xludf.DUMMYFUNCTION("""COMPUTED_VALUE"""),"Not at all")</f>
        <v>Not at all</v>
      </c>
      <c r="U251" s="1" t="str">
        <f ca="1">IFERROR(__xludf.DUMMYFUNCTION("""COMPUTED_VALUE"""),"Quite a bit")</f>
        <v>Quite a bit</v>
      </c>
      <c r="V251" s="1" t="str">
        <f ca="1">IFERROR(__xludf.DUMMYFUNCTION("""COMPUTED_VALUE"""),"A little bit")</f>
        <v>A little bit</v>
      </c>
      <c r="W251" s="1" t="str">
        <f ca="1">IFERROR(__xludf.DUMMYFUNCTION("""COMPUTED_VALUE"""),"Not at all")</f>
        <v>Not at all</v>
      </c>
      <c r="X251" s="1" t="str">
        <f ca="1">IFERROR(__xludf.DUMMYFUNCTION("""COMPUTED_VALUE"""),"Not at all")</f>
        <v>Not at all</v>
      </c>
      <c r="Y251" s="1" t="str">
        <f ca="1">IFERROR(__xludf.DUMMYFUNCTION("""COMPUTED_VALUE"""),"A little bit")</f>
        <v>A little bit</v>
      </c>
      <c r="Z251" s="1" t="str">
        <f ca="1">IFERROR(__xludf.DUMMYFUNCTION("""COMPUTED_VALUE"""),"Negatively")</f>
        <v>Negatively</v>
      </c>
      <c r="AA251" s="1" t="str">
        <f ca="1">IFERROR(__xludf.DUMMYFUNCTION("""COMPUTED_VALUE"""),"Not at all")</f>
        <v>Not at all</v>
      </c>
      <c r="AB251" s="1" t="str">
        <f ca="1">IFERROR(__xludf.DUMMYFUNCTION("""COMPUTED_VALUE"""),"A little bit")</f>
        <v>A little bit</v>
      </c>
      <c r="AC251" s="1" t="str">
        <f ca="1">IFERROR(__xludf.DUMMYFUNCTION("""COMPUTED_VALUE"""),"A little bit")</f>
        <v>A little bit</v>
      </c>
      <c r="AD251" s="1" t="str">
        <f ca="1">IFERROR(__xludf.DUMMYFUNCTION("""COMPUTED_VALUE"""),"Moderately")</f>
        <v>Moderately</v>
      </c>
      <c r="AE251" s="1" t="str">
        <f ca="1">IFERROR(__xludf.DUMMYFUNCTION("""COMPUTED_VALUE"""),"Not at all")</f>
        <v>Not at all</v>
      </c>
      <c r="AF251" s="1" t="str">
        <f ca="1">IFERROR(__xludf.DUMMYFUNCTION("""COMPUTED_VALUE"""),"Rarely")</f>
        <v>Rarely</v>
      </c>
      <c r="AG251" s="1" t="str">
        <f ca="1">IFERROR(__xludf.DUMMYFUNCTION("""COMPUTED_VALUE"""),"Sometimes")</f>
        <v>Sometimes</v>
      </c>
      <c r="AH251" s="1" t="str">
        <f ca="1">IFERROR(__xludf.DUMMYFUNCTION("""COMPUTED_VALUE"""),"Never")</f>
        <v>Never</v>
      </c>
      <c r="AI251" s="1" t="str">
        <f ca="1">IFERROR(__xludf.DUMMYFUNCTION("""COMPUTED_VALUE"""),"Sometimes")</f>
        <v>Sometimes</v>
      </c>
      <c r="AJ251" s="1" t="str">
        <f ca="1">IFERROR(__xludf.DUMMYFUNCTION("""COMPUTED_VALUE"""),"Rarely")</f>
        <v>Rarely</v>
      </c>
      <c r="AK251" s="1" t="str">
        <f ca="1">IFERROR(__xludf.DUMMYFUNCTION("""COMPUTED_VALUE"""),"Sometimes")</f>
        <v>Sometimes</v>
      </c>
      <c r="AL251" s="1" t="str">
        <f ca="1">IFERROR(__xludf.DUMMYFUNCTION("""COMPUTED_VALUE"""),"Rarely")</f>
        <v>Rarely</v>
      </c>
      <c r="AM251" s="1" t="str">
        <f ca="1">IFERROR(__xludf.DUMMYFUNCTION("""COMPUTED_VALUE"""),"Rarely")</f>
        <v>Rarely</v>
      </c>
      <c r="AN251" s="1" t="str">
        <f ca="1">IFERROR(__xludf.DUMMYFUNCTION("""COMPUTED_VALUE"""),"Rarely")</f>
        <v>Rarely</v>
      </c>
      <c r="AO251" s="1" t="str">
        <f ca="1">IFERROR(__xludf.DUMMYFUNCTION("""COMPUTED_VALUE"""),"Rarely")</f>
        <v>Rarely</v>
      </c>
      <c r="AP251" s="1" t="str">
        <f ca="1">IFERROR(__xludf.DUMMYFUNCTION("""COMPUTED_VALUE"""),"Rarely")</f>
        <v>Rarely</v>
      </c>
      <c r="AQ251" s="1" t="str">
        <f ca="1">IFERROR(__xludf.DUMMYFUNCTION("""COMPUTED_VALUE"""),"Never")</f>
        <v>Never</v>
      </c>
      <c r="AR251" s="1" t="str">
        <f ca="1">IFERROR(__xludf.DUMMYFUNCTION("""COMPUTED_VALUE"""),"Never")</f>
        <v>Never</v>
      </c>
      <c r="AS251" s="1" t="str">
        <f ca="1">IFERROR(__xludf.DUMMYFUNCTION("""COMPUTED_VALUE"""),"Strongly Disagree")</f>
        <v>Strongly Disagree</v>
      </c>
      <c r="AT251" s="1" t="str">
        <f ca="1">IFERROR(__xludf.DUMMYFUNCTION("""COMPUTED_VALUE"""),"Disagree")</f>
        <v>Disagree</v>
      </c>
      <c r="AU251" s="1" t="str">
        <f ca="1">IFERROR(__xludf.DUMMYFUNCTION("""COMPUTED_VALUE"""),"Neutral")</f>
        <v>Neutral</v>
      </c>
      <c r="AV251" s="1" t="str">
        <f ca="1">IFERROR(__xludf.DUMMYFUNCTION("""COMPUTED_VALUE"""),"Neutral")</f>
        <v>Neutral</v>
      </c>
      <c r="AW251" s="1" t="str">
        <f ca="1">IFERROR(__xludf.DUMMYFUNCTION("""COMPUTED_VALUE"""),"Agree")</f>
        <v>Agree</v>
      </c>
      <c r="AX251" s="1" t="str">
        <f ca="1">IFERROR(__xludf.DUMMYFUNCTION("""COMPUTED_VALUE"""),"Neutral")</f>
        <v>Neutral</v>
      </c>
      <c r="AY251" s="1" t="str">
        <f ca="1">IFERROR(__xludf.DUMMYFUNCTION("""COMPUTED_VALUE"""),"Neutral")</f>
        <v>Neutral</v>
      </c>
      <c r="AZ251" s="1" t="str">
        <f ca="1">IFERROR(__xludf.DUMMYFUNCTION("""COMPUTED_VALUE"""),"Neutral")</f>
        <v>Neutral</v>
      </c>
      <c r="BA251" s="1" t="str">
        <f ca="1">IFERROR(__xludf.DUMMYFUNCTION("""COMPUTED_VALUE"""),"Neutral")</f>
        <v>Neutral</v>
      </c>
      <c r="BB251" s="1" t="str">
        <f ca="1">IFERROR(__xludf.DUMMYFUNCTION("""COMPUTED_VALUE"""),"Disagree")</f>
        <v>Disagree</v>
      </c>
      <c r="BC251" s="1" t="str">
        <f ca="1">IFERROR(__xludf.DUMMYFUNCTION("""COMPUTED_VALUE"""),"Join in Positive/ Healthy Family Activities, Exercise, Talk to others outside of the department about your hard shift, Participate in Healthy Recreation/Hobbies, Talk to only those inside the department about your hard shift")</f>
        <v>Join in Positive/ Healthy Family Activities, Exercise, Talk to others outside of the department about your hard shift, Participate in Healthy Recreation/Hobbies, Talk to only those inside the department about your hard shift</v>
      </c>
      <c r="BD251" s="1" t="str">
        <f ca="1">IFERROR(__xludf.DUMMYFUNCTION("""COMPUTED_VALUE"""),"Rarely")</f>
        <v>Rarely</v>
      </c>
      <c r="BF251" s="1">
        <f t="shared" ca="1" si="0"/>
        <v>1</v>
      </c>
      <c r="BG251" s="7">
        <f t="shared" ca="1" si="1"/>
        <v>4</v>
      </c>
      <c r="BH251" s="1">
        <f t="shared" ca="1" si="2"/>
        <v>3</v>
      </c>
      <c r="BI251" s="10">
        <f t="shared" ca="1" si="3"/>
        <v>1</v>
      </c>
      <c r="BJ251" s="10">
        <f t="shared" ca="1" si="4"/>
        <v>2</v>
      </c>
      <c r="BK251" s="10">
        <f t="shared" ca="1" si="5"/>
        <v>3</v>
      </c>
      <c r="BL251" s="10">
        <f t="shared" ref="BL251:BM251" ca="1" si="1494">IF(I251="Yes",1,IF(I251="No",2))</f>
        <v>1</v>
      </c>
      <c r="BM251" s="10">
        <f t="shared" ca="1" si="1494"/>
        <v>1</v>
      </c>
      <c r="BN251" s="10">
        <f t="shared" ca="1" si="7"/>
        <v>2</v>
      </c>
      <c r="BO251" s="10">
        <f t="shared" ref="BO251:BP251" ca="1" si="1495">IF(L251="Strongly Disagree",1,IF(L251="Disagree",2,IF(L251="Neutral",3,IF(L251="Agree",4,IF(L251="Strongly Agree",5)))))</f>
        <v>3</v>
      </c>
      <c r="BP251" s="10">
        <f t="shared" ca="1" si="1495"/>
        <v>3</v>
      </c>
      <c r="BQ251" s="10">
        <f t="shared" ca="1" si="9"/>
        <v>1</v>
      </c>
      <c r="BR251" s="1">
        <f t="shared" ca="1" si="10"/>
        <v>3</v>
      </c>
      <c r="BS251" s="10">
        <f t="shared" ref="BS251:CB251" ca="1" si="1496">IF(P251="Not at all",1,IF(P251="A little bit",2,IF(P251="Moderately",3,IF(P251="Quite a bit",4,IF(P251="Extremely",5)))))</f>
        <v>3</v>
      </c>
      <c r="BT251" s="10">
        <f t="shared" ca="1" si="1496"/>
        <v>1</v>
      </c>
      <c r="BU251" s="10">
        <f t="shared" ca="1" si="1496"/>
        <v>1</v>
      </c>
      <c r="BV251" s="10">
        <f t="shared" ca="1" si="1496"/>
        <v>1</v>
      </c>
      <c r="BW251" s="10">
        <f t="shared" ca="1" si="1496"/>
        <v>1</v>
      </c>
      <c r="BX251" s="10">
        <f t="shared" ca="1" si="1496"/>
        <v>4</v>
      </c>
      <c r="BY251" s="10">
        <f t="shared" ca="1" si="1496"/>
        <v>2</v>
      </c>
      <c r="BZ251" s="10">
        <f t="shared" ca="1" si="1496"/>
        <v>1</v>
      </c>
      <c r="CA251" s="10">
        <f t="shared" ca="1" si="1496"/>
        <v>1</v>
      </c>
      <c r="CB251" s="10">
        <f t="shared" ca="1" si="1496"/>
        <v>2</v>
      </c>
      <c r="CC251" s="10">
        <f t="shared" ca="1" si="12"/>
        <v>1</v>
      </c>
      <c r="CD251" s="10">
        <f t="shared" ref="CD251:CH251" ca="1" si="1497">IF(AA251="Not at all",1,IF(AA251="A little bit",2,IF(AA251="Moderately",3,IF(AA251="Quite a bit",4,IF(AA251="Extremely",5)))))</f>
        <v>1</v>
      </c>
      <c r="CE251" s="10">
        <f t="shared" ca="1" si="1497"/>
        <v>2</v>
      </c>
      <c r="CF251" s="10">
        <f t="shared" ca="1" si="1497"/>
        <v>2</v>
      </c>
      <c r="CG251" s="10">
        <f t="shared" ca="1" si="1497"/>
        <v>3</v>
      </c>
      <c r="CH251" s="10">
        <f t="shared" ca="1" si="1497"/>
        <v>1</v>
      </c>
      <c r="CI251" s="10">
        <f t="shared" ref="CI251:CT251" ca="1" si="1498">IF(AF251="Never",1,IF(AF251="Rarely",2,IF(AF251="Sometimes",3,IF(AF251="Often",4,IF(AF251="Very Often",5)))))</f>
        <v>2</v>
      </c>
      <c r="CJ251" s="10">
        <f t="shared" ca="1" si="1498"/>
        <v>3</v>
      </c>
      <c r="CK251" s="10">
        <f t="shared" ca="1" si="1498"/>
        <v>1</v>
      </c>
      <c r="CL251" s="10">
        <f t="shared" ca="1" si="1498"/>
        <v>3</v>
      </c>
      <c r="CM251" s="10">
        <f t="shared" ca="1" si="1498"/>
        <v>2</v>
      </c>
      <c r="CN251" s="10">
        <f t="shared" ca="1" si="1498"/>
        <v>3</v>
      </c>
      <c r="CO251" s="10">
        <f t="shared" ca="1" si="1498"/>
        <v>2</v>
      </c>
      <c r="CP251" s="10">
        <f t="shared" ca="1" si="1498"/>
        <v>2</v>
      </c>
      <c r="CQ251" s="10">
        <f t="shared" ca="1" si="1498"/>
        <v>2</v>
      </c>
      <c r="CR251" s="10">
        <f t="shared" ca="1" si="1498"/>
        <v>2</v>
      </c>
      <c r="CS251" s="10">
        <f t="shared" ca="1" si="1498"/>
        <v>2</v>
      </c>
      <c r="CT251" s="10">
        <f t="shared" ca="1" si="1498"/>
        <v>1</v>
      </c>
      <c r="CU251" s="10">
        <f t="shared" ca="1" si="15"/>
        <v>1</v>
      </c>
      <c r="CV251" s="1">
        <f t="shared" ref="CV251:DE251" ca="1" si="1499">IF(AS251="Strongly Disagree",1,IF(AS251="Disagree",2,IF(AS251="Neutral",3,IF(AS251="Agree",4,IF(AS251="Strongly Agree",5)))))</f>
        <v>1</v>
      </c>
      <c r="CW251" s="1">
        <f t="shared" ca="1" si="1499"/>
        <v>2</v>
      </c>
      <c r="CX251" s="1">
        <f t="shared" ca="1" si="1499"/>
        <v>3</v>
      </c>
      <c r="CY251" s="1">
        <f t="shared" ca="1" si="1499"/>
        <v>3</v>
      </c>
      <c r="CZ251" s="1">
        <f t="shared" ca="1" si="1499"/>
        <v>4</v>
      </c>
      <c r="DA251" s="1">
        <f t="shared" ca="1" si="1499"/>
        <v>3</v>
      </c>
      <c r="DB251" s="1">
        <f t="shared" ca="1" si="1499"/>
        <v>3</v>
      </c>
      <c r="DC251" s="1">
        <f t="shared" ca="1" si="1499"/>
        <v>3</v>
      </c>
      <c r="DD251" s="1">
        <f t="shared" ca="1" si="1499"/>
        <v>3</v>
      </c>
      <c r="DE251" s="1">
        <f t="shared" ca="1" si="1499"/>
        <v>2</v>
      </c>
      <c r="DG251" s="1">
        <f t="shared" ca="1" si="17"/>
        <v>2</v>
      </c>
    </row>
    <row r="252" spans="1:111" ht="15">
      <c r="A252" s="8">
        <f ca="1">IFERROR(__xludf.DUMMYFUNCTION("""COMPUTED_VALUE"""),43810.7328928356)</f>
        <v>43810.7328928356</v>
      </c>
      <c r="B252" s="1" t="str">
        <f ca="1">IFERROR(__xludf.DUMMYFUNCTION("""COMPUTED_VALUE"""),"Yes")</f>
        <v>Yes</v>
      </c>
      <c r="C252" s="3" t="str">
        <f ca="1">IFERROR(__xludf.DUMMYFUNCTION("""COMPUTED_VALUE"""),"Sworn Officer")</f>
        <v>Sworn Officer</v>
      </c>
      <c r="D252" s="1" t="str">
        <f ca="1">IFERROR(__xludf.DUMMYFUNCTION("""COMPUTED_VALUE"""),"1-6 years")</f>
        <v>1-6 years</v>
      </c>
      <c r="E252" s="1" t="str">
        <f ca="1">IFERROR(__xludf.DUMMYFUNCTION("""COMPUTED_VALUE"""),"Moderately")</f>
        <v>Moderately</v>
      </c>
      <c r="F252" s="1" t="str">
        <f ca="1">IFERROR(__xludf.DUMMYFUNCTION("""COMPUTED_VALUE"""),"Yes")</f>
        <v>Yes</v>
      </c>
      <c r="G252" s="1" t="str">
        <f ca="1">IFERROR(__xludf.DUMMYFUNCTION("""COMPUTED_VALUE"""),"Sometimes")</f>
        <v>Sometimes</v>
      </c>
      <c r="H252" s="1" t="str">
        <f ca="1">IFERROR(__xludf.DUMMYFUNCTION("""COMPUTED_VALUE"""),"A little bit")</f>
        <v>A little bit</v>
      </c>
      <c r="I252" s="1" t="str">
        <f ca="1">IFERROR(__xludf.DUMMYFUNCTION("""COMPUTED_VALUE"""),"Yes")</f>
        <v>Yes</v>
      </c>
      <c r="J252" s="1" t="str">
        <f ca="1">IFERROR(__xludf.DUMMYFUNCTION("""COMPUTED_VALUE"""),"Yes")</f>
        <v>Yes</v>
      </c>
      <c r="K252" s="1" t="str">
        <f ca="1">IFERROR(__xludf.DUMMYFUNCTION("""COMPUTED_VALUE"""),"Sometimes")</f>
        <v>Sometimes</v>
      </c>
      <c r="L252" s="1" t="str">
        <f ca="1">IFERROR(__xludf.DUMMYFUNCTION("""COMPUTED_VALUE"""),"Strongly Agree")</f>
        <v>Strongly Agree</v>
      </c>
      <c r="M252" s="1" t="str">
        <f ca="1">IFERROR(__xludf.DUMMYFUNCTION("""COMPUTED_VALUE"""),"Neutral")</f>
        <v>Neutral</v>
      </c>
      <c r="N252" s="1" t="str">
        <f ca="1">IFERROR(__xludf.DUMMYFUNCTION("""COMPUTED_VALUE"""),"A little bit")</f>
        <v>A little bit</v>
      </c>
      <c r="O252" s="1" t="str">
        <f ca="1">IFERROR(__xludf.DUMMYFUNCTION("""COMPUTED_VALUE"""),"Neutral")</f>
        <v>Neutral</v>
      </c>
      <c r="P252" s="1" t="str">
        <f ca="1">IFERROR(__xludf.DUMMYFUNCTION("""COMPUTED_VALUE"""),"Quite a bit")</f>
        <v>Quite a bit</v>
      </c>
      <c r="Q252" s="1" t="str">
        <f ca="1">IFERROR(__xludf.DUMMYFUNCTION("""COMPUTED_VALUE"""),"Quite a bit")</f>
        <v>Quite a bit</v>
      </c>
      <c r="R252" s="1" t="str">
        <f ca="1">IFERROR(__xludf.DUMMYFUNCTION("""COMPUTED_VALUE"""),"Quite a bit")</f>
        <v>Quite a bit</v>
      </c>
      <c r="S252" s="1" t="str">
        <f ca="1">IFERROR(__xludf.DUMMYFUNCTION("""COMPUTED_VALUE"""),"A little bit")</f>
        <v>A little bit</v>
      </c>
      <c r="T252" s="1" t="str">
        <f ca="1">IFERROR(__xludf.DUMMYFUNCTION("""COMPUTED_VALUE"""),"A little bit")</f>
        <v>A little bit</v>
      </c>
      <c r="U252" s="1" t="str">
        <f ca="1">IFERROR(__xludf.DUMMYFUNCTION("""COMPUTED_VALUE"""),"Moderately")</f>
        <v>Moderately</v>
      </c>
      <c r="V252" s="1" t="str">
        <f ca="1">IFERROR(__xludf.DUMMYFUNCTION("""COMPUTED_VALUE"""),"Moderately")</f>
        <v>Moderately</v>
      </c>
      <c r="W252" s="1" t="str">
        <f ca="1">IFERROR(__xludf.DUMMYFUNCTION("""COMPUTED_VALUE"""),"A little bit")</f>
        <v>A little bit</v>
      </c>
      <c r="X252" s="1" t="str">
        <f ca="1">IFERROR(__xludf.DUMMYFUNCTION("""COMPUTED_VALUE"""),"A little bit")</f>
        <v>A little bit</v>
      </c>
      <c r="Y252" s="1" t="str">
        <f ca="1">IFERROR(__xludf.DUMMYFUNCTION("""COMPUTED_VALUE"""),"Moderately")</f>
        <v>Moderately</v>
      </c>
      <c r="Z252" s="1" t="str">
        <f ca="1">IFERROR(__xludf.DUMMYFUNCTION("""COMPUTED_VALUE"""),"Negatively")</f>
        <v>Negatively</v>
      </c>
      <c r="AA252" s="1" t="str">
        <f ca="1">IFERROR(__xludf.DUMMYFUNCTION("""COMPUTED_VALUE"""),"A little bit")</f>
        <v>A little bit</v>
      </c>
      <c r="AB252" s="1" t="str">
        <f ca="1">IFERROR(__xludf.DUMMYFUNCTION("""COMPUTED_VALUE"""),"Moderately")</f>
        <v>Moderately</v>
      </c>
      <c r="AC252" s="1" t="str">
        <f ca="1">IFERROR(__xludf.DUMMYFUNCTION("""COMPUTED_VALUE"""),"Moderately")</f>
        <v>Moderately</v>
      </c>
      <c r="AD252" s="1" t="str">
        <f ca="1">IFERROR(__xludf.DUMMYFUNCTION("""COMPUTED_VALUE"""),"A little bit")</f>
        <v>A little bit</v>
      </c>
      <c r="AE252" s="1" t="str">
        <f ca="1">IFERROR(__xludf.DUMMYFUNCTION("""COMPUTED_VALUE"""),"A little bit")</f>
        <v>A little bit</v>
      </c>
      <c r="AF252" s="1" t="str">
        <f ca="1">IFERROR(__xludf.DUMMYFUNCTION("""COMPUTED_VALUE"""),"Sometimes")</f>
        <v>Sometimes</v>
      </c>
      <c r="AG252" s="1" t="str">
        <f ca="1">IFERROR(__xludf.DUMMYFUNCTION("""COMPUTED_VALUE"""),"Sometimes")</f>
        <v>Sometimes</v>
      </c>
      <c r="AH252" s="1" t="str">
        <f ca="1">IFERROR(__xludf.DUMMYFUNCTION("""COMPUTED_VALUE"""),"Rarely")</f>
        <v>Rarely</v>
      </c>
      <c r="AI252" s="1" t="str">
        <f ca="1">IFERROR(__xludf.DUMMYFUNCTION("""COMPUTED_VALUE"""),"Sometimes")</f>
        <v>Sometimes</v>
      </c>
      <c r="AJ252" s="1" t="str">
        <f ca="1">IFERROR(__xludf.DUMMYFUNCTION("""COMPUTED_VALUE"""),"Rarely")</f>
        <v>Rarely</v>
      </c>
      <c r="AK252" s="1" t="str">
        <f ca="1">IFERROR(__xludf.DUMMYFUNCTION("""COMPUTED_VALUE"""),"Rarely")</f>
        <v>Rarely</v>
      </c>
      <c r="AL252" s="1" t="str">
        <f ca="1">IFERROR(__xludf.DUMMYFUNCTION("""COMPUTED_VALUE"""),"Rarely")</f>
        <v>Rarely</v>
      </c>
      <c r="AM252" s="1" t="str">
        <f ca="1">IFERROR(__xludf.DUMMYFUNCTION("""COMPUTED_VALUE"""),"Rarely")</f>
        <v>Rarely</v>
      </c>
      <c r="AN252" s="1" t="str">
        <f ca="1">IFERROR(__xludf.DUMMYFUNCTION("""COMPUTED_VALUE"""),"Never")</f>
        <v>Never</v>
      </c>
      <c r="AO252" s="1" t="str">
        <f ca="1">IFERROR(__xludf.DUMMYFUNCTION("""COMPUTED_VALUE"""),"Rarely")</f>
        <v>Rarely</v>
      </c>
      <c r="AP252" s="1" t="str">
        <f ca="1">IFERROR(__xludf.DUMMYFUNCTION("""COMPUTED_VALUE"""),"Rarely")</f>
        <v>Rarely</v>
      </c>
      <c r="AQ252" s="1" t="str">
        <f ca="1">IFERROR(__xludf.DUMMYFUNCTION("""COMPUTED_VALUE"""),"Never")</f>
        <v>Never</v>
      </c>
      <c r="AR252" s="1" t="str">
        <f ca="1">IFERROR(__xludf.DUMMYFUNCTION("""COMPUTED_VALUE"""),"Never")</f>
        <v>Never</v>
      </c>
      <c r="AS252" s="1" t="str">
        <f ca="1">IFERROR(__xludf.DUMMYFUNCTION("""COMPUTED_VALUE"""),"Disagree")</f>
        <v>Disagree</v>
      </c>
      <c r="AT252" s="1" t="str">
        <f ca="1">IFERROR(__xludf.DUMMYFUNCTION("""COMPUTED_VALUE"""),"Agree")</f>
        <v>Agree</v>
      </c>
      <c r="AU252" s="1" t="str">
        <f ca="1">IFERROR(__xludf.DUMMYFUNCTION("""COMPUTED_VALUE"""),"Agree")</f>
        <v>Agree</v>
      </c>
      <c r="AV252" s="1" t="str">
        <f ca="1">IFERROR(__xludf.DUMMYFUNCTION("""COMPUTED_VALUE"""),"Disagree")</f>
        <v>Disagree</v>
      </c>
      <c r="AW252" s="1" t="str">
        <f ca="1">IFERROR(__xludf.DUMMYFUNCTION("""COMPUTED_VALUE"""),"Agree")</f>
        <v>Agree</v>
      </c>
      <c r="AX252" s="1" t="str">
        <f ca="1">IFERROR(__xludf.DUMMYFUNCTION("""COMPUTED_VALUE"""),"Agree")</f>
        <v>Agree</v>
      </c>
      <c r="AY252" s="1" t="str">
        <f ca="1">IFERROR(__xludf.DUMMYFUNCTION("""COMPUTED_VALUE"""),"Agree")</f>
        <v>Agree</v>
      </c>
      <c r="AZ252" s="1" t="str">
        <f ca="1">IFERROR(__xludf.DUMMYFUNCTION("""COMPUTED_VALUE"""),"Agree")</f>
        <v>Agree</v>
      </c>
      <c r="BA252" s="1" t="str">
        <f ca="1">IFERROR(__xludf.DUMMYFUNCTION("""COMPUTED_VALUE"""),"Agree")</f>
        <v>Agree</v>
      </c>
      <c r="BB252" s="1" t="str">
        <f ca="1">IFERROR(__xludf.DUMMYFUNCTION("""COMPUTED_VALUE"""),"Neutral")</f>
        <v>Neutral</v>
      </c>
      <c r="BC252" s="1" t="str">
        <f ca="1">IFERROR(__xludf.DUMMYFUNCTION("""COMPUTED_VALUE"""),"Join in Positive/ Healthy Family Activities, Exercise, Participate in Healthy Recreation/Hobbies")</f>
        <v>Join in Positive/ Healthy Family Activities, Exercise, Participate in Healthy Recreation/Hobbies</v>
      </c>
      <c r="BD252" s="1" t="str">
        <f ca="1">IFERROR(__xludf.DUMMYFUNCTION("""COMPUTED_VALUE"""),"Rarely")</f>
        <v>Rarely</v>
      </c>
      <c r="BF252" s="1">
        <f t="shared" ca="1" si="0"/>
        <v>1</v>
      </c>
      <c r="BG252" s="7">
        <f t="shared" ca="1" si="1"/>
        <v>1</v>
      </c>
      <c r="BH252" s="1">
        <f t="shared" ca="1" si="2"/>
        <v>3</v>
      </c>
      <c r="BI252" s="10">
        <f t="shared" ca="1" si="3"/>
        <v>1</v>
      </c>
      <c r="BJ252" s="10">
        <f t="shared" ca="1" si="4"/>
        <v>3</v>
      </c>
      <c r="BK252" s="10">
        <f t="shared" ca="1" si="5"/>
        <v>2</v>
      </c>
      <c r="BL252" s="10">
        <f t="shared" ref="BL252:BM252" ca="1" si="1500">IF(I252="Yes",1,IF(I252="No",2))</f>
        <v>1</v>
      </c>
      <c r="BM252" s="10">
        <f t="shared" ca="1" si="1500"/>
        <v>1</v>
      </c>
      <c r="BN252" s="10">
        <f t="shared" ca="1" si="7"/>
        <v>3</v>
      </c>
      <c r="BO252" s="10">
        <f t="shared" ref="BO252:BP252" ca="1" si="1501">IF(L252="Strongly Disagree",1,IF(L252="Disagree",2,IF(L252="Neutral",3,IF(L252="Agree",4,IF(L252="Strongly Agree",5)))))</f>
        <v>5</v>
      </c>
      <c r="BP252" s="10">
        <f t="shared" ca="1" si="1501"/>
        <v>3</v>
      </c>
      <c r="BQ252" s="10">
        <f t="shared" ca="1" si="9"/>
        <v>2</v>
      </c>
      <c r="BR252" s="1">
        <f t="shared" ca="1" si="10"/>
        <v>3</v>
      </c>
      <c r="BS252" s="10">
        <f t="shared" ref="BS252:CB252" ca="1" si="1502">IF(P252="Not at all",1,IF(P252="A little bit",2,IF(P252="Moderately",3,IF(P252="Quite a bit",4,IF(P252="Extremely",5)))))</f>
        <v>4</v>
      </c>
      <c r="BT252" s="10">
        <f t="shared" ca="1" si="1502"/>
        <v>4</v>
      </c>
      <c r="BU252" s="10">
        <f t="shared" ca="1" si="1502"/>
        <v>4</v>
      </c>
      <c r="BV252" s="10">
        <f t="shared" ca="1" si="1502"/>
        <v>2</v>
      </c>
      <c r="BW252" s="10">
        <f t="shared" ca="1" si="1502"/>
        <v>2</v>
      </c>
      <c r="BX252" s="10">
        <f t="shared" ca="1" si="1502"/>
        <v>3</v>
      </c>
      <c r="BY252" s="10">
        <f t="shared" ca="1" si="1502"/>
        <v>3</v>
      </c>
      <c r="BZ252" s="10">
        <f t="shared" ca="1" si="1502"/>
        <v>2</v>
      </c>
      <c r="CA252" s="10">
        <f t="shared" ca="1" si="1502"/>
        <v>2</v>
      </c>
      <c r="CB252" s="10">
        <f t="shared" ca="1" si="1502"/>
        <v>3</v>
      </c>
      <c r="CC252" s="10">
        <f t="shared" ca="1" si="12"/>
        <v>1</v>
      </c>
      <c r="CD252" s="10">
        <f t="shared" ref="CD252:CH252" ca="1" si="1503">IF(AA252="Not at all",1,IF(AA252="A little bit",2,IF(AA252="Moderately",3,IF(AA252="Quite a bit",4,IF(AA252="Extremely",5)))))</f>
        <v>2</v>
      </c>
      <c r="CE252" s="10">
        <f t="shared" ca="1" si="1503"/>
        <v>3</v>
      </c>
      <c r="CF252" s="10">
        <f t="shared" ca="1" si="1503"/>
        <v>3</v>
      </c>
      <c r="CG252" s="10">
        <f t="shared" ca="1" si="1503"/>
        <v>2</v>
      </c>
      <c r="CH252" s="10">
        <f t="shared" ca="1" si="1503"/>
        <v>2</v>
      </c>
      <c r="CI252" s="10">
        <f t="shared" ref="CI252:CT252" ca="1" si="1504">IF(AF252="Never",1,IF(AF252="Rarely",2,IF(AF252="Sometimes",3,IF(AF252="Often",4,IF(AF252="Very Often",5)))))</f>
        <v>3</v>
      </c>
      <c r="CJ252" s="10">
        <f t="shared" ca="1" si="1504"/>
        <v>3</v>
      </c>
      <c r="CK252" s="10">
        <f t="shared" ca="1" si="1504"/>
        <v>2</v>
      </c>
      <c r="CL252" s="10">
        <f t="shared" ca="1" si="1504"/>
        <v>3</v>
      </c>
      <c r="CM252" s="10">
        <f t="shared" ca="1" si="1504"/>
        <v>2</v>
      </c>
      <c r="CN252" s="10">
        <f t="shared" ca="1" si="1504"/>
        <v>2</v>
      </c>
      <c r="CO252" s="10">
        <f t="shared" ca="1" si="1504"/>
        <v>2</v>
      </c>
      <c r="CP252" s="10">
        <f t="shared" ca="1" si="1504"/>
        <v>2</v>
      </c>
      <c r="CQ252" s="10">
        <f t="shared" ca="1" si="1504"/>
        <v>1</v>
      </c>
      <c r="CR252" s="10">
        <f t="shared" ca="1" si="1504"/>
        <v>2</v>
      </c>
      <c r="CS252" s="10">
        <f t="shared" ca="1" si="1504"/>
        <v>2</v>
      </c>
      <c r="CT252" s="10">
        <f t="shared" ca="1" si="1504"/>
        <v>1</v>
      </c>
      <c r="CU252" s="10">
        <f t="shared" ca="1" si="15"/>
        <v>1</v>
      </c>
      <c r="CV252" s="1">
        <f t="shared" ref="CV252:DE252" ca="1" si="1505">IF(AS252="Strongly Disagree",1,IF(AS252="Disagree",2,IF(AS252="Neutral",3,IF(AS252="Agree",4,IF(AS252="Strongly Agree",5)))))</f>
        <v>2</v>
      </c>
      <c r="CW252" s="1">
        <f t="shared" ca="1" si="1505"/>
        <v>4</v>
      </c>
      <c r="CX252" s="1">
        <f t="shared" ca="1" si="1505"/>
        <v>4</v>
      </c>
      <c r="CY252" s="1">
        <f t="shared" ca="1" si="1505"/>
        <v>2</v>
      </c>
      <c r="CZ252" s="1">
        <f t="shared" ca="1" si="1505"/>
        <v>4</v>
      </c>
      <c r="DA252" s="1">
        <f t="shared" ca="1" si="1505"/>
        <v>4</v>
      </c>
      <c r="DB252" s="1">
        <f t="shared" ca="1" si="1505"/>
        <v>4</v>
      </c>
      <c r="DC252" s="1">
        <f t="shared" ca="1" si="1505"/>
        <v>4</v>
      </c>
      <c r="DD252" s="1">
        <f t="shared" ca="1" si="1505"/>
        <v>4</v>
      </c>
      <c r="DE252" s="1">
        <f t="shared" ca="1" si="1505"/>
        <v>3</v>
      </c>
      <c r="DG252" s="1">
        <f t="shared" ca="1" si="17"/>
        <v>2</v>
      </c>
    </row>
    <row r="253" spans="1:111" ht="15">
      <c r="A253" s="8">
        <f ca="1">IFERROR(__xludf.DUMMYFUNCTION("""COMPUTED_VALUE"""),43811.4635130439)</f>
        <v>43811.463513043898</v>
      </c>
      <c r="B253" s="1" t="str">
        <f ca="1">IFERROR(__xludf.DUMMYFUNCTION("""COMPUTED_VALUE"""),"Yes")</f>
        <v>Yes</v>
      </c>
      <c r="C253" s="3" t="str">
        <f ca="1">IFERROR(__xludf.DUMMYFUNCTION("""COMPUTED_VALUE"""),"Sworn Officer")</f>
        <v>Sworn Officer</v>
      </c>
      <c r="D253" s="1" t="str">
        <f ca="1">IFERROR(__xludf.DUMMYFUNCTION("""COMPUTED_VALUE"""),"20+ years")</f>
        <v>20+ years</v>
      </c>
      <c r="E253" s="1" t="str">
        <f ca="1">IFERROR(__xludf.DUMMYFUNCTION("""COMPUTED_VALUE"""),"Quite a bit")</f>
        <v>Quite a bit</v>
      </c>
      <c r="F253" s="1" t="str">
        <f ca="1">IFERROR(__xludf.DUMMYFUNCTION("""COMPUTED_VALUE"""),"Yes")</f>
        <v>Yes</v>
      </c>
      <c r="G253" s="1" t="str">
        <f ca="1">IFERROR(__xludf.DUMMYFUNCTION("""COMPUTED_VALUE"""),"Sometimes")</f>
        <v>Sometimes</v>
      </c>
      <c r="H253" s="1" t="str">
        <f ca="1">IFERROR(__xludf.DUMMYFUNCTION("""COMPUTED_VALUE"""),"Moderately")</f>
        <v>Moderately</v>
      </c>
      <c r="I253" s="1" t="str">
        <f ca="1">IFERROR(__xludf.DUMMYFUNCTION("""COMPUTED_VALUE"""),"No")</f>
        <v>No</v>
      </c>
      <c r="J253" s="1" t="str">
        <f ca="1">IFERROR(__xludf.DUMMYFUNCTION("""COMPUTED_VALUE"""),"Yes")</f>
        <v>Yes</v>
      </c>
      <c r="K253" s="1" t="str">
        <f ca="1">IFERROR(__xludf.DUMMYFUNCTION("""COMPUTED_VALUE"""),"Rarely")</f>
        <v>Rarely</v>
      </c>
      <c r="L253" s="1" t="str">
        <f ca="1">IFERROR(__xludf.DUMMYFUNCTION("""COMPUTED_VALUE"""),"Agree")</f>
        <v>Agree</v>
      </c>
      <c r="M253" s="1" t="str">
        <f ca="1">IFERROR(__xludf.DUMMYFUNCTION("""COMPUTED_VALUE"""),"Disagree")</f>
        <v>Disagree</v>
      </c>
      <c r="N253" s="1" t="str">
        <f ca="1">IFERROR(__xludf.DUMMYFUNCTION("""COMPUTED_VALUE"""),"Moderately")</f>
        <v>Moderately</v>
      </c>
      <c r="O253" s="1" t="str">
        <f ca="1">IFERROR(__xludf.DUMMYFUNCTION("""COMPUTED_VALUE"""),"Disagree")</f>
        <v>Disagree</v>
      </c>
      <c r="P253" s="1" t="str">
        <f ca="1">IFERROR(__xludf.DUMMYFUNCTION("""COMPUTED_VALUE"""),"Quite a bit")</f>
        <v>Quite a bit</v>
      </c>
      <c r="Q253" s="1" t="str">
        <f ca="1">IFERROR(__xludf.DUMMYFUNCTION("""COMPUTED_VALUE"""),"Not at all")</f>
        <v>Not at all</v>
      </c>
      <c r="R253" s="1" t="str">
        <f ca="1">IFERROR(__xludf.DUMMYFUNCTION("""COMPUTED_VALUE"""),"Not at all")</f>
        <v>Not at all</v>
      </c>
      <c r="S253" s="1" t="str">
        <f ca="1">IFERROR(__xludf.DUMMYFUNCTION("""COMPUTED_VALUE"""),"Not at all")</f>
        <v>Not at all</v>
      </c>
      <c r="T253" s="1" t="str">
        <f ca="1">IFERROR(__xludf.DUMMYFUNCTION("""COMPUTED_VALUE"""),"Not at all")</f>
        <v>Not at all</v>
      </c>
      <c r="U253" s="1" t="str">
        <f ca="1">IFERROR(__xludf.DUMMYFUNCTION("""COMPUTED_VALUE"""),"A little bit")</f>
        <v>A little bit</v>
      </c>
      <c r="V253" s="1" t="str">
        <f ca="1">IFERROR(__xludf.DUMMYFUNCTION("""COMPUTED_VALUE"""),"Not at all")</f>
        <v>Not at all</v>
      </c>
      <c r="W253" s="1" t="str">
        <f ca="1">IFERROR(__xludf.DUMMYFUNCTION("""COMPUTED_VALUE"""),"Not at all")</f>
        <v>Not at all</v>
      </c>
      <c r="X253" s="1" t="str">
        <f ca="1">IFERROR(__xludf.DUMMYFUNCTION("""COMPUTED_VALUE"""),"A little bit")</f>
        <v>A little bit</v>
      </c>
      <c r="Y253" s="1" t="str">
        <f ca="1">IFERROR(__xludf.DUMMYFUNCTION("""COMPUTED_VALUE"""),"Moderately")</f>
        <v>Moderately</v>
      </c>
      <c r="Z253" s="1" t="str">
        <f ca="1">IFERROR(__xludf.DUMMYFUNCTION("""COMPUTED_VALUE"""),"Positively")</f>
        <v>Positively</v>
      </c>
      <c r="AA253" s="1" t="str">
        <f ca="1">IFERROR(__xludf.DUMMYFUNCTION("""COMPUTED_VALUE"""),"Quite a bit")</f>
        <v>Quite a bit</v>
      </c>
      <c r="AB253" s="1" t="str">
        <f ca="1">IFERROR(__xludf.DUMMYFUNCTION("""COMPUTED_VALUE"""),"Not at all")</f>
        <v>Not at all</v>
      </c>
      <c r="AC253" s="1" t="str">
        <f ca="1">IFERROR(__xludf.DUMMYFUNCTION("""COMPUTED_VALUE"""),"Not at all")</f>
        <v>Not at all</v>
      </c>
      <c r="AD253" s="1" t="str">
        <f ca="1">IFERROR(__xludf.DUMMYFUNCTION("""COMPUTED_VALUE"""),"Quite a bit")</f>
        <v>Quite a bit</v>
      </c>
      <c r="AE253" s="1" t="str">
        <f ca="1">IFERROR(__xludf.DUMMYFUNCTION("""COMPUTED_VALUE"""),"Not at all")</f>
        <v>Not at all</v>
      </c>
      <c r="AF253" s="1" t="str">
        <f ca="1">IFERROR(__xludf.DUMMYFUNCTION("""COMPUTED_VALUE"""),"Rarely")</f>
        <v>Rarely</v>
      </c>
      <c r="AG253" s="1" t="str">
        <f ca="1">IFERROR(__xludf.DUMMYFUNCTION("""COMPUTED_VALUE"""),"Rarely")</f>
        <v>Rarely</v>
      </c>
      <c r="AH253" s="1" t="str">
        <f ca="1">IFERROR(__xludf.DUMMYFUNCTION("""COMPUTED_VALUE"""),"Never")</f>
        <v>Never</v>
      </c>
      <c r="AI253" s="1" t="str">
        <f ca="1">IFERROR(__xludf.DUMMYFUNCTION("""COMPUTED_VALUE"""),"Sometimes")</f>
        <v>Sometimes</v>
      </c>
      <c r="AJ253" s="1" t="str">
        <f ca="1">IFERROR(__xludf.DUMMYFUNCTION("""COMPUTED_VALUE"""),"Rarely")</f>
        <v>Rarely</v>
      </c>
      <c r="AK253" s="1" t="str">
        <f ca="1">IFERROR(__xludf.DUMMYFUNCTION("""COMPUTED_VALUE"""),"Sometimes")</f>
        <v>Sometimes</v>
      </c>
      <c r="AL253" s="1" t="str">
        <f ca="1">IFERROR(__xludf.DUMMYFUNCTION("""COMPUTED_VALUE"""),"Sometimes")</f>
        <v>Sometimes</v>
      </c>
      <c r="AM253" s="1" t="str">
        <f ca="1">IFERROR(__xludf.DUMMYFUNCTION("""COMPUTED_VALUE"""),"Rarely")</f>
        <v>Rarely</v>
      </c>
      <c r="AN253" s="1" t="str">
        <f ca="1">IFERROR(__xludf.DUMMYFUNCTION("""COMPUTED_VALUE"""),"Rarely")</f>
        <v>Rarely</v>
      </c>
      <c r="AO253" s="1" t="str">
        <f ca="1">IFERROR(__xludf.DUMMYFUNCTION("""COMPUTED_VALUE"""),"Rarely")</f>
        <v>Rarely</v>
      </c>
      <c r="AP253" s="1" t="str">
        <f ca="1">IFERROR(__xludf.DUMMYFUNCTION("""COMPUTED_VALUE"""),"Never")</f>
        <v>Never</v>
      </c>
      <c r="AQ253" s="1" t="str">
        <f ca="1">IFERROR(__xludf.DUMMYFUNCTION("""COMPUTED_VALUE"""),"Never")</f>
        <v>Never</v>
      </c>
      <c r="AR253" s="1" t="str">
        <f ca="1">IFERROR(__xludf.DUMMYFUNCTION("""COMPUTED_VALUE"""),"Never")</f>
        <v>Never</v>
      </c>
      <c r="AS253" s="1" t="str">
        <f ca="1">IFERROR(__xludf.DUMMYFUNCTION("""COMPUTED_VALUE"""),"Strongly Disagree")</f>
        <v>Strongly Disagree</v>
      </c>
      <c r="AT253" s="1" t="str">
        <f ca="1">IFERROR(__xludf.DUMMYFUNCTION("""COMPUTED_VALUE"""),"Disagree")</f>
        <v>Disagree</v>
      </c>
      <c r="AU253" s="1" t="str">
        <f ca="1">IFERROR(__xludf.DUMMYFUNCTION("""COMPUTED_VALUE"""),"Disagree")</f>
        <v>Disagree</v>
      </c>
      <c r="AV253" s="1" t="str">
        <f ca="1">IFERROR(__xludf.DUMMYFUNCTION("""COMPUTED_VALUE"""),"Strongly Disagree")</f>
        <v>Strongly Disagree</v>
      </c>
      <c r="AW253" s="1" t="str">
        <f ca="1">IFERROR(__xludf.DUMMYFUNCTION("""COMPUTED_VALUE"""),"Disagree")</f>
        <v>Disagree</v>
      </c>
      <c r="AX253" s="1" t="str">
        <f ca="1">IFERROR(__xludf.DUMMYFUNCTION("""COMPUTED_VALUE"""),"Disagree")</f>
        <v>Disagree</v>
      </c>
      <c r="AY253" s="1" t="str">
        <f ca="1">IFERROR(__xludf.DUMMYFUNCTION("""COMPUTED_VALUE"""),"Agree")</f>
        <v>Agree</v>
      </c>
      <c r="AZ253" s="1" t="str">
        <f ca="1">IFERROR(__xludf.DUMMYFUNCTION("""COMPUTED_VALUE"""),"Disagree")</f>
        <v>Disagree</v>
      </c>
      <c r="BA253" s="1" t="str">
        <f ca="1">IFERROR(__xludf.DUMMYFUNCTION("""COMPUTED_VALUE"""),"Agree")</f>
        <v>Agree</v>
      </c>
      <c r="BB253" s="1" t="str">
        <f ca="1">IFERROR(__xludf.DUMMYFUNCTION("""COMPUTED_VALUE"""),"Disagree")</f>
        <v>Disagree</v>
      </c>
      <c r="BC253" s="1" t="str">
        <f ca="1">IFERROR(__xludf.DUMMYFUNCTION("""COMPUTED_VALUE"""),"Join in Positive/ Healthy Family Activities, Exercise, Participate in Healthy Recreation/Hobbies")</f>
        <v>Join in Positive/ Healthy Family Activities, Exercise, Participate in Healthy Recreation/Hobbies</v>
      </c>
      <c r="BD253" s="1" t="str">
        <f ca="1">IFERROR(__xludf.DUMMYFUNCTION("""COMPUTED_VALUE"""),"Rarely")</f>
        <v>Rarely</v>
      </c>
      <c r="BF253" s="1">
        <f t="shared" ca="1" si="0"/>
        <v>1</v>
      </c>
      <c r="BG253" s="7">
        <f t="shared" ca="1" si="1"/>
        <v>4</v>
      </c>
      <c r="BH253" s="1">
        <f t="shared" ca="1" si="2"/>
        <v>4</v>
      </c>
      <c r="BI253" s="10">
        <f t="shared" ca="1" si="3"/>
        <v>1</v>
      </c>
      <c r="BJ253" s="10">
        <f t="shared" ca="1" si="4"/>
        <v>3</v>
      </c>
      <c r="BK253" s="10">
        <f t="shared" ca="1" si="5"/>
        <v>3</v>
      </c>
      <c r="BL253" s="10">
        <f t="shared" ref="BL253:BM253" ca="1" si="1506">IF(I253="Yes",1,IF(I253="No",2))</f>
        <v>2</v>
      </c>
      <c r="BM253" s="10">
        <f t="shared" ca="1" si="1506"/>
        <v>1</v>
      </c>
      <c r="BN253" s="10">
        <f t="shared" ca="1" si="7"/>
        <v>2</v>
      </c>
      <c r="BO253" s="10">
        <f t="shared" ref="BO253:BP253" ca="1" si="1507">IF(L253="Strongly Disagree",1,IF(L253="Disagree",2,IF(L253="Neutral",3,IF(L253="Agree",4,IF(L253="Strongly Agree",5)))))</f>
        <v>4</v>
      </c>
      <c r="BP253" s="10">
        <f t="shared" ca="1" si="1507"/>
        <v>2</v>
      </c>
      <c r="BQ253" s="10">
        <f t="shared" ca="1" si="9"/>
        <v>3</v>
      </c>
      <c r="BR253" s="1">
        <f t="shared" ca="1" si="10"/>
        <v>2</v>
      </c>
      <c r="BS253" s="10">
        <f t="shared" ref="BS253:CB253" ca="1" si="1508">IF(P253="Not at all",1,IF(P253="A little bit",2,IF(P253="Moderately",3,IF(P253="Quite a bit",4,IF(P253="Extremely",5)))))</f>
        <v>4</v>
      </c>
      <c r="BT253" s="10">
        <f t="shared" ca="1" si="1508"/>
        <v>1</v>
      </c>
      <c r="BU253" s="10">
        <f t="shared" ca="1" si="1508"/>
        <v>1</v>
      </c>
      <c r="BV253" s="10">
        <f t="shared" ca="1" si="1508"/>
        <v>1</v>
      </c>
      <c r="BW253" s="10">
        <f t="shared" ca="1" si="1508"/>
        <v>1</v>
      </c>
      <c r="BX253" s="10">
        <f t="shared" ca="1" si="1508"/>
        <v>2</v>
      </c>
      <c r="BY253" s="10">
        <f t="shared" ca="1" si="1508"/>
        <v>1</v>
      </c>
      <c r="BZ253" s="10">
        <f t="shared" ca="1" si="1508"/>
        <v>1</v>
      </c>
      <c r="CA253" s="10">
        <f t="shared" ca="1" si="1508"/>
        <v>2</v>
      </c>
      <c r="CB253" s="10">
        <f t="shared" ca="1" si="1508"/>
        <v>3</v>
      </c>
      <c r="CC253" s="10">
        <f t="shared" ca="1" si="12"/>
        <v>2</v>
      </c>
      <c r="CD253" s="10">
        <f t="shared" ref="CD253:CH253" ca="1" si="1509">IF(AA253="Not at all",1,IF(AA253="A little bit",2,IF(AA253="Moderately",3,IF(AA253="Quite a bit",4,IF(AA253="Extremely",5)))))</f>
        <v>4</v>
      </c>
      <c r="CE253" s="10">
        <f t="shared" ca="1" si="1509"/>
        <v>1</v>
      </c>
      <c r="CF253" s="10">
        <f t="shared" ca="1" si="1509"/>
        <v>1</v>
      </c>
      <c r="CG253" s="10">
        <f t="shared" ca="1" si="1509"/>
        <v>4</v>
      </c>
      <c r="CH253" s="10">
        <f t="shared" ca="1" si="1509"/>
        <v>1</v>
      </c>
      <c r="CI253" s="10">
        <f t="shared" ref="CI253:CT253" ca="1" si="1510">IF(AF253="Never",1,IF(AF253="Rarely",2,IF(AF253="Sometimes",3,IF(AF253="Often",4,IF(AF253="Very Often",5)))))</f>
        <v>2</v>
      </c>
      <c r="CJ253" s="10">
        <f t="shared" ca="1" si="1510"/>
        <v>2</v>
      </c>
      <c r="CK253" s="10">
        <f t="shared" ca="1" si="1510"/>
        <v>1</v>
      </c>
      <c r="CL253" s="10">
        <f t="shared" ca="1" si="1510"/>
        <v>3</v>
      </c>
      <c r="CM253" s="10">
        <f t="shared" ca="1" si="1510"/>
        <v>2</v>
      </c>
      <c r="CN253" s="10">
        <f t="shared" ca="1" si="1510"/>
        <v>3</v>
      </c>
      <c r="CO253" s="10">
        <f t="shared" ca="1" si="1510"/>
        <v>3</v>
      </c>
      <c r="CP253" s="10">
        <f t="shared" ca="1" si="1510"/>
        <v>2</v>
      </c>
      <c r="CQ253" s="10">
        <f t="shared" ca="1" si="1510"/>
        <v>2</v>
      </c>
      <c r="CR253" s="10">
        <f t="shared" ca="1" si="1510"/>
        <v>2</v>
      </c>
      <c r="CS253" s="10">
        <f t="shared" ca="1" si="1510"/>
        <v>1</v>
      </c>
      <c r="CT253" s="10">
        <f t="shared" ca="1" si="1510"/>
        <v>1</v>
      </c>
      <c r="CU253" s="10">
        <f t="shared" ca="1" si="15"/>
        <v>1</v>
      </c>
      <c r="CV253" s="1">
        <f t="shared" ref="CV253:DE253" ca="1" si="1511">IF(AS253="Strongly Disagree",1,IF(AS253="Disagree",2,IF(AS253="Neutral",3,IF(AS253="Agree",4,IF(AS253="Strongly Agree",5)))))</f>
        <v>1</v>
      </c>
      <c r="CW253" s="1">
        <f t="shared" ca="1" si="1511"/>
        <v>2</v>
      </c>
      <c r="CX253" s="1">
        <f t="shared" ca="1" si="1511"/>
        <v>2</v>
      </c>
      <c r="CY253" s="1">
        <f t="shared" ca="1" si="1511"/>
        <v>1</v>
      </c>
      <c r="CZ253" s="1">
        <f t="shared" ca="1" si="1511"/>
        <v>2</v>
      </c>
      <c r="DA253" s="1">
        <f t="shared" ca="1" si="1511"/>
        <v>2</v>
      </c>
      <c r="DB253" s="1">
        <f t="shared" ca="1" si="1511"/>
        <v>4</v>
      </c>
      <c r="DC253" s="1">
        <f t="shared" ca="1" si="1511"/>
        <v>2</v>
      </c>
      <c r="DD253" s="1">
        <f t="shared" ca="1" si="1511"/>
        <v>4</v>
      </c>
      <c r="DE253" s="1">
        <f t="shared" ca="1" si="1511"/>
        <v>2</v>
      </c>
      <c r="DG253" s="1">
        <f t="shared" ca="1" si="17"/>
        <v>2</v>
      </c>
    </row>
    <row r="254" spans="1:111" ht="15">
      <c r="A254" s="8">
        <f ca="1">IFERROR(__xludf.DUMMYFUNCTION("""COMPUTED_VALUE"""),43812.299549155)</f>
        <v>43812.299549155003</v>
      </c>
      <c r="B254" s="1" t="str">
        <f ca="1">IFERROR(__xludf.DUMMYFUNCTION("""COMPUTED_VALUE"""),"Yes")</f>
        <v>Yes</v>
      </c>
      <c r="C254" s="3" t="str">
        <f ca="1">IFERROR(__xludf.DUMMYFUNCTION("""COMPUTED_VALUE"""),"Sworn Officer")</f>
        <v>Sworn Officer</v>
      </c>
      <c r="D254" s="1" t="str">
        <f ca="1">IFERROR(__xludf.DUMMYFUNCTION("""COMPUTED_VALUE"""),"14-20 years")</f>
        <v>14-20 years</v>
      </c>
      <c r="E254" s="1" t="str">
        <f ca="1">IFERROR(__xludf.DUMMYFUNCTION("""COMPUTED_VALUE"""),"Moderately")</f>
        <v>Moderately</v>
      </c>
      <c r="F254" s="1" t="str">
        <f ca="1">IFERROR(__xludf.DUMMYFUNCTION("""COMPUTED_VALUE"""),"Yes")</f>
        <v>Yes</v>
      </c>
      <c r="G254" s="1" t="str">
        <f ca="1">IFERROR(__xludf.DUMMYFUNCTION("""COMPUTED_VALUE"""),"Sometimes")</f>
        <v>Sometimes</v>
      </c>
      <c r="H254" s="1" t="str">
        <f ca="1">IFERROR(__xludf.DUMMYFUNCTION("""COMPUTED_VALUE"""),"A little bit")</f>
        <v>A little bit</v>
      </c>
      <c r="I254" s="1" t="str">
        <f ca="1">IFERROR(__xludf.DUMMYFUNCTION("""COMPUTED_VALUE"""),"Yes")</f>
        <v>Yes</v>
      </c>
      <c r="J254" s="1" t="str">
        <f ca="1">IFERROR(__xludf.DUMMYFUNCTION("""COMPUTED_VALUE"""),"Yes")</f>
        <v>Yes</v>
      </c>
      <c r="K254" s="1" t="str">
        <f ca="1">IFERROR(__xludf.DUMMYFUNCTION("""COMPUTED_VALUE"""),"Sometimes")</f>
        <v>Sometimes</v>
      </c>
      <c r="L254" s="1" t="str">
        <f ca="1">IFERROR(__xludf.DUMMYFUNCTION("""COMPUTED_VALUE"""),"Agree")</f>
        <v>Agree</v>
      </c>
      <c r="M254" s="1" t="str">
        <f ca="1">IFERROR(__xludf.DUMMYFUNCTION("""COMPUTED_VALUE"""),"Agree")</f>
        <v>Agree</v>
      </c>
      <c r="N254" s="1" t="str">
        <f ca="1">IFERROR(__xludf.DUMMYFUNCTION("""COMPUTED_VALUE"""),"Moderately")</f>
        <v>Moderately</v>
      </c>
      <c r="O254" s="1" t="str">
        <f ca="1">IFERROR(__xludf.DUMMYFUNCTION("""COMPUTED_VALUE"""),"Agree")</f>
        <v>Agree</v>
      </c>
      <c r="P254" s="1" t="str">
        <f ca="1">IFERROR(__xludf.DUMMYFUNCTION("""COMPUTED_VALUE"""),"Extremely")</f>
        <v>Extremely</v>
      </c>
      <c r="Q254" s="1" t="str">
        <f ca="1">IFERROR(__xludf.DUMMYFUNCTION("""COMPUTED_VALUE"""),"Quite a bit")</f>
        <v>Quite a bit</v>
      </c>
      <c r="R254" s="1" t="str">
        <f ca="1">IFERROR(__xludf.DUMMYFUNCTION("""COMPUTED_VALUE"""),"Quite a bit")</f>
        <v>Quite a bit</v>
      </c>
      <c r="S254" s="1" t="str">
        <f ca="1">IFERROR(__xludf.DUMMYFUNCTION("""COMPUTED_VALUE"""),"Moderately")</f>
        <v>Moderately</v>
      </c>
      <c r="T254" s="1" t="str">
        <f ca="1">IFERROR(__xludf.DUMMYFUNCTION("""COMPUTED_VALUE"""),"Moderately")</f>
        <v>Moderately</v>
      </c>
      <c r="U254" s="1" t="str">
        <f ca="1">IFERROR(__xludf.DUMMYFUNCTION("""COMPUTED_VALUE"""),"Moderately")</f>
        <v>Moderately</v>
      </c>
      <c r="V254" s="1" t="str">
        <f ca="1">IFERROR(__xludf.DUMMYFUNCTION("""COMPUTED_VALUE"""),"Moderately")</f>
        <v>Moderately</v>
      </c>
      <c r="W254" s="1" t="str">
        <f ca="1">IFERROR(__xludf.DUMMYFUNCTION("""COMPUTED_VALUE"""),"Moderately")</f>
        <v>Moderately</v>
      </c>
      <c r="X254" s="1" t="str">
        <f ca="1">IFERROR(__xludf.DUMMYFUNCTION("""COMPUTED_VALUE"""),"Moderately")</f>
        <v>Moderately</v>
      </c>
      <c r="Y254" s="1" t="str">
        <f ca="1">IFERROR(__xludf.DUMMYFUNCTION("""COMPUTED_VALUE"""),"Quite a bit")</f>
        <v>Quite a bit</v>
      </c>
      <c r="Z254" s="1" t="str">
        <f ca="1">IFERROR(__xludf.DUMMYFUNCTION("""COMPUTED_VALUE"""),"Both")</f>
        <v>Both</v>
      </c>
      <c r="AA254" s="1" t="str">
        <f ca="1">IFERROR(__xludf.DUMMYFUNCTION("""COMPUTED_VALUE"""),"Moderately")</f>
        <v>Moderately</v>
      </c>
      <c r="AB254" s="1" t="str">
        <f ca="1">IFERROR(__xludf.DUMMYFUNCTION("""COMPUTED_VALUE"""),"Quite a bit")</f>
        <v>Quite a bit</v>
      </c>
      <c r="AC254" s="1" t="str">
        <f ca="1">IFERROR(__xludf.DUMMYFUNCTION("""COMPUTED_VALUE"""),"Moderately")</f>
        <v>Moderately</v>
      </c>
      <c r="AD254" s="1" t="str">
        <f ca="1">IFERROR(__xludf.DUMMYFUNCTION("""COMPUTED_VALUE"""),"A little bit")</f>
        <v>A little bit</v>
      </c>
      <c r="AE254" s="1" t="str">
        <f ca="1">IFERROR(__xludf.DUMMYFUNCTION("""COMPUTED_VALUE"""),"A little bit")</f>
        <v>A little bit</v>
      </c>
      <c r="AF254" s="1" t="str">
        <f ca="1">IFERROR(__xludf.DUMMYFUNCTION("""COMPUTED_VALUE"""),"Sometimes")</f>
        <v>Sometimes</v>
      </c>
      <c r="AG254" s="1" t="str">
        <f ca="1">IFERROR(__xludf.DUMMYFUNCTION("""COMPUTED_VALUE"""),"Sometimes")</f>
        <v>Sometimes</v>
      </c>
      <c r="AH254" s="1" t="str">
        <f ca="1">IFERROR(__xludf.DUMMYFUNCTION("""COMPUTED_VALUE"""),"Rarely")</f>
        <v>Rarely</v>
      </c>
      <c r="AI254" s="1" t="str">
        <f ca="1">IFERROR(__xludf.DUMMYFUNCTION("""COMPUTED_VALUE"""),"Often")</f>
        <v>Often</v>
      </c>
      <c r="AJ254" s="1" t="str">
        <f ca="1">IFERROR(__xludf.DUMMYFUNCTION("""COMPUTED_VALUE"""),"Sometimes")</f>
        <v>Sometimes</v>
      </c>
      <c r="AK254" s="1" t="str">
        <f ca="1">IFERROR(__xludf.DUMMYFUNCTION("""COMPUTED_VALUE"""),"Sometimes")</f>
        <v>Sometimes</v>
      </c>
      <c r="AL254" s="1" t="str">
        <f ca="1">IFERROR(__xludf.DUMMYFUNCTION("""COMPUTED_VALUE"""),"Often")</f>
        <v>Often</v>
      </c>
      <c r="AM254" s="1" t="str">
        <f ca="1">IFERROR(__xludf.DUMMYFUNCTION("""COMPUTED_VALUE"""),"Sometimes")</f>
        <v>Sometimes</v>
      </c>
      <c r="AN254" s="1" t="str">
        <f ca="1">IFERROR(__xludf.DUMMYFUNCTION("""COMPUTED_VALUE"""),"Sometimes")</f>
        <v>Sometimes</v>
      </c>
      <c r="AO254" s="1" t="str">
        <f ca="1">IFERROR(__xludf.DUMMYFUNCTION("""COMPUTED_VALUE"""),"Sometimes")</f>
        <v>Sometimes</v>
      </c>
      <c r="AP254" s="1" t="str">
        <f ca="1">IFERROR(__xludf.DUMMYFUNCTION("""COMPUTED_VALUE"""),"Sometimes")</f>
        <v>Sometimes</v>
      </c>
      <c r="AQ254" s="1" t="str">
        <f ca="1">IFERROR(__xludf.DUMMYFUNCTION("""COMPUTED_VALUE"""),"Never")</f>
        <v>Never</v>
      </c>
      <c r="AR254" s="1" t="str">
        <f ca="1">IFERROR(__xludf.DUMMYFUNCTION("""COMPUTED_VALUE"""),"Never")</f>
        <v>Never</v>
      </c>
      <c r="AS254" s="1" t="str">
        <f ca="1">IFERROR(__xludf.DUMMYFUNCTION("""COMPUTED_VALUE"""),"Disagree")</f>
        <v>Disagree</v>
      </c>
      <c r="AT254" s="1" t="str">
        <f ca="1">IFERROR(__xludf.DUMMYFUNCTION("""COMPUTED_VALUE"""),"Agree")</f>
        <v>Agree</v>
      </c>
      <c r="AU254" s="1" t="str">
        <f ca="1">IFERROR(__xludf.DUMMYFUNCTION("""COMPUTED_VALUE"""),"Disagree")</f>
        <v>Disagree</v>
      </c>
      <c r="AV254" s="1" t="str">
        <f ca="1">IFERROR(__xludf.DUMMYFUNCTION("""COMPUTED_VALUE"""),"Disagree")</f>
        <v>Disagree</v>
      </c>
      <c r="AW254" s="1" t="str">
        <f ca="1">IFERROR(__xludf.DUMMYFUNCTION("""COMPUTED_VALUE"""),"Neutral")</f>
        <v>Neutral</v>
      </c>
      <c r="AX254" s="1" t="str">
        <f ca="1">IFERROR(__xludf.DUMMYFUNCTION("""COMPUTED_VALUE"""),"Neutral")</f>
        <v>Neutral</v>
      </c>
      <c r="AY254" s="1" t="str">
        <f ca="1">IFERROR(__xludf.DUMMYFUNCTION("""COMPUTED_VALUE"""),"Disagree")</f>
        <v>Disagree</v>
      </c>
      <c r="AZ254" s="1" t="str">
        <f ca="1">IFERROR(__xludf.DUMMYFUNCTION("""COMPUTED_VALUE"""),"Disagree")</f>
        <v>Disagree</v>
      </c>
      <c r="BA254" s="1" t="str">
        <f ca="1">IFERROR(__xludf.DUMMYFUNCTION("""COMPUTED_VALUE"""),"Agree")</f>
        <v>Agree</v>
      </c>
      <c r="BB254" s="1" t="str">
        <f ca="1">IFERROR(__xludf.DUMMYFUNCTION("""COMPUTED_VALUE"""),"Agree")</f>
        <v>Agree</v>
      </c>
      <c r="BC254" s="1" t="str">
        <f ca="1">IFERROR(__xludf.DUMMYFUNCTION("""COMPUTED_VALUE"""),"Drinking Alcohol (4 or more drinks), Isolate Yourself, Exercise, Meditation/ Mindfulness, Talk to others outside of the department about your hard shift, Participate in Healthy Recreation/Hobbies, Talk to only those inside the department about your hard s"&amp;"hift")</f>
        <v>Drinking Alcohol (4 or more drinks), Isolate Yourself, Exercise, Meditation/ Mindfulness, Talk to others outside of the department about your hard shift, Participate in Healthy Recreation/Hobbies, Talk to only those inside the department about your hard shift</v>
      </c>
      <c r="BD254" s="1" t="str">
        <f ca="1">IFERROR(__xludf.DUMMYFUNCTION("""COMPUTED_VALUE"""),"Rarely")</f>
        <v>Rarely</v>
      </c>
      <c r="BF254" s="1">
        <f t="shared" ca="1" si="0"/>
        <v>1</v>
      </c>
      <c r="BG254" s="7">
        <f t="shared" ca="1" si="1"/>
        <v>3</v>
      </c>
      <c r="BH254" s="1">
        <f t="shared" ca="1" si="2"/>
        <v>3</v>
      </c>
      <c r="BI254" s="10">
        <f t="shared" ca="1" si="3"/>
        <v>1</v>
      </c>
      <c r="BJ254" s="10">
        <f t="shared" ca="1" si="4"/>
        <v>3</v>
      </c>
      <c r="BK254" s="10">
        <f t="shared" ca="1" si="5"/>
        <v>2</v>
      </c>
      <c r="BL254" s="10">
        <f t="shared" ref="BL254:BM254" ca="1" si="1512">IF(I254="Yes",1,IF(I254="No",2))</f>
        <v>1</v>
      </c>
      <c r="BM254" s="10">
        <f t="shared" ca="1" si="1512"/>
        <v>1</v>
      </c>
      <c r="BN254" s="10">
        <f t="shared" ca="1" si="7"/>
        <v>3</v>
      </c>
      <c r="BO254" s="10">
        <f t="shared" ref="BO254:BP254" ca="1" si="1513">IF(L254="Strongly Disagree",1,IF(L254="Disagree",2,IF(L254="Neutral",3,IF(L254="Agree",4,IF(L254="Strongly Agree",5)))))</f>
        <v>4</v>
      </c>
      <c r="BP254" s="10">
        <f t="shared" ca="1" si="1513"/>
        <v>4</v>
      </c>
      <c r="BQ254" s="10">
        <f t="shared" ca="1" si="9"/>
        <v>3</v>
      </c>
      <c r="BR254" s="1">
        <f t="shared" ca="1" si="10"/>
        <v>4</v>
      </c>
      <c r="BS254" s="10">
        <f t="shared" ref="BS254:CB254" ca="1" si="1514">IF(P254="Not at all",1,IF(P254="A little bit",2,IF(P254="Moderately",3,IF(P254="Quite a bit",4,IF(P254="Extremely",5)))))</f>
        <v>5</v>
      </c>
      <c r="BT254" s="10">
        <f t="shared" ca="1" si="1514"/>
        <v>4</v>
      </c>
      <c r="BU254" s="10">
        <f t="shared" ca="1" si="1514"/>
        <v>4</v>
      </c>
      <c r="BV254" s="10">
        <f t="shared" ca="1" si="1514"/>
        <v>3</v>
      </c>
      <c r="BW254" s="10">
        <f t="shared" ca="1" si="1514"/>
        <v>3</v>
      </c>
      <c r="BX254" s="10">
        <f t="shared" ca="1" si="1514"/>
        <v>3</v>
      </c>
      <c r="BY254" s="10">
        <f t="shared" ca="1" si="1514"/>
        <v>3</v>
      </c>
      <c r="BZ254" s="10">
        <f t="shared" ca="1" si="1514"/>
        <v>3</v>
      </c>
      <c r="CA254" s="10">
        <f t="shared" ca="1" si="1514"/>
        <v>3</v>
      </c>
      <c r="CB254" s="10">
        <f t="shared" ca="1" si="1514"/>
        <v>4</v>
      </c>
      <c r="CC254" s="10">
        <f t="shared" ca="1" si="12"/>
        <v>3</v>
      </c>
      <c r="CD254" s="10">
        <f t="shared" ref="CD254:CH254" ca="1" si="1515">IF(AA254="Not at all",1,IF(AA254="A little bit",2,IF(AA254="Moderately",3,IF(AA254="Quite a bit",4,IF(AA254="Extremely",5)))))</f>
        <v>3</v>
      </c>
      <c r="CE254" s="10">
        <f t="shared" ca="1" si="1515"/>
        <v>4</v>
      </c>
      <c r="CF254" s="10">
        <f t="shared" ca="1" si="1515"/>
        <v>3</v>
      </c>
      <c r="CG254" s="10">
        <f t="shared" ca="1" si="1515"/>
        <v>2</v>
      </c>
      <c r="CH254" s="10">
        <f t="shared" ca="1" si="1515"/>
        <v>2</v>
      </c>
      <c r="CI254" s="10">
        <f t="shared" ref="CI254:CT254" ca="1" si="1516">IF(AF254="Never",1,IF(AF254="Rarely",2,IF(AF254="Sometimes",3,IF(AF254="Often",4,IF(AF254="Very Often",5)))))</f>
        <v>3</v>
      </c>
      <c r="CJ254" s="10">
        <f t="shared" ca="1" si="1516"/>
        <v>3</v>
      </c>
      <c r="CK254" s="10">
        <f t="shared" ca="1" si="1516"/>
        <v>2</v>
      </c>
      <c r="CL254" s="10">
        <f t="shared" ca="1" si="1516"/>
        <v>4</v>
      </c>
      <c r="CM254" s="10">
        <f t="shared" ca="1" si="1516"/>
        <v>3</v>
      </c>
      <c r="CN254" s="10">
        <f t="shared" ca="1" si="1516"/>
        <v>3</v>
      </c>
      <c r="CO254" s="10">
        <f t="shared" ca="1" si="1516"/>
        <v>4</v>
      </c>
      <c r="CP254" s="10">
        <f t="shared" ca="1" si="1516"/>
        <v>3</v>
      </c>
      <c r="CQ254" s="10">
        <f t="shared" ca="1" si="1516"/>
        <v>3</v>
      </c>
      <c r="CR254" s="10">
        <f t="shared" ca="1" si="1516"/>
        <v>3</v>
      </c>
      <c r="CS254" s="10">
        <f t="shared" ca="1" si="1516"/>
        <v>3</v>
      </c>
      <c r="CT254" s="10">
        <f t="shared" ca="1" si="1516"/>
        <v>1</v>
      </c>
      <c r="CU254" s="10">
        <f t="shared" ca="1" si="15"/>
        <v>1</v>
      </c>
      <c r="CV254" s="1">
        <f t="shared" ref="CV254:DE254" ca="1" si="1517">IF(AS254="Strongly Disagree",1,IF(AS254="Disagree",2,IF(AS254="Neutral",3,IF(AS254="Agree",4,IF(AS254="Strongly Agree",5)))))</f>
        <v>2</v>
      </c>
      <c r="CW254" s="1">
        <f t="shared" ca="1" si="1517"/>
        <v>4</v>
      </c>
      <c r="CX254" s="1">
        <f t="shared" ca="1" si="1517"/>
        <v>2</v>
      </c>
      <c r="CY254" s="1">
        <f t="shared" ca="1" si="1517"/>
        <v>2</v>
      </c>
      <c r="CZ254" s="1">
        <f t="shared" ca="1" si="1517"/>
        <v>3</v>
      </c>
      <c r="DA254" s="1">
        <f t="shared" ca="1" si="1517"/>
        <v>3</v>
      </c>
      <c r="DB254" s="1">
        <f t="shared" ca="1" si="1517"/>
        <v>2</v>
      </c>
      <c r="DC254" s="1">
        <f t="shared" ca="1" si="1517"/>
        <v>2</v>
      </c>
      <c r="DD254" s="1">
        <f t="shared" ca="1" si="1517"/>
        <v>4</v>
      </c>
      <c r="DE254" s="1">
        <f t="shared" ca="1" si="1517"/>
        <v>4</v>
      </c>
      <c r="DG254" s="1">
        <f t="shared" ca="1" si="17"/>
        <v>2</v>
      </c>
    </row>
    <row r="255" spans="1:111" ht="15">
      <c r="A255" s="8">
        <f ca="1">IFERROR(__xludf.DUMMYFUNCTION("""COMPUTED_VALUE"""),43814.6357960648)</f>
        <v>43814.635796064802</v>
      </c>
      <c r="B255" s="1" t="str">
        <f ca="1">IFERROR(__xludf.DUMMYFUNCTION("""COMPUTED_VALUE"""),"Yes")</f>
        <v>Yes</v>
      </c>
      <c r="C255" s="3" t="str">
        <f ca="1">IFERROR(__xludf.DUMMYFUNCTION("""COMPUTED_VALUE"""),"Sworn Officer")</f>
        <v>Sworn Officer</v>
      </c>
      <c r="D255" s="1" t="str">
        <f ca="1">IFERROR(__xludf.DUMMYFUNCTION("""COMPUTED_VALUE"""),"14-20 years")</f>
        <v>14-20 years</v>
      </c>
      <c r="E255" s="1" t="str">
        <f ca="1">IFERROR(__xludf.DUMMYFUNCTION("""COMPUTED_VALUE"""),"Moderately")</f>
        <v>Moderately</v>
      </c>
      <c r="F255" s="1" t="str">
        <f ca="1">IFERROR(__xludf.DUMMYFUNCTION("""COMPUTED_VALUE"""),"Yes")</f>
        <v>Yes</v>
      </c>
      <c r="G255" s="1" t="str">
        <f ca="1">IFERROR(__xludf.DUMMYFUNCTION("""COMPUTED_VALUE"""),"Sometimes")</f>
        <v>Sometimes</v>
      </c>
      <c r="H255" s="1" t="str">
        <f ca="1">IFERROR(__xludf.DUMMYFUNCTION("""COMPUTED_VALUE"""),"A little bit")</f>
        <v>A little bit</v>
      </c>
      <c r="I255" s="1" t="str">
        <f ca="1">IFERROR(__xludf.DUMMYFUNCTION("""COMPUTED_VALUE"""),"Yes")</f>
        <v>Yes</v>
      </c>
      <c r="J255" s="1" t="str">
        <f ca="1">IFERROR(__xludf.DUMMYFUNCTION("""COMPUTED_VALUE"""),"Yes")</f>
        <v>Yes</v>
      </c>
      <c r="K255" s="1" t="str">
        <f ca="1">IFERROR(__xludf.DUMMYFUNCTION("""COMPUTED_VALUE"""),"Rarely")</f>
        <v>Rarely</v>
      </c>
      <c r="L255" s="1" t="str">
        <f ca="1">IFERROR(__xludf.DUMMYFUNCTION("""COMPUTED_VALUE"""),"Agree")</f>
        <v>Agree</v>
      </c>
      <c r="M255" s="1" t="str">
        <f ca="1">IFERROR(__xludf.DUMMYFUNCTION("""COMPUTED_VALUE"""),"Agree")</f>
        <v>Agree</v>
      </c>
      <c r="N255" s="1" t="str">
        <f ca="1">IFERROR(__xludf.DUMMYFUNCTION("""COMPUTED_VALUE"""),"Quite a bit")</f>
        <v>Quite a bit</v>
      </c>
      <c r="O255" s="1" t="str">
        <f ca="1">IFERROR(__xludf.DUMMYFUNCTION("""COMPUTED_VALUE"""),"Neutral")</f>
        <v>Neutral</v>
      </c>
      <c r="P255" s="1" t="str">
        <f ca="1">IFERROR(__xludf.DUMMYFUNCTION("""COMPUTED_VALUE"""),"Moderately")</f>
        <v>Moderately</v>
      </c>
      <c r="Q255" s="1" t="str">
        <f ca="1">IFERROR(__xludf.DUMMYFUNCTION("""COMPUTED_VALUE"""),"Extremely")</f>
        <v>Extremely</v>
      </c>
      <c r="R255" s="1" t="str">
        <f ca="1">IFERROR(__xludf.DUMMYFUNCTION("""COMPUTED_VALUE"""),"Extremely")</f>
        <v>Extremely</v>
      </c>
      <c r="S255" s="1" t="str">
        <f ca="1">IFERROR(__xludf.DUMMYFUNCTION("""COMPUTED_VALUE"""),"Quite a bit")</f>
        <v>Quite a bit</v>
      </c>
      <c r="T255" s="1" t="str">
        <f ca="1">IFERROR(__xludf.DUMMYFUNCTION("""COMPUTED_VALUE"""),"Moderately")</f>
        <v>Moderately</v>
      </c>
      <c r="U255" s="1" t="str">
        <f ca="1">IFERROR(__xludf.DUMMYFUNCTION("""COMPUTED_VALUE"""),"Quite a bit")</f>
        <v>Quite a bit</v>
      </c>
      <c r="V255" s="1" t="str">
        <f ca="1">IFERROR(__xludf.DUMMYFUNCTION("""COMPUTED_VALUE"""),"Moderately")</f>
        <v>Moderately</v>
      </c>
      <c r="W255" s="1" t="str">
        <f ca="1">IFERROR(__xludf.DUMMYFUNCTION("""COMPUTED_VALUE"""),"Moderately")</f>
        <v>Moderately</v>
      </c>
      <c r="X255" s="1" t="str">
        <f ca="1">IFERROR(__xludf.DUMMYFUNCTION("""COMPUTED_VALUE"""),"Moderately")</f>
        <v>Moderately</v>
      </c>
      <c r="Y255" s="1" t="str">
        <f ca="1">IFERROR(__xludf.DUMMYFUNCTION("""COMPUTED_VALUE"""),"Extremely")</f>
        <v>Extremely</v>
      </c>
      <c r="Z255" s="1" t="str">
        <f ca="1">IFERROR(__xludf.DUMMYFUNCTION("""COMPUTED_VALUE"""),"Both")</f>
        <v>Both</v>
      </c>
      <c r="AA255" s="1" t="str">
        <f ca="1">IFERROR(__xludf.DUMMYFUNCTION("""COMPUTED_VALUE"""),"Moderately")</f>
        <v>Moderately</v>
      </c>
      <c r="AB255" s="1" t="str">
        <f ca="1">IFERROR(__xludf.DUMMYFUNCTION("""COMPUTED_VALUE"""),"A little bit")</f>
        <v>A little bit</v>
      </c>
      <c r="AC255" s="1" t="str">
        <f ca="1">IFERROR(__xludf.DUMMYFUNCTION("""COMPUTED_VALUE"""),"Not at all")</f>
        <v>Not at all</v>
      </c>
      <c r="AD255" s="1" t="str">
        <f ca="1">IFERROR(__xludf.DUMMYFUNCTION("""COMPUTED_VALUE"""),"A little bit")</f>
        <v>A little bit</v>
      </c>
      <c r="AE255" s="1" t="str">
        <f ca="1">IFERROR(__xludf.DUMMYFUNCTION("""COMPUTED_VALUE"""),"A little bit")</f>
        <v>A little bit</v>
      </c>
      <c r="AF255" s="1" t="str">
        <f ca="1">IFERROR(__xludf.DUMMYFUNCTION("""COMPUTED_VALUE"""),"Rarely")</f>
        <v>Rarely</v>
      </c>
      <c r="AG255" s="1" t="str">
        <f ca="1">IFERROR(__xludf.DUMMYFUNCTION("""COMPUTED_VALUE"""),"Rarely")</f>
        <v>Rarely</v>
      </c>
      <c r="AH255" s="1" t="str">
        <f ca="1">IFERROR(__xludf.DUMMYFUNCTION("""COMPUTED_VALUE"""),"Rarely")</f>
        <v>Rarely</v>
      </c>
      <c r="AI255" s="1" t="str">
        <f ca="1">IFERROR(__xludf.DUMMYFUNCTION("""COMPUTED_VALUE"""),"Sometimes")</f>
        <v>Sometimes</v>
      </c>
      <c r="AJ255" s="1" t="str">
        <f ca="1">IFERROR(__xludf.DUMMYFUNCTION("""COMPUTED_VALUE"""),"Rarely")</f>
        <v>Rarely</v>
      </c>
      <c r="AK255" s="1" t="str">
        <f ca="1">IFERROR(__xludf.DUMMYFUNCTION("""COMPUTED_VALUE"""),"Sometimes")</f>
        <v>Sometimes</v>
      </c>
      <c r="AL255" s="1" t="str">
        <f ca="1">IFERROR(__xludf.DUMMYFUNCTION("""COMPUTED_VALUE"""),"Rarely")</f>
        <v>Rarely</v>
      </c>
      <c r="AM255" s="1" t="str">
        <f ca="1">IFERROR(__xludf.DUMMYFUNCTION("""COMPUTED_VALUE"""),"Never")</f>
        <v>Never</v>
      </c>
      <c r="AN255" s="1" t="str">
        <f ca="1">IFERROR(__xludf.DUMMYFUNCTION("""COMPUTED_VALUE"""),"Rarely")</f>
        <v>Rarely</v>
      </c>
      <c r="AO255" s="1" t="str">
        <f ca="1">IFERROR(__xludf.DUMMYFUNCTION("""COMPUTED_VALUE"""),"Rarely")</f>
        <v>Rarely</v>
      </c>
      <c r="AP255" s="1" t="str">
        <f ca="1">IFERROR(__xludf.DUMMYFUNCTION("""COMPUTED_VALUE"""),"Rarely")</f>
        <v>Rarely</v>
      </c>
      <c r="AQ255" s="1" t="str">
        <f ca="1">IFERROR(__xludf.DUMMYFUNCTION("""COMPUTED_VALUE"""),"Never")</f>
        <v>Never</v>
      </c>
      <c r="AR255" s="1" t="str">
        <f ca="1">IFERROR(__xludf.DUMMYFUNCTION("""COMPUTED_VALUE"""),"Never")</f>
        <v>Never</v>
      </c>
      <c r="AS255" s="1" t="str">
        <f ca="1">IFERROR(__xludf.DUMMYFUNCTION("""COMPUTED_VALUE"""),"Neutral")</f>
        <v>Neutral</v>
      </c>
      <c r="AT255" s="1" t="str">
        <f ca="1">IFERROR(__xludf.DUMMYFUNCTION("""COMPUTED_VALUE"""),"Agree")</f>
        <v>Agree</v>
      </c>
      <c r="AU255" s="1" t="str">
        <f ca="1">IFERROR(__xludf.DUMMYFUNCTION("""COMPUTED_VALUE"""),"Agree")</f>
        <v>Agree</v>
      </c>
      <c r="AV255" s="1" t="str">
        <f ca="1">IFERROR(__xludf.DUMMYFUNCTION("""COMPUTED_VALUE"""),"Strongly Disagree")</f>
        <v>Strongly Disagree</v>
      </c>
      <c r="AW255" s="1" t="str">
        <f ca="1">IFERROR(__xludf.DUMMYFUNCTION("""COMPUTED_VALUE"""),"Neutral")</f>
        <v>Neutral</v>
      </c>
      <c r="AX255" s="1" t="str">
        <f ca="1">IFERROR(__xludf.DUMMYFUNCTION("""COMPUTED_VALUE"""),"Neutral")</f>
        <v>Neutral</v>
      </c>
      <c r="AY255" s="1" t="str">
        <f ca="1">IFERROR(__xludf.DUMMYFUNCTION("""COMPUTED_VALUE"""),"Strongly Disagree")</f>
        <v>Strongly Disagree</v>
      </c>
      <c r="AZ255" s="1" t="str">
        <f ca="1">IFERROR(__xludf.DUMMYFUNCTION("""COMPUTED_VALUE"""),"Neutral")</f>
        <v>Neutral</v>
      </c>
      <c r="BA255" s="1" t="str">
        <f ca="1">IFERROR(__xludf.DUMMYFUNCTION("""COMPUTED_VALUE"""),"Agree")</f>
        <v>Agree</v>
      </c>
      <c r="BB255" s="1" t="str">
        <f ca="1">IFERROR(__xludf.DUMMYFUNCTION("""COMPUTED_VALUE"""),"Neutral")</f>
        <v>Neutral</v>
      </c>
      <c r="BC255" s="1" t="str">
        <f ca="1">IFERROR(__xludf.DUMMYFUNCTION("""COMPUTED_VALUE"""),"Join in Positive/ Healthy Family Activities, Exercise, Talk to others outside of the department about your hard shift")</f>
        <v>Join in Positive/ Healthy Family Activities, Exercise, Talk to others outside of the department about your hard shift</v>
      </c>
      <c r="BD255" s="1" t="str">
        <f ca="1">IFERROR(__xludf.DUMMYFUNCTION("""COMPUTED_VALUE"""),"Rarely")</f>
        <v>Rarely</v>
      </c>
      <c r="BF255" s="1">
        <f t="shared" ca="1" si="0"/>
        <v>1</v>
      </c>
      <c r="BG255" s="7">
        <f t="shared" ca="1" si="1"/>
        <v>3</v>
      </c>
      <c r="BH255" s="1">
        <f t="shared" ca="1" si="2"/>
        <v>3</v>
      </c>
      <c r="BI255" s="10">
        <f t="shared" ca="1" si="3"/>
        <v>1</v>
      </c>
      <c r="BJ255" s="10">
        <f t="shared" ca="1" si="4"/>
        <v>3</v>
      </c>
      <c r="BK255" s="10">
        <f t="shared" ca="1" si="5"/>
        <v>2</v>
      </c>
      <c r="BL255" s="10">
        <f t="shared" ref="BL255:BM255" ca="1" si="1518">IF(I255="Yes",1,IF(I255="No",2))</f>
        <v>1</v>
      </c>
      <c r="BM255" s="10">
        <f t="shared" ca="1" si="1518"/>
        <v>1</v>
      </c>
      <c r="BN255" s="10">
        <f t="shared" ca="1" si="7"/>
        <v>2</v>
      </c>
      <c r="BO255" s="10">
        <f t="shared" ref="BO255:BP255" ca="1" si="1519">IF(L255="Strongly Disagree",1,IF(L255="Disagree",2,IF(L255="Neutral",3,IF(L255="Agree",4,IF(L255="Strongly Agree",5)))))</f>
        <v>4</v>
      </c>
      <c r="BP255" s="10">
        <f t="shared" ca="1" si="1519"/>
        <v>4</v>
      </c>
      <c r="BQ255" s="10">
        <f t="shared" ca="1" si="9"/>
        <v>4</v>
      </c>
      <c r="BR255" s="1">
        <f t="shared" ca="1" si="10"/>
        <v>3</v>
      </c>
      <c r="BS255" s="10">
        <f t="shared" ref="BS255:CB255" ca="1" si="1520">IF(P255="Not at all",1,IF(P255="A little bit",2,IF(P255="Moderately",3,IF(P255="Quite a bit",4,IF(P255="Extremely",5)))))</f>
        <v>3</v>
      </c>
      <c r="BT255" s="10">
        <f t="shared" ca="1" si="1520"/>
        <v>5</v>
      </c>
      <c r="BU255" s="10">
        <f t="shared" ca="1" si="1520"/>
        <v>5</v>
      </c>
      <c r="BV255" s="10">
        <f t="shared" ca="1" si="1520"/>
        <v>4</v>
      </c>
      <c r="BW255" s="10">
        <f t="shared" ca="1" si="1520"/>
        <v>3</v>
      </c>
      <c r="BX255" s="10">
        <f t="shared" ca="1" si="1520"/>
        <v>4</v>
      </c>
      <c r="BY255" s="10">
        <f t="shared" ca="1" si="1520"/>
        <v>3</v>
      </c>
      <c r="BZ255" s="10">
        <f t="shared" ca="1" si="1520"/>
        <v>3</v>
      </c>
      <c r="CA255" s="10">
        <f t="shared" ca="1" si="1520"/>
        <v>3</v>
      </c>
      <c r="CB255" s="10">
        <f t="shared" ca="1" si="1520"/>
        <v>5</v>
      </c>
      <c r="CC255" s="10">
        <f t="shared" ca="1" si="12"/>
        <v>3</v>
      </c>
      <c r="CD255" s="10">
        <f t="shared" ref="CD255:CH255" ca="1" si="1521">IF(AA255="Not at all",1,IF(AA255="A little bit",2,IF(AA255="Moderately",3,IF(AA255="Quite a bit",4,IF(AA255="Extremely",5)))))</f>
        <v>3</v>
      </c>
      <c r="CE255" s="10">
        <f t="shared" ca="1" si="1521"/>
        <v>2</v>
      </c>
      <c r="CF255" s="10">
        <f t="shared" ca="1" si="1521"/>
        <v>1</v>
      </c>
      <c r="CG255" s="10">
        <f t="shared" ca="1" si="1521"/>
        <v>2</v>
      </c>
      <c r="CH255" s="10">
        <f t="shared" ca="1" si="1521"/>
        <v>2</v>
      </c>
      <c r="CI255" s="10">
        <f t="shared" ref="CI255:CT255" ca="1" si="1522">IF(AF255="Never",1,IF(AF255="Rarely",2,IF(AF255="Sometimes",3,IF(AF255="Often",4,IF(AF255="Very Often",5)))))</f>
        <v>2</v>
      </c>
      <c r="CJ255" s="10">
        <f t="shared" ca="1" si="1522"/>
        <v>2</v>
      </c>
      <c r="CK255" s="10">
        <f t="shared" ca="1" si="1522"/>
        <v>2</v>
      </c>
      <c r="CL255" s="10">
        <f t="shared" ca="1" si="1522"/>
        <v>3</v>
      </c>
      <c r="CM255" s="10">
        <f t="shared" ca="1" si="1522"/>
        <v>2</v>
      </c>
      <c r="CN255" s="10">
        <f t="shared" ca="1" si="1522"/>
        <v>3</v>
      </c>
      <c r="CO255" s="10">
        <f t="shared" ca="1" si="1522"/>
        <v>2</v>
      </c>
      <c r="CP255" s="10">
        <f t="shared" ca="1" si="1522"/>
        <v>1</v>
      </c>
      <c r="CQ255" s="10">
        <f t="shared" ca="1" si="1522"/>
        <v>2</v>
      </c>
      <c r="CR255" s="10">
        <f t="shared" ca="1" si="1522"/>
        <v>2</v>
      </c>
      <c r="CS255" s="10">
        <f t="shared" ca="1" si="1522"/>
        <v>2</v>
      </c>
      <c r="CT255" s="10">
        <f t="shared" ca="1" si="1522"/>
        <v>1</v>
      </c>
      <c r="CU255" s="10">
        <f t="shared" ca="1" si="15"/>
        <v>1</v>
      </c>
      <c r="CV255" s="1">
        <f t="shared" ref="CV255:DE255" ca="1" si="1523">IF(AS255="Strongly Disagree",1,IF(AS255="Disagree",2,IF(AS255="Neutral",3,IF(AS255="Agree",4,IF(AS255="Strongly Agree",5)))))</f>
        <v>3</v>
      </c>
      <c r="CW255" s="1">
        <f t="shared" ca="1" si="1523"/>
        <v>4</v>
      </c>
      <c r="CX255" s="1">
        <f t="shared" ca="1" si="1523"/>
        <v>4</v>
      </c>
      <c r="CY255" s="1">
        <f t="shared" ca="1" si="1523"/>
        <v>1</v>
      </c>
      <c r="CZ255" s="1">
        <f t="shared" ca="1" si="1523"/>
        <v>3</v>
      </c>
      <c r="DA255" s="1">
        <f t="shared" ca="1" si="1523"/>
        <v>3</v>
      </c>
      <c r="DB255" s="1">
        <f t="shared" ca="1" si="1523"/>
        <v>1</v>
      </c>
      <c r="DC255" s="1">
        <f t="shared" ca="1" si="1523"/>
        <v>3</v>
      </c>
      <c r="DD255" s="1">
        <f t="shared" ca="1" si="1523"/>
        <v>4</v>
      </c>
      <c r="DE255" s="1">
        <f t="shared" ca="1" si="1523"/>
        <v>3</v>
      </c>
      <c r="DG255" s="1">
        <f t="shared" ca="1" si="17"/>
        <v>2</v>
      </c>
    </row>
    <row r="256" spans="1:111" ht="15">
      <c r="A256" s="8">
        <f ca="1">IFERROR(__xludf.DUMMYFUNCTION("""COMPUTED_VALUE"""),43814.9877810648)</f>
        <v>43814.987781064803</v>
      </c>
      <c r="B256" s="1" t="str">
        <f ca="1">IFERROR(__xludf.DUMMYFUNCTION("""COMPUTED_VALUE"""),"Yes")</f>
        <v>Yes</v>
      </c>
      <c r="C256" s="3" t="str">
        <f ca="1">IFERROR(__xludf.DUMMYFUNCTION("""COMPUTED_VALUE"""),"Sworn Officer")</f>
        <v>Sworn Officer</v>
      </c>
      <c r="D256" s="1" t="str">
        <f ca="1">IFERROR(__xludf.DUMMYFUNCTION("""COMPUTED_VALUE"""),"1-6 years")</f>
        <v>1-6 years</v>
      </c>
      <c r="E256" s="1" t="str">
        <f ca="1">IFERROR(__xludf.DUMMYFUNCTION("""COMPUTED_VALUE"""),"Moderately")</f>
        <v>Moderately</v>
      </c>
      <c r="F256" s="1" t="str">
        <f ca="1">IFERROR(__xludf.DUMMYFUNCTION("""COMPUTED_VALUE"""),"Yes")</f>
        <v>Yes</v>
      </c>
      <c r="G256" s="1" t="str">
        <f ca="1">IFERROR(__xludf.DUMMYFUNCTION("""COMPUTED_VALUE"""),"Rarely")</f>
        <v>Rarely</v>
      </c>
      <c r="H256" s="1" t="str">
        <f ca="1">IFERROR(__xludf.DUMMYFUNCTION("""COMPUTED_VALUE"""),"Moderately")</f>
        <v>Moderately</v>
      </c>
      <c r="I256" s="1" t="str">
        <f ca="1">IFERROR(__xludf.DUMMYFUNCTION("""COMPUTED_VALUE"""),"Yes")</f>
        <v>Yes</v>
      </c>
      <c r="J256" s="1" t="str">
        <f ca="1">IFERROR(__xludf.DUMMYFUNCTION("""COMPUTED_VALUE"""),"Yes")</f>
        <v>Yes</v>
      </c>
      <c r="K256" s="1" t="str">
        <f ca="1">IFERROR(__xludf.DUMMYFUNCTION("""COMPUTED_VALUE"""),"Rarely")</f>
        <v>Rarely</v>
      </c>
      <c r="L256" s="1" t="str">
        <f ca="1">IFERROR(__xludf.DUMMYFUNCTION("""COMPUTED_VALUE"""),"Neutral")</f>
        <v>Neutral</v>
      </c>
      <c r="M256" s="1" t="str">
        <f ca="1">IFERROR(__xludf.DUMMYFUNCTION("""COMPUTED_VALUE"""),"Agree")</f>
        <v>Agree</v>
      </c>
      <c r="N256" s="1" t="str">
        <f ca="1">IFERROR(__xludf.DUMMYFUNCTION("""COMPUTED_VALUE"""),"A little bit")</f>
        <v>A little bit</v>
      </c>
      <c r="O256" s="1" t="str">
        <f ca="1">IFERROR(__xludf.DUMMYFUNCTION("""COMPUTED_VALUE"""),"Agree")</f>
        <v>Agree</v>
      </c>
      <c r="P256" s="1" t="str">
        <f ca="1">IFERROR(__xludf.DUMMYFUNCTION("""COMPUTED_VALUE"""),"Quite a bit")</f>
        <v>Quite a bit</v>
      </c>
      <c r="Q256" s="1" t="str">
        <f ca="1">IFERROR(__xludf.DUMMYFUNCTION("""COMPUTED_VALUE"""),"Not at all")</f>
        <v>Not at all</v>
      </c>
      <c r="R256" s="1" t="str">
        <f ca="1">IFERROR(__xludf.DUMMYFUNCTION("""COMPUTED_VALUE"""),"Not at all")</f>
        <v>Not at all</v>
      </c>
      <c r="S256" s="1" t="str">
        <f ca="1">IFERROR(__xludf.DUMMYFUNCTION("""COMPUTED_VALUE"""),"Quite a bit")</f>
        <v>Quite a bit</v>
      </c>
      <c r="T256" s="1" t="str">
        <f ca="1">IFERROR(__xludf.DUMMYFUNCTION("""COMPUTED_VALUE"""),"Quite a bit")</f>
        <v>Quite a bit</v>
      </c>
      <c r="U256" s="1" t="str">
        <f ca="1">IFERROR(__xludf.DUMMYFUNCTION("""COMPUTED_VALUE"""),"Quite a bit")</f>
        <v>Quite a bit</v>
      </c>
      <c r="V256" s="1" t="str">
        <f ca="1">IFERROR(__xludf.DUMMYFUNCTION("""COMPUTED_VALUE"""),"Moderately")</f>
        <v>Moderately</v>
      </c>
      <c r="W256" s="1" t="str">
        <f ca="1">IFERROR(__xludf.DUMMYFUNCTION("""COMPUTED_VALUE"""),"Quite a bit")</f>
        <v>Quite a bit</v>
      </c>
      <c r="X256" s="1" t="str">
        <f ca="1">IFERROR(__xludf.DUMMYFUNCTION("""COMPUTED_VALUE"""),"A little bit")</f>
        <v>A little bit</v>
      </c>
      <c r="Y256" s="1" t="str">
        <f ca="1">IFERROR(__xludf.DUMMYFUNCTION("""COMPUTED_VALUE"""),"Extremely")</f>
        <v>Extremely</v>
      </c>
      <c r="Z256" s="1" t="str">
        <f ca="1">IFERROR(__xludf.DUMMYFUNCTION("""COMPUTED_VALUE"""),"Both")</f>
        <v>Both</v>
      </c>
      <c r="AA256" s="1" t="str">
        <f ca="1">IFERROR(__xludf.DUMMYFUNCTION("""COMPUTED_VALUE"""),"Extremely")</f>
        <v>Extremely</v>
      </c>
      <c r="AB256" s="1" t="str">
        <f ca="1">IFERROR(__xludf.DUMMYFUNCTION("""COMPUTED_VALUE"""),"Quite a bit")</f>
        <v>Quite a bit</v>
      </c>
      <c r="AC256" s="1" t="str">
        <f ca="1">IFERROR(__xludf.DUMMYFUNCTION("""COMPUTED_VALUE"""),"Moderately")</f>
        <v>Moderately</v>
      </c>
      <c r="AD256" s="1" t="str">
        <f ca="1">IFERROR(__xludf.DUMMYFUNCTION("""COMPUTED_VALUE"""),"Moderately")</f>
        <v>Moderately</v>
      </c>
      <c r="AE256" s="1" t="str">
        <f ca="1">IFERROR(__xludf.DUMMYFUNCTION("""COMPUTED_VALUE"""),"Not at all")</f>
        <v>Not at all</v>
      </c>
      <c r="AF256" s="1" t="str">
        <f ca="1">IFERROR(__xludf.DUMMYFUNCTION("""COMPUTED_VALUE"""),"Rarely")</f>
        <v>Rarely</v>
      </c>
      <c r="AG256" s="1" t="str">
        <f ca="1">IFERROR(__xludf.DUMMYFUNCTION("""COMPUTED_VALUE"""),"Never")</f>
        <v>Never</v>
      </c>
      <c r="AH256" s="1" t="str">
        <f ca="1">IFERROR(__xludf.DUMMYFUNCTION("""COMPUTED_VALUE"""),"Never")</f>
        <v>Never</v>
      </c>
      <c r="AI256" s="1" t="str">
        <f ca="1">IFERROR(__xludf.DUMMYFUNCTION("""COMPUTED_VALUE"""),"Never")</f>
        <v>Never</v>
      </c>
      <c r="AJ256" s="1" t="str">
        <f ca="1">IFERROR(__xludf.DUMMYFUNCTION("""COMPUTED_VALUE"""),"Rarely")</f>
        <v>Rarely</v>
      </c>
      <c r="AK256" s="1" t="str">
        <f ca="1">IFERROR(__xludf.DUMMYFUNCTION("""COMPUTED_VALUE"""),"Never")</f>
        <v>Never</v>
      </c>
      <c r="AL256" s="1" t="str">
        <f ca="1">IFERROR(__xludf.DUMMYFUNCTION("""COMPUTED_VALUE"""),"Never")</f>
        <v>Never</v>
      </c>
      <c r="AM256" s="1" t="str">
        <f ca="1">IFERROR(__xludf.DUMMYFUNCTION("""COMPUTED_VALUE"""),"Never")</f>
        <v>Never</v>
      </c>
      <c r="AN256" s="1" t="str">
        <f ca="1">IFERROR(__xludf.DUMMYFUNCTION("""COMPUTED_VALUE"""),"Sometimes")</f>
        <v>Sometimes</v>
      </c>
      <c r="AO256" s="1" t="str">
        <f ca="1">IFERROR(__xludf.DUMMYFUNCTION("""COMPUTED_VALUE"""),"Sometimes")</f>
        <v>Sometimes</v>
      </c>
      <c r="AP256" s="1" t="str">
        <f ca="1">IFERROR(__xludf.DUMMYFUNCTION("""COMPUTED_VALUE"""),"Rarely")</f>
        <v>Rarely</v>
      </c>
      <c r="AQ256" s="1" t="str">
        <f ca="1">IFERROR(__xludf.DUMMYFUNCTION("""COMPUTED_VALUE"""),"Never")</f>
        <v>Never</v>
      </c>
      <c r="AR256" s="1" t="str">
        <f ca="1">IFERROR(__xludf.DUMMYFUNCTION("""COMPUTED_VALUE"""),"Never")</f>
        <v>Never</v>
      </c>
      <c r="AS256" s="1" t="str">
        <f ca="1">IFERROR(__xludf.DUMMYFUNCTION("""COMPUTED_VALUE"""),"Strongly Disagree")</f>
        <v>Strongly Disagree</v>
      </c>
      <c r="AT256" s="1" t="str">
        <f ca="1">IFERROR(__xludf.DUMMYFUNCTION("""COMPUTED_VALUE"""),"Strongly Disagree")</f>
        <v>Strongly Disagree</v>
      </c>
      <c r="AU256" s="1" t="str">
        <f ca="1">IFERROR(__xludf.DUMMYFUNCTION("""COMPUTED_VALUE"""),"Agree")</f>
        <v>Agree</v>
      </c>
      <c r="AV256" s="1" t="str">
        <f ca="1">IFERROR(__xludf.DUMMYFUNCTION("""COMPUTED_VALUE"""),"Disagree")</f>
        <v>Disagree</v>
      </c>
      <c r="AW256" s="1" t="str">
        <f ca="1">IFERROR(__xludf.DUMMYFUNCTION("""COMPUTED_VALUE"""),"Neutral")</f>
        <v>Neutral</v>
      </c>
      <c r="AX256" s="1" t="str">
        <f ca="1">IFERROR(__xludf.DUMMYFUNCTION("""COMPUTED_VALUE"""),"Neutral")</f>
        <v>Neutral</v>
      </c>
      <c r="AY256" s="1" t="str">
        <f ca="1">IFERROR(__xludf.DUMMYFUNCTION("""COMPUTED_VALUE"""),"Neutral")</f>
        <v>Neutral</v>
      </c>
      <c r="AZ256" s="1" t="str">
        <f ca="1">IFERROR(__xludf.DUMMYFUNCTION("""COMPUTED_VALUE"""),"Agree")</f>
        <v>Agree</v>
      </c>
      <c r="BA256" s="1" t="str">
        <f ca="1">IFERROR(__xludf.DUMMYFUNCTION("""COMPUTED_VALUE"""),"Neutral")</f>
        <v>Neutral</v>
      </c>
      <c r="BB256" s="1" t="str">
        <f ca="1">IFERROR(__xludf.DUMMYFUNCTION("""COMPUTED_VALUE"""),"Strongly Disagree")</f>
        <v>Strongly Disagree</v>
      </c>
      <c r="BC256" s="1" t="str">
        <f ca="1">IFERROR(__xludf.DUMMYFUNCTION("""COMPUTED_VALUE"""),"Isolate Yourself, Exercise, Meditation/ Mindfulness")</f>
        <v>Isolate Yourself, Exercise, Meditation/ Mindfulness</v>
      </c>
      <c r="BD256" s="1" t="str">
        <f ca="1">IFERROR(__xludf.DUMMYFUNCTION("""COMPUTED_VALUE"""),"Never")</f>
        <v>Never</v>
      </c>
      <c r="BF256" s="1">
        <f t="shared" ca="1" si="0"/>
        <v>1</v>
      </c>
      <c r="BG256" s="7">
        <f t="shared" ca="1" si="1"/>
        <v>1</v>
      </c>
      <c r="BH256" s="1">
        <f t="shared" ca="1" si="2"/>
        <v>3</v>
      </c>
      <c r="BI256" s="10">
        <f t="shared" ca="1" si="3"/>
        <v>1</v>
      </c>
      <c r="BJ256" s="10">
        <f t="shared" ca="1" si="4"/>
        <v>2</v>
      </c>
      <c r="BK256" s="10">
        <f t="shared" ca="1" si="5"/>
        <v>3</v>
      </c>
      <c r="BL256" s="10">
        <f t="shared" ref="BL256:BM256" ca="1" si="1524">IF(I256="Yes",1,IF(I256="No",2))</f>
        <v>1</v>
      </c>
      <c r="BM256" s="10">
        <f t="shared" ca="1" si="1524"/>
        <v>1</v>
      </c>
      <c r="BN256" s="10">
        <f t="shared" ca="1" si="7"/>
        <v>2</v>
      </c>
      <c r="BO256" s="10">
        <f t="shared" ref="BO256:BP256" ca="1" si="1525">IF(L256="Strongly Disagree",1,IF(L256="Disagree",2,IF(L256="Neutral",3,IF(L256="Agree",4,IF(L256="Strongly Agree",5)))))</f>
        <v>3</v>
      </c>
      <c r="BP256" s="10">
        <f t="shared" ca="1" si="1525"/>
        <v>4</v>
      </c>
      <c r="BQ256" s="10">
        <f t="shared" ca="1" si="9"/>
        <v>2</v>
      </c>
      <c r="BR256" s="1">
        <f t="shared" ca="1" si="10"/>
        <v>4</v>
      </c>
      <c r="BS256" s="10">
        <f t="shared" ref="BS256:CB256" ca="1" si="1526">IF(P256="Not at all",1,IF(P256="A little bit",2,IF(P256="Moderately",3,IF(P256="Quite a bit",4,IF(P256="Extremely",5)))))</f>
        <v>4</v>
      </c>
      <c r="BT256" s="10">
        <f t="shared" ca="1" si="1526"/>
        <v>1</v>
      </c>
      <c r="BU256" s="10">
        <f t="shared" ca="1" si="1526"/>
        <v>1</v>
      </c>
      <c r="BV256" s="10">
        <f t="shared" ca="1" si="1526"/>
        <v>4</v>
      </c>
      <c r="BW256" s="10">
        <f t="shared" ca="1" si="1526"/>
        <v>4</v>
      </c>
      <c r="BX256" s="10">
        <f t="shared" ca="1" si="1526"/>
        <v>4</v>
      </c>
      <c r="BY256" s="10">
        <f t="shared" ca="1" si="1526"/>
        <v>3</v>
      </c>
      <c r="BZ256" s="10">
        <f t="shared" ca="1" si="1526"/>
        <v>4</v>
      </c>
      <c r="CA256" s="10">
        <f t="shared" ca="1" si="1526"/>
        <v>2</v>
      </c>
      <c r="CB256" s="10">
        <f t="shared" ca="1" si="1526"/>
        <v>5</v>
      </c>
      <c r="CC256" s="10">
        <f t="shared" ca="1" si="12"/>
        <v>3</v>
      </c>
      <c r="CD256" s="10">
        <f t="shared" ref="CD256:CH256" ca="1" si="1527">IF(AA256="Not at all",1,IF(AA256="A little bit",2,IF(AA256="Moderately",3,IF(AA256="Quite a bit",4,IF(AA256="Extremely",5)))))</f>
        <v>5</v>
      </c>
      <c r="CE256" s="10">
        <f t="shared" ca="1" si="1527"/>
        <v>4</v>
      </c>
      <c r="CF256" s="10">
        <f t="shared" ca="1" si="1527"/>
        <v>3</v>
      </c>
      <c r="CG256" s="10">
        <f t="shared" ca="1" si="1527"/>
        <v>3</v>
      </c>
      <c r="CH256" s="10">
        <f t="shared" ca="1" si="1527"/>
        <v>1</v>
      </c>
      <c r="CI256" s="10">
        <f t="shared" ref="CI256:CT256" ca="1" si="1528">IF(AF256="Never",1,IF(AF256="Rarely",2,IF(AF256="Sometimes",3,IF(AF256="Often",4,IF(AF256="Very Often",5)))))</f>
        <v>2</v>
      </c>
      <c r="CJ256" s="10">
        <f t="shared" ca="1" si="1528"/>
        <v>1</v>
      </c>
      <c r="CK256" s="10">
        <f t="shared" ca="1" si="1528"/>
        <v>1</v>
      </c>
      <c r="CL256" s="10">
        <f t="shared" ca="1" si="1528"/>
        <v>1</v>
      </c>
      <c r="CM256" s="10">
        <f t="shared" ca="1" si="1528"/>
        <v>2</v>
      </c>
      <c r="CN256" s="10">
        <f t="shared" ca="1" si="1528"/>
        <v>1</v>
      </c>
      <c r="CO256" s="10">
        <f t="shared" ca="1" si="1528"/>
        <v>1</v>
      </c>
      <c r="CP256" s="10">
        <f t="shared" ca="1" si="1528"/>
        <v>1</v>
      </c>
      <c r="CQ256" s="10">
        <f t="shared" ca="1" si="1528"/>
        <v>3</v>
      </c>
      <c r="CR256" s="10">
        <f t="shared" ca="1" si="1528"/>
        <v>3</v>
      </c>
      <c r="CS256" s="10">
        <f t="shared" ca="1" si="1528"/>
        <v>2</v>
      </c>
      <c r="CT256" s="10">
        <f t="shared" ca="1" si="1528"/>
        <v>1</v>
      </c>
      <c r="CU256" s="10">
        <f t="shared" ca="1" si="15"/>
        <v>1</v>
      </c>
      <c r="CV256" s="1">
        <f t="shared" ref="CV256:DE256" ca="1" si="1529">IF(AS256="Strongly Disagree",1,IF(AS256="Disagree",2,IF(AS256="Neutral",3,IF(AS256="Agree",4,IF(AS256="Strongly Agree",5)))))</f>
        <v>1</v>
      </c>
      <c r="CW256" s="1">
        <f t="shared" ca="1" si="1529"/>
        <v>1</v>
      </c>
      <c r="CX256" s="1">
        <f t="shared" ca="1" si="1529"/>
        <v>4</v>
      </c>
      <c r="CY256" s="1">
        <f t="shared" ca="1" si="1529"/>
        <v>2</v>
      </c>
      <c r="CZ256" s="1">
        <f t="shared" ca="1" si="1529"/>
        <v>3</v>
      </c>
      <c r="DA256" s="1">
        <f t="shared" ca="1" si="1529"/>
        <v>3</v>
      </c>
      <c r="DB256" s="1">
        <f t="shared" ca="1" si="1529"/>
        <v>3</v>
      </c>
      <c r="DC256" s="1">
        <f t="shared" ca="1" si="1529"/>
        <v>4</v>
      </c>
      <c r="DD256" s="1">
        <f t="shared" ca="1" si="1529"/>
        <v>3</v>
      </c>
      <c r="DE256" s="1">
        <f t="shared" ca="1" si="1529"/>
        <v>1</v>
      </c>
      <c r="DG256" s="1">
        <f t="shared" ca="1" si="17"/>
        <v>1</v>
      </c>
    </row>
    <row r="257" spans="1:111" ht="15">
      <c r="A257" s="8">
        <f ca="1">IFERROR(__xludf.DUMMYFUNCTION("""COMPUTED_VALUE"""),43815.4425823379)</f>
        <v>43815.442582337899</v>
      </c>
      <c r="B257" s="1" t="str">
        <f ca="1">IFERROR(__xludf.DUMMYFUNCTION("""COMPUTED_VALUE"""),"Yes")</f>
        <v>Yes</v>
      </c>
      <c r="C257" s="3" t="str">
        <f ca="1">IFERROR(__xludf.DUMMYFUNCTION("""COMPUTED_VALUE"""),"Sworn Officer")</f>
        <v>Sworn Officer</v>
      </c>
      <c r="D257" s="1" t="str">
        <f ca="1">IFERROR(__xludf.DUMMYFUNCTION("""COMPUTED_VALUE"""),"7-13 years")</f>
        <v>7-13 years</v>
      </c>
      <c r="E257" s="1" t="str">
        <f ca="1">IFERROR(__xludf.DUMMYFUNCTION("""COMPUTED_VALUE"""),"Extremely")</f>
        <v>Extremely</v>
      </c>
      <c r="F257" s="1" t="str">
        <f ca="1">IFERROR(__xludf.DUMMYFUNCTION("""COMPUTED_VALUE"""),"Yes")</f>
        <v>Yes</v>
      </c>
      <c r="G257" s="1" t="str">
        <f ca="1">IFERROR(__xludf.DUMMYFUNCTION("""COMPUTED_VALUE"""),"Rarely")</f>
        <v>Rarely</v>
      </c>
      <c r="H257" s="1" t="str">
        <f ca="1">IFERROR(__xludf.DUMMYFUNCTION("""COMPUTED_VALUE"""),"Extremely")</f>
        <v>Extremely</v>
      </c>
      <c r="I257" s="1" t="str">
        <f ca="1">IFERROR(__xludf.DUMMYFUNCTION("""COMPUTED_VALUE"""),"Yes")</f>
        <v>Yes</v>
      </c>
      <c r="J257" s="1" t="str">
        <f ca="1">IFERROR(__xludf.DUMMYFUNCTION("""COMPUTED_VALUE"""),"Yes")</f>
        <v>Yes</v>
      </c>
      <c r="K257" s="1" t="str">
        <f ca="1">IFERROR(__xludf.DUMMYFUNCTION("""COMPUTED_VALUE"""),"Rarely")</f>
        <v>Rarely</v>
      </c>
      <c r="L257" s="1" t="str">
        <f ca="1">IFERROR(__xludf.DUMMYFUNCTION("""COMPUTED_VALUE"""),"Strongly Agree")</f>
        <v>Strongly Agree</v>
      </c>
      <c r="M257" s="1" t="str">
        <f ca="1">IFERROR(__xludf.DUMMYFUNCTION("""COMPUTED_VALUE"""),"Strongly Agree")</f>
        <v>Strongly Agree</v>
      </c>
      <c r="N257" s="1" t="str">
        <f ca="1">IFERROR(__xludf.DUMMYFUNCTION("""COMPUTED_VALUE"""),"Quite a bit")</f>
        <v>Quite a bit</v>
      </c>
      <c r="O257" s="1" t="str">
        <f ca="1">IFERROR(__xludf.DUMMYFUNCTION("""COMPUTED_VALUE"""),"Agree")</f>
        <v>Agree</v>
      </c>
      <c r="P257" s="1" t="str">
        <f ca="1">IFERROR(__xludf.DUMMYFUNCTION("""COMPUTED_VALUE"""),"Extremely")</f>
        <v>Extremely</v>
      </c>
      <c r="Q257" s="1" t="str">
        <f ca="1">IFERROR(__xludf.DUMMYFUNCTION("""COMPUTED_VALUE"""),"Moderately")</f>
        <v>Moderately</v>
      </c>
      <c r="R257" s="1" t="str">
        <f ca="1">IFERROR(__xludf.DUMMYFUNCTION("""COMPUTED_VALUE"""),"Moderately")</f>
        <v>Moderately</v>
      </c>
      <c r="S257" s="1" t="str">
        <f ca="1">IFERROR(__xludf.DUMMYFUNCTION("""COMPUTED_VALUE"""),"Moderately")</f>
        <v>Moderately</v>
      </c>
      <c r="T257" s="1" t="str">
        <f ca="1">IFERROR(__xludf.DUMMYFUNCTION("""COMPUTED_VALUE"""),"Moderately")</f>
        <v>Moderately</v>
      </c>
      <c r="U257" s="1" t="str">
        <f ca="1">IFERROR(__xludf.DUMMYFUNCTION("""COMPUTED_VALUE"""),"Moderately")</f>
        <v>Moderately</v>
      </c>
      <c r="V257" s="1" t="str">
        <f ca="1">IFERROR(__xludf.DUMMYFUNCTION("""COMPUTED_VALUE"""),"Quite a bit")</f>
        <v>Quite a bit</v>
      </c>
      <c r="W257" s="1" t="str">
        <f ca="1">IFERROR(__xludf.DUMMYFUNCTION("""COMPUTED_VALUE"""),"Moderately")</f>
        <v>Moderately</v>
      </c>
      <c r="X257" s="1" t="str">
        <f ca="1">IFERROR(__xludf.DUMMYFUNCTION("""COMPUTED_VALUE"""),"Moderately")</f>
        <v>Moderately</v>
      </c>
      <c r="Y257" s="1" t="str">
        <f ca="1">IFERROR(__xludf.DUMMYFUNCTION("""COMPUTED_VALUE"""),"A little bit")</f>
        <v>A little bit</v>
      </c>
      <c r="Z257" s="1" t="str">
        <f ca="1">IFERROR(__xludf.DUMMYFUNCTION("""COMPUTED_VALUE"""),"Both")</f>
        <v>Both</v>
      </c>
      <c r="AA257" s="1" t="str">
        <f ca="1">IFERROR(__xludf.DUMMYFUNCTION("""COMPUTED_VALUE"""),"A little bit")</f>
        <v>A little bit</v>
      </c>
      <c r="AB257" s="1" t="str">
        <f ca="1">IFERROR(__xludf.DUMMYFUNCTION("""COMPUTED_VALUE"""),"Moderately")</f>
        <v>Moderately</v>
      </c>
      <c r="AC257" s="1" t="str">
        <f ca="1">IFERROR(__xludf.DUMMYFUNCTION("""COMPUTED_VALUE"""),"Moderately")</f>
        <v>Moderately</v>
      </c>
      <c r="AD257" s="1" t="str">
        <f ca="1">IFERROR(__xludf.DUMMYFUNCTION("""COMPUTED_VALUE"""),"Quite a bit")</f>
        <v>Quite a bit</v>
      </c>
      <c r="AE257" s="1" t="str">
        <f ca="1">IFERROR(__xludf.DUMMYFUNCTION("""COMPUTED_VALUE"""),"A little bit")</f>
        <v>A little bit</v>
      </c>
      <c r="AF257" s="1" t="str">
        <f ca="1">IFERROR(__xludf.DUMMYFUNCTION("""COMPUTED_VALUE"""),"Often")</f>
        <v>Often</v>
      </c>
      <c r="AG257" s="1" t="str">
        <f ca="1">IFERROR(__xludf.DUMMYFUNCTION("""COMPUTED_VALUE"""),"Often")</f>
        <v>Often</v>
      </c>
      <c r="AH257" s="1" t="str">
        <f ca="1">IFERROR(__xludf.DUMMYFUNCTION("""COMPUTED_VALUE"""),"Rarely")</f>
        <v>Rarely</v>
      </c>
      <c r="AI257" s="1" t="str">
        <f ca="1">IFERROR(__xludf.DUMMYFUNCTION("""COMPUTED_VALUE"""),"Sometimes")</f>
        <v>Sometimes</v>
      </c>
      <c r="AJ257" s="1" t="str">
        <f ca="1">IFERROR(__xludf.DUMMYFUNCTION("""COMPUTED_VALUE"""),"Never")</f>
        <v>Never</v>
      </c>
      <c r="AK257" s="1" t="str">
        <f ca="1">IFERROR(__xludf.DUMMYFUNCTION("""COMPUTED_VALUE"""),"Sometimes")</f>
        <v>Sometimes</v>
      </c>
      <c r="AL257" s="1" t="str">
        <f ca="1">IFERROR(__xludf.DUMMYFUNCTION("""COMPUTED_VALUE"""),"Rarely")</f>
        <v>Rarely</v>
      </c>
      <c r="AM257" s="1" t="str">
        <f ca="1">IFERROR(__xludf.DUMMYFUNCTION("""COMPUTED_VALUE"""),"Never")</f>
        <v>Never</v>
      </c>
      <c r="AN257" s="1" t="str">
        <f ca="1">IFERROR(__xludf.DUMMYFUNCTION("""COMPUTED_VALUE"""),"Rarely")</f>
        <v>Rarely</v>
      </c>
      <c r="AO257" s="1" t="str">
        <f ca="1">IFERROR(__xludf.DUMMYFUNCTION("""COMPUTED_VALUE"""),"Never")</f>
        <v>Never</v>
      </c>
      <c r="AP257" s="1" t="str">
        <f ca="1">IFERROR(__xludf.DUMMYFUNCTION("""COMPUTED_VALUE"""),"Never")</f>
        <v>Never</v>
      </c>
      <c r="AQ257" s="1" t="str">
        <f ca="1">IFERROR(__xludf.DUMMYFUNCTION("""COMPUTED_VALUE"""),"Never")</f>
        <v>Never</v>
      </c>
      <c r="AR257" s="1" t="str">
        <f ca="1">IFERROR(__xludf.DUMMYFUNCTION("""COMPUTED_VALUE"""),"Never")</f>
        <v>Never</v>
      </c>
      <c r="AS257" s="1" t="str">
        <f ca="1">IFERROR(__xludf.DUMMYFUNCTION("""COMPUTED_VALUE"""),"Strongly Disagree")</f>
        <v>Strongly Disagree</v>
      </c>
      <c r="AT257" s="1" t="str">
        <f ca="1">IFERROR(__xludf.DUMMYFUNCTION("""COMPUTED_VALUE"""),"Strongly Disagree")</f>
        <v>Strongly Disagree</v>
      </c>
      <c r="AU257" s="1" t="str">
        <f ca="1">IFERROR(__xludf.DUMMYFUNCTION("""COMPUTED_VALUE"""),"Strongly Disagree")</f>
        <v>Strongly Disagree</v>
      </c>
      <c r="AV257" s="1" t="str">
        <f ca="1">IFERROR(__xludf.DUMMYFUNCTION("""COMPUTED_VALUE"""),"Strongly Disagree")</f>
        <v>Strongly Disagree</v>
      </c>
      <c r="AW257" s="1" t="str">
        <f ca="1">IFERROR(__xludf.DUMMYFUNCTION("""COMPUTED_VALUE"""),"Strongly Disagree")</f>
        <v>Strongly Disagree</v>
      </c>
      <c r="AX257" s="1" t="str">
        <f ca="1">IFERROR(__xludf.DUMMYFUNCTION("""COMPUTED_VALUE"""),"Disagree")</f>
        <v>Disagree</v>
      </c>
      <c r="AY257" s="1" t="str">
        <f ca="1">IFERROR(__xludf.DUMMYFUNCTION("""COMPUTED_VALUE"""),"Disagree")</f>
        <v>Disagree</v>
      </c>
      <c r="AZ257" s="1" t="str">
        <f ca="1">IFERROR(__xludf.DUMMYFUNCTION("""COMPUTED_VALUE"""),"Strongly Disagree")</f>
        <v>Strongly Disagree</v>
      </c>
      <c r="BA257" s="1" t="str">
        <f ca="1">IFERROR(__xludf.DUMMYFUNCTION("""COMPUTED_VALUE"""),"Strongly Agree")</f>
        <v>Strongly Agree</v>
      </c>
      <c r="BB257" s="1" t="str">
        <f ca="1">IFERROR(__xludf.DUMMYFUNCTION("""COMPUTED_VALUE"""),"Disagree")</f>
        <v>Disagree</v>
      </c>
      <c r="BC257" s="1" t="str">
        <f ca="1">IFERROR(__xludf.DUMMYFUNCTION("""COMPUTED_VALUE"""),"Isolate Yourself, Join in Positive/ Healthy Family Activities, Exercise, Meditation/ Mindfulness, Talk to others outside of the department about your hard shift, Participate in Healthy Recreation/Hobbies, Talk to only those inside the department about you"&amp;"r hard shift")</f>
        <v>Isolate Yourself, Join in Positive/ Healthy Family Activities, Exercise, Meditation/ Mindfulness, Talk to others outside of the department about your hard shift, Participate in Healthy Recreation/Hobbies, Talk to only those inside the department about your hard shift</v>
      </c>
      <c r="BD257" s="1" t="str">
        <f ca="1">IFERROR(__xludf.DUMMYFUNCTION("""COMPUTED_VALUE"""),"Never")</f>
        <v>Never</v>
      </c>
      <c r="BF257" s="1">
        <f t="shared" ca="1" si="0"/>
        <v>1</v>
      </c>
      <c r="BG257" s="7">
        <f t="shared" ca="1" si="1"/>
        <v>2</v>
      </c>
      <c r="BH257" s="1">
        <f t="shared" ca="1" si="2"/>
        <v>5</v>
      </c>
      <c r="BI257" s="10">
        <f t="shared" ca="1" si="3"/>
        <v>1</v>
      </c>
      <c r="BJ257" s="10">
        <f t="shared" ca="1" si="4"/>
        <v>2</v>
      </c>
      <c r="BK257" s="10">
        <f t="shared" ca="1" si="5"/>
        <v>5</v>
      </c>
      <c r="BL257" s="10">
        <f t="shared" ref="BL257:BM257" ca="1" si="1530">IF(I257="Yes",1,IF(I257="No",2))</f>
        <v>1</v>
      </c>
      <c r="BM257" s="10">
        <f t="shared" ca="1" si="1530"/>
        <v>1</v>
      </c>
      <c r="BN257" s="10">
        <f t="shared" ca="1" si="7"/>
        <v>2</v>
      </c>
      <c r="BO257" s="10">
        <f t="shared" ref="BO257:BP257" ca="1" si="1531">IF(L257="Strongly Disagree",1,IF(L257="Disagree",2,IF(L257="Neutral",3,IF(L257="Agree",4,IF(L257="Strongly Agree",5)))))</f>
        <v>5</v>
      </c>
      <c r="BP257" s="10">
        <f t="shared" ca="1" si="1531"/>
        <v>5</v>
      </c>
      <c r="BQ257" s="10">
        <f t="shared" ca="1" si="9"/>
        <v>4</v>
      </c>
      <c r="BR257" s="1">
        <f t="shared" ca="1" si="10"/>
        <v>4</v>
      </c>
      <c r="BS257" s="10">
        <f t="shared" ref="BS257:CB257" ca="1" si="1532">IF(P257="Not at all",1,IF(P257="A little bit",2,IF(P257="Moderately",3,IF(P257="Quite a bit",4,IF(P257="Extremely",5)))))</f>
        <v>5</v>
      </c>
      <c r="BT257" s="10">
        <f t="shared" ca="1" si="1532"/>
        <v>3</v>
      </c>
      <c r="BU257" s="10">
        <f t="shared" ca="1" si="1532"/>
        <v>3</v>
      </c>
      <c r="BV257" s="10">
        <f t="shared" ca="1" si="1532"/>
        <v>3</v>
      </c>
      <c r="BW257" s="10">
        <f t="shared" ca="1" si="1532"/>
        <v>3</v>
      </c>
      <c r="BX257" s="10">
        <f t="shared" ca="1" si="1532"/>
        <v>3</v>
      </c>
      <c r="BY257" s="10">
        <f t="shared" ca="1" si="1532"/>
        <v>4</v>
      </c>
      <c r="BZ257" s="10">
        <f t="shared" ca="1" si="1532"/>
        <v>3</v>
      </c>
      <c r="CA257" s="10">
        <f t="shared" ca="1" si="1532"/>
        <v>3</v>
      </c>
      <c r="CB257" s="10">
        <f t="shared" ca="1" si="1532"/>
        <v>2</v>
      </c>
      <c r="CC257" s="10">
        <f t="shared" ca="1" si="12"/>
        <v>3</v>
      </c>
      <c r="CD257" s="10">
        <f t="shared" ref="CD257:CH257" ca="1" si="1533">IF(AA257="Not at all",1,IF(AA257="A little bit",2,IF(AA257="Moderately",3,IF(AA257="Quite a bit",4,IF(AA257="Extremely",5)))))</f>
        <v>2</v>
      </c>
      <c r="CE257" s="10">
        <f t="shared" ca="1" si="1533"/>
        <v>3</v>
      </c>
      <c r="CF257" s="10">
        <f t="shared" ca="1" si="1533"/>
        <v>3</v>
      </c>
      <c r="CG257" s="10">
        <f t="shared" ca="1" si="1533"/>
        <v>4</v>
      </c>
      <c r="CH257" s="10">
        <f t="shared" ca="1" si="1533"/>
        <v>2</v>
      </c>
      <c r="CI257" s="10">
        <f t="shared" ref="CI257:CT257" ca="1" si="1534">IF(AF257="Never",1,IF(AF257="Rarely",2,IF(AF257="Sometimes",3,IF(AF257="Often",4,IF(AF257="Very Often",5)))))</f>
        <v>4</v>
      </c>
      <c r="CJ257" s="10">
        <f t="shared" ca="1" si="1534"/>
        <v>4</v>
      </c>
      <c r="CK257" s="10">
        <f t="shared" ca="1" si="1534"/>
        <v>2</v>
      </c>
      <c r="CL257" s="10">
        <f t="shared" ca="1" si="1534"/>
        <v>3</v>
      </c>
      <c r="CM257" s="10">
        <f t="shared" ca="1" si="1534"/>
        <v>1</v>
      </c>
      <c r="CN257" s="10">
        <f t="shared" ca="1" si="1534"/>
        <v>3</v>
      </c>
      <c r="CO257" s="10">
        <f t="shared" ca="1" si="1534"/>
        <v>2</v>
      </c>
      <c r="CP257" s="10">
        <f t="shared" ca="1" si="1534"/>
        <v>1</v>
      </c>
      <c r="CQ257" s="10">
        <f t="shared" ca="1" si="1534"/>
        <v>2</v>
      </c>
      <c r="CR257" s="10">
        <f t="shared" ca="1" si="1534"/>
        <v>1</v>
      </c>
      <c r="CS257" s="10">
        <f t="shared" ca="1" si="1534"/>
        <v>1</v>
      </c>
      <c r="CT257" s="10">
        <f t="shared" ca="1" si="1534"/>
        <v>1</v>
      </c>
      <c r="CU257" s="10">
        <f t="shared" ca="1" si="15"/>
        <v>1</v>
      </c>
      <c r="CV257" s="1">
        <f t="shared" ref="CV257:DE257" ca="1" si="1535">IF(AS257="Strongly Disagree",1,IF(AS257="Disagree",2,IF(AS257="Neutral",3,IF(AS257="Agree",4,IF(AS257="Strongly Agree",5)))))</f>
        <v>1</v>
      </c>
      <c r="CW257" s="1">
        <f t="shared" ca="1" si="1535"/>
        <v>1</v>
      </c>
      <c r="CX257" s="1">
        <f t="shared" ca="1" si="1535"/>
        <v>1</v>
      </c>
      <c r="CY257" s="1">
        <f t="shared" ca="1" si="1535"/>
        <v>1</v>
      </c>
      <c r="CZ257" s="1">
        <f t="shared" ca="1" si="1535"/>
        <v>1</v>
      </c>
      <c r="DA257" s="1">
        <f t="shared" ca="1" si="1535"/>
        <v>2</v>
      </c>
      <c r="DB257" s="1">
        <f t="shared" ca="1" si="1535"/>
        <v>2</v>
      </c>
      <c r="DC257" s="1">
        <f t="shared" ca="1" si="1535"/>
        <v>1</v>
      </c>
      <c r="DD257" s="1">
        <f t="shared" ca="1" si="1535"/>
        <v>5</v>
      </c>
      <c r="DE257" s="1">
        <f t="shared" ca="1" si="1535"/>
        <v>2</v>
      </c>
      <c r="DG257" s="1">
        <f t="shared" ca="1" si="17"/>
        <v>1</v>
      </c>
    </row>
    <row r="258" spans="1:111" ht="15">
      <c r="A258" s="8">
        <f ca="1">IFERROR(__xludf.DUMMYFUNCTION("""COMPUTED_VALUE"""),43815.5935850462)</f>
        <v>43815.593585046197</v>
      </c>
      <c r="B258" s="1" t="str">
        <f ca="1">IFERROR(__xludf.DUMMYFUNCTION("""COMPUTED_VALUE"""),"Yes")</f>
        <v>Yes</v>
      </c>
      <c r="C258" s="3" t="str">
        <f ca="1">IFERROR(__xludf.DUMMYFUNCTION("""COMPUTED_VALUE"""),"Sworn Officer")</f>
        <v>Sworn Officer</v>
      </c>
      <c r="D258" s="1" t="str">
        <f ca="1">IFERROR(__xludf.DUMMYFUNCTION("""COMPUTED_VALUE"""),"20+ years")</f>
        <v>20+ years</v>
      </c>
      <c r="E258" s="1" t="str">
        <f ca="1">IFERROR(__xludf.DUMMYFUNCTION("""COMPUTED_VALUE"""),"Moderately")</f>
        <v>Moderately</v>
      </c>
      <c r="F258" s="1" t="str">
        <f ca="1">IFERROR(__xludf.DUMMYFUNCTION("""COMPUTED_VALUE"""),"Yes")</f>
        <v>Yes</v>
      </c>
      <c r="G258" s="1" t="str">
        <f ca="1">IFERROR(__xludf.DUMMYFUNCTION("""COMPUTED_VALUE"""),"Rarely")</f>
        <v>Rarely</v>
      </c>
      <c r="H258" s="1" t="str">
        <f ca="1">IFERROR(__xludf.DUMMYFUNCTION("""COMPUTED_VALUE"""),"Moderately")</f>
        <v>Moderately</v>
      </c>
      <c r="I258" s="1" t="str">
        <f ca="1">IFERROR(__xludf.DUMMYFUNCTION("""COMPUTED_VALUE"""),"Yes")</f>
        <v>Yes</v>
      </c>
      <c r="J258" s="1" t="str">
        <f ca="1">IFERROR(__xludf.DUMMYFUNCTION("""COMPUTED_VALUE"""),"Yes")</f>
        <v>Yes</v>
      </c>
      <c r="K258" s="1" t="str">
        <f ca="1">IFERROR(__xludf.DUMMYFUNCTION("""COMPUTED_VALUE"""),"Never")</f>
        <v>Never</v>
      </c>
      <c r="L258" s="1" t="str">
        <f ca="1">IFERROR(__xludf.DUMMYFUNCTION("""COMPUTED_VALUE"""),"Strongly Disagree")</f>
        <v>Strongly Disagree</v>
      </c>
      <c r="M258" s="1" t="str">
        <f ca="1">IFERROR(__xludf.DUMMYFUNCTION("""COMPUTED_VALUE"""),"Disagree")</f>
        <v>Disagree</v>
      </c>
      <c r="N258" s="1" t="str">
        <f ca="1">IFERROR(__xludf.DUMMYFUNCTION("""COMPUTED_VALUE"""),"Moderately")</f>
        <v>Moderately</v>
      </c>
      <c r="O258" s="1" t="str">
        <f ca="1">IFERROR(__xludf.DUMMYFUNCTION("""COMPUTED_VALUE"""),"Disagree")</f>
        <v>Disagree</v>
      </c>
      <c r="P258" s="1" t="str">
        <f ca="1">IFERROR(__xludf.DUMMYFUNCTION("""COMPUTED_VALUE"""),"Moderately")</f>
        <v>Moderately</v>
      </c>
      <c r="Q258" s="1" t="str">
        <f ca="1">IFERROR(__xludf.DUMMYFUNCTION("""COMPUTED_VALUE"""),"A little bit")</f>
        <v>A little bit</v>
      </c>
      <c r="R258" s="1" t="str">
        <f ca="1">IFERROR(__xludf.DUMMYFUNCTION("""COMPUTED_VALUE"""),"Moderately")</f>
        <v>Moderately</v>
      </c>
      <c r="S258" s="1" t="str">
        <f ca="1">IFERROR(__xludf.DUMMYFUNCTION("""COMPUTED_VALUE"""),"A little bit")</f>
        <v>A little bit</v>
      </c>
      <c r="T258" s="1" t="str">
        <f ca="1">IFERROR(__xludf.DUMMYFUNCTION("""COMPUTED_VALUE"""),"A little bit")</f>
        <v>A little bit</v>
      </c>
      <c r="U258" s="1" t="str">
        <f ca="1">IFERROR(__xludf.DUMMYFUNCTION("""COMPUTED_VALUE"""),"A little bit")</f>
        <v>A little bit</v>
      </c>
      <c r="V258" s="1" t="str">
        <f ca="1">IFERROR(__xludf.DUMMYFUNCTION("""COMPUTED_VALUE"""),"Quite a bit")</f>
        <v>Quite a bit</v>
      </c>
      <c r="W258" s="1" t="str">
        <f ca="1">IFERROR(__xludf.DUMMYFUNCTION("""COMPUTED_VALUE"""),"A little bit")</f>
        <v>A little bit</v>
      </c>
      <c r="X258" s="1" t="str">
        <f ca="1">IFERROR(__xludf.DUMMYFUNCTION("""COMPUTED_VALUE"""),"A little bit")</f>
        <v>A little bit</v>
      </c>
      <c r="Y258" s="1" t="str">
        <f ca="1">IFERROR(__xludf.DUMMYFUNCTION("""COMPUTED_VALUE"""),"A little bit")</f>
        <v>A little bit</v>
      </c>
      <c r="Z258" s="1" t="str">
        <f ca="1">IFERROR(__xludf.DUMMYFUNCTION("""COMPUTED_VALUE"""),"Positively")</f>
        <v>Positively</v>
      </c>
      <c r="AA258" s="1" t="str">
        <f ca="1">IFERROR(__xludf.DUMMYFUNCTION("""COMPUTED_VALUE"""),"Extremely")</f>
        <v>Extremely</v>
      </c>
      <c r="AB258" s="1" t="str">
        <f ca="1">IFERROR(__xludf.DUMMYFUNCTION("""COMPUTED_VALUE"""),"Quite a bit")</f>
        <v>Quite a bit</v>
      </c>
      <c r="AC258" s="1" t="str">
        <f ca="1">IFERROR(__xludf.DUMMYFUNCTION("""COMPUTED_VALUE"""),"Quite a bit")</f>
        <v>Quite a bit</v>
      </c>
      <c r="AD258" s="1" t="str">
        <f ca="1">IFERROR(__xludf.DUMMYFUNCTION("""COMPUTED_VALUE"""),"Not at all")</f>
        <v>Not at all</v>
      </c>
      <c r="AE258" s="1" t="str">
        <f ca="1">IFERROR(__xludf.DUMMYFUNCTION("""COMPUTED_VALUE"""),"Not at all")</f>
        <v>Not at all</v>
      </c>
      <c r="AF258" s="1" t="str">
        <f ca="1">IFERROR(__xludf.DUMMYFUNCTION("""COMPUTED_VALUE"""),"Rarely")</f>
        <v>Rarely</v>
      </c>
      <c r="AG258" s="1" t="str">
        <f ca="1">IFERROR(__xludf.DUMMYFUNCTION("""COMPUTED_VALUE"""),"Rarely")</f>
        <v>Rarely</v>
      </c>
      <c r="AH258" s="1" t="str">
        <f ca="1">IFERROR(__xludf.DUMMYFUNCTION("""COMPUTED_VALUE"""),"Never")</f>
        <v>Never</v>
      </c>
      <c r="AI258" s="1" t="str">
        <f ca="1">IFERROR(__xludf.DUMMYFUNCTION("""COMPUTED_VALUE"""),"Rarely")</f>
        <v>Rarely</v>
      </c>
      <c r="AJ258" s="1" t="str">
        <f ca="1">IFERROR(__xludf.DUMMYFUNCTION("""COMPUTED_VALUE"""),"Never")</f>
        <v>Never</v>
      </c>
      <c r="AK258" s="1" t="str">
        <f ca="1">IFERROR(__xludf.DUMMYFUNCTION("""COMPUTED_VALUE"""),"Sometimes")</f>
        <v>Sometimes</v>
      </c>
      <c r="AL258" s="1" t="str">
        <f ca="1">IFERROR(__xludf.DUMMYFUNCTION("""COMPUTED_VALUE"""),"Rarely")</f>
        <v>Rarely</v>
      </c>
      <c r="AM258" s="1" t="str">
        <f ca="1">IFERROR(__xludf.DUMMYFUNCTION("""COMPUTED_VALUE"""),"Rarely")</f>
        <v>Rarely</v>
      </c>
      <c r="AN258" s="1" t="str">
        <f ca="1">IFERROR(__xludf.DUMMYFUNCTION("""COMPUTED_VALUE"""),"Sometimes")</f>
        <v>Sometimes</v>
      </c>
      <c r="AO258" s="1" t="str">
        <f ca="1">IFERROR(__xludf.DUMMYFUNCTION("""COMPUTED_VALUE"""),"Rarely")</f>
        <v>Rarely</v>
      </c>
      <c r="AP258" s="1" t="str">
        <f ca="1">IFERROR(__xludf.DUMMYFUNCTION("""COMPUTED_VALUE"""),"Rarely")</f>
        <v>Rarely</v>
      </c>
      <c r="AQ258" s="1" t="str">
        <f ca="1">IFERROR(__xludf.DUMMYFUNCTION("""COMPUTED_VALUE"""),"Never")</f>
        <v>Never</v>
      </c>
      <c r="AR258" s="1" t="str">
        <f ca="1">IFERROR(__xludf.DUMMYFUNCTION("""COMPUTED_VALUE"""),"Never")</f>
        <v>Never</v>
      </c>
      <c r="AS258" s="1" t="str">
        <f ca="1">IFERROR(__xludf.DUMMYFUNCTION("""COMPUTED_VALUE"""),"Neutral")</f>
        <v>Neutral</v>
      </c>
      <c r="AT258" s="1" t="str">
        <f ca="1">IFERROR(__xludf.DUMMYFUNCTION("""COMPUTED_VALUE"""),"Neutral")</f>
        <v>Neutral</v>
      </c>
      <c r="AU258" s="1" t="str">
        <f ca="1">IFERROR(__xludf.DUMMYFUNCTION("""COMPUTED_VALUE"""),"Agree")</f>
        <v>Agree</v>
      </c>
      <c r="AV258" s="1" t="str">
        <f ca="1">IFERROR(__xludf.DUMMYFUNCTION("""COMPUTED_VALUE"""),"Strongly Disagree")</f>
        <v>Strongly Disagree</v>
      </c>
      <c r="AW258" s="1" t="str">
        <f ca="1">IFERROR(__xludf.DUMMYFUNCTION("""COMPUTED_VALUE"""),"Neutral")</f>
        <v>Neutral</v>
      </c>
      <c r="AX258" s="1" t="str">
        <f ca="1">IFERROR(__xludf.DUMMYFUNCTION("""COMPUTED_VALUE"""),"Neutral")</f>
        <v>Neutral</v>
      </c>
      <c r="AY258" s="1" t="str">
        <f ca="1">IFERROR(__xludf.DUMMYFUNCTION("""COMPUTED_VALUE"""),"Agree")</f>
        <v>Agree</v>
      </c>
      <c r="AZ258" s="1" t="str">
        <f ca="1">IFERROR(__xludf.DUMMYFUNCTION("""COMPUTED_VALUE"""),"Neutral")</f>
        <v>Neutral</v>
      </c>
      <c r="BA258" s="1" t="str">
        <f ca="1">IFERROR(__xludf.DUMMYFUNCTION("""COMPUTED_VALUE"""),"Agree")</f>
        <v>Agree</v>
      </c>
      <c r="BB258" s="1" t="str">
        <f ca="1">IFERROR(__xludf.DUMMYFUNCTION("""COMPUTED_VALUE"""),"Neutral")</f>
        <v>Neutral</v>
      </c>
      <c r="BC258" s="1" t="str">
        <f ca="1">IFERROR(__xludf.DUMMYFUNCTION("""COMPUTED_VALUE"""),"Drinking Alcohol (4 or more drinks), Exercise, Participate in Healthy Recreation/Hobbies")</f>
        <v>Drinking Alcohol (4 or more drinks), Exercise, Participate in Healthy Recreation/Hobbies</v>
      </c>
      <c r="BD258" s="1" t="str">
        <f ca="1">IFERROR(__xludf.DUMMYFUNCTION("""COMPUTED_VALUE"""),"Often")</f>
        <v>Often</v>
      </c>
      <c r="BF258" s="1">
        <f t="shared" ca="1" si="0"/>
        <v>1</v>
      </c>
      <c r="BG258" s="7">
        <f t="shared" ca="1" si="1"/>
        <v>4</v>
      </c>
      <c r="BH258" s="1">
        <f t="shared" ca="1" si="2"/>
        <v>3</v>
      </c>
      <c r="BI258" s="10">
        <f t="shared" ca="1" si="3"/>
        <v>1</v>
      </c>
      <c r="BJ258" s="10">
        <f t="shared" ca="1" si="4"/>
        <v>2</v>
      </c>
      <c r="BK258" s="10">
        <f t="shared" ca="1" si="5"/>
        <v>3</v>
      </c>
      <c r="BL258" s="10">
        <f t="shared" ref="BL258:BM258" ca="1" si="1536">IF(I258="Yes",1,IF(I258="No",2))</f>
        <v>1</v>
      </c>
      <c r="BM258" s="10">
        <f t="shared" ca="1" si="1536"/>
        <v>1</v>
      </c>
      <c r="BN258" s="10">
        <f t="shared" ca="1" si="7"/>
        <v>1</v>
      </c>
      <c r="BO258" s="10">
        <f t="shared" ref="BO258:BP258" ca="1" si="1537">IF(L258="Strongly Disagree",1,IF(L258="Disagree",2,IF(L258="Neutral",3,IF(L258="Agree",4,IF(L258="Strongly Agree",5)))))</f>
        <v>1</v>
      </c>
      <c r="BP258" s="10">
        <f t="shared" ca="1" si="1537"/>
        <v>2</v>
      </c>
      <c r="BQ258" s="10">
        <f t="shared" ca="1" si="9"/>
        <v>3</v>
      </c>
      <c r="BR258" s="1">
        <f t="shared" ca="1" si="10"/>
        <v>2</v>
      </c>
      <c r="BS258" s="10">
        <f t="shared" ref="BS258:CB258" ca="1" si="1538">IF(P258="Not at all",1,IF(P258="A little bit",2,IF(P258="Moderately",3,IF(P258="Quite a bit",4,IF(P258="Extremely",5)))))</f>
        <v>3</v>
      </c>
      <c r="BT258" s="10">
        <f t="shared" ca="1" si="1538"/>
        <v>2</v>
      </c>
      <c r="BU258" s="10">
        <f t="shared" ca="1" si="1538"/>
        <v>3</v>
      </c>
      <c r="BV258" s="10">
        <f t="shared" ca="1" si="1538"/>
        <v>2</v>
      </c>
      <c r="BW258" s="10">
        <f t="shared" ca="1" si="1538"/>
        <v>2</v>
      </c>
      <c r="BX258" s="10">
        <f t="shared" ca="1" si="1538"/>
        <v>2</v>
      </c>
      <c r="BY258" s="10">
        <f t="shared" ca="1" si="1538"/>
        <v>4</v>
      </c>
      <c r="BZ258" s="10">
        <f t="shared" ca="1" si="1538"/>
        <v>2</v>
      </c>
      <c r="CA258" s="10">
        <f t="shared" ca="1" si="1538"/>
        <v>2</v>
      </c>
      <c r="CB258" s="10">
        <f t="shared" ca="1" si="1538"/>
        <v>2</v>
      </c>
      <c r="CC258" s="10">
        <f t="shared" ca="1" si="12"/>
        <v>2</v>
      </c>
      <c r="CD258" s="10">
        <f t="shared" ref="CD258:CH258" ca="1" si="1539">IF(AA258="Not at all",1,IF(AA258="A little bit",2,IF(AA258="Moderately",3,IF(AA258="Quite a bit",4,IF(AA258="Extremely",5)))))</f>
        <v>5</v>
      </c>
      <c r="CE258" s="10">
        <f t="shared" ca="1" si="1539"/>
        <v>4</v>
      </c>
      <c r="CF258" s="10">
        <f t="shared" ca="1" si="1539"/>
        <v>4</v>
      </c>
      <c r="CG258" s="10">
        <f t="shared" ca="1" si="1539"/>
        <v>1</v>
      </c>
      <c r="CH258" s="10">
        <f t="shared" ca="1" si="1539"/>
        <v>1</v>
      </c>
      <c r="CI258" s="10">
        <f t="shared" ref="CI258:CT258" ca="1" si="1540">IF(AF258="Never",1,IF(AF258="Rarely",2,IF(AF258="Sometimes",3,IF(AF258="Often",4,IF(AF258="Very Often",5)))))</f>
        <v>2</v>
      </c>
      <c r="CJ258" s="10">
        <f t="shared" ca="1" si="1540"/>
        <v>2</v>
      </c>
      <c r="CK258" s="10">
        <f t="shared" ca="1" si="1540"/>
        <v>1</v>
      </c>
      <c r="CL258" s="10">
        <f t="shared" ca="1" si="1540"/>
        <v>2</v>
      </c>
      <c r="CM258" s="10">
        <f t="shared" ca="1" si="1540"/>
        <v>1</v>
      </c>
      <c r="CN258" s="10">
        <f t="shared" ca="1" si="1540"/>
        <v>3</v>
      </c>
      <c r="CO258" s="10">
        <f t="shared" ca="1" si="1540"/>
        <v>2</v>
      </c>
      <c r="CP258" s="10">
        <f t="shared" ca="1" si="1540"/>
        <v>2</v>
      </c>
      <c r="CQ258" s="10">
        <f t="shared" ca="1" si="1540"/>
        <v>3</v>
      </c>
      <c r="CR258" s="10">
        <f t="shared" ca="1" si="1540"/>
        <v>2</v>
      </c>
      <c r="CS258" s="10">
        <f t="shared" ca="1" si="1540"/>
        <v>2</v>
      </c>
      <c r="CT258" s="10">
        <f t="shared" ca="1" si="1540"/>
        <v>1</v>
      </c>
      <c r="CU258" s="10">
        <f t="shared" ca="1" si="15"/>
        <v>1</v>
      </c>
      <c r="CV258" s="1">
        <f t="shared" ref="CV258:DE258" ca="1" si="1541">IF(AS258="Strongly Disagree",1,IF(AS258="Disagree",2,IF(AS258="Neutral",3,IF(AS258="Agree",4,IF(AS258="Strongly Agree",5)))))</f>
        <v>3</v>
      </c>
      <c r="CW258" s="1">
        <f t="shared" ca="1" si="1541"/>
        <v>3</v>
      </c>
      <c r="CX258" s="1">
        <f t="shared" ca="1" si="1541"/>
        <v>4</v>
      </c>
      <c r="CY258" s="1">
        <f t="shared" ca="1" si="1541"/>
        <v>1</v>
      </c>
      <c r="CZ258" s="1">
        <f t="shared" ca="1" si="1541"/>
        <v>3</v>
      </c>
      <c r="DA258" s="1">
        <f t="shared" ca="1" si="1541"/>
        <v>3</v>
      </c>
      <c r="DB258" s="1">
        <f t="shared" ca="1" si="1541"/>
        <v>4</v>
      </c>
      <c r="DC258" s="1">
        <f t="shared" ca="1" si="1541"/>
        <v>3</v>
      </c>
      <c r="DD258" s="1">
        <f t="shared" ca="1" si="1541"/>
        <v>4</v>
      </c>
      <c r="DE258" s="1">
        <f t="shared" ca="1" si="1541"/>
        <v>3</v>
      </c>
      <c r="DG258" s="1">
        <f t="shared" ca="1" si="17"/>
        <v>4</v>
      </c>
    </row>
    <row r="259" spans="1:111" ht="15">
      <c r="A259" s="8">
        <f ca="1">IFERROR(__xludf.DUMMYFUNCTION("""COMPUTED_VALUE"""),43815.5946683101)</f>
        <v>43815.594668310099</v>
      </c>
      <c r="B259" s="1" t="str">
        <f ca="1">IFERROR(__xludf.DUMMYFUNCTION("""COMPUTED_VALUE"""),"Yes")</f>
        <v>Yes</v>
      </c>
      <c r="C259" s="3" t="str">
        <f ca="1">IFERROR(__xludf.DUMMYFUNCTION("""COMPUTED_VALUE"""),"Sworn Officer")</f>
        <v>Sworn Officer</v>
      </c>
      <c r="D259" s="1" t="str">
        <f ca="1">IFERROR(__xludf.DUMMYFUNCTION("""COMPUTED_VALUE"""),"7-13 years")</f>
        <v>7-13 years</v>
      </c>
      <c r="E259" s="1" t="str">
        <f ca="1">IFERROR(__xludf.DUMMYFUNCTION("""COMPUTED_VALUE"""),"Not at all")</f>
        <v>Not at all</v>
      </c>
      <c r="F259" s="1" t="str">
        <f ca="1">IFERROR(__xludf.DUMMYFUNCTION("""COMPUTED_VALUE"""),"No")</f>
        <v>No</v>
      </c>
      <c r="G259" s="1" t="str">
        <f ca="1">IFERROR(__xludf.DUMMYFUNCTION("""COMPUTED_VALUE"""),"Sometimes")</f>
        <v>Sometimes</v>
      </c>
      <c r="H259" s="1" t="str">
        <f ca="1">IFERROR(__xludf.DUMMYFUNCTION("""COMPUTED_VALUE"""),"A little bit")</f>
        <v>A little bit</v>
      </c>
      <c r="I259" s="1" t="str">
        <f ca="1">IFERROR(__xludf.DUMMYFUNCTION("""COMPUTED_VALUE"""),"No")</f>
        <v>No</v>
      </c>
      <c r="J259" s="1" t="str">
        <f ca="1">IFERROR(__xludf.DUMMYFUNCTION("""COMPUTED_VALUE"""),"Yes")</f>
        <v>Yes</v>
      </c>
      <c r="K259" s="1" t="str">
        <f ca="1">IFERROR(__xludf.DUMMYFUNCTION("""COMPUTED_VALUE"""),"Sometimes")</f>
        <v>Sometimes</v>
      </c>
      <c r="L259" s="1" t="str">
        <f ca="1">IFERROR(__xludf.DUMMYFUNCTION("""COMPUTED_VALUE"""),"Agree")</f>
        <v>Agree</v>
      </c>
      <c r="M259" s="1" t="str">
        <f ca="1">IFERROR(__xludf.DUMMYFUNCTION("""COMPUTED_VALUE"""),"Agree")</f>
        <v>Agree</v>
      </c>
      <c r="N259" s="1" t="str">
        <f ca="1">IFERROR(__xludf.DUMMYFUNCTION("""COMPUTED_VALUE"""),"A little bit")</f>
        <v>A little bit</v>
      </c>
      <c r="O259" s="1" t="str">
        <f ca="1">IFERROR(__xludf.DUMMYFUNCTION("""COMPUTED_VALUE"""),"Agree")</f>
        <v>Agree</v>
      </c>
      <c r="P259" s="1" t="str">
        <f ca="1">IFERROR(__xludf.DUMMYFUNCTION("""COMPUTED_VALUE"""),"Quite a bit")</f>
        <v>Quite a bit</v>
      </c>
      <c r="Q259" s="1" t="str">
        <f ca="1">IFERROR(__xludf.DUMMYFUNCTION("""COMPUTED_VALUE"""),"Quite a bit")</f>
        <v>Quite a bit</v>
      </c>
      <c r="R259" s="1" t="str">
        <f ca="1">IFERROR(__xludf.DUMMYFUNCTION("""COMPUTED_VALUE"""),"Quite a bit")</f>
        <v>Quite a bit</v>
      </c>
      <c r="S259" s="1" t="str">
        <f ca="1">IFERROR(__xludf.DUMMYFUNCTION("""COMPUTED_VALUE"""),"Quite a bit")</f>
        <v>Quite a bit</v>
      </c>
      <c r="T259" s="1" t="str">
        <f ca="1">IFERROR(__xludf.DUMMYFUNCTION("""COMPUTED_VALUE"""),"Moderately")</f>
        <v>Moderately</v>
      </c>
      <c r="U259" s="1" t="str">
        <f ca="1">IFERROR(__xludf.DUMMYFUNCTION("""COMPUTED_VALUE"""),"Quite a bit")</f>
        <v>Quite a bit</v>
      </c>
      <c r="V259" s="1" t="str">
        <f ca="1">IFERROR(__xludf.DUMMYFUNCTION("""COMPUTED_VALUE"""),"Quite a bit")</f>
        <v>Quite a bit</v>
      </c>
      <c r="W259" s="1" t="str">
        <f ca="1">IFERROR(__xludf.DUMMYFUNCTION("""COMPUTED_VALUE"""),"Moderately")</f>
        <v>Moderately</v>
      </c>
      <c r="X259" s="1" t="str">
        <f ca="1">IFERROR(__xludf.DUMMYFUNCTION("""COMPUTED_VALUE"""),"Moderately")</f>
        <v>Moderately</v>
      </c>
      <c r="Y259" s="1" t="str">
        <f ca="1">IFERROR(__xludf.DUMMYFUNCTION("""COMPUTED_VALUE"""),"Extremely")</f>
        <v>Extremely</v>
      </c>
      <c r="Z259" s="1" t="str">
        <f ca="1">IFERROR(__xludf.DUMMYFUNCTION("""COMPUTED_VALUE"""),"Both")</f>
        <v>Both</v>
      </c>
      <c r="AA259" s="1" t="str">
        <f ca="1">IFERROR(__xludf.DUMMYFUNCTION("""COMPUTED_VALUE"""),"Moderately")</f>
        <v>Moderately</v>
      </c>
      <c r="AB259" s="1" t="str">
        <f ca="1">IFERROR(__xludf.DUMMYFUNCTION("""COMPUTED_VALUE"""),"A little bit")</f>
        <v>A little bit</v>
      </c>
      <c r="AC259" s="1" t="str">
        <f ca="1">IFERROR(__xludf.DUMMYFUNCTION("""COMPUTED_VALUE"""),"A little bit")</f>
        <v>A little bit</v>
      </c>
      <c r="AD259" s="1" t="str">
        <f ca="1">IFERROR(__xludf.DUMMYFUNCTION("""COMPUTED_VALUE"""),"Not at all")</f>
        <v>Not at all</v>
      </c>
      <c r="AE259" s="1" t="str">
        <f ca="1">IFERROR(__xludf.DUMMYFUNCTION("""COMPUTED_VALUE"""),"Not at all")</f>
        <v>Not at all</v>
      </c>
      <c r="AF259" s="1" t="str">
        <f ca="1">IFERROR(__xludf.DUMMYFUNCTION("""COMPUTED_VALUE"""),"Rarely")</f>
        <v>Rarely</v>
      </c>
      <c r="AG259" s="1" t="str">
        <f ca="1">IFERROR(__xludf.DUMMYFUNCTION("""COMPUTED_VALUE"""),"Very Often")</f>
        <v>Very Often</v>
      </c>
      <c r="AH259" s="1" t="str">
        <f ca="1">IFERROR(__xludf.DUMMYFUNCTION("""COMPUTED_VALUE"""),"Very Often")</f>
        <v>Very Often</v>
      </c>
      <c r="AI259" s="1" t="str">
        <f ca="1">IFERROR(__xludf.DUMMYFUNCTION("""COMPUTED_VALUE"""),"Rarely")</f>
        <v>Rarely</v>
      </c>
      <c r="AJ259" s="1" t="str">
        <f ca="1">IFERROR(__xludf.DUMMYFUNCTION("""COMPUTED_VALUE"""),"Never")</f>
        <v>Never</v>
      </c>
      <c r="AK259" s="1" t="str">
        <f ca="1">IFERROR(__xludf.DUMMYFUNCTION("""COMPUTED_VALUE"""),"Often")</f>
        <v>Often</v>
      </c>
      <c r="AL259" s="1" t="str">
        <f ca="1">IFERROR(__xludf.DUMMYFUNCTION("""COMPUTED_VALUE"""),"Rarely")</f>
        <v>Rarely</v>
      </c>
      <c r="AM259" s="1" t="str">
        <f ca="1">IFERROR(__xludf.DUMMYFUNCTION("""COMPUTED_VALUE"""),"Never")</f>
        <v>Never</v>
      </c>
      <c r="AN259" s="1" t="str">
        <f ca="1">IFERROR(__xludf.DUMMYFUNCTION("""COMPUTED_VALUE"""),"Rarely")</f>
        <v>Rarely</v>
      </c>
      <c r="AO259" s="1" t="str">
        <f ca="1">IFERROR(__xludf.DUMMYFUNCTION("""COMPUTED_VALUE"""),"Rarely")</f>
        <v>Rarely</v>
      </c>
      <c r="AP259" s="1" t="str">
        <f ca="1">IFERROR(__xludf.DUMMYFUNCTION("""COMPUTED_VALUE"""),"Sometimes")</f>
        <v>Sometimes</v>
      </c>
      <c r="AQ259" s="1" t="str">
        <f ca="1">IFERROR(__xludf.DUMMYFUNCTION("""COMPUTED_VALUE"""),"Never")</f>
        <v>Never</v>
      </c>
      <c r="AR259" s="1" t="str">
        <f ca="1">IFERROR(__xludf.DUMMYFUNCTION("""COMPUTED_VALUE"""),"Never")</f>
        <v>Never</v>
      </c>
      <c r="AS259" s="1" t="str">
        <f ca="1">IFERROR(__xludf.DUMMYFUNCTION("""COMPUTED_VALUE"""),"Agree")</f>
        <v>Agree</v>
      </c>
      <c r="AT259" s="1" t="str">
        <f ca="1">IFERROR(__xludf.DUMMYFUNCTION("""COMPUTED_VALUE"""),"Agree")</f>
        <v>Agree</v>
      </c>
      <c r="AU259" s="1" t="str">
        <f ca="1">IFERROR(__xludf.DUMMYFUNCTION("""COMPUTED_VALUE"""),"Strongly Agree")</f>
        <v>Strongly Agree</v>
      </c>
      <c r="AV259" s="1" t="str">
        <f ca="1">IFERROR(__xludf.DUMMYFUNCTION("""COMPUTED_VALUE"""),"Strongly Disagree")</f>
        <v>Strongly Disagree</v>
      </c>
      <c r="AW259" s="1" t="str">
        <f ca="1">IFERROR(__xludf.DUMMYFUNCTION("""COMPUTED_VALUE"""),"Strongly Agree")</f>
        <v>Strongly Agree</v>
      </c>
      <c r="AX259" s="1" t="str">
        <f ca="1">IFERROR(__xludf.DUMMYFUNCTION("""COMPUTED_VALUE"""),"Agree")</f>
        <v>Agree</v>
      </c>
      <c r="AY259" s="1" t="str">
        <f ca="1">IFERROR(__xludf.DUMMYFUNCTION("""COMPUTED_VALUE"""),"Agree")</f>
        <v>Agree</v>
      </c>
      <c r="AZ259" s="1" t="str">
        <f ca="1">IFERROR(__xludf.DUMMYFUNCTION("""COMPUTED_VALUE"""),"Neutral")</f>
        <v>Neutral</v>
      </c>
      <c r="BA259" s="1" t="str">
        <f ca="1">IFERROR(__xludf.DUMMYFUNCTION("""COMPUTED_VALUE"""),"Agree")</f>
        <v>Agree</v>
      </c>
      <c r="BB259" s="1" t="str">
        <f ca="1">IFERROR(__xludf.DUMMYFUNCTION("""COMPUTED_VALUE"""),"Agree")</f>
        <v>Agree</v>
      </c>
      <c r="BC259" s="1" t="str">
        <f ca="1">IFERROR(__xludf.DUMMYFUNCTION("""COMPUTED_VALUE"""),"Isolate Yourself, Join in Positive/ Healthy Family Activities, Exercise, Talk to others outside of the department about your hard shift, Participate in Healthy Recreation/Hobbies")</f>
        <v>Isolate Yourself, Join in Positive/ Healthy Family Activities, Exercise, Talk to others outside of the department about your hard shift, Participate in Healthy Recreation/Hobbies</v>
      </c>
      <c r="BD259" s="1" t="str">
        <f ca="1">IFERROR(__xludf.DUMMYFUNCTION("""COMPUTED_VALUE"""),"Never")</f>
        <v>Never</v>
      </c>
      <c r="BF259" s="1">
        <f t="shared" ca="1" si="0"/>
        <v>1</v>
      </c>
      <c r="BG259" s="7">
        <f t="shared" ca="1" si="1"/>
        <v>2</v>
      </c>
      <c r="BH259" s="1">
        <f t="shared" ca="1" si="2"/>
        <v>1</v>
      </c>
      <c r="BI259" s="10">
        <f t="shared" ca="1" si="3"/>
        <v>2</v>
      </c>
      <c r="BJ259" s="10">
        <f t="shared" ca="1" si="4"/>
        <v>3</v>
      </c>
      <c r="BK259" s="10">
        <f t="shared" ca="1" si="5"/>
        <v>2</v>
      </c>
      <c r="BL259" s="10">
        <f t="shared" ref="BL259:BM259" ca="1" si="1542">IF(I259="Yes",1,IF(I259="No",2))</f>
        <v>2</v>
      </c>
      <c r="BM259" s="10">
        <f t="shared" ca="1" si="1542"/>
        <v>1</v>
      </c>
      <c r="BN259" s="10">
        <f t="shared" ca="1" si="7"/>
        <v>3</v>
      </c>
      <c r="BO259" s="10">
        <f t="shared" ref="BO259:BP259" ca="1" si="1543">IF(L259="Strongly Disagree",1,IF(L259="Disagree",2,IF(L259="Neutral",3,IF(L259="Agree",4,IF(L259="Strongly Agree",5)))))</f>
        <v>4</v>
      </c>
      <c r="BP259" s="10">
        <f t="shared" ca="1" si="1543"/>
        <v>4</v>
      </c>
      <c r="BQ259" s="10">
        <f t="shared" ca="1" si="9"/>
        <v>2</v>
      </c>
      <c r="BR259" s="1">
        <f t="shared" ca="1" si="10"/>
        <v>4</v>
      </c>
      <c r="BS259" s="10">
        <f t="shared" ref="BS259:CB259" ca="1" si="1544">IF(P259="Not at all",1,IF(P259="A little bit",2,IF(P259="Moderately",3,IF(P259="Quite a bit",4,IF(P259="Extremely",5)))))</f>
        <v>4</v>
      </c>
      <c r="BT259" s="10">
        <f t="shared" ca="1" si="1544"/>
        <v>4</v>
      </c>
      <c r="BU259" s="10">
        <f t="shared" ca="1" si="1544"/>
        <v>4</v>
      </c>
      <c r="BV259" s="10">
        <f t="shared" ca="1" si="1544"/>
        <v>4</v>
      </c>
      <c r="BW259" s="10">
        <f t="shared" ca="1" si="1544"/>
        <v>3</v>
      </c>
      <c r="BX259" s="10">
        <f t="shared" ca="1" si="1544"/>
        <v>4</v>
      </c>
      <c r="BY259" s="10">
        <f t="shared" ca="1" si="1544"/>
        <v>4</v>
      </c>
      <c r="BZ259" s="10">
        <f t="shared" ca="1" si="1544"/>
        <v>3</v>
      </c>
      <c r="CA259" s="10">
        <f t="shared" ca="1" si="1544"/>
        <v>3</v>
      </c>
      <c r="CB259" s="10">
        <f t="shared" ca="1" si="1544"/>
        <v>5</v>
      </c>
      <c r="CC259" s="10">
        <f t="shared" ca="1" si="12"/>
        <v>3</v>
      </c>
      <c r="CD259" s="10">
        <f t="shared" ref="CD259:CH259" ca="1" si="1545">IF(AA259="Not at all",1,IF(AA259="A little bit",2,IF(AA259="Moderately",3,IF(AA259="Quite a bit",4,IF(AA259="Extremely",5)))))</f>
        <v>3</v>
      </c>
      <c r="CE259" s="10">
        <f t="shared" ca="1" si="1545"/>
        <v>2</v>
      </c>
      <c r="CF259" s="10">
        <f t="shared" ca="1" si="1545"/>
        <v>2</v>
      </c>
      <c r="CG259" s="10">
        <f t="shared" ca="1" si="1545"/>
        <v>1</v>
      </c>
      <c r="CH259" s="10">
        <f t="shared" ca="1" si="1545"/>
        <v>1</v>
      </c>
      <c r="CI259" s="10">
        <f t="shared" ref="CI259:CT259" ca="1" si="1546">IF(AF259="Never",1,IF(AF259="Rarely",2,IF(AF259="Sometimes",3,IF(AF259="Often",4,IF(AF259="Very Often",5)))))</f>
        <v>2</v>
      </c>
      <c r="CJ259" s="10">
        <f t="shared" ca="1" si="1546"/>
        <v>5</v>
      </c>
      <c r="CK259" s="10">
        <f t="shared" ca="1" si="1546"/>
        <v>5</v>
      </c>
      <c r="CL259" s="10">
        <f t="shared" ca="1" si="1546"/>
        <v>2</v>
      </c>
      <c r="CM259" s="10">
        <f t="shared" ca="1" si="1546"/>
        <v>1</v>
      </c>
      <c r="CN259" s="10">
        <f t="shared" ca="1" si="1546"/>
        <v>4</v>
      </c>
      <c r="CO259" s="10">
        <f t="shared" ca="1" si="1546"/>
        <v>2</v>
      </c>
      <c r="CP259" s="10">
        <f t="shared" ca="1" si="1546"/>
        <v>1</v>
      </c>
      <c r="CQ259" s="10">
        <f t="shared" ca="1" si="1546"/>
        <v>2</v>
      </c>
      <c r="CR259" s="10">
        <f t="shared" ca="1" si="1546"/>
        <v>2</v>
      </c>
      <c r="CS259" s="10">
        <f t="shared" ca="1" si="1546"/>
        <v>3</v>
      </c>
      <c r="CT259" s="10">
        <f t="shared" ca="1" si="1546"/>
        <v>1</v>
      </c>
      <c r="CU259" s="10">
        <f t="shared" ca="1" si="15"/>
        <v>1</v>
      </c>
      <c r="CV259" s="1">
        <f t="shared" ref="CV259:DE259" ca="1" si="1547">IF(AS259="Strongly Disagree",1,IF(AS259="Disagree",2,IF(AS259="Neutral",3,IF(AS259="Agree",4,IF(AS259="Strongly Agree",5)))))</f>
        <v>4</v>
      </c>
      <c r="CW259" s="1">
        <f t="shared" ca="1" si="1547"/>
        <v>4</v>
      </c>
      <c r="CX259" s="1">
        <f t="shared" ca="1" si="1547"/>
        <v>5</v>
      </c>
      <c r="CY259" s="1">
        <f t="shared" ca="1" si="1547"/>
        <v>1</v>
      </c>
      <c r="CZ259" s="1">
        <f t="shared" ca="1" si="1547"/>
        <v>5</v>
      </c>
      <c r="DA259" s="1">
        <f t="shared" ca="1" si="1547"/>
        <v>4</v>
      </c>
      <c r="DB259" s="1">
        <f t="shared" ca="1" si="1547"/>
        <v>4</v>
      </c>
      <c r="DC259" s="1">
        <f t="shared" ca="1" si="1547"/>
        <v>3</v>
      </c>
      <c r="DD259" s="1">
        <f t="shared" ca="1" si="1547"/>
        <v>4</v>
      </c>
      <c r="DE259" s="1">
        <f t="shared" ca="1" si="1547"/>
        <v>4</v>
      </c>
      <c r="DG259" s="1">
        <f t="shared" ca="1" si="17"/>
        <v>1</v>
      </c>
    </row>
    <row r="260" spans="1:111" ht="15">
      <c r="A260" s="8">
        <f ca="1">IFERROR(__xludf.DUMMYFUNCTION("""COMPUTED_VALUE"""),43815.5953840624)</f>
        <v>43815.595384062399</v>
      </c>
      <c r="B260" s="1" t="str">
        <f ca="1">IFERROR(__xludf.DUMMYFUNCTION("""COMPUTED_VALUE"""),"Yes")</f>
        <v>Yes</v>
      </c>
      <c r="C260" s="3" t="str">
        <f ca="1">IFERROR(__xludf.DUMMYFUNCTION("""COMPUTED_VALUE"""),"Sworn Officer")</f>
        <v>Sworn Officer</v>
      </c>
      <c r="D260" s="1" t="str">
        <f ca="1">IFERROR(__xludf.DUMMYFUNCTION("""COMPUTED_VALUE"""),"7-13 years")</f>
        <v>7-13 years</v>
      </c>
      <c r="E260" s="1" t="str">
        <f ca="1">IFERROR(__xludf.DUMMYFUNCTION("""COMPUTED_VALUE"""),"Moderately")</f>
        <v>Moderately</v>
      </c>
      <c r="F260" s="1" t="str">
        <f ca="1">IFERROR(__xludf.DUMMYFUNCTION("""COMPUTED_VALUE"""),"Yes")</f>
        <v>Yes</v>
      </c>
      <c r="G260" s="1" t="str">
        <f ca="1">IFERROR(__xludf.DUMMYFUNCTION("""COMPUTED_VALUE"""),"Rarely")</f>
        <v>Rarely</v>
      </c>
      <c r="H260" s="1" t="str">
        <f ca="1">IFERROR(__xludf.DUMMYFUNCTION("""COMPUTED_VALUE"""),"Moderately")</f>
        <v>Moderately</v>
      </c>
      <c r="I260" s="1" t="str">
        <f ca="1">IFERROR(__xludf.DUMMYFUNCTION("""COMPUTED_VALUE"""),"Yes")</f>
        <v>Yes</v>
      </c>
      <c r="J260" s="1" t="str">
        <f ca="1">IFERROR(__xludf.DUMMYFUNCTION("""COMPUTED_VALUE"""),"Yes")</f>
        <v>Yes</v>
      </c>
      <c r="K260" s="1" t="str">
        <f ca="1">IFERROR(__xludf.DUMMYFUNCTION("""COMPUTED_VALUE"""),"Rarely")</f>
        <v>Rarely</v>
      </c>
      <c r="L260" s="1" t="str">
        <f ca="1">IFERROR(__xludf.DUMMYFUNCTION("""COMPUTED_VALUE"""),"Disagree")</f>
        <v>Disagree</v>
      </c>
      <c r="M260" s="1" t="str">
        <f ca="1">IFERROR(__xludf.DUMMYFUNCTION("""COMPUTED_VALUE"""),"Neutral")</f>
        <v>Neutral</v>
      </c>
      <c r="N260" s="1" t="str">
        <f ca="1">IFERROR(__xludf.DUMMYFUNCTION("""COMPUTED_VALUE"""),"A little bit")</f>
        <v>A little bit</v>
      </c>
      <c r="O260" s="1" t="str">
        <f ca="1">IFERROR(__xludf.DUMMYFUNCTION("""COMPUTED_VALUE"""),"Agree")</f>
        <v>Agree</v>
      </c>
      <c r="P260" s="1" t="str">
        <f ca="1">IFERROR(__xludf.DUMMYFUNCTION("""COMPUTED_VALUE"""),"Quite a bit")</f>
        <v>Quite a bit</v>
      </c>
      <c r="Q260" s="1" t="str">
        <f ca="1">IFERROR(__xludf.DUMMYFUNCTION("""COMPUTED_VALUE"""),"Moderately")</f>
        <v>Moderately</v>
      </c>
      <c r="R260" s="1" t="str">
        <f ca="1">IFERROR(__xludf.DUMMYFUNCTION("""COMPUTED_VALUE"""),"Moderately")</f>
        <v>Moderately</v>
      </c>
      <c r="S260" s="1" t="str">
        <f ca="1">IFERROR(__xludf.DUMMYFUNCTION("""COMPUTED_VALUE"""),"Moderately")</f>
        <v>Moderately</v>
      </c>
      <c r="T260" s="1" t="str">
        <f ca="1">IFERROR(__xludf.DUMMYFUNCTION("""COMPUTED_VALUE"""),"A little bit")</f>
        <v>A little bit</v>
      </c>
      <c r="U260" s="1" t="str">
        <f ca="1">IFERROR(__xludf.DUMMYFUNCTION("""COMPUTED_VALUE"""),"Moderately")</f>
        <v>Moderately</v>
      </c>
      <c r="V260" s="1" t="str">
        <f ca="1">IFERROR(__xludf.DUMMYFUNCTION("""COMPUTED_VALUE"""),"Quite a bit")</f>
        <v>Quite a bit</v>
      </c>
      <c r="W260" s="1" t="str">
        <f ca="1">IFERROR(__xludf.DUMMYFUNCTION("""COMPUTED_VALUE"""),"A little bit")</f>
        <v>A little bit</v>
      </c>
      <c r="X260" s="1" t="str">
        <f ca="1">IFERROR(__xludf.DUMMYFUNCTION("""COMPUTED_VALUE"""),"Moderately")</f>
        <v>Moderately</v>
      </c>
      <c r="Y260" s="1" t="str">
        <f ca="1">IFERROR(__xludf.DUMMYFUNCTION("""COMPUTED_VALUE"""),"Quite a bit")</f>
        <v>Quite a bit</v>
      </c>
      <c r="Z260" s="1" t="str">
        <f ca="1">IFERROR(__xludf.DUMMYFUNCTION("""COMPUTED_VALUE"""),"Both")</f>
        <v>Both</v>
      </c>
      <c r="AA260" s="1" t="str">
        <f ca="1">IFERROR(__xludf.DUMMYFUNCTION("""COMPUTED_VALUE"""),"Moderately")</f>
        <v>Moderately</v>
      </c>
      <c r="AB260" s="1" t="str">
        <f ca="1">IFERROR(__xludf.DUMMYFUNCTION("""COMPUTED_VALUE"""),"Extremely")</f>
        <v>Extremely</v>
      </c>
      <c r="AC260" s="1" t="str">
        <f ca="1">IFERROR(__xludf.DUMMYFUNCTION("""COMPUTED_VALUE"""),"Quite a bit")</f>
        <v>Quite a bit</v>
      </c>
      <c r="AD260" s="1" t="str">
        <f ca="1">IFERROR(__xludf.DUMMYFUNCTION("""COMPUTED_VALUE"""),"Not at all")</f>
        <v>Not at all</v>
      </c>
      <c r="AE260" s="1" t="str">
        <f ca="1">IFERROR(__xludf.DUMMYFUNCTION("""COMPUTED_VALUE"""),"Not at all")</f>
        <v>Not at all</v>
      </c>
      <c r="AF260" s="1" t="str">
        <f ca="1">IFERROR(__xludf.DUMMYFUNCTION("""COMPUTED_VALUE"""),"Very Often")</f>
        <v>Very Often</v>
      </c>
      <c r="AG260" s="1" t="str">
        <f ca="1">IFERROR(__xludf.DUMMYFUNCTION("""COMPUTED_VALUE"""),"Often")</f>
        <v>Often</v>
      </c>
      <c r="AH260" s="1" t="str">
        <f ca="1">IFERROR(__xludf.DUMMYFUNCTION("""COMPUTED_VALUE"""),"Never")</f>
        <v>Never</v>
      </c>
      <c r="AI260" s="1" t="str">
        <f ca="1">IFERROR(__xludf.DUMMYFUNCTION("""COMPUTED_VALUE"""),"Sometimes")</f>
        <v>Sometimes</v>
      </c>
      <c r="AJ260" s="1" t="str">
        <f ca="1">IFERROR(__xludf.DUMMYFUNCTION("""COMPUTED_VALUE"""),"Sometimes")</f>
        <v>Sometimes</v>
      </c>
      <c r="AK260" s="1" t="str">
        <f ca="1">IFERROR(__xludf.DUMMYFUNCTION("""COMPUTED_VALUE"""),"Sometimes")</f>
        <v>Sometimes</v>
      </c>
      <c r="AL260" s="1" t="str">
        <f ca="1">IFERROR(__xludf.DUMMYFUNCTION("""COMPUTED_VALUE"""),"Often")</f>
        <v>Often</v>
      </c>
      <c r="AM260" s="1" t="str">
        <f ca="1">IFERROR(__xludf.DUMMYFUNCTION("""COMPUTED_VALUE"""),"Rarely")</f>
        <v>Rarely</v>
      </c>
      <c r="AN260" s="1" t="str">
        <f ca="1">IFERROR(__xludf.DUMMYFUNCTION("""COMPUTED_VALUE"""),"Rarely")</f>
        <v>Rarely</v>
      </c>
      <c r="AO260" s="1" t="str">
        <f ca="1">IFERROR(__xludf.DUMMYFUNCTION("""COMPUTED_VALUE"""),"Never")</f>
        <v>Never</v>
      </c>
      <c r="AP260" s="1" t="str">
        <f ca="1">IFERROR(__xludf.DUMMYFUNCTION("""COMPUTED_VALUE"""),"Never")</f>
        <v>Never</v>
      </c>
      <c r="AQ260" s="1" t="str">
        <f ca="1">IFERROR(__xludf.DUMMYFUNCTION("""COMPUTED_VALUE"""),"Never")</f>
        <v>Never</v>
      </c>
      <c r="AR260" s="1" t="str">
        <f ca="1">IFERROR(__xludf.DUMMYFUNCTION("""COMPUTED_VALUE"""),"Never")</f>
        <v>Never</v>
      </c>
      <c r="AS260" s="1" t="str">
        <f ca="1">IFERROR(__xludf.DUMMYFUNCTION("""COMPUTED_VALUE"""),"Neutral")</f>
        <v>Neutral</v>
      </c>
      <c r="AT260" s="1" t="str">
        <f ca="1">IFERROR(__xludf.DUMMYFUNCTION("""COMPUTED_VALUE"""),"Agree")</f>
        <v>Agree</v>
      </c>
      <c r="AU260" s="1" t="str">
        <f ca="1">IFERROR(__xludf.DUMMYFUNCTION("""COMPUTED_VALUE"""),"Agree")</f>
        <v>Agree</v>
      </c>
      <c r="AV260" s="1" t="str">
        <f ca="1">IFERROR(__xludf.DUMMYFUNCTION("""COMPUTED_VALUE"""),"Strongly Disagree")</f>
        <v>Strongly Disagree</v>
      </c>
      <c r="AW260" s="1" t="str">
        <f ca="1">IFERROR(__xludf.DUMMYFUNCTION("""COMPUTED_VALUE"""),"Neutral")</f>
        <v>Neutral</v>
      </c>
      <c r="AX260" s="1" t="str">
        <f ca="1">IFERROR(__xludf.DUMMYFUNCTION("""COMPUTED_VALUE"""),"Neutral")</f>
        <v>Neutral</v>
      </c>
      <c r="AY260" s="1" t="str">
        <f ca="1">IFERROR(__xludf.DUMMYFUNCTION("""COMPUTED_VALUE"""),"Agree")</f>
        <v>Agree</v>
      </c>
      <c r="AZ260" s="1" t="str">
        <f ca="1">IFERROR(__xludf.DUMMYFUNCTION("""COMPUTED_VALUE"""),"Strongly Agree")</f>
        <v>Strongly Agree</v>
      </c>
      <c r="BA260" s="1" t="str">
        <f ca="1">IFERROR(__xludf.DUMMYFUNCTION("""COMPUTED_VALUE"""),"Agree")</f>
        <v>Agree</v>
      </c>
      <c r="BB260" s="1" t="str">
        <f ca="1">IFERROR(__xludf.DUMMYFUNCTION("""COMPUTED_VALUE"""),"Agree")</f>
        <v>Agree</v>
      </c>
      <c r="BC260" s="1" t="str">
        <f ca="1">IFERROR(__xludf.DUMMYFUNCTION("""COMPUTED_VALUE"""),"Isolate Yourself")</f>
        <v>Isolate Yourself</v>
      </c>
      <c r="BD260" s="1" t="str">
        <f ca="1">IFERROR(__xludf.DUMMYFUNCTION("""COMPUTED_VALUE"""),"Never")</f>
        <v>Never</v>
      </c>
      <c r="BF260" s="1">
        <f t="shared" ca="1" si="0"/>
        <v>1</v>
      </c>
      <c r="BG260" s="7">
        <f t="shared" ca="1" si="1"/>
        <v>2</v>
      </c>
      <c r="BH260" s="1">
        <f t="shared" ca="1" si="2"/>
        <v>3</v>
      </c>
      <c r="BI260" s="10">
        <f t="shared" ca="1" si="3"/>
        <v>1</v>
      </c>
      <c r="BJ260" s="10">
        <f t="shared" ca="1" si="4"/>
        <v>2</v>
      </c>
      <c r="BK260" s="10">
        <f t="shared" ca="1" si="5"/>
        <v>3</v>
      </c>
      <c r="BL260" s="10">
        <f t="shared" ref="BL260:BM260" ca="1" si="1548">IF(I260="Yes",1,IF(I260="No",2))</f>
        <v>1</v>
      </c>
      <c r="BM260" s="10">
        <f t="shared" ca="1" si="1548"/>
        <v>1</v>
      </c>
      <c r="BN260" s="10">
        <f t="shared" ca="1" si="7"/>
        <v>2</v>
      </c>
      <c r="BO260" s="10">
        <f t="shared" ref="BO260:BP260" ca="1" si="1549">IF(L260="Strongly Disagree",1,IF(L260="Disagree",2,IF(L260="Neutral",3,IF(L260="Agree",4,IF(L260="Strongly Agree",5)))))</f>
        <v>2</v>
      </c>
      <c r="BP260" s="10">
        <f t="shared" ca="1" si="1549"/>
        <v>3</v>
      </c>
      <c r="BQ260" s="10">
        <f t="shared" ca="1" si="9"/>
        <v>2</v>
      </c>
      <c r="BR260" s="1">
        <f t="shared" ca="1" si="10"/>
        <v>4</v>
      </c>
      <c r="BS260" s="10">
        <f t="shared" ref="BS260:CB260" ca="1" si="1550">IF(P260="Not at all",1,IF(P260="A little bit",2,IF(P260="Moderately",3,IF(P260="Quite a bit",4,IF(P260="Extremely",5)))))</f>
        <v>4</v>
      </c>
      <c r="BT260" s="10">
        <f t="shared" ca="1" si="1550"/>
        <v>3</v>
      </c>
      <c r="BU260" s="10">
        <f t="shared" ca="1" si="1550"/>
        <v>3</v>
      </c>
      <c r="BV260" s="10">
        <f t="shared" ca="1" si="1550"/>
        <v>3</v>
      </c>
      <c r="BW260" s="10">
        <f t="shared" ca="1" si="1550"/>
        <v>2</v>
      </c>
      <c r="BX260" s="10">
        <f t="shared" ca="1" si="1550"/>
        <v>3</v>
      </c>
      <c r="BY260" s="10">
        <f t="shared" ca="1" si="1550"/>
        <v>4</v>
      </c>
      <c r="BZ260" s="10">
        <f t="shared" ca="1" si="1550"/>
        <v>2</v>
      </c>
      <c r="CA260" s="10">
        <f t="shared" ca="1" si="1550"/>
        <v>3</v>
      </c>
      <c r="CB260" s="10">
        <f t="shared" ca="1" si="1550"/>
        <v>4</v>
      </c>
      <c r="CC260" s="10">
        <f t="shared" ca="1" si="12"/>
        <v>3</v>
      </c>
      <c r="CD260" s="10">
        <f t="shared" ref="CD260:CH260" ca="1" si="1551">IF(AA260="Not at all",1,IF(AA260="A little bit",2,IF(AA260="Moderately",3,IF(AA260="Quite a bit",4,IF(AA260="Extremely",5)))))</f>
        <v>3</v>
      </c>
      <c r="CE260" s="10">
        <f t="shared" ca="1" si="1551"/>
        <v>5</v>
      </c>
      <c r="CF260" s="10">
        <f t="shared" ca="1" si="1551"/>
        <v>4</v>
      </c>
      <c r="CG260" s="10">
        <f t="shared" ca="1" si="1551"/>
        <v>1</v>
      </c>
      <c r="CH260" s="10">
        <f t="shared" ca="1" si="1551"/>
        <v>1</v>
      </c>
      <c r="CI260" s="10">
        <f t="shared" ref="CI260:CT260" ca="1" si="1552">IF(AF260="Never",1,IF(AF260="Rarely",2,IF(AF260="Sometimes",3,IF(AF260="Often",4,IF(AF260="Very Often",5)))))</f>
        <v>5</v>
      </c>
      <c r="CJ260" s="10">
        <f t="shared" ca="1" si="1552"/>
        <v>4</v>
      </c>
      <c r="CK260" s="10">
        <f t="shared" ca="1" si="1552"/>
        <v>1</v>
      </c>
      <c r="CL260" s="10">
        <f t="shared" ca="1" si="1552"/>
        <v>3</v>
      </c>
      <c r="CM260" s="10">
        <f t="shared" ca="1" si="1552"/>
        <v>3</v>
      </c>
      <c r="CN260" s="10">
        <f t="shared" ca="1" si="1552"/>
        <v>3</v>
      </c>
      <c r="CO260" s="10">
        <f t="shared" ca="1" si="1552"/>
        <v>4</v>
      </c>
      <c r="CP260" s="10">
        <f t="shared" ca="1" si="1552"/>
        <v>2</v>
      </c>
      <c r="CQ260" s="10">
        <f t="shared" ca="1" si="1552"/>
        <v>2</v>
      </c>
      <c r="CR260" s="10">
        <f t="shared" ca="1" si="1552"/>
        <v>1</v>
      </c>
      <c r="CS260" s="10">
        <f t="shared" ca="1" si="1552"/>
        <v>1</v>
      </c>
      <c r="CT260" s="10">
        <f t="shared" ca="1" si="1552"/>
        <v>1</v>
      </c>
      <c r="CU260" s="10">
        <f t="shared" ca="1" si="15"/>
        <v>1</v>
      </c>
      <c r="CV260" s="1">
        <f t="shared" ref="CV260:DE260" ca="1" si="1553">IF(AS260="Strongly Disagree",1,IF(AS260="Disagree",2,IF(AS260="Neutral",3,IF(AS260="Agree",4,IF(AS260="Strongly Agree",5)))))</f>
        <v>3</v>
      </c>
      <c r="CW260" s="1">
        <f t="shared" ca="1" si="1553"/>
        <v>4</v>
      </c>
      <c r="CX260" s="1">
        <f t="shared" ca="1" si="1553"/>
        <v>4</v>
      </c>
      <c r="CY260" s="1">
        <f t="shared" ca="1" si="1553"/>
        <v>1</v>
      </c>
      <c r="CZ260" s="1">
        <f t="shared" ca="1" si="1553"/>
        <v>3</v>
      </c>
      <c r="DA260" s="1">
        <f t="shared" ca="1" si="1553"/>
        <v>3</v>
      </c>
      <c r="DB260" s="1">
        <f t="shared" ca="1" si="1553"/>
        <v>4</v>
      </c>
      <c r="DC260" s="1">
        <f t="shared" ca="1" si="1553"/>
        <v>5</v>
      </c>
      <c r="DD260" s="1">
        <f t="shared" ca="1" si="1553"/>
        <v>4</v>
      </c>
      <c r="DE260" s="1">
        <f t="shared" ca="1" si="1553"/>
        <v>4</v>
      </c>
      <c r="DG260" s="1">
        <f t="shared" ca="1" si="17"/>
        <v>1</v>
      </c>
    </row>
    <row r="261" spans="1:111" ht="15">
      <c r="A261" s="8">
        <f ca="1">IFERROR(__xludf.DUMMYFUNCTION("""COMPUTED_VALUE"""),43815.5954387152)</f>
        <v>43815.595438715201</v>
      </c>
      <c r="B261" s="1" t="str">
        <f ca="1">IFERROR(__xludf.DUMMYFUNCTION("""COMPUTED_VALUE"""),"Yes")</f>
        <v>Yes</v>
      </c>
      <c r="C261" s="3" t="str">
        <f ca="1">IFERROR(__xludf.DUMMYFUNCTION("""COMPUTED_VALUE"""),"Sworn Officer")</f>
        <v>Sworn Officer</v>
      </c>
      <c r="D261" s="1" t="str">
        <f ca="1">IFERROR(__xludf.DUMMYFUNCTION("""COMPUTED_VALUE"""),"14-20 years")</f>
        <v>14-20 years</v>
      </c>
      <c r="E261" s="1" t="str">
        <f ca="1">IFERROR(__xludf.DUMMYFUNCTION("""COMPUTED_VALUE"""),"Moderately")</f>
        <v>Moderately</v>
      </c>
      <c r="F261" s="1" t="str">
        <f ca="1">IFERROR(__xludf.DUMMYFUNCTION("""COMPUTED_VALUE"""),"Yes")</f>
        <v>Yes</v>
      </c>
      <c r="G261" s="1" t="str">
        <f ca="1">IFERROR(__xludf.DUMMYFUNCTION("""COMPUTED_VALUE"""),"Often")</f>
        <v>Often</v>
      </c>
      <c r="H261" s="1" t="str">
        <f ca="1">IFERROR(__xludf.DUMMYFUNCTION("""COMPUTED_VALUE"""),"A little bit")</f>
        <v>A little bit</v>
      </c>
      <c r="I261" s="1" t="str">
        <f ca="1">IFERROR(__xludf.DUMMYFUNCTION("""COMPUTED_VALUE"""),"Yes")</f>
        <v>Yes</v>
      </c>
      <c r="J261" s="1" t="str">
        <f ca="1">IFERROR(__xludf.DUMMYFUNCTION("""COMPUTED_VALUE"""),"Yes")</f>
        <v>Yes</v>
      </c>
      <c r="K261" s="1" t="str">
        <f ca="1">IFERROR(__xludf.DUMMYFUNCTION("""COMPUTED_VALUE"""),"Sometimes")</f>
        <v>Sometimes</v>
      </c>
      <c r="L261" s="1" t="str">
        <f ca="1">IFERROR(__xludf.DUMMYFUNCTION("""COMPUTED_VALUE"""),"Neutral")</f>
        <v>Neutral</v>
      </c>
      <c r="M261" s="1" t="str">
        <f ca="1">IFERROR(__xludf.DUMMYFUNCTION("""COMPUTED_VALUE"""),"Neutral")</f>
        <v>Neutral</v>
      </c>
      <c r="N261" s="1" t="str">
        <f ca="1">IFERROR(__xludf.DUMMYFUNCTION("""COMPUTED_VALUE"""),"Moderately")</f>
        <v>Moderately</v>
      </c>
      <c r="O261" s="1" t="str">
        <f ca="1">IFERROR(__xludf.DUMMYFUNCTION("""COMPUTED_VALUE"""),"Neutral")</f>
        <v>Neutral</v>
      </c>
      <c r="P261" s="1" t="str">
        <f ca="1">IFERROR(__xludf.DUMMYFUNCTION("""COMPUTED_VALUE"""),"Quite a bit")</f>
        <v>Quite a bit</v>
      </c>
      <c r="Q261" s="1" t="str">
        <f ca="1">IFERROR(__xludf.DUMMYFUNCTION("""COMPUTED_VALUE"""),"Moderately")</f>
        <v>Moderately</v>
      </c>
      <c r="R261" s="1" t="str">
        <f ca="1">IFERROR(__xludf.DUMMYFUNCTION("""COMPUTED_VALUE"""),"Moderately")</f>
        <v>Moderately</v>
      </c>
      <c r="S261" s="1" t="str">
        <f ca="1">IFERROR(__xludf.DUMMYFUNCTION("""COMPUTED_VALUE"""),"Moderately")</f>
        <v>Moderately</v>
      </c>
      <c r="T261" s="1" t="str">
        <f ca="1">IFERROR(__xludf.DUMMYFUNCTION("""COMPUTED_VALUE"""),"Moderately")</f>
        <v>Moderately</v>
      </c>
      <c r="U261" s="1" t="str">
        <f ca="1">IFERROR(__xludf.DUMMYFUNCTION("""COMPUTED_VALUE"""),"Quite a bit")</f>
        <v>Quite a bit</v>
      </c>
      <c r="V261" s="1" t="str">
        <f ca="1">IFERROR(__xludf.DUMMYFUNCTION("""COMPUTED_VALUE"""),"Extremely")</f>
        <v>Extremely</v>
      </c>
      <c r="W261" s="1" t="str">
        <f ca="1">IFERROR(__xludf.DUMMYFUNCTION("""COMPUTED_VALUE"""),"Moderately")</f>
        <v>Moderately</v>
      </c>
      <c r="X261" s="1" t="str">
        <f ca="1">IFERROR(__xludf.DUMMYFUNCTION("""COMPUTED_VALUE"""),"Moderately")</f>
        <v>Moderately</v>
      </c>
      <c r="Y261" s="1" t="str">
        <f ca="1">IFERROR(__xludf.DUMMYFUNCTION("""COMPUTED_VALUE"""),"Quite a bit")</f>
        <v>Quite a bit</v>
      </c>
      <c r="Z261" s="1" t="str">
        <f ca="1">IFERROR(__xludf.DUMMYFUNCTION("""COMPUTED_VALUE"""),"Negatively")</f>
        <v>Negatively</v>
      </c>
      <c r="AA261" s="1" t="str">
        <f ca="1">IFERROR(__xludf.DUMMYFUNCTION("""COMPUTED_VALUE"""),"Quite a bit")</f>
        <v>Quite a bit</v>
      </c>
      <c r="AB261" s="1" t="str">
        <f ca="1">IFERROR(__xludf.DUMMYFUNCTION("""COMPUTED_VALUE"""),"Moderately")</f>
        <v>Moderately</v>
      </c>
      <c r="AC261" s="1" t="str">
        <f ca="1">IFERROR(__xludf.DUMMYFUNCTION("""COMPUTED_VALUE"""),"Moderately")</f>
        <v>Moderately</v>
      </c>
      <c r="AD261" s="1" t="str">
        <f ca="1">IFERROR(__xludf.DUMMYFUNCTION("""COMPUTED_VALUE"""),"Not at all")</f>
        <v>Not at all</v>
      </c>
      <c r="AE261" s="1" t="str">
        <f ca="1">IFERROR(__xludf.DUMMYFUNCTION("""COMPUTED_VALUE"""),"Not at all")</f>
        <v>Not at all</v>
      </c>
      <c r="AF261" s="1" t="str">
        <f ca="1">IFERROR(__xludf.DUMMYFUNCTION("""COMPUTED_VALUE"""),"Sometimes")</f>
        <v>Sometimes</v>
      </c>
      <c r="AG261" s="1" t="str">
        <f ca="1">IFERROR(__xludf.DUMMYFUNCTION("""COMPUTED_VALUE"""),"Often")</f>
        <v>Often</v>
      </c>
      <c r="AH261" s="1" t="str">
        <f ca="1">IFERROR(__xludf.DUMMYFUNCTION("""COMPUTED_VALUE"""),"Rarely")</f>
        <v>Rarely</v>
      </c>
      <c r="AI261" s="1" t="str">
        <f ca="1">IFERROR(__xludf.DUMMYFUNCTION("""COMPUTED_VALUE"""),"Often")</f>
        <v>Often</v>
      </c>
      <c r="AJ261" s="1" t="str">
        <f ca="1">IFERROR(__xludf.DUMMYFUNCTION("""COMPUTED_VALUE"""),"Sometimes")</f>
        <v>Sometimes</v>
      </c>
      <c r="AK261" s="1" t="str">
        <f ca="1">IFERROR(__xludf.DUMMYFUNCTION("""COMPUTED_VALUE"""),"Sometimes")</f>
        <v>Sometimes</v>
      </c>
      <c r="AL261" s="1" t="str">
        <f ca="1">IFERROR(__xludf.DUMMYFUNCTION("""COMPUTED_VALUE"""),"Rarely")</f>
        <v>Rarely</v>
      </c>
      <c r="AM261" s="1" t="str">
        <f ca="1">IFERROR(__xludf.DUMMYFUNCTION("""COMPUTED_VALUE"""),"Never")</f>
        <v>Never</v>
      </c>
      <c r="AN261" s="1" t="str">
        <f ca="1">IFERROR(__xludf.DUMMYFUNCTION("""COMPUTED_VALUE"""),"Sometimes")</f>
        <v>Sometimes</v>
      </c>
      <c r="AO261" s="1" t="str">
        <f ca="1">IFERROR(__xludf.DUMMYFUNCTION("""COMPUTED_VALUE"""),"Sometimes")</f>
        <v>Sometimes</v>
      </c>
      <c r="AP261" s="1" t="str">
        <f ca="1">IFERROR(__xludf.DUMMYFUNCTION("""COMPUTED_VALUE"""),"Sometimes")</f>
        <v>Sometimes</v>
      </c>
      <c r="AQ261" s="1" t="str">
        <f ca="1">IFERROR(__xludf.DUMMYFUNCTION("""COMPUTED_VALUE"""),"Rarely")</f>
        <v>Rarely</v>
      </c>
      <c r="AR261" s="1" t="str">
        <f ca="1">IFERROR(__xludf.DUMMYFUNCTION("""COMPUTED_VALUE"""),"Just After Stressful Events")</f>
        <v>Just After Stressful Events</v>
      </c>
      <c r="AS261" s="1" t="str">
        <f ca="1">IFERROR(__xludf.DUMMYFUNCTION("""COMPUTED_VALUE"""),"Strongly Disagree")</f>
        <v>Strongly Disagree</v>
      </c>
      <c r="AT261" s="1" t="str">
        <f ca="1">IFERROR(__xludf.DUMMYFUNCTION("""COMPUTED_VALUE"""),"Strongly Disagree")</f>
        <v>Strongly Disagree</v>
      </c>
      <c r="AU261" s="1" t="str">
        <f ca="1">IFERROR(__xludf.DUMMYFUNCTION("""COMPUTED_VALUE"""),"Disagree")</f>
        <v>Disagree</v>
      </c>
      <c r="AV261" s="1" t="str">
        <f ca="1">IFERROR(__xludf.DUMMYFUNCTION("""COMPUTED_VALUE"""),"Strongly Disagree")</f>
        <v>Strongly Disagree</v>
      </c>
      <c r="AW261" s="1" t="str">
        <f ca="1">IFERROR(__xludf.DUMMYFUNCTION("""COMPUTED_VALUE"""),"Strongly Disagree")</f>
        <v>Strongly Disagree</v>
      </c>
      <c r="AX261" s="1" t="str">
        <f ca="1">IFERROR(__xludf.DUMMYFUNCTION("""COMPUTED_VALUE"""),"Neutral")</f>
        <v>Neutral</v>
      </c>
      <c r="AY261" s="1" t="str">
        <f ca="1">IFERROR(__xludf.DUMMYFUNCTION("""COMPUTED_VALUE"""),"Neutral")</f>
        <v>Neutral</v>
      </c>
      <c r="AZ261" s="1" t="str">
        <f ca="1">IFERROR(__xludf.DUMMYFUNCTION("""COMPUTED_VALUE"""),"Disagree")</f>
        <v>Disagree</v>
      </c>
      <c r="BA261" s="1" t="str">
        <f ca="1">IFERROR(__xludf.DUMMYFUNCTION("""COMPUTED_VALUE"""),"Neutral")</f>
        <v>Neutral</v>
      </c>
      <c r="BB261" s="1" t="str">
        <f ca="1">IFERROR(__xludf.DUMMYFUNCTION("""COMPUTED_VALUE"""),"Strongly Agree")</f>
        <v>Strongly Agree</v>
      </c>
      <c r="BC261" s="1" t="str">
        <f ca="1">IFERROR(__xludf.DUMMYFUNCTION("""COMPUTED_VALUE"""),"Isolate Yourself, Exercise")</f>
        <v>Isolate Yourself, Exercise</v>
      </c>
      <c r="BD261" s="1" t="str">
        <f ca="1">IFERROR(__xludf.DUMMYFUNCTION("""COMPUTED_VALUE"""),"Rarely")</f>
        <v>Rarely</v>
      </c>
      <c r="BF261" s="1">
        <f t="shared" ca="1" si="0"/>
        <v>1</v>
      </c>
      <c r="BG261" s="7">
        <f t="shared" ca="1" si="1"/>
        <v>3</v>
      </c>
      <c r="BH261" s="1">
        <f t="shared" ca="1" si="2"/>
        <v>3</v>
      </c>
      <c r="BI261" s="10">
        <f t="shared" ca="1" si="3"/>
        <v>1</v>
      </c>
      <c r="BJ261" s="10">
        <f t="shared" ca="1" si="4"/>
        <v>4</v>
      </c>
      <c r="BK261" s="10">
        <f t="shared" ca="1" si="5"/>
        <v>2</v>
      </c>
      <c r="BL261" s="10">
        <f t="shared" ref="BL261:BM261" ca="1" si="1554">IF(I261="Yes",1,IF(I261="No",2))</f>
        <v>1</v>
      </c>
      <c r="BM261" s="10">
        <f t="shared" ca="1" si="1554"/>
        <v>1</v>
      </c>
      <c r="BN261" s="10">
        <f t="shared" ca="1" si="7"/>
        <v>3</v>
      </c>
      <c r="BO261" s="10">
        <f t="shared" ref="BO261:BP261" ca="1" si="1555">IF(L261="Strongly Disagree",1,IF(L261="Disagree",2,IF(L261="Neutral",3,IF(L261="Agree",4,IF(L261="Strongly Agree",5)))))</f>
        <v>3</v>
      </c>
      <c r="BP261" s="10">
        <f t="shared" ca="1" si="1555"/>
        <v>3</v>
      </c>
      <c r="BQ261" s="10">
        <f t="shared" ca="1" si="9"/>
        <v>3</v>
      </c>
      <c r="BR261" s="1">
        <f t="shared" ca="1" si="10"/>
        <v>3</v>
      </c>
      <c r="BS261" s="10">
        <f t="shared" ref="BS261:CB261" ca="1" si="1556">IF(P261="Not at all",1,IF(P261="A little bit",2,IF(P261="Moderately",3,IF(P261="Quite a bit",4,IF(P261="Extremely",5)))))</f>
        <v>4</v>
      </c>
      <c r="BT261" s="10">
        <f t="shared" ca="1" si="1556"/>
        <v>3</v>
      </c>
      <c r="BU261" s="10">
        <f t="shared" ca="1" si="1556"/>
        <v>3</v>
      </c>
      <c r="BV261" s="10">
        <f t="shared" ca="1" si="1556"/>
        <v>3</v>
      </c>
      <c r="BW261" s="10">
        <f t="shared" ca="1" si="1556"/>
        <v>3</v>
      </c>
      <c r="BX261" s="10">
        <f t="shared" ca="1" si="1556"/>
        <v>4</v>
      </c>
      <c r="BY261" s="10">
        <f t="shared" ca="1" si="1556"/>
        <v>5</v>
      </c>
      <c r="BZ261" s="10">
        <f t="shared" ca="1" si="1556"/>
        <v>3</v>
      </c>
      <c r="CA261" s="10">
        <f t="shared" ca="1" si="1556"/>
        <v>3</v>
      </c>
      <c r="CB261" s="10">
        <f t="shared" ca="1" si="1556"/>
        <v>4</v>
      </c>
      <c r="CC261" s="10">
        <f t="shared" ca="1" si="12"/>
        <v>1</v>
      </c>
      <c r="CD261" s="10">
        <f t="shared" ref="CD261:CH261" ca="1" si="1557">IF(AA261="Not at all",1,IF(AA261="A little bit",2,IF(AA261="Moderately",3,IF(AA261="Quite a bit",4,IF(AA261="Extremely",5)))))</f>
        <v>4</v>
      </c>
      <c r="CE261" s="10">
        <f t="shared" ca="1" si="1557"/>
        <v>3</v>
      </c>
      <c r="CF261" s="10">
        <f t="shared" ca="1" si="1557"/>
        <v>3</v>
      </c>
      <c r="CG261" s="10">
        <f t="shared" ca="1" si="1557"/>
        <v>1</v>
      </c>
      <c r="CH261" s="10">
        <f t="shared" ca="1" si="1557"/>
        <v>1</v>
      </c>
      <c r="CI261" s="10">
        <f t="shared" ref="CI261:CT261" ca="1" si="1558">IF(AF261="Never",1,IF(AF261="Rarely",2,IF(AF261="Sometimes",3,IF(AF261="Often",4,IF(AF261="Very Often",5)))))</f>
        <v>3</v>
      </c>
      <c r="CJ261" s="10">
        <f t="shared" ca="1" si="1558"/>
        <v>4</v>
      </c>
      <c r="CK261" s="10">
        <f t="shared" ca="1" si="1558"/>
        <v>2</v>
      </c>
      <c r="CL261" s="10">
        <f t="shared" ca="1" si="1558"/>
        <v>4</v>
      </c>
      <c r="CM261" s="10">
        <f t="shared" ca="1" si="1558"/>
        <v>3</v>
      </c>
      <c r="CN261" s="10">
        <f t="shared" ca="1" si="1558"/>
        <v>3</v>
      </c>
      <c r="CO261" s="10">
        <f t="shared" ca="1" si="1558"/>
        <v>2</v>
      </c>
      <c r="CP261" s="10">
        <f t="shared" ca="1" si="1558"/>
        <v>1</v>
      </c>
      <c r="CQ261" s="10">
        <f t="shared" ca="1" si="1558"/>
        <v>3</v>
      </c>
      <c r="CR261" s="10">
        <f t="shared" ca="1" si="1558"/>
        <v>3</v>
      </c>
      <c r="CS261" s="10">
        <f t="shared" ca="1" si="1558"/>
        <v>3</v>
      </c>
      <c r="CT261" s="10">
        <f t="shared" ca="1" si="1558"/>
        <v>2</v>
      </c>
      <c r="CU261" s="10">
        <f t="shared" ca="1" si="15"/>
        <v>2</v>
      </c>
      <c r="CV261" s="1">
        <f t="shared" ref="CV261:DE261" ca="1" si="1559">IF(AS261="Strongly Disagree",1,IF(AS261="Disagree",2,IF(AS261="Neutral",3,IF(AS261="Agree",4,IF(AS261="Strongly Agree",5)))))</f>
        <v>1</v>
      </c>
      <c r="CW261" s="1">
        <f t="shared" ca="1" si="1559"/>
        <v>1</v>
      </c>
      <c r="CX261" s="1">
        <f t="shared" ca="1" si="1559"/>
        <v>2</v>
      </c>
      <c r="CY261" s="1">
        <f t="shared" ca="1" si="1559"/>
        <v>1</v>
      </c>
      <c r="CZ261" s="1">
        <f t="shared" ca="1" si="1559"/>
        <v>1</v>
      </c>
      <c r="DA261" s="1">
        <f t="shared" ca="1" si="1559"/>
        <v>3</v>
      </c>
      <c r="DB261" s="1">
        <f t="shared" ca="1" si="1559"/>
        <v>3</v>
      </c>
      <c r="DC261" s="1">
        <f t="shared" ca="1" si="1559"/>
        <v>2</v>
      </c>
      <c r="DD261" s="1">
        <f t="shared" ca="1" si="1559"/>
        <v>3</v>
      </c>
      <c r="DE261" s="1">
        <f t="shared" ca="1" si="1559"/>
        <v>5</v>
      </c>
      <c r="DG261" s="1">
        <f t="shared" ca="1" si="17"/>
        <v>2</v>
      </c>
    </row>
    <row r="262" spans="1:111" ht="15">
      <c r="A262" s="8">
        <f ca="1">IFERROR(__xludf.DUMMYFUNCTION("""COMPUTED_VALUE"""),43815.5954646412)</f>
        <v>43815.595464641199</v>
      </c>
      <c r="B262" s="1" t="str">
        <f ca="1">IFERROR(__xludf.DUMMYFUNCTION("""COMPUTED_VALUE"""),"Yes")</f>
        <v>Yes</v>
      </c>
      <c r="C262" s="3" t="str">
        <f ca="1">IFERROR(__xludf.DUMMYFUNCTION("""COMPUTED_VALUE"""),"Sworn Officer")</f>
        <v>Sworn Officer</v>
      </c>
      <c r="D262" s="1" t="str">
        <f ca="1">IFERROR(__xludf.DUMMYFUNCTION("""COMPUTED_VALUE"""),"14-20 years")</f>
        <v>14-20 years</v>
      </c>
      <c r="E262" s="1" t="str">
        <f ca="1">IFERROR(__xludf.DUMMYFUNCTION("""COMPUTED_VALUE"""),"Moderately")</f>
        <v>Moderately</v>
      </c>
      <c r="F262" s="1" t="str">
        <f ca="1">IFERROR(__xludf.DUMMYFUNCTION("""COMPUTED_VALUE"""),"Yes")</f>
        <v>Yes</v>
      </c>
      <c r="G262" s="1" t="str">
        <f ca="1">IFERROR(__xludf.DUMMYFUNCTION("""COMPUTED_VALUE"""),"Never")</f>
        <v>Never</v>
      </c>
      <c r="H262" s="1" t="str">
        <f ca="1">IFERROR(__xludf.DUMMYFUNCTION("""COMPUTED_VALUE"""),"Moderately")</f>
        <v>Moderately</v>
      </c>
      <c r="I262" s="1" t="str">
        <f ca="1">IFERROR(__xludf.DUMMYFUNCTION("""COMPUTED_VALUE"""),"Yes")</f>
        <v>Yes</v>
      </c>
      <c r="J262" s="1" t="str">
        <f ca="1">IFERROR(__xludf.DUMMYFUNCTION("""COMPUTED_VALUE"""),"Yes")</f>
        <v>Yes</v>
      </c>
      <c r="K262" s="1" t="str">
        <f ca="1">IFERROR(__xludf.DUMMYFUNCTION("""COMPUTED_VALUE"""),"Never")</f>
        <v>Never</v>
      </c>
      <c r="L262" s="1" t="str">
        <f ca="1">IFERROR(__xludf.DUMMYFUNCTION("""COMPUTED_VALUE"""),"Neutral")</f>
        <v>Neutral</v>
      </c>
      <c r="M262" s="1" t="str">
        <f ca="1">IFERROR(__xludf.DUMMYFUNCTION("""COMPUTED_VALUE"""),"Disagree")</f>
        <v>Disagree</v>
      </c>
      <c r="N262" s="1" t="str">
        <f ca="1">IFERROR(__xludf.DUMMYFUNCTION("""COMPUTED_VALUE"""),"Not at all")</f>
        <v>Not at all</v>
      </c>
      <c r="O262" s="1" t="str">
        <f ca="1">IFERROR(__xludf.DUMMYFUNCTION("""COMPUTED_VALUE"""),"Strongly disagree")</f>
        <v>Strongly disagree</v>
      </c>
      <c r="P262" s="1" t="str">
        <f ca="1">IFERROR(__xludf.DUMMYFUNCTION("""COMPUTED_VALUE"""),"A little bit")</f>
        <v>A little bit</v>
      </c>
      <c r="Q262" s="1" t="str">
        <f ca="1">IFERROR(__xludf.DUMMYFUNCTION("""COMPUTED_VALUE"""),"Extremely")</f>
        <v>Extremely</v>
      </c>
      <c r="R262" s="1" t="str">
        <f ca="1">IFERROR(__xludf.DUMMYFUNCTION("""COMPUTED_VALUE"""),"Extremely")</f>
        <v>Extremely</v>
      </c>
      <c r="S262" s="1" t="str">
        <f ca="1">IFERROR(__xludf.DUMMYFUNCTION("""COMPUTED_VALUE"""),"Not at all")</f>
        <v>Not at all</v>
      </c>
      <c r="T262" s="1" t="str">
        <f ca="1">IFERROR(__xludf.DUMMYFUNCTION("""COMPUTED_VALUE"""),"Not at all")</f>
        <v>Not at all</v>
      </c>
      <c r="U262" s="1" t="str">
        <f ca="1">IFERROR(__xludf.DUMMYFUNCTION("""COMPUTED_VALUE"""),"Not at all")</f>
        <v>Not at all</v>
      </c>
      <c r="V262" s="1" t="str">
        <f ca="1">IFERROR(__xludf.DUMMYFUNCTION("""COMPUTED_VALUE"""),"Not at all")</f>
        <v>Not at all</v>
      </c>
      <c r="W262" s="1" t="str">
        <f ca="1">IFERROR(__xludf.DUMMYFUNCTION("""COMPUTED_VALUE"""),"Not at all")</f>
        <v>Not at all</v>
      </c>
      <c r="X262" s="1" t="str">
        <f ca="1">IFERROR(__xludf.DUMMYFUNCTION("""COMPUTED_VALUE"""),"Not at all")</f>
        <v>Not at all</v>
      </c>
      <c r="Y262" s="1" t="str">
        <f ca="1">IFERROR(__xludf.DUMMYFUNCTION("""COMPUTED_VALUE"""),"Extremely")</f>
        <v>Extremely</v>
      </c>
      <c r="Z262" s="1" t="str">
        <f ca="1">IFERROR(__xludf.DUMMYFUNCTION("""COMPUTED_VALUE"""),"Both")</f>
        <v>Both</v>
      </c>
      <c r="AA262" s="1" t="str">
        <f ca="1">IFERROR(__xludf.DUMMYFUNCTION("""COMPUTED_VALUE"""),"Moderately")</f>
        <v>Moderately</v>
      </c>
      <c r="AB262" s="1" t="str">
        <f ca="1">IFERROR(__xludf.DUMMYFUNCTION("""COMPUTED_VALUE"""),"Extremely")</f>
        <v>Extremely</v>
      </c>
      <c r="AC262" s="1" t="str">
        <f ca="1">IFERROR(__xludf.DUMMYFUNCTION("""COMPUTED_VALUE"""),"Extremely")</f>
        <v>Extremely</v>
      </c>
      <c r="AD262" s="1" t="str">
        <f ca="1">IFERROR(__xludf.DUMMYFUNCTION("""COMPUTED_VALUE"""),"Moderately")</f>
        <v>Moderately</v>
      </c>
      <c r="AE262" s="1" t="str">
        <f ca="1">IFERROR(__xludf.DUMMYFUNCTION("""COMPUTED_VALUE"""),"Not at all")</f>
        <v>Not at all</v>
      </c>
      <c r="AF262" s="1" t="str">
        <f ca="1">IFERROR(__xludf.DUMMYFUNCTION("""COMPUTED_VALUE"""),"Sometimes")</f>
        <v>Sometimes</v>
      </c>
      <c r="AG262" s="1" t="str">
        <f ca="1">IFERROR(__xludf.DUMMYFUNCTION("""COMPUTED_VALUE"""),"Often")</f>
        <v>Often</v>
      </c>
      <c r="AH262" s="1" t="str">
        <f ca="1">IFERROR(__xludf.DUMMYFUNCTION("""COMPUTED_VALUE"""),"Rarely")</f>
        <v>Rarely</v>
      </c>
      <c r="AI262" s="1" t="str">
        <f ca="1">IFERROR(__xludf.DUMMYFUNCTION("""COMPUTED_VALUE"""),"Very Often")</f>
        <v>Very Often</v>
      </c>
      <c r="AJ262" s="1" t="str">
        <f ca="1">IFERROR(__xludf.DUMMYFUNCTION("""COMPUTED_VALUE"""),"Never")</f>
        <v>Never</v>
      </c>
      <c r="AK262" s="1" t="str">
        <f ca="1">IFERROR(__xludf.DUMMYFUNCTION("""COMPUTED_VALUE"""),"Rarely")</f>
        <v>Rarely</v>
      </c>
      <c r="AL262" s="1" t="str">
        <f ca="1">IFERROR(__xludf.DUMMYFUNCTION("""COMPUTED_VALUE"""),"Sometimes")</f>
        <v>Sometimes</v>
      </c>
      <c r="AM262" s="1" t="str">
        <f ca="1">IFERROR(__xludf.DUMMYFUNCTION("""COMPUTED_VALUE"""),"Sometimes")</f>
        <v>Sometimes</v>
      </c>
      <c r="AN262" s="1" t="str">
        <f ca="1">IFERROR(__xludf.DUMMYFUNCTION("""COMPUTED_VALUE"""),"Rarely")</f>
        <v>Rarely</v>
      </c>
      <c r="AO262" s="1" t="str">
        <f ca="1">IFERROR(__xludf.DUMMYFUNCTION("""COMPUTED_VALUE"""),"Rarely")</f>
        <v>Rarely</v>
      </c>
      <c r="AP262" s="1" t="str">
        <f ca="1">IFERROR(__xludf.DUMMYFUNCTION("""COMPUTED_VALUE"""),"Rarely")</f>
        <v>Rarely</v>
      </c>
      <c r="AQ262" s="1" t="str">
        <f ca="1">IFERROR(__xludf.DUMMYFUNCTION("""COMPUTED_VALUE"""),"Never")</f>
        <v>Never</v>
      </c>
      <c r="AR262" s="1" t="str">
        <f ca="1">IFERROR(__xludf.DUMMYFUNCTION("""COMPUTED_VALUE"""),"Never")</f>
        <v>Never</v>
      </c>
      <c r="AS262" s="1" t="str">
        <f ca="1">IFERROR(__xludf.DUMMYFUNCTION("""COMPUTED_VALUE"""),"Neutral")</f>
        <v>Neutral</v>
      </c>
      <c r="AT262" s="1" t="str">
        <f ca="1">IFERROR(__xludf.DUMMYFUNCTION("""COMPUTED_VALUE"""),"Agree")</f>
        <v>Agree</v>
      </c>
      <c r="AU262" s="1" t="str">
        <f ca="1">IFERROR(__xludf.DUMMYFUNCTION("""COMPUTED_VALUE"""),"Agree")</f>
        <v>Agree</v>
      </c>
      <c r="AV262" s="1" t="str">
        <f ca="1">IFERROR(__xludf.DUMMYFUNCTION("""COMPUTED_VALUE"""),"Neutral")</f>
        <v>Neutral</v>
      </c>
      <c r="AW262" s="1" t="str">
        <f ca="1">IFERROR(__xludf.DUMMYFUNCTION("""COMPUTED_VALUE"""),"Agree")</f>
        <v>Agree</v>
      </c>
      <c r="AX262" s="1" t="str">
        <f ca="1">IFERROR(__xludf.DUMMYFUNCTION("""COMPUTED_VALUE"""),"Agree")</f>
        <v>Agree</v>
      </c>
      <c r="AY262" s="1" t="str">
        <f ca="1">IFERROR(__xludf.DUMMYFUNCTION("""COMPUTED_VALUE"""),"Agree")</f>
        <v>Agree</v>
      </c>
      <c r="AZ262" s="1" t="str">
        <f ca="1">IFERROR(__xludf.DUMMYFUNCTION("""COMPUTED_VALUE"""),"Agree")</f>
        <v>Agree</v>
      </c>
      <c r="BA262" s="1" t="str">
        <f ca="1">IFERROR(__xludf.DUMMYFUNCTION("""COMPUTED_VALUE"""),"Agree")</f>
        <v>Agree</v>
      </c>
      <c r="BB262" s="1" t="str">
        <f ca="1">IFERROR(__xludf.DUMMYFUNCTION("""COMPUTED_VALUE"""),"Disagree")</f>
        <v>Disagree</v>
      </c>
      <c r="BC262" s="1" t="str">
        <f ca="1">IFERROR(__xludf.DUMMYFUNCTION("""COMPUTED_VALUE"""),"Isolate Yourself, Join in Positive/ Healthy Family Activities, Exercise, Participate in Healthy Recreation/Hobbies, Talk to only those inside the department about your hard shift")</f>
        <v>Isolate Yourself, Join in Positive/ Healthy Family Activities, Exercise, Participate in Healthy Recreation/Hobbies, Talk to only those inside the department about your hard shift</v>
      </c>
      <c r="BD262" s="1" t="str">
        <f ca="1">IFERROR(__xludf.DUMMYFUNCTION("""COMPUTED_VALUE"""),"Rarely")</f>
        <v>Rarely</v>
      </c>
      <c r="BF262" s="1">
        <f t="shared" ca="1" si="0"/>
        <v>1</v>
      </c>
      <c r="BG262" s="7">
        <f t="shared" ca="1" si="1"/>
        <v>3</v>
      </c>
      <c r="BH262" s="1">
        <f t="shared" ca="1" si="2"/>
        <v>3</v>
      </c>
      <c r="BI262" s="10">
        <f t="shared" ca="1" si="3"/>
        <v>1</v>
      </c>
      <c r="BJ262" s="10">
        <f t="shared" ca="1" si="4"/>
        <v>1</v>
      </c>
      <c r="BK262" s="10">
        <f t="shared" ca="1" si="5"/>
        <v>3</v>
      </c>
      <c r="BL262" s="10">
        <f t="shared" ref="BL262:BM262" ca="1" si="1560">IF(I262="Yes",1,IF(I262="No",2))</f>
        <v>1</v>
      </c>
      <c r="BM262" s="10">
        <f t="shared" ca="1" si="1560"/>
        <v>1</v>
      </c>
      <c r="BN262" s="10">
        <f t="shared" ca="1" si="7"/>
        <v>1</v>
      </c>
      <c r="BO262" s="10">
        <f t="shared" ref="BO262:BP262" ca="1" si="1561">IF(L262="Strongly Disagree",1,IF(L262="Disagree",2,IF(L262="Neutral",3,IF(L262="Agree",4,IF(L262="Strongly Agree",5)))))</f>
        <v>3</v>
      </c>
      <c r="BP262" s="10">
        <f t="shared" ca="1" si="1561"/>
        <v>2</v>
      </c>
      <c r="BQ262" s="10">
        <f t="shared" ca="1" si="9"/>
        <v>1</v>
      </c>
      <c r="BR262" s="1">
        <f t="shared" ca="1" si="10"/>
        <v>1</v>
      </c>
      <c r="BS262" s="10">
        <f t="shared" ref="BS262:CB262" ca="1" si="1562">IF(P262="Not at all",1,IF(P262="A little bit",2,IF(P262="Moderately",3,IF(P262="Quite a bit",4,IF(P262="Extremely",5)))))</f>
        <v>2</v>
      </c>
      <c r="BT262" s="10">
        <f t="shared" ca="1" si="1562"/>
        <v>5</v>
      </c>
      <c r="BU262" s="10">
        <f t="shared" ca="1" si="1562"/>
        <v>5</v>
      </c>
      <c r="BV262" s="10">
        <f t="shared" ca="1" si="1562"/>
        <v>1</v>
      </c>
      <c r="BW262" s="10">
        <f t="shared" ca="1" si="1562"/>
        <v>1</v>
      </c>
      <c r="BX262" s="10">
        <f t="shared" ca="1" si="1562"/>
        <v>1</v>
      </c>
      <c r="BY262" s="10">
        <f t="shared" ca="1" si="1562"/>
        <v>1</v>
      </c>
      <c r="BZ262" s="10">
        <f t="shared" ca="1" si="1562"/>
        <v>1</v>
      </c>
      <c r="CA262" s="10">
        <f t="shared" ca="1" si="1562"/>
        <v>1</v>
      </c>
      <c r="CB262" s="10">
        <f t="shared" ca="1" si="1562"/>
        <v>5</v>
      </c>
      <c r="CC262" s="10">
        <f t="shared" ca="1" si="12"/>
        <v>3</v>
      </c>
      <c r="CD262" s="10">
        <f t="shared" ref="CD262:CH262" ca="1" si="1563">IF(AA262="Not at all",1,IF(AA262="A little bit",2,IF(AA262="Moderately",3,IF(AA262="Quite a bit",4,IF(AA262="Extremely",5)))))</f>
        <v>3</v>
      </c>
      <c r="CE262" s="10">
        <f t="shared" ca="1" si="1563"/>
        <v>5</v>
      </c>
      <c r="CF262" s="10">
        <f t="shared" ca="1" si="1563"/>
        <v>5</v>
      </c>
      <c r="CG262" s="10">
        <f t="shared" ca="1" si="1563"/>
        <v>3</v>
      </c>
      <c r="CH262" s="10">
        <f t="shared" ca="1" si="1563"/>
        <v>1</v>
      </c>
      <c r="CI262" s="10">
        <f t="shared" ref="CI262:CT262" ca="1" si="1564">IF(AF262="Never",1,IF(AF262="Rarely",2,IF(AF262="Sometimes",3,IF(AF262="Often",4,IF(AF262="Very Often",5)))))</f>
        <v>3</v>
      </c>
      <c r="CJ262" s="10">
        <f t="shared" ca="1" si="1564"/>
        <v>4</v>
      </c>
      <c r="CK262" s="10">
        <f t="shared" ca="1" si="1564"/>
        <v>2</v>
      </c>
      <c r="CL262" s="10">
        <f t="shared" ca="1" si="1564"/>
        <v>5</v>
      </c>
      <c r="CM262" s="10">
        <f t="shared" ca="1" si="1564"/>
        <v>1</v>
      </c>
      <c r="CN262" s="10">
        <f t="shared" ca="1" si="1564"/>
        <v>2</v>
      </c>
      <c r="CO262" s="10">
        <f t="shared" ca="1" si="1564"/>
        <v>3</v>
      </c>
      <c r="CP262" s="10">
        <f t="shared" ca="1" si="1564"/>
        <v>3</v>
      </c>
      <c r="CQ262" s="10">
        <f t="shared" ca="1" si="1564"/>
        <v>2</v>
      </c>
      <c r="CR262" s="10">
        <f t="shared" ca="1" si="1564"/>
        <v>2</v>
      </c>
      <c r="CS262" s="10">
        <f t="shared" ca="1" si="1564"/>
        <v>2</v>
      </c>
      <c r="CT262" s="10">
        <f t="shared" ca="1" si="1564"/>
        <v>1</v>
      </c>
      <c r="CU262" s="10">
        <f t="shared" ca="1" si="15"/>
        <v>1</v>
      </c>
      <c r="CV262" s="1">
        <f t="shared" ref="CV262:DE262" ca="1" si="1565">IF(AS262="Strongly Disagree",1,IF(AS262="Disagree",2,IF(AS262="Neutral",3,IF(AS262="Agree",4,IF(AS262="Strongly Agree",5)))))</f>
        <v>3</v>
      </c>
      <c r="CW262" s="1">
        <f t="shared" ca="1" si="1565"/>
        <v>4</v>
      </c>
      <c r="CX262" s="1">
        <f t="shared" ca="1" si="1565"/>
        <v>4</v>
      </c>
      <c r="CY262" s="1">
        <f t="shared" ca="1" si="1565"/>
        <v>3</v>
      </c>
      <c r="CZ262" s="1">
        <f t="shared" ca="1" si="1565"/>
        <v>4</v>
      </c>
      <c r="DA262" s="1">
        <f t="shared" ca="1" si="1565"/>
        <v>4</v>
      </c>
      <c r="DB262" s="1">
        <f t="shared" ca="1" si="1565"/>
        <v>4</v>
      </c>
      <c r="DC262" s="1">
        <f t="shared" ca="1" si="1565"/>
        <v>4</v>
      </c>
      <c r="DD262" s="1">
        <f t="shared" ca="1" si="1565"/>
        <v>4</v>
      </c>
      <c r="DE262" s="1">
        <f t="shared" ca="1" si="1565"/>
        <v>2</v>
      </c>
      <c r="DG262" s="1">
        <f t="shared" ca="1" si="17"/>
        <v>2</v>
      </c>
    </row>
    <row r="263" spans="1:111" ht="15">
      <c r="A263" s="8">
        <f ca="1">IFERROR(__xludf.DUMMYFUNCTION("""COMPUTED_VALUE"""),43815.5967270833)</f>
        <v>43815.596727083299</v>
      </c>
      <c r="B263" s="1" t="str">
        <f ca="1">IFERROR(__xludf.DUMMYFUNCTION("""COMPUTED_VALUE"""),"Yes")</f>
        <v>Yes</v>
      </c>
      <c r="C263" s="3" t="str">
        <f ca="1">IFERROR(__xludf.DUMMYFUNCTION("""COMPUTED_VALUE"""),"Sworn Officer")</f>
        <v>Sworn Officer</v>
      </c>
      <c r="D263" s="1" t="str">
        <f ca="1">IFERROR(__xludf.DUMMYFUNCTION("""COMPUTED_VALUE"""),"20+ years")</f>
        <v>20+ years</v>
      </c>
      <c r="E263" s="1" t="str">
        <f ca="1">IFERROR(__xludf.DUMMYFUNCTION("""COMPUTED_VALUE"""),"Quite a bit")</f>
        <v>Quite a bit</v>
      </c>
      <c r="F263" s="1" t="str">
        <f ca="1">IFERROR(__xludf.DUMMYFUNCTION("""COMPUTED_VALUE"""),"Yes")</f>
        <v>Yes</v>
      </c>
      <c r="G263" s="1" t="str">
        <f ca="1">IFERROR(__xludf.DUMMYFUNCTION("""COMPUTED_VALUE"""),"Sometimes")</f>
        <v>Sometimes</v>
      </c>
      <c r="H263" s="1" t="str">
        <f ca="1">IFERROR(__xludf.DUMMYFUNCTION("""COMPUTED_VALUE"""),"Quite a bit")</f>
        <v>Quite a bit</v>
      </c>
      <c r="I263" s="1" t="str">
        <f ca="1">IFERROR(__xludf.DUMMYFUNCTION("""COMPUTED_VALUE"""),"Yes")</f>
        <v>Yes</v>
      </c>
      <c r="J263" s="1" t="str">
        <f ca="1">IFERROR(__xludf.DUMMYFUNCTION("""COMPUTED_VALUE"""),"Yes")</f>
        <v>Yes</v>
      </c>
      <c r="K263" s="1" t="str">
        <f ca="1">IFERROR(__xludf.DUMMYFUNCTION("""COMPUTED_VALUE"""),"Rarely")</f>
        <v>Rarely</v>
      </c>
      <c r="L263" s="1" t="str">
        <f ca="1">IFERROR(__xludf.DUMMYFUNCTION("""COMPUTED_VALUE"""),"Agree")</f>
        <v>Agree</v>
      </c>
      <c r="M263" s="1" t="str">
        <f ca="1">IFERROR(__xludf.DUMMYFUNCTION("""COMPUTED_VALUE"""),"Neutral")</f>
        <v>Neutral</v>
      </c>
      <c r="N263" s="1" t="str">
        <f ca="1">IFERROR(__xludf.DUMMYFUNCTION("""COMPUTED_VALUE"""),"Moderately")</f>
        <v>Moderately</v>
      </c>
      <c r="O263" s="1" t="str">
        <f ca="1">IFERROR(__xludf.DUMMYFUNCTION("""COMPUTED_VALUE"""),"Neutral")</f>
        <v>Neutral</v>
      </c>
      <c r="P263" s="1" t="str">
        <f ca="1">IFERROR(__xludf.DUMMYFUNCTION("""COMPUTED_VALUE"""),"Moderately")</f>
        <v>Moderately</v>
      </c>
      <c r="Q263" s="1" t="str">
        <f ca="1">IFERROR(__xludf.DUMMYFUNCTION("""COMPUTED_VALUE"""),"Moderately")</f>
        <v>Moderately</v>
      </c>
      <c r="R263" s="1" t="str">
        <f ca="1">IFERROR(__xludf.DUMMYFUNCTION("""COMPUTED_VALUE"""),"A little bit")</f>
        <v>A little bit</v>
      </c>
      <c r="S263" s="1" t="str">
        <f ca="1">IFERROR(__xludf.DUMMYFUNCTION("""COMPUTED_VALUE"""),"Not at all")</f>
        <v>Not at all</v>
      </c>
      <c r="T263" s="1" t="str">
        <f ca="1">IFERROR(__xludf.DUMMYFUNCTION("""COMPUTED_VALUE"""),"Not at all")</f>
        <v>Not at all</v>
      </c>
      <c r="U263" s="1" t="str">
        <f ca="1">IFERROR(__xludf.DUMMYFUNCTION("""COMPUTED_VALUE"""),"Not at all")</f>
        <v>Not at all</v>
      </c>
      <c r="V263" s="1" t="str">
        <f ca="1">IFERROR(__xludf.DUMMYFUNCTION("""COMPUTED_VALUE"""),"Not at all")</f>
        <v>Not at all</v>
      </c>
      <c r="W263" s="1" t="str">
        <f ca="1">IFERROR(__xludf.DUMMYFUNCTION("""COMPUTED_VALUE"""),"Not at all")</f>
        <v>Not at all</v>
      </c>
      <c r="X263" s="1" t="str">
        <f ca="1">IFERROR(__xludf.DUMMYFUNCTION("""COMPUTED_VALUE"""),"Not at all")</f>
        <v>Not at all</v>
      </c>
      <c r="Y263" s="1" t="str">
        <f ca="1">IFERROR(__xludf.DUMMYFUNCTION("""COMPUTED_VALUE"""),"Not at all")</f>
        <v>Not at all</v>
      </c>
      <c r="Z263" s="1" t="str">
        <f ca="1">IFERROR(__xludf.DUMMYFUNCTION("""COMPUTED_VALUE"""),"Not at all")</f>
        <v>Not at all</v>
      </c>
      <c r="AA263" s="1" t="str">
        <f ca="1">IFERROR(__xludf.DUMMYFUNCTION("""COMPUTED_VALUE"""),"Not at all")</f>
        <v>Not at all</v>
      </c>
      <c r="AB263" s="1" t="str">
        <f ca="1">IFERROR(__xludf.DUMMYFUNCTION("""COMPUTED_VALUE"""),"Not at all")</f>
        <v>Not at all</v>
      </c>
      <c r="AC263" s="1" t="str">
        <f ca="1">IFERROR(__xludf.DUMMYFUNCTION("""COMPUTED_VALUE"""),"Not at all")</f>
        <v>Not at all</v>
      </c>
      <c r="AD263" s="1" t="str">
        <f ca="1">IFERROR(__xludf.DUMMYFUNCTION("""COMPUTED_VALUE"""),"Not at all")</f>
        <v>Not at all</v>
      </c>
      <c r="AE263" s="1" t="str">
        <f ca="1">IFERROR(__xludf.DUMMYFUNCTION("""COMPUTED_VALUE"""),"Not at all")</f>
        <v>Not at all</v>
      </c>
      <c r="AF263" s="1" t="str">
        <f ca="1">IFERROR(__xludf.DUMMYFUNCTION("""COMPUTED_VALUE"""),"Never")</f>
        <v>Never</v>
      </c>
      <c r="AG263" s="1" t="str">
        <f ca="1">IFERROR(__xludf.DUMMYFUNCTION("""COMPUTED_VALUE"""),"Never")</f>
        <v>Never</v>
      </c>
      <c r="AH263" s="1" t="str">
        <f ca="1">IFERROR(__xludf.DUMMYFUNCTION("""COMPUTED_VALUE"""),"Never")</f>
        <v>Never</v>
      </c>
      <c r="AI263" s="1" t="str">
        <f ca="1">IFERROR(__xludf.DUMMYFUNCTION("""COMPUTED_VALUE"""),"Never")</f>
        <v>Never</v>
      </c>
      <c r="AJ263" s="1" t="str">
        <f ca="1">IFERROR(__xludf.DUMMYFUNCTION("""COMPUTED_VALUE"""),"Never")</f>
        <v>Never</v>
      </c>
      <c r="AK263" s="1" t="str">
        <f ca="1">IFERROR(__xludf.DUMMYFUNCTION("""COMPUTED_VALUE"""),"Rarely")</f>
        <v>Rarely</v>
      </c>
      <c r="AL263" s="1" t="str">
        <f ca="1">IFERROR(__xludf.DUMMYFUNCTION("""COMPUTED_VALUE"""),"Never")</f>
        <v>Never</v>
      </c>
      <c r="AM263" s="1" t="str">
        <f ca="1">IFERROR(__xludf.DUMMYFUNCTION("""COMPUTED_VALUE"""),"Never")</f>
        <v>Never</v>
      </c>
      <c r="AN263" s="1" t="str">
        <f ca="1">IFERROR(__xludf.DUMMYFUNCTION("""COMPUTED_VALUE"""),"Rarely")</f>
        <v>Rarely</v>
      </c>
      <c r="AO263" s="1" t="str">
        <f ca="1">IFERROR(__xludf.DUMMYFUNCTION("""COMPUTED_VALUE"""),"Sometimes")</f>
        <v>Sometimes</v>
      </c>
      <c r="AP263" s="1" t="str">
        <f ca="1">IFERROR(__xludf.DUMMYFUNCTION("""COMPUTED_VALUE"""),"Never")</f>
        <v>Never</v>
      </c>
      <c r="AQ263" s="1" t="str">
        <f ca="1">IFERROR(__xludf.DUMMYFUNCTION("""COMPUTED_VALUE"""),"Never")</f>
        <v>Never</v>
      </c>
      <c r="AR263" s="1" t="str">
        <f ca="1">IFERROR(__xludf.DUMMYFUNCTION("""COMPUTED_VALUE"""),"Never")</f>
        <v>Never</v>
      </c>
      <c r="AS263" s="1" t="str">
        <f ca="1">IFERROR(__xludf.DUMMYFUNCTION("""COMPUTED_VALUE"""),"Strongly Disagree")</f>
        <v>Strongly Disagree</v>
      </c>
      <c r="AT263" s="1" t="str">
        <f ca="1">IFERROR(__xludf.DUMMYFUNCTION("""COMPUTED_VALUE"""),"Strongly Disagree")</f>
        <v>Strongly Disagree</v>
      </c>
      <c r="AU263" s="1" t="str">
        <f ca="1">IFERROR(__xludf.DUMMYFUNCTION("""COMPUTED_VALUE"""),"Strongly Disagree")</f>
        <v>Strongly Disagree</v>
      </c>
      <c r="AV263" s="1" t="str">
        <f ca="1">IFERROR(__xludf.DUMMYFUNCTION("""COMPUTED_VALUE"""),"Strongly Disagree")</f>
        <v>Strongly Disagree</v>
      </c>
      <c r="AW263" s="1" t="str">
        <f ca="1">IFERROR(__xludf.DUMMYFUNCTION("""COMPUTED_VALUE"""),"Strongly Disagree")</f>
        <v>Strongly Disagree</v>
      </c>
      <c r="AX263" s="1" t="str">
        <f ca="1">IFERROR(__xludf.DUMMYFUNCTION("""COMPUTED_VALUE"""),"Strongly Disagree")</f>
        <v>Strongly Disagree</v>
      </c>
      <c r="AY263" s="1" t="str">
        <f ca="1">IFERROR(__xludf.DUMMYFUNCTION("""COMPUTED_VALUE"""),"Strongly Agree")</f>
        <v>Strongly Agree</v>
      </c>
      <c r="AZ263" s="1" t="str">
        <f ca="1">IFERROR(__xludf.DUMMYFUNCTION("""COMPUTED_VALUE"""),"Disagree")</f>
        <v>Disagree</v>
      </c>
      <c r="BA263" s="1" t="str">
        <f ca="1">IFERROR(__xludf.DUMMYFUNCTION("""COMPUTED_VALUE"""),"Agree")</f>
        <v>Agree</v>
      </c>
      <c r="BB263" s="1" t="str">
        <f ca="1">IFERROR(__xludf.DUMMYFUNCTION("""COMPUTED_VALUE"""),"Neutral")</f>
        <v>Neutral</v>
      </c>
      <c r="BC263" s="1" t="str">
        <f ca="1">IFERROR(__xludf.DUMMYFUNCTION("""COMPUTED_VALUE"""),"Drinking Alcohol (4 or more drinks), Isolate Yourself, Join in Positive/ Healthy Family Activities, Exercise, Talk to others outside of the department about your hard shift, Participate in Healthy Recreation/Hobbies")</f>
        <v>Drinking Alcohol (4 or more drinks), Isolate Yourself, Join in Positive/ Healthy Family Activities, Exercise, Talk to others outside of the department about your hard shift, Participate in Healthy Recreation/Hobbies</v>
      </c>
      <c r="BD263" s="1" t="str">
        <f ca="1">IFERROR(__xludf.DUMMYFUNCTION("""COMPUTED_VALUE"""),"Very Often")</f>
        <v>Very Often</v>
      </c>
      <c r="BF263" s="1">
        <f t="shared" ca="1" si="0"/>
        <v>1</v>
      </c>
      <c r="BG263" s="7">
        <f t="shared" ca="1" si="1"/>
        <v>4</v>
      </c>
      <c r="BH263" s="1">
        <f t="shared" ca="1" si="2"/>
        <v>4</v>
      </c>
      <c r="BI263" s="10">
        <f t="shared" ca="1" si="3"/>
        <v>1</v>
      </c>
      <c r="BJ263" s="10">
        <f t="shared" ca="1" si="4"/>
        <v>3</v>
      </c>
      <c r="BK263" s="10">
        <f t="shared" ca="1" si="5"/>
        <v>4</v>
      </c>
      <c r="BL263" s="10">
        <f t="shared" ref="BL263:BM263" ca="1" si="1566">IF(I263="Yes",1,IF(I263="No",2))</f>
        <v>1</v>
      </c>
      <c r="BM263" s="10">
        <f t="shared" ca="1" si="1566"/>
        <v>1</v>
      </c>
      <c r="BN263" s="10">
        <f t="shared" ca="1" si="7"/>
        <v>2</v>
      </c>
      <c r="BO263" s="10">
        <f t="shared" ref="BO263:BP263" ca="1" si="1567">IF(L263="Strongly Disagree",1,IF(L263="Disagree",2,IF(L263="Neutral",3,IF(L263="Agree",4,IF(L263="Strongly Agree",5)))))</f>
        <v>4</v>
      </c>
      <c r="BP263" s="10">
        <f t="shared" ca="1" si="1567"/>
        <v>3</v>
      </c>
      <c r="BQ263" s="10">
        <f t="shared" ca="1" si="9"/>
        <v>3</v>
      </c>
      <c r="BR263" s="1">
        <f t="shared" ca="1" si="10"/>
        <v>3</v>
      </c>
      <c r="BS263" s="10">
        <f t="shared" ref="BS263:CB263" ca="1" si="1568">IF(P263="Not at all",1,IF(P263="A little bit",2,IF(P263="Moderately",3,IF(P263="Quite a bit",4,IF(P263="Extremely",5)))))</f>
        <v>3</v>
      </c>
      <c r="BT263" s="10">
        <f t="shared" ca="1" si="1568"/>
        <v>3</v>
      </c>
      <c r="BU263" s="10">
        <f t="shared" ca="1" si="1568"/>
        <v>2</v>
      </c>
      <c r="BV263" s="10">
        <f t="shared" ca="1" si="1568"/>
        <v>1</v>
      </c>
      <c r="BW263" s="10">
        <f t="shared" ca="1" si="1568"/>
        <v>1</v>
      </c>
      <c r="BX263" s="10">
        <f t="shared" ca="1" si="1568"/>
        <v>1</v>
      </c>
      <c r="BY263" s="10">
        <f t="shared" ca="1" si="1568"/>
        <v>1</v>
      </c>
      <c r="BZ263" s="10">
        <f t="shared" ca="1" si="1568"/>
        <v>1</v>
      </c>
      <c r="CA263" s="10">
        <f t="shared" ca="1" si="1568"/>
        <v>1</v>
      </c>
      <c r="CB263" s="10">
        <f t="shared" ca="1" si="1568"/>
        <v>1</v>
      </c>
      <c r="CC263" s="10">
        <f t="shared" ca="1" si="12"/>
        <v>4</v>
      </c>
      <c r="CD263" s="10">
        <f t="shared" ref="CD263:CH263" ca="1" si="1569">IF(AA263="Not at all",1,IF(AA263="A little bit",2,IF(AA263="Moderately",3,IF(AA263="Quite a bit",4,IF(AA263="Extremely",5)))))</f>
        <v>1</v>
      </c>
      <c r="CE263" s="10">
        <f t="shared" ca="1" si="1569"/>
        <v>1</v>
      </c>
      <c r="CF263" s="10">
        <f t="shared" ca="1" si="1569"/>
        <v>1</v>
      </c>
      <c r="CG263" s="10">
        <f t="shared" ca="1" si="1569"/>
        <v>1</v>
      </c>
      <c r="CH263" s="10">
        <f t="shared" ca="1" si="1569"/>
        <v>1</v>
      </c>
      <c r="CI263" s="10">
        <f t="shared" ref="CI263:CT263" ca="1" si="1570">IF(AF263="Never",1,IF(AF263="Rarely",2,IF(AF263="Sometimes",3,IF(AF263="Often",4,IF(AF263="Very Often",5)))))</f>
        <v>1</v>
      </c>
      <c r="CJ263" s="10">
        <f t="shared" ca="1" si="1570"/>
        <v>1</v>
      </c>
      <c r="CK263" s="10">
        <f t="shared" ca="1" si="1570"/>
        <v>1</v>
      </c>
      <c r="CL263" s="10">
        <f t="shared" ca="1" si="1570"/>
        <v>1</v>
      </c>
      <c r="CM263" s="10">
        <f t="shared" ca="1" si="1570"/>
        <v>1</v>
      </c>
      <c r="CN263" s="10">
        <f t="shared" ca="1" si="1570"/>
        <v>2</v>
      </c>
      <c r="CO263" s="10">
        <f t="shared" ca="1" si="1570"/>
        <v>1</v>
      </c>
      <c r="CP263" s="10">
        <f t="shared" ca="1" si="1570"/>
        <v>1</v>
      </c>
      <c r="CQ263" s="10">
        <f t="shared" ca="1" si="1570"/>
        <v>2</v>
      </c>
      <c r="CR263" s="10">
        <f t="shared" ca="1" si="1570"/>
        <v>3</v>
      </c>
      <c r="CS263" s="10">
        <f t="shared" ca="1" si="1570"/>
        <v>1</v>
      </c>
      <c r="CT263" s="10">
        <f t="shared" ca="1" si="1570"/>
        <v>1</v>
      </c>
      <c r="CU263" s="10">
        <f t="shared" ca="1" si="15"/>
        <v>1</v>
      </c>
      <c r="CV263" s="1">
        <f t="shared" ref="CV263:DE263" ca="1" si="1571">IF(AS263="Strongly Disagree",1,IF(AS263="Disagree",2,IF(AS263="Neutral",3,IF(AS263="Agree",4,IF(AS263="Strongly Agree",5)))))</f>
        <v>1</v>
      </c>
      <c r="CW263" s="1">
        <f t="shared" ca="1" si="1571"/>
        <v>1</v>
      </c>
      <c r="CX263" s="1">
        <f t="shared" ca="1" si="1571"/>
        <v>1</v>
      </c>
      <c r="CY263" s="1">
        <f t="shared" ca="1" si="1571"/>
        <v>1</v>
      </c>
      <c r="CZ263" s="1">
        <f t="shared" ca="1" si="1571"/>
        <v>1</v>
      </c>
      <c r="DA263" s="1">
        <f t="shared" ca="1" si="1571"/>
        <v>1</v>
      </c>
      <c r="DB263" s="1">
        <f t="shared" ca="1" si="1571"/>
        <v>5</v>
      </c>
      <c r="DC263" s="1">
        <f t="shared" ca="1" si="1571"/>
        <v>2</v>
      </c>
      <c r="DD263" s="1">
        <f t="shared" ca="1" si="1571"/>
        <v>4</v>
      </c>
      <c r="DE263" s="1">
        <f t="shared" ca="1" si="1571"/>
        <v>3</v>
      </c>
      <c r="DG263" s="1">
        <f t="shared" ca="1" si="17"/>
        <v>5</v>
      </c>
    </row>
    <row r="264" spans="1:111" ht="15">
      <c r="A264" s="8">
        <f ca="1">IFERROR(__xludf.DUMMYFUNCTION("""COMPUTED_VALUE"""),43815.5975912615)</f>
        <v>43815.597591261503</v>
      </c>
      <c r="B264" s="1" t="str">
        <f ca="1">IFERROR(__xludf.DUMMYFUNCTION("""COMPUTED_VALUE"""),"Yes")</f>
        <v>Yes</v>
      </c>
      <c r="C264" s="3" t="str">
        <f ca="1">IFERROR(__xludf.DUMMYFUNCTION("""COMPUTED_VALUE"""),"Sworn Officer")</f>
        <v>Sworn Officer</v>
      </c>
      <c r="D264" s="1" t="str">
        <f ca="1">IFERROR(__xludf.DUMMYFUNCTION("""COMPUTED_VALUE"""),"7-13 years")</f>
        <v>7-13 years</v>
      </c>
      <c r="E264" s="1" t="str">
        <f ca="1">IFERROR(__xludf.DUMMYFUNCTION("""COMPUTED_VALUE"""),"A little bit")</f>
        <v>A little bit</v>
      </c>
      <c r="F264" s="1" t="str">
        <f ca="1">IFERROR(__xludf.DUMMYFUNCTION("""COMPUTED_VALUE"""),"No")</f>
        <v>No</v>
      </c>
      <c r="G264" s="1" t="str">
        <f ca="1">IFERROR(__xludf.DUMMYFUNCTION("""COMPUTED_VALUE"""),"Sometimes")</f>
        <v>Sometimes</v>
      </c>
      <c r="H264" s="1" t="str">
        <f ca="1">IFERROR(__xludf.DUMMYFUNCTION("""COMPUTED_VALUE"""),"Moderately")</f>
        <v>Moderately</v>
      </c>
      <c r="I264" s="1" t="str">
        <f ca="1">IFERROR(__xludf.DUMMYFUNCTION("""COMPUTED_VALUE"""),"No")</f>
        <v>No</v>
      </c>
      <c r="J264" s="1" t="str">
        <f ca="1">IFERROR(__xludf.DUMMYFUNCTION("""COMPUTED_VALUE"""),"No")</f>
        <v>No</v>
      </c>
      <c r="K264" s="1" t="str">
        <f ca="1">IFERROR(__xludf.DUMMYFUNCTION("""COMPUTED_VALUE"""),"Rarely")</f>
        <v>Rarely</v>
      </c>
      <c r="L264" s="1" t="str">
        <f ca="1">IFERROR(__xludf.DUMMYFUNCTION("""COMPUTED_VALUE"""),"Disagree")</f>
        <v>Disagree</v>
      </c>
      <c r="M264" s="1" t="str">
        <f ca="1">IFERROR(__xludf.DUMMYFUNCTION("""COMPUTED_VALUE"""),"Neutral")</f>
        <v>Neutral</v>
      </c>
      <c r="N264" s="1" t="str">
        <f ca="1">IFERROR(__xludf.DUMMYFUNCTION("""COMPUTED_VALUE"""),"Not at all")</f>
        <v>Not at all</v>
      </c>
      <c r="O264" s="1" t="str">
        <f ca="1">IFERROR(__xludf.DUMMYFUNCTION("""COMPUTED_VALUE"""),"Agree")</f>
        <v>Agree</v>
      </c>
      <c r="P264" s="1" t="str">
        <f ca="1">IFERROR(__xludf.DUMMYFUNCTION("""COMPUTED_VALUE"""),"Extremely")</f>
        <v>Extremely</v>
      </c>
      <c r="Q264" s="1" t="str">
        <f ca="1">IFERROR(__xludf.DUMMYFUNCTION("""COMPUTED_VALUE"""),"Quite a bit")</f>
        <v>Quite a bit</v>
      </c>
      <c r="R264" s="1" t="str">
        <f ca="1">IFERROR(__xludf.DUMMYFUNCTION("""COMPUTED_VALUE"""),"Quite a bit")</f>
        <v>Quite a bit</v>
      </c>
      <c r="S264" s="1" t="str">
        <f ca="1">IFERROR(__xludf.DUMMYFUNCTION("""COMPUTED_VALUE"""),"A little bit")</f>
        <v>A little bit</v>
      </c>
      <c r="T264" s="1" t="str">
        <f ca="1">IFERROR(__xludf.DUMMYFUNCTION("""COMPUTED_VALUE"""),"A little bit")</f>
        <v>A little bit</v>
      </c>
      <c r="U264" s="1" t="str">
        <f ca="1">IFERROR(__xludf.DUMMYFUNCTION("""COMPUTED_VALUE"""),"Moderately")</f>
        <v>Moderately</v>
      </c>
      <c r="V264" s="1" t="str">
        <f ca="1">IFERROR(__xludf.DUMMYFUNCTION("""COMPUTED_VALUE"""),"Moderately")</f>
        <v>Moderately</v>
      </c>
      <c r="W264" s="1" t="str">
        <f ca="1">IFERROR(__xludf.DUMMYFUNCTION("""COMPUTED_VALUE"""),"Quite a bit")</f>
        <v>Quite a bit</v>
      </c>
      <c r="X264" s="1" t="str">
        <f ca="1">IFERROR(__xludf.DUMMYFUNCTION("""COMPUTED_VALUE"""),"Moderately")</f>
        <v>Moderately</v>
      </c>
      <c r="Y264" s="1" t="str">
        <f ca="1">IFERROR(__xludf.DUMMYFUNCTION("""COMPUTED_VALUE"""),"Extremely")</f>
        <v>Extremely</v>
      </c>
      <c r="Z264" s="1" t="str">
        <f ca="1">IFERROR(__xludf.DUMMYFUNCTION("""COMPUTED_VALUE"""),"Both")</f>
        <v>Both</v>
      </c>
      <c r="AA264" s="1" t="str">
        <f ca="1">IFERROR(__xludf.DUMMYFUNCTION("""COMPUTED_VALUE"""),"Moderately")</f>
        <v>Moderately</v>
      </c>
      <c r="AB264" s="1" t="str">
        <f ca="1">IFERROR(__xludf.DUMMYFUNCTION("""COMPUTED_VALUE"""),"Quite a bit")</f>
        <v>Quite a bit</v>
      </c>
      <c r="AC264" s="1" t="str">
        <f ca="1">IFERROR(__xludf.DUMMYFUNCTION("""COMPUTED_VALUE"""),"A little bit")</f>
        <v>A little bit</v>
      </c>
      <c r="AD264" s="1" t="str">
        <f ca="1">IFERROR(__xludf.DUMMYFUNCTION("""COMPUTED_VALUE"""),"Not at all")</f>
        <v>Not at all</v>
      </c>
      <c r="AE264" s="1" t="str">
        <f ca="1">IFERROR(__xludf.DUMMYFUNCTION("""COMPUTED_VALUE"""),"A little bit")</f>
        <v>A little bit</v>
      </c>
      <c r="AF264" s="1" t="str">
        <f ca="1">IFERROR(__xludf.DUMMYFUNCTION("""COMPUTED_VALUE"""),"Sometimes")</f>
        <v>Sometimes</v>
      </c>
      <c r="AG264" s="1" t="str">
        <f ca="1">IFERROR(__xludf.DUMMYFUNCTION("""COMPUTED_VALUE"""),"Very Often")</f>
        <v>Very Often</v>
      </c>
      <c r="AH264" s="1" t="str">
        <f ca="1">IFERROR(__xludf.DUMMYFUNCTION("""COMPUTED_VALUE"""),"Sometimes")</f>
        <v>Sometimes</v>
      </c>
      <c r="AI264" s="1" t="str">
        <f ca="1">IFERROR(__xludf.DUMMYFUNCTION("""COMPUTED_VALUE"""),"Often")</f>
        <v>Often</v>
      </c>
      <c r="AJ264" s="1" t="str">
        <f ca="1">IFERROR(__xludf.DUMMYFUNCTION("""COMPUTED_VALUE"""),"Often")</f>
        <v>Often</v>
      </c>
      <c r="AK264" s="1" t="str">
        <f ca="1">IFERROR(__xludf.DUMMYFUNCTION("""COMPUTED_VALUE"""),"Sometimes")</f>
        <v>Sometimes</v>
      </c>
      <c r="AL264" s="1" t="str">
        <f ca="1">IFERROR(__xludf.DUMMYFUNCTION("""COMPUTED_VALUE"""),"Rarely")</f>
        <v>Rarely</v>
      </c>
      <c r="AM264" s="1" t="str">
        <f ca="1">IFERROR(__xludf.DUMMYFUNCTION("""COMPUTED_VALUE"""),"Rarely")</f>
        <v>Rarely</v>
      </c>
      <c r="AN264" s="1" t="str">
        <f ca="1">IFERROR(__xludf.DUMMYFUNCTION("""COMPUTED_VALUE"""),"Sometimes")</f>
        <v>Sometimes</v>
      </c>
      <c r="AO264" s="1" t="str">
        <f ca="1">IFERROR(__xludf.DUMMYFUNCTION("""COMPUTED_VALUE"""),"Sometimes")</f>
        <v>Sometimes</v>
      </c>
      <c r="AP264" s="1" t="str">
        <f ca="1">IFERROR(__xludf.DUMMYFUNCTION("""COMPUTED_VALUE"""),"Sometimes")</f>
        <v>Sometimes</v>
      </c>
      <c r="AQ264" s="1" t="str">
        <f ca="1">IFERROR(__xludf.DUMMYFUNCTION("""COMPUTED_VALUE"""),"Rarely")</f>
        <v>Rarely</v>
      </c>
      <c r="AR264" s="1" t="str">
        <f ca="1">IFERROR(__xludf.DUMMYFUNCTION("""COMPUTED_VALUE"""),"Just After Stressful Events")</f>
        <v>Just After Stressful Events</v>
      </c>
      <c r="AS264" s="1" t="str">
        <f ca="1">IFERROR(__xludf.DUMMYFUNCTION("""COMPUTED_VALUE"""),"Agree")</f>
        <v>Agree</v>
      </c>
      <c r="AT264" s="1" t="str">
        <f ca="1">IFERROR(__xludf.DUMMYFUNCTION("""COMPUTED_VALUE"""),"Strongly Agree")</f>
        <v>Strongly Agree</v>
      </c>
      <c r="AU264" s="1" t="str">
        <f ca="1">IFERROR(__xludf.DUMMYFUNCTION("""COMPUTED_VALUE"""),"Strongly Agree")</f>
        <v>Strongly Agree</v>
      </c>
      <c r="AV264" s="1" t="str">
        <f ca="1">IFERROR(__xludf.DUMMYFUNCTION("""COMPUTED_VALUE"""),"Disagree")</f>
        <v>Disagree</v>
      </c>
      <c r="AW264" s="1" t="str">
        <f ca="1">IFERROR(__xludf.DUMMYFUNCTION("""COMPUTED_VALUE"""),"Agree")</f>
        <v>Agree</v>
      </c>
      <c r="AX264" s="1" t="str">
        <f ca="1">IFERROR(__xludf.DUMMYFUNCTION("""COMPUTED_VALUE"""),"Agree")</f>
        <v>Agree</v>
      </c>
      <c r="AY264" s="1" t="str">
        <f ca="1">IFERROR(__xludf.DUMMYFUNCTION("""COMPUTED_VALUE"""),"Neutral")</f>
        <v>Neutral</v>
      </c>
      <c r="AZ264" s="1" t="str">
        <f ca="1">IFERROR(__xludf.DUMMYFUNCTION("""COMPUTED_VALUE"""),"Agree")</f>
        <v>Agree</v>
      </c>
      <c r="BA264" s="1" t="str">
        <f ca="1">IFERROR(__xludf.DUMMYFUNCTION("""COMPUTED_VALUE"""),"Agree")</f>
        <v>Agree</v>
      </c>
      <c r="BB264" s="1" t="str">
        <f ca="1">IFERROR(__xludf.DUMMYFUNCTION("""COMPUTED_VALUE"""),"Agree")</f>
        <v>Agree</v>
      </c>
      <c r="BC264" s="1" t="str">
        <f ca="1">IFERROR(__xludf.DUMMYFUNCTION("""COMPUTED_VALUE"""),"Isolate Yourself, Join in Positive/ Healthy Family Activities, Talk to only those inside the department about your hard shift")</f>
        <v>Isolate Yourself, Join in Positive/ Healthy Family Activities, Talk to only those inside the department about your hard shift</v>
      </c>
      <c r="BD264" s="1" t="str">
        <f ca="1">IFERROR(__xludf.DUMMYFUNCTION("""COMPUTED_VALUE"""),"Sometimes")</f>
        <v>Sometimes</v>
      </c>
      <c r="BF264" s="1">
        <f t="shared" ca="1" si="0"/>
        <v>1</v>
      </c>
      <c r="BG264" s="7">
        <f t="shared" ca="1" si="1"/>
        <v>2</v>
      </c>
      <c r="BH264" s="1">
        <f t="shared" ca="1" si="2"/>
        <v>2</v>
      </c>
      <c r="BI264" s="10">
        <f t="shared" ca="1" si="3"/>
        <v>2</v>
      </c>
      <c r="BJ264" s="10">
        <f t="shared" ca="1" si="4"/>
        <v>3</v>
      </c>
      <c r="BK264" s="10">
        <f t="shared" ca="1" si="5"/>
        <v>3</v>
      </c>
      <c r="BL264" s="10">
        <f t="shared" ref="BL264:BM264" ca="1" si="1572">IF(I264="Yes",1,IF(I264="No",2))</f>
        <v>2</v>
      </c>
      <c r="BM264" s="10">
        <f t="shared" ca="1" si="1572"/>
        <v>2</v>
      </c>
      <c r="BN264" s="10">
        <f t="shared" ca="1" si="7"/>
        <v>2</v>
      </c>
      <c r="BO264" s="10">
        <f t="shared" ref="BO264:BP264" ca="1" si="1573">IF(L264="Strongly Disagree",1,IF(L264="Disagree",2,IF(L264="Neutral",3,IF(L264="Agree",4,IF(L264="Strongly Agree",5)))))</f>
        <v>2</v>
      </c>
      <c r="BP264" s="10">
        <f t="shared" ca="1" si="1573"/>
        <v>3</v>
      </c>
      <c r="BQ264" s="10">
        <f t="shared" ca="1" si="9"/>
        <v>1</v>
      </c>
      <c r="BR264" s="1">
        <f t="shared" ca="1" si="10"/>
        <v>4</v>
      </c>
      <c r="BS264" s="10">
        <f t="shared" ref="BS264:CB264" ca="1" si="1574">IF(P264="Not at all",1,IF(P264="A little bit",2,IF(P264="Moderately",3,IF(P264="Quite a bit",4,IF(P264="Extremely",5)))))</f>
        <v>5</v>
      </c>
      <c r="BT264" s="10">
        <f t="shared" ca="1" si="1574"/>
        <v>4</v>
      </c>
      <c r="BU264" s="10">
        <f t="shared" ca="1" si="1574"/>
        <v>4</v>
      </c>
      <c r="BV264" s="10">
        <f t="shared" ca="1" si="1574"/>
        <v>2</v>
      </c>
      <c r="BW264" s="10">
        <f t="shared" ca="1" si="1574"/>
        <v>2</v>
      </c>
      <c r="BX264" s="10">
        <f t="shared" ca="1" si="1574"/>
        <v>3</v>
      </c>
      <c r="BY264" s="10">
        <f t="shared" ca="1" si="1574"/>
        <v>3</v>
      </c>
      <c r="BZ264" s="10">
        <f t="shared" ca="1" si="1574"/>
        <v>4</v>
      </c>
      <c r="CA264" s="10">
        <f t="shared" ca="1" si="1574"/>
        <v>3</v>
      </c>
      <c r="CB264" s="10">
        <f t="shared" ca="1" si="1574"/>
        <v>5</v>
      </c>
      <c r="CC264" s="10">
        <f t="shared" ca="1" si="12"/>
        <v>3</v>
      </c>
      <c r="CD264" s="10">
        <f t="shared" ref="CD264:CH264" ca="1" si="1575">IF(AA264="Not at all",1,IF(AA264="A little bit",2,IF(AA264="Moderately",3,IF(AA264="Quite a bit",4,IF(AA264="Extremely",5)))))</f>
        <v>3</v>
      </c>
      <c r="CE264" s="10">
        <f t="shared" ca="1" si="1575"/>
        <v>4</v>
      </c>
      <c r="CF264" s="10">
        <f t="shared" ca="1" si="1575"/>
        <v>2</v>
      </c>
      <c r="CG264" s="10">
        <f t="shared" ca="1" si="1575"/>
        <v>1</v>
      </c>
      <c r="CH264" s="10">
        <f t="shared" ca="1" si="1575"/>
        <v>2</v>
      </c>
      <c r="CI264" s="10">
        <f t="shared" ref="CI264:CT264" ca="1" si="1576">IF(AF264="Never",1,IF(AF264="Rarely",2,IF(AF264="Sometimes",3,IF(AF264="Often",4,IF(AF264="Very Often",5)))))</f>
        <v>3</v>
      </c>
      <c r="CJ264" s="10">
        <f t="shared" ca="1" si="1576"/>
        <v>5</v>
      </c>
      <c r="CK264" s="10">
        <f t="shared" ca="1" si="1576"/>
        <v>3</v>
      </c>
      <c r="CL264" s="10">
        <f t="shared" ca="1" si="1576"/>
        <v>4</v>
      </c>
      <c r="CM264" s="10">
        <f t="shared" ca="1" si="1576"/>
        <v>4</v>
      </c>
      <c r="CN264" s="10">
        <f t="shared" ca="1" si="1576"/>
        <v>3</v>
      </c>
      <c r="CO264" s="10">
        <f t="shared" ca="1" si="1576"/>
        <v>2</v>
      </c>
      <c r="CP264" s="10">
        <f t="shared" ca="1" si="1576"/>
        <v>2</v>
      </c>
      <c r="CQ264" s="10">
        <f t="shared" ca="1" si="1576"/>
        <v>3</v>
      </c>
      <c r="CR264" s="10">
        <f t="shared" ca="1" si="1576"/>
        <v>3</v>
      </c>
      <c r="CS264" s="10">
        <f t="shared" ca="1" si="1576"/>
        <v>3</v>
      </c>
      <c r="CT264" s="10">
        <f t="shared" ca="1" si="1576"/>
        <v>2</v>
      </c>
      <c r="CU264" s="10">
        <f t="shared" ca="1" si="15"/>
        <v>2</v>
      </c>
      <c r="CV264" s="1">
        <f t="shared" ref="CV264:DE264" ca="1" si="1577">IF(AS264="Strongly Disagree",1,IF(AS264="Disagree",2,IF(AS264="Neutral",3,IF(AS264="Agree",4,IF(AS264="Strongly Agree",5)))))</f>
        <v>4</v>
      </c>
      <c r="CW264" s="1">
        <f t="shared" ca="1" si="1577"/>
        <v>5</v>
      </c>
      <c r="CX264" s="1">
        <f t="shared" ca="1" si="1577"/>
        <v>5</v>
      </c>
      <c r="CY264" s="1">
        <f t="shared" ca="1" si="1577"/>
        <v>2</v>
      </c>
      <c r="CZ264" s="1">
        <f t="shared" ca="1" si="1577"/>
        <v>4</v>
      </c>
      <c r="DA264" s="1">
        <f t="shared" ca="1" si="1577"/>
        <v>4</v>
      </c>
      <c r="DB264" s="1">
        <f t="shared" ca="1" si="1577"/>
        <v>3</v>
      </c>
      <c r="DC264" s="1">
        <f t="shared" ca="1" si="1577"/>
        <v>4</v>
      </c>
      <c r="DD264" s="1">
        <f t="shared" ca="1" si="1577"/>
        <v>4</v>
      </c>
      <c r="DE264" s="1">
        <f t="shared" ca="1" si="1577"/>
        <v>4</v>
      </c>
      <c r="DG264" s="1">
        <f t="shared" ca="1" si="17"/>
        <v>3</v>
      </c>
    </row>
    <row r="265" spans="1:111" ht="15">
      <c r="A265" s="8">
        <f ca="1">IFERROR(__xludf.DUMMYFUNCTION("""COMPUTED_VALUE"""),43815.5979746296)</f>
        <v>43815.5979746296</v>
      </c>
      <c r="B265" s="1" t="str">
        <f ca="1">IFERROR(__xludf.DUMMYFUNCTION("""COMPUTED_VALUE"""),"Yes")</f>
        <v>Yes</v>
      </c>
      <c r="C265" s="3" t="str">
        <f ca="1">IFERROR(__xludf.DUMMYFUNCTION("""COMPUTED_VALUE"""),"Sworn Officer")</f>
        <v>Sworn Officer</v>
      </c>
      <c r="D265" s="1" t="str">
        <f ca="1">IFERROR(__xludf.DUMMYFUNCTION("""COMPUTED_VALUE"""),"20+ years")</f>
        <v>20+ years</v>
      </c>
      <c r="E265" s="1" t="str">
        <f ca="1">IFERROR(__xludf.DUMMYFUNCTION("""COMPUTED_VALUE"""),"Quite a bit")</f>
        <v>Quite a bit</v>
      </c>
      <c r="F265" s="1" t="str">
        <f ca="1">IFERROR(__xludf.DUMMYFUNCTION("""COMPUTED_VALUE"""),"Yes")</f>
        <v>Yes</v>
      </c>
      <c r="G265" s="1" t="str">
        <f ca="1">IFERROR(__xludf.DUMMYFUNCTION("""COMPUTED_VALUE"""),"Sometimes")</f>
        <v>Sometimes</v>
      </c>
      <c r="H265" s="1" t="str">
        <f ca="1">IFERROR(__xludf.DUMMYFUNCTION("""COMPUTED_VALUE"""),"Quite a bit")</f>
        <v>Quite a bit</v>
      </c>
      <c r="I265" s="1" t="str">
        <f ca="1">IFERROR(__xludf.DUMMYFUNCTION("""COMPUTED_VALUE"""),"Yes")</f>
        <v>Yes</v>
      </c>
      <c r="J265" s="1" t="str">
        <f ca="1">IFERROR(__xludf.DUMMYFUNCTION("""COMPUTED_VALUE"""),"Yes")</f>
        <v>Yes</v>
      </c>
      <c r="K265" s="1" t="str">
        <f ca="1">IFERROR(__xludf.DUMMYFUNCTION("""COMPUTED_VALUE"""),"Sometimes")</f>
        <v>Sometimes</v>
      </c>
      <c r="L265" s="1" t="str">
        <f ca="1">IFERROR(__xludf.DUMMYFUNCTION("""COMPUTED_VALUE"""),"Neutral")</f>
        <v>Neutral</v>
      </c>
      <c r="M265" s="1" t="str">
        <f ca="1">IFERROR(__xludf.DUMMYFUNCTION("""COMPUTED_VALUE"""),"Neutral")</f>
        <v>Neutral</v>
      </c>
      <c r="N265" s="1" t="str">
        <f ca="1">IFERROR(__xludf.DUMMYFUNCTION("""COMPUTED_VALUE"""),"A little bit")</f>
        <v>A little bit</v>
      </c>
      <c r="O265" s="1" t="str">
        <f ca="1">IFERROR(__xludf.DUMMYFUNCTION("""COMPUTED_VALUE"""),"Neutral")</f>
        <v>Neutral</v>
      </c>
      <c r="P265" s="1" t="str">
        <f ca="1">IFERROR(__xludf.DUMMYFUNCTION("""COMPUTED_VALUE"""),"Moderately")</f>
        <v>Moderately</v>
      </c>
      <c r="Q265" s="1" t="str">
        <f ca="1">IFERROR(__xludf.DUMMYFUNCTION("""COMPUTED_VALUE"""),"Moderately")</f>
        <v>Moderately</v>
      </c>
      <c r="R265" s="1" t="str">
        <f ca="1">IFERROR(__xludf.DUMMYFUNCTION("""COMPUTED_VALUE"""),"Moderately")</f>
        <v>Moderately</v>
      </c>
      <c r="S265" s="1" t="str">
        <f ca="1">IFERROR(__xludf.DUMMYFUNCTION("""COMPUTED_VALUE"""),"Moderately")</f>
        <v>Moderately</v>
      </c>
      <c r="T265" s="1" t="str">
        <f ca="1">IFERROR(__xludf.DUMMYFUNCTION("""COMPUTED_VALUE"""),"Moderately")</f>
        <v>Moderately</v>
      </c>
      <c r="U265" s="1" t="str">
        <f ca="1">IFERROR(__xludf.DUMMYFUNCTION("""COMPUTED_VALUE"""),"A little bit")</f>
        <v>A little bit</v>
      </c>
      <c r="V265" s="1" t="str">
        <f ca="1">IFERROR(__xludf.DUMMYFUNCTION("""COMPUTED_VALUE"""),"A little bit")</f>
        <v>A little bit</v>
      </c>
      <c r="W265" s="1" t="str">
        <f ca="1">IFERROR(__xludf.DUMMYFUNCTION("""COMPUTED_VALUE"""),"A little bit")</f>
        <v>A little bit</v>
      </c>
      <c r="X265" s="1" t="str">
        <f ca="1">IFERROR(__xludf.DUMMYFUNCTION("""COMPUTED_VALUE"""),"A little bit")</f>
        <v>A little bit</v>
      </c>
      <c r="Y265" s="1" t="str">
        <f ca="1">IFERROR(__xludf.DUMMYFUNCTION("""COMPUTED_VALUE"""),"A little bit")</f>
        <v>A little bit</v>
      </c>
      <c r="Z265" s="1" t="str">
        <f ca="1">IFERROR(__xludf.DUMMYFUNCTION("""COMPUTED_VALUE"""),"Positively")</f>
        <v>Positively</v>
      </c>
      <c r="AA265" s="1" t="str">
        <f ca="1">IFERROR(__xludf.DUMMYFUNCTION("""COMPUTED_VALUE"""),"Quite a bit")</f>
        <v>Quite a bit</v>
      </c>
      <c r="AB265" s="1" t="str">
        <f ca="1">IFERROR(__xludf.DUMMYFUNCTION("""COMPUTED_VALUE"""),"Extremely")</f>
        <v>Extremely</v>
      </c>
      <c r="AC265" s="1" t="str">
        <f ca="1">IFERROR(__xludf.DUMMYFUNCTION("""COMPUTED_VALUE"""),"Quite a bit")</f>
        <v>Quite a bit</v>
      </c>
      <c r="AD265" s="1" t="str">
        <f ca="1">IFERROR(__xludf.DUMMYFUNCTION("""COMPUTED_VALUE"""),"Quite a bit")</f>
        <v>Quite a bit</v>
      </c>
      <c r="AE265" s="1" t="str">
        <f ca="1">IFERROR(__xludf.DUMMYFUNCTION("""COMPUTED_VALUE"""),"Moderately")</f>
        <v>Moderately</v>
      </c>
      <c r="AF265" s="1" t="str">
        <f ca="1">IFERROR(__xludf.DUMMYFUNCTION("""COMPUTED_VALUE"""),"Rarely")</f>
        <v>Rarely</v>
      </c>
      <c r="AG265" s="1" t="str">
        <f ca="1">IFERROR(__xludf.DUMMYFUNCTION("""COMPUTED_VALUE"""),"Rarely")</f>
        <v>Rarely</v>
      </c>
      <c r="AH265" s="1" t="str">
        <f ca="1">IFERROR(__xludf.DUMMYFUNCTION("""COMPUTED_VALUE"""),"Rarely")</f>
        <v>Rarely</v>
      </c>
      <c r="AI265" s="1" t="str">
        <f ca="1">IFERROR(__xludf.DUMMYFUNCTION("""COMPUTED_VALUE"""),"Rarely")</f>
        <v>Rarely</v>
      </c>
      <c r="AJ265" s="1" t="str">
        <f ca="1">IFERROR(__xludf.DUMMYFUNCTION("""COMPUTED_VALUE"""),"Rarely")</f>
        <v>Rarely</v>
      </c>
      <c r="AK265" s="1" t="str">
        <f ca="1">IFERROR(__xludf.DUMMYFUNCTION("""COMPUTED_VALUE"""),"Rarely")</f>
        <v>Rarely</v>
      </c>
      <c r="AL265" s="1" t="str">
        <f ca="1">IFERROR(__xludf.DUMMYFUNCTION("""COMPUTED_VALUE"""),"Rarely")</f>
        <v>Rarely</v>
      </c>
      <c r="AM265" s="1" t="str">
        <f ca="1">IFERROR(__xludf.DUMMYFUNCTION("""COMPUTED_VALUE"""),"Rarely")</f>
        <v>Rarely</v>
      </c>
      <c r="AN265" s="1" t="str">
        <f ca="1">IFERROR(__xludf.DUMMYFUNCTION("""COMPUTED_VALUE"""),"Rarely")</f>
        <v>Rarely</v>
      </c>
      <c r="AO265" s="1" t="str">
        <f ca="1">IFERROR(__xludf.DUMMYFUNCTION("""COMPUTED_VALUE"""),"Never")</f>
        <v>Never</v>
      </c>
      <c r="AP265" s="1" t="str">
        <f ca="1">IFERROR(__xludf.DUMMYFUNCTION("""COMPUTED_VALUE"""),"Never")</f>
        <v>Never</v>
      </c>
      <c r="AQ265" s="1" t="str">
        <f ca="1">IFERROR(__xludf.DUMMYFUNCTION("""COMPUTED_VALUE"""),"Never")</f>
        <v>Never</v>
      </c>
      <c r="AR265" s="1" t="str">
        <f ca="1">IFERROR(__xludf.DUMMYFUNCTION("""COMPUTED_VALUE"""),"Never")</f>
        <v>Never</v>
      </c>
      <c r="AS265" s="1" t="str">
        <f ca="1">IFERROR(__xludf.DUMMYFUNCTION("""COMPUTED_VALUE"""),"Disagree")</f>
        <v>Disagree</v>
      </c>
      <c r="AT265" s="1" t="str">
        <f ca="1">IFERROR(__xludf.DUMMYFUNCTION("""COMPUTED_VALUE"""),"Neutral")</f>
        <v>Neutral</v>
      </c>
      <c r="AU265" s="1" t="str">
        <f ca="1">IFERROR(__xludf.DUMMYFUNCTION("""COMPUTED_VALUE"""),"Disagree")</f>
        <v>Disagree</v>
      </c>
      <c r="AV265" s="1" t="str">
        <f ca="1">IFERROR(__xludf.DUMMYFUNCTION("""COMPUTED_VALUE"""),"Strongly Disagree")</f>
        <v>Strongly Disagree</v>
      </c>
      <c r="AW265" s="1" t="str">
        <f ca="1">IFERROR(__xludf.DUMMYFUNCTION("""COMPUTED_VALUE"""),"Neutral")</f>
        <v>Neutral</v>
      </c>
      <c r="AX265" s="1" t="str">
        <f ca="1">IFERROR(__xludf.DUMMYFUNCTION("""COMPUTED_VALUE"""),"Neutral")</f>
        <v>Neutral</v>
      </c>
      <c r="AY265" s="1" t="str">
        <f ca="1">IFERROR(__xludf.DUMMYFUNCTION("""COMPUTED_VALUE"""),"Neutral")</f>
        <v>Neutral</v>
      </c>
      <c r="AZ265" s="1" t="str">
        <f ca="1">IFERROR(__xludf.DUMMYFUNCTION("""COMPUTED_VALUE"""),"Neutral")</f>
        <v>Neutral</v>
      </c>
      <c r="BA265" s="1" t="str">
        <f ca="1">IFERROR(__xludf.DUMMYFUNCTION("""COMPUTED_VALUE"""),"Neutral")</f>
        <v>Neutral</v>
      </c>
      <c r="BB265" s="1" t="str">
        <f ca="1">IFERROR(__xludf.DUMMYFUNCTION("""COMPUTED_VALUE"""),"Strongly Disagree")</f>
        <v>Strongly Disagree</v>
      </c>
      <c r="BC265" s="1" t="str">
        <f ca="1">IFERROR(__xludf.DUMMYFUNCTION("""COMPUTED_VALUE"""),"Join in Positive/ Healthy Family Activities, Participate in Healthy Recreation/Hobbies")</f>
        <v>Join in Positive/ Healthy Family Activities, Participate in Healthy Recreation/Hobbies</v>
      </c>
      <c r="BD265" s="1" t="str">
        <f ca="1">IFERROR(__xludf.DUMMYFUNCTION("""COMPUTED_VALUE"""),"Never")</f>
        <v>Never</v>
      </c>
      <c r="BF265" s="1">
        <f t="shared" ca="1" si="0"/>
        <v>1</v>
      </c>
      <c r="BG265" s="7">
        <f t="shared" ca="1" si="1"/>
        <v>4</v>
      </c>
      <c r="BH265" s="1">
        <f t="shared" ca="1" si="2"/>
        <v>4</v>
      </c>
      <c r="BI265" s="10">
        <f t="shared" ca="1" si="3"/>
        <v>1</v>
      </c>
      <c r="BJ265" s="10">
        <f t="shared" ca="1" si="4"/>
        <v>3</v>
      </c>
      <c r="BK265" s="10">
        <f t="shared" ca="1" si="5"/>
        <v>4</v>
      </c>
      <c r="BL265" s="10">
        <f t="shared" ref="BL265:BM265" ca="1" si="1578">IF(I265="Yes",1,IF(I265="No",2))</f>
        <v>1</v>
      </c>
      <c r="BM265" s="10">
        <f t="shared" ca="1" si="1578"/>
        <v>1</v>
      </c>
      <c r="BN265" s="10">
        <f t="shared" ca="1" si="7"/>
        <v>3</v>
      </c>
      <c r="BO265" s="10">
        <f t="shared" ref="BO265:BP265" ca="1" si="1579">IF(L265="Strongly Disagree",1,IF(L265="Disagree",2,IF(L265="Neutral",3,IF(L265="Agree",4,IF(L265="Strongly Agree",5)))))</f>
        <v>3</v>
      </c>
      <c r="BP265" s="10">
        <f t="shared" ca="1" si="1579"/>
        <v>3</v>
      </c>
      <c r="BQ265" s="10">
        <f t="shared" ca="1" si="9"/>
        <v>2</v>
      </c>
      <c r="BR265" s="1">
        <f t="shared" ca="1" si="10"/>
        <v>3</v>
      </c>
      <c r="BS265" s="10">
        <f t="shared" ref="BS265:CB265" ca="1" si="1580">IF(P265="Not at all",1,IF(P265="A little bit",2,IF(P265="Moderately",3,IF(P265="Quite a bit",4,IF(P265="Extremely",5)))))</f>
        <v>3</v>
      </c>
      <c r="BT265" s="10">
        <f t="shared" ca="1" si="1580"/>
        <v>3</v>
      </c>
      <c r="BU265" s="10">
        <f t="shared" ca="1" si="1580"/>
        <v>3</v>
      </c>
      <c r="BV265" s="10">
        <f t="shared" ca="1" si="1580"/>
        <v>3</v>
      </c>
      <c r="BW265" s="10">
        <f t="shared" ca="1" si="1580"/>
        <v>3</v>
      </c>
      <c r="BX265" s="10">
        <f t="shared" ca="1" si="1580"/>
        <v>2</v>
      </c>
      <c r="BY265" s="10">
        <f t="shared" ca="1" si="1580"/>
        <v>2</v>
      </c>
      <c r="BZ265" s="10">
        <f t="shared" ca="1" si="1580"/>
        <v>2</v>
      </c>
      <c r="CA265" s="10">
        <f t="shared" ca="1" si="1580"/>
        <v>2</v>
      </c>
      <c r="CB265" s="10">
        <f t="shared" ca="1" si="1580"/>
        <v>2</v>
      </c>
      <c r="CC265" s="10">
        <f t="shared" ca="1" si="12"/>
        <v>2</v>
      </c>
      <c r="CD265" s="10">
        <f t="shared" ref="CD265:CH265" ca="1" si="1581">IF(AA265="Not at all",1,IF(AA265="A little bit",2,IF(AA265="Moderately",3,IF(AA265="Quite a bit",4,IF(AA265="Extremely",5)))))</f>
        <v>4</v>
      </c>
      <c r="CE265" s="10">
        <f t="shared" ca="1" si="1581"/>
        <v>5</v>
      </c>
      <c r="CF265" s="10">
        <f t="shared" ca="1" si="1581"/>
        <v>4</v>
      </c>
      <c r="CG265" s="10">
        <f t="shared" ca="1" si="1581"/>
        <v>4</v>
      </c>
      <c r="CH265" s="10">
        <f t="shared" ca="1" si="1581"/>
        <v>3</v>
      </c>
      <c r="CI265" s="10">
        <f t="shared" ref="CI265:CT265" ca="1" si="1582">IF(AF265="Never",1,IF(AF265="Rarely",2,IF(AF265="Sometimes",3,IF(AF265="Often",4,IF(AF265="Very Often",5)))))</f>
        <v>2</v>
      </c>
      <c r="CJ265" s="10">
        <f t="shared" ca="1" si="1582"/>
        <v>2</v>
      </c>
      <c r="CK265" s="10">
        <f t="shared" ca="1" si="1582"/>
        <v>2</v>
      </c>
      <c r="CL265" s="10">
        <f t="shared" ca="1" si="1582"/>
        <v>2</v>
      </c>
      <c r="CM265" s="10">
        <f t="shared" ca="1" si="1582"/>
        <v>2</v>
      </c>
      <c r="CN265" s="10">
        <f t="shared" ca="1" si="1582"/>
        <v>2</v>
      </c>
      <c r="CO265" s="10">
        <f t="shared" ca="1" si="1582"/>
        <v>2</v>
      </c>
      <c r="CP265" s="10">
        <f t="shared" ca="1" si="1582"/>
        <v>2</v>
      </c>
      <c r="CQ265" s="10">
        <f t="shared" ca="1" si="1582"/>
        <v>2</v>
      </c>
      <c r="CR265" s="10">
        <f t="shared" ca="1" si="1582"/>
        <v>1</v>
      </c>
      <c r="CS265" s="10">
        <f t="shared" ca="1" si="1582"/>
        <v>1</v>
      </c>
      <c r="CT265" s="10">
        <f t="shared" ca="1" si="1582"/>
        <v>1</v>
      </c>
      <c r="CU265" s="10">
        <f t="shared" ca="1" si="15"/>
        <v>1</v>
      </c>
      <c r="CV265" s="1">
        <f t="shared" ref="CV265:DE265" ca="1" si="1583">IF(AS265="Strongly Disagree",1,IF(AS265="Disagree",2,IF(AS265="Neutral",3,IF(AS265="Agree",4,IF(AS265="Strongly Agree",5)))))</f>
        <v>2</v>
      </c>
      <c r="CW265" s="1">
        <f t="shared" ca="1" si="1583"/>
        <v>3</v>
      </c>
      <c r="CX265" s="1">
        <f t="shared" ca="1" si="1583"/>
        <v>2</v>
      </c>
      <c r="CY265" s="1">
        <f t="shared" ca="1" si="1583"/>
        <v>1</v>
      </c>
      <c r="CZ265" s="1">
        <f t="shared" ca="1" si="1583"/>
        <v>3</v>
      </c>
      <c r="DA265" s="1">
        <f t="shared" ca="1" si="1583"/>
        <v>3</v>
      </c>
      <c r="DB265" s="1">
        <f t="shared" ca="1" si="1583"/>
        <v>3</v>
      </c>
      <c r="DC265" s="1">
        <f t="shared" ca="1" si="1583"/>
        <v>3</v>
      </c>
      <c r="DD265" s="1">
        <f t="shared" ca="1" si="1583"/>
        <v>3</v>
      </c>
      <c r="DE265" s="1">
        <f t="shared" ca="1" si="1583"/>
        <v>1</v>
      </c>
      <c r="DG265" s="1">
        <f t="shared" ca="1" si="17"/>
        <v>1</v>
      </c>
    </row>
    <row r="266" spans="1:111" ht="15">
      <c r="A266" s="8">
        <f ca="1">IFERROR(__xludf.DUMMYFUNCTION("""COMPUTED_VALUE"""),43815.5984224189)</f>
        <v>43815.598422418901</v>
      </c>
      <c r="B266" s="1" t="str">
        <f ca="1">IFERROR(__xludf.DUMMYFUNCTION("""COMPUTED_VALUE"""),"Yes")</f>
        <v>Yes</v>
      </c>
      <c r="C266" s="3" t="str">
        <f ca="1">IFERROR(__xludf.DUMMYFUNCTION("""COMPUTED_VALUE"""),"Sworn Officer")</f>
        <v>Sworn Officer</v>
      </c>
      <c r="D266" s="1" t="str">
        <f ca="1">IFERROR(__xludf.DUMMYFUNCTION("""COMPUTED_VALUE"""),"20+ years")</f>
        <v>20+ years</v>
      </c>
      <c r="E266" s="1" t="str">
        <f ca="1">IFERROR(__xludf.DUMMYFUNCTION("""COMPUTED_VALUE"""),"Moderately")</f>
        <v>Moderately</v>
      </c>
      <c r="F266" s="1" t="str">
        <f ca="1">IFERROR(__xludf.DUMMYFUNCTION("""COMPUTED_VALUE"""),"Yes")</f>
        <v>Yes</v>
      </c>
      <c r="G266" s="1" t="str">
        <f ca="1">IFERROR(__xludf.DUMMYFUNCTION("""COMPUTED_VALUE"""),"")</f>
        <v/>
      </c>
      <c r="H266" s="1" t="str">
        <f ca="1">IFERROR(__xludf.DUMMYFUNCTION("""COMPUTED_VALUE"""),"Moderately")</f>
        <v>Moderately</v>
      </c>
      <c r="I266" s="1" t="str">
        <f ca="1">IFERROR(__xludf.DUMMYFUNCTION("""COMPUTED_VALUE"""),"Yes")</f>
        <v>Yes</v>
      </c>
      <c r="J266" s="1" t="str">
        <f ca="1">IFERROR(__xludf.DUMMYFUNCTION("""COMPUTED_VALUE"""),"Yes")</f>
        <v>Yes</v>
      </c>
      <c r="K266" s="1" t="str">
        <f ca="1">IFERROR(__xludf.DUMMYFUNCTION("""COMPUTED_VALUE"""),"Never")</f>
        <v>Never</v>
      </c>
      <c r="L266" s="1" t="str">
        <f ca="1">IFERROR(__xludf.DUMMYFUNCTION("""COMPUTED_VALUE"""),"Strongly Disagree")</f>
        <v>Strongly Disagree</v>
      </c>
      <c r="M266" s="1" t="str">
        <f ca="1">IFERROR(__xludf.DUMMYFUNCTION("""COMPUTED_VALUE"""),"")</f>
        <v/>
      </c>
      <c r="N266" s="1" t="str">
        <f ca="1">IFERROR(__xludf.DUMMYFUNCTION("""COMPUTED_VALUE"""),"Not at all")</f>
        <v>Not at all</v>
      </c>
      <c r="O266" s="1" t="str">
        <f ca="1">IFERROR(__xludf.DUMMYFUNCTION("""COMPUTED_VALUE"""),"Neutral")</f>
        <v>Neutral</v>
      </c>
      <c r="P266" s="1" t="str">
        <f ca="1">IFERROR(__xludf.DUMMYFUNCTION("""COMPUTED_VALUE"""),"Not at all")</f>
        <v>Not at all</v>
      </c>
      <c r="Q266" s="1" t="str">
        <f ca="1">IFERROR(__xludf.DUMMYFUNCTION("""COMPUTED_VALUE"""),"Not at all")</f>
        <v>Not at all</v>
      </c>
      <c r="R266" s="1" t="str">
        <f ca="1">IFERROR(__xludf.DUMMYFUNCTION("""COMPUTED_VALUE"""),"Not at all")</f>
        <v>Not at all</v>
      </c>
      <c r="S266" s="1" t="str">
        <f ca="1">IFERROR(__xludf.DUMMYFUNCTION("""COMPUTED_VALUE"""),"")</f>
        <v/>
      </c>
      <c r="T266" s="1" t="str">
        <f ca="1">IFERROR(__xludf.DUMMYFUNCTION("""COMPUTED_VALUE"""),"Not at all")</f>
        <v>Not at all</v>
      </c>
      <c r="U266" s="1" t="str">
        <f ca="1">IFERROR(__xludf.DUMMYFUNCTION("""COMPUTED_VALUE"""),"")</f>
        <v/>
      </c>
      <c r="V266" s="1" t="str">
        <f ca="1">IFERROR(__xludf.DUMMYFUNCTION("""COMPUTED_VALUE"""),"Not at all")</f>
        <v>Not at all</v>
      </c>
      <c r="W266" s="1" t="str">
        <f ca="1">IFERROR(__xludf.DUMMYFUNCTION("""COMPUTED_VALUE"""),"Moderately")</f>
        <v>Moderately</v>
      </c>
      <c r="X266" s="1" t="str">
        <f ca="1">IFERROR(__xludf.DUMMYFUNCTION("""COMPUTED_VALUE"""),"A little bit")</f>
        <v>A little bit</v>
      </c>
      <c r="Y266" s="1" t="str">
        <f ca="1">IFERROR(__xludf.DUMMYFUNCTION("""COMPUTED_VALUE"""),"Not at all")</f>
        <v>Not at all</v>
      </c>
      <c r="Z266" s="1" t="str">
        <f ca="1">IFERROR(__xludf.DUMMYFUNCTION("""COMPUTED_VALUE"""),"Negatively")</f>
        <v>Negatively</v>
      </c>
      <c r="AA266" s="1" t="str">
        <f ca="1">IFERROR(__xludf.DUMMYFUNCTION("""COMPUTED_VALUE"""),"Quite a bit")</f>
        <v>Quite a bit</v>
      </c>
      <c r="AB266" s="1" t="str">
        <f ca="1">IFERROR(__xludf.DUMMYFUNCTION("""COMPUTED_VALUE"""),"A little bit")</f>
        <v>A little bit</v>
      </c>
      <c r="AC266" s="1" t="str">
        <f ca="1">IFERROR(__xludf.DUMMYFUNCTION("""COMPUTED_VALUE"""),"A little bit")</f>
        <v>A little bit</v>
      </c>
      <c r="AD266" s="1" t="str">
        <f ca="1">IFERROR(__xludf.DUMMYFUNCTION("""COMPUTED_VALUE"""),"A little bit")</f>
        <v>A little bit</v>
      </c>
      <c r="AE266" s="1" t="str">
        <f ca="1">IFERROR(__xludf.DUMMYFUNCTION("""COMPUTED_VALUE"""),"Not at all")</f>
        <v>Not at all</v>
      </c>
      <c r="AF266" s="1" t="str">
        <f ca="1">IFERROR(__xludf.DUMMYFUNCTION("""COMPUTED_VALUE"""),"Rarely")</f>
        <v>Rarely</v>
      </c>
      <c r="AG266" s="1" t="str">
        <f ca="1">IFERROR(__xludf.DUMMYFUNCTION("""COMPUTED_VALUE"""),"Sometimes")</f>
        <v>Sometimes</v>
      </c>
      <c r="AH266" s="1" t="str">
        <f ca="1">IFERROR(__xludf.DUMMYFUNCTION("""COMPUTED_VALUE"""),"Never")</f>
        <v>Never</v>
      </c>
      <c r="AI266" s="1" t="str">
        <f ca="1">IFERROR(__xludf.DUMMYFUNCTION("""COMPUTED_VALUE"""),"Sometimes")</f>
        <v>Sometimes</v>
      </c>
      <c r="AJ266" s="1" t="str">
        <f ca="1">IFERROR(__xludf.DUMMYFUNCTION("""COMPUTED_VALUE"""),"Never")</f>
        <v>Never</v>
      </c>
      <c r="AK266" s="1" t="str">
        <f ca="1">IFERROR(__xludf.DUMMYFUNCTION("""COMPUTED_VALUE"""),"Rarely")</f>
        <v>Rarely</v>
      </c>
      <c r="AL266" s="1" t="str">
        <f ca="1">IFERROR(__xludf.DUMMYFUNCTION("""COMPUTED_VALUE"""),"Rarely")</f>
        <v>Rarely</v>
      </c>
      <c r="AM266" s="1" t="str">
        <f ca="1">IFERROR(__xludf.DUMMYFUNCTION("""COMPUTED_VALUE"""),"Sometimes")</f>
        <v>Sometimes</v>
      </c>
      <c r="AN266" s="1" t="str">
        <f ca="1">IFERROR(__xludf.DUMMYFUNCTION("""COMPUTED_VALUE"""),"Sometimes")</f>
        <v>Sometimes</v>
      </c>
      <c r="AO266" s="1" t="str">
        <f ca="1">IFERROR(__xludf.DUMMYFUNCTION("""COMPUTED_VALUE"""),"Never")</f>
        <v>Never</v>
      </c>
      <c r="AP266" s="1" t="str">
        <f ca="1">IFERROR(__xludf.DUMMYFUNCTION("""COMPUTED_VALUE"""),"Never")</f>
        <v>Never</v>
      </c>
      <c r="AQ266" s="1" t="str">
        <f ca="1">IFERROR(__xludf.DUMMYFUNCTION("""COMPUTED_VALUE"""),"Never")</f>
        <v>Never</v>
      </c>
      <c r="AR266" s="1" t="str">
        <f ca="1">IFERROR(__xludf.DUMMYFUNCTION("""COMPUTED_VALUE"""),"Never")</f>
        <v>Never</v>
      </c>
      <c r="AS266" s="1" t="str">
        <f ca="1">IFERROR(__xludf.DUMMYFUNCTION("""COMPUTED_VALUE"""),"Strongly Disagree")</f>
        <v>Strongly Disagree</v>
      </c>
      <c r="AT266" s="1" t="str">
        <f ca="1">IFERROR(__xludf.DUMMYFUNCTION("""COMPUTED_VALUE"""),"Neutral")</f>
        <v>Neutral</v>
      </c>
      <c r="AU266" s="1" t="str">
        <f ca="1">IFERROR(__xludf.DUMMYFUNCTION("""COMPUTED_VALUE"""),"Neutral")</f>
        <v>Neutral</v>
      </c>
      <c r="AV266" s="1" t="str">
        <f ca="1">IFERROR(__xludf.DUMMYFUNCTION("""COMPUTED_VALUE"""),"Neutral")</f>
        <v>Neutral</v>
      </c>
      <c r="AW266" s="1" t="str">
        <f ca="1">IFERROR(__xludf.DUMMYFUNCTION("""COMPUTED_VALUE"""),"Agree")</f>
        <v>Agree</v>
      </c>
      <c r="AX266" s="1" t="str">
        <f ca="1">IFERROR(__xludf.DUMMYFUNCTION("""COMPUTED_VALUE"""),"Strongly Agree")</f>
        <v>Strongly Agree</v>
      </c>
      <c r="AY266" s="1" t="str">
        <f ca="1">IFERROR(__xludf.DUMMYFUNCTION("""COMPUTED_VALUE"""),"Neutral")</f>
        <v>Neutral</v>
      </c>
      <c r="AZ266" s="1" t="str">
        <f ca="1">IFERROR(__xludf.DUMMYFUNCTION("""COMPUTED_VALUE"""),"Agree")</f>
        <v>Agree</v>
      </c>
      <c r="BA266" s="1" t="str">
        <f ca="1">IFERROR(__xludf.DUMMYFUNCTION("""COMPUTED_VALUE"""),"Strongly Agree")</f>
        <v>Strongly Agree</v>
      </c>
      <c r="BB266" s="1" t="str">
        <f ca="1">IFERROR(__xludf.DUMMYFUNCTION("""COMPUTED_VALUE"""),"Neutral")</f>
        <v>Neutral</v>
      </c>
      <c r="BC266" s="1" t="str">
        <f ca="1">IFERROR(__xludf.DUMMYFUNCTION("""COMPUTED_VALUE"""),"Isolate Yourself, Meditation/ Mindfulness")</f>
        <v>Isolate Yourself, Meditation/ Mindfulness</v>
      </c>
      <c r="BD266" s="1" t="str">
        <f ca="1">IFERROR(__xludf.DUMMYFUNCTION("""COMPUTED_VALUE"""),"Never")</f>
        <v>Never</v>
      </c>
      <c r="BF266" s="1">
        <f t="shared" ca="1" si="0"/>
        <v>1</v>
      </c>
      <c r="BG266" s="7">
        <f t="shared" ca="1" si="1"/>
        <v>4</v>
      </c>
      <c r="BH266" s="1">
        <f t="shared" ca="1" si="2"/>
        <v>3</v>
      </c>
      <c r="BI266" s="10">
        <f t="shared" ca="1" si="3"/>
        <v>1</v>
      </c>
      <c r="BJ266" s="10" t="b">
        <f t="shared" ca="1" si="4"/>
        <v>0</v>
      </c>
      <c r="BK266" s="10">
        <f t="shared" ca="1" si="5"/>
        <v>3</v>
      </c>
      <c r="BL266" s="10">
        <f t="shared" ref="BL266:BM266" ca="1" si="1584">IF(I266="Yes",1,IF(I266="No",2))</f>
        <v>1</v>
      </c>
      <c r="BM266" s="10">
        <f t="shared" ca="1" si="1584"/>
        <v>1</v>
      </c>
      <c r="BN266" s="10">
        <f t="shared" ca="1" si="7"/>
        <v>1</v>
      </c>
      <c r="BO266" s="10">
        <f t="shared" ref="BO266:BP266" ca="1" si="1585">IF(L266="Strongly Disagree",1,IF(L266="Disagree",2,IF(L266="Neutral",3,IF(L266="Agree",4,IF(L266="Strongly Agree",5)))))</f>
        <v>1</v>
      </c>
      <c r="BP266" s="10" t="b">
        <f t="shared" ca="1" si="1585"/>
        <v>0</v>
      </c>
      <c r="BQ266" s="10">
        <f t="shared" ca="1" si="9"/>
        <v>1</v>
      </c>
      <c r="BR266" s="1">
        <f t="shared" ca="1" si="10"/>
        <v>3</v>
      </c>
      <c r="BS266" s="10">
        <f t="shared" ref="BS266:CB266" ca="1" si="1586">IF(P266="Not at all",1,IF(P266="A little bit",2,IF(P266="Moderately",3,IF(P266="Quite a bit",4,IF(P266="Extremely",5)))))</f>
        <v>1</v>
      </c>
      <c r="BT266" s="10">
        <f t="shared" ca="1" si="1586"/>
        <v>1</v>
      </c>
      <c r="BU266" s="10">
        <f t="shared" ca="1" si="1586"/>
        <v>1</v>
      </c>
      <c r="BV266" s="10" t="b">
        <f t="shared" ca="1" si="1586"/>
        <v>0</v>
      </c>
      <c r="BW266" s="10">
        <f t="shared" ca="1" si="1586"/>
        <v>1</v>
      </c>
      <c r="BX266" s="10" t="b">
        <f t="shared" ca="1" si="1586"/>
        <v>0</v>
      </c>
      <c r="BY266" s="10">
        <f t="shared" ca="1" si="1586"/>
        <v>1</v>
      </c>
      <c r="BZ266" s="10">
        <f t="shared" ca="1" si="1586"/>
        <v>3</v>
      </c>
      <c r="CA266" s="10">
        <f t="shared" ca="1" si="1586"/>
        <v>2</v>
      </c>
      <c r="CB266" s="10">
        <f t="shared" ca="1" si="1586"/>
        <v>1</v>
      </c>
      <c r="CC266" s="10">
        <f t="shared" ca="1" si="12"/>
        <v>1</v>
      </c>
      <c r="CD266" s="10">
        <f t="shared" ref="CD266:CH266" ca="1" si="1587">IF(AA266="Not at all",1,IF(AA266="A little bit",2,IF(AA266="Moderately",3,IF(AA266="Quite a bit",4,IF(AA266="Extremely",5)))))</f>
        <v>4</v>
      </c>
      <c r="CE266" s="10">
        <f t="shared" ca="1" si="1587"/>
        <v>2</v>
      </c>
      <c r="CF266" s="10">
        <f t="shared" ca="1" si="1587"/>
        <v>2</v>
      </c>
      <c r="CG266" s="10">
        <f t="shared" ca="1" si="1587"/>
        <v>2</v>
      </c>
      <c r="CH266" s="10">
        <f t="shared" ca="1" si="1587"/>
        <v>1</v>
      </c>
      <c r="CI266" s="10">
        <f t="shared" ref="CI266:CT266" ca="1" si="1588">IF(AF266="Never",1,IF(AF266="Rarely",2,IF(AF266="Sometimes",3,IF(AF266="Often",4,IF(AF266="Very Often",5)))))</f>
        <v>2</v>
      </c>
      <c r="CJ266" s="10">
        <f t="shared" ca="1" si="1588"/>
        <v>3</v>
      </c>
      <c r="CK266" s="10">
        <f t="shared" ca="1" si="1588"/>
        <v>1</v>
      </c>
      <c r="CL266" s="10">
        <f t="shared" ca="1" si="1588"/>
        <v>3</v>
      </c>
      <c r="CM266" s="10">
        <f t="shared" ca="1" si="1588"/>
        <v>1</v>
      </c>
      <c r="CN266" s="10">
        <f t="shared" ca="1" si="1588"/>
        <v>2</v>
      </c>
      <c r="CO266" s="10">
        <f t="shared" ca="1" si="1588"/>
        <v>2</v>
      </c>
      <c r="CP266" s="10">
        <f t="shared" ca="1" si="1588"/>
        <v>3</v>
      </c>
      <c r="CQ266" s="10">
        <f t="shared" ca="1" si="1588"/>
        <v>3</v>
      </c>
      <c r="CR266" s="10">
        <f t="shared" ca="1" si="1588"/>
        <v>1</v>
      </c>
      <c r="CS266" s="10">
        <f t="shared" ca="1" si="1588"/>
        <v>1</v>
      </c>
      <c r="CT266" s="10">
        <f t="shared" ca="1" si="1588"/>
        <v>1</v>
      </c>
      <c r="CU266" s="10">
        <f t="shared" ca="1" si="15"/>
        <v>1</v>
      </c>
      <c r="CV266" s="1">
        <f t="shared" ref="CV266:DE266" ca="1" si="1589">IF(AS266="Strongly Disagree",1,IF(AS266="Disagree",2,IF(AS266="Neutral",3,IF(AS266="Agree",4,IF(AS266="Strongly Agree",5)))))</f>
        <v>1</v>
      </c>
      <c r="CW266" s="1">
        <f t="shared" ca="1" si="1589"/>
        <v>3</v>
      </c>
      <c r="CX266" s="1">
        <f t="shared" ca="1" si="1589"/>
        <v>3</v>
      </c>
      <c r="CY266" s="1">
        <f t="shared" ca="1" si="1589"/>
        <v>3</v>
      </c>
      <c r="CZ266" s="1">
        <f t="shared" ca="1" si="1589"/>
        <v>4</v>
      </c>
      <c r="DA266" s="1">
        <f t="shared" ca="1" si="1589"/>
        <v>5</v>
      </c>
      <c r="DB266" s="1">
        <f t="shared" ca="1" si="1589"/>
        <v>3</v>
      </c>
      <c r="DC266" s="1">
        <f t="shared" ca="1" si="1589"/>
        <v>4</v>
      </c>
      <c r="DD266" s="1">
        <f t="shared" ca="1" si="1589"/>
        <v>5</v>
      </c>
      <c r="DE266" s="1">
        <f t="shared" ca="1" si="1589"/>
        <v>3</v>
      </c>
      <c r="DG266" s="1">
        <f t="shared" ca="1" si="17"/>
        <v>1</v>
      </c>
    </row>
    <row r="267" spans="1:111" ht="15">
      <c r="A267" s="8">
        <f ca="1">IFERROR(__xludf.DUMMYFUNCTION("""COMPUTED_VALUE"""),43815.5997451851)</f>
        <v>43815.5997451851</v>
      </c>
      <c r="B267" s="1" t="str">
        <f ca="1">IFERROR(__xludf.DUMMYFUNCTION("""COMPUTED_VALUE"""),"Yes")</f>
        <v>Yes</v>
      </c>
      <c r="C267" s="3" t="str">
        <f ca="1">IFERROR(__xludf.DUMMYFUNCTION("""COMPUTED_VALUE"""),"Sworn Officer")</f>
        <v>Sworn Officer</v>
      </c>
      <c r="D267" s="1" t="str">
        <f ca="1">IFERROR(__xludf.DUMMYFUNCTION("""COMPUTED_VALUE"""),"20+ years")</f>
        <v>20+ years</v>
      </c>
      <c r="E267" s="1" t="str">
        <f ca="1">IFERROR(__xludf.DUMMYFUNCTION("""COMPUTED_VALUE"""),"A little bit")</f>
        <v>A little bit</v>
      </c>
      <c r="F267" s="1" t="str">
        <f ca="1">IFERROR(__xludf.DUMMYFUNCTION("""COMPUTED_VALUE"""),"No")</f>
        <v>No</v>
      </c>
      <c r="G267" s="1" t="str">
        <f ca="1">IFERROR(__xludf.DUMMYFUNCTION("""COMPUTED_VALUE"""),"Never")</f>
        <v>Never</v>
      </c>
      <c r="H267" s="1" t="str">
        <f ca="1">IFERROR(__xludf.DUMMYFUNCTION("""COMPUTED_VALUE"""),"Not at all")</f>
        <v>Not at all</v>
      </c>
      <c r="I267" s="1" t="str">
        <f ca="1">IFERROR(__xludf.DUMMYFUNCTION("""COMPUTED_VALUE"""),"No")</f>
        <v>No</v>
      </c>
      <c r="J267" s="1" t="str">
        <f ca="1">IFERROR(__xludf.DUMMYFUNCTION("""COMPUTED_VALUE"""),"No")</f>
        <v>No</v>
      </c>
      <c r="K267" s="1" t="str">
        <f ca="1">IFERROR(__xludf.DUMMYFUNCTION("""COMPUTED_VALUE"""),"Never")</f>
        <v>Never</v>
      </c>
      <c r="L267" s="1" t="str">
        <f ca="1">IFERROR(__xludf.DUMMYFUNCTION("""COMPUTED_VALUE"""),"Strongly Disagree")</f>
        <v>Strongly Disagree</v>
      </c>
      <c r="M267" s="1" t="str">
        <f ca="1">IFERROR(__xludf.DUMMYFUNCTION("""COMPUTED_VALUE"""),"Agree")</f>
        <v>Agree</v>
      </c>
      <c r="N267" s="1" t="str">
        <f ca="1">IFERROR(__xludf.DUMMYFUNCTION("""COMPUTED_VALUE"""),"Quite a bit")</f>
        <v>Quite a bit</v>
      </c>
      <c r="O267" s="1" t="str">
        <f ca="1">IFERROR(__xludf.DUMMYFUNCTION("""COMPUTED_VALUE"""),"Disagree")</f>
        <v>Disagree</v>
      </c>
      <c r="P267" s="1" t="str">
        <f ca="1">IFERROR(__xludf.DUMMYFUNCTION("""COMPUTED_VALUE"""),"Quite a bit")</f>
        <v>Quite a bit</v>
      </c>
      <c r="Q267" s="1" t="str">
        <f ca="1">IFERROR(__xludf.DUMMYFUNCTION("""COMPUTED_VALUE"""),"Not at all")</f>
        <v>Not at all</v>
      </c>
      <c r="R267" s="1" t="str">
        <f ca="1">IFERROR(__xludf.DUMMYFUNCTION("""COMPUTED_VALUE"""),"Not at all")</f>
        <v>Not at all</v>
      </c>
      <c r="S267" s="1" t="str">
        <f ca="1">IFERROR(__xludf.DUMMYFUNCTION("""COMPUTED_VALUE"""),"Not at all")</f>
        <v>Not at all</v>
      </c>
      <c r="T267" s="1" t="str">
        <f ca="1">IFERROR(__xludf.DUMMYFUNCTION("""COMPUTED_VALUE"""),"A little bit")</f>
        <v>A little bit</v>
      </c>
      <c r="U267" s="1" t="str">
        <f ca="1">IFERROR(__xludf.DUMMYFUNCTION("""COMPUTED_VALUE"""),"A little bit")</f>
        <v>A little bit</v>
      </c>
      <c r="V267" s="1" t="str">
        <f ca="1">IFERROR(__xludf.DUMMYFUNCTION("""COMPUTED_VALUE"""),"Not at all")</f>
        <v>Not at all</v>
      </c>
      <c r="W267" s="1" t="str">
        <f ca="1">IFERROR(__xludf.DUMMYFUNCTION("""COMPUTED_VALUE"""),"Not at all")</f>
        <v>Not at all</v>
      </c>
      <c r="X267" s="1" t="str">
        <f ca="1">IFERROR(__xludf.DUMMYFUNCTION("""COMPUTED_VALUE"""),"Not at all")</f>
        <v>Not at all</v>
      </c>
      <c r="Y267" s="1" t="str">
        <f ca="1">IFERROR(__xludf.DUMMYFUNCTION("""COMPUTED_VALUE"""),"Moderately")</f>
        <v>Moderately</v>
      </c>
      <c r="Z267" s="1" t="str">
        <f ca="1">IFERROR(__xludf.DUMMYFUNCTION("""COMPUTED_VALUE"""),"Negatively")</f>
        <v>Negatively</v>
      </c>
      <c r="AA267" s="1" t="str">
        <f ca="1">IFERROR(__xludf.DUMMYFUNCTION("""COMPUTED_VALUE"""),"A little bit")</f>
        <v>A little bit</v>
      </c>
      <c r="AB267" s="1" t="str">
        <f ca="1">IFERROR(__xludf.DUMMYFUNCTION("""COMPUTED_VALUE"""),"Moderately")</f>
        <v>Moderately</v>
      </c>
      <c r="AC267" s="1" t="str">
        <f ca="1">IFERROR(__xludf.DUMMYFUNCTION("""COMPUTED_VALUE"""),"Moderately")</f>
        <v>Moderately</v>
      </c>
      <c r="AD267" s="1" t="str">
        <f ca="1">IFERROR(__xludf.DUMMYFUNCTION("""COMPUTED_VALUE"""),"Not at all")</f>
        <v>Not at all</v>
      </c>
      <c r="AE267" s="1" t="str">
        <f ca="1">IFERROR(__xludf.DUMMYFUNCTION("""COMPUTED_VALUE"""),"Not at all")</f>
        <v>Not at all</v>
      </c>
      <c r="AF267" s="1" t="str">
        <f ca="1">IFERROR(__xludf.DUMMYFUNCTION("""COMPUTED_VALUE"""),"Rarely")</f>
        <v>Rarely</v>
      </c>
      <c r="AG267" s="1" t="str">
        <f ca="1">IFERROR(__xludf.DUMMYFUNCTION("""COMPUTED_VALUE"""),"Sometimes")</f>
        <v>Sometimes</v>
      </c>
      <c r="AH267" s="1" t="str">
        <f ca="1">IFERROR(__xludf.DUMMYFUNCTION("""COMPUTED_VALUE"""),"Rarely")</f>
        <v>Rarely</v>
      </c>
      <c r="AI267" s="1" t="str">
        <f ca="1">IFERROR(__xludf.DUMMYFUNCTION("""COMPUTED_VALUE"""),"Sometimes")</f>
        <v>Sometimes</v>
      </c>
      <c r="AJ267" s="1" t="str">
        <f ca="1">IFERROR(__xludf.DUMMYFUNCTION("""COMPUTED_VALUE"""),"Rarely")</f>
        <v>Rarely</v>
      </c>
      <c r="AK267" s="1" t="str">
        <f ca="1">IFERROR(__xludf.DUMMYFUNCTION("""COMPUTED_VALUE"""),"Rarely")</f>
        <v>Rarely</v>
      </c>
      <c r="AL267" s="1" t="str">
        <f ca="1">IFERROR(__xludf.DUMMYFUNCTION("""COMPUTED_VALUE"""),"Rarely")</f>
        <v>Rarely</v>
      </c>
      <c r="AM267" s="1" t="str">
        <f ca="1">IFERROR(__xludf.DUMMYFUNCTION("""COMPUTED_VALUE"""),"Never")</f>
        <v>Never</v>
      </c>
      <c r="AN267" s="1" t="str">
        <f ca="1">IFERROR(__xludf.DUMMYFUNCTION("""COMPUTED_VALUE"""),"Never")</f>
        <v>Never</v>
      </c>
      <c r="AO267" s="1" t="str">
        <f ca="1">IFERROR(__xludf.DUMMYFUNCTION("""COMPUTED_VALUE"""),"Never")</f>
        <v>Never</v>
      </c>
      <c r="AP267" s="1" t="str">
        <f ca="1">IFERROR(__xludf.DUMMYFUNCTION("""COMPUTED_VALUE"""),"Never")</f>
        <v>Never</v>
      </c>
      <c r="AQ267" s="1" t="str">
        <f ca="1">IFERROR(__xludf.DUMMYFUNCTION("""COMPUTED_VALUE"""),"Never")</f>
        <v>Never</v>
      </c>
      <c r="AR267" s="1" t="str">
        <f ca="1">IFERROR(__xludf.DUMMYFUNCTION("""COMPUTED_VALUE"""),"Never")</f>
        <v>Never</v>
      </c>
      <c r="AS267" s="1" t="str">
        <f ca="1">IFERROR(__xludf.DUMMYFUNCTION("""COMPUTED_VALUE"""),"Disagree")</f>
        <v>Disagree</v>
      </c>
      <c r="AT267" s="1" t="str">
        <f ca="1">IFERROR(__xludf.DUMMYFUNCTION("""COMPUTED_VALUE"""),"Strongly Agree")</f>
        <v>Strongly Agree</v>
      </c>
      <c r="AU267" s="1" t="str">
        <f ca="1">IFERROR(__xludf.DUMMYFUNCTION("""COMPUTED_VALUE"""),"Strongly Agree")</f>
        <v>Strongly Agree</v>
      </c>
      <c r="AV267" s="1" t="str">
        <f ca="1">IFERROR(__xludf.DUMMYFUNCTION("""COMPUTED_VALUE"""),"Disagree")</f>
        <v>Disagree</v>
      </c>
      <c r="AW267" s="1" t="str">
        <f ca="1">IFERROR(__xludf.DUMMYFUNCTION("""COMPUTED_VALUE"""),"Agree")</f>
        <v>Agree</v>
      </c>
      <c r="AX267" s="1" t="str">
        <f ca="1">IFERROR(__xludf.DUMMYFUNCTION("""COMPUTED_VALUE"""),"Neutral")</f>
        <v>Neutral</v>
      </c>
      <c r="AY267" s="1" t="str">
        <f ca="1">IFERROR(__xludf.DUMMYFUNCTION("""COMPUTED_VALUE"""),"Strongly Agree")</f>
        <v>Strongly Agree</v>
      </c>
      <c r="AZ267" s="1" t="str">
        <f ca="1">IFERROR(__xludf.DUMMYFUNCTION("""COMPUTED_VALUE"""),"Agree")</f>
        <v>Agree</v>
      </c>
      <c r="BA267" s="1" t="str">
        <f ca="1">IFERROR(__xludf.DUMMYFUNCTION("""COMPUTED_VALUE"""),"Agree")</f>
        <v>Agree</v>
      </c>
      <c r="BB267" s="1" t="str">
        <f ca="1">IFERROR(__xludf.DUMMYFUNCTION("""COMPUTED_VALUE"""),"Agree")</f>
        <v>Agree</v>
      </c>
      <c r="BC267" s="1" t="str">
        <f ca="1">IFERROR(__xludf.DUMMYFUNCTION("""COMPUTED_VALUE"""),"Exercise, Talk to only those inside the department about your hard shift")</f>
        <v>Exercise, Talk to only those inside the department about your hard shift</v>
      </c>
      <c r="BD267" s="1" t="str">
        <f ca="1">IFERROR(__xludf.DUMMYFUNCTION("""COMPUTED_VALUE"""),"Never")</f>
        <v>Never</v>
      </c>
      <c r="BF267" s="1">
        <f t="shared" ca="1" si="0"/>
        <v>1</v>
      </c>
      <c r="BG267" s="7">
        <f t="shared" ca="1" si="1"/>
        <v>4</v>
      </c>
      <c r="BH267" s="1">
        <f t="shared" ca="1" si="2"/>
        <v>2</v>
      </c>
      <c r="BI267" s="10">
        <f t="shared" ca="1" si="3"/>
        <v>2</v>
      </c>
      <c r="BJ267" s="10">
        <f t="shared" ca="1" si="4"/>
        <v>1</v>
      </c>
      <c r="BK267" s="10">
        <f t="shared" ca="1" si="5"/>
        <v>1</v>
      </c>
      <c r="BL267" s="10">
        <f t="shared" ref="BL267:BM267" ca="1" si="1590">IF(I267="Yes",1,IF(I267="No",2))</f>
        <v>2</v>
      </c>
      <c r="BM267" s="10">
        <f t="shared" ca="1" si="1590"/>
        <v>2</v>
      </c>
      <c r="BN267" s="10">
        <f t="shared" ca="1" si="7"/>
        <v>1</v>
      </c>
      <c r="BO267" s="10">
        <f t="shared" ref="BO267:BP267" ca="1" si="1591">IF(L267="Strongly Disagree",1,IF(L267="Disagree",2,IF(L267="Neutral",3,IF(L267="Agree",4,IF(L267="Strongly Agree",5)))))</f>
        <v>1</v>
      </c>
      <c r="BP267" s="10">
        <f t="shared" ca="1" si="1591"/>
        <v>4</v>
      </c>
      <c r="BQ267" s="10">
        <f t="shared" ca="1" si="9"/>
        <v>4</v>
      </c>
      <c r="BR267" s="1">
        <f t="shared" ca="1" si="10"/>
        <v>2</v>
      </c>
      <c r="BS267" s="10">
        <f t="shared" ref="BS267:CB267" ca="1" si="1592">IF(P267="Not at all",1,IF(P267="A little bit",2,IF(P267="Moderately",3,IF(P267="Quite a bit",4,IF(P267="Extremely",5)))))</f>
        <v>4</v>
      </c>
      <c r="BT267" s="10">
        <f t="shared" ca="1" si="1592"/>
        <v>1</v>
      </c>
      <c r="BU267" s="10">
        <f t="shared" ca="1" si="1592"/>
        <v>1</v>
      </c>
      <c r="BV267" s="10">
        <f t="shared" ca="1" si="1592"/>
        <v>1</v>
      </c>
      <c r="BW267" s="10">
        <f t="shared" ca="1" si="1592"/>
        <v>2</v>
      </c>
      <c r="BX267" s="10">
        <f t="shared" ca="1" si="1592"/>
        <v>2</v>
      </c>
      <c r="BY267" s="10">
        <f t="shared" ca="1" si="1592"/>
        <v>1</v>
      </c>
      <c r="BZ267" s="10">
        <f t="shared" ca="1" si="1592"/>
        <v>1</v>
      </c>
      <c r="CA267" s="10">
        <f t="shared" ca="1" si="1592"/>
        <v>1</v>
      </c>
      <c r="CB267" s="10">
        <f t="shared" ca="1" si="1592"/>
        <v>3</v>
      </c>
      <c r="CC267" s="10">
        <f t="shared" ca="1" si="12"/>
        <v>1</v>
      </c>
      <c r="CD267" s="10">
        <f t="shared" ref="CD267:CH267" ca="1" si="1593">IF(AA267="Not at all",1,IF(AA267="A little bit",2,IF(AA267="Moderately",3,IF(AA267="Quite a bit",4,IF(AA267="Extremely",5)))))</f>
        <v>2</v>
      </c>
      <c r="CE267" s="10">
        <f t="shared" ca="1" si="1593"/>
        <v>3</v>
      </c>
      <c r="CF267" s="10">
        <f t="shared" ca="1" si="1593"/>
        <v>3</v>
      </c>
      <c r="CG267" s="10">
        <f t="shared" ca="1" si="1593"/>
        <v>1</v>
      </c>
      <c r="CH267" s="10">
        <f t="shared" ca="1" si="1593"/>
        <v>1</v>
      </c>
      <c r="CI267" s="10">
        <f t="shared" ref="CI267:CT267" ca="1" si="1594">IF(AF267="Never",1,IF(AF267="Rarely",2,IF(AF267="Sometimes",3,IF(AF267="Often",4,IF(AF267="Very Often",5)))))</f>
        <v>2</v>
      </c>
      <c r="CJ267" s="10">
        <f t="shared" ca="1" si="1594"/>
        <v>3</v>
      </c>
      <c r="CK267" s="10">
        <f t="shared" ca="1" si="1594"/>
        <v>2</v>
      </c>
      <c r="CL267" s="10">
        <f t="shared" ca="1" si="1594"/>
        <v>3</v>
      </c>
      <c r="CM267" s="10">
        <f t="shared" ca="1" si="1594"/>
        <v>2</v>
      </c>
      <c r="CN267" s="10">
        <f t="shared" ca="1" si="1594"/>
        <v>2</v>
      </c>
      <c r="CO267" s="10">
        <f t="shared" ca="1" si="1594"/>
        <v>2</v>
      </c>
      <c r="CP267" s="10">
        <f t="shared" ca="1" si="1594"/>
        <v>1</v>
      </c>
      <c r="CQ267" s="10">
        <f t="shared" ca="1" si="1594"/>
        <v>1</v>
      </c>
      <c r="CR267" s="10">
        <f t="shared" ca="1" si="1594"/>
        <v>1</v>
      </c>
      <c r="CS267" s="10">
        <f t="shared" ca="1" si="1594"/>
        <v>1</v>
      </c>
      <c r="CT267" s="10">
        <f t="shared" ca="1" si="1594"/>
        <v>1</v>
      </c>
      <c r="CU267" s="10">
        <f t="shared" ca="1" si="15"/>
        <v>1</v>
      </c>
      <c r="CV267" s="1">
        <f t="shared" ref="CV267:DE267" ca="1" si="1595">IF(AS267="Strongly Disagree",1,IF(AS267="Disagree",2,IF(AS267="Neutral",3,IF(AS267="Agree",4,IF(AS267="Strongly Agree",5)))))</f>
        <v>2</v>
      </c>
      <c r="CW267" s="1">
        <f t="shared" ca="1" si="1595"/>
        <v>5</v>
      </c>
      <c r="CX267" s="1">
        <f t="shared" ca="1" si="1595"/>
        <v>5</v>
      </c>
      <c r="CY267" s="1">
        <f t="shared" ca="1" si="1595"/>
        <v>2</v>
      </c>
      <c r="CZ267" s="1">
        <f t="shared" ca="1" si="1595"/>
        <v>4</v>
      </c>
      <c r="DA267" s="1">
        <f t="shared" ca="1" si="1595"/>
        <v>3</v>
      </c>
      <c r="DB267" s="1">
        <f t="shared" ca="1" si="1595"/>
        <v>5</v>
      </c>
      <c r="DC267" s="1">
        <f t="shared" ca="1" si="1595"/>
        <v>4</v>
      </c>
      <c r="DD267" s="1">
        <f t="shared" ca="1" si="1595"/>
        <v>4</v>
      </c>
      <c r="DE267" s="1">
        <f t="shared" ca="1" si="1595"/>
        <v>4</v>
      </c>
      <c r="DG267" s="1">
        <f t="shared" ca="1" si="17"/>
        <v>1</v>
      </c>
    </row>
    <row r="268" spans="1:111" ht="15">
      <c r="A268" s="8">
        <f ca="1">IFERROR(__xludf.DUMMYFUNCTION("""COMPUTED_VALUE"""),43815.5998772685)</f>
        <v>43815.599877268498</v>
      </c>
      <c r="B268" s="1" t="str">
        <f ca="1">IFERROR(__xludf.DUMMYFUNCTION("""COMPUTED_VALUE"""),"Yes")</f>
        <v>Yes</v>
      </c>
      <c r="C268" s="3" t="str">
        <f ca="1">IFERROR(__xludf.DUMMYFUNCTION("""COMPUTED_VALUE"""),"Sworn Officer")</f>
        <v>Sworn Officer</v>
      </c>
      <c r="D268" s="1" t="str">
        <f ca="1">IFERROR(__xludf.DUMMYFUNCTION("""COMPUTED_VALUE"""),"7-13 years")</f>
        <v>7-13 years</v>
      </c>
      <c r="E268" s="1" t="str">
        <f ca="1">IFERROR(__xludf.DUMMYFUNCTION("""COMPUTED_VALUE"""),"A little bit")</f>
        <v>A little bit</v>
      </c>
      <c r="F268" s="1" t="str">
        <f ca="1">IFERROR(__xludf.DUMMYFUNCTION("""COMPUTED_VALUE"""),"Yes")</f>
        <v>Yes</v>
      </c>
      <c r="G268" s="1" t="str">
        <f ca="1">IFERROR(__xludf.DUMMYFUNCTION("""COMPUTED_VALUE"""),"Rarely")</f>
        <v>Rarely</v>
      </c>
      <c r="H268" s="1" t="str">
        <f ca="1">IFERROR(__xludf.DUMMYFUNCTION("""COMPUTED_VALUE"""),"A little bit")</f>
        <v>A little bit</v>
      </c>
      <c r="I268" s="1" t="str">
        <f ca="1">IFERROR(__xludf.DUMMYFUNCTION("""COMPUTED_VALUE"""),"Yes")</f>
        <v>Yes</v>
      </c>
      <c r="J268" s="1" t="str">
        <f ca="1">IFERROR(__xludf.DUMMYFUNCTION("""COMPUTED_VALUE"""),"Yes")</f>
        <v>Yes</v>
      </c>
      <c r="K268" s="1" t="str">
        <f ca="1">IFERROR(__xludf.DUMMYFUNCTION("""COMPUTED_VALUE"""),"Rarely")</f>
        <v>Rarely</v>
      </c>
      <c r="L268" s="1" t="str">
        <f ca="1">IFERROR(__xludf.DUMMYFUNCTION("""COMPUTED_VALUE"""),"Neutral")</f>
        <v>Neutral</v>
      </c>
      <c r="M268" s="1" t="str">
        <f ca="1">IFERROR(__xludf.DUMMYFUNCTION("""COMPUTED_VALUE"""),"Agree")</f>
        <v>Agree</v>
      </c>
      <c r="N268" s="1" t="str">
        <f ca="1">IFERROR(__xludf.DUMMYFUNCTION("""COMPUTED_VALUE"""),"Not at all")</f>
        <v>Not at all</v>
      </c>
      <c r="O268" s="1" t="str">
        <f ca="1">IFERROR(__xludf.DUMMYFUNCTION("""COMPUTED_VALUE"""),"Agree")</f>
        <v>Agree</v>
      </c>
      <c r="P268" s="1" t="str">
        <f ca="1">IFERROR(__xludf.DUMMYFUNCTION("""COMPUTED_VALUE"""),"Quite a bit")</f>
        <v>Quite a bit</v>
      </c>
      <c r="Q268" s="1" t="str">
        <f ca="1">IFERROR(__xludf.DUMMYFUNCTION("""COMPUTED_VALUE"""),"Moderately")</f>
        <v>Moderately</v>
      </c>
      <c r="R268" s="1" t="str">
        <f ca="1">IFERROR(__xludf.DUMMYFUNCTION("""COMPUTED_VALUE"""),"Moderately")</f>
        <v>Moderately</v>
      </c>
      <c r="S268" s="1" t="str">
        <f ca="1">IFERROR(__xludf.DUMMYFUNCTION("""COMPUTED_VALUE"""),"Moderately")</f>
        <v>Moderately</v>
      </c>
      <c r="T268" s="1" t="str">
        <f ca="1">IFERROR(__xludf.DUMMYFUNCTION("""COMPUTED_VALUE"""),"A little bit")</f>
        <v>A little bit</v>
      </c>
      <c r="U268" s="1" t="str">
        <f ca="1">IFERROR(__xludf.DUMMYFUNCTION("""COMPUTED_VALUE"""),"A little bit")</f>
        <v>A little bit</v>
      </c>
      <c r="V268" s="1" t="str">
        <f ca="1">IFERROR(__xludf.DUMMYFUNCTION("""COMPUTED_VALUE"""),"Quite a bit")</f>
        <v>Quite a bit</v>
      </c>
      <c r="W268" s="1" t="str">
        <f ca="1">IFERROR(__xludf.DUMMYFUNCTION("""COMPUTED_VALUE"""),"Not at all")</f>
        <v>Not at all</v>
      </c>
      <c r="X268" s="1" t="str">
        <f ca="1">IFERROR(__xludf.DUMMYFUNCTION("""COMPUTED_VALUE"""),"Not at all")</f>
        <v>Not at all</v>
      </c>
      <c r="Y268" s="1" t="str">
        <f ca="1">IFERROR(__xludf.DUMMYFUNCTION("""COMPUTED_VALUE"""),"Extremely")</f>
        <v>Extremely</v>
      </c>
      <c r="Z268" s="1" t="str">
        <f ca="1">IFERROR(__xludf.DUMMYFUNCTION("""COMPUTED_VALUE"""),"Negatively")</f>
        <v>Negatively</v>
      </c>
      <c r="AA268" s="1" t="str">
        <f ca="1">IFERROR(__xludf.DUMMYFUNCTION("""COMPUTED_VALUE"""),"Extremely")</f>
        <v>Extremely</v>
      </c>
      <c r="AB268" s="1" t="str">
        <f ca="1">IFERROR(__xludf.DUMMYFUNCTION("""COMPUTED_VALUE"""),"Not at all")</f>
        <v>Not at all</v>
      </c>
      <c r="AC268" s="1" t="str">
        <f ca="1">IFERROR(__xludf.DUMMYFUNCTION("""COMPUTED_VALUE"""),"Not at all")</f>
        <v>Not at all</v>
      </c>
      <c r="AD268" s="1" t="str">
        <f ca="1">IFERROR(__xludf.DUMMYFUNCTION("""COMPUTED_VALUE"""),"Not at all")</f>
        <v>Not at all</v>
      </c>
      <c r="AE268" s="1" t="str">
        <f ca="1">IFERROR(__xludf.DUMMYFUNCTION("""COMPUTED_VALUE"""),"Not at all")</f>
        <v>Not at all</v>
      </c>
      <c r="AF268" s="1" t="str">
        <f ca="1">IFERROR(__xludf.DUMMYFUNCTION("""COMPUTED_VALUE"""),"Never")</f>
        <v>Never</v>
      </c>
      <c r="AG268" s="1" t="str">
        <f ca="1">IFERROR(__xludf.DUMMYFUNCTION("""COMPUTED_VALUE"""),"Rarely")</f>
        <v>Rarely</v>
      </c>
      <c r="AH268" s="1" t="str">
        <f ca="1">IFERROR(__xludf.DUMMYFUNCTION("""COMPUTED_VALUE"""),"Rarely")</f>
        <v>Rarely</v>
      </c>
      <c r="AI268" s="1" t="str">
        <f ca="1">IFERROR(__xludf.DUMMYFUNCTION("""COMPUTED_VALUE"""),"Sometimes")</f>
        <v>Sometimes</v>
      </c>
      <c r="AJ268" s="1" t="str">
        <f ca="1">IFERROR(__xludf.DUMMYFUNCTION("""COMPUTED_VALUE"""),"Never")</f>
        <v>Never</v>
      </c>
      <c r="AK268" s="1" t="str">
        <f ca="1">IFERROR(__xludf.DUMMYFUNCTION("""COMPUTED_VALUE"""),"Rarely")</f>
        <v>Rarely</v>
      </c>
      <c r="AL268" s="1" t="str">
        <f ca="1">IFERROR(__xludf.DUMMYFUNCTION("""COMPUTED_VALUE"""),"Sometimes")</f>
        <v>Sometimes</v>
      </c>
      <c r="AM268" s="1" t="str">
        <f ca="1">IFERROR(__xludf.DUMMYFUNCTION("""COMPUTED_VALUE"""),"Sometimes")</f>
        <v>Sometimes</v>
      </c>
      <c r="AN268" s="1" t="str">
        <f ca="1">IFERROR(__xludf.DUMMYFUNCTION("""COMPUTED_VALUE"""),"Never")</f>
        <v>Never</v>
      </c>
      <c r="AO268" s="1" t="str">
        <f ca="1">IFERROR(__xludf.DUMMYFUNCTION("""COMPUTED_VALUE"""),"Never")</f>
        <v>Never</v>
      </c>
      <c r="AP268" s="1" t="str">
        <f ca="1">IFERROR(__xludf.DUMMYFUNCTION("""COMPUTED_VALUE"""),"Never")</f>
        <v>Never</v>
      </c>
      <c r="AQ268" s="1" t="str">
        <f ca="1">IFERROR(__xludf.DUMMYFUNCTION("""COMPUTED_VALUE"""),"Never")</f>
        <v>Never</v>
      </c>
      <c r="AR268" s="1" t="str">
        <f ca="1">IFERROR(__xludf.DUMMYFUNCTION("""COMPUTED_VALUE"""),"Never")</f>
        <v>Never</v>
      </c>
      <c r="AS268" s="1" t="str">
        <f ca="1">IFERROR(__xludf.DUMMYFUNCTION("""COMPUTED_VALUE"""),"Strongly Disagree")</f>
        <v>Strongly Disagree</v>
      </c>
      <c r="AT268" s="1" t="str">
        <f ca="1">IFERROR(__xludf.DUMMYFUNCTION("""COMPUTED_VALUE"""),"Disagree")</f>
        <v>Disagree</v>
      </c>
      <c r="AU268" s="1" t="str">
        <f ca="1">IFERROR(__xludf.DUMMYFUNCTION("""COMPUTED_VALUE"""),"Neutral")</f>
        <v>Neutral</v>
      </c>
      <c r="AV268" s="1" t="str">
        <f ca="1">IFERROR(__xludf.DUMMYFUNCTION("""COMPUTED_VALUE"""),"Neutral")</f>
        <v>Neutral</v>
      </c>
      <c r="AW268" s="1" t="str">
        <f ca="1">IFERROR(__xludf.DUMMYFUNCTION("""COMPUTED_VALUE"""),"Neutral")</f>
        <v>Neutral</v>
      </c>
      <c r="AX268" s="1" t="str">
        <f ca="1">IFERROR(__xludf.DUMMYFUNCTION("""COMPUTED_VALUE"""),"Neutral")</f>
        <v>Neutral</v>
      </c>
      <c r="AY268" s="1" t="str">
        <f ca="1">IFERROR(__xludf.DUMMYFUNCTION("""COMPUTED_VALUE"""),"Strongly Agree")</f>
        <v>Strongly Agree</v>
      </c>
      <c r="AZ268" s="1" t="str">
        <f ca="1">IFERROR(__xludf.DUMMYFUNCTION("""COMPUTED_VALUE"""),"Agree")</f>
        <v>Agree</v>
      </c>
      <c r="BA268" s="1" t="str">
        <f ca="1">IFERROR(__xludf.DUMMYFUNCTION("""COMPUTED_VALUE"""),"Agree")</f>
        <v>Agree</v>
      </c>
      <c r="BB268" s="1" t="str">
        <f ca="1">IFERROR(__xludf.DUMMYFUNCTION("""COMPUTED_VALUE"""),"Disagree")</f>
        <v>Disagree</v>
      </c>
      <c r="BC268" s="1" t="str">
        <f ca="1">IFERROR(__xludf.DUMMYFUNCTION("""COMPUTED_VALUE"""),"Join in Positive/ Healthy Family Activities, Exercise, Participate in Healthy Recreation/Hobbies")</f>
        <v>Join in Positive/ Healthy Family Activities, Exercise, Participate in Healthy Recreation/Hobbies</v>
      </c>
      <c r="BD268" s="1" t="str">
        <f ca="1">IFERROR(__xludf.DUMMYFUNCTION("""COMPUTED_VALUE"""),"Rarely")</f>
        <v>Rarely</v>
      </c>
      <c r="BF268" s="1">
        <f t="shared" ca="1" si="0"/>
        <v>1</v>
      </c>
      <c r="BG268" s="7">
        <f t="shared" ca="1" si="1"/>
        <v>2</v>
      </c>
      <c r="BH268" s="1">
        <f t="shared" ca="1" si="2"/>
        <v>2</v>
      </c>
      <c r="BI268" s="10">
        <f t="shared" ca="1" si="3"/>
        <v>1</v>
      </c>
      <c r="BJ268" s="10">
        <f t="shared" ca="1" si="4"/>
        <v>2</v>
      </c>
      <c r="BK268" s="10">
        <f t="shared" ca="1" si="5"/>
        <v>2</v>
      </c>
      <c r="BL268" s="10">
        <f t="shared" ref="BL268:BM268" ca="1" si="1596">IF(I268="Yes",1,IF(I268="No",2))</f>
        <v>1</v>
      </c>
      <c r="BM268" s="10">
        <f t="shared" ca="1" si="1596"/>
        <v>1</v>
      </c>
      <c r="BN268" s="10">
        <f t="shared" ca="1" si="7"/>
        <v>2</v>
      </c>
      <c r="BO268" s="10">
        <f t="shared" ref="BO268:BP268" ca="1" si="1597">IF(L268="Strongly Disagree",1,IF(L268="Disagree",2,IF(L268="Neutral",3,IF(L268="Agree",4,IF(L268="Strongly Agree",5)))))</f>
        <v>3</v>
      </c>
      <c r="BP268" s="10">
        <f t="shared" ca="1" si="1597"/>
        <v>4</v>
      </c>
      <c r="BQ268" s="10">
        <f t="shared" ca="1" si="9"/>
        <v>1</v>
      </c>
      <c r="BR268" s="1">
        <f t="shared" ca="1" si="10"/>
        <v>4</v>
      </c>
      <c r="BS268" s="10">
        <f t="shared" ref="BS268:CB268" ca="1" si="1598">IF(P268="Not at all",1,IF(P268="A little bit",2,IF(P268="Moderately",3,IF(P268="Quite a bit",4,IF(P268="Extremely",5)))))</f>
        <v>4</v>
      </c>
      <c r="BT268" s="10">
        <f t="shared" ca="1" si="1598"/>
        <v>3</v>
      </c>
      <c r="BU268" s="10">
        <f t="shared" ca="1" si="1598"/>
        <v>3</v>
      </c>
      <c r="BV268" s="10">
        <f t="shared" ca="1" si="1598"/>
        <v>3</v>
      </c>
      <c r="BW268" s="10">
        <f t="shared" ca="1" si="1598"/>
        <v>2</v>
      </c>
      <c r="BX268" s="10">
        <f t="shared" ca="1" si="1598"/>
        <v>2</v>
      </c>
      <c r="BY268" s="10">
        <f t="shared" ca="1" si="1598"/>
        <v>4</v>
      </c>
      <c r="BZ268" s="10">
        <f t="shared" ca="1" si="1598"/>
        <v>1</v>
      </c>
      <c r="CA268" s="10">
        <f t="shared" ca="1" si="1598"/>
        <v>1</v>
      </c>
      <c r="CB268" s="10">
        <f t="shared" ca="1" si="1598"/>
        <v>5</v>
      </c>
      <c r="CC268" s="10">
        <f t="shared" ca="1" si="12"/>
        <v>1</v>
      </c>
      <c r="CD268" s="10">
        <f t="shared" ref="CD268:CH268" ca="1" si="1599">IF(AA268="Not at all",1,IF(AA268="A little bit",2,IF(AA268="Moderately",3,IF(AA268="Quite a bit",4,IF(AA268="Extremely",5)))))</f>
        <v>5</v>
      </c>
      <c r="CE268" s="10">
        <f t="shared" ca="1" si="1599"/>
        <v>1</v>
      </c>
      <c r="CF268" s="10">
        <f t="shared" ca="1" si="1599"/>
        <v>1</v>
      </c>
      <c r="CG268" s="10">
        <f t="shared" ca="1" si="1599"/>
        <v>1</v>
      </c>
      <c r="CH268" s="10">
        <f t="shared" ca="1" si="1599"/>
        <v>1</v>
      </c>
      <c r="CI268" s="10">
        <f t="shared" ref="CI268:CT268" ca="1" si="1600">IF(AF268="Never",1,IF(AF268="Rarely",2,IF(AF268="Sometimes",3,IF(AF268="Often",4,IF(AF268="Very Often",5)))))</f>
        <v>1</v>
      </c>
      <c r="CJ268" s="10">
        <f t="shared" ca="1" si="1600"/>
        <v>2</v>
      </c>
      <c r="CK268" s="10">
        <f t="shared" ca="1" si="1600"/>
        <v>2</v>
      </c>
      <c r="CL268" s="10">
        <f t="shared" ca="1" si="1600"/>
        <v>3</v>
      </c>
      <c r="CM268" s="10">
        <f t="shared" ca="1" si="1600"/>
        <v>1</v>
      </c>
      <c r="CN268" s="10">
        <f t="shared" ca="1" si="1600"/>
        <v>2</v>
      </c>
      <c r="CO268" s="10">
        <f t="shared" ca="1" si="1600"/>
        <v>3</v>
      </c>
      <c r="CP268" s="10">
        <f t="shared" ca="1" si="1600"/>
        <v>3</v>
      </c>
      <c r="CQ268" s="10">
        <f t="shared" ca="1" si="1600"/>
        <v>1</v>
      </c>
      <c r="CR268" s="10">
        <f t="shared" ca="1" si="1600"/>
        <v>1</v>
      </c>
      <c r="CS268" s="10">
        <f t="shared" ca="1" si="1600"/>
        <v>1</v>
      </c>
      <c r="CT268" s="10">
        <f t="shared" ca="1" si="1600"/>
        <v>1</v>
      </c>
      <c r="CU268" s="10">
        <f t="shared" ca="1" si="15"/>
        <v>1</v>
      </c>
      <c r="CV268" s="1">
        <f t="shared" ref="CV268:DE268" ca="1" si="1601">IF(AS268="Strongly Disagree",1,IF(AS268="Disagree",2,IF(AS268="Neutral",3,IF(AS268="Agree",4,IF(AS268="Strongly Agree",5)))))</f>
        <v>1</v>
      </c>
      <c r="CW268" s="1">
        <f t="shared" ca="1" si="1601"/>
        <v>2</v>
      </c>
      <c r="CX268" s="1">
        <f t="shared" ca="1" si="1601"/>
        <v>3</v>
      </c>
      <c r="CY268" s="1">
        <f t="shared" ca="1" si="1601"/>
        <v>3</v>
      </c>
      <c r="CZ268" s="1">
        <f t="shared" ca="1" si="1601"/>
        <v>3</v>
      </c>
      <c r="DA268" s="1">
        <f t="shared" ca="1" si="1601"/>
        <v>3</v>
      </c>
      <c r="DB268" s="1">
        <f t="shared" ca="1" si="1601"/>
        <v>5</v>
      </c>
      <c r="DC268" s="1">
        <f t="shared" ca="1" si="1601"/>
        <v>4</v>
      </c>
      <c r="DD268" s="1">
        <f t="shared" ca="1" si="1601"/>
        <v>4</v>
      </c>
      <c r="DE268" s="1">
        <f t="shared" ca="1" si="1601"/>
        <v>2</v>
      </c>
      <c r="DG268" s="1">
        <f t="shared" ca="1" si="17"/>
        <v>2</v>
      </c>
    </row>
    <row r="269" spans="1:111" ht="15">
      <c r="A269" s="8">
        <f ca="1">IFERROR(__xludf.DUMMYFUNCTION("""COMPUTED_VALUE"""),43815.6014816435)</f>
        <v>43815.601481643498</v>
      </c>
      <c r="B269" s="1" t="str">
        <f ca="1">IFERROR(__xludf.DUMMYFUNCTION("""COMPUTED_VALUE"""),"Yes")</f>
        <v>Yes</v>
      </c>
      <c r="C269" s="3" t="str">
        <f ca="1">IFERROR(__xludf.DUMMYFUNCTION("""COMPUTED_VALUE"""),"Sworn Officer")</f>
        <v>Sworn Officer</v>
      </c>
      <c r="D269" s="1" t="str">
        <f ca="1">IFERROR(__xludf.DUMMYFUNCTION("""COMPUTED_VALUE"""),"7-13 years")</f>
        <v>7-13 years</v>
      </c>
      <c r="E269" s="1" t="str">
        <f ca="1">IFERROR(__xludf.DUMMYFUNCTION("""COMPUTED_VALUE"""),"Moderately")</f>
        <v>Moderately</v>
      </c>
      <c r="F269" s="1" t="str">
        <f ca="1">IFERROR(__xludf.DUMMYFUNCTION("""COMPUTED_VALUE"""),"No")</f>
        <v>No</v>
      </c>
      <c r="G269" s="1" t="str">
        <f ca="1">IFERROR(__xludf.DUMMYFUNCTION("""COMPUTED_VALUE"""),"Rarely")</f>
        <v>Rarely</v>
      </c>
      <c r="H269" s="1" t="str">
        <f ca="1">IFERROR(__xludf.DUMMYFUNCTION("""COMPUTED_VALUE"""),"Moderately")</f>
        <v>Moderately</v>
      </c>
      <c r="I269" s="1" t="str">
        <f ca="1">IFERROR(__xludf.DUMMYFUNCTION("""COMPUTED_VALUE"""),"Yes")</f>
        <v>Yes</v>
      </c>
      <c r="J269" s="1" t="str">
        <f ca="1">IFERROR(__xludf.DUMMYFUNCTION("""COMPUTED_VALUE"""),"No")</f>
        <v>No</v>
      </c>
      <c r="K269" s="1" t="str">
        <f ca="1">IFERROR(__xludf.DUMMYFUNCTION("""COMPUTED_VALUE"""),"Rarely")</f>
        <v>Rarely</v>
      </c>
      <c r="L269" s="1" t="str">
        <f ca="1">IFERROR(__xludf.DUMMYFUNCTION("""COMPUTED_VALUE"""),"Neutral")</f>
        <v>Neutral</v>
      </c>
      <c r="M269" s="1" t="str">
        <f ca="1">IFERROR(__xludf.DUMMYFUNCTION("""COMPUTED_VALUE"""),"Neutral")</f>
        <v>Neutral</v>
      </c>
      <c r="N269" s="1" t="str">
        <f ca="1">IFERROR(__xludf.DUMMYFUNCTION("""COMPUTED_VALUE"""),"Not at all")</f>
        <v>Not at all</v>
      </c>
      <c r="O269" s="1" t="str">
        <f ca="1">IFERROR(__xludf.DUMMYFUNCTION("""COMPUTED_VALUE"""),"Neutral")</f>
        <v>Neutral</v>
      </c>
      <c r="P269" s="1" t="str">
        <f ca="1">IFERROR(__xludf.DUMMYFUNCTION("""COMPUTED_VALUE"""),"Quite a bit")</f>
        <v>Quite a bit</v>
      </c>
      <c r="Q269" s="1" t="str">
        <f ca="1">IFERROR(__xludf.DUMMYFUNCTION("""COMPUTED_VALUE"""),"Quite a bit")</f>
        <v>Quite a bit</v>
      </c>
      <c r="R269" s="1" t="str">
        <f ca="1">IFERROR(__xludf.DUMMYFUNCTION("""COMPUTED_VALUE"""),"Quite a bit")</f>
        <v>Quite a bit</v>
      </c>
      <c r="S269" s="1" t="str">
        <f ca="1">IFERROR(__xludf.DUMMYFUNCTION("""COMPUTED_VALUE"""),"Not at all")</f>
        <v>Not at all</v>
      </c>
      <c r="T269" s="1" t="str">
        <f ca="1">IFERROR(__xludf.DUMMYFUNCTION("""COMPUTED_VALUE"""),"Not at all")</f>
        <v>Not at all</v>
      </c>
      <c r="U269" s="1" t="str">
        <f ca="1">IFERROR(__xludf.DUMMYFUNCTION("""COMPUTED_VALUE"""),"Moderately")</f>
        <v>Moderately</v>
      </c>
      <c r="V269" s="1" t="str">
        <f ca="1">IFERROR(__xludf.DUMMYFUNCTION("""COMPUTED_VALUE"""),"Not at all")</f>
        <v>Not at all</v>
      </c>
      <c r="W269" s="1" t="str">
        <f ca="1">IFERROR(__xludf.DUMMYFUNCTION("""COMPUTED_VALUE"""),"Moderately")</f>
        <v>Moderately</v>
      </c>
      <c r="X269" s="1" t="str">
        <f ca="1">IFERROR(__xludf.DUMMYFUNCTION("""COMPUTED_VALUE"""),"A little bit")</f>
        <v>A little bit</v>
      </c>
      <c r="Y269" s="1" t="str">
        <f ca="1">IFERROR(__xludf.DUMMYFUNCTION("""COMPUTED_VALUE"""),"Quite a bit")</f>
        <v>Quite a bit</v>
      </c>
      <c r="Z269" s="1" t="str">
        <f ca="1">IFERROR(__xludf.DUMMYFUNCTION("""COMPUTED_VALUE"""),"Positively")</f>
        <v>Positively</v>
      </c>
      <c r="AA269" s="1" t="str">
        <f ca="1">IFERROR(__xludf.DUMMYFUNCTION("""COMPUTED_VALUE"""),"Extremely")</f>
        <v>Extremely</v>
      </c>
      <c r="AB269" s="1" t="str">
        <f ca="1">IFERROR(__xludf.DUMMYFUNCTION("""COMPUTED_VALUE"""),"Extremely")</f>
        <v>Extremely</v>
      </c>
      <c r="AC269" s="1" t="str">
        <f ca="1">IFERROR(__xludf.DUMMYFUNCTION("""COMPUTED_VALUE"""),"Extremely")</f>
        <v>Extremely</v>
      </c>
      <c r="AD269" s="1" t="str">
        <f ca="1">IFERROR(__xludf.DUMMYFUNCTION("""COMPUTED_VALUE"""),"Not at all")</f>
        <v>Not at all</v>
      </c>
      <c r="AE269" s="1" t="str">
        <f ca="1">IFERROR(__xludf.DUMMYFUNCTION("""COMPUTED_VALUE"""),"Not at all")</f>
        <v>Not at all</v>
      </c>
      <c r="AF269" s="1" t="str">
        <f ca="1">IFERROR(__xludf.DUMMYFUNCTION("""COMPUTED_VALUE"""),"Never")</f>
        <v>Never</v>
      </c>
      <c r="AG269" s="1" t="str">
        <f ca="1">IFERROR(__xludf.DUMMYFUNCTION("""COMPUTED_VALUE"""),"Very Often")</f>
        <v>Very Often</v>
      </c>
      <c r="AH269" s="1" t="str">
        <f ca="1">IFERROR(__xludf.DUMMYFUNCTION("""COMPUTED_VALUE"""),"Rarely")</f>
        <v>Rarely</v>
      </c>
      <c r="AI269" s="1" t="str">
        <f ca="1">IFERROR(__xludf.DUMMYFUNCTION("""COMPUTED_VALUE"""),"Rarely")</f>
        <v>Rarely</v>
      </c>
      <c r="AJ269" s="1" t="str">
        <f ca="1">IFERROR(__xludf.DUMMYFUNCTION("""COMPUTED_VALUE"""),"Rarely")</f>
        <v>Rarely</v>
      </c>
      <c r="AK269" s="1" t="str">
        <f ca="1">IFERROR(__xludf.DUMMYFUNCTION("""COMPUTED_VALUE"""),"Rarely")</f>
        <v>Rarely</v>
      </c>
      <c r="AL269" s="1" t="str">
        <f ca="1">IFERROR(__xludf.DUMMYFUNCTION("""COMPUTED_VALUE"""),"Rarely")</f>
        <v>Rarely</v>
      </c>
      <c r="AM269" s="1" t="str">
        <f ca="1">IFERROR(__xludf.DUMMYFUNCTION("""COMPUTED_VALUE"""),"Rarely")</f>
        <v>Rarely</v>
      </c>
      <c r="AN269" s="1" t="str">
        <f ca="1">IFERROR(__xludf.DUMMYFUNCTION("""COMPUTED_VALUE"""),"Sometimes")</f>
        <v>Sometimes</v>
      </c>
      <c r="AO269" s="1" t="str">
        <f ca="1">IFERROR(__xludf.DUMMYFUNCTION("""COMPUTED_VALUE"""),"Rarely")</f>
        <v>Rarely</v>
      </c>
      <c r="AP269" s="1" t="str">
        <f ca="1">IFERROR(__xludf.DUMMYFUNCTION("""COMPUTED_VALUE"""),"Never")</f>
        <v>Never</v>
      </c>
      <c r="AQ269" s="1" t="str">
        <f ca="1">IFERROR(__xludf.DUMMYFUNCTION("""COMPUTED_VALUE"""),"Never")</f>
        <v>Never</v>
      </c>
      <c r="AR269" s="1" t="str">
        <f ca="1">IFERROR(__xludf.DUMMYFUNCTION("""COMPUTED_VALUE"""),"Never")</f>
        <v>Never</v>
      </c>
      <c r="AS269" s="1" t="str">
        <f ca="1">IFERROR(__xludf.DUMMYFUNCTION("""COMPUTED_VALUE"""),"Neutral")</f>
        <v>Neutral</v>
      </c>
      <c r="AT269" s="1" t="str">
        <f ca="1">IFERROR(__xludf.DUMMYFUNCTION("""COMPUTED_VALUE"""),"Disagree")</f>
        <v>Disagree</v>
      </c>
      <c r="AU269" s="1" t="str">
        <f ca="1">IFERROR(__xludf.DUMMYFUNCTION("""COMPUTED_VALUE"""),"Strongly Disagree")</f>
        <v>Strongly Disagree</v>
      </c>
      <c r="AV269" s="1" t="str">
        <f ca="1">IFERROR(__xludf.DUMMYFUNCTION("""COMPUTED_VALUE"""),"Strongly Disagree")</f>
        <v>Strongly Disagree</v>
      </c>
      <c r="AW269" s="1" t="str">
        <f ca="1">IFERROR(__xludf.DUMMYFUNCTION("""COMPUTED_VALUE"""),"Strongly Disagree")</f>
        <v>Strongly Disagree</v>
      </c>
      <c r="AX269" s="1" t="str">
        <f ca="1">IFERROR(__xludf.DUMMYFUNCTION("""COMPUTED_VALUE"""),"Strongly Disagree")</f>
        <v>Strongly Disagree</v>
      </c>
      <c r="AY269" s="1" t="str">
        <f ca="1">IFERROR(__xludf.DUMMYFUNCTION("""COMPUTED_VALUE"""),"Strongly Disagree")</f>
        <v>Strongly Disagree</v>
      </c>
      <c r="AZ269" s="1" t="str">
        <f ca="1">IFERROR(__xludf.DUMMYFUNCTION("""COMPUTED_VALUE"""),"Agree")</f>
        <v>Agree</v>
      </c>
      <c r="BA269" s="1" t="str">
        <f ca="1">IFERROR(__xludf.DUMMYFUNCTION("""COMPUTED_VALUE"""),"Agree")</f>
        <v>Agree</v>
      </c>
      <c r="BB269" s="1" t="str">
        <f ca="1">IFERROR(__xludf.DUMMYFUNCTION("""COMPUTED_VALUE"""),"Disagree")</f>
        <v>Disagree</v>
      </c>
      <c r="BC269" s="1" t="str">
        <f ca="1">IFERROR(__xludf.DUMMYFUNCTION("""COMPUTED_VALUE"""),"Isolate Yourself, Join in Positive/ Healthy Family Activities, Exercise, Talk to only those inside the department about your hard shift")</f>
        <v>Isolate Yourself, Join in Positive/ Healthy Family Activities, Exercise, Talk to only those inside the department about your hard shift</v>
      </c>
      <c r="BD269" s="1" t="str">
        <f ca="1">IFERROR(__xludf.DUMMYFUNCTION("""COMPUTED_VALUE"""),"Never")</f>
        <v>Never</v>
      </c>
      <c r="BF269" s="1">
        <f t="shared" ca="1" si="0"/>
        <v>1</v>
      </c>
      <c r="BG269" s="7">
        <f t="shared" ca="1" si="1"/>
        <v>2</v>
      </c>
      <c r="BH269" s="1">
        <f t="shared" ca="1" si="2"/>
        <v>3</v>
      </c>
      <c r="BI269" s="10">
        <f t="shared" ca="1" si="3"/>
        <v>2</v>
      </c>
      <c r="BJ269" s="10">
        <f t="shared" ca="1" si="4"/>
        <v>2</v>
      </c>
      <c r="BK269" s="10">
        <f t="shared" ca="1" si="5"/>
        <v>3</v>
      </c>
      <c r="BL269" s="10">
        <f t="shared" ref="BL269:BM269" ca="1" si="1602">IF(I269="Yes",1,IF(I269="No",2))</f>
        <v>1</v>
      </c>
      <c r="BM269" s="10">
        <f t="shared" ca="1" si="1602"/>
        <v>2</v>
      </c>
      <c r="BN269" s="10">
        <f t="shared" ca="1" si="7"/>
        <v>2</v>
      </c>
      <c r="BO269" s="10">
        <f t="shared" ref="BO269:BP269" ca="1" si="1603">IF(L269="Strongly Disagree",1,IF(L269="Disagree",2,IF(L269="Neutral",3,IF(L269="Agree",4,IF(L269="Strongly Agree",5)))))</f>
        <v>3</v>
      </c>
      <c r="BP269" s="10">
        <f t="shared" ca="1" si="1603"/>
        <v>3</v>
      </c>
      <c r="BQ269" s="10">
        <f t="shared" ca="1" si="9"/>
        <v>1</v>
      </c>
      <c r="BR269" s="1">
        <f t="shared" ca="1" si="10"/>
        <v>3</v>
      </c>
      <c r="BS269" s="10">
        <f t="shared" ref="BS269:CB269" ca="1" si="1604">IF(P269="Not at all",1,IF(P269="A little bit",2,IF(P269="Moderately",3,IF(P269="Quite a bit",4,IF(P269="Extremely",5)))))</f>
        <v>4</v>
      </c>
      <c r="BT269" s="10">
        <f t="shared" ca="1" si="1604"/>
        <v>4</v>
      </c>
      <c r="BU269" s="10">
        <f t="shared" ca="1" si="1604"/>
        <v>4</v>
      </c>
      <c r="BV269" s="10">
        <f t="shared" ca="1" si="1604"/>
        <v>1</v>
      </c>
      <c r="BW269" s="10">
        <f t="shared" ca="1" si="1604"/>
        <v>1</v>
      </c>
      <c r="BX269" s="10">
        <f t="shared" ca="1" si="1604"/>
        <v>3</v>
      </c>
      <c r="BY269" s="10">
        <f t="shared" ca="1" si="1604"/>
        <v>1</v>
      </c>
      <c r="BZ269" s="10">
        <f t="shared" ca="1" si="1604"/>
        <v>3</v>
      </c>
      <c r="CA269" s="10">
        <f t="shared" ca="1" si="1604"/>
        <v>2</v>
      </c>
      <c r="CB269" s="10">
        <f t="shared" ca="1" si="1604"/>
        <v>4</v>
      </c>
      <c r="CC269" s="10">
        <f t="shared" ca="1" si="12"/>
        <v>2</v>
      </c>
      <c r="CD269" s="10">
        <f t="shared" ref="CD269:CH269" ca="1" si="1605">IF(AA269="Not at all",1,IF(AA269="A little bit",2,IF(AA269="Moderately",3,IF(AA269="Quite a bit",4,IF(AA269="Extremely",5)))))</f>
        <v>5</v>
      </c>
      <c r="CE269" s="10">
        <f t="shared" ca="1" si="1605"/>
        <v>5</v>
      </c>
      <c r="CF269" s="10">
        <f t="shared" ca="1" si="1605"/>
        <v>5</v>
      </c>
      <c r="CG269" s="10">
        <f t="shared" ca="1" si="1605"/>
        <v>1</v>
      </c>
      <c r="CH269" s="10">
        <f t="shared" ca="1" si="1605"/>
        <v>1</v>
      </c>
      <c r="CI269" s="10">
        <f t="shared" ref="CI269:CT269" ca="1" si="1606">IF(AF269="Never",1,IF(AF269="Rarely",2,IF(AF269="Sometimes",3,IF(AF269="Often",4,IF(AF269="Very Often",5)))))</f>
        <v>1</v>
      </c>
      <c r="CJ269" s="10">
        <f t="shared" ca="1" si="1606"/>
        <v>5</v>
      </c>
      <c r="CK269" s="10">
        <f t="shared" ca="1" si="1606"/>
        <v>2</v>
      </c>
      <c r="CL269" s="10">
        <f t="shared" ca="1" si="1606"/>
        <v>2</v>
      </c>
      <c r="CM269" s="10">
        <f t="shared" ca="1" si="1606"/>
        <v>2</v>
      </c>
      <c r="CN269" s="10">
        <f t="shared" ca="1" si="1606"/>
        <v>2</v>
      </c>
      <c r="CO269" s="10">
        <f t="shared" ca="1" si="1606"/>
        <v>2</v>
      </c>
      <c r="CP269" s="10">
        <f t="shared" ca="1" si="1606"/>
        <v>2</v>
      </c>
      <c r="CQ269" s="10">
        <f t="shared" ca="1" si="1606"/>
        <v>3</v>
      </c>
      <c r="CR269" s="10">
        <f t="shared" ca="1" si="1606"/>
        <v>2</v>
      </c>
      <c r="CS269" s="10">
        <f t="shared" ca="1" si="1606"/>
        <v>1</v>
      </c>
      <c r="CT269" s="10">
        <f t="shared" ca="1" si="1606"/>
        <v>1</v>
      </c>
      <c r="CU269" s="10">
        <f t="shared" ca="1" si="15"/>
        <v>1</v>
      </c>
      <c r="CV269" s="1">
        <f t="shared" ref="CV269:DE269" ca="1" si="1607">IF(AS269="Strongly Disagree",1,IF(AS269="Disagree",2,IF(AS269="Neutral",3,IF(AS269="Agree",4,IF(AS269="Strongly Agree",5)))))</f>
        <v>3</v>
      </c>
      <c r="CW269" s="1">
        <f t="shared" ca="1" si="1607"/>
        <v>2</v>
      </c>
      <c r="CX269" s="1">
        <f t="shared" ca="1" si="1607"/>
        <v>1</v>
      </c>
      <c r="CY269" s="1">
        <f t="shared" ca="1" si="1607"/>
        <v>1</v>
      </c>
      <c r="CZ269" s="1">
        <f t="shared" ca="1" si="1607"/>
        <v>1</v>
      </c>
      <c r="DA269" s="1">
        <f t="shared" ca="1" si="1607"/>
        <v>1</v>
      </c>
      <c r="DB269" s="1">
        <f t="shared" ca="1" si="1607"/>
        <v>1</v>
      </c>
      <c r="DC269" s="1">
        <f t="shared" ca="1" si="1607"/>
        <v>4</v>
      </c>
      <c r="DD269" s="1">
        <f t="shared" ca="1" si="1607"/>
        <v>4</v>
      </c>
      <c r="DE269" s="1">
        <f t="shared" ca="1" si="1607"/>
        <v>2</v>
      </c>
      <c r="DG269" s="1">
        <f t="shared" ca="1" si="17"/>
        <v>1</v>
      </c>
    </row>
    <row r="270" spans="1:111" ht="15">
      <c r="A270" s="8">
        <f ca="1">IFERROR(__xludf.DUMMYFUNCTION("""COMPUTED_VALUE"""),43815.6017805902)</f>
        <v>43815.601780590201</v>
      </c>
      <c r="B270" s="1" t="str">
        <f ca="1">IFERROR(__xludf.DUMMYFUNCTION("""COMPUTED_VALUE"""),"Yes")</f>
        <v>Yes</v>
      </c>
      <c r="C270" s="3" t="str">
        <f ca="1">IFERROR(__xludf.DUMMYFUNCTION("""COMPUTED_VALUE"""),"Sworn Officer")</f>
        <v>Sworn Officer</v>
      </c>
      <c r="D270" s="1" t="str">
        <f ca="1">IFERROR(__xludf.DUMMYFUNCTION("""COMPUTED_VALUE"""),"14-20 years")</f>
        <v>14-20 years</v>
      </c>
      <c r="E270" s="1" t="str">
        <f ca="1">IFERROR(__xludf.DUMMYFUNCTION("""COMPUTED_VALUE"""),"Quite a bit")</f>
        <v>Quite a bit</v>
      </c>
      <c r="F270" s="1" t="str">
        <f ca="1">IFERROR(__xludf.DUMMYFUNCTION("""COMPUTED_VALUE"""),"Yes")</f>
        <v>Yes</v>
      </c>
      <c r="G270" s="1" t="str">
        <f ca="1">IFERROR(__xludf.DUMMYFUNCTION("""COMPUTED_VALUE"""),"Never")</f>
        <v>Never</v>
      </c>
      <c r="H270" s="1" t="str">
        <f ca="1">IFERROR(__xludf.DUMMYFUNCTION("""COMPUTED_VALUE"""),"Quite a bit")</f>
        <v>Quite a bit</v>
      </c>
      <c r="I270" s="1" t="str">
        <f ca="1">IFERROR(__xludf.DUMMYFUNCTION("""COMPUTED_VALUE"""),"Yes")</f>
        <v>Yes</v>
      </c>
      <c r="J270" s="1" t="str">
        <f ca="1">IFERROR(__xludf.DUMMYFUNCTION("""COMPUTED_VALUE"""),"Yes")</f>
        <v>Yes</v>
      </c>
      <c r="K270" s="1" t="str">
        <f ca="1">IFERROR(__xludf.DUMMYFUNCTION("""COMPUTED_VALUE"""),"Never")</f>
        <v>Never</v>
      </c>
      <c r="L270" s="1" t="str">
        <f ca="1">IFERROR(__xludf.DUMMYFUNCTION("""COMPUTED_VALUE"""),"Agree")</f>
        <v>Agree</v>
      </c>
      <c r="M270" s="1" t="str">
        <f ca="1">IFERROR(__xludf.DUMMYFUNCTION("""COMPUTED_VALUE"""),"Neutral")</f>
        <v>Neutral</v>
      </c>
      <c r="N270" s="1" t="str">
        <f ca="1">IFERROR(__xludf.DUMMYFUNCTION("""COMPUTED_VALUE"""),"Not at all")</f>
        <v>Not at all</v>
      </c>
      <c r="O270" s="1" t="str">
        <f ca="1">IFERROR(__xludf.DUMMYFUNCTION("""COMPUTED_VALUE"""),"Neutral")</f>
        <v>Neutral</v>
      </c>
      <c r="P270" s="1" t="str">
        <f ca="1">IFERROR(__xludf.DUMMYFUNCTION("""COMPUTED_VALUE"""),"Quite a bit")</f>
        <v>Quite a bit</v>
      </c>
      <c r="Q270" s="1" t="str">
        <f ca="1">IFERROR(__xludf.DUMMYFUNCTION("""COMPUTED_VALUE"""),"Quite a bit")</f>
        <v>Quite a bit</v>
      </c>
      <c r="R270" s="1" t="str">
        <f ca="1">IFERROR(__xludf.DUMMYFUNCTION("""COMPUTED_VALUE"""),"Quite a bit")</f>
        <v>Quite a bit</v>
      </c>
      <c r="S270" s="1" t="str">
        <f ca="1">IFERROR(__xludf.DUMMYFUNCTION("""COMPUTED_VALUE"""),"Not at all")</f>
        <v>Not at all</v>
      </c>
      <c r="T270" s="1" t="str">
        <f ca="1">IFERROR(__xludf.DUMMYFUNCTION("""COMPUTED_VALUE"""),"Not at all")</f>
        <v>Not at all</v>
      </c>
      <c r="U270" s="1" t="str">
        <f ca="1">IFERROR(__xludf.DUMMYFUNCTION("""COMPUTED_VALUE"""),"Not at all")</f>
        <v>Not at all</v>
      </c>
      <c r="V270" s="1" t="str">
        <f ca="1">IFERROR(__xludf.DUMMYFUNCTION("""COMPUTED_VALUE"""),"Quite a bit")</f>
        <v>Quite a bit</v>
      </c>
      <c r="W270" s="1" t="str">
        <f ca="1">IFERROR(__xludf.DUMMYFUNCTION("""COMPUTED_VALUE"""),"Not at all")</f>
        <v>Not at all</v>
      </c>
      <c r="X270" s="1" t="str">
        <f ca="1">IFERROR(__xludf.DUMMYFUNCTION("""COMPUTED_VALUE"""),"Not at all")</f>
        <v>Not at all</v>
      </c>
      <c r="Y270" s="1" t="str">
        <f ca="1">IFERROR(__xludf.DUMMYFUNCTION("""COMPUTED_VALUE"""),"Quite a bit")</f>
        <v>Quite a bit</v>
      </c>
      <c r="Z270" s="1" t="str">
        <f ca="1">IFERROR(__xludf.DUMMYFUNCTION("""COMPUTED_VALUE"""),"Negatively")</f>
        <v>Negatively</v>
      </c>
      <c r="AA270" s="1" t="str">
        <f ca="1">IFERROR(__xludf.DUMMYFUNCTION("""COMPUTED_VALUE"""),"Not at all")</f>
        <v>Not at all</v>
      </c>
      <c r="AB270" s="1" t="str">
        <f ca="1">IFERROR(__xludf.DUMMYFUNCTION("""COMPUTED_VALUE"""),"A little bit")</f>
        <v>A little bit</v>
      </c>
      <c r="AC270" s="1" t="str">
        <f ca="1">IFERROR(__xludf.DUMMYFUNCTION("""COMPUTED_VALUE"""),"A little bit")</f>
        <v>A little bit</v>
      </c>
      <c r="AD270" s="1" t="str">
        <f ca="1">IFERROR(__xludf.DUMMYFUNCTION("""COMPUTED_VALUE"""),"Quite a bit")</f>
        <v>Quite a bit</v>
      </c>
      <c r="AE270" s="1" t="str">
        <f ca="1">IFERROR(__xludf.DUMMYFUNCTION("""COMPUTED_VALUE"""),"Not at all")</f>
        <v>Not at all</v>
      </c>
      <c r="AF270" s="1" t="str">
        <f ca="1">IFERROR(__xludf.DUMMYFUNCTION("""COMPUTED_VALUE"""),"Sometimes")</f>
        <v>Sometimes</v>
      </c>
      <c r="AG270" s="1" t="str">
        <f ca="1">IFERROR(__xludf.DUMMYFUNCTION("""COMPUTED_VALUE"""),"Never")</f>
        <v>Never</v>
      </c>
      <c r="AH270" s="1" t="str">
        <f ca="1">IFERROR(__xludf.DUMMYFUNCTION("""COMPUTED_VALUE"""),"Never")</f>
        <v>Never</v>
      </c>
      <c r="AI270" s="1" t="str">
        <f ca="1">IFERROR(__xludf.DUMMYFUNCTION("""COMPUTED_VALUE"""),"Very Often")</f>
        <v>Very Often</v>
      </c>
      <c r="AJ270" s="1" t="str">
        <f ca="1">IFERROR(__xludf.DUMMYFUNCTION("""COMPUTED_VALUE"""),"Rarely")</f>
        <v>Rarely</v>
      </c>
      <c r="AK270" s="1" t="str">
        <f ca="1">IFERROR(__xludf.DUMMYFUNCTION("""COMPUTED_VALUE"""),"Sometimes")</f>
        <v>Sometimes</v>
      </c>
      <c r="AL270" s="1" t="str">
        <f ca="1">IFERROR(__xludf.DUMMYFUNCTION("""COMPUTED_VALUE"""),"Sometimes")</f>
        <v>Sometimes</v>
      </c>
      <c r="AM270" s="1" t="str">
        <f ca="1">IFERROR(__xludf.DUMMYFUNCTION("""COMPUTED_VALUE"""),"Sometimes")</f>
        <v>Sometimes</v>
      </c>
      <c r="AN270" s="1" t="str">
        <f ca="1">IFERROR(__xludf.DUMMYFUNCTION("""COMPUTED_VALUE"""),"Sometimes")</f>
        <v>Sometimes</v>
      </c>
      <c r="AO270" s="1" t="str">
        <f ca="1">IFERROR(__xludf.DUMMYFUNCTION("""COMPUTED_VALUE"""),"Rarely")</f>
        <v>Rarely</v>
      </c>
      <c r="AP270" s="1" t="str">
        <f ca="1">IFERROR(__xludf.DUMMYFUNCTION("""COMPUTED_VALUE"""),"Never")</f>
        <v>Never</v>
      </c>
      <c r="AQ270" s="1" t="str">
        <f ca="1">IFERROR(__xludf.DUMMYFUNCTION("""COMPUTED_VALUE"""),"Never")</f>
        <v>Never</v>
      </c>
      <c r="AR270" s="1" t="str">
        <f ca="1">IFERROR(__xludf.DUMMYFUNCTION("""COMPUTED_VALUE"""),"Never")</f>
        <v>Never</v>
      </c>
      <c r="AS270" s="1" t="str">
        <f ca="1">IFERROR(__xludf.DUMMYFUNCTION("""COMPUTED_VALUE"""),"Strongly Disagree")</f>
        <v>Strongly Disagree</v>
      </c>
      <c r="AT270" s="1" t="str">
        <f ca="1">IFERROR(__xludf.DUMMYFUNCTION("""COMPUTED_VALUE"""),"Strongly Disagree")</f>
        <v>Strongly Disagree</v>
      </c>
      <c r="AU270" s="1" t="str">
        <f ca="1">IFERROR(__xludf.DUMMYFUNCTION("""COMPUTED_VALUE"""),"Disagree")</f>
        <v>Disagree</v>
      </c>
      <c r="AV270" s="1" t="str">
        <f ca="1">IFERROR(__xludf.DUMMYFUNCTION("""COMPUTED_VALUE"""),"Disagree")</f>
        <v>Disagree</v>
      </c>
      <c r="AW270" s="1" t="str">
        <f ca="1">IFERROR(__xludf.DUMMYFUNCTION("""COMPUTED_VALUE"""),"Disagree")</f>
        <v>Disagree</v>
      </c>
      <c r="AX270" s="1" t="str">
        <f ca="1">IFERROR(__xludf.DUMMYFUNCTION("""COMPUTED_VALUE"""),"Disagree")</f>
        <v>Disagree</v>
      </c>
      <c r="AY270" s="1" t="str">
        <f ca="1">IFERROR(__xludf.DUMMYFUNCTION("""COMPUTED_VALUE"""),"Disagree")</f>
        <v>Disagree</v>
      </c>
      <c r="AZ270" s="1" t="str">
        <f ca="1">IFERROR(__xludf.DUMMYFUNCTION("""COMPUTED_VALUE"""),"Agree")</f>
        <v>Agree</v>
      </c>
      <c r="BA270" s="1" t="str">
        <f ca="1">IFERROR(__xludf.DUMMYFUNCTION("""COMPUTED_VALUE"""),"Neutral")</f>
        <v>Neutral</v>
      </c>
      <c r="BB270" s="1" t="str">
        <f ca="1">IFERROR(__xludf.DUMMYFUNCTION("""COMPUTED_VALUE"""),"Disagree")</f>
        <v>Disagree</v>
      </c>
      <c r="BC270" s="1" t="str">
        <f ca="1">IFERROR(__xludf.DUMMYFUNCTION("""COMPUTED_VALUE"""),"Exercise, Participate in Healthy Recreation/Hobbies, Talk to only those inside the department about your hard shift")</f>
        <v>Exercise, Participate in Healthy Recreation/Hobbies, Talk to only those inside the department about your hard shift</v>
      </c>
      <c r="BD270" s="1" t="str">
        <f ca="1">IFERROR(__xludf.DUMMYFUNCTION("""COMPUTED_VALUE"""),"Rarely")</f>
        <v>Rarely</v>
      </c>
      <c r="BF270" s="1">
        <f t="shared" ca="1" si="0"/>
        <v>1</v>
      </c>
      <c r="BG270" s="7">
        <f t="shared" ca="1" si="1"/>
        <v>3</v>
      </c>
      <c r="BH270" s="1">
        <f t="shared" ca="1" si="2"/>
        <v>4</v>
      </c>
      <c r="BI270" s="10">
        <f t="shared" ca="1" si="3"/>
        <v>1</v>
      </c>
      <c r="BJ270" s="10">
        <f t="shared" ca="1" si="4"/>
        <v>1</v>
      </c>
      <c r="BK270" s="10">
        <f t="shared" ca="1" si="5"/>
        <v>4</v>
      </c>
      <c r="BL270" s="10">
        <f t="shared" ref="BL270:BM270" ca="1" si="1608">IF(I270="Yes",1,IF(I270="No",2))</f>
        <v>1</v>
      </c>
      <c r="BM270" s="10">
        <f t="shared" ca="1" si="1608"/>
        <v>1</v>
      </c>
      <c r="BN270" s="10">
        <f t="shared" ca="1" si="7"/>
        <v>1</v>
      </c>
      <c r="BO270" s="10">
        <f t="shared" ref="BO270:BP270" ca="1" si="1609">IF(L270="Strongly Disagree",1,IF(L270="Disagree",2,IF(L270="Neutral",3,IF(L270="Agree",4,IF(L270="Strongly Agree",5)))))</f>
        <v>4</v>
      </c>
      <c r="BP270" s="10">
        <f t="shared" ca="1" si="1609"/>
        <v>3</v>
      </c>
      <c r="BQ270" s="10">
        <f t="shared" ca="1" si="9"/>
        <v>1</v>
      </c>
      <c r="BR270" s="1">
        <f t="shared" ca="1" si="10"/>
        <v>3</v>
      </c>
      <c r="BS270" s="10">
        <f t="shared" ref="BS270:CB270" ca="1" si="1610">IF(P270="Not at all",1,IF(P270="A little bit",2,IF(P270="Moderately",3,IF(P270="Quite a bit",4,IF(P270="Extremely",5)))))</f>
        <v>4</v>
      </c>
      <c r="BT270" s="10">
        <f t="shared" ca="1" si="1610"/>
        <v>4</v>
      </c>
      <c r="BU270" s="10">
        <f t="shared" ca="1" si="1610"/>
        <v>4</v>
      </c>
      <c r="BV270" s="10">
        <f t="shared" ca="1" si="1610"/>
        <v>1</v>
      </c>
      <c r="BW270" s="10">
        <f t="shared" ca="1" si="1610"/>
        <v>1</v>
      </c>
      <c r="BX270" s="10">
        <f t="shared" ca="1" si="1610"/>
        <v>1</v>
      </c>
      <c r="BY270" s="10">
        <f t="shared" ca="1" si="1610"/>
        <v>4</v>
      </c>
      <c r="BZ270" s="10">
        <f t="shared" ca="1" si="1610"/>
        <v>1</v>
      </c>
      <c r="CA270" s="10">
        <f t="shared" ca="1" si="1610"/>
        <v>1</v>
      </c>
      <c r="CB270" s="10">
        <f t="shared" ca="1" si="1610"/>
        <v>4</v>
      </c>
      <c r="CC270" s="10">
        <f t="shared" ca="1" si="12"/>
        <v>1</v>
      </c>
      <c r="CD270" s="10">
        <f t="shared" ref="CD270:CH270" ca="1" si="1611">IF(AA270="Not at all",1,IF(AA270="A little bit",2,IF(AA270="Moderately",3,IF(AA270="Quite a bit",4,IF(AA270="Extremely",5)))))</f>
        <v>1</v>
      </c>
      <c r="CE270" s="10">
        <f t="shared" ca="1" si="1611"/>
        <v>2</v>
      </c>
      <c r="CF270" s="10">
        <f t="shared" ca="1" si="1611"/>
        <v>2</v>
      </c>
      <c r="CG270" s="10">
        <f t="shared" ca="1" si="1611"/>
        <v>4</v>
      </c>
      <c r="CH270" s="10">
        <f t="shared" ca="1" si="1611"/>
        <v>1</v>
      </c>
      <c r="CI270" s="10">
        <f t="shared" ref="CI270:CT270" ca="1" si="1612">IF(AF270="Never",1,IF(AF270="Rarely",2,IF(AF270="Sometimes",3,IF(AF270="Often",4,IF(AF270="Very Often",5)))))</f>
        <v>3</v>
      </c>
      <c r="CJ270" s="10">
        <f t="shared" ca="1" si="1612"/>
        <v>1</v>
      </c>
      <c r="CK270" s="10">
        <f t="shared" ca="1" si="1612"/>
        <v>1</v>
      </c>
      <c r="CL270" s="10">
        <f t="shared" ca="1" si="1612"/>
        <v>5</v>
      </c>
      <c r="CM270" s="10">
        <f t="shared" ca="1" si="1612"/>
        <v>2</v>
      </c>
      <c r="CN270" s="10">
        <f t="shared" ca="1" si="1612"/>
        <v>3</v>
      </c>
      <c r="CO270" s="10">
        <f t="shared" ca="1" si="1612"/>
        <v>3</v>
      </c>
      <c r="CP270" s="10">
        <f t="shared" ca="1" si="1612"/>
        <v>3</v>
      </c>
      <c r="CQ270" s="10">
        <f t="shared" ca="1" si="1612"/>
        <v>3</v>
      </c>
      <c r="CR270" s="10">
        <f t="shared" ca="1" si="1612"/>
        <v>2</v>
      </c>
      <c r="CS270" s="10">
        <f t="shared" ca="1" si="1612"/>
        <v>1</v>
      </c>
      <c r="CT270" s="10">
        <f t="shared" ca="1" si="1612"/>
        <v>1</v>
      </c>
      <c r="CU270" s="10">
        <f t="shared" ca="1" si="15"/>
        <v>1</v>
      </c>
      <c r="CV270" s="1">
        <f t="shared" ref="CV270:DE270" ca="1" si="1613">IF(AS270="Strongly Disagree",1,IF(AS270="Disagree",2,IF(AS270="Neutral",3,IF(AS270="Agree",4,IF(AS270="Strongly Agree",5)))))</f>
        <v>1</v>
      </c>
      <c r="CW270" s="1">
        <f t="shared" ca="1" si="1613"/>
        <v>1</v>
      </c>
      <c r="CX270" s="1">
        <f t="shared" ca="1" si="1613"/>
        <v>2</v>
      </c>
      <c r="CY270" s="1">
        <f t="shared" ca="1" si="1613"/>
        <v>2</v>
      </c>
      <c r="CZ270" s="1">
        <f t="shared" ca="1" si="1613"/>
        <v>2</v>
      </c>
      <c r="DA270" s="1">
        <f t="shared" ca="1" si="1613"/>
        <v>2</v>
      </c>
      <c r="DB270" s="1">
        <f t="shared" ca="1" si="1613"/>
        <v>2</v>
      </c>
      <c r="DC270" s="1">
        <f t="shared" ca="1" si="1613"/>
        <v>4</v>
      </c>
      <c r="DD270" s="1">
        <f t="shared" ca="1" si="1613"/>
        <v>3</v>
      </c>
      <c r="DE270" s="1">
        <f t="shared" ca="1" si="1613"/>
        <v>2</v>
      </c>
      <c r="DG270" s="1">
        <f t="shared" ca="1" si="17"/>
        <v>2</v>
      </c>
    </row>
    <row r="271" spans="1:111" ht="15">
      <c r="A271" s="8">
        <f ca="1">IFERROR(__xludf.DUMMYFUNCTION("""COMPUTED_VALUE"""),43815.6048635995)</f>
        <v>43815.604863599503</v>
      </c>
      <c r="B271" s="1" t="str">
        <f ca="1">IFERROR(__xludf.DUMMYFUNCTION("""COMPUTED_VALUE"""),"Yes")</f>
        <v>Yes</v>
      </c>
      <c r="C271" s="3" t="str">
        <f ca="1">IFERROR(__xludf.DUMMYFUNCTION("""COMPUTED_VALUE"""),"Law Enforcement Professional  (Dispatch or other Civilian Department Member )")</f>
        <v>Law Enforcement Professional  (Dispatch or other Civilian Department Member )</v>
      </c>
      <c r="D271" s="1" t="str">
        <f ca="1">IFERROR(__xludf.DUMMYFUNCTION("""COMPUTED_VALUE"""),"1-6 years")</f>
        <v>1-6 years</v>
      </c>
      <c r="E271" s="1" t="str">
        <f ca="1">IFERROR(__xludf.DUMMYFUNCTION("""COMPUTED_VALUE"""),"Moderately")</f>
        <v>Moderately</v>
      </c>
      <c r="F271" s="1" t="str">
        <f ca="1">IFERROR(__xludf.DUMMYFUNCTION("""COMPUTED_VALUE"""),"Yes")</f>
        <v>Yes</v>
      </c>
      <c r="G271" s="1" t="str">
        <f ca="1">IFERROR(__xludf.DUMMYFUNCTION("""COMPUTED_VALUE"""),"Sometimes")</f>
        <v>Sometimes</v>
      </c>
      <c r="H271" s="1" t="str">
        <f ca="1">IFERROR(__xludf.DUMMYFUNCTION("""COMPUTED_VALUE"""),"Quite a bit")</f>
        <v>Quite a bit</v>
      </c>
      <c r="I271" s="1" t="str">
        <f ca="1">IFERROR(__xludf.DUMMYFUNCTION("""COMPUTED_VALUE"""),"Yes")</f>
        <v>Yes</v>
      </c>
      <c r="J271" s="1" t="str">
        <f ca="1">IFERROR(__xludf.DUMMYFUNCTION("""COMPUTED_VALUE"""),"Yes")</f>
        <v>Yes</v>
      </c>
      <c r="K271" s="1" t="str">
        <f ca="1">IFERROR(__xludf.DUMMYFUNCTION("""COMPUTED_VALUE"""),"Never")</f>
        <v>Never</v>
      </c>
      <c r="L271" s="1" t="str">
        <f ca="1">IFERROR(__xludf.DUMMYFUNCTION("""COMPUTED_VALUE"""),"Strongly Disagree")</f>
        <v>Strongly Disagree</v>
      </c>
      <c r="M271" s="1" t="str">
        <f ca="1">IFERROR(__xludf.DUMMYFUNCTION("""COMPUTED_VALUE"""),"Disagree")</f>
        <v>Disagree</v>
      </c>
      <c r="N271" s="1" t="str">
        <f ca="1">IFERROR(__xludf.DUMMYFUNCTION("""COMPUTED_VALUE"""),"Not at all")</f>
        <v>Not at all</v>
      </c>
      <c r="O271" s="1" t="str">
        <f ca="1">IFERROR(__xludf.DUMMYFUNCTION("""COMPUTED_VALUE"""),"Neutral")</f>
        <v>Neutral</v>
      </c>
      <c r="P271" s="1" t="str">
        <f ca="1">IFERROR(__xludf.DUMMYFUNCTION("""COMPUTED_VALUE"""),"A little bit")</f>
        <v>A little bit</v>
      </c>
      <c r="Q271" s="1" t="str">
        <f ca="1">IFERROR(__xludf.DUMMYFUNCTION("""COMPUTED_VALUE"""),"Not at all")</f>
        <v>Not at all</v>
      </c>
      <c r="R271" s="1" t="str">
        <f ca="1">IFERROR(__xludf.DUMMYFUNCTION("""COMPUTED_VALUE"""),"Not at all")</f>
        <v>Not at all</v>
      </c>
      <c r="S271" s="1" t="str">
        <f ca="1">IFERROR(__xludf.DUMMYFUNCTION("""COMPUTED_VALUE"""),"Not at all")</f>
        <v>Not at all</v>
      </c>
      <c r="T271" s="1" t="str">
        <f ca="1">IFERROR(__xludf.DUMMYFUNCTION("""COMPUTED_VALUE"""),"Not at all")</f>
        <v>Not at all</v>
      </c>
      <c r="U271" s="1" t="str">
        <f ca="1">IFERROR(__xludf.DUMMYFUNCTION("""COMPUTED_VALUE"""),"Not at all")</f>
        <v>Not at all</v>
      </c>
      <c r="V271" s="1" t="str">
        <f ca="1">IFERROR(__xludf.DUMMYFUNCTION("""COMPUTED_VALUE"""),"Not at all")</f>
        <v>Not at all</v>
      </c>
      <c r="W271" s="1" t="str">
        <f ca="1">IFERROR(__xludf.DUMMYFUNCTION("""COMPUTED_VALUE"""),"Not at all")</f>
        <v>Not at all</v>
      </c>
      <c r="X271" s="1" t="str">
        <f ca="1">IFERROR(__xludf.DUMMYFUNCTION("""COMPUTED_VALUE"""),"Not at all")</f>
        <v>Not at all</v>
      </c>
      <c r="Y271" s="1" t="str">
        <f ca="1">IFERROR(__xludf.DUMMYFUNCTION("""COMPUTED_VALUE"""),"Quite a bit")</f>
        <v>Quite a bit</v>
      </c>
      <c r="Z271" s="1" t="str">
        <f ca="1">IFERROR(__xludf.DUMMYFUNCTION("""COMPUTED_VALUE"""),"Both")</f>
        <v>Both</v>
      </c>
      <c r="AA271" s="1" t="str">
        <f ca="1">IFERROR(__xludf.DUMMYFUNCTION("""COMPUTED_VALUE"""),"A little bit")</f>
        <v>A little bit</v>
      </c>
      <c r="AB271" s="1" t="str">
        <f ca="1">IFERROR(__xludf.DUMMYFUNCTION("""COMPUTED_VALUE"""),"Not at all")</f>
        <v>Not at all</v>
      </c>
      <c r="AC271" s="1" t="str">
        <f ca="1">IFERROR(__xludf.DUMMYFUNCTION("""COMPUTED_VALUE"""),"Not at all")</f>
        <v>Not at all</v>
      </c>
      <c r="AD271" s="1" t="str">
        <f ca="1">IFERROR(__xludf.DUMMYFUNCTION("""COMPUTED_VALUE"""),"Not at all")</f>
        <v>Not at all</v>
      </c>
      <c r="AE271" s="1" t="str">
        <f ca="1">IFERROR(__xludf.DUMMYFUNCTION("""COMPUTED_VALUE"""),"Not at all")</f>
        <v>Not at all</v>
      </c>
      <c r="AF271" s="1" t="str">
        <f ca="1">IFERROR(__xludf.DUMMYFUNCTION("""COMPUTED_VALUE"""),"Rarely")</f>
        <v>Rarely</v>
      </c>
      <c r="AG271" s="1" t="str">
        <f ca="1">IFERROR(__xludf.DUMMYFUNCTION("""COMPUTED_VALUE"""),"Sometimes")</f>
        <v>Sometimes</v>
      </c>
      <c r="AH271" s="1" t="str">
        <f ca="1">IFERROR(__xludf.DUMMYFUNCTION("""COMPUTED_VALUE"""),"Sometimes")</f>
        <v>Sometimes</v>
      </c>
      <c r="AI271" s="1" t="str">
        <f ca="1">IFERROR(__xludf.DUMMYFUNCTION("""COMPUTED_VALUE"""),"Rarely")</f>
        <v>Rarely</v>
      </c>
      <c r="AJ271" s="1" t="str">
        <f ca="1">IFERROR(__xludf.DUMMYFUNCTION("""COMPUTED_VALUE"""),"Sometimes")</f>
        <v>Sometimes</v>
      </c>
      <c r="AK271" s="1" t="str">
        <f ca="1">IFERROR(__xludf.DUMMYFUNCTION("""COMPUTED_VALUE"""),"Rarely")</f>
        <v>Rarely</v>
      </c>
      <c r="AL271" s="1" t="str">
        <f ca="1">IFERROR(__xludf.DUMMYFUNCTION("""COMPUTED_VALUE"""),"Rarely")</f>
        <v>Rarely</v>
      </c>
      <c r="AM271" s="1" t="str">
        <f ca="1">IFERROR(__xludf.DUMMYFUNCTION("""COMPUTED_VALUE"""),"Never")</f>
        <v>Never</v>
      </c>
      <c r="AN271" s="1" t="str">
        <f ca="1">IFERROR(__xludf.DUMMYFUNCTION("""COMPUTED_VALUE"""),"Rarely")</f>
        <v>Rarely</v>
      </c>
      <c r="AO271" s="1" t="str">
        <f ca="1">IFERROR(__xludf.DUMMYFUNCTION("""COMPUTED_VALUE"""),"Never")</f>
        <v>Never</v>
      </c>
      <c r="AP271" s="1" t="str">
        <f ca="1">IFERROR(__xludf.DUMMYFUNCTION("""COMPUTED_VALUE"""),"Never")</f>
        <v>Never</v>
      </c>
      <c r="AQ271" s="1" t="str">
        <f ca="1">IFERROR(__xludf.DUMMYFUNCTION("""COMPUTED_VALUE"""),"Never")</f>
        <v>Never</v>
      </c>
      <c r="AR271" s="1" t="str">
        <f ca="1">IFERROR(__xludf.DUMMYFUNCTION("""COMPUTED_VALUE"""),"Never")</f>
        <v>Never</v>
      </c>
      <c r="AS271" s="1" t="str">
        <f ca="1">IFERROR(__xludf.DUMMYFUNCTION("""COMPUTED_VALUE"""),"Neutral")</f>
        <v>Neutral</v>
      </c>
      <c r="AT271" s="1" t="str">
        <f ca="1">IFERROR(__xludf.DUMMYFUNCTION("""COMPUTED_VALUE"""),"Strongly Agree")</f>
        <v>Strongly Agree</v>
      </c>
      <c r="AU271" s="1" t="str">
        <f ca="1">IFERROR(__xludf.DUMMYFUNCTION("""COMPUTED_VALUE"""),"Disagree")</f>
        <v>Disagree</v>
      </c>
      <c r="AV271" s="1" t="str">
        <f ca="1">IFERROR(__xludf.DUMMYFUNCTION("""COMPUTED_VALUE"""),"Strongly Disagree")</f>
        <v>Strongly Disagree</v>
      </c>
      <c r="AW271" s="1" t="str">
        <f ca="1">IFERROR(__xludf.DUMMYFUNCTION("""COMPUTED_VALUE"""),"Neutral")</f>
        <v>Neutral</v>
      </c>
      <c r="AX271" s="1" t="str">
        <f ca="1">IFERROR(__xludf.DUMMYFUNCTION("""COMPUTED_VALUE"""),"Agree")</f>
        <v>Agree</v>
      </c>
      <c r="AY271" s="1" t="str">
        <f ca="1">IFERROR(__xludf.DUMMYFUNCTION("""COMPUTED_VALUE"""),"Neutral")</f>
        <v>Neutral</v>
      </c>
      <c r="AZ271" s="1" t="str">
        <f ca="1">IFERROR(__xludf.DUMMYFUNCTION("""COMPUTED_VALUE"""),"Neutral")</f>
        <v>Neutral</v>
      </c>
      <c r="BA271" s="1" t="str">
        <f ca="1">IFERROR(__xludf.DUMMYFUNCTION("""COMPUTED_VALUE"""),"Neutral")</f>
        <v>Neutral</v>
      </c>
      <c r="BB271" s="1" t="str">
        <f ca="1">IFERROR(__xludf.DUMMYFUNCTION("""COMPUTED_VALUE"""),"Neutral")</f>
        <v>Neutral</v>
      </c>
      <c r="BC271" s="1" t="str">
        <f ca="1">IFERROR(__xludf.DUMMYFUNCTION("""COMPUTED_VALUE"""),"Join in Positive/ Healthy Family Activities, Exercise")</f>
        <v>Join in Positive/ Healthy Family Activities, Exercise</v>
      </c>
      <c r="BD271" s="1" t="str">
        <f ca="1">IFERROR(__xludf.DUMMYFUNCTION("""COMPUTED_VALUE"""),"Never")</f>
        <v>Never</v>
      </c>
      <c r="BF271" s="1">
        <f t="shared" ca="1" si="0"/>
        <v>2</v>
      </c>
      <c r="BG271" s="7">
        <f t="shared" ca="1" si="1"/>
        <v>1</v>
      </c>
      <c r="BH271" s="1">
        <f t="shared" ca="1" si="2"/>
        <v>3</v>
      </c>
      <c r="BI271" s="10">
        <f t="shared" ca="1" si="3"/>
        <v>1</v>
      </c>
      <c r="BJ271" s="10">
        <f t="shared" ca="1" si="4"/>
        <v>3</v>
      </c>
      <c r="BK271" s="10">
        <f t="shared" ca="1" si="5"/>
        <v>4</v>
      </c>
      <c r="BL271" s="10">
        <f t="shared" ref="BL271:BM271" ca="1" si="1614">IF(I271="Yes",1,IF(I271="No",2))</f>
        <v>1</v>
      </c>
      <c r="BM271" s="10">
        <f t="shared" ca="1" si="1614"/>
        <v>1</v>
      </c>
      <c r="BN271" s="10">
        <f t="shared" ca="1" si="7"/>
        <v>1</v>
      </c>
      <c r="BO271" s="10">
        <f t="shared" ref="BO271:BP271" ca="1" si="1615">IF(L271="Strongly Disagree",1,IF(L271="Disagree",2,IF(L271="Neutral",3,IF(L271="Agree",4,IF(L271="Strongly Agree",5)))))</f>
        <v>1</v>
      </c>
      <c r="BP271" s="10">
        <f t="shared" ca="1" si="1615"/>
        <v>2</v>
      </c>
      <c r="BQ271" s="10">
        <f t="shared" ca="1" si="9"/>
        <v>1</v>
      </c>
      <c r="BR271" s="1">
        <f t="shared" ca="1" si="10"/>
        <v>3</v>
      </c>
      <c r="BS271" s="10">
        <f t="shared" ref="BS271:CB271" ca="1" si="1616">IF(P271="Not at all",1,IF(P271="A little bit",2,IF(P271="Moderately",3,IF(P271="Quite a bit",4,IF(P271="Extremely",5)))))</f>
        <v>2</v>
      </c>
      <c r="BT271" s="10">
        <f t="shared" ca="1" si="1616"/>
        <v>1</v>
      </c>
      <c r="BU271" s="10">
        <f t="shared" ca="1" si="1616"/>
        <v>1</v>
      </c>
      <c r="BV271" s="10">
        <f t="shared" ca="1" si="1616"/>
        <v>1</v>
      </c>
      <c r="BW271" s="10">
        <f t="shared" ca="1" si="1616"/>
        <v>1</v>
      </c>
      <c r="BX271" s="10">
        <f t="shared" ca="1" si="1616"/>
        <v>1</v>
      </c>
      <c r="BY271" s="10">
        <f t="shared" ca="1" si="1616"/>
        <v>1</v>
      </c>
      <c r="BZ271" s="10">
        <f t="shared" ca="1" si="1616"/>
        <v>1</v>
      </c>
      <c r="CA271" s="10">
        <f t="shared" ca="1" si="1616"/>
        <v>1</v>
      </c>
      <c r="CB271" s="10">
        <f t="shared" ca="1" si="1616"/>
        <v>4</v>
      </c>
      <c r="CC271" s="10">
        <f t="shared" ca="1" si="12"/>
        <v>3</v>
      </c>
      <c r="CD271" s="10">
        <f t="shared" ref="CD271:CH271" ca="1" si="1617">IF(AA271="Not at all",1,IF(AA271="A little bit",2,IF(AA271="Moderately",3,IF(AA271="Quite a bit",4,IF(AA271="Extremely",5)))))</f>
        <v>2</v>
      </c>
      <c r="CE271" s="10">
        <f t="shared" ca="1" si="1617"/>
        <v>1</v>
      </c>
      <c r="CF271" s="10">
        <f t="shared" ca="1" si="1617"/>
        <v>1</v>
      </c>
      <c r="CG271" s="10">
        <f t="shared" ca="1" si="1617"/>
        <v>1</v>
      </c>
      <c r="CH271" s="10">
        <f t="shared" ca="1" si="1617"/>
        <v>1</v>
      </c>
      <c r="CI271" s="10">
        <f t="shared" ref="CI271:CT271" ca="1" si="1618">IF(AF271="Never",1,IF(AF271="Rarely",2,IF(AF271="Sometimes",3,IF(AF271="Often",4,IF(AF271="Very Often",5)))))</f>
        <v>2</v>
      </c>
      <c r="CJ271" s="10">
        <f t="shared" ca="1" si="1618"/>
        <v>3</v>
      </c>
      <c r="CK271" s="10">
        <f t="shared" ca="1" si="1618"/>
        <v>3</v>
      </c>
      <c r="CL271" s="10">
        <f t="shared" ca="1" si="1618"/>
        <v>2</v>
      </c>
      <c r="CM271" s="10">
        <f t="shared" ca="1" si="1618"/>
        <v>3</v>
      </c>
      <c r="CN271" s="10">
        <f t="shared" ca="1" si="1618"/>
        <v>2</v>
      </c>
      <c r="CO271" s="10">
        <f t="shared" ca="1" si="1618"/>
        <v>2</v>
      </c>
      <c r="CP271" s="10">
        <f t="shared" ca="1" si="1618"/>
        <v>1</v>
      </c>
      <c r="CQ271" s="10">
        <f t="shared" ca="1" si="1618"/>
        <v>2</v>
      </c>
      <c r="CR271" s="10">
        <f t="shared" ca="1" si="1618"/>
        <v>1</v>
      </c>
      <c r="CS271" s="10">
        <f t="shared" ca="1" si="1618"/>
        <v>1</v>
      </c>
      <c r="CT271" s="10">
        <f t="shared" ca="1" si="1618"/>
        <v>1</v>
      </c>
      <c r="CU271" s="10">
        <f t="shared" ca="1" si="15"/>
        <v>1</v>
      </c>
      <c r="CV271" s="1">
        <f t="shared" ref="CV271:DE271" ca="1" si="1619">IF(AS271="Strongly Disagree",1,IF(AS271="Disagree",2,IF(AS271="Neutral",3,IF(AS271="Agree",4,IF(AS271="Strongly Agree",5)))))</f>
        <v>3</v>
      </c>
      <c r="CW271" s="1">
        <f t="shared" ca="1" si="1619"/>
        <v>5</v>
      </c>
      <c r="CX271" s="1">
        <f t="shared" ca="1" si="1619"/>
        <v>2</v>
      </c>
      <c r="CY271" s="1">
        <f t="shared" ca="1" si="1619"/>
        <v>1</v>
      </c>
      <c r="CZ271" s="1">
        <f t="shared" ca="1" si="1619"/>
        <v>3</v>
      </c>
      <c r="DA271" s="1">
        <f t="shared" ca="1" si="1619"/>
        <v>4</v>
      </c>
      <c r="DB271" s="1">
        <f t="shared" ca="1" si="1619"/>
        <v>3</v>
      </c>
      <c r="DC271" s="1">
        <f t="shared" ca="1" si="1619"/>
        <v>3</v>
      </c>
      <c r="DD271" s="1">
        <f t="shared" ca="1" si="1619"/>
        <v>3</v>
      </c>
      <c r="DE271" s="1">
        <f t="shared" ca="1" si="1619"/>
        <v>3</v>
      </c>
      <c r="DG271" s="1">
        <f t="shared" ca="1" si="17"/>
        <v>1</v>
      </c>
    </row>
    <row r="272" spans="1:111" ht="15">
      <c r="A272" s="8">
        <f ca="1">IFERROR(__xludf.DUMMYFUNCTION("""COMPUTED_VALUE"""),43815.6062440393)</f>
        <v>43815.6062440393</v>
      </c>
      <c r="B272" s="1" t="str">
        <f ca="1">IFERROR(__xludf.DUMMYFUNCTION("""COMPUTED_VALUE"""),"Yes")</f>
        <v>Yes</v>
      </c>
      <c r="C272" s="3" t="str">
        <f ca="1">IFERROR(__xludf.DUMMYFUNCTION("""COMPUTED_VALUE"""),"Sworn Officer")</f>
        <v>Sworn Officer</v>
      </c>
      <c r="D272" s="1" t="str">
        <f ca="1">IFERROR(__xludf.DUMMYFUNCTION("""COMPUTED_VALUE"""),"7-13 years")</f>
        <v>7-13 years</v>
      </c>
      <c r="E272" s="1" t="str">
        <f ca="1">IFERROR(__xludf.DUMMYFUNCTION("""COMPUTED_VALUE"""),"A little bit")</f>
        <v>A little bit</v>
      </c>
      <c r="F272" s="1" t="str">
        <f ca="1">IFERROR(__xludf.DUMMYFUNCTION("""COMPUTED_VALUE"""),"No")</f>
        <v>No</v>
      </c>
      <c r="G272" s="1" t="str">
        <f ca="1">IFERROR(__xludf.DUMMYFUNCTION("""COMPUTED_VALUE"""),"Rarely")</f>
        <v>Rarely</v>
      </c>
      <c r="H272" s="1" t="str">
        <f ca="1">IFERROR(__xludf.DUMMYFUNCTION("""COMPUTED_VALUE"""),"A little bit")</f>
        <v>A little bit</v>
      </c>
      <c r="I272" s="1" t="str">
        <f ca="1">IFERROR(__xludf.DUMMYFUNCTION("""COMPUTED_VALUE"""),"Yes")</f>
        <v>Yes</v>
      </c>
      <c r="J272" s="1" t="str">
        <f ca="1">IFERROR(__xludf.DUMMYFUNCTION("""COMPUTED_VALUE"""),"Yes")</f>
        <v>Yes</v>
      </c>
      <c r="K272" s="1" t="str">
        <f ca="1">IFERROR(__xludf.DUMMYFUNCTION("""COMPUTED_VALUE"""),"Rarely")</f>
        <v>Rarely</v>
      </c>
      <c r="L272" s="1" t="str">
        <f ca="1">IFERROR(__xludf.DUMMYFUNCTION("""COMPUTED_VALUE"""),"Neutral")</f>
        <v>Neutral</v>
      </c>
      <c r="M272" s="1" t="str">
        <f ca="1">IFERROR(__xludf.DUMMYFUNCTION("""COMPUTED_VALUE"""),"Neutral")</f>
        <v>Neutral</v>
      </c>
      <c r="N272" s="1" t="str">
        <f ca="1">IFERROR(__xludf.DUMMYFUNCTION("""COMPUTED_VALUE"""),"Not at all")</f>
        <v>Not at all</v>
      </c>
      <c r="O272" s="1" t="str">
        <f ca="1">IFERROR(__xludf.DUMMYFUNCTION("""COMPUTED_VALUE"""),"Neutral")</f>
        <v>Neutral</v>
      </c>
      <c r="P272" s="1" t="str">
        <f ca="1">IFERROR(__xludf.DUMMYFUNCTION("""COMPUTED_VALUE"""),"A little bit")</f>
        <v>A little bit</v>
      </c>
      <c r="Q272" s="1" t="str">
        <f ca="1">IFERROR(__xludf.DUMMYFUNCTION("""COMPUTED_VALUE"""),"Moderately")</f>
        <v>Moderately</v>
      </c>
      <c r="R272" s="1" t="str">
        <f ca="1">IFERROR(__xludf.DUMMYFUNCTION("""COMPUTED_VALUE"""),"Moderately")</f>
        <v>Moderately</v>
      </c>
      <c r="S272" s="1" t="str">
        <f ca="1">IFERROR(__xludf.DUMMYFUNCTION("""COMPUTED_VALUE"""),"A little bit")</f>
        <v>A little bit</v>
      </c>
      <c r="T272" s="1" t="str">
        <f ca="1">IFERROR(__xludf.DUMMYFUNCTION("""COMPUTED_VALUE"""),"A little bit")</f>
        <v>A little bit</v>
      </c>
      <c r="U272" s="1" t="str">
        <f ca="1">IFERROR(__xludf.DUMMYFUNCTION("""COMPUTED_VALUE"""),"A little bit")</f>
        <v>A little bit</v>
      </c>
      <c r="V272" s="1" t="str">
        <f ca="1">IFERROR(__xludf.DUMMYFUNCTION("""COMPUTED_VALUE"""),"A little bit")</f>
        <v>A little bit</v>
      </c>
      <c r="W272" s="1" t="str">
        <f ca="1">IFERROR(__xludf.DUMMYFUNCTION("""COMPUTED_VALUE"""),"A little bit")</f>
        <v>A little bit</v>
      </c>
      <c r="X272" s="1" t="str">
        <f ca="1">IFERROR(__xludf.DUMMYFUNCTION("""COMPUTED_VALUE"""),"Moderately")</f>
        <v>Moderately</v>
      </c>
      <c r="Y272" s="1" t="str">
        <f ca="1">IFERROR(__xludf.DUMMYFUNCTION("""COMPUTED_VALUE"""),"Quite a bit")</f>
        <v>Quite a bit</v>
      </c>
      <c r="Z272" s="1" t="str">
        <f ca="1">IFERROR(__xludf.DUMMYFUNCTION("""COMPUTED_VALUE"""),"Both")</f>
        <v>Both</v>
      </c>
      <c r="AA272" s="1" t="str">
        <f ca="1">IFERROR(__xludf.DUMMYFUNCTION("""COMPUTED_VALUE"""),"Quite a bit")</f>
        <v>Quite a bit</v>
      </c>
      <c r="AB272" s="1" t="str">
        <f ca="1">IFERROR(__xludf.DUMMYFUNCTION("""COMPUTED_VALUE"""),"A little bit")</f>
        <v>A little bit</v>
      </c>
      <c r="AC272" s="1" t="str">
        <f ca="1">IFERROR(__xludf.DUMMYFUNCTION("""COMPUTED_VALUE"""),"A little bit")</f>
        <v>A little bit</v>
      </c>
      <c r="AD272" s="1" t="str">
        <f ca="1">IFERROR(__xludf.DUMMYFUNCTION("""COMPUTED_VALUE"""),"Not at all")</f>
        <v>Not at all</v>
      </c>
      <c r="AE272" s="1" t="str">
        <f ca="1">IFERROR(__xludf.DUMMYFUNCTION("""COMPUTED_VALUE"""),"A little bit")</f>
        <v>A little bit</v>
      </c>
      <c r="AF272" s="1" t="str">
        <f ca="1">IFERROR(__xludf.DUMMYFUNCTION("""COMPUTED_VALUE"""),"Rarely")</f>
        <v>Rarely</v>
      </c>
      <c r="AG272" s="1" t="str">
        <f ca="1">IFERROR(__xludf.DUMMYFUNCTION("""COMPUTED_VALUE"""),"Sometimes")</f>
        <v>Sometimes</v>
      </c>
      <c r="AH272" s="1" t="str">
        <f ca="1">IFERROR(__xludf.DUMMYFUNCTION("""COMPUTED_VALUE"""),"Rarely")</f>
        <v>Rarely</v>
      </c>
      <c r="AI272" s="1" t="str">
        <f ca="1">IFERROR(__xludf.DUMMYFUNCTION("""COMPUTED_VALUE"""),"Sometimes")</f>
        <v>Sometimes</v>
      </c>
      <c r="AJ272" s="1" t="str">
        <f ca="1">IFERROR(__xludf.DUMMYFUNCTION("""COMPUTED_VALUE"""),"Never")</f>
        <v>Never</v>
      </c>
      <c r="AK272" s="1" t="str">
        <f ca="1">IFERROR(__xludf.DUMMYFUNCTION("""COMPUTED_VALUE"""),"Rarely")</f>
        <v>Rarely</v>
      </c>
      <c r="AL272" s="1" t="str">
        <f ca="1">IFERROR(__xludf.DUMMYFUNCTION("""COMPUTED_VALUE"""),"Sometimes")</f>
        <v>Sometimes</v>
      </c>
      <c r="AM272" s="1" t="str">
        <f ca="1">IFERROR(__xludf.DUMMYFUNCTION("""COMPUTED_VALUE"""),"Rarely")</f>
        <v>Rarely</v>
      </c>
      <c r="AN272" s="1" t="str">
        <f ca="1">IFERROR(__xludf.DUMMYFUNCTION("""COMPUTED_VALUE"""),"Sometimes")</f>
        <v>Sometimes</v>
      </c>
      <c r="AO272" s="1" t="str">
        <f ca="1">IFERROR(__xludf.DUMMYFUNCTION("""COMPUTED_VALUE"""),"Rarely")</f>
        <v>Rarely</v>
      </c>
      <c r="AP272" s="1" t="str">
        <f ca="1">IFERROR(__xludf.DUMMYFUNCTION("""COMPUTED_VALUE"""),"Never")</f>
        <v>Never</v>
      </c>
      <c r="AQ272" s="1" t="str">
        <f ca="1">IFERROR(__xludf.DUMMYFUNCTION("""COMPUTED_VALUE"""),"Never")</f>
        <v>Never</v>
      </c>
      <c r="AR272" s="1" t="str">
        <f ca="1">IFERROR(__xludf.DUMMYFUNCTION("""COMPUTED_VALUE"""),"Never")</f>
        <v>Never</v>
      </c>
      <c r="AS272" s="1" t="str">
        <f ca="1">IFERROR(__xludf.DUMMYFUNCTION("""COMPUTED_VALUE"""),"Neutral")</f>
        <v>Neutral</v>
      </c>
      <c r="AT272" s="1" t="str">
        <f ca="1">IFERROR(__xludf.DUMMYFUNCTION("""COMPUTED_VALUE"""),"Disagree")</f>
        <v>Disagree</v>
      </c>
      <c r="AU272" s="1" t="str">
        <f ca="1">IFERROR(__xludf.DUMMYFUNCTION("""COMPUTED_VALUE"""),"Agree")</f>
        <v>Agree</v>
      </c>
      <c r="AV272" s="1" t="str">
        <f ca="1">IFERROR(__xludf.DUMMYFUNCTION("""COMPUTED_VALUE"""),"Disagree")</f>
        <v>Disagree</v>
      </c>
      <c r="AW272" s="1" t="str">
        <f ca="1">IFERROR(__xludf.DUMMYFUNCTION("""COMPUTED_VALUE"""),"Neutral")</f>
        <v>Neutral</v>
      </c>
      <c r="AX272" s="1" t="str">
        <f ca="1">IFERROR(__xludf.DUMMYFUNCTION("""COMPUTED_VALUE"""),"Neutral")</f>
        <v>Neutral</v>
      </c>
      <c r="AY272" s="1" t="str">
        <f ca="1">IFERROR(__xludf.DUMMYFUNCTION("""COMPUTED_VALUE"""),"Neutral")</f>
        <v>Neutral</v>
      </c>
      <c r="AZ272" s="1" t="str">
        <f ca="1">IFERROR(__xludf.DUMMYFUNCTION("""COMPUTED_VALUE"""),"Neutral")</f>
        <v>Neutral</v>
      </c>
      <c r="BA272" s="1" t="str">
        <f ca="1">IFERROR(__xludf.DUMMYFUNCTION("""COMPUTED_VALUE"""),"Agree")</f>
        <v>Agree</v>
      </c>
      <c r="BB272" s="1" t="str">
        <f ca="1">IFERROR(__xludf.DUMMYFUNCTION("""COMPUTED_VALUE"""),"Agree")</f>
        <v>Agree</v>
      </c>
      <c r="BC272" s="1" t="str">
        <f ca="1">IFERROR(__xludf.DUMMYFUNCTION("""COMPUTED_VALUE"""),"Exercise, Talk to others outside of the department about your hard shift, Participate in Healthy Recreation/Hobbies")</f>
        <v>Exercise, Talk to others outside of the department about your hard shift, Participate in Healthy Recreation/Hobbies</v>
      </c>
      <c r="BD272" s="1" t="str">
        <f ca="1">IFERROR(__xludf.DUMMYFUNCTION("""COMPUTED_VALUE"""),"Never")</f>
        <v>Never</v>
      </c>
      <c r="BF272" s="1">
        <f t="shared" ca="1" si="0"/>
        <v>1</v>
      </c>
      <c r="BG272" s="7">
        <f t="shared" ca="1" si="1"/>
        <v>2</v>
      </c>
      <c r="BH272" s="1">
        <f t="shared" ca="1" si="2"/>
        <v>2</v>
      </c>
      <c r="BI272" s="10">
        <f t="shared" ca="1" si="3"/>
        <v>2</v>
      </c>
      <c r="BJ272" s="10">
        <f t="shared" ca="1" si="4"/>
        <v>2</v>
      </c>
      <c r="BK272" s="10">
        <f t="shared" ca="1" si="5"/>
        <v>2</v>
      </c>
      <c r="BL272" s="10">
        <f t="shared" ref="BL272:BM272" ca="1" si="1620">IF(I272="Yes",1,IF(I272="No",2))</f>
        <v>1</v>
      </c>
      <c r="BM272" s="10">
        <f t="shared" ca="1" si="1620"/>
        <v>1</v>
      </c>
      <c r="BN272" s="10">
        <f t="shared" ca="1" si="7"/>
        <v>2</v>
      </c>
      <c r="BO272" s="10">
        <f t="shared" ref="BO272:BP272" ca="1" si="1621">IF(L272="Strongly Disagree",1,IF(L272="Disagree",2,IF(L272="Neutral",3,IF(L272="Agree",4,IF(L272="Strongly Agree",5)))))</f>
        <v>3</v>
      </c>
      <c r="BP272" s="10">
        <f t="shared" ca="1" si="1621"/>
        <v>3</v>
      </c>
      <c r="BQ272" s="10">
        <f t="shared" ca="1" si="9"/>
        <v>1</v>
      </c>
      <c r="BR272" s="1">
        <f t="shared" ca="1" si="10"/>
        <v>3</v>
      </c>
      <c r="BS272" s="10">
        <f t="shared" ref="BS272:CB272" ca="1" si="1622">IF(P272="Not at all",1,IF(P272="A little bit",2,IF(P272="Moderately",3,IF(P272="Quite a bit",4,IF(P272="Extremely",5)))))</f>
        <v>2</v>
      </c>
      <c r="BT272" s="10">
        <f t="shared" ca="1" si="1622"/>
        <v>3</v>
      </c>
      <c r="BU272" s="10">
        <f t="shared" ca="1" si="1622"/>
        <v>3</v>
      </c>
      <c r="BV272" s="10">
        <f t="shared" ca="1" si="1622"/>
        <v>2</v>
      </c>
      <c r="BW272" s="10">
        <f t="shared" ca="1" si="1622"/>
        <v>2</v>
      </c>
      <c r="BX272" s="10">
        <f t="shared" ca="1" si="1622"/>
        <v>2</v>
      </c>
      <c r="BY272" s="10">
        <f t="shared" ca="1" si="1622"/>
        <v>2</v>
      </c>
      <c r="BZ272" s="10">
        <f t="shared" ca="1" si="1622"/>
        <v>2</v>
      </c>
      <c r="CA272" s="10">
        <f t="shared" ca="1" si="1622"/>
        <v>3</v>
      </c>
      <c r="CB272" s="10">
        <f t="shared" ca="1" si="1622"/>
        <v>4</v>
      </c>
      <c r="CC272" s="10">
        <f t="shared" ca="1" si="12"/>
        <v>3</v>
      </c>
      <c r="CD272" s="10">
        <f t="shared" ref="CD272:CH272" ca="1" si="1623">IF(AA272="Not at all",1,IF(AA272="A little bit",2,IF(AA272="Moderately",3,IF(AA272="Quite a bit",4,IF(AA272="Extremely",5)))))</f>
        <v>4</v>
      </c>
      <c r="CE272" s="10">
        <f t="shared" ca="1" si="1623"/>
        <v>2</v>
      </c>
      <c r="CF272" s="10">
        <f t="shared" ca="1" si="1623"/>
        <v>2</v>
      </c>
      <c r="CG272" s="10">
        <f t="shared" ca="1" si="1623"/>
        <v>1</v>
      </c>
      <c r="CH272" s="10">
        <f t="shared" ca="1" si="1623"/>
        <v>2</v>
      </c>
      <c r="CI272" s="10">
        <f t="shared" ref="CI272:CT272" ca="1" si="1624">IF(AF272="Never",1,IF(AF272="Rarely",2,IF(AF272="Sometimes",3,IF(AF272="Often",4,IF(AF272="Very Often",5)))))</f>
        <v>2</v>
      </c>
      <c r="CJ272" s="10">
        <f t="shared" ca="1" si="1624"/>
        <v>3</v>
      </c>
      <c r="CK272" s="10">
        <f t="shared" ca="1" si="1624"/>
        <v>2</v>
      </c>
      <c r="CL272" s="10">
        <f t="shared" ca="1" si="1624"/>
        <v>3</v>
      </c>
      <c r="CM272" s="10">
        <f t="shared" ca="1" si="1624"/>
        <v>1</v>
      </c>
      <c r="CN272" s="10">
        <f t="shared" ca="1" si="1624"/>
        <v>2</v>
      </c>
      <c r="CO272" s="10">
        <f t="shared" ca="1" si="1624"/>
        <v>3</v>
      </c>
      <c r="CP272" s="10">
        <f t="shared" ca="1" si="1624"/>
        <v>2</v>
      </c>
      <c r="CQ272" s="10">
        <f t="shared" ca="1" si="1624"/>
        <v>3</v>
      </c>
      <c r="CR272" s="10">
        <f t="shared" ca="1" si="1624"/>
        <v>2</v>
      </c>
      <c r="CS272" s="10">
        <f t="shared" ca="1" si="1624"/>
        <v>1</v>
      </c>
      <c r="CT272" s="10">
        <f t="shared" ca="1" si="1624"/>
        <v>1</v>
      </c>
      <c r="CU272" s="10">
        <f t="shared" ca="1" si="15"/>
        <v>1</v>
      </c>
      <c r="CV272" s="1">
        <f t="shared" ref="CV272:DE272" ca="1" si="1625">IF(AS272="Strongly Disagree",1,IF(AS272="Disagree",2,IF(AS272="Neutral",3,IF(AS272="Agree",4,IF(AS272="Strongly Agree",5)))))</f>
        <v>3</v>
      </c>
      <c r="CW272" s="1">
        <f t="shared" ca="1" si="1625"/>
        <v>2</v>
      </c>
      <c r="CX272" s="1">
        <f t="shared" ca="1" si="1625"/>
        <v>4</v>
      </c>
      <c r="CY272" s="1">
        <f t="shared" ca="1" si="1625"/>
        <v>2</v>
      </c>
      <c r="CZ272" s="1">
        <f t="shared" ca="1" si="1625"/>
        <v>3</v>
      </c>
      <c r="DA272" s="1">
        <f t="shared" ca="1" si="1625"/>
        <v>3</v>
      </c>
      <c r="DB272" s="1">
        <f t="shared" ca="1" si="1625"/>
        <v>3</v>
      </c>
      <c r="DC272" s="1">
        <f t="shared" ca="1" si="1625"/>
        <v>3</v>
      </c>
      <c r="DD272" s="1">
        <f t="shared" ca="1" si="1625"/>
        <v>4</v>
      </c>
      <c r="DE272" s="1">
        <f t="shared" ca="1" si="1625"/>
        <v>4</v>
      </c>
      <c r="DG272" s="1">
        <f t="shared" ca="1" si="17"/>
        <v>1</v>
      </c>
    </row>
    <row r="273" spans="1:111" ht="15">
      <c r="A273" s="8">
        <f ca="1">IFERROR(__xludf.DUMMYFUNCTION("""COMPUTED_VALUE"""),43815.6064545949)</f>
        <v>43815.606454594898</v>
      </c>
      <c r="B273" s="1" t="str">
        <f ca="1">IFERROR(__xludf.DUMMYFUNCTION("""COMPUTED_VALUE"""),"Yes")</f>
        <v>Yes</v>
      </c>
      <c r="C273" s="3" t="str">
        <f ca="1">IFERROR(__xludf.DUMMYFUNCTION("""COMPUTED_VALUE"""),"Law Enforcement Professional  (Dispatch or other Civilian Department Member )")</f>
        <v>Law Enforcement Professional  (Dispatch or other Civilian Department Member )</v>
      </c>
      <c r="D273" s="1" t="str">
        <f ca="1">IFERROR(__xludf.DUMMYFUNCTION("""COMPUTED_VALUE"""),"14-20 years")</f>
        <v>14-20 years</v>
      </c>
      <c r="E273" s="1" t="str">
        <f ca="1">IFERROR(__xludf.DUMMYFUNCTION("""COMPUTED_VALUE"""),"Moderately")</f>
        <v>Moderately</v>
      </c>
      <c r="F273" s="1" t="str">
        <f ca="1">IFERROR(__xludf.DUMMYFUNCTION("""COMPUTED_VALUE"""),"No")</f>
        <v>No</v>
      </c>
      <c r="G273" s="1" t="str">
        <f ca="1">IFERROR(__xludf.DUMMYFUNCTION("""COMPUTED_VALUE"""),"Sometimes")</f>
        <v>Sometimes</v>
      </c>
      <c r="H273" s="1" t="str">
        <f ca="1">IFERROR(__xludf.DUMMYFUNCTION("""COMPUTED_VALUE"""),"A little bit")</f>
        <v>A little bit</v>
      </c>
      <c r="I273" s="1" t="str">
        <f ca="1">IFERROR(__xludf.DUMMYFUNCTION("""COMPUTED_VALUE"""),"Yes")</f>
        <v>Yes</v>
      </c>
      <c r="J273" s="1" t="str">
        <f ca="1">IFERROR(__xludf.DUMMYFUNCTION("""COMPUTED_VALUE"""),"No")</f>
        <v>No</v>
      </c>
      <c r="K273" s="1" t="str">
        <f ca="1">IFERROR(__xludf.DUMMYFUNCTION("""COMPUTED_VALUE"""),"Sometimes")</f>
        <v>Sometimes</v>
      </c>
      <c r="L273" s="1" t="str">
        <f ca="1">IFERROR(__xludf.DUMMYFUNCTION("""COMPUTED_VALUE"""),"Neutral")</f>
        <v>Neutral</v>
      </c>
      <c r="M273" s="1" t="str">
        <f ca="1">IFERROR(__xludf.DUMMYFUNCTION("""COMPUTED_VALUE"""),"Disagree")</f>
        <v>Disagree</v>
      </c>
      <c r="N273" s="1" t="str">
        <f ca="1">IFERROR(__xludf.DUMMYFUNCTION("""COMPUTED_VALUE"""),"A little bit")</f>
        <v>A little bit</v>
      </c>
      <c r="O273" s="1" t="str">
        <f ca="1">IFERROR(__xludf.DUMMYFUNCTION("""COMPUTED_VALUE"""),"Agree")</f>
        <v>Agree</v>
      </c>
      <c r="P273" s="1" t="str">
        <f ca="1">IFERROR(__xludf.DUMMYFUNCTION("""COMPUTED_VALUE"""),"Quite a bit")</f>
        <v>Quite a bit</v>
      </c>
      <c r="Q273" s="1" t="str">
        <f ca="1">IFERROR(__xludf.DUMMYFUNCTION("""COMPUTED_VALUE"""),"Quite a bit")</f>
        <v>Quite a bit</v>
      </c>
      <c r="R273" s="1" t="str">
        <f ca="1">IFERROR(__xludf.DUMMYFUNCTION("""COMPUTED_VALUE"""),"Quite a bit")</f>
        <v>Quite a bit</v>
      </c>
      <c r="S273" s="1" t="str">
        <f ca="1">IFERROR(__xludf.DUMMYFUNCTION("""COMPUTED_VALUE"""),"Moderately")</f>
        <v>Moderately</v>
      </c>
      <c r="T273" s="1" t="str">
        <f ca="1">IFERROR(__xludf.DUMMYFUNCTION("""COMPUTED_VALUE"""),"Moderately")</f>
        <v>Moderately</v>
      </c>
      <c r="U273" s="1" t="str">
        <f ca="1">IFERROR(__xludf.DUMMYFUNCTION("""COMPUTED_VALUE"""),"A little bit")</f>
        <v>A little bit</v>
      </c>
      <c r="V273" s="1" t="str">
        <f ca="1">IFERROR(__xludf.DUMMYFUNCTION("""COMPUTED_VALUE"""),"Moderately")</f>
        <v>Moderately</v>
      </c>
      <c r="W273" s="1" t="str">
        <f ca="1">IFERROR(__xludf.DUMMYFUNCTION("""COMPUTED_VALUE"""),"A little bit")</f>
        <v>A little bit</v>
      </c>
      <c r="X273" s="1" t="str">
        <f ca="1">IFERROR(__xludf.DUMMYFUNCTION("""COMPUTED_VALUE"""),"A little bit")</f>
        <v>A little bit</v>
      </c>
      <c r="Y273" s="1" t="str">
        <f ca="1">IFERROR(__xludf.DUMMYFUNCTION("""COMPUTED_VALUE"""),"Moderately")</f>
        <v>Moderately</v>
      </c>
      <c r="Z273" s="1" t="str">
        <f ca="1">IFERROR(__xludf.DUMMYFUNCTION("""COMPUTED_VALUE"""),"Negatively")</f>
        <v>Negatively</v>
      </c>
      <c r="AA273" s="1" t="str">
        <f ca="1">IFERROR(__xludf.DUMMYFUNCTION("""COMPUTED_VALUE"""),"Moderately")</f>
        <v>Moderately</v>
      </c>
      <c r="AB273" s="1" t="str">
        <f ca="1">IFERROR(__xludf.DUMMYFUNCTION("""COMPUTED_VALUE"""),"Quite a bit")</f>
        <v>Quite a bit</v>
      </c>
      <c r="AC273" s="1" t="str">
        <f ca="1">IFERROR(__xludf.DUMMYFUNCTION("""COMPUTED_VALUE"""),"Quite a bit")</f>
        <v>Quite a bit</v>
      </c>
      <c r="AD273" s="1" t="str">
        <f ca="1">IFERROR(__xludf.DUMMYFUNCTION("""COMPUTED_VALUE"""),"A little bit")</f>
        <v>A little bit</v>
      </c>
      <c r="AE273" s="1" t="str">
        <f ca="1">IFERROR(__xludf.DUMMYFUNCTION("""COMPUTED_VALUE"""),"Not at all")</f>
        <v>Not at all</v>
      </c>
      <c r="AF273" s="1" t="str">
        <f ca="1">IFERROR(__xludf.DUMMYFUNCTION("""COMPUTED_VALUE"""),"Sometimes")</f>
        <v>Sometimes</v>
      </c>
      <c r="AG273" s="1" t="str">
        <f ca="1">IFERROR(__xludf.DUMMYFUNCTION("""COMPUTED_VALUE"""),"Rarely")</f>
        <v>Rarely</v>
      </c>
      <c r="AH273" s="1" t="str">
        <f ca="1">IFERROR(__xludf.DUMMYFUNCTION("""COMPUTED_VALUE"""),"Never")</f>
        <v>Never</v>
      </c>
      <c r="AI273" s="1" t="str">
        <f ca="1">IFERROR(__xludf.DUMMYFUNCTION("""COMPUTED_VALUE"""),"Sometimes")</f>
        <v>Sometimes</v>
      </c>
      <c r="AJ273" s="1" t="str">
        <f ca="1">IFERROR(__xludf.DUMMYFUNCTION("""COMPUTED_VALUE"""),"Sometimes")</f>
        <v>Sometimes</v>
      </c>
      <c r="AK273" s="1" t="str">
        <f ca="1">IFERROR(__xludf.DUMMYFUNCTION("""COMPUTED_VALUE"""),"Sometimes")</f>
        <v>Sometimes</v>
      </c>
      <c r="AL273" s="1" t="str">
        <f ca="1">IFERROR(__xludf.DUMMYFUNCTION("""COMPUTED_VALUE"""),"Sometimes")</f>
        <v>Sometimes</v>
      </c>
      <c r="AM273" s="1" t="str">
        <f ca="1">IFERROR(__xludf.DUMMYFUNCTION("""COMPUTED_VALUE"""),"Sometimes")</f>
        <v>Sometimes</v>
      </c>
      <c r="AN273" s="1" t="str">
        <f ca="1">IFERROR(__xludf.DUMMYFUNCTION("""COMPUTED_VALUE"""),"Sometimes")</f>
        <v>Sometimes</v>
      </c>
      <c r="AO273" s="1" t="str">
        <f ca="1">IFERROR(__xludf.DUMMYFUNCTION("""COMPUTED_VALUE"""),"Rarely")</f>
        <v>Rarely</v>
      </c>
      <c r="AP273" s="1" t="str">
        <f ca="1">IFERROR(__xludf.DUMMYFUNCTION("""COMPUTED_VALUE"""),"Rarely")</f>
        <v>Rarely</v>
      </c>
      <c r="AQ273" s="1" t="str">
        <f ca="1">IFERROR(__xludf.DUMMYFUNCTION("""COMPUTED_VALUE"""),"Never")</f>
        <v>Never</v>
      </c>
      <c r="AR273" s="1" t="str">
        <f ca="1">IFERROR(__xludf.DUMMYFUNCTION("""COMPUTED_VALUE"""),"Never")</f>
        <v>Never</v>
      </c>
      <c r="AS273" s="1" t="str">
        <f ca="1">IFERROR(__xludf.DUMMYFUNCTION("""COMPUTED_VALUE"""),"Neutral")</f>
        <v>Neutral</v>
      </c>
      <c r="AT273" s="1" t="str">
        <f ca="1">IFERROR(__xludf.DUMMYFUNCTION("""COMPUTED_VALUE"""),"Strongly Agree")</f>
        <v>Strongly Agree</v>
      </c>
      <c r="AU273" s="1" t="str">
        <f ca="1">IFERROR(__xludf.DUMMYFUNCTION("""COMPUTED_VALUE"""),"Neutral")</f>
        <v>Neutral</v>
      </c>
      <c r="AV273" s="1" t="str">
        <f ca="1">IFERROR(__xludf.DUMMYFUNCTION("""COMPUTED_VALUE"""),"Disagree")</f>
        <v>Disagree</v>
      </c>
      <c r="AW273" s="1" t="str">
        <f ca="1">IFERROR(__xludf.DUMMYFUNCTION("""COMPUTED_VALUE"""),"Neutral")</f>
        <v>Neutral</v>
      </c>
      <c r="AX273" s="1" t="str">
        <f ca="1">IFERROR(__xludf.DUMMYFUNCTION("""COMPUTED_VALUE"""),"Disagree")</f>
        <v>Disagree</v>
      </c>
      <c r="AY273" s="1" t="str">
        <f ca="1">IFERROR(__xludf.DUMMYFUNCTION("""COMPUTED_VALUE"""),"Disagree")</f>
        <v>Disagree</v>
      </c>
      <c r="AZ273" s="1" t="str">
        <f ca="1">IFERROR(__xludf.DUMMYFUNCTION("""COMPUTED_VALUE"""),"Agree")</f>
        <v>Agree</v>
      </c>
      <c r="BA273" s="1" t="str">
        <f ca="1">IFERROR(__xludf.DUMMYFUNCTION("""COMPUTED_VALUE"""),"Neutral")</f>
        <v>Neutral</v>
      </c>
      <c r="BB273" s="1" t="str">
        <f ca="1">IFERROR(__xludf.DUMMYFUNCTION("""COMPUTED_VALUE"""),"Disagree")</f>
        <v>Disagree</v>
      </c>
      <c r="BC273" s="1" t="str">
        <f ca="1">IFERROR(__xludf.DUMMYFUNCTION("""COMPUTED_VALUE"""),"Isolate Yourself, Join in Positive/ Healthy Family Activities, Talk to others outside of the department about your hard shift, Participate in Healthy Recreation/Hobbies, Talk to only those inside the department about your hard shift")</f>
        <v>Isolate Yourself, Join in Positive/ Healthy Family Activities, Talk to others outside of the department about your hard shift, Participate in Healthy Recreation/Hobbies, Talk to only those inside the department about your hard shift</v>
      </c>
      <c r="BD273" s="1" t="str">
        <f ca="1">IFERROR(__xludf.DUMMYFUNCTION("""COMPUTED_VALUE"""),"Never")</f>
        <v>Never</v>
      </c>
      <c r="BF273" s="1">
        <f t="shared" ca="1" si="0"/>
        <v>2</v>
      </c>
      <c r="BG273" s="7">
        <f t="shared" ca="1" si="1"/>
        <v>3</v>
      </c>
      <c r="BH273" s="1">
        <f t="shared" ca="1" si="2"/>
        <v>3</v>
      </c>
      <c r="BI273" s="10">
        <f t="shared" ca="1" si="3"/>
        <v>2</v>
      </c>
      <c r="BJ273" s="10">
        <f t="shared" ca="1" si="4"/>
        <v>3</v>
      </c>
      <c r="BK273" s="10">
        <f t="shared" ca="1" si="5"/>
        <v>2</v>
      </c>
      <c r="BL273" s="10">
        <f t="shared" ref="BL273:BM273" ca="1" si="1626">IF(I273="Yes",1,IF(I273="No",2))</f>
        <v>1</v>
      </c>
      <c r="BM273" s="10">
        <f t="shared" ca="1" si="1626"/>
        <v>2</v>
      </c>
      <c r="BN273" s="10">
        <f t="shared" ca="1" si="7"/>
        <v>3</v>
      </c>
      <c r="BO273" s="10">
        <f t="shared" ref="BO273:BP273" ca="1" si="1627">IF(L273="Strongly Disagree",1,IF(L273="Disagree",2,IF(L273="Neutral",3,IF(L273="Agree",4,IF(L273="Strongly Agree",5)))))</f>
        <v>3</v>
      </c>
      <c r="BP273" s="10">
        <f t="shared" ca="1" si="1627"/>
        <v>2</v>
      </c>
      <c r="BQ273" s="10">
        <f t="shared" ca="1" si="9"/>
        <v>2</v>
      </c>
      <c r="BR273" s="1">
        <f t="shared" ca="1" si="10"/>
        <v>4</v>
      </c>
      <c r="BS273" s="10">
        <f t="shared" ref="BS273:CB273" ca="1" si="1628">IF(P273="Not at all",1,IF(P273="A little bit",2,IF(P273="Moderately",3,IF(P273="Quite a bit",4,IF(P273="Extremely",5)))))</f>
        <v>4</v>
      </c>
      <c r="BT273" s="10">
        <f t="shared" ca="1" si="1628"/>
        <v>4</v>
      </c>
      <c r="BU273" s="10">
        <f t="shared" ca="1" si="1628"/>
        <v>4</v>
      </c>
      <c r="BV273" s="10">
        <f t="shared" ca="1" si="1628"/>
        <v>3</v>
      </c>
      <c r="BW273" s="10">
        <f t="shared" ca="1" si="1628"/>
        <v>3</v>
      </c>
      <c r="BX273" s="10">
        <f t="shared" ca="1" si="1628"/>
        <v>2</v>
      </c>
      <c r="BY273" s="10">
        <f t="shared" ca="1" si="1628"/>
        <v>3</v>
      </c>
      <c r="BZ273" s="10">
        <f t="shared" ca="1" si="1628"/>
        <v>2</v>
      </c>
      <c r="CA273" s="10">
        <f t="shared" ca="1" si="1628"/>
        <v>2</v>
      </c>
      <c r="CB273" s="10">
        <f t="shared" ca="1" si="1628"/>
        <v>3</v>
      </c>
      <c r="CC273" s="10">
        <f t="shared" ca="1" si="12"/>
        <v>1</v>
      </c>
      <c r="CD273" s="10">
        <f t="shared" ref="CD273:CH273" ca="1" si="1629">IF(AA273="Not at all",1,IF(AA273="A little bit",2,IF(AA273="Moderately",3,IF(AA273="Quite a bit",4,IF(AA273="Extremely",5)))))</f>
        <v>3</v>
      </c>
      <c r="CE273" s="10">
        <f t="shared" ca="1" si="1629"/>
        <v>4</v>
      </c>
      <c r="CF273" s="10">
        <f t="shared" ca="1" si="1629"/>
        <v>4</v>
      </c>
      <c r="CG273" s="10">
        <f t="shared" ca="1" si="1629"/>
        <v>2</v>
      </c>
      <c r="CH273" s="10">
        <f t="shared" ca="1" si="1629"/>
        <v>1</v>
      </c>
      <c r="CI273" s="10">
        <f t="shared" ref="CI273:CT273" ca="1" si="1630">IF(AF273="Never",1,IF(AF273="Rarely",2,IF(AF273="Sometimes",3,IF(AF273="Often",4,IF(AF273="Very Often",5)))))</f>
        <v>3</v>
      </c>
      <c r="CJ273" s="10">
        <f t="shared" ca="1" si="1630"/>
        <v>2</v>
      </c>
      <c r="CK273" s="10">
        <f t="shared" ca="1" si="1630"/>
        <v>1</v>
      </c>
      <c r="CL273" s="10">
        <f t="shared" ca="1" si="1630"/>
        <v>3</v>
      </c>
      <c r="CM273" s="10">
        <f t="shared" ca="1" si="1630"/>
        <v>3</v>
      </c>
      <c r="CN273" s="10">
        <f t="shared" ca="1" si="1630"/>
        <v>3</v>
      </c>
      <c r="CO273" s="10">
        <f t="shared" ca="1" si="1630"/>
        <v>3</v>
      </c>
      <c r="CP273" s="10">
        <f t="shared" ca="1" si="1630"/>
        <v>3</v>
      </c>
      <c r="CQ273" s="10">
        <f t="shared" ca="1" si="1630"/>
        <v>3</v>
      </c>
      <c r="CR273" s="10">
        <f t="shared" ca="1" si="1630"/>
        <v>2</v>
      </c>
      <c r="CS273" s="10">
        <f t="shared" ca="1" si="1630"/>
        <v>2</v>
      </c>
      <c r="CT273" s="10">
        <f t="shared" ca="1" si="1630"/>
        <v>1</v>
      </c>
      <c r="CU273" s="10">
        <f t="shared" ca="1" si="15"/>
        <v>1</v>
      </c>
      <c r="CV273" s="1">
        <f t="shared" ref="CV273:DE273" ca="1" si="1631">IF(AS273="Strongly Disagree",1,IF(AS273="Disagree",2,IF(AS273="Neutral",3,IF(AS273="Agree",4,IF(AS273="Strongly Agree",5)))))</f>
        <v>3</v>
      </c>
      <c r="CW273" s="1">
        <f t="shared" ca="1" si="1631"/>
        <v>5</v>
      </c>
      <c r="CX273" s="1">
        <f t="shared" ca="1" si="1631"/>
        <v>3</v>
      </c>
      <c r="CY273" s="1">
        <f t="shared" ca="1" si="1631"/>
        <v>2</v>
      </c>
      <c r="CZ273" s="1">
        <f t="shared" ca="1" si="1631"/>
        <v>3</v>
      </c>
      <c r="DA273" s="1">
        <f t="shared" ca="1" si="1631"/>
        <v>2</v>
      </c>
      <c r="DB273" s="1">
        <f t="shared" ca="1" si="1631"/>
        <v>2</v>
      </c>
      <c r="DC273" s="1">
        <f t="shared" ca="1" si="1631"/>
        <v>4</v>
      </c>
      <c r="DD273" s="1">
        <f t="shared" ca="1" si="1631"/>
        <v>3</v>
      </c>
      <c r="DE273" s="1">
        <f t="shared" ca="1" si="1631"/>
        <v>2</v>
      </c>
      <c r="DG273" s="1">
        <f t="shared" ca="1" si="17"/>
        <v>1</v>
      </c>
    </row>
    <row r="274" spans="1:111" ht="15">
      <c r="A274" s="8">
        <f ca="1">IFERROR(__xludf.DUMMYFUNCTION("""COMPUTED_VALUE"""),43815.6078587847)</f>
        <v>43815.607858784701</v>
      </c>
      <c r="B274" s="1" t="str">
        <f ca="1">IFERROR(__xludf.DUMMYFUNCTION("""COMPUTED_VALUE"""),"Yes")</f>
        <v>Yes</v>
      </c>
      <c r="C274" s="3" t="str">
        <f ca="1">IFERROR(__xludf.DUMMYFUNCTION("""COMPUTED_VALUE"""),"Sworn Officer")</f>
        <v>Sworn Officer</v>
      </c>
      <c r="D274" s="1" t="str">
        <f ca="1">IFERROR(__xludf.DUMMYFUNCTION("""COMPUTED_VALUE"""),"7-13 years")</f>
        <v>7-13 years</v>
      </c>
      <c r="E274" s="1" t="str">
        <f ca="1">IFERROR(__xludf.DUMMYFUNCTION("""COMPUTED_VALUE"""),"A little bit")</f>
        <v>A little bit</v>
      </c>
      <c r="F274" s="1" t="str">
        <f ca="1">IFERROR(__xludf.DUMMYFUNCTION("""COMPUTED_VALUE"""),"Yes")</f>
        <v>Yes</v>
      </c>
      <c r="G274" s="1" t="str">
        <f ca="1">IFERROR(__xludf.DUMMYFUNCTION("""COMPUTED_VALUE"""),"Rarely")</f>
        <v>Rarely</v>
      </c>
      <c r="H274" s="1" t="str">
        <f ca="1">IFERROR(__xludf.DUMMYFUNCTION("""COMPUTED_VALUE"""),"Not at all")</f>
        <v>Not at all</v>
      </c>
      <c r="I274" s="1" t="str">
        <f ca="1">IFERROR(__xludf.DUMMYFUNCTION("""COMPUTED_VALUE"""),"No")</f>
        <v>No</v>
      </c>
      <c r="J274" s="1" t="str">
        <f ca="1">IFERROR(__xludf.DUMMYFUNCTION("""COMPUTED_VALUE"""),"Yes")</f>
        <v>Yes</v>
      </c>
      <c r="K274" s="1" t="str">
        <f ca="1">IFERROR(__xludf.DUMMYFUNCTION("""COMPUTED_VALUE"""),"Never")</f>
        <v>Never</v>
      </c>
      <c r="L274" s="1" t="str">
        <f ca="1">IFERROR(__xludf.DUMMYFUNCTION("""COMPUTED_VALUE"""),"Neutral")</f>
        <v>Neutral</v>
      </c>
      <c r="M274" s="1" t="str">
        <f ca="1">IFERROR(__xludf.DUMMYFUNCTION("""COMPUTED_VALUE"""),"Disagree")</f>
        <v>Disagree</v>
      </c>
      <c r="N274" s="1" t="str">
        <f ca="1">IFERROR(__xludf.DUMMYFUNCTION("""COMPUTED_VALUE"""),"Not at all")</f>
        <v>Not at all</v>
      </c>
      <c r="O274" s="1" t="str">
        <f ca="1">IFERROR(__xludf.DUMMYFUNCTION("""COMPUTED_VALUE"""),"Agree")</f>
        <v>Agree</v>
      </c>
      <c r="P274" s="1" t="str">
        <f ca="1">IFERROR(__xludf.DUMMYFUNCTION("""COMPUTED_VALUE"""),"Quite a bit")</f>
        <v>Quite a bit</v>
      </c>
      <c r="Q274" s="1" t="str">
        <f ca="1">IFERROR(__xludf.DUMMYFUNCTION("""COMPUTED_VALUE"""),"Moderately")</f>
        <v>Moderately</v>
      </c>
      <c r="R274" s="1" t="str">
        <f ca="1">IFERROR(__xludf.DUMMYFUNCTION("""COMPUTED_VALUE"""),"Moderately")</f>
        <v>Moderately</v>
      </c>
      <c r="S274" s="1" t="str">
        <f ca="1">IFERROR(__xludf.DUMMYFUNCTION("""COMPUTED_VALUE"""),"Moderately")</f>
        <v>Moderately</v>
      </c>
      <c r="T274" s="1" t="str">
        <f ca="1">IFERROR(__xludf.DUMMYFUNCTION("""COMPUTED_VALUE"""),"Not at all")</f>
        <v>Not at all</v>
      </c>
      <c r="U274" s="1" t="str">
        <f ca="1">IFERROR(__xludf.DUMMYFUNCTION("""COMPUTED_VALUE"""),"Not at all")</f>
        <v>Not at all</v>
      </c>
      <c r="V274" s="1" t="str">
        <f ca="1">IFERROR(__xludf.DUMMYFUNCTION("""COMPUTED_VALUE"""),"Quite a bit")</f>
        <v>Quite a bit</v>
      </c>
      <c r="W274" s="1" t="str">
        <f ca="1">IFERROR(__xludf.DUMMYFUNCTION("""COMPUTED_VALUE"""),"Quite a bit")</f>
        <v>Quite a bit</v>
      </c>
      <c r="X274" s="1" t="str">
        <f ca="1">IFERROR(__xludf.DUMMYFUNCTION("""COMPUTED_VALUE"""),"Quite a bit")</f>
        <v>Quite a bit</v>
      </c>
      <c r="Y274" s="1" t="str">
        <f ca="1">IFERROR(__xludf.DUMMYFUNCTION("""COMPUTED_VALUE"""),"Quite a bit")</f>
        <v>Quite a bit</v>
      </c>
      <c r="Z274" s="1" t="str">
        <f ca="1">IFERROR(__xludf.DUMMYFUNCTION("""COMPUTED_VALUE"""),"Negatively")</f>
        <v>Negatively</v>
      </c>
      <c r="AA274" s="1" t="str">
        <f ca="1">IFERROR(__xludf.DUMMYFUNCTION("""COMPUTED_VALUE"""),"Quite a bit")</f>
        <v>Quite a bit</v>
      </c>
      <c r="AB274" s="1" t="str">
        <f ca="1">IFERROR(__xludf.DUMMYFUNCTION("""COMPUTED_VALUE"""),"A little bit")</f>
        <v>A little bit</v>
      </c>
      <c r="AC274" s="1" t="str">
        <f ca="1">IFERROR(__xludf.DUMMYFUNCTION("""COMPUTED_VALUE"""),"A little bit")</f>
        <v>A little bit</v>
      </c>
      <c r="AD274" s="1" t="str">
        <f ca="1">IFERROR(__xludf.DUMMYFUNCTION("""COMPUTED_VALUE"""),"Not at all")</f>
        <v>Not at all</v>
      </c>
      <c r="AE274" s="1" t="str">
        <f ca="1">IFERROR(__xludf.DUMMYFUNCTION("""COMPUTED_VALUE"""),"Not at all")</f>
        <v>Not at all</v>
      </c>
      <c r="AF274" s="1" t="str">
        <f ca="1">IFERROR(__xludf.DUMMYFUNCTION("""COMPUTED_VALUE"""),"Sometimes")</f>
        <v>Sometimes</v>
      </c>
      <c r="AG274" s="1" t="str">
        <f ca="1">IFERROR(__xludf.DUMMYFUNCTION("""COMPUTED_VALUE"""),"Often")</f>
        <v>Often</v>
      </c>
      <c r="AH274" s="1" t="str">
        <f ca="1">IFERROR(__xludf.DUMMYFUNCTION("""COMPUTED_VALUE"""),"Rarely")</f>
        <v>Rarely</v>
      </c>
      <c r="AI274" s="1" t="str">
        <f ca="1">IFERROR(__xludf.DUMMYFUNCTION("""COMPUTED_VALUE"""),"Very Often")</f>
        <v>Very Often</v>
      </c>
      <c r="AJ274" s="1" t="str">
        <f ca="1">IFERROR(__xludf.DUMMYFUNCTION("""COMPUTED_VALUE"""),"Sometimes")</f>
        <v>Sometimes</v>
      </c>
      <c r="AK274" s="1" t="str">
        <f ca="1">IFERROR(__xludf.DUMMYFUNCTION("""COMPUTED_VALUE"""),"Sometimes")</f>
        <v>Sometimes</v>
      </c>
      <c r="AL274" s="1" t="str">
        <f ca="1">IFERROR(__xludf.DUMMYFUNCTION("""COMPUTED_VALUE"""),"Sometimes")</f>
        <v>Sometimes</v>
      </c>
      <c r="AM274" s="1" t="str">
        <f ca="1">IFERROR(__xludf.DUMMYFUNCTION("""COMPUTED_VALUE"""),"Rarely")</f>
        <v>Rarely</v>
      </c>
      <c r="AN274" s="1" t="str">
        <f ca="1">IFERROR(__xludf.DUMMYFUNCTION("""COMPUTED_VALUE"""),"Sometimes")</f>
        <v>Sometimes</v>
      </c>
      <c r="AO274" s="1" t="str">
        <f ca="1">IFERROR(__xludf.DUMMYFUNCTION("""COMPUTED_VALUE"""),"Rarely")</f>
        <v>Rarely</v>
      </c>
      <c r="AP274" s="1" t="str">
        <f ca="1">IFERROR(__xludf.DUMMYFUNCTION("""COMPUTED_VALUE"""),"Rarely")</f>
        <v>Rarely</v>
      </c>
      <c r="AQ274" s="1" t="str">
        <f ca="1">IFERROR(__xludf.DUMMYFUNCTION("""COMPUTED_VALUE"""),"Never")</f>
        <v>Never</v>
      </c>
      <c r="AR274" s="1" t="str">
        <f ca="1">IFERROR(__xludf.DUMMYFUNCTION("""COMPUTED_VALUE"""),"Never")</f>
        <v>Never</v>
      </c>
      <c r="AS274" s="1" t="str">
        <f ca="1">IFERROR(__xludf.DUMMYFUNCTION("""COMPUTED_VALUE"""),"Neutral")</f>
        <v>Neutral</v>
      </c>
      <c r="AT274" s="1" t="str">
        <f ca="1">IFERROR(__xludf.DUMMYFUNCTION("""COMPUTED_VALUE"""),"Neutral")</f>
        <v>Neutral</v>
      </c>
      <c r="AU274" s="1" t="str">
        <f ca="1">IFERROR(__xludf.DUMMYFUNCTION("""COMPUTED_VALUE"""),"Neutral")</f>
        <v>Neutral</v>
      </c>
      <c r="AV274" s="1" t="str">
        <f ca="1">IFERROR(__xludf.DUMMYFUNCTION("""COMPUTED_VALUE"""),"Disagree")</f>
        <v>Disagree</v>
      </c>
      <c r="AW274" s="1" t="str">
        <f ca="1">IFERROR(__xludf.DUMMYFUNCTION("""COMPUTED_VALUE"""),"Neutral")</f>
        <v>Neutral</v>
      </c>
      <c r="AX274" s="1" t="str">
        <f ca="1">IFERROR(__xludf.DUMMYFUNCTION("""COMPUTED_VALUE"""),"Neutral")</f>
        <v>Neutral</v>
      </c>
      <c r="AY274" s="1" t="str">
        <f ca="1">IFERROR(__xludf.DUMMYFUNCTION("""COMPUTED_VALUE"""),"Neutral")</f>
        <v>Neutral</v>
      </c>
      <c r="AZ274" s="1" t="str">
        <f ca="1">IFERROR(__xludf.DUMMYFUNCTION("""COMPUTED_VALUE"""),"Disagree")</f>
        <v>Disagree</v>
      </c>
      <c r="BA274" s="1" t="str">
        <f ca="1">IFERROR(__xludf.DUMMYFUNCTION("""COMPUTED_VALUE"""),"Disagree")</f>
        <v>Disagree</v>
      </c>
      <c r="BB274" s="1" t="str">
        <f ca="1">IFERROR(__xludf.DUMMYFUNCTION("""COMPUTED_VALUE"""),"Neutral")</f>
        <v>Neutral</v>
      </c>
      <c r="BC274" s="1" t="str">
        <f ca="1">IFERROR(__xludf.DUMMYFUNCTION("""COMPUTED_VALUE"""),"Drinking Alcohol (4 or more drinks), Isolate Yourself, Exercise, Participate in Healthy Recreation/Hobbies, Talk to only those inside the department about your hard shift")</f>
        <v>Drinking Alcohol (4 or more drinks), Isolate Yourself, Exercise, Participate in Healthy Recreation/Hobbies, Talk to only those inside the department about your hard shift</v>
      </c>
      <c r="BD274" s="1" t="str">
        <f ca="1">IFERROR(__xludf.DUMMYFUNCTION("""COMPUTED_VALUE"""),"Sometimes")</f>
        <v>Sometimes</v>
      </c>
      <c r="BF274" s="1">
        <f t="shared" ca="1" si="0"/>
        <v>1</v>
      </c>
      <c r="BG274" s="7">
        <f t="shared" ca="1" si="1"/>
        <v>2</v>
      </c>
      <c r="BH274" s="1">
        <f t="shared" ca="1" si="2"/>
        <v>2</v>
      </c>
      <c r="BI274" s="10">
        <f t="shared" ca="1" si="3"/>
        <v>1</v>
      </c>
      <c r="BJ274" s="10">
        <f t="shared" ca="1" si="4"/>
        <v>2</v>
      </c>
      <c r="BK274" s="10">
        <f t="shared" ca="1" si="5"/>
        <v>1</v>
      </c>
      <c r="BL274" s="10">
        <f t="shared" ref="BL274:BM274" ca="1" si="1632">IF(I274="Yes",1,IF(I274="No",2))</f>
        <v>2</v>
      </c>
      <c r="BM274" s="10">
        <f t="shared" ca="1" si="1632"/>
        <v>1</v>
      </c>
      <c r="BN274" s="10">
        <f t="shared" ca="1" si="7"/>
        <v>1</v>
      </c>
      <c r="BO274" s="10">
        <f t="shared" ref="BO274:BP274" ca="1" si="1633">IF(L274="Strongly Disagree",1,IF(L274="Disagree",2,IF(L274="Neutral",3,IF(L274="Agree",4,IF(L274="Strongly Agree",5)))))</f>
        <v>3</v>
      </c>
      <c r="BP274" s="10">
        <f t="shared" ca="1" si="1633"/>
        <v>2</v>
      </c>
      <c r="BQ274" s="10">
        <f t="shared" ca="1" si="9"/>
        <v>1</v>
      </c>
      <c r="BR274" s="1">
        <f t="shared" ca="1" si="10"/>
        <v>4</v>
      </c>
      <c r="BS274" s="10">
        <f t="shared" ref="BS274:CB274" ca="1" si="1634">IF(P274="Not at all",1,IF(P274="A little bit",2,IF(P274="Moderately",3,IF(P274="Quite a bit",4,IF(P274="Extremely",5)))))</f>
        <v>4</v>
      </c>
      <c r="BT274" s="10">
        <f t="shared" ca="1" si="1634"/>
        <v>3</v>
      </c>
      <c r="BU274" s="10">
        <f t="shared" ca="1" si="1634"/>
        <v>3</v>
      </c>
      <c r="BV274" s="10">
        <f t="shared" ca="1" si="1634"/>
        <v>3</v>
      </c>
      <c r="BW274" s="10">
        <f t="shared" ca="1" si="1634"/>
        <v>1</v>
      </c>
      <c r="BX274" s="10">
        <f t="shared" ca="1" si="1634"/>
        <v>1</v>
      </c>
      <c r="BY274" s="10">
        <f t="shared" ca="1" si="1634"/>
        <v>4</v>
      </c>
      <c r="BZ274" s="10">
        <f t="shared" ca="1" si="1634"/>
        <v>4</v>
      </c>
      <c r="CA274" s="10">
        <f t="shared" ca="1" si="1634"/>
        <v>4</v>
      </c>
      <c r="CB274" s="10">
        <f t="shared" ca="1" si="1634"/>
        <v>4</v>
      </c>
      <c r="CC274" s="10">
        <f t="shared" ca="1" si="12"/>
        <v>1</v>
      </c>
      <c r="CD274" s="10">
        <f t="shared" ref="CD274:CH274" ca="1" si="1635">IF(AA274="Not at all",1,IF(AA274="A little bit",2,IF(AA274="Moderately",3,IF(AA274="Quite a bit",4,IF(AA274="Extremely",5)))))</f>
        <v>4</v>
      </c>
      <c r="CE274" s="10">
        <f t="shared" ca="1" si="1635"/>
        <v>2</v>
      </c>
      <c r="CF274" s="10">
        <f t="shared" ca="1" si="1635"/>
        <v>2</v>
      </c>
      <c r="CG274" s="10">
        <f t="shared" ca="1" si="1635"/>
        <v>1</v>
      </c>
      <c r="CH274" s="10">
        <f t="shared" ca="1" si="1635"/>
        <v>1</v>
      </c>
      <c r="CI274" s="10">
        <f t="shared" ref="CI274:CT274" ca="1" si="1636">IF(AF274="Never",1,IF(AF274="Rarely",2,IF(AF274="Sometimes",3,IF(AF274="Often",4,IF(AF274="Very Often",5)))))</f>
        <v>3</v>
      </c>
      <c r="CJ274" s="10">
        <f t="shared" ca="1" si="1636"/>
        <v>4</v>
      </c>
      <c r="CK274" s="10">
        <f t="shared" ca="1" si="1636"/>
        <v>2</v>
      </c>
      <c r="CL274" s="10">
        <f t="shared" ca="1" si="1636"/>
        <v>5</v>
      </c>
      <c r="CM274" s="10">
        <f t="shared" ca="1" si="1636"/>
        <v>3</v>
      </c>
      <c r="CN274" s="10">
        <f t="shared" ca="1" si="1636"/>
        <v>3</v>
      </c>
      <c r="CO274" s="10">
        <f t="shared" ca="1" si="1636"/>
        <v>3</v>
      </c>
      <c r="CP274" s="10">
        <f t="shared" ca="1" si="1636"/>
        <v>2</v>
      </c>
      <c r="CQ274" s="10">
        <f t="shared" ca="1" si="1636"/>
        <v>3</v>
      </c>
      <c r="CR274" s="10">
        <f t="shared" ca="1" si="1636"/>
        <v>2</v>
      </c>
      <c r="CS274" s="10">
        <f t="shared" ca="1" si="1636"/>
        <v>2</v>
      </c>
      <c r="CT274" s="10">
        <f t="shared" ca="1" si="1636"/>
        <v>1</v>
      </c>
      <c r="CU274" s="10">
        <f t="shared" ca="1" si="15"/>
        <v>1</v>
      </c>
      <c r="CV274" s="1">
        <f t="shared" ref="CV274:DE274" ca="1" si="1637">IF(AS274="Strongly Disagree",1,IF(AS274="Disagree",2,IF(AS274="Neutral",3,IF(AS274="Agree",4,IF(AS274="Strongly Agree",5)))))</f>
        <v>3</v>
      </c>
      <c r="CW274" s="1">
        <f t="shared" ca="1" si="1637"/>
        <v>3</v>
      </c>
      <c r="CX274" s="1">
        <f t="shared" ca="1" si="1637"/>
        <v>3</v>
      </c>
      <c r="CY274" s="1">
        <f t="shared" ca="1" si="1637"/>
        <v>2</v>
      </c>
      <c r="CZ274" s="1">
        <f t="shared" ca="1" si="1637"/>
        <v>3</v>
      </c>
      <c r="DA274" s="1">
        <f t="shared" ca="1" si="1637"/>
        <v>3</v>
      </c>
      <c r="DB274" s="1">
        <f t="shared" ca="1" si="1637"/>
        <v>3</v>
      </c>
      <c r="DC274" s="1">
        <f t="shared" ca="1" si="1637"/>
        <v>2</v>
      </c>
      <c r="DD274" s="1">
        <f t="shared" ca="1" si="1637"/>
        <v>2</v>
      </c>
      <c r="DE274" s="1">
        <f t="shared" ca="1" si="1637"/>
        <v>3</v>
      </c>
      <c r="DG274" s="1">
        <f t="shared" ca="1" si="17"/>
        <v>3</v>
      </c>
    </row>
    <row r="275" spans="1:111" ht="15">
      <c r="A275" s="8">
        <f ca="1">IFERROR(__xludf.DUMMYFUNCTION("""COMPUTED_VALUE"""),43815.608422037)</f>
        <v>43815.608422037003</v>
      </c>
      <c r="B275" s="1" t="str">
        <f ca="1">IFERROR(__xludf.DUMMYFUNCTION("""COMPUTED_VALUE"""),"Yes")</f>
        <v>Yes</v>
      </c>
      <c r="C275" s="3" t="str">
        <f ca="1">IFERROR(__xludf.DUMMYFUNCTION("""COMPUTED_VALUE"""),"Sworn Officer")</f>
        <v>Sworn Officer</v>
      </c>
      <c r="D275" s="1" t="str">
        <f ca="1">IFERROR(__xludf.DUMMYFUNCTION("""COMPUTED_VALUE"""),"20+ years")</f>
        <v>20+ years</v>
      </c>
      <c r="E275" s="1" t="str">
        <f ca="1">IFERROR(__xludf.DUMMYFUNCTION("""COMPUTED_VALUE"""),"Moderately")</f>
        <v>Moderately</v>
      </c>
      <c r="F275" s="1" t="str">
        <f ca="1">IFERROR(__xludf.DUMMYFUNCTION("""COMPUTED_VALUE"""),"Yes")</f>
        <v>Yes</v>
      </c>
      <c r="G275" s="1" t="str">
        <f ca="1">IFERROR(__xludf.DUMMYFUNCTION("""COMPUTED_VALUE"""),"Sometimes")</f>
        <v>Sometimes</v>
      </c>
      <c r="H275" s="1" t="str">
        <f ca="1">IFERROR(__xludf.DUMMYFUNCTION("""COMPUTED_VALUE"""),"A little bit")</f>
        <v>A little bit</v>
      </c>
      <c r="I275" s="1" t="str">
        <f ca="1">IFERROR(__xludf.DUMMYFUNCTION("""COMPUTED_VALUE"""),"Yes")</f>
        <v>Yes</v>
      </c>
      <c r="J275" s="1" t="str">
        <f ca="1">IFERROR(__xludf.DUMMYFUNCTION("""COMPUTED_VALUE"""),"Yes")</f>
        <v>Yes</v>
      </c>
      <c r="K275" s="1" t="str">
        <f ca="1">IFERROR(__xludf.DUMMYFUNCTION("""COMPUTED_VALUE"""),"Sometimes")</f>
        <v>Sometimes</v>
      </c>
      <c r="L275" s="1" t="str">
        <f ca="1">IFERROR(__xludf.DUMMYFUNCTION("""COMPUTED_VALUE"""),"Neutral")</f>
        <v>Neutral</v>
      </c>
      <c r="M275" s="1" t="str">
        <f ca="1">IFERROR(__xludf.DUMMYFUNCTION("""COMPUTED_VALUE"""),"Neutral")</f>
        <v>Neutral</v>
      </c>
      <c r="N275" s="1" t="str">
        <f ca="1">IFERROR(__xludf.DUMMYFUNCTION("""COMPUTED_VALUE"""),"Moderately")</f>
        <v>Moderately</v>
      </c>
      <c r="O275" s="1" t="str">
        <f ca="1">IFERROR(__xludf.DUMMYFUNCTION("""COMPUTED_VALUE"""),"Neutral")</f>
        <v>Neutral</v>
      </c>
      <c r="P275" s="1" t="str">
        <f ca="1">IFERROR(__xludf.DUMMYFUNCTION("""COMPUTED_VALUE"""),"Moderately")</f>
        <v>Moderately</v>
      </c>
      <c r="Q275" s="1" t="str">
        <f ca="1">IFERROR(__xludf.DUMMYFUNCTION("""COMPUTED_VALUE"""),"Quite a bit")</f>
        <v>Quite a bit</v>
      </c>
      <c r="R275" s="1" t="str">
        <f ca="1">IFERROR(__xludf.DUMMYFUNCTION("""COMPUTED_VALUE"""),"Quite a bit")</f>
        <v>Quite a bit</v>
      </c>
      <c r="S275" s="1" t="str">
        <f ca="1">IFERROR(__xludf.DUMMYFUNCTION("""COMPUTED_VALUE"""),"Moderately")</f>
        <v>Moderately</v>
      </c>
      <c r="T275" s="1" t="str">
        <f ca="1">IFERROR(__xludf.DUMMYFUNCTION("""COMPUTED_VALUE"""),"Moderately")</f>
        <v>Moderately</v>
      </c>
      <c r="U275" s="1" t="str">
        <f ca="1">IFERROR(__xludf.DUMMYFUNCTION("""COMPUTED_VALUE"""),"Moderately")</f>
        <v>Moderately</v>
      </c>
      <c r="V275" s="1" t="str">
        <f ca="1">IFERROR(__xludf.DUMMYFUNCTION("""COMPUTED_VALUE"""),"Moderately")</f>
        <v>Moderately</v>
      </c>
      <c r="W275" s="1" t="str">
        <f ca="1">IFERROR(__xludf.DUMMYFUNCTION("""COMPUTED_VALUE"""),"A little bit")</f>
        <v>A little bit</v>
      </c>
      <c r="X275" s="1" t="str">
        <f ca="1">IFERROR(__xludf.DUMMYFUNCTION("""COMPUTED_VALUE"""),"Moderately")</f>
        <v>Moderately</v>
      </c>
      <c r="Y275" s="1" t="str">
        <f ca="1">IFERROR(__xludf.DUMMYFUNCTION("""COMPUTED_VALUE"""),"Moderately")</f>
        <v>Moderately</v>
      </c>
      <c r="Z275" s="1" t="str">
        <f ca="1">IFERROR(__xludf.DUMMYFUNCTION("""COMPUTED_VALUE"""),"Both")</f>
        <v>Both</v>
      </c>
      <c r="AA275" s="1" t="str">
        <f ca="1">IFERROR(__xludf.DUMMYFUNCTION("""COMPUTED_VALUE"""),"Quite a bit")</f>
        <v>Quite a bit</v>
      </c>
      <c r="AB275" s="1" t="str">
        <f ca="1">IFERROR(__xludf.DUMMYFUNCTION("""COMPUTED_VALUE"""),"Quite a bit")</f>
        <v>Quite a bit</v>
      </c>
      <c r="AC275" s="1" t="str">
        <f ca="1">IFERROR(__xludf.DUMMYFUNCTION("""COMPUTED_VALUE"""),"Quite a bit")</f>
        <v>Quite a bit</v>
      </c>
      <c r="AD275" s="1" t="str">
        <f ca="1">IFERROR(__xludf.DUMMYFUNCTION("""COMPUTED_VALUE"""),"A little bit")</f>
        <v>A little bit</v>
      </c>
      <c r="AE275" s="1" t="str">
        <f ca="1">IFERROR(__xludf.DUMMYFUNCTION("""COMPUTED_VALUE"""),"A little bit")</f>
        <v>A little bit</v>
      </c>
      <c r="AF275" s="1" t="str">
        <f ca="1">IFERROR(__xludf.DUMMYFUNCTION("""COMPUTED_VALUE"""),"Rarely")</f>
        <v>Rarely</v>
      </c>
      <c r="AG275" s="1" t="str">
        <f ca="1">IFERROR(__xludf.DUMMYFUNCTION("""COMPUTED_VALUE"""),"Sometimes")</f>
        <v>Sometimes</v>
      </c>
      <c r="AH275" s="1" t="str">
        <f ca="1">IFERROR(__xludf.DUMMYFUNCTION("""COMPUTED_VALUE"""),"Rarely")</f>
        <v>Rarely</v>
      </c>
      <c r="AI275" s="1" t="str">
        <f ca="1">IFERROR(__xludf.DUMMYFUNCTION("""COMPUTED_VALUE"""),"Often")</f>
        <v>Often</v>
      </c>
      <c r="AJ275" s="1" t="str">
        <f ca="1">IFERROR(__xludf.DUMMYFUNCTION("""COMPUTED_VALUE"""),"Rarely")</f>
        <v>Rarely</v>
      </c>
      <c r="AK275" s="1" t="str">
        <f ca="1">IFERROR(__xludf.DUMMYFUNCTION("""COMPUTED_VALUE"""),"Rarely")</f>
        <v>Rarely</v>
      </c>
      <c r="AL275" s="1" t="str">
        <f ca="1">IFERROR(__xludf.DUMMYFUNCTION("""COMPUTED_VALUE"""),"Rarely")</f>
        <v>Rarely</v>
      </c>
      <c r="AM275" s="1" t="str">
        <f ca="1">IFERROR(__xludf.DUMMYFUNCTION("""COMPUTED_VALUE"""),"Sometimes")</f>
        <v>Sometimes</v>
      </c>
      <c r="AN275" s="1" t="str">
        <f ca="1">IFERROR(__xludf.DUMMYFUNCTION("""COMPUTED_VALUE"""),"Sometimes")</f>
        <v>Sometimes</v>
      </c>
      <c r="AO275" s="1" t="str">
        <f ca="1">IFERROR(__xludf.DUMMYFUNCTION("""COMPUTED_VALUE"""),"Rarely")</f>
        <v>Rarely</v>
      </c>
      <c r="AP275" s="1" t="str">
        <f ca="1">IFERROR(__xludf.DUMMYFUNCTION("""COMPUTED_VALUE"""),"Rarely")</f>
        <v>Rarely</v>
      </c>
      <c r="AQ275" s="1" t="str">
        <f ca="1">IFERROR(__xludf.DUMMYFUNCTION("""COMPUTED_VALUE"""),"Never")</f>
        <v>Never</v>
      </c>
      <c r="AR275" s="1" t="str">
        <f ca="1">IFERROR(__xludf.DUMMYFUNCTION("""COMPUTED_VALUE"""),"Never")</f>
        <v>Never</v>
      </c>
      <c r="AS275" s="1" t="str">
        <f ca="1">IFERROR(__xludf.DUMMYFUNCTION("""COMPUTED_VALUE"""),"Disagree")</f>
        <v>Disagree</v>
      </c>
      <c r="AT275" s="1" t="str">
        <f ca="1">IFERROR(__xludf.DUMMYFUNCTION("""COMPUTED_VALUE"""),"Disagree")</f>
        <v>Disagree</v>
      </c>
      <c r="AU275" s="1" t="str">
        <f ca="1">IFERROR(__xludf.DUMMYFUNCTION("""COMPUTED_VALUE"""),"Neutral")</f>
        <v>Neutral</v>
      </c>
      <c r="AV275" s="1" t="str">
        <f ca="1">IFERROR(__xludf.DUMMYFUNCTION("""COMPUTED_VALUE"""),"Disagree")</f>
        <v>Disagree</v>
      </c>
      <c r="AW275" s="1" t="str">
        <f ca="1">IFERROR(__xludf.DUMMYFUNCTION("""COMPUTED_VALUE"""),"Neutral")</f>
        <v>Neutral</v>
      </c>
      <c r="AX275" s="1" t="str">
        <f ca="1">IFERROR(__xludf.DUMMYFUNCTION("""COMPUTED_VALUE"""),"Neutral")</f>
        <v>Neutral</v>
      </c>
      <c r="AY275" s="1" t="str">
        <f ca="1">IFERROR(__xludf.DUMMYFUNCTION("""COMPUTED_VALUE"""),"Disagree")</f>
        <v>Disagree</v>
      </c>
      <c r="AZ275" s="1" t="str">
        <f ca="1">IFERROR(__xludf.DUMMYFUNCTION("""COMPUTED_VALUE"""),"Neutral")</f>
        <v>Neutral</v>
      </c>
      <c r="BA275" s="1" t="str">
        <f ca="1">IFERROR(__xludf.DUMMYFUNCTION("""COMPUTED_VALUE"""),"Neutral")</f>
        <v>Neutral</v>
      </c>
      <c r="BB275" s="1" t="str">
        <f ca="1">IFERROR(__xludf.DUMMYFUNCTION("""COMPUTED_VALUE"""),"Neutral")</f>
        <v>Neutral</v>
      </c>
      <c r="BC275" s="1" t="str">
        <f ca="1">IFERROR(__xludf.DUMMYFUNCTION("""COMPUTED_VALUE"""),"Exercise")</f>
        <v>Exercise</v>
      </c>
      <c r="BD275" s="1" t="str">
        <f ca="1">IFERROR(__xludf.DUMMYFUNCTION("""COMPUTED_VALUE"""),"Never")</f>
        <v>Never</v>
      </c>
      <c r="BF275" s="1">
        <f t="shared" ca="1" si="0"/>
        <v>1</v>
      </c>
      <c r="BG275" s="7">
        <f t="shared" ca="1" si="1"/>
        <v>4</v>
      </c>
      <c r="BH275" s="1">
        <f t="shared" ca="1" si="2"/>
        <v>3</v>
      </c>
      <c r="BI275" s="10">
        <f t="shared" ca="1" si="3"/>
        <v>1</v>
      </c>
      <c r="BJ275" s="10">
        <f t="shared" ca="1" si="4"/>
        <v>3</v>
      </c>
      <c r="BK275" s="10">
        <f t="shared" ca="1" si="5"/>
        <v>2</v>
      </c>
      <c r="BL275" s="10">
        <f t="shared" ref="BL275:BM275" ca="1" si="1638">IF(I275="Yes",1,IF(I275="No",2))</f>
        <v>1</v>
      </c>
      <c r="BM275" s="10">
        <f t="shared" ca="1" si="1638"/>
        <v>1</v>
      </c>
      <c r="BN275" s="10">
        <f t="shared" ca="1" si="7"/>
        <v>3</v>
      </c>
      <c r="BO275" s="10">
        <f t="shared" ref="BO275:BP275" ca="1" si="1639">IF(L275="Strongly Disagree",1,IF(L275="Disagree",2,IF(L275="Neutral",3,IF(L275="Agree",4,IF(L275="Strongly Agree",5)))))</f>
        <v>3</v>
      </c>
      <c r="BP275" s="10">
        <f t="shared" ca="1" si="1639"/>
        <v>3</v>
      </c>
      <c r="BQ275" s="10">
        <f t="shared" ca="1" si="9"/>
        <v>3</v>
      </c>
      <c r="BR275" s="1">
        <f t="shared" ca="1" si="10"/>
        <v>3</v>
      </c>
      <c r="BS275" s="10">
        <f t="shared" ref="BS275:CB275" ca="1" si="1640">IF(P275="Not at all",1,IF(P275="A little bit",2,IF(P275="Moderately",3,IF(P275="Quite a bit",4,IF(P275="Extremely",5)))))</f>
        <v>3</v>
      </c>
      <c r="BT275" s="10">
        <f t="shared" ca="1" si="1640"/>
        <v>4</v>
      </c>
      <c r="BU275" s="10">
        <f t="shared" ca="1" si="1640"/>
        <v>4</v>
      </c>
      <c r="BV275" s="10">
        <f t="shared" ca="1" si="1640"/>
        <v>3</v>
      </c>
      <c r="BW275" s="10">
        <f t="shared" ca="1" si="1640"/>
        <v>3</v>
      </c>
      <c r="BX275" s="10">
        <f t="shared" ca="1" si="1640"/>
        <v>3</v>
      </c>
      <c r="BY275" s="10">
        <f t="shared" ca="1" si="1640"/>
        <v>3</v>
      </c>
      <c r="BZ275" s="10">
        <f t="shared" ca="1" si="1640"/>
        <v>2</v>
      </c>
      <c r="CA275" s="10">
        <f t="shared" ca="1" si="1640"/>
        <v>3</v>
      </c>
      <c r="CB275" s="10">
        <f t="shared" ca="1" si="1640"/>
        <v>3</v>
      </c>
      <c r="CC275" s="10">
        <f t="shared" ca="1" si="12"/>
        <v>3</v>
      </c>
      <c r="CD275" s="10">
        <f t="shared" ref="CD275:CH275" ca="1" si="1641">IF(AA275="Not at all",1,IF(AA275="A little bit",2,IF(AA275="Moderately",3,IF(AA275="Quite a bit",4,IF(AA275="Extremely",5)))))</f>
        <v>4</v>
      </c>
      <c r="CE275" s="10">
        <f t="shared" ca="1" si="1641"/>
        <v>4</v>
      </c>
      <c r="CF275" s="10">
        <f t="shared" ca="1" si="1641"/>
        <v>4</v>
      </c>
      <c r="CG275" s="10">
        <f t="shared" ca="1" si="1641"/>
        <v>2</v>
      </c>
      <c r="CH275" s="10">
        <f t="shared" ca="1" si="1641"/>
        <v>2</v>
      </c>
      <c r="CI275" s="10">
        <f t="shared" ref="CI275:CT275" ca="1" si="1642">IF(AF275="Never",1,IF(AF275="Rarely",2,IF(AF275="Sometimes",3,IF(AF275="Often",4,IF(AF275="Very Often",5)))))</f>
        <v>2</v>
      </c>
      <c r="CJ275" s="10">
        <f t="shared" ca="1" si="1642"/>
        <v>3</v>
      </c>
      <c r="CK275" s="10">
        <f t="shared" ca="1" si="1642"/>
        <v>2</v>
      </c>
      <c r="CL275" s="10">
        <f t="shared" ca="1" si="1642"/>
        <v>4</v>
      </c>
      <c r="CM275" s="10">
        <f t="shared" ca="1" si="1642"/>
        <v>2</v>
      </c>
      <c r="CN275" s="10">
        <f t="shared" ca="1" si="1642"/>
        <v>2</v>
      </c>
      <c r="CO275" s="10">
        <f t="shared" ca="1" si="1642"/>
        <v>2</v>
      </c>
      <c r="CP275" s="10">
        <f t="shared" ca="1" si="1642"/>
        <v>3</v>
      </c>
      <c r="CQ275" s="10">
        <f t="shared" ca="1" si="1642"/>
        <v>3</v>
      </c>
      <c r="CR275" s="10">
        <f t="shared" ca="1" si="1642"/>
        <v>2</v>
      </c>
      <c r="CS275" s="10">
        <f t="shared" ca="1" si="1642"/>
        <v>2</v>
      </c>
      <c r="CT275" s="10">
        <f t="shared" ca="1" si="1642"/>
        <v>1</v>
      </c>
      <c r="CU275" s="10">
        <f t="shared" ca="1" si="15"/>
        <v>1</v>
      </c>
      <c r="CV275" s="1">
        <f t="shared" ref="CV275:DE275" ca="1" si="1643">IF(AS275="Strongly Disagree",1,IF(AS275="Disagree",2,IF(AS275="Neutral",3,IF(AS275="Agree",4,IF(AS275="Strongly Agree",5)))))</f>
        <v>2</v>
      </c>
      <c r="CW275" s="1">
        <f t="shared" ca="1" si="1643"/>
        <v>2</v>
      </c>
      <c r="CX275" s="1">
        <f t="shared" ca="1" si="1643"/>
        <v>3</v>
      </c>
      <c r="CY275" s="1">
        <f t="shared" ca="1" si="1643"/>
        <v>2</v>
      </c>
      <c r="CZ275" s="1">
        <f t="shared" ca="1" si="1643"/>
        <v>3</v>
      </c>
      <c r="DA275" s="1">
        <f t="shared" ca="1" si="1643"/>
        <v>3</v>
      </c>
      <c r="DB275" s="1">
        <f t="shared" ca="1" si="1643"/>
        <v>2</v>
      </c>
      <c r="DC275" s="1">
        <f t="shared" ca="1" si="1643"/>
        <v>3</v>
      </c>
      <c r="DD275" s="1">
        <f t="shared" ca="1" si="1643"/>
        <v>3</v>
      </c>
      <c r="DE275" s="1">
        <f t="shared" ca="1" si="1643"/>
        <v>3</v>
      </c>
      <c r="DG275" s="1">
        <f t="shared" ca="1" si="17"/>
        <v>1</v>
      </c>
    </row>
    <row r="276" spans="1:111" ht="15">
      <c r="A276" s="8">
        <f ca="1">IFERROR(__xludf.DUMMYFUNCTION("""COMPUTED_VALUE"""),43815.6088744212)</f>
        <v>43815.608874421203</v>
      </c>
      <c r="B276" s="1" t="str">
        <f ca="1">IFERROR(__xludf.DUMMYFUNCTION("""COMPUTED_VALUE"""),"Yes")</f>
        <v>Yes</v>
      </c>
      <c r="C276" s="3" t="str">
        <f ca="1">IFERROR(__xludf.DUMMYFUNCTION("""COMPUTED_VALUE"""),"Sworn Officer")</f>
        <v>Sworn Officer</v>
      </c>
      <c r="D276" s="1" t="str">
        <f ca="1">IFERROR(__xludf.DUMMYFUNCTION("""COMPUTED_VALUE"""),"14-20 years")</f>
        <v>14-20 years</v>
      </c>
      <c r="E276" s="1" t="str">
        <f ca="1">IFERROR(__xludf.DUMMYFUNCTION("""COMPUTED_VALUE"""),"Quite a bit")</f>
        <v>Quite a bit</v>
      </c>
      <c r="F276" s="1" t="str">
        <f ca="1">IFERROR(__xludf.DUMMYFUNCTION("""COMPUTED_VALUE"""),"Yes")</f>
        <v>Yes</v>
      </c>
      <c r="G276" s="1" t="str">
        <f ca="1">IFERROR(__xludf.DUMMYFUNCTION("""COMPUTED_VALUE"""),"Rarely")</f>
        <v>Rarely</v>
      </c>
      <c r="H276" s="1" t="str">
        <f ca="1">IFERROR(__xludf.DUMMYFUNCTION("""COMPUTED_VALUE"""),"Quite a bit")</f>
        <v>Quite a bit</v>
      </c>
      <c r="I276" s="1" t="str">
        <f ca="1">IFERROR(__xludf.DUMMYFUNCTION("""COMPUTED_VALUE"""),"Yes")</f>
        <v>Yes</v>
      </c>
      <c r="J276" s="1" t="str">
        <f ca="1">IFERROR(__xludf.DUMMYFUNCTION("""COMPUTED_VALUE"""),"Yes")</f>
        <v>Yes</v>
      </c>
      <c r="K276" s="1" t="str">
        <f ca="1">IFERROR(__xludf.DUMMYFUNCTION("""COMPUTED_VALUE"""),"Often")</f>
        <v>Often</v>
      </c>
      <c r="L276" s="1" t="str">
        <f ca="1">IFERROR(__xludf.DUMMYFUNCTION("""COMPUTED_VALUE"""),"Strongly Agree")</f>
        <v>Strongly Agree</v>
      </c>
      <c r="M276" s="1" t="str">
        <f ca="1">IFERROR(__xludf.DUMMYFUNCTION("""COMPUTED_VALUE"""),"Strongly Agree")</f>
        <v>Strongly Agree</v>
      </c>
      <c r="N276" s="1" t="str">
        <f ca="1">IFERROR(__xludf.DUMMYFUNCTION("""COMPUTED_VALUE"""),"Extremely")</f>
        <v>Extremely</v>
      </c>
      <c r="O276" s="1" t="str">
        <f ca="1">IFERROR(__xludf.DUMMYFUNCTION("""COMPUTED_VALUE"""),"Disagree")</f>
        <v>Disagree</v>
      </c>
      <c r="P276" s="1" t="str">
        <f ca="1">IFERROR(__xludf.DUMMYFUNCTION("""COMPUTED_VALUE"""),"Extremely")</f>
        <v>Extremely</v>
      </c>
      <c r="Q276" s="1" t="str">
        <f ca="1">IFERROR(__xludf.DUMMYFUNCTION("""COMPUTED_VALUE"""),"Extremely")</f>
        <v>Extremely</v>
      </c>
      <c r="R276" s="1" t="str">
        <f ca="1">IFERROR(__xludf.DUMMYFUNCTION("""COMPUTED_VALUE"""),"Extremely")</f>
        <v>Extremely</v>
      </c>
      <c r="S276" s="1" t="str">
        <f ca="1">IFERROR(__xludf.DUMMYFUNCTION("""COMPUTED_VALUE"""),"Extremely")</f>
        <v>Extremely</v>
      </c>
      <c r="T276" s="1" t="str">
        <f ca="1">IFERROR(__xludf.DUMMYFUNCTION("""COMPUTED_VALUE"""),"Moderately")</f>
        <v>Moderately</v>
      </c>
      <c r="U276" s="1" t="str">
        <f ca="1">IFERROR(__xludf.DUMMYFUNCTION("""COMPUTED_VALUE"""),"Quite a bit")</f>
        <v>Quite a bit</v>
      </c>
      <c r="V276" s="1" t="str">
        <f ca="1">IFERROR(__xludf.DUMMYFUNCTION("""COMPUTED_VALUE"""),"Quite a bit")</f>
        <v>Quite a bit</v>
      </c>
      <c r="W276" s="1" t="str">
        <f ca="1">IFERROR(__xludf.DUMMYFUNCTION("""COMPUTED_VALUE"""),"Moderately")</f>
        <v>Moderately</v>
      </c>
      <c r="X276" s="1" t="str">
        <f ca="1">IFERROR(__xludf.DUMMYFUNCTION("""COMPUTED_VALUE"""),"Extremely")</f>
        <v>Extremely</v>
      </c>
      <c r="Y276" s="1" t="str">
        <f ca="1">IFERROR(__xludf.DUMMYFUNCTION("""COMPUTED_VALUE"""),"Extremely")</f>
        <v>Extremely</v>
      </c>
      <c r="Z276" s="1" t="str">
        <f ca="1">IFERROR(__xludf.DUMMYFUNCTION("""COMPUTED_VALUE"""),"Positively")</f>
        <v>Positively</v>
      </c>
      <c r="AA276" s="1" t="str">
        <f ca="1">IFERROR(__xludf.DUMMYFUNCTION("""COMPUTED_VALUE"""),"Extremely")</f>
        <v>Extremely</v>
      </c>
      <c r="AB276" s="1" t="str">
        <f ca="1">IFERROR(__xludf.DUMMYFUNCTION("""COMPUTED_VALUE"""),"Extremely")</f>
        <v>Extremely</v>
      </c>
      <c r="AC276" s="1" t="str">
        <f ca="1">IFERROR(__xludf.DUMMYFUNCTION("""COMPUTED_VALUE"""),"Extremely")</f>
        <v>Extremely</v>
      </c>
      <c r="AD276" s="1" t="str">
        <f ca="1">IFERROR(__xludf.DUMMYFUNCTION("""COMPUTED_VALUE"""),"Extremely")</f>
        <v>Extremely</v>
      </c>
      <c r="AE276" s="1" t="str">
        <f ca="1">IFERROR(__xludf.DUMMYFUNCTION("""COMPUTED_VALUE"""),"Extremely")</f>
        <v>Extremely</v>
      </c>
      <c r="AF276" s="1" t="str">
        <f ca="1">IFERROR(__xludf.DUMMYFUNCTION("""COMPUTED_VALUE"""),"Sometimes")</f>
        <v>Sometimes</v>
      </c>
      <c r="AG276" s="1" t="str">
        <f ca="1">IFERROR(__xludf.DUMMYFUNCTION("""COMPUTED_VALUE"""),"Often")</f>
        <v>Often</v>
      </c>
      <c r="AH276" s="1" t="str">
        <f ca="1">IFERROR(__xludf.DUMMYFUNCTION("""COMPUTED_VALUE"""),"Rarely")</f>
        <v>Rarely</v>
      </c>
      <c r="AI276" s="1" t="str">
        <f ca="1">IFERROR(__xludf.DUMMYFUNCTION("""COMPUTED_VALUE"""),"Very Often")</f>
        <v>Very Often</v>
      </c>
      <c r="AJ276" s="1" t="str">
        <f ca="1">IFERROR(__xludf.DUMMYFUNCTION("""COMPUTED_VALUE"""),"Rarely")</f>
        <v>Rarely</v>
      </c>
      <c r="AK276" s="1" t="str">
        <f ca="1">IFERROR(__xludf.DUMMYFUNCTION("""COMPUTED_VALUE"""),"Rarely")</f>
        <v>Rarely</v>
      </c>
      <c r="AL276" s="1" t="str">
        <f ca="1">IFERROR(__xludf.DUMMYFUNCTION("""COMPUTED_VALUE"""),"Rarely")</f>
        <v>Rarely</v>
      </c>
      <c r="AM276" s="1" t="str">
        <f ca="1">IFERROR(__xludf.DUMMYFUNCTION("""COMPUTED_VALUE"""),"Never")</f>
        <v>Never</v>
      </c>
      <c r="AN276" s="1" t="str">
        <f ca="1">IFERROR(__xludf.DUMMYFUNCTION("""COMPUTED_VALUE"""),"Rarely")</f>
        <v>Rarely</v>
      </c>
      <c r="AO276" s="1" t="str">
        <f ca="1">IFERROR(__xludf.DUMMYFUNCTION("""COMPUTED_VALUE"""),"Rarely")</f>
        <v>Rarely</v>
      </c>
      <c r="AP276" s="1" t="str">
        <f ca="1">IFERROR(__xludf.DUMMYFUNCTION("""COMPUTED_VALUE"""),"Rarely")</f>
        <v>Rarely</v>
      </c>
      <c r="AQ276" s="1" t="str">
        <f ca="1">IFERROR(__xludf.DUMMYFUNCTION("""COMPUTED_VALUE"""),"Never")</f>
        <v>Never</v>
      </c>
      <c r="AR276" s="1" t="str">
        <f ca="1">IFERROR(__xludf.DUMMYFUNCTION("""COMPUTED_VALUE"""),"Never")</f>
        <v>Never</v>
      </c>
      <c r="AS276" s="1" t="str">
        <f ca="1">IFERROR(__xludf.DUMMYFUNCTION("""COMPUTED_VALUE"""),"Strongly Disagree")</f>
        <v>Strongly Disagree</v>
      </c>
      <c r="AT276" s="1" t="str">
        <f ca="1">IFERROR(__xludf.DUMMYFUNCTION("""COMPUTED_VALUE"""),"Disagree")</f>
        <v>Disagree</v>
      </c>
      <c r="AU276" s="1" t="str">
        <f ca="1">IFERROR(__xludf.DUMMYFUNCTION("""COMPUTED_VALUE"""),"Disagree")</f>
        <v>Disagree</v>
      </c>
      <c r="AV276" s="1" t="str">
        <f ca="1">IFERROR(__xludf.DUMMYFUNCTION("""COMPUTED_VALUE"""),"Disagree")</f>
        <v>Disagree</v>
      </c>
      <c r="AW276" s="1" t="str">
        <f ca="1">IFERROR(__xludf.DUMMYFUNCTION("""COMPUTED_VALUE"""),"Neutral")</f>
        <v>Neutral</v>
      </c>
      <c r="AX276" s="1" t="str">
        <f ca="1">IFERROR(__xludf.DUMMYFUNCTION("""COMPUTED_VALUE"""),"Neutral")</f>
        <v>Neutral</v>
      </c>
      <c r="AY276" s="1" t="str">
        <f ca="1">IFERROR(__xludf.DUMMYFUNCTION("""COMPUTED_VALUE"""),"Agree")</f>
        <v>Agree</v>
      </c>
      <c r="AZ276" s="1" t="str">
        <f ca="1">IFERROR(__xludf.DUMMYFUNCTION("""COMPUTED_VALUE"""),"Disagree")</f>
        <v>Disagree</v>
      </c>
      <c r="BA276" s="1" t="str">
        <f ca="1">IFERROR(__xludf.DUMMYFUNCTION("""COMPUTED_VALUE"""),"Agree")</f>
        <v>Agree</v>
      </c>
      <c r="BB276" s="1" t="str">
        <f ca="1">IFERROR(__xludf.DUMMYFUNCTION("""COMPUTED_VALUE"""),"Strongly Disagree")</f>
        <v>Strongly Disagree</v>
      </c>
      <c r="BC276" s="1" t="str">
        <f ca="1">IFERROR(__xludf.DUMMYFUNCTION("""COMPUTED_VALUE"""),"Join in Positive/ Healthy Family Activities, Exercise, Meditation/ Mindfulness, Participate in Healthy Recreation/Hobbies")</f>
        <v>Join in Positive/ Healthy Family Activities, Exercise, Meditation/ Mindfulness, Participate in Healthy Recreation/Hobbies</v>
      </c>
      <c r="BD276" s="1" t="str">
        <f ca="1">IFERROR(__xludf.DUMMYFUNCTION("""COMPUTED_VALUE"""),"Never")</f>
        <v>Never</v>
      </c>
      <c r="BF276" s="1">
        <f t="shared" ca="1" si="0"/>
        <v>1</v>
      </c>
      <c r="BG276" s="7">
        <f t="shared" ca="1" si="1"/>
        <v>3</v>
      </c>
      <c r="BH276" s="1">
        <f t="shared" ca="1" si="2"/>
        <v>4</v>
      </c>
      <c r="BI276" s="10">
        <f t="shared" ca="1" si="3"/>
        <v>1</v>
      </c>
      <c r="BJ276" s="10">
        <f t="shared" ca="1" si="4"/>
        <v>2</v>
      </c>
      <c r="BK276" s="10">
        <f t="shared" ca="1" si="5"/>
        <v>4</v>
      </c>
      <c r="BL276" s="10">
        <f t="shared" ref="BL276:BM276" ca="1" si="1644">IF(I276="Yes",1,IF(I276="No",2))</f>
        <v>1</v>
      </c>
      <c r="BM276" s="10">
        <f t="shared" ca="1" si="1644"/>
        <v>1</v>
      </c>
      <c r="BN276" s="10">
        <f t="shared" ca="1" si="7"/>
        <v>4</v>
      </c>
      <c r="BO276" s="10">
        <f t="shared" ref="BO276:BP276" ca="1" si="1645">IF(L276="Strongly Disagree",1,IF(L276="Disagree",2,IF(L276="Neutral",3,IF(L276="Agree",4,IF(L276="Strongly Agree",5)))))</f>
        <v>5</v>
      </c>
      <c r="BP276" s="10">
        <f t="shared" ca="1" si="1645"/>
        <v>5</v>
      </c>
      <c r="BQ276" s="10">
        <f t="shared" ca="1" si="9"/>
        <v>5</v>
      </c>
      <c r="BR276" s="1">
        <f t="shared" ca="1" si="10"/>
        <v>2</v>
      </c>
      <c r="BS276" s="10">
        <f t="shared" ref="BS276:CB276" ca="1" si="1646">IF(P276="Not at all",1,IF(P276="A little bit",2,IF(P276="Moderately",3,IF(P276="Quite a bit",4,IF(P276="Extremely",5)))))</f>
        <v>5</v>
      </c>
      <c r="BT276" s="10">
        <f t="shared" ca="1" si="1646"/>
        <v>5</v>
      </c>
      <c r="BU276" s="10">
        <f t="shared" ca="1" si="1646"/>
        <v>5</v>
      </c>
      <c r="BV276" s="10">
        <f t="shared" ca="1" si="1646"/>
        <v>5</v>
      </c>
      <c r="BW276" s="10">
        <f t="shared" ca="1" si="1646"/>
        <v>3</v>
      </c>
      <c r="BX276" s="10">
        <f t="shared" ca="1" si="1646"/>
        <v>4</v>
      </c>
      <c r="BY276" s="10">
        <f t="shared" ca="1" si="1646"/>
        <v>4</v>
      </c>
      <c r="BZ276" s="10">
        <f t="shared" ca="1" si="1646"/>
        <v>3</v>
      </c>
      <c r="CA276" s="10">
        <f t="shared" ca="1" si="1646"/>
        <v>5</v>
      </c>
      <c r="CB276" s="10">
        <f t="shared" ca="1" si="1646"/>
        <v>5</v>
      </c>
      <c r="CC276" s="10">
        <f t="shared" ca="1" si="12"/>
        <v>2</v>
      </c>
      <c r="CD276" s="10">
        <f t="shared" ref="CD276:CH276" ca="1" si="1647">IF(AA276="Not at all",1,IF(AA276="A little bit",2,IF(AA276="Moderately",3,IF(AA276="Quite a bit",4,IF(AA276="Extremely",5)))))</f>
        <v>5</v>
      </c>
      <c r="CE276" s="10">
        <f t="shared" ca="1" si="1647"/>
        <v>5</v>
      </c>
      <c r="CF276" s="10">
        <f t="shared" ca="1" si="1647"/>
        <v>5</v>
      </c>
      <c r="CG276" s="10">
        <f t="shared" ca="1" si="1647"/>
        <v>5</v>
      </c>
      <c r="CH276" s="10">
        <f t="shared" ca="1" si="1647"/>
        <v>5</v>
      </c>
      <c r="CI276" s="10">
        <f t="shared" ref="CI276:CT276" ca="1" si="1648">IF(AF276="Never",1,IF(AF276="Rarely",2,IF(AF276="Sometimes",3,IF(AF276="Often",4,IF(AF276="Very Often",5)))))</f>
        <v>3</v>
      </c>
      <c r="CJ276" s="10">
        <f t="shared" ca="1" si="1648"/>
        <v>4</v>
      </c>
      <c r="CK276" s="10">
        <f t="shared" ca="1" si="1648"/>
        <v>2</v>
      </c>
      <c r="CL276" s="10">
        <f t="shared" ca="1" si="1648"/>
        <v>5</v>
      </c>
      <c r="CM276" s="10">
        <f t="shared" ca="1" si="1648"/>
        <v>2</v>
      </c>
      <c r="CN276" s="10">
        <f t="shared" ca="1" si="1648"/>
        <v>2</v>
      </c>
      <c r="CO276" s="10">
        <f t="shared" ca="1" si="1648"/>
        <v>2</v>
      </c>
      <c r="CP276" s="10">
        <f t="shared" ca="1" si="1648"/>
        <v>1</v>
      </c>
      <c r="CQ276" s="10">
        <f t="shared" ca="1" si="1648"/>
        <v>2</v>
      </c>
      <c r="CR276" s="10">
        <f t="shared" ca="1" si="1648"/>
        <v>2</v>
      </c>
      <c r="CS276" s="10">
        <f t="shared" ca="1" si="1648"/>
        <v>2</v>
      </c>
      <c r="CT276" s="10">
        <f t="shared" ca="1" si="1648"/>
        <v>1</v>
      </c>
      <c r="CU276" s="10">
        <f t="shared" ca="1" si="15"/>
        <v>1</v>
      </c>
      <c r="CV276" s="1">
        <f t="shared" ref="CV276:DE276" ca="1" si="1649">IF(AS276="Strongly Disagree",1,IF(AS276="Disagree",2,IF(AS276="Neutral",3,IF(AS276="Agree",4,IF(AS276="Strongly Agree",5)))))</f>
        <v>1</v>
      </c>
      <c r="CW276" s="1">
        <f t="shared" ca="1" si="1649"/>
        <v>2</v>
      </c>
      <c r="CX276" s="1">
        <f t="shared" ca="1" si="1649"/>
        <v>2</v>
      </c>
      <c r="CY276" s="1">
        <f t="shared" ca="1" si="1649"/>
        <v>2</v>
      </c>
      <c r="CZ276" s="1">
        <f t="shared" ca="1" si="1649"/>
        <v>3</v>
      </c>
      <c r="DA276" s="1">
        <f t="shared" ca="1" si="1649"/>
        <v>3</v>
      </c>
      <c r="DB276" s="1">
        <f t="shared" ca="1" si="1649"/>
        <v>4</v>
      </c>
      <c r="DC276" s="1">
        <f t="shared" ca="1" si="1649"/>
        <v>2</v>
      </c>
      <c r="DD276" s="1">
        <f t="shared" ca="1" si="1649"/>
        <v>4</v>
      </c>
      <c r="DE276" s="1">
        <f t="shared" ca="1" si="1649"/>
        <v>1</v>
      </c>
      <c r="DG276" s="1">
        <f t="shared" ca="1" si="17"/>
        <v>1</v>
      </c>
    </row>
    <row r="277" spans="1:111" ht="15">
      <c r="A277" s="8">
        <f ca="1">IFERROR(__xludf.DUMMYFUNCTION("""COMPUTED_VALUE"""),43815.6153404861)</f>
        <v>43815.615340486103</v>
      </c>
      <c r="B277" s="1" t="str">
        <f ca="1">IFERROR(__xludf.DUMMYFUNCTION("""COMPUTED_VALUE"""),"Yes")</f>
        <v>Yes</v>
      </c>
      <c r="C277" s="3" t="str">
        <f ca="1">IFERROR(__xludf.DUMMYFUNCTION("""COMPUTED_VALUE"""),"Law Enforcement Professional  (Dispatch or other Civilian Department Member )")</f>
        <v>Law Enforcement Professional  (Dispatch or other Civilian Department Member )</v>
      </c>
      <c r="D277" s="1" t="str">
        <f ca="1">IFERROR(__xludf.DUMMYFUNCTION("""COMPUTED_VALUE"""),"7-13 years")</f>
        <v>7-13 years</v>
      </c>
      <c r="E277" s="1" t="str">
        <f ca="1">IFERROR(__xludf.DUMMYFUNCTION("""COMPUTED_VALUE"""),"Quite a bit")</f>
        <v>Quite a bit</v>
      </c>
      <c r="F277" s="1" t="str">
        <f ca="1">IFERROR(__xludf.DUMMYFUNCTION("""COMPUTED_VALUE"""),"Yes")</f>
        <v>Yes</v>
      </c>
      <c r="G277" s="1" t="str">
        <f ca="1">IFERROR(__xludf.DUMMYFUNCTION("""COMPUTED_VALUE"""),"Rarely")</f>
        <v>Rarely</v>
      </c>
      <c r="H277" s="1" t="str">
        <f ca="1">IFERROR(__xludf.DUMMYFUNCTION("""COMPUTED_VALUE"""),"Not at all")</f>
        <v>Not at all</v>
      </c>
      <c r="I277" s="1" t="str">
        <f ca="1">IFERROR(__xludf.DUMMYFUNCTION("""COMPUTED_VALUE"""),"No")</f>
        <v>No</v>
      </c>
      <c r="J277" s="1" t="str">
        <f ca="1">IFERROR(__xludf.DUMMYFUNCTION("""COMPUTED_VALUE"""),"No")</f>
        <v>No</v>
      </c>
      <c r="K277" s="1" t="str">
        <f ca="1">IFERROR(__xludf.DUMMYFUNCTION("""COMPUTED_VALUE"""),"Never")</f>
        <v>Never</v>
      </c>
      <c r="L277" s="1" t="str">
        <f ca="1">IFERROR(__xludf.DUMMYFUNCTION("""COMPUTED_VALUE"""),"Disagree")</f>
        <v>Disagree</v>
      </c>
      <c r="M277" s="1" t="str">
        <f ca="1">IFERROR(__xludf.DUMMYFUNCTION("""COMPUTED_VALUE"""),"Neutral")</f>
        <v>Neutral</v>
      </c>
      <c r="N277" s="1" t="str">
        <f ca="1">IFERROR(__xludf.DUMMYFUNCTION("""COMPUTED_VALUE"""),"A little bit")</f>
        <v>A little bit</v>
      </c>
      <c r="O277" s="1" t="str">
        <f ca="1">IFERROR(__xludf.DUMMYFUNCTION("""COMPUTED_VALUE"""),"Neutral")</f>
        <v>Neutral</v>
      </c>
      <c r="P277" s="1" t="str">
        <f ca="1">IFERROR(__xludf.DUMMYFUNCTION("""COMPUTED_VALUE"""),"A little bit")</f>
        <v>A little bit</v>
      </c>
      <c r="Q277" s="1" t="str">
        <f ca="1">IFERROR(__xludf.DUMMYFUNCTION("""COMPUTED_VALUE"""),"Moderately")</f>
        <v>Moderately</v>
      </c>
      <c r="R277" s="1" t="str">
        <f ca="1">IFERROR(__xludf.DUMMYFUNCTION("""COMPUTED_VALUE"""),"Moderately")</f>
        <v>Moderately</v>
      </c>
      <c r="S277" s="1" t="str">
        <f ca="1">IFERROR(__xludf.DUMMYFUNCTION("""COMPUTED_VALUE"""),"Moderately")</f>
        <v>Moderately</v>
      </c>
      <c r="T277" s="1" t="str">
        <f ca="1">IFERROR(__xludf.DUMMYFUNCTION("""COMPUTED_VALUE"""),"Moderately")</f>
        <v>Moderately</v>
      </c>
      <c r="U277" s="1" t="str">
        <f ca="1">IFERROR(__xludf.DUMMYFUNCTION("""COMPUTED_VALUE"""),"Moderately")</f>
        <v>Moderately</v>
      </c>
      <c r="V277" s="1" t="str">
        <f ca="1">IFERROR(__xludf.DUMMYFUNCTION("""COMPUTED_VALUE"""),"Moderately")</f>
        <v>Moderately</v>
      </c>
      <c r="W277" s="1" t="str">
        <f ca="1">IFERROR(__xludf.DUMMYFUNCTION("""COMPUTED_VALUE"""),"Moderately")</f>
        <v>Moderately</v>
      </c>
      <c r="X277" s="1" t="str">
        <f ca="1">IFERROR(__xludf.DUMMYFUNCTION("""COMPUTED_VALUE"""),"Moderately")</f>
        <v>Moderately</v>
      </c>
      <c r="Y277" s="1" t="str">
        <f ca="1">IFERROR(__xludf.DUMMYFUNCTION("""COMPUTED_VALUE"""),"Moderately")</f>
        <v>Moderately</v>
      </c>
      <c r="Z277" s="1" t="str">
        <f ca="1">IFERROR(__xludf.DUMMYFUNCTION("""COMPUTED_VALUE"""),"Not at all")</f>
        <v>Not at all</v>
      </c>
      <c r="AA277" s="1" t="str">
        <f ca="1">IFERROR(__xludf.DUMMYFUNCTION("""COMPUTED_VALUE"""),"Not at all")</f>
        <v>Not at all</v>
      </c>
      <c r="AB277" s="1" t="str">
        <f ca="1">IFERROR(__xludf.DUMMYFUNCTION("""COMPUTED_VALUE"""),"Not at all")</f>
        <v>Not at all</v>
      </c>
      <c r="AC277" s="1" t="str">
        <f ca="1">IFERROR(__xludf.DUMMYFUNCTION("""COMPUTED_VALUE"""),"Not at all")</f>
        <v>Not at all</v>
      </c>
      <c r="AD277" s="1" t="str">
        <f ca="1">IFERROR(__xludf.DUMMYFUNCTION("""COMPUTED_VALUE"""),"Not at all")</f>
        <v>Not at all</v>
      </c>
      <c r="AE277" s="1" t="str">
        <f ca="1">IFERROR(__xludf.DUMMYFUNCTION("""COMPUTED_VALUE"""),"Not at all")</f>
        <v>Not at all</v>
      </c>
      <c r="AF277" s="1" t="str">
        <f ca="1">IFERROR(__xludf.DUMMYFUNCTION("""COMPUTED_VALUE"""),"Never")</f>
        <v>Never</v>
      </c>
      <c r="AG277" s="1" t="str">
        <f ca="1">IFERROR(__xludf.DUMMYFUNCTION("""COMPUTED_VALUE"""),"Never")</f>
        <v>Never</v>
      </c>
      <c r="AH277" s="1" t="str">
        <f ca="1">IFERROR(__xludf.DUMMYFUNCTION("""COMPUTED_VALUE"""),"Never")</f>
        <v>Never</v>
      </c>
      <c r="AI277" s="1" t="str">
        <f ca="1">IFERROR(__xludf.DUMMYFUNCTION("""COMPUTED_VALUE"""),"Never")</f>
        <v>Never</v>
      </c>
      <c r="AJ277" s="1" t="str">
        <f ca="1">IFERROR(__xludf.DUMMYFUNCTION("""COMPUTED_VALUE"""),"Never")</f>
        <v>Never</v>
      </c>
      <c r="AK277" s="1" t="str">
        <f ca="1">IFERROR(__xludf.DUMMYFUNCTION("""COMPUTED_VALUE"""),"Never")</f>
        <v>Never</v>
      </c>
      <c r="AL277" s="1" t="str">
        <f ca="1">IFERROR(__xludf.DUMMYFUNCTION("""COMPUTED_VALUE"""),"Sometimes")</f>
        <v>Sometimes</v>
      </c>
      <c r="AM277" s="1" t="str">
        <f ca="1">IFERROR(__xludf.DUMMYFUNCTION("""COMPUTED_VALUE"""),"Never")</f>
        <v>Never</v>
      </c>
      <c r="AN277" s="1" t="str">
        <f ca="1">IFERROR(__xludf.DUMMYFUNCTION("""COMPUTED_VALUE"""),"Never")</f>
        <v>Never</v>
      </c>
      <c r="AO277" s="1" t="str">
        <f ca="1">IFERROR(__xludf.DUMMYFUNCTION("""COMPUTED_VALUE"""),"Never")</f>
        <v>Never</v>
      </c>
      <c r="AP277" s="1" t="str">
        <f ca="1">IFERROR(__xludf.DUMMYFUNCTION("""COMPUTED_VALUE"""),"Never")</f>
        <v>Never</v>
      </c>
      <c r="AQ277" s="1" t="str">
        <f ca="1">IFERROR(__xludf.DUMMYFUNCTION("""COMPUTED_VALUE"""),"Never")</f>
        <v>Never</v>
      </c>
      <c r="AR277" s="1" t="str">
        <f ca="1">IFERROR(__xludf.DUMMYFUNCTION("""COMPUTED_VALUE"""),"Never")</f>
        <v>Never</v>
      </c>
      <c r="AS277" s="1" t="str">
        <f ca="1">IFERROR(__xludf.DUMMYFUNCTION("""COMPUTED_VALUE"""),"Disagree")</f>
        <v>Disagree</v>
      </c>
      <c r="AT277" s="1" t="str">
        <f ca="1">IFERROR(__xludf.DUMMYFUNCTION("""COMPUTED_VALUE"""),"Disagree")</f>
        <v>Disagree</v>
      </c>
      <c r="AU277" s="1" t="str">
        <f ca="1">IFERROR(__xludf.DUMMYFUNCTION("""COMPUTED_VALUE"""),"Disagree")</f>
        <v>Disagree</v>
      </c>
      <c r="AV277" s="1" t="str">
        <f ca="1">IFERROR(__xludf.DUMMYFUNCTION("""COMPUTED_VALUE"""),"Strongly Disagree")</f>
        <v>Strongly Disagree</v>
      </c>
      <c r="AW277" s="1" t="str">
        <f ca="1">IFERROR(__xludf.DUMMYFUNCTION("""COMPUTED_VALUE"""),"Strongly Disagree")</f>
        <v>Strongly Disagree</v>
      </c>
      <c r="AX277" s="1" t="str">
        <f ca="1">IFERROR(__xludf.DUMMYFUNCTION("""COMPUTED_VALUE"""),"Strongly Disagree")</f>
        <v>Strongly Disagree</v>
      </c>
      <c r="AY277" s="1" t="str">
        <f ca="1">IFERROR(__xludf.DUMMYFUNCTION("""COMPUTED_VALUE"""),"Disagree")</f>
        <v>Disagree</v>
      </c>
      <c r="AZ277" s="1" t="str">
        <f ca="1">IFERROR(__xludf.DUMMYFUNCTION("""COMPUTED_VALUE"""),"Disagree")</f>
        <v>Disagree</v>
      </c>
      <c r="BA277" s="1" t="str">
        <f ca="1">IFERROR(__xludf.DUMMYFUNCTION("""COMPUTED_VALUE"""),"Disagree")</f>
        <v>Disagree</v>
      </c>
      <c r="BB277" s="1" t="str">
        <f ca="1">IFERROR(__xludf.DUMMYFUNCTION("""COMPUTED_VALUE"""),"Disagree")</f>
        <v>Disagree</v>
      </c>
      <c r="BC277" s="1" t="str">
        <f ca="1">IFERROR(__xludf.DUMMYFUNCTION("""COMPUTED_VALUE"""),"Exercise, Talk to others outside of the department about your hard shift, Participate in Healthy Recreation/Hobbies, Talk to only those inside the department about your hard shift")</f>
        <v>Exercise, Talk to others outside of the department about your hard shift, Participate in Healthy Recreation/Hobbies, Talk to only those inside the department about your hard shift</v>
      </c>
      <c r="BD277" s="1" t="str">
        <f ca="1">IFERROR(__xludf.DUMMYFUNCTION("""COMPUTED_VALUE"""),"Never")</f>
        <v>Never</v>
      </c>
      <c r="BF277" s="1">
        <f t="shared" ca="1" si="0"/>
        <v>2</v>
      </c>
      <c r="BG277" s="7">
        <f t="shared" ca="1" si="1"/>
        <v>2</v>
      </c>
      <c r="BH277" s="1">
        <f t="shared" ca="1" si="2"/>
        <v>4</v>
      </c>
      <c r="BI277" s="10">
        <f t="shared" ca="1" si="3"/>
        <v>1</v>
      </c>
      <c r="BJ277" s="10">
        <f t="shared" ca="1" si="4"/>
        <v>2</v>
      </c>
      <c r="BK277" s="10">
        <f t="shared" ca="1" si="5"/>
        <v>1</v>
      </c>
      <c r="BL277" s="10">
        <f t="shared" ref="BL277:BM277" ca="1" si="1650">IF(I277="Yes",1,IF(I277="No",2))</f>
        <v>2</v>
      </c>
      <c r="BM277" s="10">
        <f t="shared" ca="1" si="1650"/>
        <v>2</v>
      </c>
      <c r="BN277" s="10">
        <f t="shared" ca="1" si="7"/>
        <v>1</v>
      </c>
      <c r="BO277" s="10">
        <f t="shared" ref="BO277:BP277" ca="1" si="1651">IF(L277="Strongly Disagree",1,IF(L277="Disagree",2,IF(L277="Neutral",3,IF(L277="Agree",4,IF(L277="Strongly Agree",5)))))</f>
        <v>2</v>
      </c>
      <c r="BP277" s="10">
        <f t="shared" ca="1" si="1651"/>
        <v>3</v>
      </c>
      <c r="BQ277" s="10">
        <f t="shared" ca="1" si="9"/>
        <v>2</v>
      </c>
      <c r="BR277" s="1">
        <f t="shared" ca="1" si="10"/>
        <v>3</v>
      </c>
      <c r="BS277" s="10">
        <f t="shared" ref="BS277:CB277" ca="1" si="1652">IF(P277="Not at all",1,IF(P277="A little bit",2,IF(P277="Moderately",3,IF(P277="Quite a bit",4,IF(P277="Extremely",5)))))</f>
        <v>2</v>
      </c>
      <c r="BT277" s="10">
        <f t="shared" ca="1" si="1652"/>
        <v>3</v>
      </c>
      <c r="BU277" s="10">
        <f t="shared" ca="1" si="1652"/>
        <v>3</v>
      </c>
      <c r="BV277" s="10">
        <f t="shared" ca="1" si="1652"/>
        <v>3</v>
      </c>
      <c r="BW277" s="10">
        <f t="shared" ca="1" si="1652"/>
        <v>3</v>
      </c>
      <c r="BX277" s="10">
        <f t="shared" ca="1" si="1652"/>
        <v>3</v>
      </c>
      <c r="BY277" s="10">
        <f t="shared" ca="1" si="1652"/>
        <v>3</v>
      </c>
      <c r="BZ277" s="10">
        <f t="shared" ca="1" si="1652"/>
        <v>3</v>
      </c>
      <c r="CA277" s="10">
        <f t="shared" ca="1" si="1652"/>
        <v>3</v>
      </c>
      <c r="CB277" s="10">
        <f t="shared" ca="1" si="1652"/>
        <v>3</v>
      </c>
      <c r="CC277" s="10">
        <f t="shared" ca="1" si="12"/>
        <v>4</v>
      </c>
      <c r="CD277" s="10">
        <f t="shared" ref="CD277:CH277" ca="1" si="1653">IF(AA277="Not at all",1,IF(AA277="A little bit",2,IF(AA277="Moderately",3,IF(AA277="Quite a bit",4,IF(AA277="Extremely",5)))))</f>
        <v>1</v>
      </c>
      <c r="CE277" s="10">
        <f t="shared" ca="1" si="1653"/>
        <v>1</v>
      </c>
      <c r="CF277" s="10">
        <f t="shared" ca="1" si="1653"/>
        <v>1</v>
      </c>
      <c r="CG277" s="10">
        <f t="shared" ca="1" si="1653"/>
        <v>1</v>
      </c>
      <c r="CH277" s="10">
        <f t="shared" ca="1" si="1653"/>
        <v>1</v>
      </c>
      <c r="CI277" s="10">
        <f t="shared" ref="CI277:CT277" ca="1" si="1654">IF(AF277="Never",1,IF(AF277="Rarely",2,IF(AF277="Sometimes",3,IF(AF277="Often",4,IF(AF277="Very Often",5)))))</f>
        <v>1</v>
      </c>
      <c r="CJ277" s="10">
        <f t="shared" ca="1" si="1654"/>
        <v>1</v>
      </c>
      <c r="CK277" s="10">
        <f t="shared" ca="1" si="1654"/>
        <v>1</v>
      </c>
      <c r="CL277" s="10">
        <f t="shared" ca="1" si="1654"/>
        <v>1</v>
      </c>
      <c r="CM277" s="10">
        <f t="shared" ca="1" si="1654"/>
        <v>1</v>
      </c>
      <c r="CN277" s="10">
        <f t="shared" ca="1" si="1654"/>
        <v>1</v>
      </c>
      <c r="CO277" s="10">
        <f t="shared" ca="1" si="1654"/>
        <v>3</v>
      </c>
      <c r="CP277" s="10">
        <f t="shared" ca="1" si="1654"/>
        <v>1</v>
      </c>
      <c r="CQ277" s="10">
        <f t="shared" ca="1" si="1654"/>
        <v>1</v>
      </c>
      <c r="CR277" s="10">
        <f t="shared" ca="1" si="1654"/>
        <v>1</v>
      </c>
      <c r="CS277" s="10">
        <f t="shared" ca="1" si="1654"/>
        <v>1</v>
      </c>
      <c r="CT277" s="10">
        <f t="shared" ca="1" si="1654"/>
        <v>1</v>
      </c>
      <c r="CU277" s="10">
        <f t="shared" ca="1" si="15"/>
        <v>1</v>
      </c>
      <c r="CV277" s="1">
        <f t="shared" ref="CV277:DE277" ca="1" si="1655">IF(AS277="Strongly Disagree",1,IF(AS277="Disagree",2,IF(AS277="Neutral",3,IF(AS277="Agree",4,IF(AS277="Strongly Agree",5)))))</f>
        <v>2</v>
      </c>
      <c r="CW277" s="1">
        <f t="shared" ca="1" si="1655"/>
        <v>2</v>
      </c>
      <c r="CX277" s="1">
        <f t="shared" ca="1" si="1655"/>
        <v>2</v>
      </c>
      <c r="CY277" s="1">
        <f t="shared" ca="1" si="1655"/>
        <v>1</v>
      </c>
      <c r="CZ277" s="1">
        <f t="shared" ca="1" si="1655"/>
        <v>1</v>
      </c>
      <c r="DA277" s="1">
        <f t="shared" ca="1" si="1655"/>
        <v>1</v>
      </c>
      <c r="DB277" s="1">
        <f t="shared" ca="1" si="1655"/>
        <v>2</v>
      </c>
      <c r="DC277" s="1">
        <f t="shared" ca="1" si="1655"/>
        <v>2</v>
      </c>
      <c r="DD277" s="1">
        <f t="shared" ca="1" si="1655"/>
        <v>2</v>
      </c>
      <c r="DE277" s="1">
        <f t="shared" ca="1" si="1655"/>
        <v>2</v>
      </c>
      <c r="DG277" s="1">
        <f t="shared" ca="1" si="17"/>
        <v>1</v>
      </c>
    </row>
    <row r="278" spans="1:111" ht="15">
      <c r="A278" s="8">
        <f ca="1">IFERROR(__xludf.DUMMYFUNCTION("""COMPUTED_VALUE"""),43815.6198472801)</f>
        <v>43815.619847280097</v>
      </c>
      <c r="B278" s="1" t="str">
        <f ca="1">IFERROR(__xludf.DUMMYFUNCTION("""COMPUTED_VALUE"""),"Yes")</f>
        <v>Yes</v>
      </c>
      <c r="C278" s="3" t="str">
        <f ca="1">IFERROR(__xludf.DUMMYFUNCTION("""COMPUTED_VALUE"""),"Sworn Officer")</f>
        <v>Sworn Officer</v>
      </c>
      <c r="D278" s="1" t="str">
        <f ca="1">IFERROR(__xludf.DUMMYFUNCTION("""COMPUTED_VALUE"""),"20+ years")</f>
        <v>20+ years</v>
      </c>
      <c r="E278" s="1" t="str">
        <f ca="1">IFERROR(__xludf.DUMMYFUNCTION("""COMPUTED_VALUE"""),"Quite a bit")</f>
        <v>Quite a bit</v>
      </c>
      <c r="F278" s="1" t="str">
        <f ca="1">IFERROR(__xludf.DUMMYFUNCTION("""COMPUTED_VALUE"""),"Yes")</f>
        <v>Yes</v>
      </c>
      <c r="G278" s="1" t="str">
        <f ca="1">IFERROR(__xludf.DUMMYFUNCTION("""COMPUTED_VALUE"""),"Often")</f>
        <v>Often</v>
      </c>
      <c r="H278" s="1" t="str">
        <f ca="1">IFERROR(__xludf.DUMMYFUNCTION("""COMPUTED_VALUE"""),"Quite a bit")</f>
        <v>Quite a bit</v>
      </c>
      <c r="I278" s="1" t="str">
        <f ca="1">IFERROR(__xludf.DUMMYFUNCTION("""COMPUTED_VALUE"""),"No")</f>
        <v>No</v>
      </c>
      <c r="J278" s="1" t="str">
        <f ca="1">IFERROR(__xludf.DUMMYFUNCTION("""COMPUTED_VALUE"""),"Yes")</f>
        <v>Yes</v>
      </c>
      <c r="K278" s="1" t="str">
        <f ca="1">IFERROR(__xludf.DUMMYFUNCTION("""COMPUTED_VALUE"""),"Never")</f>
        <v>Never</v>
      </c>
      <c r="L278" s="1" t="str">
        <f ca="1">IFERROR(__xludf.DUMMYFUNCTION("""COMPUTED_VALUE"""),"Strongly Agree")</f>
        <v>Strongly Agree</v>
      </c>
      <c r="M278" s="1" t="str">
        <f ca="1">IFERROR(__xludf.DUMMYFUNCTION("""COMPUTED_VALUE"""),"Strongly Disagree")</f>
        <v>Strongly Disagree</v>
      </c>
      <c r="N278" s="1" t="str">
        <f ca="1">IFERROR(__xludf.DUMMYFUNCTION("""COMPUTED_VALUE"""),"A little bit")</f>
        <v>A little bit</v>
      </c>
      <c r="O278" s="1" t="str">
        <f ca="1">IFERROR(__xludf.DUMMYFUNCTION("""COMPUTED_VALUE"""),"Neutral")</f>
        <v>Neutral</v>
      </c>
      <c r="P278" s="1" t="str">
        <f ca="1">IFERROR(__xludf.DUMMYFUNCTION("""COMPUTED_VALUE"""),"Moderately")</f>
        <v>Moderately</v>
      </c>
      <c r="Q278" s="1" t="str">
        <f ca="1">IFERROR(__xludf.DUMMYFUNCTION("""COMPUTED_VALUE"""),"Moderately")</f>
        <v>Moderately</v>
      </c>
      <c r="R278" s="1" t="str">
        <f ca="1">IFERROR(__xludf.DUMMYFUNCTION("""COMPUTED_VALUE"""),"Moderately")</f>
        <v>Moderately</v>
      </c>
      <c r="S278" s="1" t="str">
        <f ca="1">IFERROR(__xludf.DUMMYFUNCTION("""COMPUTED_VALUE"""),"A little bit")</f>
        <v>A little bit</v>
      </c>
      <c r="T278" s="1" t="str">
        <f ca="1">IFERROR(__xludf.DUMMYFUNCTION("""COMPUTED_VALUE"""),"Not at all")</f>
        <v>Not at all</v>
      </c>
      <c r="U278" s="1" t="str">
        <f ca="1">IFERROR(__xludf.DUMMYFUNCTION("""COMPUTED_VALUE"""),"Quite a bit")</f>
        <v>Quite a bit</v>
      </c>
      <c r="V278" s="1" t="str">
        <f ca="1">IFERROR(__xludf.DUMMYFUNCTION("""COMPUTED_VALUE"""),"Moderately")</f>
        <v>Moderately</v>
      </c>
      <c r="W278" s="1" t="str">
        <f ca="1">IFERROR(__xludf.DUMMYFUNCTION("""COMPUTED_VALUE"""),"Not at all")</f>
        <v>Not at all</v>
      </c>
      <c r="X278" s="1" t="str">
        <f ca="1">IFERROR(__xludf.DUMMYFUNCTION("""COMPUTED_VALUE"""),"Not at all")</f>
        <v>Not at all</v>
      </c>
      <c r="Y278" s="1" t="str">
        <f ca="1">IFERROR(__xludf.DUMMYFUNCTION("""COMPUTED_VALUE"""),"Extremely")</f>
        <v>Extremely</v>
      </c>
      <c r="Z278" s="1" t="str">
        <f ca="1">IFERROR(__xludf.DUMMYFUNCTION("""COMPUTED_VALUE"""),"Negatively")</f>
        <v>Negatively</v>
      </c>
      <c r="AA278" s="1" t="str">
        <f ca="1">IFERROR(__xludf.DUMMYFUNCTION("""COMPUTED_VALUE"""),"Not at all")</f>
        <v>Not at all</v>
      </c>
      <c r="AB278" s="1" t="str">
        <f ca="1">IFERROR(__xludf.DUMMYFUNCTION("""COMPUTED_VALUE"""),"Not at all")</f>
        <v>Not at all</v>
      </c>
      <c r="AC278" s="1" t="str">
        <f ca="1">IFERROR(__xludf.DUMMYFUNCTION("""COMPUTED_VALUE"""),"Not at all")</f>
        <v>Not at all</v>
      </c>
      <c r="AD278" s="1" t="str">
        <f ca="1">IFERROR(__xludf.DUMMYFUNCTION("""COMPUTED_VALUE"""),"Quite a bit")</f>
        <v>Quite a bit</v>
      </c>
      <c r="AE278" s="1" t="str">
        <f ca="1">IFERROR(__xludf.DUMMYFUNCTION("""COMPUTED_VALUE"""),"Moderately")</f>
        <v>Moderately</v>
      </c>
      <c r="AF278" s="1" t="str">
        <f ca="1">IFERROR(__xludf.DUMMYFUNCTION("""COMPUTED_VALUE"""),"Very Often")</f>
        <v>Very Often</v>
      </c>
      <c r="AG278" s="1" t="str">
        <f ca="1">IFERROR(__xludf.DUMMYFUNCTION("""COMPUTED_VALUE"""),"Very Often")</f>
        <v>Very Often</v>
      </c>
      <c r="AH278" s="1" t="str">
        <f ca="1">IFERROR(__xludf.DUMMYFUNCTION("""COMPUTED_VALUE"""),"Never")</f>
        <v>Never</v>
      </c>
      <c r="AI278" s="1" t="str">
        <f ca="1">IFERROR(__xludf.DUMMYFUNCTION("""COMPUTED_VALUE"""),"Rarely")</f>
        <v>Rarely</v>
      </c>
      <c r="AJ278" s="1" t="str">
        <f ca="1">IFERROR(__xludf.DUMMYFUNCTION("""COMPUTED_VALUE"""),"Sometimes")</f>
        <v>Sometimes</v>
      </c>
      <c r="AK278" s="1" t="str">
        <f ca="1">IFERROR(__xludf.DUMMYFUNCTION("""COMPUTED_VALUE"""),"Very Often")</f>
        <v>Very Often</v>
      </c>
      <c r="AL278" s="1" t="str">
        <f ca="1">IFERROR(__xludf.DUMMYFUNCTION("""COMPUTED_VALUE"""),"Very Often")</f>
        <v>Very Often</v>
      </c>
      <c r="AM278" s="1" t="str">
        <f ca="1">IFERROR(__xludf.DUMMYFUNCTION("""COMPUTED_VALUE"""),"Sometimes")</f>
        <v>Sometimes</v>
      </c>
      <c r="AN278" s="1" t="str">
        <f ca="1">IFERROR(__xludf.DUMMYFUNCTION("""COMPUTED_VALUE"""),"Very Often")</f>
        <v>Very Often</v>
      </c>
      <c r="AO278" s="1" t="str">
        <f ca="1">IFERROR(__xludf.DUMMYFUNCTION("""COMPUTED_VALUE"""),"Very Often")</f>
        <v>Very Often</v>
      </c>
      <c r="AP278" s="1" t="str">
        <f ca="1">IFERROR(__xludf.DUMMYFUNCTION("""COMPUTED_VALUE"""),"Very Often")</f>
        <v>Very Often</v>
      </c>
      <c r="AQ278" s="1" t="str">
        <f ca="1">IFERROR(__xludf.DUMMYFUNCTION("""COMPUTED_VALUE"""),"Never")</f>
        <v>Never</v>
      </c>
      <c r="AR278" s="1" t="str">
        <f ca="1">IFERROR(__xludf.DUMMYFUNCTION("""COMPUTED_VALUE"""),"Never")</f>
        <v>Never</v>
      </c>
      <c r="AS278" s="1" t="str">
        <f ca="1">IFERROR(__xludf.DUMMYFUNCTION("""COMPUTED_VALUE"""),"Strongly Disagree")</f>
        <v>Strongly Disagree</v>
      </c>
      <c r="AT278" s="1" t="str">
        <f ca="1">IFERROR(__xludf.DUMMYFUNCTION("""COMPUTED_VALUE"""),"Agree")</f>
        <v>Agree</v>
      </c>
      <c r="AU278" s="1" t="str">
        <f ca="1">IFERROR(__xludf.DUMMYFUNCTION("""COMPUTED_VALUE"""),"Strongly Agree")</f>
        <v>Strongly Agree</v>
      </c>
      <c r="AV278" s="1" t="str">
        <f ca="1">IFERROR(__xludf.DUMMYFUNCTION("""COMPUTED_VALUE"""),"Strongly Disagree")</f>
        <v>Strongly Disagree</v>
      </c>
      <c r="AW278" s="1" t="str">
        <f ca="1">IFERROR(__xludf.DUMMYFUNCTION("""COMPUTED_VALUE"""),"Strongly Agree")</f>
        <v>Strongly Agree</v>
      </c>
      <c r="AX278" s="1" t="str">
        <f ca="1">IFERROR(__xludf.DUMMYFUNCTION("""COMPUTED_VALUE"""),"Strongly Agree")</f>
        <v>Strongly Agree</v>
      </c>
      <c r="AY278" s="1" t="str">
        <f ca="1">IFERROR(__xludf.DUMMYFUNCTION("""COMPUTED_VALUE"""),"Strongly Agree")</f>
        <v>Strongly Agree</v>
      </c>
      <c r="AZ278" s="1" t="str">
        <f ca="1">IFERROR(__xludf.DUMMYFUNCTION("""COMPUTED_VALUE"""),"Strongly Agree")</f>
        <v>Strongly Agree</v>
      </c>
      <c r="BA278" s="1" t="str">
        <f ca="1">IFERROR(__xludf.DUMMYFUNCTION("""COMPUTED_VALUE"""),"Strongly Agree")</f>
        <v>Strongly Agree</v>
      </c>
      <c r="BB278" s="1" t="str">
        <f ca="1">IFERROR(__xludf.DUMMYFUNCTION("""COMPUTED_VALUE"""),"Neutral")</f>
        <v>Neutral</v>
      </c>
      <c r="BC278" s="1" t="str">
        <f ca="1">IFERROR(__xludf.DUMMYFUNCTION("""COMPUTED_VALUE"""),"Isolate Yourself, Participate in Healthy Recreation/Hobbies")</f>
        <v>Isolate Yourself, Participate in Healthy Recreation/Hobbies</v>
      </c>
      <c r="BD278" s="1" t="str">
        <f ca="1">IFERROR(__xludf.DUMMYFUNCTION("""COMPUTED_VALUE"""),"Often")</f>
        <v>Often</v>
      </c>
      <c r="BF278" s="1">
        <f t="shared" ca="1" si="0"/>
        <v>1</v>
      </c>
      <c r="BG278" s="7">
        <f t="shared" ca="1" si="1"/>
        <v>4</v>
      </c>
      <c r="BH278" s="1">
        <f t="shared" ca="1" si="2"/>
        <v>4</v>
      </c>
      <c r="BI278" s="10">
        <f t="shared" ca="1" si="3"/>
        <v>1</v>
      </c>
      <c r="BJ278" s="10">
        <f t="shared" ca="1" si="4"/>
        <v>4</v>
      </c>
      <c r="BK278" s="10">
        <f t="shared" ca="1" si="5"/>
        <v>4</v>
      </c>
      <c r="BL278" s="10">
        <f t="shared" ref="BL278:BM278" ca="1" si="1656">IF(I278="Yes",1,IF(I278="No",2))</f>
        <v>2</v>
      </c>
      <c r="BM278" s="10">
        <f t="shared" ca="1" si="1656"/>
        <v>1</v>
      </c>
      <c r="BN278" s="10">
        <f t="shared" ca="1" si="7"/>
        <v>1</v>
      </c>
      <c r="BO278" s="10">
        <f t="shared" ref="BO278:BP278" ca="1" si="1657">IF(L278="Strongly Disagree",1,IF(L278="Disagree",2,IF(L278="Neutral",3,IF(L278="Agree",4,IF(L278="Strongly Agree",5)))))</f>
        <v>5</v>
      </c>
      <c r="BP278" s="10">
        <f t="shared" ca="1" si="1657"/>
        <v>1</v>
      </c>
      <c r="BQ278" s="10">
        <f t="shared" ca="1" si="9"/>
        <v>2</v>
      </c>
      <c r="BR278" s="1">
        <f t="shared" ca="1" si="10"/>
        <v>3</v>
      </c>
      <c r="BS278" s="10">
        <f t="shared" ref="BS278:CB278" ca="1" si="1658">IF(P278="Not at all",1,IF(P278="A little bit",2,IF(P278="Moderately",3,IF(P278="Quite a bit",4,IF(P278="Extremely",5)))))</f>
        <v>3</v>
      </c>
      <c r="BT278" s="10">
        <f t="shared" ca="1" si="1658"/>
        <v>3</v>
      </c>
      <c r="BU278" s="10">
        <f t="shared" ca="1" si="1658"/>
        <v>3</v>
      </c>
      <c r="BV278" s="10">
        <f t="shared" ca="1" si="1658"/>
        <v>2</v>
      </c>
      <c r="BW278" s="10">
        <f t="shared" ca="1" si="1658"/>
        <v>1</v>
      </c>
      <c r="BX278" s="10">
        <f t="shared" ca="1" si="1658"/>
        <v>4</v>
      </c>
      <c r="BY278" s="10">
        <f t="shared" ca="1" si="1658"/>
        <v>3</v>
      </c>
      <c r="BZ278" s="10">
        <f t="shared" ca="1" si="1658"/>
        <v>1</v>
      </c>
      <c r="CA278" s="10">
        <f t="shared" ca="1" si="1658"/>
        <v>1</v>
      </c>
      <c r="CB278" s="10">
        <f t="shared" ca="1" si="1658"/>
        <v>5</v>
      </c>
      <c r="CC278" s="10">
        <f t="shared" ca="1" si="12"/>
        <v>1</v>
      </c>
      <c r="CD278" s="10">
        <f t="shared" ref="CD278:CH278" ca="1" si="1659">IF(AA278="Not at all",1,IF(AA278="A little bit",2,IF(AA278="Moderately",3,IF(AA278="Quite a bit",4,IF(AA278="Extremely",5)))))</f>
        <v>1</v>
      </c>
      <c r="CE278" s="10">
        <f t="shared" ca="1" si="1659"/>
        <v>1</v>
      </c>
      <c r="CF278" s="10">
        <f t="shared" ca="1" si="1659"/>
        <v>1</v>
      </c>
      <c r="CG278" s="10">
        <f t="shared" ca="1" si="1659"/>
        <v>4</v>
      </c>
      <c r="CH278" s="10">
        <f t="shared" ca="1" si="1659"/>
        <v>3</v>
      </c>
      <c r="CI278" s="10">
        <f t="shared" ref="CI278:CT278" ca="1" si="1660">IF(AF278="Never",1,IF(AF278="Rarely",2,IF(AF278="Sometimes",3,IF(AF278="Often",4,IF(AF278="Very Often",5)))))</f>
        <v>5</v>
      </c>
      <c r="CJ278" s="10">
        <f t="shared" ca="1" si="1660"/>
        <v>5</v>
      </c>
      <c r="CK278" s="10">
        <f t="shared" ca="1" si="1660"/>
        <v>1</v>
      </c>
      <c r="CL278" s="10">
        <f t="shared" ca="1" si="1660"/>
        <v>2</v>
      </c>
      <c r="CM278" s="10">
        <f t="shared" ca="1" si="1660"/>
        <v>3</v>
      </c>
      <c r="CN278" s="10">
        <f t="shared" ca="1" si="1660"/>
        <v>5</v>
      </c>
      <c r="CO278" s="10">
        <f t="shared" ca="1" si="1660"/>
        <v>5</v>
      </c>
      <c r="CP278" s="10">
        <f t="shared" ca="1" si="1660"/>
        <v>3</v>
      </c>
      <c r="CQ278" s="10">
        <f t="shared" ca="1" si="1660"/>
        <v>5</v>
      </c>
      <c r="CR278" s="10">
        <f t="shared" ca="1" si="1660"/>
        <v>5</v>
      </c>
      <c r="CS278" s="10">
        <f t="shared" ca="1" si="1660"/>
        <v>5</v>
      </c>
      <c r="CT278" s="10">
        <f t="shared" ca="1" si="1660"/>
        <v>1</v>
      </c>
      <c r="CU278" s="10">
        <f t="shared" ca="1" si="15"/>
        <v>1</v>
      </c>
      <c r="CV278" s="1">
        <f t="shared" ref="CV278:DE278" ca="1" si="1661">IF(AS278="Strongly Disagree",1,IF(AS278="Disagree",2,IF(AS278="Neutral",3,IF(AS278="Agree",4,IF(AS278="Strongly Agree",5)))))</f>
        <v>1</v>
      </c>
      <c r="CW278" s="1">
        <f t="shared" ca="1" si="1661"/>
        <v>4</v>
      </c>
      <c r="CX278" s="1">
        <f t="shared" ca="1" si="1661"/>
        <v>5</v>
      </c>
      <c r="CY278" s="1">
        <f t="shared" ca="1" si="1661"/>
        <v>1</v>
      </c>
      <c r="CZ278" s="1">
        <f t="shared" ca="1" si="1661"/>
        <v>5</v>
      </c>
      <c r="DA278" s="1">
        <f t="shared" ca="1" si="1661"/>
        <v>5</v>
      </c>
      <c r="DB278" s="1">
        <f t="shared" ca="1" si="1661"/>
        <v>5</v>
      </c>
      <c r="DC278" s="1">
        <f t="shared" ca="1" si="1661"/>
        <v>5</v>
      </c>
      <c r="DD278" s="1">
        <f t="shared" ca="1" si="1661"/>
        <v>5</v>
      </c>
      <c r="DE278" s="1">
        <f t="shared" ca="1" si="1661"/>
        <v>3</v>
      </c>
      <c r="DG278" s="1">
        <f t="shared" ca="1" si="17"/>
        <v>4</v>
      </c>
    </row>
    <row r="279" spans="1:111" ht="15">
      <c r="A279" s="8">
        <f ca="1">IFERROR(__xludf.DUMMYFUNCTION("""COMPUTED_VALUE"""),43815.6220724305)</f>
        <v>43815.622072430502</v>
      </c>
      <c r="B279" s="1" t="str">
        <f ca="1">IFERROR(__xludf.DUMMYFUNCTION("""COMPUTED_VALUE"""),"Yes")</f>
        <v>Yes</v>
      </c>
      <c r="C279" s="3" t="str">
        <f ca="1">IFERROR(__xludf.DUMMYFUNCTION("""COMPUTED_VALUE"""),"Sworn Officer")</f>
        <v>Sworn Officer</v>
      </c>
      <c r="D279" s="1" t="str">
        <f ca="1">IFERROR(__xludf.DUMMYFUNCTION("""COMPUTED_VALUE"""),"7-13 years")</f>
        <v>7-13 years</v>
      </c>
      <c r="E279" s="1" t="str">
        <f ca="1">IFERROR(__xludf.DUMMYFUNCTION("""COMPUTED_VALUE"""),"Quite a bit")</f>
        <v>Quite a bit</v>
      </c>
      <c r="F279" s="1" t="str">
        <f ca="1">IFERROR(__xludf.DUMMYFUNCTION("""COMPUTED_VALUE"""),"Yes")</f>
        <v>Yes</v>
      </c>
      <c r="G279" s="1" t="str">
        <f ca="1">IFERROR(__xludf.DUMMYFUNCTION("""COMPUTED_VALUE"""),"Sometimes")</f>
        <v>Sometimes</v>
      </c>
      <c r="H279" s="1" t="str">
        <f ca="1">IFERROR(__xludf.DUMMYFUNCTION("""COMPUTED_VALUE"""),"Moderately")</f>
        <v>Moderately</v>
      </c>
      <c r="I279" s="1" t="str">
        <f ca="1">IFERROR(__xludf.DUMMYFUNCTION("""COMPUTED_VALUE"""),"Yes")</f>
        <v>Yes</v>
      </c>
      <c r="J279" s="1" t="str">
        <f ca="1">IFERROR(__xludf.DUMMYFUNCTION("""COMPUTED_VALUE"""),"Yes")</f>
        <v>Yes</v>
      </c>
      <c r="K279" s="1" t="str">
        <f ca="1">IFERROR(__xludf.DUMMYFUNCTION("""COMPUTED_VALUE"""),"Sometimes")</f>
        <v>Sometimes</v>
      </c>
      <c r="L279" s="1" t="str">
        <f ca="1">IFERROR(__xludf.DUMMYFUNCTION("""COMPUTED_VALUE"""),"Agree")</f>
        <v>Agree</v>
      </c>
      <c r="M279" s="1" t="str">
        <f ca="1">IFERROR(__xludf.DUMMYFUNCTION("""COMPUTED_VALUE"""),"Agree")</f>
        <v>Agree</v>
      </c>
      <c r="N279" s="1" t="str">
        <f ca="1">IFERROR(__xludf.DUMMYFUNCTION("""COMPUTED_VALUE"""),"Moderately")</f>
        <v>Moderately</v>
      </c>
      <c r="O279" s="1" t="str">
        <f ca="1">IFERROR(__xludf.DUMMYFUNCTION("""COMPUTED_VALUE"""),"Agree")</f>
        <v>Agree</v>
      </c>
      <c r="P279" s="1" t="str">
        <f ca="1">IFERROR(__xludf.DUMMYFUNCTION("""COMPUTED_VALUE"""),"A little bit")</f>
        <v>A little bit</v>
      </c>
      <c r="Q279" s="1" t="str">
        <f ca="1">IFERROR(__xludf.DUMMYFUNCTION("""COMPUTED_VALUE"""),"Quite a bit")</f>
        <v>Quite a bit</v>
      </c>
      <c r="R279" s="1" t="str">
        <f ca="1">IFERROR(__xludf.DUMMYFUNCTION("""COMPUTED_VALUE"""),"Quite a bit")</f>
        <v>Quite a bit</v>
      </c>
      <c r="S279" s="1" t="str">
        <f ca="1">IFERROR(__xludf.DUMMYFUNCTION("""COMPUTED_VALUE"""),"Quite a bit")</f>
        <v>Quite a bit</v>
      </c>
      <c r="T279" s="1" t="str">
        <f ca="1">IFERROR(__xludf.DUMMYFUNCTION("""COMPUTED_VALUE"""),"Moderately")</f>
        <v>Moderately</v>
      </c>
      <c r="U279" s="1" t="str">
        <f ca="1">IFERROR(__xludf.DUMMYFUNCTION("""COMPUTED_VALUE"""),"Moderately")</f>
        <v>Moderately</v>
      </c>
      <c r="V279" s="1" t="str">
        <f ca="1">IFERROR(__xludf.DUMMYFUNCTION("""COMPUTED_VALUE"""),"Moderately")</f>
        <v>Moderately</v>
      </c>
      <c r="W279" s="1" t="str">
        <f ca="1">IFERROR(__xludf.DUMMYFUNCTION("""COMPUTED_VALUE"""),"A little bit")</f>
        <v>A little bit</v>
      </c>
      <c r="X279" s="1" t="str">
        <f ca="1">IFERROR(__xludf.DUMMYFUNCTION("""COMPUTED_VALUE"""),"Moderately")</f>
        <v>Moderately</v>
      </c>
      <c r="Y279" s="1" t="str">
        <f ca="1">IFERROR(__xludf.DUMMYFUNCTION("""COMPUTED_VALUE"""),"Moderately")</f>
        <v>Moderately</v>
      </c>
      <c r="Z279" s="1" t="str">
        <f ca="1">IFERROR(__xludf.DUMMYFUNCTION("""COMPUTED_VALUE"""),"Both")</f>
        <v>Both</v>
      </c>
      <c r="AA279" s="1" t="str">
        <f ca="1">IFERROR(__xludf.DUMMYFUNCTION("""COMPUTED_VALUE"""),"Moderately")</f>
        <v>Moderately</v>
      </c>
      <c r="AB279" s="1" t="str">
        <f ca="1">IFERROR(__xludf.DUMMYFUNCTION("""COMPUTED_VALUE"""),"Quite a bit")</f>
        <v>Quite a bit</v>
      </c>
      <c r="AC279" s="1" t="str">
        <f ca="1">IFERROR(__xludf.DUMMYFUNCTION("""COMPUTED_VALUE"""),"Quite a bit")</f>
        <v>Quite a bit</v>
      </c>
      <c r="AD279" s="1" t="str">
        <f ca="1">IFERROR(__xludf.DUMMYFUNCTION("""COMPUTED_VALUE"""),"Not at all")</f>
        <v>Not at all</v>
      </c>
      <c r="AE279" s="1" t="str">
        <f ca="1">IFERROR(__xludf.DUMMYFUNCTION("""COMPUTED_VALUE"""),"Not at all")</f>
        <v>Not at all</v>
      </c>
      <c r="AF279" s="1" t="str">
        <f ca="1">IFERROR(__xludf.DUMMYFUNCTION("""COMPUTED_VALUE"""),"Sometimes")</f>
        <v>Sometimes</v>
      </c>
      <c r="AG279" s="1" t="str">
        <f ca="1">IFERROR(__xludf.DUMMYFUNCTION("""COMPUTED_VALUE"""),"Sometimes")</f>
        <v>Sometimes</v>
      </c>
      <c r="AH279" s="1" t="str">
        <f ca="1">IFERROR(__xludf.DUMMYFUNCTION("""COMPUTED_VALUE"""),"Never")</f>
        <v>Never</v>
      </c>
      <c r="AI279" s="1" t="str">
        <f ca="1">IFERROR(__xludf.DUMMYFUNCTION("""COMPUTED_VALUE"""),"Sometimes")</f>
        <v>Sometimes</v>
      </c>
      <c r="AJ279" s="1" t="str">
        <f ca="1">IFERROR(__xludf.DUMMYFUNCTION("""COMPUTED_VALUE"""),"Sometimes")</f>
        <v>Sometimes</v>
      </c>
      <c r="AK279" s="1" t="str">
        <f ca="1">IFERROR(__xludf.DUMMYFUNCTION("""COMPUTED_VALUE"""),"Rarely")</f>
        <v>Rarely</v>
      </c>
      <c r="AL279" s="1" t="str">
        <f ca="1">IFERROR(__xludf.DUMMYFUNCTION("""COMPUTED_VALUE"""),"Often")</f>
        <v>Often</v>
      </c>
      <c r="AM279" s="1" t="str">
        <f ca="1">IFERROR(__xludf.DUMMYFUNCTION("""COMPUTED_VALUE"""),"Rarely")</f>
        <v>Rarely</v>
      </c>
      <c r="AN279" s="1" t="str">
        <f ca="1">IFERROR(__xludf.DUMMYFUNCTION("""COMPUTED_VALUE"""),"Sometimes")</f>
        <v>Sometimes</v>
      </c>
      <c r="AO279" s="1" t="str">
        <f ca="1">IFERROR(__xludf.DUMMYFUNCTION("""COMPUTED_VALUE"""),"Rarely")</f>
        <v>Rarely</v>
      </c>
      <c r="AP279" s="1" t="str">
        <f ca="1">IFERROR(__xludf.DUMMYFUNCTION("""COMPUTED_VALUE"""),"Rarely")</f>
        <v>Rarely</v>
      </c>
      <c r="AQ279" s="1" t="str">
        <f ca="1">IFERROR(__xludf.DUMMYFUNCTION("""COMPUTED_VALUE"""),"Never")</f>
        <v>Never</v>
      </c>
      <c r="AR279" s="1" t="str">
        <f ca="1">IFERROR(__xludf.DUMMYFUNCTION("""COMPUTED_VALUE"""),"Never")</f>
        <v>Never</v>
      </c>
      <c r="AS279" s="1" t="str">
        <f ca="1">IFERROR(__xludf.DUMMYFUNCTION("""COMPUTED_VALUE"""),"Disagree")</f>
        <v>Disagree</v>
      </c>
      <c r="AT279" s="1" t="str">
        <f ca="1">IFERROR(__xludf.DUMMYFUNCTION("""COMPUTED_VALUE"""),"Disagree")</f>
        <v>Disagree</v>
      </c>
      <c r="AU279" s="1" t="str">
        <f ca="1">IFERROR(__xludf.DUMMYFUNCTION("""COMPUTED_VALUE"""),"Disagree")</f>
        <v>Disagree</v>
      </c>
      <c r="AV279" s="1" t="str">
        <f ca="1">IFERROR(__xludf.DUMMYFUNCTION("""COMPUTED_VALUE"""),"Disagree")</f>
        <v>Disagree</v>
      </c>
      <c r="AW279" s="1" t="str">
        <f ca="1">IFERROR(__xludf.DUMMYFUNCTION("""COMPUTED_VALUE"""),"Disagree")</f>
        <v>Disagree</v>
      </c>
      <c r="AX279" s="1" t="str">
        <f ca="1">IFERROR(__xludf.DUMMYFUNCTION("""COMPUTED_VALUE"""),"Disagree")</f>
        <v>Disagree</v>
      </c>
      <c r="AY279" s="1" t="str">
        <f ca="1">IFERROR(__xludf.DUMMYFUNCTION("""COMPUTED_VALUE"""),"Disagree")</f>
        <v>Disagree</v>
      </c>
      <c r="AZ279" s="1" t="str">
        <f ca="1">IFERROR(__xludf.DUMMYFUNCTION("""COMPUTED_VALUE"""),"Disagree")</f>
        <v>Disagree</v>
      </c>
      <c r="BA279" s="1" t="str">
        <f ca="1">IFERROR(__xludf.DUMMYFUNCTION("""COMPUTED_VALUE"""),"Agree")</f>
        <v>Agree</v>
      </c>
      <c r="BB279" s="1" t="str">
        <f ca="1">IFERROR(__xludf.DUMMYFUNCTION("""COMPUTED_VALUE"""),"Strongly Agree")</f>
        <v>Strongly Agree</v>
      </c>
      <c r="BC279" s="1" t="str">
        <f ca="1">IFERROR(__xludf.DUMMYFUNCTION("""COMPUTED_VALUE"""),"Isolate Yourself, Join in Positive/ Healthy Family Activities, Exercise, Meditation/ Mindfulness, Talk to others outside of the department about your hard shift, Participate in Healthy Recreation/Hobbies, Talk to only those inside the department about you"&amp;"r hard shift")</f>
        <v>Isolate Yourself, Join in Positive/ Healthy Family Activities, Exercise, Meditation/ Mindfulness, Talk to others outside of the department about your hard shift, Participate in Healthy Recreation/Hobbies, Talk to only those inside the department about your hard shift</v>
      </c>
      <c r="BD279" s="1" t="str">
        <f ca="1">IFERROR(__xludf.DUMMYFUNCTION("""COMPUTED_VALUE"""),"Never")</f>
        <v>Never</v>
      </c>
      <c r="BF279" s="1">
        <f t="shared" ca="1" si="0"/>
        <v>1</v>
      </c>
      <c r="BG279" s="7">
        <f t="shared" ca="1" si="1"/>
        <v>2</v>
      </c>
      <c r="BH279" s="1">
        <f t="shared" ca="1" si="2"/>
        <v>4</v>
      </c>
      <c r="BI279" s="10">
        <f t="shared" ca="1" si="3"/>
        <v>1</v>
      </c>
      <c r="BJ279" s="10">
        <f t="shared" ca="1" si="4"/>
        <v>3</v>
      </c>
      <c r="BK279" s="10">
        <f t="shared" ca="1" si="5"/>
        <v>3</v>
      </c>
      <c r="BL279" s="10">
        <f t="shared" ref="BL279:BM279" ca="1" si="1662">IF(I279="Yes",1,IF(I279="No",2))</f>
        <v>1</v>
      </c>
      <c r="BM279" s="10">
        <f t="shared" ca="1" si="1662"/>
        <v>1</v>
      </c>
      <c r="BN279" s="10">
        <f t="shared" ca="1" si="7"/>
        <v>3</v>
      </c>
      <c r="BO279" s="10">
        <f t="shared" ref="BO279:BP279" ca="1" si="1663">IF(L279="Strongly Disagree",1,IF(L279="Disagree",2,IF(L279="Neutral",3,IF(L279="Agree",4,IF(L279="Strongly Agree",5)))))</f>
        <v>4</v>
      </c>
      <c r="BP279" s="10">
        <f t="shared" ca="1" si="1663"/>
        <v>4</v>
      </c>
      <c r="BQ279" s="10">
        <f t="shared" ca="1" si="9"/>
        <v>3</v>
      </c>
      <c r="BR279" s="1">
        <f t="shared" ca="1" si="10"/>
        <v>4</v>
      </c>
      <c r="BS279" s="10">
        <f t="shared" ref="BS279:CB279" ca="1" si="1664">IF(P279="Not at all",1,IF(P279="A little bit",2,IF(P279="Moderately",3,IF(P279="Quite a bit",4,IF(P279="Extremely",5)))))</f>
        <v>2</v>
      </c>
      <c r="BT279" s="10">
        <f t="shared" ca="1" si="1664"/>
        <v>4</v>
      </c>
      <c r="BU279" s="10">
        <f t="shared" ca="1" si="1664"/>
        <v>4</v>
      </c>
      <c r="BV279" s="10">
        <f t="shared" ca="1" si="1664"/>
        <v>4</v>
      </c>
      <c r="BW279" s="10">
        <f t="shared" ca="1" si="1664"/>
        <v>3</v>
      </c>
      <c r="BX279" s="10">
        <f t="shared" ca="1" si="1664"/>
        <v>3</v>
      </c>
      <c r="BY279" s="10">
        <f t="shared" ca="1" si="1664"/>
        <v>3</v>
      </c>
      <c r="BZ279" s="10">
        <f t="shared" ca="1" si="1664"/>
        <v>2</v>
      </c>
      <c r="CA279" s="10">
        <f t="shared" ca="1" si="1664"/>
        <v>3</v>
      </c>
      <c r="CB279" s="10">
        <f t="shared" ca="1" si="1664"/>
        <v>3</v>
      </c>
      <c r="CC279" s="10">
        <f t="shared" ca="1" si="12"/>
        <v>3</v>
      </c>
      <c r="CD279" s="10">
        <f t="shared" ref="CD279:CH279" ca="1" si="1665">IF(AA279="Not at all",1,IF(AA279="A little bit",2,IF(AA279="Moderately",3,IF(AA279="Quite a bit",4,IF(AA279="Extremely",5)))))</f>
        <v>3</v>
      </c>
      <c r="CE279" s="10">
        <f t="shared" ca="1" si="1665"/>
        <v>4</v>
      </c>
      <c r="CF279" s="10">
        <f t="shared" ca="1" si="1665"/>
        <v>4</v>
      </c>
      <c r="CG279" s="10">
        <f t="shared" ca="1" si="1665"/>
        <v>1</v>
      </c>
      <c r="CH279" s="10">
        <f t="shared" ca="1" si="1665"/>
        <v>1</v>
      </c>
      <c r="CI279" s="10">
        <f t="shared" ref="CI279:CT279" ca="1" si="1666">IF(AF279="Never",1,IF(AF279="Rarely",2,IF(AF279="Sometimes",3,IF(AF279="Often",4,IF(AF279="Very Often",5)))))</f>
        <v>3</v>
      </c>
      <c r="CJ279" s="10">
        <f t="shared" ca="1" si="1666"/>
        <v>3</v>
      </c>
      <c r="CK279" s="10">
        <f t="shared" ca="1" si="1666"/>
        <v>1</v>
      </c>
      <c r="CL279" s="10">
        <f t="shared" ca="1" si="1666"/>
        <v>3</v>
      </c>
      <c r="CM279" s="10">
        <f t="shared" ca="1" si="1666"/>
        <v>3</v>
      </c>
      <c r="CN279" s="10">
        <f t="shared" ca="1" si="1666"/>
        <v>2</v>
      </c>
      <c r="CO279" s="10">
        <f t="shared" ca="1" si="1666"/>
        <v>4</v>
      </c>
      <c r="CP279" s="10">
        <f t="shared" ca="1" si="1666"/>
        <v>2</v>
      </c>
      <c r="CQ279" s="10">
        <f t="shared" ca="1" si="1666"/>
        <v>3</v>
      </c>
      <c r="CR279" s="10">
        <f t="shared" ca="1" si="1666"/>
        <v>2</v>
      </c>
      <c r="CS279" s="10">
        <f t="shared" ca="1" si="1666"/>
        <v>2</v>
      </c>
      <c r="CT279" s="10">
        <f t="shared" ca="1" si="1666"/>
        <v>1</v>
      </c>
      <c r="CU279" s="10">
        <f t="shared" ca="1" si="15"/>
        <v>1</v>
      </c>
      <c r="CV279" s="1">
        <f t="shared" ref="CV279:DE279" ca="1" si="1667">IF(AS279="Strongly Disagree",1,IF(AS279="Disagree",2,IF(AS279="Neutral",3,IF(AS279="Agree",4,IF(AS279="Strongly Agree",5)))))</f>
        <v>2</v>
      </c>
      <c r="CW279" s="1">
        <f t="shared" ca="1" si="1667"/>
        <v>2</v>
      </c>
      <c r="CX279" s="1">
        <f t="shared" ca="1" si="1667"/>
        <v>2</v>
      </c>
      <c r="CY279" s="1">
        <f t="shared" ca="1" si="1667"/>
        <v>2</v>
      </c>
      <c r="CZ279" s="1">
        <f t="shared" ca="1" si="1667"/>
        <v>2</v>
      </c>
      <c r="DA279" s="1">
        <f t="shared" ca="1" si="1667"/>
        <v>2</v>
      </c>
      <c r="DB279" s="1">
        <f t="shared" ca="1" si="1667"/>
        <v>2</v>
      </c>
      <c r="DC279" s="1">
        <f t="shared" ca="1" si="1667"/>
        <v>2</v>
      </c>
      <c r="DD279" s="1">
        <f t="shared" ca="1" si="1667"/>
        <v>4</v>
      </c>
      <c r="DE279" s="1">
        <f t="shared" ca="1" si="1667"/>
        <v>5</v>
      </c>
      <c r="DG279" s="1">
        <f t="shared" ca="1" si="17"/>
        <v>1</v>
      </c>
    </row>
    <row r="280" spans="1:111" ht="15">
      <c r="A280" s="8">
        <f ca="1">IFERROR(__xludf.DUMMYFUNCTION("""COMPUTED_VALUE"""),43815.622676331)</f>
        <v>43815.622676330997</v>
      </c>
      <c r="B280" s="1" t="str">
        <f ca="1">IFERROR(__xludf.DUMMYFUNCTION("""COMPUTED_VALUE"""),"Yes")</f>
        <v>Yes</v>
      </c>
      <c r="C280" s="3" t="str">
        <f ca="1">IFERROR(__xludf.DUMMYFUNCTION("""COMPUTED_VALUE"""),"Law Enforcement Professional  (Dispatch or other Civilian Department Member )")</f>
        <v>Law Enforcement Professional  (Dispatch or other Civilian Department Member )</v>
      </c>
      <c r="D280" s="1" t="str">
        <f ca="1">IFERROR(__xludf.DUMMYFUNCTION("""COMPUTED_VALUE"""),"7-13 years")</f>
        <v>7-13 years</v>
      </c>
      <c r="E280" s="1" t="str">
        <f ca="1">IFERROR(__xludf.DUMMYFUNCTION("""COMPUTED_VALUE"""),"Moderately")</f>
        <v>Moderately</v>
      </c>
      <c r="F280" s="1" t="str">
        <f ca="1">IFERROR(__xludf.DUMMYFUNCTION("""COMPUTED_VALUE"""),"Yes")</f>
        <v>Yes</v>
      </c>
      <c r="G280" s="1" t="str">
        <f ca="1">IFERROR(__xludf.DUMMYFUNCTION("""COMPUTED_VALUE"""),"Sometimes")</f>
        <v>Sometimes</v>
      </c>
      <c r="H280" s="1" t="str">
        <f ca="1">IFERROR(__xludf.DUMMYFUNCTION("""COMPUTED_VALUE"""),"Not at all")</f>
        <v>Not at all</v>
      </c>
      <c r="I280" s="1" t="str">
        <f ca="1">IFERROR(__xludf.DUMMYFUNCTION("""COMPUTED_VALUE"""),"No")</f>
        <v>No</v>
      </c>
      <c r="J280" s="1" t="str">
        <f ca="1">IFERROR(__xludf.DUMMYFUNCTION("""COMPUTED_VALUE"""),"No")</f>
        <v>No</v>
      </c>
      <c r="K280" s="1" t="str">
        <f ca="1">IFERROR(__xludf.DUMMYFUNCTION("""COMPUTED_VALUE"""),"Rarely")</f>
        <v>Rarely</v>
      </c>
      <c r="L280" s="1" t="str">
        <f ca="1">IFERROR(__xludf.DUMMYFUNCTION("""COMPUTED_VALUE"""),"Neutral")</f>
        <v>Neutral</v>
      </c>
      <c r="M280" s="1" t="str">
        <f ca="1">IFERROR(__xludf.DUMMYFUNCTION("""COMPUTED_VALUE"""),"Neutral")</f>
        <v>Neutral</v>
      </c>
      <c r="N280" s="1" t="str">
        <f ca="1">IFERROR(__xludf.DUMMYFUNCTION("""COMPUTED_VALUE"""),"Moderately")</f>
        <v>Moderately</v>
      </c>
      <c r="O280" s="1" t="str">
        <f ca="1">IFERROR(__xludf.DUMMYFUNCTION("""COMPUTED_VALUE"""),"Agree")</f>
        <v>Agree</v>
      </c>
      <c r="P280" s="1" t="str">
        <f ca="1">IFERROR(__xludf.DUMMYFUNCTION("""COMPUTED_VALUE"""),"Moderately")</f>
        <v>Moderately</v>
      </c>
      <c r="Q280" s="1" t="str">
        <f ca="1">IFERROR(__xludf.DUMMYFUNCTION("""COMPUTED_VALUE"""),"A little bit")</f>
        <v>A little bit</v>
      </c>
      <c r="R280" s="1" t="str">
        <f ca="1">IFERROR(__xludf.DUMMYFUNCTION("""COMPUTED_VALUE"""),"A little bit")</f>
        <v>A little bit</v>
      </c>
      <c r="S280" s="1" t="str">
        <f ca="1">IFERROR(__xludf.DUMMYFUNCTION("""COMPUTED_VALUE"""),"A little bit")</f>
        <v>A little bit</v>
      </c>
      <c r="T280" s="1" t="str">
        <f ca="1">IFERROR(__xludf.DUMMYFUNCTION("""COMPUTED_VALUE"""),"A little bit")</f>
        <v>A little bit</v>
      </c>
      <c r="U280" s="1" t="str">
        <f ca="1">IFERROR(__xludf.DUMMYFUNCTION("""COMPUTED_VALUE"""),"A little bit")</f>
        <v>A little bit</v>
      </c>
      <c r="V280" s="1" t="str">
        <f ca="1">IFERROR(__xludf.DUMMYFUNCTION("""COMPUTED_VALUE"""),"Quite a bit")</f>
        <v>Quite a bit</v>
      </c>
      <c r="W280" s="1" t="str">
        <f ca="1">IFERROR(__xludf.DUMMYFUNCTION("""COMPUTED_VALUE"""),"A little bit")</f>
        <v>A little bit</v>
      </c>
      <c r="X280" s="1" t="str">
        <f ca="1">IFERROR(__xludf.DUMMYFUNCTION("""COMPUTED_VALUE"""),"A little bit")</f>
        <v>A little bit</v>
      </c>
      <c r="Y280" s="1" t="str">
        <f ca="1">IFERROR(__xludf.DUMMYFUNCTION("""COMPUTED_VALUE"""),"Moderately")</f>
        <v>Moderately</v>
      </c>
      <c r="Z280" s="1" t="str">
        <f ca="1">IFERROR(__xludf.DUMMYFUNCTION("""COMPUTED_VALUE"""),"Not at all")</f>
        <v>Not at all</v>
      </c>
      <c r="AA280" s="1" t="str">
        <f ca="1">IFERROR(__xludf.DUMMYFUNCTION("""COMPUTED_VALUE"""),"Not at all")</f>
        <v>Not at all</v>
      </c>
      <c r="AB280" s="1" t="str">
        <f ca="1">IFERROR(__xludf.DUMMYFUNCTION("""COMPUTED_VALUE"""),"Quite a bit")</f>
        <v>Quite a bit</v>
      </c>
      <c r="AC280" s="1" t="str">
        <f ca="1">IFERROR(__xludf.DUMMYFUNCTION("""COMPUTED_VALUE"""),"Quite a bit")</f>
        <v>Quite a bit</v>
      </c>
      <c r="AD280" s="1" t="str">
        <f ca="1">IFERROR(__xludf.DUMMYFUNCTION("""COMPUTED_VALUE"""),"Moderately")</f>
        <v>Moderately</v>
      </c>
      <c r="AE280" s="1" t="str">
        <f ca="1">IFERROR(__xludf.DUMMYFUNCTION("""COMPUTED_VALUE"""),"A little bit")</f>
        <v>A little bit</v>
      </c>
      <c r="AF280" s="1" t="str">
        <f ca="1">IFERROR(__xludf.DUMMYFUNCTION("""COMPUTED_VALUE"""),"Rarely")</f>
        <v>Rarely</v>
      </c>
      <c r="AG280" s="1" t="str">
        <f ca="1">IFERROR(__xludf.DUMMYFUNCTION("""COMPUTED_VALUE"""),"Rarely")</f>
        <v>Rarely</v>
      </c>
      <c r="AH280" s="1" t="str">
        <f ca="1">IFERROR(__xludf.DUMMYFUNCTION("""COMPUTED_VALUE"""),"Sometimes")</f>
        <v>Sometimes</v>
      </c>
      <c r="AI280" s="1" t="str">
        <f ca="1">IFERROR(__xludf.DUMMYFUNCTION("""COMPUTED_VALUE"""),"Rarely")</f>
        <v>Rarely</v>
      </c>
      <c r="AJ280" s="1" t="str">
        <f ca="1">IFERROR(__xludf.DUMMYFUNCTION("""COMPUTED_VALUE"""),"Rarely")</f>
        <v>Rarely</v>
      </c>
      <c r="AK280" s="1" t="str">
        <f ca="1">IFERROR(__xludf.DUMMYFUNCTION("""COMPUTED_VALUE"""),"Rarely")</f>
        <v>Rarely</v>
      </c>
      <c r="AL280" s="1" t="str">
        <f ca="1">IFERROR(__xludf.DUMMYFUNCTION("""COMPUTED_VALUE"""),"Sometimes")</f>
        <v>Sometimes</v>
      </c>
      <c r="AM280" s="1" t="str">
        <f ca="1">IFERROR(__xludf.DUMMYFUNCTION("""COMPUTED_VALUE"""),"Rarely")</f>
        <v>Rarely</v>
      </c>
      <c r="AN280" s="1" t="str">
        <f ca="1">IFERROR(__xludf.DUMMYFUNCTION("""COMPUTED_VALUE"""),"Rarely")</f>
        <v>Rarely</v>
      </c>
      <c r="AO280" s="1" t="str">
        <f ca="1">IFERROR(__xludf.DUMMYFUNCTION("""COMPUTED_VALUE"""),"Rarely")</f>
        <v>Rarely</v>
      </c>
      <c r="AP280" s="1" t="str">
        <f ca="1">IFERROR(__xludf.DUMMYFUNCTION("""COMPUTED_VALUE"""),"Rarely")</f>
        <v>Rarely</v>
      </c>
      <c r="AQ280" s="1" t="str">
        <f ca="1">IFERROR(__xludf.DUMMYFUNCTION("""COMPUTED_VALUE"""),"Never")</f>
        <v>Never</v>
      </c>
      <c r="AR280" s="1" t="str">
        <f ca="1">IFERROR(__xludf.DUMMYFUNCTION("""COMPUTED_VALUE"""),"Never")</f>
        <v>Never</v>
      </c>
      <c r="AS280" s="1" t="str">
        <f ca="1">IFERROR(__xludf.DUMMYFUNCTION("""COMPUTED_VALUE"""),"Disagree")</f>
        <v>Disagree</v>
      </c>
      <c r="AT280" s="1" t="str">
        <f ca="1">IFERROR(__xludf.DUMMYFUNCTION("""COMPUTED_VALUE"""),"Strongly Disagree")</f>
        <v>Strongly Disagree</v>
      </c>
      <c r="AU280" s="1" t="str">
        <f ca="1">IFERROR(__xludf.DUMMYFUNCTION("""COMPUTED_VALUE"""),"Strongly Disagree")</f>
        <v>Strongly Disagree</v>
      </c>
      <c r="AV280" s="1" t="str">
        <f ca="1">IFERROR(__xludf.DUMMYFUNCTION("""COMPUTED_VALUE"""),"Strongly Disagree")</f>
        <v>Strongly Disagree</v>
      </c>
      <c r="AW280" s="1" t="str">
        <f ca="1">IFERROR(__xludf.DUMMYFUNCTION("""COMPUTED_VALUE"""),"Agree")</f>
        <v>Agree</v>
      </c>
      <c r="AX280" s="1" t="str">
        <f ca="1">IFERROR(__xludf.DUMMYFUNCTION("""COMPUTED_VALUE"""),"Agree")</f>
        <v>Agree</v>
      </c>
      <c r="AY280" s="1" t="str">
        <f ca="1">IFERROR(__xludf.DUMMYFUNCTION("""COMPUTED_VALUE"""),"Neutral")</f>
        <v>Neutral</v>
      </c>
      <c r="AZ280" s="1" t="str">
        <f ca="1">IFERROR(__xludf.DUMMYFUNCTION("""COMPUTED_VALUE"""),"Strongly Disagree")</f>
        <v>Strongly Disagree</v>
      </c>
      <c r="BA280" s="1" t="str">
        <f ca="1">IFERROR(__xludf.DUMMYFUNCTION("""COMPUTED_VALUE"""),"Neutral")</f>
        <v>Neutral</v>
      </c>
      <c r="BB280" s="1" t="str">
        <f ca="1">IFERROR(__xludf.DUMMYFUNCTION("""COMPUTED_VALUE"""),"Disagree")</f>
        <v>Disagree</v>
      </c>
      <c r="BC280" s="1" t="str">
        <f ca="1">IFERROR(__xludf.DUMMYFUNCTION("""COMPUTED_VALUE"""),"Exercise, Participate in Healthy Recreation/Hobbies")</f>
        <v>Exercise, Participate in Healthy Recreation/Hobbies</v>
      </c>
      <c r="BD280" s="1" t="str">
        <f ca="1">IFERROR(__xludf.DUMMYFUNCTION("""COMPUTED_VALUE"""),"Never")</f>
        <v>Never</v>
      </c>
      <c r="BF280" s="1">
        <f t="shared" ca="1" si="0"/>
        <v>2</v>
      </c>
      <c r="BG280" s="7">
        <f t="shared" ca="1" si="1"/>
        <v>2</v>
      </c>
      <c r="BH280" s="1">
        <f t="shared" ca="1" si="2"/>
        <v>3</v>
      </c>
      <c r="BI280" s="10">
        <f t="shared" ca="1" si="3"/>
        <v>1</v>
      </c>
      <c r="BJ280" s="10">
        <f t="shared" ca="1" si="4"/>
        <v>3</v>
      </c>
      <c r="BK280" s="10">
        <f t="shared" ca="1" si="5"/>
        <v>1</v>
      </c>
      <c r="BL280" s="10">
        <f t="shared" ref="BL280:BM280" ca="1" si="1668">IF(I280="Yes",1,IF(I280="No",2))</f>
        <v>2</v>
      </c>
      <c r="BM280" s="10">
        <f t="shared" ca="1" si="1668"/>
        <v>2</v>
      </c>
      <c r="BN280" s="10">
        <f t="shared" ca="1" si="7"/>
        <v>2</v>
      </c>
      <c r="BO280" s="10">
        <f t="shared" ref="BO280:BP280" ca="1" si="1669">IF(L280="Strongly Disagree",1,IF(L280="Disagree",2,IF(L280="Neutral",3,IF(L280="Agree",4,IF(L280="Strongly Agree",5)))))</f>
        <v>3</v>
      </c>
      <c r="BP280" s="10">
        <f t="shared" ca="1" si="1669"/>
        <v>3</v>
      </c>
      <c r="BQ280" s="10">
        <f t="shared" ca="1" si="9"/>
        <v>3</v>
      </c>
      <c r="BR280" s="1">
        <f t="shared" ca="1" si="10"/>
        <v>4</v>
      </c>
      <c r="BS280" s="10">
        <f t="shared" ref="BS280:CB280" ca="1" si="1670">IF(P280="Not at all",1,IF(P280="A little bit",2,IF(P280="Moderately",3,IF(P280="Quite a bit",4,IF(P280="Extremely",5)))))</f>
        <v>3</v>
      </c>
      <c r="BT280" s="10">
        <f t="shared" ca="1" si="1670"/>
        <v>2</v>
      </c>
      <c r="BU280" s="10">
        <f t="shared" ca="1" si="1670"/>
        <v>2</v>
      </c>
      <c r="BV280" s="10">
        <f t="shared" ca="1" si="1670"/>
        <v>2</v>
      </c>
      <c r="BW280" s="10">
        <f t="shared" ca="1" si="1670"/>
        <v>2</v>
      </c>
      <c r="BX280" s="10">
        <f t="shared" ca="1" si="1670"/>
        <v>2</v>
      </c>
      <c r="BY280" s="10">
        <f t="shared" ca="1" si="1670"/>
        <v>4</v>
      </c>
      <c r="BZ280" s="10">
        <f t="shared" ca="1" si="1670"/>
        <v>2</v>
      </c>
      <c r="CA280" s="10">
        <f t="shared" ca="1" si="1670"/>
        <v>2</v>
      </c>
      <c r="CB280" s="10">
        <f t="shared" ca="1" si="1670"/>
        <v>3</v>
      </c>
      <c r="CC280" s="10">
        <f t="shared" ca="1" si="12"/>
        <v>4</v>
      </c>
      <c r="CD280" s="10">
        <f t="shared" ref="CD280:CH280" ca="1" si="1671">IF(AA280="Not at all",1,IF(AA280="A little bit",2,IF(AA280="Moderately",3,IF(AA280="Quite a bit",4,IF(AA280="Extremely",5)))))</f>
        <v>1</v>
      </c>
      <c r="CE280" s="10">
        <f t="shared" ca="1" si="1671"/>
        <v>4</v>
      </c>
      <c r="CF280" s="10">
        <f t="shared" ca="1" si="1671"/>
        <v>4</v>
      </c>
      <c r="CG280" s="10">
        <f t="shared" ca="1" si="1671"/>
        <v>3</v>
      </c>
      <c r="CH280" s="10">
        <f t="shared" ca="1" si="1671"/>
        <v>2</v>
      </c>
      <c r="CI280" s="10">
        <f t="shared" ref="CI280:CT280" ca="1" si="1672">IF(AF280="Never",1,IF(AF280="Rarely",2,IF(AF280="Sometimes",3,IF(AF280="Often",4,IF(AF280="Very Often",5)))))</f>
        <v>2</v>
      </c>
      <c r="CJ280" s="10">
        <f t="shared" ca="1" si="1672"/>
        <v>2</v>
      </c>
      <c r="CK280" s="10">
        <f t="shared" ca="1" si="1672"/>
        <v>3</v>
      </c>
      <c r="CL280" s="10">
        <f t="shared" ca="1" si="1672"/>
        <v>2</v>
      </c>
      <c r="CM280" s="10">
        <f t="shared" ca="1" si="1672"/>
        <v>2</v>
      </c>
      <c r="CN280" s="10">
        <f t="shared" ca="1" si="1672"/>
        <v>2</v>
      </c>
      <c r="CO280" s="10">
        <f t="shared" ca="1" si="1672"/>
        <v>3</v>
      </c>
      <c r="CP280" s="10">
        <f t="shared" ca="1" si="1672"/>
        <v>2</v>
      </c>
      <c r="CQ280" s="10">
        <f t="shared" ca="1" si="1672"/>
        <v>2</v>
      </c>
      <c r="CR280" s="10">
        <f t="shared" ca="1" si="1672"/>
        <v>2</v>
      </c>
      <c r="CS280" s="10">
        <f t="shared" ca="1" si="1672"/>
        <v>2</v>
      </c>
      <c r="CT280" s="10">
        <f t="shared" ca="1" si="1672"/>
        <v>1</v>
      </c>
      <c r="CU280" s="10">
        <f t="shared" ca="1" si="15"/>
        <v>1</v>
      </c>
      <c r="CV280" s="1">
        <f t="shared" ref="CV280:DE280" ca="1" si="1673">IF(AS280="Strongly Disagree",1,IF(AS280="Disagree",2,IF(AS280="Neutral",3,IF(AS280="Agree",4,IF(AS280="Strongly Agree",5)))))</f>
        <v>2</v>
      </c>
      <c r="CW280" s="1">
        <f t="shared" ca="1" si="1673"/>
        <v>1</v>
      </c>
      <c r="CX280" s="1">
        <f t="shared" ca="1" si="1673"/>
        <v>1</v>
      </c>
      <c r="CY280" s="1">
        <f t="shared" ca="1" si="1673"/>
        <v>1</v>
      </c>
      <c r="CZ280" s="1">
        <f t="shared" ca="1" si="1673"/>
        <v>4</v>
      </c>
      <c r="DA280" s="1">
        <f t="shared" ca="1" si="1673"/>
        <v>4</v>
      </c>
      <c r="DB280" s="1">
        <f t="shared" ca="1" si="1673"/>
        <v>3</v>
      </c>
      <c r="DC280" s="1">
        <f t="shared" ca="1" si="1673"/>
        <v>1</v>
      </c>
      <c r="DD280" s="1">
        <f t="shared" ca="1" si="1673"/>
        <v>3</v>
      </c>
      <c r="DE280" s="1">
        <f t="shared" ca="1" si="1673"/>
        <v>2</v>
      </c>
      <c r="DG280" s="1">
        <f t="shared" ca="1" si="17"/>
        <v>1</v>
      </c>
    </row>
    <row r="281" spans="1:111" ht="15">
      <c r="A281" s="8">
        <f ca="1">IFERROR(__xludf.DUMMYFUNCTION("""COMPUTED_VALUE"""),43815.628176412)</f>
        <v>43815.628176411999</v>
      </c>
      <c r="B281" s="1" t="str">
        <f ca="1">IFERROR(__xludf.DUMMYFUNCTION("""COMPUTED_VALUE"""),"Yes")</f>
        <v>Yes</v>
      </c>
      <c r="C281" s="3" t="str">
        <f ca="1">IFERROR(__xludf.DUMMYFUNCTION("""COMPUTED_VALUE"""),"Sworn Officer")</f>
        <v>Sworn Officer</v>
      </c>
      <c r="D281" s="1" t="str">
        <f ca="1">IFERROR(__xludf.DUMMYFUNCTION("""COMPUTED_VALUE"""),"7-13 years")</f>
        <v>7-13 years</v>
      </c>
      <c r="E281" s="1" t="str">
        <f ca="1">IFERROR(__xludf.DUMMYFUNCTION("""COMPUTED_VALUE"""),"Quite a bit")</f>
        <v>Quite a bit</v>
      </c>
      <c r="F281" s="1" t="str">
        <f ca="1">IFERROR(__xludf.DUMMYFUNCTION("""COMPUTED_VALUE"""),"Yes")</f>
        <v>Yes</v>
      </c>
      <c r="G281" s="1" t="str">
        <f ca="1">IFERROR(__xludf.DUMMYFUNCTION("""COMPUTED_VALUE"""),"Very Often")</f>
        <v>Very Often</v>
      </c>
      <c r="H281" s="1" t="str">
        <f ca="1">IFERROR(__xludf.DUMMYFUNCTION("""COMPUTED_VALUE"""),"Moderately")</f>
        <v>Moderately</v>
      </c>
      <c r="I281" s="1" t="str">
        <f ca="1">IFERROR(__xludf.DUMMYFUNCTION("""COMPUTED_VALUE"""),"Yes")</f>
        <v>Yes</v>
      </c>
      <c r="J281" s="1" t="str">
        <f ca="1">IFERROR(__xludf.DUMMYFUNCTION("""COMPUTED_VALUE"""),"No")</f>
        <v>No</v>
      </c>
      <c r="K281" s="1" t="str">
        <f ca="1">IFERROR(__xludf.DUMMYFUNCTION("""COMPUTED_VALUE"""),"Very Often")</f>
        <v>Very Often</v>
      </c>
      <c r="L281" s="1" t="str">
        <f ca="1">IFERROR(__xludf.DUMMYFUNCTION("""COMPUTED_VALUE"""),"Neutral")</f>
        <v>Neutral</v>
      </c>
      <c r="M281" s="1" t="str">
        <f ca="1">IFERROR(__xludf.DUMMYFUNCTION("""COMPUTED_VALUE"""),"Agree")</f>
        <v>Agree</v>
      </c>
      <c r="N281" s="1" t="str">
        <f ca="1">IFERROR(__xludf.DUMMYFUNCTION("""COMPUTED_VALUE"""),"Moderately")</f>
        <v>Moderately</v>
      </c>
      <c r="O281" s="1" t="str">
        <f ca="1">IFERROR(__xludf.DUMMYFUNCTION("""COMPUTED_VALUE"""),"Agree")</f>
        <v>Agree</v>
      </c>
      <c r="P281" s="1" t="str">
        <f ca="1">IFERROR(__xludf.DUMMYFUNCTION("""COMPUTED_VALUE"""),"Quite a bit")</f>
        <v>Quite a bit</v>
      </c>
      <c r="Q281" s="1" t="str">
        <f ca="1">IFERROR(__xludf.DUMMYFUNCTION("""COMPUTED_VALUE"""),"Quite a bit")</f>
        <v>Quite a bit</v>
      </c>
      <c r="R281" s="1" t="str">
        <f ca="1">IFERROR(__xludf.DUMMYFUNCTION("""COMPUTED_VALUE"""),"Quite a bit")</f>
        <v>Quite a bit</v>
      </c>
      <c r="S281" s="1" t="str">
        <f ca="1">IFERROR(__xludf.DUMMYFUNCTION("""COMPUTED_VALUE"""),"Extremely")</f>
        <v>Extremely</v>
      </c>
      <c r="T281" s="1" t="str">
        <f ca="1">IFERROR(__xludf.DUMMYFUNCTION("""COMPUTED_VALUE"""),"Moderately")</f>
        <v>Moderately</v>
      </c>
      <c r="U281" s="1" t="str">
        <f ca="1">IFERROR(__xludf.DUMMYFUNCTION("""COMPUTED_VALUE"""),"Moderately")</f>
        <v>Moderately</v>
      </c>
      <c r="V281" s="1" t="str">
        <f ca="1">IFERROR(__xludf.DUMMYFUNCTION("""COMPUTED_VALUE"""),"Quite a bit")</f>
        <v>Quite a bit</v>
      </c>
      <c r="W281" s="1" t="str">
        <f ca="1">IFERROR(__xludf.DUMMYFUNCTION("""COMPUTED_VALUE"""),"Extremely")</f>
        <v>Extremely</v>
      </c>
      <c r="X281" s="1" t="str">
        <f ca="1">IFERROR(__xludf.DUMMYFUNCTION("""COMPUTED_VALUE"""),"Quite a bit")</f>
        <v>Quite a bit</v>
      </c>
      <c r="Y281" s="1" t="str">
        <f ca="1">IFERROR(__xludf.DUMMYFUNCTION("""COMPUTED_VALUE"""),"Quite a bit")</f>
        <v>Quite a bit</v>
      </c>
      <c r="Z281" s="1" t="str">
        <f ca="1">IFERROR(__xludf.DUMMYFUNCTION("""COMPUTED_VALUE"""),"Positively")</f>
        <v>Positively</v>
      </c>
      <c r="AA281" s="1" t="str">
        <f ca="1">IFERROR(__xludf.DUMMYFUNCTION("""COMPUTED_VALUE"""),"Not at all")</f>
        <v>Not at all</v>
      </c>
      <c r="AB281" s="1" t="str">
        <f ca="1">IFERROR(__xludf.DUMMYFUNCTION("""COMPUTED_VALUE"""),"Extremely")</f>
        <v>Extremely</v>
      </c>
      <c r="AC281" s="1" t="str">
        <f ca="1">IFERROR(__xludf.DUMMYFUNCTION("""COMPUTED_VALUE"""),"Extremely")</f>
        <v>Extremely</v>
      </c>
      <c r="AD281" s="1" t="str">
        <f ca="1">IFERROR(__xludf.DUMMYFUNCTION("""COMPUTED_VALUE"""),"Not at all")</f>
        <v>Not at all</v>
      </c>
      <c r="AE281" s="1" t="str">
        <f ca="1">IFERROR(__xludf.DUMMYFUNCTION("""COMPUTED_VALUE"""),"Not at all")</f>
        <v>Not at all</v>
      </c>
      <c r="AF281" s="1" t="str">
        <f ca="1">IFERROR(__xludf.DUMMYFUNCTION("""COMPUTED_VALUE"""),"Rarely")</f>
        <v>Rarely</v>
      </c>
      <c r="AG281" s="1" t="str">
        <f ca="1">IFERROR(__xludf.DUMMYFUNCTION("""COMPUTED_VALUE"""),"Sometimes")</f>
        <v>Sometimes</v>
      </c>
      <c r="AH281" s="1" t="str">
        <f ca="1">IFERROR(__xludf.DUMMYFUNCTION("""COMPUTED_VALUE"""),"Rarely")</f>
        <v>Rarely</v>
      </c>
      <c r="AI281" s="1" t="str">
        <f ca="1">IFERROR(__xludf.DUMMYFUNCTION("""COMPUTED_VALUE"""),"Rarely")</f>
        <v>Rarely</v>
      </c>
      <c r="AJ281" s="1" t="str">
        <f ca="1">IFERROR(__xludf.DUMMYFUNCTION("""COMPUTED_VALUE"""),"Never")</f>
        <v>Never</v>
      </c>
      <c r="AK281" s="1" t="str">
        <f ca="1">IFERROR(__xludf.DUMMYFUNCTION("""COMPUTED_VALUE"""),"Rarely")</f>
        <v>Rarely</v>
      </c>
      <c r="AL281" s="1" t="str">
        <f ca="1">IFERROR(__xludf.DUMMYFUNCTION("""COMPUTED_VALUE"""),"Rarely")</f>
        <v>Rarely</v>
      </c>
      <c r="AM281" s="1" t="str">
        <f ca="1">IFERROR(__xludf.DUMMYFUNCTION("""COMPUTED_VALUE"""),"Never")</f>
        <v>Never</v>
      </c>
      <c r="AN281" s="1" t="str">
        <f ca="1">IFERROR(__xludf.DUMMYFUNCTION("""COMPUTED_VALUE"""),"Rarely")</f>
        <v>Rarely</v>
      </c>
      <c r="AO281" s="1" t="str">
        <f ca="1">IFERROR(__xludf.DUMMYFUNCTION("""COMPUTED_VALUE"""),"Rarely")</f>
        <v>Rarely</v>
      </c>
      <c r="AP281" s="1" t="str">
        <f ca="1">IFERROR(__xludf.DUMMYFUNCTION("""COMPUTED_VALUE"""),"Never")</f>
        <v>Never</v>
      </c>
      <c r="AQ281" s="1" t="str">
        <f ca="1">IFERROR(__xludf.DUMMYFUNCTION("""COMPUTED_VALUE"""),"Never")</f>
        <v>Never</v>
      </c>
      <c r="AR281" s="1" t="str">
        <f ca="1">IFERROR(__xludf.DUMMYFUNCTION("""COMPUTED_VALUE"""),"Never")</f>
        <v>Never</v>
      </c>
      <c r="AS281" s="1" t="str">
        <f ca="1">IFERROR(__xludf.DUMMYFUNCTION("""COMPUTED_VALUE"""),"Neutral")</f>
        <v>Neutral</v>
      </c>
      <c r="AT281" s="1" t="str">
        <f ca="1">IFERROR(__xludf.DUMMYFUNCTION("""COMPUTED_VALUE"""),"Disagree")</f>
        <v>Disagree</v>
      </c>
      <c r="AU281" s="1" t="str">
        <f ca="1">IFERROR(__xludf.DUMMYFUNCTION("""COMPUTED_VALUE"""),"Strongly Disagree")</f>
        <v>Strongly Disagree</v>
      </c>
      <c r="AV281" s="1" t="str">
        <f ca="1">IFERROR(__xludf.DUMMYFUNCTION("""COMPUTED_VALUE"""),"Strongly Disagree")</f>
        <v>Strongly Disagree</v>
      </c>
      <c r="AW281" s="1" t="str">
        <f ca="1">IFERROR(__xludf.DUMMYFUNCTION("""COMPUTED_VALUE"""),"Strongly Disagree")</f>
        <v>Strongly Disagree</v>
      </c>
      <c r="AX281" s="1" t="str">
        <f ca="1">IFERROR(__xludf.DUMMYFUNCTION("""COMPUTED_VALUE"""),"Disagree")</f>
        <v>Disagree</v>
      </c>
      <c r="AY281" s="1" t="str">
        <f ca="1">IFERROR(__xludf.DUMMYFUNCTION("""COMPUTED_VALUE"""),"Strongly Disagree")</f>
        <v>Strongly Disagree</v>
      </c>
      <c r="AZ281" s="1" t="str">
        <f ca="1">IFERROR(__xludf.DUMMYFUNCTION("""COMPUTED_VALUE"""),"Disagree")</f>
        <v>Disagree</v>
      </c>
      <c r="BA281" s="1" t="str">
        <f ca="1">IFERROR(__xludf.DUMMYFUNCTION("""COMPUTED_VALUE"""),"Strongly Agree")</f>
        <v>Strongly Agree</v>
      </c>
      <c r="BB281" s="1" t="str">
        <f ca="1">IFERROR(__xludf.DUMMYFUNCTION("""COMPUTED_VALUE"""),"Strongly Disagree")</f>
        <v>Strongly Disagree</v>
      </c>
      <c r="BC281" s="1" t="str">
        <f ca="1">IFERROR(__xludf.DUMMYFUNCTION("""COMPUTED_VALUE"""),"Join in Positive/ Healthy Family Activities, Exercise, Meditation/ Mindfulness, Participate in Healthy Recreation/Hobbies")</f>
        <v>Join in Positive/ Healthy Family Activities, Exercise, Meditation/ Mindfulness, Participate in Healthy Recreation/Hobbies</v>
      </c>
      <c r="BD281" s="1" t="str">
        <f ca="1">IFERROR(__xludf.DUMMYFUNCTION("""COMPUTED_VALUE"""),"Never")</f>
        <v>Never</v>
      </c>
      <c r="BF281" s="1">
        <f t="shared" ca="1" si="0"/>
        <v>1</v>
      </c>
      <c r="BG281" s="7">
        <f t="shared" ca="1" si="1"/>
        <v>2</v>
      </c>
      <c r="BH281" s="1">
        <f t="shared" ca="1" si="2"/>
        <v>4</v>
      </c>
      <c r="BI281" s="10">
        <f t="shared" ca="1" si="3"/>
        <v>1</v>
      </c>
      <c r="BJ281" s="10">
        <f t="shared" ca="1" si="4"/>
        <v>5</v>
      </c>
      <c r="BK281" s="10">
        <f t="shared" ca="1" si="5"/>
        <v>3</v>
      </c>
      <c r="BL281" s="10">
        <f t="shared" ref="BL281:BM281" ca="1" si="1674">IF(I281="Yes",1,IF(I281="No",2))</f>
        <v>1</v>
      </c>
      <c r="BM281" s="10">
        <f t="shared" ca="1" si="1674"/>
        <v>2</v>
      </c>
      <c r="BN281" s="10">
        <f t="shared" ca="1" si="7"/>
        <v>5</v>
      </c>
      <c r="BO281" s="10">
        <f t="shared" ref="BO281:BP281" ca="1" si="1675">IF(L281="Strongly Disagree",1,IF(L281="Disagree",2,IF(L281="Neutral",3,IF(L281="Agree",4,IF(L281="Strongly Agree",5)))))</f>
        <v>3</v>
      </c>
      <c r="BP281" s="10">
        <f t="shared" ca="1" si="1675"/>
        <v>4</v>
      </c>
      <c r="BQ281" s="10">
        <f t="shared" ca="1" si="9"/>
        <v>3</v>
      </c>
      <c r="BR281" s="1">
        <f t="shared" ca="1" si="10"/>
        <v>4</v>
      </c>
      <c r="BS281" s="10">
        <f t="shared" ref="BS281:CB281" ca="1" si="1676">IF(P281="Not at all",1,IF(P281="A little bit",2,IF(P281="Moderately",3,IF(P281="Quite a bit",4,IF(P281="Extremely",5)))))</f>
        <v>4</v>
      </c>
      <c r="BT281" s="10">
        <f t="shared" ca="1" si="1676"/>
        <v>4</v>
      </c>
      <c r="BU281" s="10">
        <f t="shared" ca="1" si="1676"/>
        <v>4</v>
      </c>
      <c r="BV281" s="10">
        <f t="shared" ca="1" si="1676"/>
        <v>5</v>
      </c>
      <c r="BW281" s="10">
        <f t="shared" ca="1" si="1676"/>
        <v>3</v>
      </c>
      <c r="BX281" s="10">
        <f t="shared" ca="1" si="1676"/>
        <v>3</v>
      </c>
      <c r="BY281" s="10">
        <f t="shared" ca="1" si="1676"/>
        <v>4</v>
      </c>
      <c r="BZ281" s="10">
        <f t="shared" ca="1" si="1676"/>
        <v>5</v>
      </c>
      <c r="CA281" s="10">
        <f t="shared" ca="1" si="1676"/>
        <v>4</v>
      </c>
      <c r="CB281" s="10">
        <f t="shared" ca="1" si="1676"/>
        <v>4</v>
      </c>
      <c r="CC281" s="10">
        <f t="shared" ca="1" si="12"/>
        <v>2</v>
      </c>
      <c r="CD281" s="10">
        <f t="shared" ref="CD281:CH281" ca="1" si="1677">IF(AA281="Not at all",1,IF(AA281="A little bit",2,IF(AA281="Moderately",3,IF(AA281="Quite a bit",4,IF(AA281="Extremely",5)))))</f>
        <v>1</v>
      </c>
      <c r="CE281" s="10">
        <f t="shared" ca="1" si="1677"/>
        <v>5</v>
      </c>
      <c r="CF281" s="10">
        <f t="shared" ca="1" si="1677"/>
        <v>5</v>
      </c>
      <c r="CG281" s="10">
        <f t="shared" ca="1" si="1677"/>
        <v>1</v>
      </c>
      <c r="CH281" s="10">
        <f t="shared" ca="1" si="1677"/>
        <v>1</v>
      </c>
      <c r="CI281" s="10">
        <f t="shared" ref="CI281:CT281" ca="1" si="1678">IF(AF281="Never",1,IF(AF281="Rarely",2,IF(AF281="Sometimes",3,IF(AF281="Often",4,IF(AF281="Very Often",5)))))</f>
        <v>2</v>
      </c>
      <c r="CJ281" s="10">
        <f t="shared" ca="1" si="1678"/>
        <v>3</v>
      </c>
      <c r="CK281" s="10">
        <f t="shared" ca="1" si="1678"/>
        <v>2</v>
      </c>
      <c r="CL281" s="10">
        <f t="shared" ca="1" si="1678"/>
        <v>2</v>
      </c>
      <c r="CM281" s="10">
        <f t="shared" ca="1" si="1678"/>
        <v>1</v>
      </c>
      <c r="CN281" s="10">
        <f t="shared" ca="1" si="1678"/>
        <v>2</v>
      </c>
      <c r="CO281" s="10">
        <f t="shared" ca="1" si="1678"/>
        <v>2</v>
      </c>
      <c r="CP281" s="10">
        <f t="shared" ca="1" si="1678"/>
        <v>1</v>
      </c>
      <c r="CQ281" s="10">
        <f t="shared" ca="1" si="1678"/>
        <v>2</v>
      </c>
      <c r="CR281" s="10">
        <f t="shared" ca="1" si="1678"/>
        <v>2</v>
      </c>
      <c r="CS281" s="10">
        <f t="shared" ca="1" si="1678"/>
        <v>1</v>
      </c>
      <c r="CT281" s="10">
        <f t="shared" ca="1" si="1678"/>
        <v>1</v>
      </c>
      <c r="CU281" s="10">
        <f t="shared" ca="1" si="15"/>
        <v>1</v>
      </c>
      <c r="CV281" s="1">
        <f t="shared" ref="CV281:DE281" ca="1" si="1679">IF(AS281="Strongly Disagree",1,IF(AS281="Disagree",2,IF(AS281="Neutral",3,IF(AS281="Agree",4,IF(AS281="Strongly Agree",5)))))</f>
        <v>3</v>
      </c>
      <c r="CW281" s="1">
        <f t="shared" ca="1" si="1679"/>
        <v>2</v>
      </c>
      <c r="CX281" s="1">
        <f t="shared" ca="1" si="1679"/>
        <v>1</v>
      </c>
      <c r="CY281" s="1">
        <f t="shared" ca="1" si="1679"/>
        <v>1</v>
      </c>
      <c r="CZ281" s="1">
        <f t="shared" ca="1" si="1679"/>
        <v>1</v>
      </c>
      <c r="DA281" s="1">
        <f t="shared" ca="1" si="1679"/>
        <v>2</v>
      </c>
      <c r="DB281" s="1">
        <f t="shared" ca="1" si="1679"/>
        <v>1</v>
      </c>
      <c r="DC281" s="1">
        <f t="shared" ca="1" si="1679"/>
        <v>2</v>
      </c>
      <c r="DD281" s="1">
        <f t="shared" ca="1" si="1679"/>
        <v>5</v>
      </c>
      <c r="DE281" s="1">
        <f t="shared" ca="1" si="1679"/>
        <v>1</v>
      </c>
      <c r="DG281" s="1">
        <f t="shared" ca="1" si="17"/>
        <v>1</v>
      </c>
    </row>
    <row r="282" spans="1:111" ht="15">
      <c r="A282" s="8">
        <f ca="1">IFERROR(__xludf.DUMMYFUNCTION("""COMPUTED_VALUE"""),43815.6395543402)</f>
        <v>43815.639554340203</v>
      </c>
      <c r="B282" s="1" t="str">
        <f ca="1">IFERROR(__xludf.DUMMYFUNCTION("""COMPUTED_VALUE"""),"Yes")</f>
        <v>Yes</v>
      </c>
      <c r="C282" s="3" t="str">
        <f ca="1">IFERROR(__xludf.DUMMYFUNCTION("""COMPUTED_VALUE"""),"Sworn Officer")</f>
        <v>Sworn Officer</v>
      </c>
      <c r="D282" s="1" t="str">
        <f ca="1">IFERROR(__xludf.DUMMYFUNCTION("""COMPUTED_VALUE"""),"20+ years")</f>
        <v>20+ years</v>
      </c>
      <c r="E282" s="1" t="str">
        <f ca="1">IFERROR(__xludf.DUMMYFUNCTION("""COMPUTED_VALUE"""),"Quite a bit")</f>
        <v>Quite a bit</v>
      </c>
      <c r="F282" s="1" t="str">
        <f ca="1">IFERROR(__xludf.DUMMYFUNCTION("""COMPUTED_VALUE"""),"Yes")</f>
        <v>Yes</v>
      </c>
      <c r="G282" s="1" t="str">
        <f ca="1">IFERROR(__xludf.DUMMYFUNCTION("""COMPUTED_VALUE"""),"Rarely")</f>
        <v>Rarely</v>
      </c>
      <c r="H282" s="1" t="str">
        <f ca="1">IFERROR(__xludf.DUMMYFUNCTION("""COMPUTED_VALUE"""),"A little bit")</f>
        <v>A little bit</v>
      </c>
      <c r="I282" s="1" t="str">
        <f ca="1">IFERROR(__xludf.DUMMYFUNCTION("""COMPUTED_VALUE"""),"No")</f>
        <v>No</v>
      </c>
      <c r="J282" s="1" t="str">
        <f ca="1">IFERROR(__xludf.DUMMYFUNCTION("""COMPUTED_VALUE"""),"No")</f>
        <v>No</v>
      </c>
      <c r="K282" s="1" t="str">
        <f ca="1">IFERROR(__xludf.DUMMYFUNCTION("""COMPUTED_VALUE"""),"Never")</f>
        <v>Never</v>
      </c>
      <c r="L282" s="1" t="str">
        <f ca="1">IFERROR(__xludf.DUMMYFUNCTION("""COMPUTED_VALUE"""),"Strongly Disagree")</f>
        <v>Strongly Disagree</v>
      </c>
      <c r="M282" s="1" t="str">
        <f ca="1">IFERROR(__xludf.DUMMYFUNCTION("""COMPUTED_VALUE"""),"Strongly Disagree")</f>
        <v>Strongly Disagree</v>
      </c>
      <c r="N282" s="1" t="str">
        <f ca="1">IFERROR(__xludf.DUMMYFUNCTION("""COMPUTED_VALUE"""),"A little bit")</f>
        <v>A little bit</v>
      </c>
      <c r="O282" s="1" t="str">
        <f ca="1">IFERROR(__xludf.DUMMYFUNCTION("""COMPUTED_VALUE"""),"Neutral")</f>
        <v>Neutral</v>
      </c>
      <c r="P282" s="1" t="str">
        <f ca="1">IFERROR(__xludf.DUMMYFUNCTION("""COMPUTED_VALUE"""),"A little bit")</f>
        <v>A little bit</v>
      </c>
      <c r="Q282" s="1" t="str">
        <f ca="1">IFERROR(__xludf.DUMMYFUNCTION("""COMPUTED_VALUE"""),"A little bit")</f>
        <v>A little bit</v>
      </c>
      <c r="R282" s="1" t="str">
        <f ca="1">IFERROR(__xludf.DUMMYFUNCTION("""COMPUTED_VALUE"""),"A little bit")</f>
        <v>A little bit</v>
      </c>
      <c r="S282" s="1" t="str">
        <f ca="1">IFERROR(__xludf.DUMMYFUNCTION("""COMPUTED_VALUE"""),"A little bit")</f>
        <v>A little bit</v>
      </c>
      <c r="T282" s="1" t="str">
        <f ca="1">IFERROR(__xludf.DUMMYFUNCTION("""COMPUTED_VALUE"""),"Not at all")</f>
        <v>Not at all</v>
      </c>
      <c r="U282" s="1" t="str">
        <f ca="1">IFERROR(__xludf.DUMMYFUNCTION("""COMPUTED_VALUE"""),"A little bit")</f>
        <v>A little bit</v>
      </c>
      <c r="V282" s="1" t="str">
        <f ca="1">IFERROR(__xludf.DUMMYFUNCTION("""COMPUTED_VALUE"""),"A little bit")</f>
        <v>A little bit</v>
      </c>
      <c r="W282" s="1" t="str">
        <f ca="1">IFERROR(__xludf.DUMMYFUNCTION("""COMPUTED_VALUE"""),"A little bit")</f>
        <v>A little bit</v>
      </c>
      <c r="X282" s="1" t="str">
        <f ca="1">IFERROR(__xludf.DUMMYFUNCTION("""COMPUTED_VALUE"""),"A little bit")</f>
        <v>A little bit</v>
      </c>
      <c r="Y282" s="1" t="str">
        <f ca="1">IFERROR(__xludf.DUMMYFUNCTION("""COMPUTED_VALUE"""),"A little bit")</f>
        <v>A little bit</v>
      </c>
      <c r="Z282" s="1" t="str">
        <f ca="1">IFERROR(__xludf.DUMMYFUNCTION("""COMPUTED_VALUE"""),"Not at all")</f>
        <v>Not at all</v>
      </c>
      <c r="AA282" s="1" t="str">
        <f ca="1">IFERROR(__xludf.DUMMYFUNCTION("""COMPUTED_VALUE"""),"Not at all")</f>
        <v>Not at all</v>
      </c>
      <c r="AB282" s="1" t="str">
        <f ca="1">IFERROR(__xludf.DUMMYFUNCTION("""COMPUTED_VALUE"""),"Extremely")</f>
        <v>Extremely</v>
      </c>
      <c r="AC282" s="1" t="str">
        <f ca="1">IFERROR(__xludf.DUMMYFUNCTION("""COMPUTED_VALUE"""),"Extremely")</f>
        <v>Extremely</v>
      </c>
      <c r="AD282" s="1" t="str">
        <f ca="1">IFERROR(__xludf.DUMMYFUNCTION("""COMPUTED_VALUE"""),"A little bit")</f>
        <v>A little bit</v>
      </c>
      <c r="AE282" s="1" t="str">
        <f ca="1">IFERROR(__xludf.DUMMYFUNCTION("""COMPUTED_VALUE"""),"A little bit")</f>
        <v>A little bit</v>
      </c>
      <c r="AF282" s="1" t="str">
        <f ca="1">IFERROR(__xludf.DUMMYFUNCTION("""COMPUTED_VALUE"""),"Sometimes")</f>
        <v>Sometimes</v>
      </c>
      <c r="AG282" s="1" t="str">
        <f ca="1">IFERROR(__xludf.DUMMYFUNCTION("""COMPUTED_VALUE"""),"Sometimes")</f>
        <v>Sometimes</v>
      </c>
      <c r="AH282" s="1" t="str">
        <f ca="1">IFERROR(__xludf.DUMMYFUNCTION("""COMPUTED_VALUE"""),"Never")</f>
        <v>Never</v>
      </c>
      <c r="AI282" s="1" t="str">
        <f ca="1">IFERROR(__xludf.DUMMYFUNCTION("""COMPUTED_VALUE"""),"Rarely")</f>
        <v>Rarely</v>
      </c>
      <c r="AJ282" s="1" t="str">
        <f ca="1">IFERROR(__xludf.DUMMYFUNCTION("""COMPUTED_VALUE"""),"Rarely")</f>
        <v>Rarely</v>
      </c>
      <c r="AK282" s="1" t="str">
        <f ca="1">IFERROR(__xludf.DUMMYFUNCTION("""COMPUTED_VALUE"""),"Rarely")</f>
        <v>Rarely</v>
      </c>
      <c r="AL282" s="1" t="str">
        <f ca="1">IFERROR(__xludf.DUMMYFUNCTION("""COMPUTED_VALUE"""),"Rarely")</f>
        <v>Rarely</v>
      </c>
      <c r="AM282" s="1" t="str">
        <f ca="1">IFERROR(__xludf.DUMMYFUNCTION("""COMPUTED_VALUE"""),"Rarely")</f>
        <v>Rarely</v>
      </c>
      <c r="AN282" s="1" t="str">
        <f ca="1">IFERROR(__xludf.DUMMYFUNCTION("""COMPUTED_VALUE"""),"Sometimes")</f>
        <v>Sometimes</v>
      </c>
      <c r="AO282" s="1" t="str">
        <f ca="1">IFERROR(__xludf.DUMMYFUNCTION("""COMPUTED_VALUE"""),"Sometimes")</f>
        <v>Sometimes</v>
      </c>
      <c r="AP282" s="1" t="str">
        <f ca="1">IFERROR(__xludf.DUMMYFUNCTION("""COMPUTED_VALUE"""),"Rarely")</f>
        <v>Rarely</v>
      </c>
      <c r="AQ282" s="1" t="str">
        <f ca="1">IFERROR(__xludf.DUMMYFUNCTION("""COMPUTED_VALUE"""),"Never")</f>
        <v>Never</v>
      </c>
      <c r="AR282" s="1" t="str">
        <f ca="1">IFERROR(__xludf.DUMMYFUNCTION("""COMPUTED_VALUE"""),"Never")</f>
        <v>Never</v>
      </c>
      <c r="AS282" s="1" t="str">
        <f ca="1">IFERROR(__xludf.DUMMYFUNCTION("""COMPUTED_VALUE"""),"Agree")</f>
        <v>Agree</v>
      </c>
      <c r="AT282" s="1" t="str">
        <f ca="1">IFERROR(__xludf.DUMMYFUNCTION("""COMPUTED_VALUE"""),"Neutral")</f>
        <v>Neutral</v>
      </c>
      <c r="AU282" s="1" t="str">
        <f ca="1">IFERROR(__xludf.DUMMYFUNCTION("""COMPUTED_VALUE"""),"Agree")</f>
        <v>Agree</v>
      </c>
      <c r="AV282" s="1" t="str">
        <f ca="1">IFERROR(__xludf.DUMMYFUNCTION("""COMPUTED_VALUE"""),"Strongly Disagree")</f>
        <v>Strongly Disagree</v>
      </c>
      <c r="AW282" s="1" t="str">
        <f ca="1">IFERROR(__xludf.DUMMYFUNCTION("""COMPUTED_VALUE"""),"Strongly Agree")</f>
        <v>Strongly Agree</v>
      </c>
      <c r="AX282" s="1" t="str">
        <f ca="1">IFERROR(__xludf.DUMMYFUNCTION("""COMPUTED_VALUE"""),"Strongly Agree")</f>
        <v>Strongly Agree</v>
      </c>
      <c r="AY282" s="1" t="str">
        <f ca="1">IFERROR(__xludf.DUMMYFUNCTION("""COMPUTED_VALUE"""),"Strongly Agree")</f>
        <v>Strongly Agree</v>
      </c>
      <c r="AZ282" s="1" t="str">
        <f ca="1">IFERROR(__xludf.DUMMYFUNCTION("""COMPUTED_VALUE"""),"Strongly Agree")</f>
        <v>Strongly Agree</v>
      </c>
      <c r="BA282" s="1" t="str">
        <f ca="1">IFERROR(__xludf.DUMMYFUNCTION("""COMPUTED_VALUE"""),"Strongly Agree")</f>
        <v>Strongly Agree</v>
      </c>
      <c r="BB282" s="1" t="str">
        <f ca="1">IFERROR(__xludf.DUMMYFUNCTION("""COMPUTED_VALUE"""),"Neutral")</f>
        <v>Neutral</v>
      </c>
      <c r="BC282" s="1" t="str">
        <f ca="1">IFERROR(__xludf.DUMMYFUNCTION("""COMPUTED_VALUE"""),"Exercise, Meditation/ Mindfulness, Participate in Healthy Recreation/Hobbies, Talk to only those inside the department about your hard shift")</f>
        <v>Exercise, Meditation/ Mindfulness, Participate in Healthy Recreation/Hobbies, Talk to only those inside the department about your hard shift</v>
      </c>
      <c r="BD282" s="1" t="str">
        <f ca="1">IFERROR(__xludf.DUMMYFUNCTION("""COMPUTED_VALUE"""),"Never")</f>
        <v>Never</v>
      </c>
      <c r="BF282" s="1">
        <f t="shared" ca="1" si="0"/>
        <v>1</v>
      </c>
      <c r="BG282" s="7">
        <f t="shared" ca="1" si="1"/>
        <v>4</v>
      </c>
      <c r="BH282" s="1">
        <f t="shared" ca="1" si="2"/>
        <v>4</v>
      </c>
      <c r="BI282" s="10">
        <f t="shared" ca="1" si="3"/>
        <v>1</v>
      </c>
      <c r="BJ282" s="10">
        <f t="shared" ca="1" si="4"/>
        <v>2</v>
      </c>
      <c r="BK282" s="10">
        <f t="shared" ca="1" si="5"/>
        <v>2</v>
      </c>
      <c r="BL282" s="10">
        <f t="shared" ref="BL282:BM282" ca="1" si="1680">IF(I282="Yes",1,IF(I282="No",2))</f>
        <v>2</v>
      </c>
      <c r="BM282" s="10">
        <f t="shared" ca="1" si="1680"/>
        <v>2</v>
      </c>
      <c r="BN282" s="10">
        <f t="shared" ca="1" si="7"/>
        <v>1</v>
      </c>
      <c r="BO282" s="10">
        <f t="shared" ref="BO282:BP282" ca="1" si="1681">IF(L282="Strongly Disagree",1,IF(L282="Disagree",2,IF(L282="Neutral",3,IF(L282="Agree",4,IF(L282="Strongly Agree",5)))))</f>
        <v>1</v>
      </c>
      <c r="BP282" s="10">
        <f t="shared" ca="1" si="1681"/>
        <v>1</v>
      </c>
      <c r="BQ282" s="10">
        <f t="shared" ca="1" si="9"/>
        <v>2</v>
      </c>
      <c r="BR282" s="1">
        <f t="shared" ca="1" si="10"/>
        <v>3</v>
      </c>
      <c r="BS282" s="10">
        <f t="shared" ref="BS282:CB282" ca="1" si="1682">IF(P282="Not at all",1,IF(P282="A little bit",2,IF(P282="Moderately",3,IF(P282="Quite a bit",4,IF(P282="Extremely",5)))))</f>
        <v>2</v>
      </c>
      <c r="BT282" s="10">
        <f t="shared" ca="1" si="1682"/>
        <v>2</v>
      </c>
      <c r="BU282" s="10">
        <f t="shared" ca="1" si="1682"/>
        <v>2</v>
      </c>
      <c r="BV282" s="10">
        <f t="shared" ca="1" si="1682"/>
        <v>2</v>
      </c>
      <c r="BW282" s="10">
        <f t="shared" ca="1" si="1682"/>
        <v>1</v>
      </c>
      <c r="BX282" s="10">
        <f t="shared" ca="1" si="1682"/>
        <v>2</v>
      </c>
      <c r="BY282" s="10">
        <f t="shared" ca="1" si="1682"/>
        <v>2</v>
      </c>
      <c r="BZ282" s="10">
        <f t="shared" ca="1" si="1682"/>
        <v>2</v>
      </c>
      <c r="CA282" s="10">
        <f t="shared" ca="1" si="1682"/>
        <v>2</v>
      </c>
      <c r="CB282" s="10">
        <f t="shared" ca="1" si="1682"/>
        <v>2</v>
      </c>
      <c r="CC282" s="10">
        <f t="shared" ca="1" si="12"/>
        <v>4</v>
      </c>
      <c r="CD282" s="10">
        <f t="shared" ref="CD282:CH282" ca="1" si="1683">IF(AA282="Not at all",1,IF(AA282="A little bit",2,IF(AA282="Moderately",3,IF(AA282="Quite a bit",4,IF(AA282="Extremely",5)))))</f>
        <v>1</v>
      </c>
      <c r="CE282" s="10">
        <f t="shared" ca="1" si="1683"/>
        <v>5</v>
      </c>
      <c r="CF282" s="10">
        <f t="shared" ca="1" si="1683"/>
        <v>5</v>
      </c>
      <c r="CG282" s="10">
        <f t="shared" ca="1" si="1683"/>
        <v>2</v>
      </c>
      <c r="CH282" s="10">
        <f t="shared" ca="1" si="1683"/>
        <v>2</v>
      </c>
      <c r="CI282" s="10">
        <f t="shared" ref="CI282:CT282" ca="1" si="1684">IF(AF282="Never",1,IF(AF282="Rarely",2,IF(AF282="Sometimes",3,IF(AF282="Often",4,IF(AF282="Very Often",5)))))</f>
        <v>3</v>
      </c>
      <c r="CJ282" s="10">
        <f t="shared" ca="1" si="1684"/>
        <v>3</v>
      </c>
      <c r="CK282" s="10">
        <f t="shared" ca="1" si="1684"/>
        <v>1</v>
      </c>
      <c r="CL282" s="10">
        <f t="shared" ca="1" si="1684"/>
        <v>2</v>
      </c>
      <c r="CM282" s="10">
        <f t="shared" ca="1" si="1684"/>
        <v>2</v>
      </c>
      <c r="CN282" s="10">
        <f t="shared" ca="1" si="1684"/>
        <v>2</v>
      </c>
      <c r="CO282" s="10">
        <f t="shared" ca="1" si="1684"/>
        <v>2</v>
      </c>
      <c r="CP282" s="10">
        <f t="shared" ca="1" si="1684"/>
        <v>2</v>
      </c>
      <c r="CQ282" s="10">
        <f t="shared" ca="1" si="1684"/>
        <v>3</v>
      </c>
      <c r="CR282" s="10">
        <f t="shared" ca="1" si="1684"/>
        <v>3</v>
      </c>
      <c r="CS282" s="10">
        <f t="shared" ca="1" si="1684"/>
        <v>2</v>
      </c>
      <c r="CT282" s="10">
        <f t="shared" ca="1" si="1684"/>
        <v>1</v>
      </c>
      <c r="CU282" s="10">
        <f t="shared" ca="1" si="15"/>
        <v>1</v>
      </c>
      <c r="CV282" s="1">
        <f t="shared" ref="CV282:DE282" ca="1" si="1685">IF(AS282="Strongly Disagree",1,IF(AS282="Disagree",2,IF(AS282="Neutral",3,IF(AS282="Agree",4,IF(AS282="Strongly Agree",5)))))</f>
        <v>4</v>
      </c>
      <c r="CW282" s="1">
        <f t="shared" ca="1" si="1685"/>
        <v>3</v>
      </c>
      <c r="CX282" s="1">
        <f t="shared" ca="1" si="1685"/>
        <v>4</v>
      </c>
      <c r="CY282" s="1">
        <f t="shared" ca="1" si="1685"/>
        <v>1</v>
      </c>
      <c r="CZ282" s="1">
        <f t="shared" ca="1" si="1685"/>
        <v>5</v>
      </c>
      <c r="DA282" s="1">
        <f t="shared" ca="1" si="1685"/>
        <v>5</v>
      </c>
      <c r="DB282" s="1">
        <f t="shared" ca="1" si="1685"/>
        <v>5</v>
      </c>
      <c r="DC282" s="1">
        <f t="shared" ca="1" si="1685"/>
        <v>5</v>
      </c>
      <c r="DD282" s="1">
        <f t="shared" ca="1" si="1685"/>
        <v>5</v>
      </c>
      <c r="DE282" s="1">
        <f t="shared" ca="1" si="1685"/>
        <v>3</v>
      </c>
      <c r="DG282" s="1">
        <f t="shared" ca="1" si="17"/>
        <v>1</v>
      </c>
    </row>
    <row r="283" spans="1:111" ht="15">
      <c r="A283" s="8">
        <f ca="1">IFERROR(__xludf.DUMMYFUNCTION("""COMPUTED_VALUE"""),43815.6400522337)</f>
        <v>43815.640052233699</v>
      </c>
      <c r="B283" s="1" t="str">
        <f ca="1">IFERROR(__xludf.DUMMYFUNCTION("""COMPUTED_VALUE"""),"Yes")</f>
        <v>Yes</v>
      </c>
      <c r="C283" s="3" t="str">
        <f ca="1">IFERROR(__xludf.DUMMYFUNCTION("""COMPUTED_VALUE"""),"Sworn Officer")</f>
        <v>Sworn Officer</v>
      </c>
      <c r="D283" s="1" t="str">
        <f ca="1">IFERROR(__xludf.DUMMYFUNCTION("""COMPUTED_VALUE"""),"14-20 years")</f>
        <v>14-20 years</v>
      </c>
      <c r="E283" s="1" t="str">
        <f ca="1">IFERROR(__xludf.DUMMYFUNCTION("""COMPUTED_VALUE"""),"A little bit")</f>
        <v>A little bit</v>
      </c>
      <c r="F283" s="1" t="str">
        <f ca="1">IFERROR(__xludf.DUMMYFUNCTION("""COMPUTED_VALUE"""),"Yes")</f>
        <v>Yes</v>
      </c>
      <c r="G283" s="1" t="str">
        <f ca="1">IFERROR(__xludf.DUMMYFUNCTION("""COMPUTED_VALUE"""),"Rarely")</f>
        <v>Rarely</v>
      </c>
      <c r="H283" s="1" t="str">
        <f ca="1">IFERROR(__xludf.DUMMYFUNCTION("""COMPUTED_VALUE"""),"A little bit")</f>
        <v>A little bit</v>
      </c>
      <c r="I283" s="1" t="str">
        <f ca="1">IFERROR(__xludf.DUMMYFUNCTION("""COMPUTED_VALUE"""),"Yes")</f>
        <v>Yes</v>
      </c>
      <c r="J283" s="1" t="str">
        <f ca="1">IFERROR(__xludf.DUMMYFUNCTION("""COMPUTED_VALUE"""),"No")</f>
        <v>No</v>
      </c>
      <c r="K283" s="1" t="str">
        <f ca="1">IFERROR(__xludf.DUMMYFUNCTION("""COMPUTED_VALUE"""),"Rarely")</f>
        <v>Rarely</v>
      </c>
      <c r="L283" s="1" t="str">
        <f ca="1">IFERROR(__xludf.DUMMYFUNCTION("""COMPUTED_VALUE"""),"Neutral")</f>
        <v>Neutral</v>
      </c>
      <c r="M283" s="1" t="str">
        <f ca="1">IFERROR(__xludf.DUMMYFUNCTION("""COMPUTED_VALUE"""),"Neutral")</f>
        <v>Neutral</v>
      </c>
      <c r="N283" s="1" t="str">
        <f ca="1">IFERROR(__xludf.DUMMYFUNCTION("""COMPUTED_VALUE"""),"Moderately")</f>
        <v>Moderately</v>
      </c>
      <c r="O283" s="1" t="str">
        <f ca="1">IFERROR(__xludf.DUMMYFUNCTION("""COMPUTED_VALUE"""),"Neutral")</f>
        <v>Neutral</v>
      </c>
      <c r="P283" s="1" t="str">
        <f ca="1">IFERROR(__xludf.DUMMYFUNCTION("""COMPUTED_VALUE"""),"Quite a bit")</f>
        <v>Quite a bit</v>
      </c>
      <c r="Q283" s="1" t="str">
        <f ca="1">IFERROR(__xludf.DUMMYFUNCTION("""COMPUTED_VALUE"""),"Quite a bit")</f>
        <v>Quite a bit</v>
      </c>
      <c r="R283" s="1" t="str">
        <f ca="1">IFERROR(__xludf.DUMMYFUNCTION("""COMPUTED_VALUE"""),"Quite a bit")</f>
        <v>Quite a bit</v>
      </c>
      <c r="S283" s="1" t="str">
        <f ca="1">IFERROR(__xludf.DUMMYFUNCTION("""COMPUTED_VALUE"""),"Moderately")</f>
        <v>Moderately</v>
      </c>
      <c r="T283" s="1" t="str">
        <f ca="1">IFERROR(__xludf.DUMMYFUNCTION("""COMPUTED_VALUE"""),"A little bit")</f>
        <v>A little bit</v>
      </c>
      <c r="U283" s="1" t="str">
        <f ca="1">IFERROR(__xludf.DUMMYFUNCTION("""COMPUTED_VALUE"""),"A little bit")</f>
        <v>A little bit</v>
      </c>
      <c r="V283" s="1" t="str">
        <f ca="1">IFERROR(__xludf.DUMMYFUNCTION("""COMPUTED_VALUE"""),"A little bit")</f>
        <v>A little bit</v>
      </c>
      <c r="W283" s="1" t="str">
        <f ca="1">IFERROR(__xludf.DUMMYFUNCTION("""COMPUTED_VALUE"""),"A little bit")</f>
        <v>A little bit</v>
      </c>
      <c r="X283" s="1" t="str">
        <f ca="1">IFERROR(__xludf.DUMMYFUNCTION("""COMPUTED_VALUE"""),"A little bit")</f>
        <v>A little bit</v>
      </c>
      <c r="Y283" s="1" t="str">
        <f ca="1">IFERROR(__xludf.DUMMYFUNCTION("""COMPUTED_VALUE"""),"Moderately")</f>
        <v>Moderately</v>
      </c>
      <c r="Z283" s="1" t="str">
        <f ca="1">IFERROR(__xludf.DUMMYFUNCTION("""COMPUTED_VALUE"""),"Both")</f>
        <v>Both</v>
      </c>
      <c r="AA283" s="1" t="str">
        <f ca="1">IFERROR(__xludf.DUMMYFUNCTION("""COMPUTED_VALUE"""),"Moderately")</f>
        <v>Moderately</v>
      </c>
      <c r="AB283" s="1" t="str">
        <f ca="1">IFERROR(__xludf.DUMMYFUNCTION("""COMPUTED_VALUE"""),"Moderately")</f>
        <v>Moderately</v>
      </c>
      <c r="AC283" s="1" t="str">
        <f ca="1">IFERROR(__xludf.DUMMYFUNCTION("""COMPUTED_VALUE"""),"Moderately")</f>
        <v>Moderately</v>
      </c>
      <c r="AD283" s="1" t="str">
        <f ca="1">IFERROR(__xludf.DUMMYFUNCTION("""COMPUTED_VALUE"""),"A little bit")</f>
        <v>A little bit</v>
      </c>
      <c r="AE283" s="1" t="str">
        <f ca="1">IFERROR(__xludf.DUMMYFUNCTION("""COMPUTED_VALUE"""),"A little bit")</f>
        <v>A little bit</v>
      </c>
      <c r="AF283" s="1" t="str">
        <f ca="1">IFERROR(__xludf.DUMMYFUNCTION("""COMPUTED_VALUE"""),"Rarely")</f>
        <v>Rarely</v>
      </c>
      <c r="AG283" s="1" t="str">
        <f ca="1">IFERROR(__xludf.DUMMYFUNCTION("""COMPUTED_VALUE"""),"Rarely")</f>
        <v>Rarely</v>
      </c>
      <c r="AH283" s="1" t="str">
        <f ca="1">IFERROR(__xludf.DUMMYFUNCTION("""COMPUTED_VALUE"""),"Rarely")</f>
        <v>Rarely</v>
      </c>
      <c r="AI283" s="1" t="str">
        <f ca="1">IFERROR(__xludf.DUMMYFUNCTION("""COMPUTED_VALUE"""),"Rarely")</f>
        <v>Rarely</v>
      </c>
      <c r="AJ283" s="1" t="str">
        <f ca="1">IFERROR(__xludf.DUMMYFUNCTION("""COMPUTED_VALUE"""),"Rarely")</f>
        <v>Rarely</v>
      </c>
      <c r="AK283" s="1" t="str">
        <f ca="1">IFERROR(__xludf.DUMMYFUNCTION("""COMPUTED_VALUE"""),"Rarely")</f>
        <v>Rarely</v>
      </c>
      <c r="AL283" s="1" t="str">
        <f ca="1">IFERROR(__xludf.DUMMYFUNCTION("""COMPUTED_VALUE"""),"Rarely")</f>
        <v>Rarely</v>
      </c>
      <c r="AM283" s="1" t="str">
        <f ca="1">IFERROR(__xludf.DUMMYFUNCTION("""COMPUTED_VALUE"""),"Rarely")</f>
        <v>Rarely</v>
      </c>
      <c r="AN283" s="1" t="str">
        <f ca="1">IFERROR(__xludf.DUMMYFUNCTION("""COMPUTED_VALUE"""),"Rarely")</f>
        <v>Rarely</v>
      </c>
      <c r="AO283" s="1" t="str">
        <f ca="1">IFERROR(__xludf.DUMMYFUNCTION("""COMPUTED_VALUE"""),"Rarely")</f>
        <v>Rarely</v>
      </c>
      <c r="AP283" s="1" t="str">
        <f ca="1">IFERROR(__xludf.DUMMYFUNCTION("""COMPUTED_VALUE"""),"Rarely")</f>
        <v>Rarely</v>
      </c>
      <c r="AQ283" s="1" t="str">
        <f ca="1">IFERROR(__xludf.DUMMYFUNCTION("""COMPUTED_VALUE"""),"Rarely")</f>
        <v>Rarely</v>
      </c>
      <c r="AR283" s="1" t="str">
        <f ca="1">IFERROR(__xludf.DUMMYFUNCTION("""COMPUTED_VALUE"""),"Just After Stressful Events")</f>
        <v>Just After Stressful Events</v>
      </c>
      <c r="AS283" s="1" t="str">
        <f ca="1">IFERROR(__xludf.DUMMYFUNCTION("""COMPUTED_VALUE"""),"Neutral")</f>
        <v>Neutral</v>
      </c>
      <c r="AT283" s="1" t="str">
        <f ca="1">IFERROR(__xludf.DUMMYFUNCTION("""COMPUTED_VALUE"""),"Agree")</f>
        <v>Agree</v>
      </c>
      <c r="AU283" s="1" t="str">
        <f ca="1">IFERROR(__xludf.DUMMYFUNCTION("""COMPUTED_VALUE"""),"Agree")</f>
        <v>Agree</v>
      </c>
      <c r="AV283" s="1" t="str">
        <f ca="1">IFERROR(__xludf.DUMMYFUNCTION("""COMPUTED_VALUE"""),"Neutral")</f>
        <v>Neutral</v>
      </c>
      <c r="AW283" s="1" t="str">
        <f ca="1">IFERROR(__xludf.DUMMYFUNCTION("""COMPUTED_VALUE"""),"Neutral")</f>
        <v>Neutral</v>
      </c>
      <c r="AX283" s="1" t="str">
        <f ca="1">IFERROR(__xludf.DUMMYFUNCTION("""COMPUTED_VALUE"""),"Neutral")</f>
        <v>Neutral</v>
      </c>
      <c r="AY283" s="1" t="str">
        <f ca="1">IFERROR(__xludf.DUMMYFUNCTION("""COMPUTED_VALUE"""),"Agree")</f>
        <v>Agree</v>
      </c>
      <c r="AZ283" s="1" t="str">
        <f ca="1">IFERROR(__xludf.DUMMYFUNCTION("""COMPUTED_VALUE"""),"Agree")</f>
        <v>Agree</v>
      </c>
      <c r="BA283" s="1" t="str">
        <f ca="1">IFERROR(__xludf.DUMMYFUNCTION("""COMPUTED_VALUE"""),"Agree")</f>
        <v>Agree</v>
      </c>
      <c r="BB283" s="1" t="str">
        <f ca="1">IFERROR(__xludf.DUMMYFUNCTION("""COMPUTED_VALUE"""),"Neutral")</f>
        <v>Neutral</v>
      </c>
      <c r="BC283" s="1" t="str">
        <f ca="1">IFERROR(__xludf.DUMMYFUNCTION("""COMPUTED_VALUE"""),"Isolate Yourself, Talk to only those inside the department about your hard shift")</f>
        <v>Isolate Yourself, Talk to only those inside the department about your hard shift</v>
      </c>
      <c r="BD283" s="1" t="str">
        <f ca="1">IFERROR(__xludf.DUMMYFUNCTION("""COMPUTED_VALUE"""),"Never")</f>
        <v>Never</v>
      </c>
      <c r="BF283" s="1">
        <f t="shared" ca="1" si="0"/>
        <v>1</v>
      </c>
      <c r="BG283" s="7">
        <f t="shared" ca="1" si="1"/>
        <v>3</v>
      </c>
      <c r="BH283" s="1">
        <f t="shared" ca="1" si="2"/>
        <v>2</v>
      </c>
      <c r="BI283" s="10">
        <f t="shared" ca="1" si="3"/>
        <v>1</v>
      </c>
      <c r="BJ283" s="10">
        <f t="shared" ca="1" si="4"/>
        <v>2</v>
      </c>
      <c r="BK283" s="10">
        <f t="shared" ca="1" si="5"/>
        <v>2</v>
      </c>
      <c r="BL283" s="10">
        <f t="shared" ref="BL283:BM283" ca="1" si="1686">IF(I283="Yes",1,IF(I283="No",2))</f>
        <v>1</v>
      </c>
      <c r="BM283" s="10">
        <f t="shared" ca="1" si="1686"/>
        <v>2</v>
      </c>
      <c r="BN283" s="10">
        <f t="shared" ca="1" si="7"/>
        <v>2</v>
      </c>
      <c r="BO283" s="10">
        <f t="shared" ref="BO283:BP283" ca="1" si="1687">IF(L283="Strongly Disagree",1,IF(L283="Disagree",2,IF(L283="Neutral",3,IF(L283="Agree",4,IF(L283="Strongly Agree",5)))))</f>
        <v>3</v>
      </c>
      <c r="BP283" s="10">
        <f t="shared" ca="1" si="1687"/>
        <v>3</v>
      </c>
      <c r="BQ283" s="10">
        <f t="shared" ca="1" si="9"/>
        <v>3</v>
      </c>
      <c r="BR283" s="1">
        <f t="shared" ca="1" si="10"/>
        <v>3</v>
      </c>
      <c r="BS283" s="10">
        <f t="shared" ref="BS283:CB283" ca="1" si="1688">IF(P283="Not at all",1,IF(P283="A little bit",2,IF(P283="Moderately",3,IF(P283="Quite a bit",4,IF(P283="Extremely",5)))))</f>
        <v>4</v>
      </c>
      <c r="BT283" s="10">
        <f t="shared" ca="1" si="1688"/>
        <v>4</v>
      </c>
      <c r="BU283" s="10">
        <f t="shared" ca="1" si="1688"/>
        <v>4</v>
      </c>
      <c r="BV283" s="10">
        <f t="shared" ca="1" si="1688"/>
        <v>3</v>
      </c>
      <c r="BW283" s="10">
        <f t="shared" ca="1" si="1688"/>
        <v>2</v>
      </c>
      <c r="BX283" s="10">
        <f t="shared" ca="1" si="1688"/>
        <v>2</v>
      </c>
      <c r="BY283" s="10">
        <f t="shared" ca="1" si="1688"/>
        <v>2</v>
      </c>
      <c r="BZ283" s="10">
        <f t="shared" ca="1" si="1688"/>
        <v>2</v>
      </c>
      <c r="CA283" s="10">
        <f t="shared" ca="1" si="1688"/>
        <v>2</v>
      </c>
      <c r="CB283" s="10">
        <f t="shared" ca="1" si="1688"/>
        <v>3</v>
      </c>
      <c r="CC283" s="10">
        <f t="shared" ca="1" si="12"/>
        <v>3</v>
      </c>
      <c r="CD283" s="10">
        <f t="shared" ref="CD283:CH283" ca="1" si="1689">IF(AA283="Not at all",1,IF(AA283="A little bit",2,IF(AA283="Moderately",3,IF(AA283="Quite a bit",4,IF(AA283="Extremely",5)))))</f>
        <v>3</v>
      </c>
      <c r="CE283" s="10">
        <f t="shared" ca="1" si="1689"/>
        <v>3</v>
      </c>
      <c r="CF283" s="10">
        <f t="shared" ca="1" si="1689"/>
        <v>3</v>
      </c>
      <c r="CG283" s="10">
        <f t="shared" ca="1" si="1689"/>
        <v>2</v>
      </c>
      <c r="CH283" s="10">
        <f t="shared" ca="1" si="1689"/>
        <v>2</v>
      </c>
      <c r="CI283" s="10">
        <f t="shared" ref="CI283:CT283" ca="1" si="1690">IF(AF283="Never",1,IF(AF283="Rarely",2,IF(AF283="Sometimes",3,IF(AF283="Often",4,IF(AF283="Very Often",5)))))</f>
        <v>2</v>
      </c>
      <c r="CJ283" s="10">
        <f t="shared" ca="1" si="1690"/>
        <v>2</v>
      </c>
      <c r="CK283" s="10">
        <f t="shared" ca="1" si="1690"/>
        <v>2</v>
      </c>
      <c r="CL283" s="10">
        <f t="shared" ca="1" si="1690"/>
        <v>2</v>
      </c>
      <c r="CM283" s="10">
        <f t="shared" ca="1" si="1690"/>
        <v>2</v>
      </c>
      <c r="CN283" s="10">
        <f t="shared" ca="1" si="1690"/>
        <v>2</v>
      </c>
      <c r="CO283" s="10">
        <f t="shared" ca="1" si="1690"/>
        <v>2</v>
      </c>
      <c r="CP283" s="10">
        <f t="shared" ca="1" si="1690"/>
        <v>2</v>
      </c>
      <c r="CQ283" s="10">
        <f t="shared" ca="1" si="1690"/>
        <v>2</v>
      </c>
      <c r="CR283" s="10">
        <f t="shared" ca="1" si="1690"/>
        <v>2</v>
      </c>
      <c r="CS283" s="10">
        <f t="shared" ca="1" si="1690"/>
        <v>2</v>
      </c>
      <c r="CT283" s="10">
        <f t="shared" ca="1" si="1690"/>
        <v>2</v>
      </c>
      <c r="CU283" s="10">
        <f t="shared" ca="1" si="15"/>
        <v>2</v>
      </c>
      <c r="CV283" s="1">
        <f t="shared" ref="CV283:DE283" ca="1" si="1691">IF(AS283="Strongly Disagree",1,IF(AS283="Disagree",2,IF(AS283="Neutral",3,IF(AS283="Agree",4,IF(AS283="Strongly Agree",5)))))</f>
        <v>3</v>
      </c>
      <c r="CW283" s="1">
        <f t="shared" ca="1" si="1691"/>
        <v>4</v>
      </c>
      <c r="CX283" s="1">
        <f t="shared" ca="1" si="1691"/>
        <v>4</v>
      </c>
      <c r="CY283" s="1">
        <f t="shared" ca="1" si="1691"/>
        <v>3</v>
      </c>
      <c r="CZ283" s="1">
        <f t="shared" ca="1" si="1691"/>
        <v>3</v>
      </c>
      <c r="DA283" s="1">
        <f t="shared" ca="1" si="1691"/>
        <v>3</v>
      </c>
      <c r="DB283" s="1">
        <f t="shared" ca="1" si="1691"/>
        <v>4</v>
      </c>
      <c r="DC283" s="1">
        <f t="shared" ca="1" si="1691"/>
        <v>4</v>
      </c>
      <c r="DD283" s="1">
        <f t="shared" ca="1" si="1691"/>
        <v>4</v>
      </c>
      <c r="DE283" s="1">
        <f t="shared" ca="1" si="1691"/>
        <v>3</v>
      </c>
      <c r="DG283" s="1">
        <f t="shared" ca="1" si="17"/>
        <v>1</v>
      </c>
    </row>
    <row r="284" spans="1:111" ht="15">
      <c r="A284" s="8">
        <f ca="1">IFERROR(__xludf.DUMMYFUNCTION("""COMPUTED_VALUE"""),43815.6409871643)</f>
        <v>43815.640987164297</v>
      </c>
      <c r="B284" s="1" t="str">
        <f ca="1">IFERROR(__xludf.DUMMYFUNCTION("""COMPUTED_VALUE"""),"Yes")</f>
        <v>Yes</v>
      </c>
      <c r="C284" s="3" t="str">
        <f ca="1">IFERROR(__xludf.DUMMYFUNCTION("""COMPUTED_VALUE"""),"Sworn Officer")</f>
        <v>Sworn Officer</v>
      </c>
      <c r="D284" s="1" t="str">
        <f ca="1">IFERROR(__xludf.DUMMYFUNCTION("""COMPUTED_VALUE"""),"14-20 years")</f>
        <v>14-20 years</v>
      </c>
      <c r="E284" s="1" t="str">
        <f ca="1">IFERROR(__xludf.DUMMYFUNCTION("""COMPUTED_VALUE"""),"Quite a bit")</f>
        <v>Quite a bit</v>
      </c>
      <c r="F284" s="1" t="str">
        <f ca="1">IFERROR(__xludf.DUMMYFUNCTION("""COMPUTED_VALUE"""),"Yes")</f>
        <v>Yes</v>
      </c>
      <c r="G284" s="1" t="str">
        <f ca="1">IFERROR(__xludf.DUMMYFUNCTION("""COMPUTED_VALUE"""),"Rarely")</f>
        <v>Rarely</v>
      </c>
      <c r="H284" s="1" t="str">
        <f ca="1">IFERROR(__xludf.DUMMYFUNCTION("""COMPUTED_VALUE"""),"Extremely")</f>
        <v>Extremely</v>
      </c>
      <c r="I284" s="1" t="str">
        <f ca="1">IFERROR(__xludf.DUMMYFUNCTION("""COMPUTED_VALUE"""),"Yes")</f>
        <v>Yes</v>
      </c>
      <c r="J284" s="1" t="str">
        <f ca="1">IFERROR(__xludf.DUMMYFUNCTION("""COMPUTED_VALUE"""),"Yes")</f>
        <v>Yes</v>
      </c>
      <c r="K284" s="1" t="str">
        <f ca="1">IFERROR(__xludf.DUMMYFUNCTION("""COMPUTED_VALUE"""),"Rarely")</f>
        <v>Rarely</v>
      </c>
      <c r="L284" s="1" t="str">
        <f ca="1">IFERROR(__xludf.DUMMYFUNCTION("""COMPUTED_VALUE"""),"Neutral")</f>
        <v>Neutral</v>
      </c>
      <c r="M284" s="1" t="str">
        <f ca="1">IFERROR(__xludf.DUMMYFUNCTION("""COMPUTED_VALUE"""),"Neutral")</f>
        <v>Neutral</v>
      </c>
      <c r="N284" s="1" t="str">
        <f ca="1">IFERROR(__xludf.DUMMYFUNCTION("""COMPUTED_VALUE"""),"Not at all")</f>
        <v>Not at all</v>
      </c>
      <c r="O284" s="1" t="str">
        <f ca="1">IFERROR(__xludf.DUMMYFUNCTION("""COMPUTED_VALUE"""),"Agree")</f>
        <v>Agree</v>
      </c>
      <c r="P284" s="1" t="str">
        <f ca="1">IFERROR(__xludf.DUMMYFUNCTION("""COMPUTED_VALUE"""),"Quite a bit")</f>
        <v>Quite a bit</v>
      </c>
      <c r="Q284" s="1" t="str">
        <f ca="1">IFERROR(__xludf.DUMMYFUNCTION("""COMPUTED_VALUE"""),"Quite a bit")</f>
        <v>Quite a bit</v>
      </c>
      <c r="R284" s="1" t="str">
        <f ca="1">IFERROR(__xludf.DUMMYFUNCTION("""COMPUTED_VALUE"""),"Quite a bit")</f>
        <v>Quite a bit</v>
      </c>
      <c r="S284" s="1" t="str">
        <f ca="1">IFERROR(__xludf.DUMMYFUNCTION("""COMPUTED_VALUE"""),"Quite a bit")</f>
        <v>Quite a bit</v>
      </c>
      <c r="T284" s="1" t="str">
        <f ca="1">IFERROR(__xludf.DUMMYFUNCTION("""COMPUTED_VALUE"""),"Quite a bit")</f>
        <v>Quite a bit</v>
      </c>
      <c r="U284" s="1" t="str">
        <f ca="1">IFERROR(__xludf.DUMMYFUNCTION("""COMPUTED_VALUE"""),"Quite a bit")</f>
        <v>Quite a bit</v>
      </c>
      <c r="V284" s="1" t="str">
        <f ca="1">IFERROR(__xludf.DUMMYFUNCTION("""COMPUTED_VALUE"""),"Moderately")</f>
        <v>Moderately</v>
      </c>
      <c r="W284" s="1" t="str">
        <f ca="1">IFERROR(__xludf.DUMMYFUNCTION("""COMPUTED_VALUE"""),"A little bit")</f>
        <v>A little bit</v>
      </c>
      <c r="X284" s="1" t="str">
        <f ca="1">IFERROR(__xludf.DUMMYFUNCTION("""COMPUTED_VALUE"""),"Moderately")</f>
        <v>Moderately</v>
      </c>
      <c r="Y284" s="1" t="str">
        <f ca="1">IFERROR(__xludf.DUMMYFUNCTION("""COMPUTED_VALUE"""),"Quite a bit")</f>
        <v>Quite a bit</v>
      </c>
      <c r="Z284" s="1" t="str">
        <f ca="1">IFERROR(__xludf.DUMMYFUNCTION("""COMPUTED_VALUE"""),"Both")</f>
        <v>Both</v>
      </c>
      <c r="AA284" s="1" t="str">
        <f ca="1">IFERROR(__xludf.DUMMYFUNCTION("""COMPUTED_VALUE"""),"Moderately")</f>
        <v>Moderately</v>
      </c>
      <c r="AB284" s="1" t="str">
        <f ca="1">IFERROR(__xludf.DUMMYFUNCTION("""COMPUTED_VALUE"""),"Moderately")</f>
        <v>Moderately</v>
      </c>
      <c r="AC284" s="1" t="str">
        <f ca="1">IFERROR(__xludf.DUMMYFUNCTION("""COMPUTED_VALUE"""),"Moderately")</f>
        <v>Moderately</v>
      </c>
      <c r="AD284" s="1" t="str">
        <f ca="1">IFERROR(__xludf.DUMMYFUNCTION("""COMPUTED_VALUE"""),"Moderately")</f>
        <v>Moderately</v>
      </c>
      <c r="AE284" s="1" t="str">
        <f ca="1">IFERROR(__xludf.DUMMYFUNCTION("""COMPUTED_VALUE"""),"Not at all")</f>
        <v>Not at all</v>
      </c>
      <c r="AF284" s="1" t="str">
        <f ca="1">IFERROR(__xludf.DUMMYFUNCTION("""COMPUTED_VALUE"""),"Rarely")</f>
        <v>Rarely</v>
      </c>
      <c r="AG284" s="1" t="str">
        <f ca="1">IFERROR(__xludf.DUMMYFUNCTION("""COMPUTED_VALUE"""),"Very Often")</f>
        <v>Very Often</v>
      </c>
      <c r="AH284" s="1" t="str">
        <f ca="1">IFERROR(__xludf.DUMMYFUNCTION("""COMPUTED_VALUE"""),"Never")</f>
        <v>Never</v>
      </c>
      <c r="AI284" s="1" t="str">
        <f ca="1">IFERROR(__xludf.DUMMYFUNCTION("""COMPUTED_VALUE"""),"Very Often")</f>
        <v>Very Often</v>
      </c>
      <c r="AJ284" s="1" t="str">
        <f ca="1">IFERROR(__xludf.DUMMYFUNCTION("""COMPUTED_VALUE"""),"Very Often")</f>
        <v>Very Often</v>
      </c>
      <c r="AK284" s="1" t="str">
        <f ca="1">IFERROR(__xludf.DUMMYFUNCTION("""COMPUTED_VALUE"""),"Often")</f>
        <v>Often</v>
      </c>
      <c r="AL284" s="1" t="str">
        <f ca="1">IFERROR(__xludf.DUMMYFUNCTION("""COMPUTED_VALUE"""),"Sometimes")</f>
        <v>Sometimes</v>
      </c>
      <c r="AM284" s="1" t="str">
        <f ca="1">IFERROR(__xludf.DUMMYFUNCTION("""COMPUTED_VALUE"""),"Rarely")</f>
        <v>Rarely</v>
      </c>
      <c r="AN284" s="1" t="str">
        <f ca="1">IFERROR(__xludf.DUMMYFUNCTION("""COMPUTED_VALUE"""),"Often")</f>
        <v>Often</v>
      </c>
      <c r="AO284" s="1" t="str">
        <f ca="1">IFERROR(__xludf.DUMMYFUNCTION("""COMPUTED_VALUE"""),"Often")</f>
        <v>Often</v>
      </c>
      <c r="AP284" s="1" t="str">
        <f ca="1">IFERROR(__xludf.DUMMYFUNCTION("""COMPUTED_VALUE"""),"Very Often")</f>
        <v>Very Often</v>
      </c>
      <c r="AQ284" s="1" t="str">
        <f ca="1">IFERROR(__xludf.DUMMYFUNCTION("""COMPUTED_VALUE"""),"Very Often")</f>
        <v>Very Often</v>
      </c>
      <c r="AR284" s="1" t="str">
        <f ca="1">IFERROR(__xludf.DUMMYFUNCTION("""COMPUTED_VALUE"""),"Daily")</f>
        <v>Daily</v>
      </c>
      <c r="AS284" s="1" t="str">
        <f ca="1">IFERROR(__xludf.DUMMYFUNCTION("""COMPUTED_VALUE"""),"Disagree")</f>
        <v>Disagree</v>
      </c>
      <c r="AT284" s="1" t="str">
        <f ca="1">IFERROR(__xludf.DUMMYFUNCTION("""COMPUTED_VALUE"""),"Neutral")</f>
        <v>Neutral</v>
      </c>
      <c r="AU284" s="1" t="str">
        <f ca="1">IFERROR(__xludf.DUMMYFUNCTION("""COMPUTED_VALUE"""),"Disagree")</f>
        <v>Disagree</v>
      </c>
      <c r="AV284" s="1" t="str">
        <f ca="1">IFERROR(__xludf.DUMMYFUNCTION("""COMPUTED_VALUE"""),"Strongly Disagree")</f>
        <v>Strongly Disagree</v>
      </c>
      <c r="AW284" s="1" t="str">
        <f ca="1">IFERROR(__xludf.DUMMYFUNCTION("""COMPUTED_VALUE"""),"Strongly Disagree")</f>
        <v>Strongly Disagree</v>
      </c>
      <c r="AX284" s="1" t="str">
        <f ca="1">IFERROR(__xludf.DUMMYFUNCTION("""COMPUTED_VALUE"""),"Strongly Disagree")</f>
        <v>Strongly Disagree</v>
      </c>
      <c r="AY284" s="1" t="str">
        <f ca="1">IFERROR(__xludf.DUMMYFUNCTION("""COMPUTED_VALUE"""),"Strongly Agree")</f>
        <v>Strongly Agree</v>
      </c>
      <c r="AZ284" s="1" t="str">
        <f ca="1">IFERROR(__xludf.DUMMYFUNCTION("""COMPUTED_VALUE"""),"Agree")</f>
        <v>Agree</v>
      </c>
      <c r="BA284" s="1" t="str">
        <f ca="1">IFERROR(__xludf.DUMMYFUNCTION("""COMPUTED_VALUE"""),"Neutral")</f>
        <v>Neutral</v>
      </c>
      <c r="BB284" s="1" t="str">
        <f ca="1">IFERROR(__xludf.DUMMYFUNCTION("""COMPUTED_VALUE"""),"Neutral")</f>
        <v>Neutral</v>
      </c>
      <c r="BC284" s="1" t="str">
        <f ca="1">IFERROR(__xludf.DUMMYFUNCTION("""COMPUTED_VALUE"""),"Drinking Alcohol (4 or more drinks), Isolate Yourself, Exercise, Talk to only those inside the department about your hard shift")</f>
        <v>Drinking Alcohol (4 or more drinks), Isolate Yourself, Exercise, Talk to only those inside the department about your hard shift</v>
      </c>
      <c r="BD284" s="1" t="str">
        <f ca="1">IFERROR(__xludf.DUMMYFUNCTION("""COMPUTED_VALUE"""),"Often")</f>
        <v>Often</v>
      </c>
      <c r="BF284" s="1">
        <f t="shared" ca="1" si="0"/>
        <v>1</v>
      </c>
      <c r="BG284" s="7">
        <f t="shared" ca="1" si="1"/>
        <v>3</v>
      </c>
      <c r="BH284" s="1">
        <f t="shared" ca="1" si="2"/>
        <v>4</v>
      </c>
      <c r="BI284" s="10">
        <f t="shared" ca="1" si="3"/>
        <v>1</v>
      </c>
      <c r="BJ284" s="10">
        <f t="shared" ca="1" si="4"/>
        <v>2</v>
      </c>
      <c r="BK284" s="10">
        <f t="shared" ca="1" si="5"/>
        <v>5</v>
      </c>
      <c r="BL284" s="10">
        <f t="shared" ref="BL284:BM284" ca="1" si="1692">IF(I284="Yes",1,IF(I284="No",2))</f>
        <v>1</v>
      </c>
      <c r="BM284" s="10">
        <f t="shared" ca="1" si="1692"/>
        <v>1</v>
      </c>
      <c r="BN284" s="10">
        <f t="shared" ca="1" si="7"/>
        <v>2</v>
      </c>
      <c r="BO284" s="10">
        <f t="shared" ref="BO284:BP284" ca="1" si="1693">IF(L284="Strongly Disagree",1,IF(L284="Disagree",2,IF(L284="Neutral",3,IF(L284="Agree",4,IF(L284="Strongly Agree",5)))))</f>
        <v>3</v>
      </c>
      <c r="BP284" s="10">
        <f t="shared" ca="1" si="1693"/>
        <v>3</v>
      </c>
      <c r="BQ284" s="10">
        <f t="shared" ca="1" si="9"/>
        <v>1</v>
      </c>
      <c r="BR284" s="1">
        <f t="shared" ca="1" si="10"/>
        <v>4</v>
      </c>
      <c r="BS284" s="10">
        <f t="shared" ref="BS284:CB284" ca="1" si="1694">IF(P284="Not at all",1,IF(P284="A little bit",2,IF(P284="Moderately",3,IF(P284="Quite a bit",4,IF(P284="Extremely",5)))))</f>
        <v>4</v>
      </c>
      <c r="BT284" s="10">
        <f t="shared" ca="1" si="1694"/>
        <v>4</v>
      </c>
      <c r="BU284" s="10">
        <f t="shared" ca="1" si="1694"/>
        <v>4</v>
      </c>
      <c r="BV284" s="10">
        <f t="shared" ca="1" si="1694"/>
        <v>4</v>
      </c>
      <c r="BW284" s="10">
        <f t="shared" ca="1" si="1694"/>
        <v>4</v>
      </c>
      <c r="BX284" s="10">
        <f t="shared" ca="1" si="1694"/>
        <v>4</v>
      </c>
      <c r="BY284" s="10">
        <f t="shared" ca="1" si="1694"/>
        <v>3</v>
      </c>
      <c r="BZ284" s="10">
        <f t="shared" ca="1" si="1694"/>
        <v>2</v>
      </c>
      <c r="CA284" s="10">
        <f t="shared" ca="1" si="1694"/>
        <v>3</v>
      </c>
      <c r="CB284" s="10">
        <f t="shared" ca="1" si="1694"/>
        <v>4</v>
      </c>
      <c r="CC284" s="10">
        <f t="shared" ca="1" si="12"/>
        <v>3</v>
      </c>
      <c r="CD284" s="10">
        <f t="shared" ref="CD284:CH284" ca="1" si="1695">IF(AA284="Not at all",1,IF(AA284="A little bit",2,IF(AA284="Moderately",3,IF(AA284="Quite a bit",4,IF(AA284="Extremely",5)))))</f>
        <v>3</v>
      </c>
      <c r="CE284" s="10">
        <f t="shared" ca="1" si="1695"/>
        <v>3</v>
      </c>
      <c r="CF284" s="10">
        <f t="shared" ca="1" si="1695"/>
        <v>3</v>
      </c>
      <c r="CG284" s="10">
        <f t="shared" ca="1" si="1695"/>
        <v>3</v>
      </c>
      <c r="CH284" s="10">
        <f t="shared" ca="1" si="1695"/>
        <v>1</v>
      </c>
      <c r="CI284" s="10">
        <f t="shared" ref="CI284:CT284" ca="1" si="1696">IF(AF284="Never",1,IF(AF284="Rarely",2,IF(AF284="Sometimes",3,IF(AF284="Often",4,IF(AF284="Very Often",5)))))</f>
        <v>2</v>
      </c>
      <c r="CJ284" s="10">
        <f t="shared" ca="1" si="1696"/>
        <v>5</v>
      </c>
      <c r="CK284" s="10">
        <f t="shared" ca="1" si="1696"/>
        <v>1</v>
      </c>
      <c r="CL284" s="10">
        <f t="shared" ca="1" si="1696"/>
        <v>5</v>
      </c>
      <c r="CM284" s="10">
        <f t="shared" ca="1" si="1696"/>
        <v>5</v>
      </c>
      <c r="CN284" s="10">
        <f t="shared" ca="1" si="1696"/>
        <v>4</v>
      </c>
      <c r="CO284" s="10">
        <f t="shared" ca="1" si="1696"/>
        <v>3</v>
      </c>
      <c r="CP284" s="10">
        <f t="shared" ca="1" si="1696"/>
        <v>2</v>
      </c>
      <c r="CQ284" s="10">
        <f t="shared" ca="1" si="1696"/>
        <v>4</v>
      </c>
      <c r="CR284" s="10">
        <f t="shared" ca="1" si="1696"/>
        <v>4</v>
      </c>
      <c r="CS284" s="10">
        <f t="shared" ca="1" si="1696"/>
        <v>5</v>
      </c>
      <c r="CT284" s="10">
        <f t="shared" ca="1" si="1696"/>
        <v>5</v>
      </c>
      <c r="CU284" s="10">
        <f t="shared" ca="1" si="15"/>
        <v>5</v>
      </c>
      <c r="CV284" s="1">
        <f t="shared" ref="CV284:DE284" ca="1" si="1697">IF(AS284="Strongly Disagree",1,IF(AS284="Disagree",2,IF(AS284="Neutral",3,IF(AS284="Agree",4,IF(AS284="Strongly Agree",5)))))</f>
        <v>2</v>
      </c>
      <c r="CW284" s="1">
        <f t="shared" ca="1" si="1697"/>
        <v>3</v>
      </c>
      <c r="CX284" s="1">
        <f t="shared" ca="1" si="1697"/>
        <v>2</v>
      </c>
      <c r="CY284" s="1">
        <f t="shared" ca="1" si="1697"/>
        <v>1</v>
      </c>
      <c r="CZ284" s="1">
        <f t="shared" ca="1" si="1697"/>
        <v>1</v>
      </c>
      <c r="DA284" s="1">
        <f t="shared" ca="1" si="1697"/>
        <v>1</v>
      </c>
      <c r="DB284" s="1">
        <f t="shared" ca="1" si="1697"/>
        <v>5</v>
      </c>
      <c r="DC284" s="1">
        <f t="shared" ca="1" si="1697"/>
        <v>4</v>
      </c>
      <c r="DD284" s="1">
        <f t="shared" ca="1" si="1697"/>
        <v>3</v>
      </c>
      <c r="DE284" s="1">
        <f t="shared" ca="1" si="1697"/>
        <v>3</v>
      </c>
      <c r="DG284" s="1">
        <f t="shared" ca="1" si="17"/>
        <v>4</v>
      </c>
    </row>
    <row r="285" spans="1:111" ht="15">
      <c r="A285" s="8">
        <f ca="1">IFERROR(__xludf.DUMMYFUNCTION("""COMPUTED_VALUE"""),43815.6415729398)</f>
        <v>43815.6415729398</v>
      </c>
      <c r="B285" s="1" t="str">
        <f ca="1">IFERROR(__xludf.DUMMYFUNCTION("""COMPUTED_VALUE"""),"Yes")</f>
        <v>Yes</v>
      </c>
      <c r="C285" s="3" t="str">
        <f ca="1">IFERROR(__xludf.DUMMYFUNCTION("""COMPUTED_VALUE"""),"Sworn Officer")</f>
        <v>Sworn Officer</v>
      </c>
      <c r="D285" s="1" t="str">
        <f ca="1">IFERROR(__xludf.DUMMYFUNCTION("""COMPUTED_VALUE"""),"7-13 years")</f>
        <v>7-13 years</v>
      </c>
      <c r="E285" s="1" t="str">
        <f ca="1">IFERROR(__xludf.DUMMYFUNCTION("""COMPUTED_VALUE"""),"Moderately")</f>
        <v>Moderately</v>
      </c>
      <c r="F285" s="1" t="str">
        <f ca="1">IFERROR(__xludf.DUMMYFUNCTION("""COMPUTED_VALUE"""),"Yes")</f>
        <v>Yes</v>
      </c>
      <c r="G285" s="1" t="str">
        <f ca="1">IFERROR(__xludf.DUMMYFUNCTION("""COMPUTED_VALUE"""),"Rarely")</f>
        <v>Rarely</v>
      </c>
      <c r="H285" s="1" t="str">
        <f ca="1">IFERROR(__xludf.DUMMYFUNCTION("""COMPUTED_VALUE"""),"Moderately")</f>
        <v>Moderately</v>
      </c>
      <c r="I285" s="1" t="str">
        <f ca="1">IFERROR(__xludf.DUMMYFUNCTION("""COMPUTED_VALUE"""),"Yes")</f>
        <v>Yes</v>
      </c>
      <c r="J285" s="1" t="str">
        <f ca="1">IFERROR(__xludf.DUMMYFUNCTION("""COMPUTED_VALUE"""),"Yes")</f>
        <v>Yes</v>
      </c>
      <c r="K285" s="1" t="str">
        <f ca="1">IFERROR(__xludf.DUMMYFUNCTION("""COMPUTED_VALUE"""),"Rarely")</f>
        <v>Rarely</v>
      </c>
      <c r="L285" s="1" t="str">
        <f ca="1">IFERROR(__xludf.DUMMYFUNCTION("""COMPUTED_VALUE"""),"Agree")</f>
        <v>Agree</v>
      </c>
      <c r="M285" s="1" t="str">
        <f ca="1">IFERROR(__xludf.DUMMYFUNCTION("""COMPUTED_VALUE"""),"Agree")</f>
        <v>Agree</v>
      </c>
      <c r="N285" s="1" t="str">
        <f ca="1">IFERROR(__xludf.DUMMYFUNCTION("""COMPUTED_VALUE"""),"Moderately")</f>
        <v>Moderately</v>
      </c>
      <c r="O285" s="1" t="str">
        <f ca="1">IFERROR(__xludf.DUMMYFUNCTION("""COMPUTED_VALUE"""),"Neutral")</f>
        <v>Neutral</v>
      </c>
      <c r="P285" s="1" t="str">
        <f ca="1">IFERROR(__xludf.DUMMYFUNCTION("""COMPUTED_VALUE"""),"Moderately")</f>
        <v>Moderately</v>
      </c>
      <c r="Q285" s="1" t="str">
        <f ca="1">IFERROR(__xludf.DUMMYFUNCTION("""COMPUTED_VALUE"""),"Quite a bit")</f>
        <v>Quite a bit</v>
      </c>
      <c r="R285" s="1" t="str">
        <f ca="1">IFERROR(__xludf.DUMMYFUNCTION("""COMPUTED_VALUE"""),"Quite a bit")</f>
        <v>Quite a bit</v>
      </c>
      <c r="S285" s="1" t="str">
        <f ca="1">IFERROR(__xludf.DUMMYFUNCTION("""COMPUTED_VALUE"""),"Moderately")</f>
        <v>Moderately</v>
      </c>
      <c r="T285" s="1" t="str">
        <f ca="1">IFERROR(__xludf.DUMMYFUNCTION("""COMPUTED_VALUE"""),"Moderately")</f>
        <v>Moderately</v>
      </c>
      <c r="U285" s="1" t="str">
        <f ca="1">IFERROR(__xludf.DUMMYFUNCTION("""COMPUTED_VALUE"""),"Quite a bit")</f>
        <v>Quite a bit</v>
      </c>
      <c r="V285" s="1" t="str">
        <f ca="1">IFERROR(__xludf.DUMMYFUNCTION("""COMPUTED_VALUE"""),"A little bit")</f>
        <v>A little bit</v>
      </c>
      <c r="W285" s="1" t="str">
        <f ca="1">IFERROR(__xludf.DUMMYFUNCTION("""COMPUTED_VALUE"""),"A little bit")</f>
        <v>A little bit</v>
      </c>
      <c r="X285" s="1" t="str">
        <f ca="1">IFERROR(__xludf.DUMMYFUNCTION("""COMPUTED_VALUE"""),"A little bit")</f>
        <v>A little bit</v>
      </c>
      <c r="Y285" s="1" t="str">
        <f ca="1">IFERROR(__xludf.DUMMYFUNCTION("""COMPUTED_VALUE"""),"Quite a bit")</f>
        <v>Quite a bit</v>
      </c>
      <c r="Z285" s="1" t="str">
        <f ca="1">IFERROR(__xludf.DUMMYFUNCTION("""COMPUTED_VALUE"""),"Both")</f>
        <v>Both</v>
      </c>
      <c r="AA285" s="1" t="str">
        <f ca="1">IFERROR(__xludf.DUMMYFUNCTION("""COMPUTED_VALUE"""),"A little bit")</f>
        <v>A little bit</v>
      </c>
      <c r="AB285" s="1" t="str">
        <f ca="1">IFERROR(__xludf.DUMMYFUNCTION("""COMPUTED_VALUE"""),"Quite a bit")</f>
        <v>Quite a bit</v>
      </c>
      <c r="AC285" s="1" t="str">
        <f ca="1">IFERROR(__xludf.DUMMYFUNCTION("""COMPUTED_VALUE"""),"Moderately")</f>
        <v>Moderately</v>
      </c>
      <c r="AD285" s="1" t="str">
        <f ca="1">IFERROR(__xludf.DUMMYFUNCTION("""COMPUTED_VALUE"""),"A little bit")</f>
        <v>A little bit</v>
      </c>
      <c r="AE285" s="1" t="str">
        <f ca="1">IFERROR(__xludf.DUMMYFUNCTION("""COMPUTED_VALUE"""),"A little bit")</f>
        <v>A little bit</v>
      </c>
      <c r="AF285" s="1" t="str">
        <f ca="1">IFERROR(__xludf.DUMMYFUNCTION("""COMPUTED_VALUE"""),"Sometimes")</f>
        <v>Sometimes</v>
      </c>
      <c r="AG285" s="1" t="str">
        <f ca="1">IFERROR(__xludf.DUMMYFUNCTION("""COMPUTED_VALUE"""),"Often")</f>
        <v>Often</v>
      </c>
      <c r="AH285" s="1" t="str">
        <f ca="1">IFERROR(__xludf.DUMMYFUNCTION("""COMPUTED_VALUE"""),"Rarely")</f>
        <v>Rarely</v>
      </c>
      <c r="AI285" s="1" t="str">
        <f ca="1">IFERROR(__xludf.DUMMYFUNCTION("""COMPUTED_VALUE"""),"Very Often")</f>
        <v>Very Often</v>
      </c>
      <c r="AJ285" s="1" t="str">
        <f ca="1">IFERROR(__xludf.DUMMYFUNCTION("""COMPUTED_VALUE"""),"Rarely")</f>
        <v>Rarely</v>
      </c>
      <c r="AK285" s="1" t="str">
        <f ca="1">IFERROR(__xludf.DUMMYFUNCTION("""COMPUTED_VALUE"""),"Sometimes")</f>
        <v>Sometimes</v>
      </c>
      <c r="AL285" s="1" t="str">
        <f ca="1">IFERROR(__xludf.DUMMYFUNCTION("""COMPUTED_VALUE"""),"Sometimes")</f>
        <v>Sometimes</v>
      </c>
      <c r="AM285" s="1" t="str">
        <f ca="1">IFERROR(__xludf.DUMMYFUNCTION("""COMPUTED_VALUE"""),"Rarely")</f>
        <v>Rarely</v>
      </c>
      <c r="AN285" s="1" t="str">
        <f ca="1">IFERROR(__xludf.DUMMYFUNCTION("""COMPUTED_VALUE"""),"Sometimes")</f>
        <v>Sometimes</v>
      </c>
      <c r="AO285" s="1" t="str">
        <f ca="1">IFERROR(__xludf.DUMMYFUNCTION("""COMPUTED_VALUE"""),"Rarely")</f>
        <v>Rarely</v>
      </c>
      <c r="AP285" s="1" t="str">
        <f ca="1">IFERROR(__xludf.DUMMYFUNCTION("""COMPUTED_VALUE"""),"Sometimes")</f>
        <v>Sometimes</v>
      </c>
      <c r="AQ285" s="1" t="str">
        <f ca="1">IFERROR(__xludf.DUMMYFUNCTION("""COMPUTED_VALUE"""),"Never")</f>
        <v>Never</v>
      </c>
      <c r="AR285" s="1" t="str">
        <f ca="1">IFERROR(__xludf.DUMMYFUNCTION("""COMPUTED_VALUE"""),"Never")</f>
        <v>Never</v>
      </c>
      <c r="AS285" s="1" t="str">
        <f ca="1">IFERROR(__xludf.DUMMYFUNCTION("""COMPUTED_VALUE"""),"Disagree")</f>
        <v>Disagree</v>
      </c>
      <c r="AT285" s="1" t="str">
        <f ca="1">IFERROR(__xludf.DUMMYFUNCTION("""COMPUTED_VALUE"""),"Disagree")</f>
        <v>Disagree</v>
      </c>
      <c r="AU285" s="1" t="str">
        <f ca="1">IFERROR(__xludf.DUMMYFUNCTION("""COMPUTED_VALUE"""),"Agree")</f>
        <v>Agree</v>
      </c>
      <c r="AV285" s="1" t="str">
        <f ca="1">IFERROR(__xludf.DUMMYFUNCTION("""COMPUTED_VALUE"""),"Strongly Disagree")</f>
        <v>Strongly Disagree</v>
      </c>
      <c r="AW285" s="1" t="str">
        <f ca="1">IFERROR(__xludf.DUMMYFUNCTION("""COMPUTED_VALUE"""),"Neutral")</f>
        <v>Neutral</v>
      </c>
      <c r="AX285" s="1" t="str">
        <f ca="1">IFERROR(__xludf.DUMMYFUNCTION("""COMPUTED_VALUE"""),"Disagree")</f>
        <v>Disagree</v>
      </c>
      <c r="AY285" s="1" t="str">
        <f ca="1">IFERROR(__xludf.DUMMYFUNCTION("""COMPUTED_VALUE"""),"Neutral")</f>
        <v>Neutral</v>
      </c>
      <c r="AZ285" s="1" t="str">
        <f ca="1">IFERROR(__xludf.DUMMYFUNCTION("""COMPUTED_VALUE"""),"Agree")</f>
        <v>Agree</v>
      </c>
      <c r="BA285" s="1" t="str">
        <f ca="1">IFERROR(__xludf.DUMMYFUNCTION("""COMPUTED_VALUE"""),"Neutral")</f>
        <v>Neutral</v>
      </c>
      <c r="BB285" s="1" t="str">
        <f ca="1">IFERROR(__xludf.DUMMYFUNCTION("""COMPUTED_VALUE"""),"Strongly Disagree")</f>
        <v>Strongly Disagree</v>
      </c>
      <c r="BC285" s="1" t="str">
        <f ca="1">IFERROR(__xludf.DUMMYFUNCTION("""COMPUTED_VALUE"""),"Isolate Yourself, Exercise, Participate in Healthy Recreation/Hobbies")</f>
        <v>Isolate Yourself, Exercise, Participate in Healthy Recreation/Hobbies</v>
      </c>
      <c r="BD285" s="1" t="str">
        <f ca="1">IFERROR(__xludf.DUMMYFUNCTION("""COMPUTED_VALUE"""),"Never")</f>
        <v>Never</v>
      </c>
      <c r="BF285" s="1">
        <f t="shared" ca="1" si="0"/>
        <v>1</v>
      </c>
      <c r="BG285" s="7">
        <f t="shared" ca="1" si="1"/>
        <v>2</v>
      </c>
      <c r="BH285" s="1">
        <f t="shared" ca="1" si="2"/>
        <v>3</v>
      </c>
      <c r="BI285" s="10">
        <f t="shared" ca="1" si="3"/>
        <v>1</v>
      </c>
      <c r="BJ285" s="10">
        <f t="shared" ca="1" si="4"/>
        <v>2</v>
      </c>
      <c r="BK285" s="10">
        <f t="shared" ca="1" si="5"/>
        <v>3</v>
      </c>
      <c r="BL285" s="10">
        <f t="shared" ref="BL285:BM285" ca="1" si="1698">IF(I285="Yes",1,IF(I285="No",2))</f>
        <v>1</v>
      </c>
      <c r="BM285" s="10">
        <f t="shared" ca="1" si="1698"/>
        <v>1</v>
      </c>
      <c r="BN285" s="10">
        <f t="shared" ca="1" si="7"/>
        <v>2</v>
      </c>
      <c r="BO285" s="10">
        <f t="shared" ref="BO285:BP285" ca="1" si="1699">IF(L285="Strongly Disagree",1,IF(L285="Disagree",2,IF(L285="Neutral",3,IF(L285="Agree",4,IF(L285="Strongly Agree",5)))))</f>
        <v>4</v>
      </c>
      <c r="BP285" s="10">
        <f t="shared" ca="1" si="1699"/>
        <v>4</v>
      </c>
      <c r="BQ285" s="10">
        <f t="shared" ca="1" si="9"/>
        <v>3</v>
      </c>
      <c r="BR285" s="1">
        <f t="shared" ca="1" si="10"/>
        <v>3</v>
      </c>
      <c r="BS285" s="10">
        <f t="shared" ref="BS285:CB285" ca="1" si="1700">IF(P285="Not at all",1,IF(P285="A little bit",2,IF(P285="Moderately",3,IF(P285="Quite a bit",4,IF(P285="Extremely",5)))))</f>
        <v>3</v>
      </c>
      <c r="BT285" s="10">
        <f t="shared" ca="1" si="1700"/>
        <v>4</v>
      </c>
      <c r="BU285" s="10">
        <f t="shared" ca="1" si="1700"/>
        <v>4</v>
      </c>
      <c r="BV285" s="10">
        <f t="shared" ca="1" si="1700"/>
        <v>3</v>
      </c>
      <c r="BW285" s="10">
        <f t="shared" ca="1" si="1700"/>
        <v>3</v>
      </c>
      <c r="BX285" s="10">
        <f t="shared" ca="1" si="1700"/>
        <v>4</v>
      </c>
      <c r="BY285" s="10">
        <f t="shared" ca="1" si="1700"/>
        <v>2</v>
      </c>
      <c r="BZ285" s="10">
        <f t="shared" ca="1" si="1700"/>
        <v>2</v>
      </c>
      <c r="CA285" s="10">
        <f t="shared" ca="1" si="1700"/>
        <v>2</v>
      </c>
      <c r="CB285" s="10">
        <f t="shared" ca="1" si="1700"/>
        <v>4</v>
      </c>
      <c r="CC285" s="10">
        <f t="shared" ca="1" si="12"/>
        <v>3</v>
      </c>
      <c r="CD285" s="10">
        <f t="shared" ref="CD285:CH285" ca="1" si="1701">IF(AA285="Not at all",1,IF(AA285="A little bit",2,IF(AA285="Moderately",3,IF(AA285="Quite a bit",4,IF(AA285="Extremely",5)))))</f>
        <v>2</v>
      </c>
      <c r="CE285" s="10">
        <f t="shared" ca="1" si="1701"/>
        <v>4</v>
      </c>
      <c r="CF285" s="10">
        <f t="shared" ca="1" si="1701"/>
        <v>3</v>
      </c>
      <c r="CG285" s="10">
        <f t="shared" ca="1" si="1701"/>
        <v>2</v>
      </c>
      <c r="CH285" s="10">
        <f t="shared" ca="1" si="1701"/>
        <v>2</v>
      </c>
      <c r="CI285" s="10">
        <f t="shared" ref="CI285:CT285" ca="1" si="1702">IF(AF285="Never",1,IF(AF285="Rarely",2,IF(AF285="Sometimes",3,IF(AF285="Often",4,IF(AF285="Very Often",5)))))</f>
        <v>3</v>
      </c>
      <c r="CJ285" s="10">
        <f t="shared" ca="1" si="1702"/>
        <v>4</v>
      </c>
      <c r="CK285" s="10">
        <f t="shared" ca="1" si="1702"/>
        <v>2</v>
      </c>
      <c r="CL285" s="10">
        <f t="shared" ca="1" si="1702"/>
        <v>5</v>
      </c>
      <c r="CM285" s="10">
        <f t="shared" ca="1" si="1702"/>
        <v>2</v>
      </c>
      <c r="CN285" s="10">
        <f t="shared" ca="1" si="1702"/>
        <v>3</v>
      </c>
      <c r="CO285" s="10">
        <f t="shared" ca="1" si="1702"/>
        <v>3</v>
      </c>
      <c r="CP285" s="10">
        <f t="shared" ca="1" si="1702"/>
        <v>2</v>
      </c>
      <c r="CQ285" s="10">
        <f t="shared" ca="1" si="1702"/>
        <v>3</v>
      </c>
      <c r="CR285" s="10">
        <f t="shared" ca="1" si="1702"/>
        <v>2</v>
      </c>
      <c r="CS285" s="10">
        <f t="shared" ca="1" si="1702"/>
        <v>3</v>
      </c>
      <c r="CT285" s="10">
        <f t="shared" ca="1" si="1702"/>
        <v>1</v>
      </c>
      <c r="CU285" s="10">
        <f t="shared" ca="1" si="15"/>
        <v>1</v>
      </c>
      <c r="CV285" s="1">
        <f t="shared" ref="CV285:DE285" ca="1" si="1703">IF(AS285="Strongly Disagree",1,IF(AS285="Disagree",2,IF(AS285="Neutral",3,IF(AS285="Agree",4,IF(AS285="Strongly Agree",5)))))</f>
        <v>2</v>
      </c>
      <c r="CW285" s="1">
        <f t="shared" ca="1" si="1703"/>
        <v>2</v>
      </c>
      <c r="CX285" s="1">
        <f t="shared" ca="1" si="1703"/>
        <v>4</v>
      </c>
      <c r="CY285" s="1">
        <f t="shared" ca="1" si="1703"/>
        <v>1</v>
      </c>
      <c r="CZ285" s="1">
        <f t="shared" ca="1" si="1703"/>
        <v>3</v>
      </c>
      <c r="DA285" s="1">
        <f t="shared" ca="1" si="1703"/>
        <v>2</v>
      </c>
      <c r="DB285" s="1">
        <f t="shared" ca="1" si="1703"/>
        <v>3</v>
      </c>
      <c r="DC285" s="1">
        <f t="shared" ca="1" si="1703"/>
        <v>4</v>
      </c>
      <c r="DD285" s="1">
        <f t="shared" ca="1" si="1703"/>
        <v>3</v>
      </c>
      <c r="DE285" s="1">
        <f t="shared" ca="1" si="1703"/>
        <v>1</v>
      </c>
      <c r="DG285" s="1">
        <f t="shared" ca="1" si="17"/>
        <v>1</v>
      </c>
    </row>
    <row r="286" spans="1:111" ht="15">
      <c r="A286" s="8">
        <f ca="1">IFERROR(__xludf.DUMMYFUNCTION("""COMPUTED_VALUE"""),43815.6423263078)</f>
        <v>43815.642326307803</v>
      </c>
      <c r="B286" s="1" t="str">
        <f ca="1">IFERROR(__xludf.DUMMYFUNCTION("""COMPUTED_VALUE"""),"Yes")</f>
        <v>Yes</v>
      </c>
      <c r="C286" s="3" t="str">
        <f ca="1">IFERROR(__xludf.DUMMYFUNCTION("""COMPUTED_VALUE"""),"Law Enforcement Professional  (Dispatch or other Civilian Department Member )")</f>
        <v>Law Enforcement Professional  (Dispatch or other Civilian Department Member )</v>
      </c>
      <c r="D286" s="1" t="str">
        <f ca="1">IFERROR(__xludf.DUMMYFUNCTION("""COMPUTED_VALUE"""),"7-13 years")</f>
        <v>7-13 years</v>
      </c>
      <c r="E286" s="1" t="str">
        <f ca="1">IFERROR(__xludf.DUMMYFUNCTION("""COMPUTED_VALUE"""),"Quite a bit")</f>
        <v>Quite a bit</v>
      </c>
      <c r="F286" s="1" t="str">
        <f ca="1">IFERROR(__xludf.DUMMYFUNCTION("""COMPUTED_VALUE"""),"Yes")</f>
        <v>Yes</v>
      </c>
      <c r="G286" s="1" t="str">
        <f ca="1">IFERROR(__xludf.DUMMYFUNCTION("""COMPUTED_VALUE"""),"Often")</f>
        <v>Often</v>
      </c>
      <c r="H286" s="1" t="str">
        <f ca="1">IFERROR(__xludf.DUMMYFUNCTION("""COMPUTED_VALUE"""),"Moderately")</f>
        <v>Moderately</v>
      </c>
      <c r="I286" s="1" t="str">
        <f ca="1">IFERROR(__xludf.DUMMYFUNCTION("""COMPUTED_VALUE"""),"Yes")</f>
        <v>Yes</v>
      </c>
      <c r="J286" s="1" t="str">
        <f ca="1">IFERROR(__xludf.DUMMYFUNCTION("""COMPUTED_VALUE"""),"Yes")</f>
        <v>Yes</v>
      </c>
      <c r="K286" s="1" t="str">
        <f ca="1">IFERROR(__xludf.DUMMYFUNCTION("""COMPUTED_VALUE"""),"Rarely")</f>
        <v>Rarely</v>
      </c>
      <c r="L286" s="1" t="str">
        <f ca="1">IFERROR(__xludf.DUMMYFUNCTION("""COMPUTED_VALUE"""),"Disagree")</f>
        <v>Disagree</v>
      </c>
      <c r="M286" s="1" t="str">
        <f ca="1">IFERROR(__xludf.DUMMYFUNCTION("""COMPUTED_VALUE"""),"Neutral")</f>
        <v>Neutral</v>
      </c>
      <c r="N286" s="1" t="str">
        <f ca="1">IFERROR(__xludf.DUMMYFUNCTION("""COMPUTED_VALUE"""),"Not at all")</f>
        <v>Not at all</v>
      </c>
      <c r="O286" s="1" t="str">
        <f ca="1">IFERROR(__xludf.DUMMYFUNCTION("""COMPUTED_VALUE"""),"Disagree")</f>
        <v>Disagree</v>
      </c>
      <c r="P286" s="1" t="str">
        <f ca="1">IFERROR(__xludf.DUMMYFUNCTION("""COMPUTED_VALUE"""),"A little bit")</f>
        <v>A little bit</v>
      </c>
      <c r="Q286" s="1" t="str">
        <f ca="1">IFERROR(__xludf.DUMMYFUNCTION("""COMPUTED_VALUE"""),"A little bit")</f>
        <v>A little bit</v>
      </c>
      <c r="R286" s="1" t="str">
        <f ca="1">IFERROR(__xludf.DUMMYFUNCTION("""COMPUTED_VALUE"""),"A little bit")</f>
        <v>A little bit</v>
      </c>
      <c r="S286" s="1" t="str">
        <f ca="1">IFERROR(__xludf.DUMMYFUNCTION("""COMPUTED_VALUE"""),"A little bit")</f>
        <v>A little bit</v>
      </c>
      <c r="T286" s="1" t="str">
        <f ca="1">IFERROR(__xludf.DUMMYFUNCTION("""COMPUTED_VALUE"""),"Not at all")</f>
        <v>Not at all</v>
      </c>
      <c r="U286" s="1" t="str">
        <f ca="1">IFERROR(__xludf.DUMMYFUNCTION("""COMPUTED_VALUE"""),"Quite a bit")</f>
        <v>Quite a bit</v>
      </c>
      <c r="V286" s="1" t="str">
        <f ca="1">IFERROR(__xludf.DUMMYFUNCTION("""COMPUTED_VALUE"""),"Moderately")</f>
        <v>Moderately</v>
      </c>
      <c r="W286" s="1" t="str">
        <f ca="1">IFERROR(__xludf.DUMMYFUNCTION("""COMPUTED_VALUE"""),"Moderately")</f>
        <v>Moderately</v>
      </c>
      <c r="X286" s="1" t="str">
        <f ca="1">IFERROR(__xludf.DUMMYFUNCTION("""COMPUTED_VALUE"""),"A little bit")</f>
        <v>A little bit</v>
      </c>
      <c r="Y286" s="1" t="str">
        <f ca="1">IFERROR(__xludf.DUMMYFUNCTION("""COMPUTED_VALUE"""),"Quite a bit")</f>
        <v>Quite a bit</v>
      </c>
      <c r="Z286" s="1" t="str">
        <f ca="1">IFERROR(__xludf.DUMMYFUNCTION("""COMPUTED_VALUE"""),"Both")</f>
        <v>Both</v>
      </c>
      <c r="AA286" s="1" t="str">
        <f ca="1">IFERROR(__xludf.DUMMYFUNCTION("""COMPUTED_VALUE"""),"A little bit")</f>
        <v>A little bit</v>
      </c>
      <c r="AB286" s="1" t="str">
        <f ca="1">IFERROR(__xludf.DUMMYFUNCTION("""COMPUTED_VALUE"""),"A little bit")</f>
        <v>A little bit</v>
      </c>
      <c r="AC286" s="1" t="str">
        <f ca="1">IFERROR(__xludf.DUMMYFUNCTION("""COMPUTED_VALUE"""),"Not at all")</f>
        <v>Not at all</v>
      </c>
      <c r="AD286" s="1" t="str">
        <f ca="1">IFERROR(__xludf.DUMMYFUNCTION("""COMPUTED_VALUE"""),"Not at all")</f>
        <v>Not at all</v>
      </c>
      <c r="AE286" s="1" t="str">
        <f ca="1">IFERROR(__xludf.DUMMYFUNCTION("""COMPUTED_VALUE"""),"Not at all")</f>
        <v>Not at all</v>
      </c>
      <c r="AF286" s="1" t="str">
        <f ca="1">IFERROR(__xludf.DUMMYFUNCTION("""COMPUTED_VALUE"""),"Very Often")</f>
        <v>Very Often</v>
      </c>
      <c r="AG286" s="1" t="str">
        <f ca="1">IFERROR(__xludf.DUMMYFUNCTION("""COMPUTED_VALUE"""),"Very Often")</f>
        <v>Very Often</v>
      </c>
      <c r="AH286" s="1" t="str">
        <f ca="1">IFERROR(__xludf.DUMMYFUNCTION("""COMPUTED_VALUE"""),"Rarely")</f>
        <v>Rarely</v>
      </c>
      <c r="AI286" s="1" t="str">
        <f ca="1">IFERROR(__xludf.DUMMYFUNCTION("""COMPUTED_VALUE"""),"Sometimes")</f>
        <v>Sometimes</v>
      </c>
      <c r="AJ286" s="1" t="str">
        <f ca="1">IFERROR(__xludf.DUMMYFUNCTION("""COMPUTED_VALUE"""),"Often")</f>
        <v>Often</v>
      </c>
      <c r="AK286" s="1" t="str">
        <f ca="1">IFERROR(__xludf.DUMMYFUNCTION("""COMPUTED_VALUE"""),"Often")</f>
        <v>Often</v>
      </c>
      <c r="AL286" s="1" t="str">
        <f ca="1">IFERROR(__xludf.DUMMYFUNCTION("""COMPUTED_VALUE"""),"Sometimes")</f>
        <v>Sometimes</v>
      </c>
      <c r="AM286" s="1" t="str">
        <f ca="1">IFERROR(__xludf.DUMMYFUNCTION("""COMPUTED_VALUE"""),"Rarely")</f>
        <v>Rarely</v>
      </c>
      <c r="AN286" s="1" t="str">
        <f ca="1">IFERROR(__xludf.DUMMYFUNCTION("""COMPUTED_VALUE"""),"Often")</f>
        <v>Often</v>
      </c>
      <c r="AO286" s="1" t="str">
        <f ca="1">IFERROR(__xludf.DUMMYFUNCTION("""COMPUTED_VALUE"""),"Sometimes")</f>
        <v>Sometimes</v>
      </c>
      <c r="AP286" s="1" t="str">
        <f ca="1">IFERROR(__xludf.DUMMYFUNCTION("""COMPUTED_VALUE"""),"Often")</f>
        <v>Often</v>
      </c>
      <c r="AQ286" s="1" t="str">
        <f ca="1">IFERROR(__xludf.DUMMYFUNCTION("""COMPUTED_VALUE"""),"Sometimes")</f>
        <v>Sometimes</v>
      </c>
      <c r="AR286" s="1" t="str">
        <f ca="1">IFERROR(__xludf.DUMMYFUNCTION("""COMPUTED_VALUE"""),"Just After Stressful Events")</f>
        <v>Just After Stressful Events</v>
      </c>
      <c r="AS286" s="1" t="str">
        <f ca="1">IFERROR(__xludf.DUMMYFUNCTION("""COMPUTED_VALUE"""),"Neutral")</f>
        <v>Neutral</v>
      </c>
      <c r="AT286" s="1" t="str">
        <f ca="1">IFERROR(__xludf.DUMMYFUNCTION("""COMPUTED_VALUE"""),"Strongly Agree")</f>
        <v>Strongly Agree</v>
      </c>
      <c r="AU286" s="1" t="str">
        <f ca="1">IFERROR(__xludf.DUMMYFUNCTION("""COMPUTED_VALUE"""),"Agree")</f>
        <v>Agree</v>
      </c>
      <c r="AV286" s="1" t="str">
        <f ca="1">IFERROR(__xludf.DUMMYFUNCTION("""COMPUTED_VALUE"""),"Neutral")</f>
        <v>Neutral</v>
      </c>
      <c r="AW286" s="1" t="str">
        <f ca="1">IFERROR(__xludf.DUMMYFUNCTION("""COMPUTED_VALUE"""),"Agree")</f>
        <v>Agree</v>
      </c>
      <c r="AX286" s="1" t="str">
        <f ca="1">IFERROR(__xludf.DUMMYFUNCTION("""COMPUTED_VALUE"""),"Neutral")</f>
        <v>Neutral</v>
      </c>
      <c r="AY286" s="1" t="str">
        <f ca="1">IFERROR(__xludf.DUMMYFUNCTION("""COMPUTED_VALUE"""),"Agree")</f>
        <v>Agree</v>
      </c>
      <c r="AZ286" s="1" t="str">
        <f ca="1">IFERROR(__xludf.DUMMYFUNCTION("""COMPUTED_VALUE"""),"Agree")</f>
        <v>Agree</v>
      </c>
      <c r="BA286" s="1" t="str">
        <f ca="1">IFERROR(__xludf.DUMMYFUNCTION("""COMPUTED_VALUE"""),"Agree")</f>
        <v>Agree</v>
      </c>
      <c r="BB286" s="1" t="str">
        <f ca="1">IFERROR(__xludf.DUMMYFUNCTION("""COMPUTED_VALUE"""),"Strongly Agree")</f>
        <v>Strongly Agree</v>
      </c>
      <c r="BC286" s="1" t="str">
        <f ca="1">IFERROR(__xludf.DUMMYFUNCTION("""COMPUTED_VALUE"""),"Drinking Alcohol (4 or more drinks), Isolate Yourself, Join in Positive/ Healthy Family Activities, Exercise, Meditation/ Mindfulness, Talk to others outside of the department about your hard shift, Participate in Healthy Recreation/Hobbies")</f>
        <v>Drinking Alcohol (4 or more drinks), Isolate Yourself, Join in Positive/ Healthy Family Activities, Exercise, Meditation/ Mindfulness, Talk to others outside of the department about your hard shift, Participate in Healthy Recreation/Hobbies</v>
      </c>
      <c r="BD286" s="1" t="str">
        <f ca="1">IFERROR(__xludf.DUMMYFUNCTION("""COMPUTED_VALUE"""),"Rarely")</f>
        <v>Rarely</v>
      </c>
      <c r="BF286" s="1">
        <f t="shared" ca="1" si="0"/>
        <v>2</v>
      </c>
      <c r="BG286" s="7">
        <f t="shared" ca="1" si="1"/>
        <v>2</v>
      </c>
      <c r="BH286" s="1">
        <f t="shared" ca="1" si="2"/>
        <v>4</v>
      </c>
      <c r="BI286" s="10">
        <f t="shared" ca="1" si="3"/>
        <v>1</v>
      </c>
      <c r="BJ286" s="10">
        <f t="shared" ca="1" si="4"/>
        <v>4</v>
      </c>
      <c r="BK286" s="10">
        <f t="shared" ca="1" si="5"/>
        <v>3</v>
      </c>
      <c r="BL286" s="10">
        <f t="shared" ref="BL286:BM286" ca="1" si="1704">IF(I286="Yes",1,IF(I286="No",2))</f>
        <v>1</v>
      </c>
      <c r="BM286" s="10">
        <f t="shared" ca="1" si="1704"/>
        <v>1</v>
      </c>
      <c r="BN286" s="10">
        <f t="shared" ca="1" si="7"/>
        <v>2</v>
      </c>
      <c r="BO286" s="10">
        <f t="shared" ref="BO286:BP286" ca="1" si="1705">IF(L286="Strongly Disagree",1,IF(L286="Disagree",2,IF(L286="Neutral",3,IF(L286="Agree",4,IF(L286="Strongly Agree",5)))))</f>
        <v>2</v>
      </c>
      <c r="BP286" s="10">
        <f t="shared" ca="1" si="1705"/>
        <v>3</v>
      </c>
      <c r="BQ286" s="10">
        <f t="shared" ca="1" si="9"/>
        <v>1</v>
      </c>
      <c r="BR286" s="1">
        <f t="shared" ca="1" si="10"/>
        <v>2</v>
      </c>
      <c r="BS286" s="10">
        <f t="shared" ref="BS286:CB286" ca="1" si="1706">IF(P286="Not at all",1,IF(P286="A little bit",2,IF(P286="Moderately",3,IF(P286="Quite a bit",4,IF(P286="Extremely",5)))))</f>
        <v>2</v>
      </c>
      <c r="BT286" s="10">
        <f t="shared" ca="1" si="1706"/>
        <v>2</v>
      </c>
      <c r="BU286" s="10">
        <f t="shared" ca="1" si="1706"/>
        <v>2</v>
      </c>
      <c r="BV286" s="10">
        <f t="shared" ca="1" si="1706"/>
        <v>2</v>
      </c>
      <c r="BW286" s="10">
        <f t="shared" ca="1" si="1706"/>
        <v>1</v>
      </c>
      <c r="BX286" s="10">
        <f t="shared" ca="1" si="1706"/>
        <v>4</v>
      </c>
      <c r="BY286" s="10">
        <f t="shared" ca="1" si="1706"/>
        <v>3</v>
      </c>
      <c r="BZ286" s="10">
        <f t="shared" ca="1" si="1706"/>
        <v>3</v>
      </c>
      <c r="CA286" s="10">
        <f t="shared" ca="1" si="1706"/>
        <v>2</v>
      </c>
      <c r="CB286" s="10">
        <f t="shared" ca="1" si="1706"/>
        <v>4</v>
      </c>
      <c r="CC286" s="10">
        <f t="shared" ca="1" si="12"/>
        <v>3</v>
      </c>
      <c r="CD286" s="10">
        <f t="shared" ref="CD286:CH286" ca="1" si="1707">IF(AA286="Not at all",1,IF(AA286="A little bit",2,IF(AA286="Moderately",3,IF(AA286="Quite a bit",4,IF(AA286="Extremely",5)))))</f>
        <v>2</v>
      </c>
      <c r="CE286" s="10">
        <f t="shared" ca="1" si="1707"/>
        <v>2</v>
      </c>
      <c r="CF286" s="10">
        <f t="shared" ca="1" si="1707"/>
        <v>1</v>
      </c>
      <c r="CG286" s="10">
        <f t="shared" ca="1" si="1707"/>
        <v>1</v>
      </c>
      <c r="CH286" s="10">
        <f t="shared" ca="1" si="1707"/>
        <v>1</v>
      </c>
      <c r="CI286" s="10">
        <f t="shared" ref="CI286:CT286" ca="1" si="1708">IF(AF286="Never",1,IF(AF286="Rarely",2,IF(AF286="Sometimes",3,IF(AF286="Often",4,IF(AF286="Very Often",5)))))</f>
        <v>5</v>
      </c>
      <c r="CJ286" s="10">
        <f t="shared" ca="1" si="1708"/>
        <v>5</v>
      </c>
      <c r="CK286" s="10">
        <f t="shared" ca="1" si="1708"/>
        <v>2</v>
      </c>
      <c r="CL286" s="10">
        <f t="shared" ca="1" si="1708"/>
        <v>3</v>
      </c>
      <c r="CM286" s="10">
        <f t="shared" ca="1" si="1708"/>
        <v>4</v>
      </c>
      <c r="CN286" s="10">
        <f t="shared" ca="1" si="1708"/>
        <v>4</v>
      </c>
      <c r="CO286" s="10">
        <f t="shared" ca="1" si="1708"/>
        <v>3</v>
      </c>
      <c r="CP286" s="10">
        <f t="shared" ca="1" si="1708"/>
        <v>2</v>
      </c>
      <c r="CQ286" s="10">
        <f t="shared" ca="1" si="1708"/>
        <v>4</v>
      </c>
      <c r="CR286" s="10">
        <f t="shared" ca="1" si="1708"/>
        <v>3</v>
      </c>
      <c r="CS286" s="10">
        <f t="shared" ca="1" si="1708"/>
        <v>4</v>
      </c>
      <c r="CT286" s="10">
        <f t="shared" ca="1" si="1708"/>
        <v>3</v>
      </c>
      <c r="CU286" s="10">
        <f t="shared" ca="1" si="15"/>
        <v>2</v>
      </c>
      <c r="CV286" s="1">
        <f t="shared" ref="CV286:DE286" ca="1" si="1709">IF(AS286="Strongly Disagree",1,IF(AS286="Disagree",2,IF(AS286="Neutral",3,IF(AS286="Agree",4,IF(AS286="Strongly Agree",5)))))</f>
        <v>3</v>
      </c>
      <c r="CW286" s="1">
        <f t="shared" ca="1" si="1709"/>
        <v>5</v>
      </c>
      <c r="CX286" s="1">
        <f t="shared" ca="1" si="1709"/>
        <v>4</v>
      </c>
      <c r="CY286" s="1">
        <f t="shared" ca="1" si="1709"/>
        <v>3</v>
      </c>
      <c r="CZ286" s="1">
        <f t="shared" ca="1" si="1709"/>
        <v>4</v>
      </c>
      <c r="DA286" s="1">
        <f t="shared" ca="1" si="1709"/>
        <v>3</v>
      </c>
      <c r="DB286" s="1">
        <f t="shared" ca="1" si="1709"/>
        <v>4</v>
      </c>
      <c r="DC286" s="1">
        <f t="shared" ca="1" si="1709"/>
        <v>4</v>
      </c>
      <c r="DD286" s="1">
        <f t="shared" ca="1" si="1709"/>
        <v>4</v>
      </c>
      <c r="DE286" s="1">
        <f t="shared" ca="1" si="1709"/>
        <v>5</v>
      </c>
      <c r="DG286" s="1">
        <f t="shared" ca="1" si="17"/>
        <v>2</v>
      </c>
    </row>
    <row r="287" spans="1:111" ht="15">
      <c r="A287" s="8">
        <f ca="1">IFERROR(__xludf.DUMMYFUNCTION("""COMPUTED_VALUE"""),43815.648328449)</f>
        <v>43815.648328449002</v>
      </c>
      <c r="B287" s="1" t="str">
        <f ca="1">IFERROR(__xludf.DUMMYFUNCTION("""COMPUTED_VALUE"""),"Yes")</f>
        <v>Yes</v>
      </c>
      <c r="C287" s="3" t="str">
        <f ca="1">IFERROR(__xludf.DUMMYFUNCTION("""COMPUTED_VALUE"""),"Sworn Officer")</f>
        <v>Sworn Officer</v>
      </c>
      <c r="D287" s="1" t="str">
        <f ca="1">IFERROR(__xludf.DUMMYFUNCTION("""COMPUTED_VALUE"""),"20+ years")</f>
        <v>20+ years</v>
      </c>
      <c r="E287" s="1" t="str">
        <f ca="1">IFERROR(__xludf.DUMMYFUNCTION("""COMPUTED_VALUE"""),"A little bit")</f>
        <v>A little bit</v>
      </c>
      <c r="F287" s="1" t="str">
        <f ca="1">IFERROR(__xludf.DUMMYFUNCTION("""COMPUTED_VALUE"""),"No")</f>
        <v>No</v>
      </c>
      <c r="G287" s="1" t="str">
        <f ca="1">IFERROR(__xludf.DUMMYFUNCTION("""COMPUTED_VALUE"""),"Rarely")</f>
        <v>Rarely</v>
      </c>
      <c r="H287" s="1" t="str">
        <f ca="1">IFERROR(__xludf.DUMMYFUNCTION("""COMPUTED_VALUE"""),"Moderately")</f>
        <v>Moderately</v>
      </c>
      <c r="I287" s="1" t="str">
        <f ca="1">IFERROR(__xludf.DUMMYFUNCTION("""COMPUTED_VALUE"""),"Yes")</f>
        <v>Yes</v>
      </c>
      <c r="J287" s="1" t="str">
        <f ca="1">IFERROR(__xludf.DUMMYFUNCTION("""COMPUTED_VALUE"""),"Yes")</f>
        <v>Yes</v>
      </c>
      <c r="K287" s="1" t="str">
        <f ca="1">IFERROR(__xludf.DUMMYFUNCTION("""COMPUTED_VALUE"""),"Rarely")</f>
        <v>Rarely</v>
      </c>
      <c r="L287" s="1" t="str">
        <f ca="1">IFERROR(__xludf.DUMMYFUNCTION("""COMPUTED_VALUE"""),"Disagree")</f>
        <v>Disagree</v>
      </c>
      <c r="M287" s="1" t="str">
        <f ca="1">IFERROR(__xludf.DUMMYFUNCTION("""COMPUTED_VALUE"""),"Neutral")</f>
        <v>Neutral</v>
      </c>
      <c r="N287" s="1" t="str">
        <f ca="1">IFERROR(__xludf.DUMMYFUNCTION("""COMPUTED_VALUE"""),"Quite a bit")</f>
        <v>Quite a bit</v>
      </c>
      <c r="O287" s="1" t="str">
        <f ca="1">IFERROR(__xludf.DUMMYFUNCTION("""COMPUTED_VALUE"""),"Neutral")</f>
        <v>Neutral</v>
      </c>
      <c r="P287" s="1" t="str">
        <f ca="1">IFERROR(__xludf.DUMMYFUNCTION("""COMPUTED_VALUE"""),"Extremely")</f>
        <v>Extremely</v>
      </c>
      <c r="Q287" s="1" t="str">
        <f ca="1">IFERROR(__xludf.DUMMYFUNCTION("""COMPUTED_VALUE"""),"Moderately")</f>
        <v>Moderately</v>
      </c>
      <c r="R287" s="1" t="str">
        <f ca="1">IFERROR(__xludf.DUMMYFUNCTION("""COMPUTED_VALUE"""),"Moderately")</f>
        <v>Moderately</v>
      </c>
      <c r="S287" s="1" t="str">
        <f ca="1">IFERROR(__xludf.DUMMYFUNCTION("""COMPUTED_VALUE"""),"Moderately")</f>
        <v>Moderately</v>
      </c>
      <c r="T287" s="1" t="str">
        <f ca="1">IFERROR(__xludf.DUMMYFUNCTION("""COMPUTED_VALUE"""),"Moderately")</f>
        <v>Moderately</v>
      </c>
      <c r="U287" s="1" t="str">
        <f ca="1">IFERROR(__xludf.DUMMYFUNCTION("""COMPUTED_VALUE"""),"Quite a bit")</f>
        <v>Quite a bit</v>
      </c>
      <c r="V287" s="1" t="str">
        <f ca="1">IFERROR(__xludf.DUMMYFUNCTION("""COMPUTED_VALUE"""),"Moderately")</f>
        <v>Moderately</v>
      </c>
      <c r="W287" s="1" t="str">
        <f ca="1">IFERROR(__xludf.DUMMYFUNCTION("""COMPUTED_VALUE"""),"Moderately")</f>
        <v>Moderately</v>
      </c>
      <c r="X287" s="1" t="str">
        <f ca="1">IFERROR(__xludf.DUMMYFUNCTION("""COMPUTED_VALUE"""),"Moderately")</f>
        <v>Moderately</v>
      </c>
      <c r="Y287" s="1" t="str">
        <f ca="1">IFERROR(__xludf.DUMMYFUNCTION("""COMPUTED_VALUE"""),"Quite a bit")</f>
        <v>Quite a bit</v>
      </c>
      <c r="Z287" s="1" t="str">
        <f ca="1">IFERROR(__xludf.DUMMYFUNCTION("""COMPUTED_VALUE"""),"Both")</f>
        <v>Both</v>
      </c>
      <c r="AA287" s="1" t="str">
        <f ca="1">IFERROR(__xludf.DUMMYFUNCTION("""COMPUTED_VALUE"""),"A little bit")</f>
        <v>A little bit</v>
      </c>
      <c r="AB287" s="1" t="str">
        <f ca="1">IFERROR(__xludf.DUMMYFUNCTION("""COMPUTED_VALUE"""),"Quite a bit")</f>
        <v>Quite a bit</v>
      </c>
      <c r="AC287" s="1" t="str">
        <f ca="1">IFERROR(__xludf.DUMMYFUNCTION("""COMPUTED_VALUE"""),"Quite a bit")</f>
        <v>Quite a bit</v>
      </c>
      <c r="AD287" s="1" t="str">
        <f ca="1">IFERROR(__xludf.DUMMYFUNCTION("""COMPUTED_VALUE"""),"A little bit")</f>
        <v>A little bit</v>
      </c>
      <c r="AE287" s="1" t="str">
        <f ca="1">IFERROR(__xludf.DUMMYFUNCTION("""COMPUTED_VALUE"""),"Not at all")</f>
        <v>Not at all</v>
      </c>
      <c r="AF287" s="1" t="str">
        <f ca="1">IFERROR(__xludf.DUMMYFUNCTION("""COMPUTED_VALUE"""),"Rarely")</f>
        <v>Rarely</v>
      </c>
      <c r="AG287" s="1" t="str">
        <f ca="1">IFERROR(__xludf.DUMMYFUNCTION("""COMPUTED_VALUE"""),"Often")</f>
        <v>Often</v>
      </c>
      <c r="AH287" s="1" t="str">
        <f ca="1">IFERROR(__xludf.DUMMYFUNCTION("""COMPUTED_VALUE"""),"Rarely")</f>
        <v>Rarely</v>
      </c>
      <c r="AI287" s="1" t="str">
        <f ca="1">IFERROR(__xludf.DUMMYFUNCTION("""COMPUTED_VALUE"""),"Rarely")</f>
        <v>Rarely</v>
      </c>
      <c r="AJ287" s="1" t="str">
        <f ca="1">IFERROR(__xludf.DUMMYFUNCTION("""COMPUTED_VALUE"""),"Never")</f>
        <v>Never</v>
      </c>
      <c r="AK287" s="1" t="str">
        <f ca="1">IFERROR(__xludf.DUMMYFUNCTION("""COMPUTED_VALUE"""),"Sometimes")</f>
        <v>Sometimes</v>
      </c>
      <c r="AL287" s="1" t="str">
        <f ca="1">IFERROR(__xludf.DUMMYFUNCTION("""COMPUTED_VALUE"""),"Rarely")</f>
        <v>Rarely</v>
      </c>
      <c r="AM287" s="1" t="str">
        <f ca="1">IFERROR(__xludf.DUMMYFUNCTION("""COMPUTED_VALUE"""),"Never")</f>
        <v>Never</v>
      </c>
      <c r="AN287" s="1" t="str">
        <f ca="1">IFERROR(__xludf.DUMMYFUNCTION("""COMPUTED_VALUE"""),"Sometimes")</f>
        <v>Sometimes</v>
      </c>
      <c r="AO287" s="1" t="str">
        <f ca="1">IFERROR(__xludf.DUMMYFUNCTION("""COMPUTED_VALUE"""),"Rarely")</f>
        <v>Rarely</v>
      </c>
      <c r="AP287" s="1" t="str">
        <f ca="1">IFERROR(__xludf.DUMMYFUNCTION("""COMPUTED_VALUE"""),"Rarely")</f>
        <v>Rarely</v>
      </c>
      <c r="AQ287" s="1" t="str">
        <f ca="1">IFERROR(__xludf.DUMMYFUNCTION("""COMPUTED_VALUE"""),"Never")</f>
        <v>Never</v>
      </c>
      <c r="AR287" s="1" t="str">
        <f ca="1">IFERROR(__xludf.DUMMYFUNCTION("""COMPUTED_VALUE"""),"Never")</f>
        <v>Never</v>
      </c>
      <c r="AS287" s="1" t="str">
        <f ca="1">IFERROR(__xludf.DUMMYFUNCTION("""COMPUTED_VALUE"""),"Strongly Disagree")</f>
        <v>Strongly Disagree</v>
      </c>
      <c r="AT287" s="1" t="str">
        <f ca="1">IFERROR(__xludf.DUMMYFUNCTION("""COMPUTED_VALUE"""),"Strongly Agree")</f>
        <v>Strongly Agree</v>
      </c>
      <c r="AU287" s="1" t="str">
        <f ca="1">IFERROR(__xludf.DUMMYFUNCTION("""COMPUTED_VALUE"""),"Neutral")</f>
        <v>Neutral</v>
      </c>
      <c r="AV287" s="1" t="str">
        <f ca="1">IFERROR(__xludf.DUMMYFUNCTION("""COMPUTED_VALUE"""),"Neutral")</f>
        <v>Neutral</v>
      </c>
      <c r="AW287" s="1" t="str">
        <f ca="1">IFERROR(__xludf.DUMMYFUNCTION("""COMPUTED_VALUE"""),"Agree")</f>
        <v>Agree</v>
      </c>
      <c r="AX287" s="1" t="str">
        <f ca="1">IFERROR(__xludf.DUMMYFUNCTION("""COMPUTED_VALUE"""),"Neutral")</f>
        <v>Neutral</v>
      </c>
      <c r="AY287" s="1" t="str">
        <f ca="1">IFERROR(__xludf.DUMMYFUNCTION("""COMPUTED_VALUE"""),"Neutral")</f>
        <v>Neutral</v>
      </c>
      <c r="AZ287" s="1" t="str">
        <f ca="1">IFERROR(__xludf.DUMMYFUNCTION("""COMPUTED_VALUE"""),"Disagree")</f>
        <v>Disagree</v>
      </c>
      <c r="BA287" s="1" t="str">
        <f ca="1">IFERROR(__xludf.DUMMYFUNCTION("""COMPUTED_VALUE"""),"Strongly Agree")</f>
        <v>Strongly Agree</v>
      </c>
      <c r="BB287" s="1" t="str">
        <f ca="1">IFERROR(__xludf.DUMMYFUNCTION("""COMPUTED_VALUE"""),"Neutral")</f>
        <v>Neutral</v>
      </c>
      <c r="BC287" s="1" t="str">
        <f ca="1">IFERROR(__xludf.DUMMYFUNCTION("""COMPUTED_VALUE"""),"Join in Positive/ Healthy Family Activities, Talk to others outside of the department about your hard shift, Participate in Healthy Recreation/Hobbies")</f>
        <v>Join in Positive/ Healthy Family Activities, Talk to others outside of the department about your hard shift, Participate in Healthy Recreation/Hobbies</v>
      </c>
      <c r="BD287" s="1" t="str">
        <f ca="1">IFERROR(__xludf.DUMMYFUNCTION("""COMPUTED_VALUE"""),"Rarely")</f>
        <v>Rarely</v>
      </c>
      <c r="BF287" s="1">
        <f t="shared" ca="1" si="0"/>
        <v>1</v>
      </c>
      <c r="BG287" s="7">
        <f t="shared" ca="1" si="1"/>
        <v>4</v>
      </c>
      <c r="BH287" s="1">
        <f t="shared" ca="1" si="2"/>
        <v>2</v>
      </c>
      <c r="BI287" s="10">
        <f t="shared" ca="1" si="3"/>
        <v>2</v>
      </c>
      <c r="BJ287" s="10">
        <f t="shared" ca="1" si="4"/>
        <v>2</v>
      </c>
      <c r="BK287" s="10">
        <f t="shared" ca="1" si="5"/>
        <v>3</v>
      </c>
      <c r="BL287" s="10">
        <f t="shared" ref="BL287:BM287" ca="1" si="1710">IF(I287="Yes",1,IF(I287="No",2))</f>
        <v>1</v>
      </c>
      <c r="BM287" s="10">
        <f t="shared" ca="1" si="1710"/>
        <v>1</v>
      </c>
      <c r="BN287" s="10">
        <f t="shared" ca="1" si="7"/>
        <v>2</v>
      </c>
      <c r="BO287" s="10">
        <f t="shared" ref="BO287:BP287" ca="1" si="1711">IF(L287="Strongly Disagree",1,IF(L287="Disagree",2,IF(L287="Neutral",3,IF(L287="Agree",4,IF(L287="Strongly Agree",5)))))</f>
        <v>2</v>
      </c>
      <c r="BP287" s="10">
        <f t="shared" ca="1" si="1711"/>
        <v>3</v>
      </c>
      <c r="BQ287" s="10">
        <f t="shared" ca="1" si="9"/>
        <v>4</v>
      </c>
      <c r="BR287" s="1">
        <f t="shared" ca="1" si="10"/>
        <v>3</v>
      </c>
      <c r="BS287" s="10">
        <f t="shared" ref="BS287:CB287" ca="1" si="1712">IF(P287="Not at all",1,IF(P287="A little bit",2,IF(P287="Moderately",3,IF(P287="Quite a bit",4,IF(P287="Extremely",5)))))</f>
        <v>5</v>
      </c>
      <c r="BT287" s="10">
        <f t="shared" ca="1" si="1712"/>
        <v>3</v>
      </c>
      <c r="BU287" s="10">
        <f t="shared" ca="1" si="1712"/>
        <v>3</v>
      </c>
      <c r="BV287" s="10">
        <f t="shared" ca="1" si="1712"/>
        <v>3</v>
      </c>
      <c r="BW287" s="10">
        <f t="shared" ca="1" si="1712"/>
        <v>3</v>
      </c>
      <c r="BX287" s="10">
        <f t="shared" ca="1" si="1712"/>
        <v>4</v>
      </c>
      <c r="BY287" s="10">
        <f t="shared" ca="1" si="1712"/>
        <v>3</v>
      </c>
      <c r="BZ287" s="10">
        <f t="shared" ca="1" si="1712"/>
        <v>3</v>
      </c>
      <c r="CA287" s="10">
        <f t="shared" ca="1" si="1712"/>
        <v>3</v>
      </c>
      <c r="CB287" s="10">
        <f t="shared" ca="1" si="1712"/>
        <v>4</v>
      </c>
      <c r="CC287" s="10">
        <f t="shared" ca="1" si="12"/>
        <v>3</v>
      </c>
      <c r="CD287" s="10">
        <f t="shared" ref="CD287:CH287" ca="1" si="1713">IF(AA287="Not at all",1,IF(AA287="A little bit",2,IF(AA287="Moderately",3,IF(AA287="Quite a bit",4,IF(AA287="Extremely",5)))))</f>
        <v>2</v>
      </c>
      <c r="CE287" s="10">
        <f t="shared" ca="1" si="1713"/>
        <v>4</v>
      </c>
      <c r="CF287" s="10">
        <f t="shared" ca="1" si="1713"/>
        <v>4</v>
      </c>
      <c r="CG287" s="10">
        <f t="shared" ca="1" si="1713"/>
        <v>2</v>
      </c>
      <c r="CH287" s="10">
        <f t="shared" ca="1" si="1713"/>
        <v>1</v>
      </c>
      <c r="CI287" s="10">
        <f t="shared" ref="CI287:CT287" ca="1" si="1714">IF(AF287="Never",1,IF(AF287="Rarely",2,IF(AF287="Sometimes",3,IF(AF287="Often",4,IF(AF287="Very Often",5)))))</f>
        <v>2</v>
      </c>
      <c r="CJ287" s="10">
        <f t="shared" ca="1" si="1714"/>
        <v>4</v>
      </c>
      <c r="CK287" s="10">
        <f t="shared" ca="1" si="1714"/>
        <v>2</v>
      </c>
      <c r="CL287" s="10">
        <f t="shared" ca="1" si="1714"/>
        <v>2</v>
      </c>
      <c r="CM287" s="10">
        <f t="shared" ca="1" si="1714"/>
        <v>1</v>
      </c>
      <c r="CN287" s="10">
        <f t="shared" ca="1" si="1714"/>
        <v>3</v>
      </c>
      <c r="CO287" s="10">
        <f t="shared" ca="1" si="1714"/>
        <v>2</v>
      </c>
      <c r="CP287" s="10">
        <f t="shared" ca="1" si="1714"/>
        <v>1</v>
      </c>
      <c r="CQ287" s="10">
        <f t="shared" ca="1" si="1714"/>
        <v>3</v>
      </c>
      <c r="CR287" s="10">
        <f t="shared" ca="1" si="1714"/>
        <v>2</v>
      </c>
      <c r="CS287" s="10">
        <f t="shared" ca="1" si="1714"/>
        <v>2</v>
      </c>
      <c r="CT287" s="10">
        <f t="shared" ca="1" si="1714"/>
        <v>1</v>
      </c>
      <c r="CU287" s="10">
        <f t="shared" ca="1" si="15"/>
        <v>1</v>
      </c>
      <c r="CV287" s="1">
        <f t="shared" ref="CV287:DE287" ca="1" si="1715">IF(AS287="Strongly Disagree",1,IF(AS287="Disagree",2,IF(AS287="Neutral",3,IF(AS287="Agree",4,IF(AS287="Strongly Agree",5)))))</f>
        <v>1</v>
      </c>
      <c r="CW287" s="1">
        <f t="shared" ca="1" si="1715"/>
        <v>5</v>
      </c>
      <c r="CX287" s="1">
        <f t="shared" ca="1" si="1715"/>
        <v>3</v>
      </c>
      <c r="CY287" s="1">
        <f t="shared" ca="1" si="1715"/>
        <v>3</v>
      </c>
      <c r="CZ287" s="1">
        <f t="shared" ca="1" si="1715"/>
        <v>4</v>
      </c>
      <c r="DA287" s="1">
        <f t="shared" ca="1" si="1715"/>
        <v>3</v>
      </c>
      <c r="DB287" s="1">
        <f t="shared" ca="1" si="1715"/>
        <v>3</v>
      </c>
      <c r="DC287" s="1">
        <f t="shared" ca="1" si="1715"/>
        <v>2</v>
      </c>
      <c r="DD287" s="1">
        <f t="shared" ca="1" si="1715"/>
        <v>5</v>
      </c>
      <c r="DE287" s="1">
        <f t="shared" ca="1" si="1715"/>
        <v>3</v>
      </c>
      <c r="DG287" s="1">
        <f t="shared" ca="1" si="17"/>
        <v>2</v>
      </c>
    </row>
    <row r="288" spans="1:111" ht="15">
      <c r="A288" s="8">
        <f ca="1">IFERROR(__xludf.DUMMYFUNCTION("""COMPUTED_VALUE"""),43815.6489964351)</f>
        <v>43815.648996435099</v>
      </c>
      <c r="B288" s="1" t="str">
        <f ca="1">IFERROR(__xludf.DUMMYFUNCTION("""COMPUTED_VALUE"""),"Yes")</f>
        <v>Yes</v>
      </c>
      <c r="C288" s="3" t="str">
        <f ca="1">IFERROR(__xludf.DUMMYFUNCTION("""COMPUTED_VALUE"""),"Sworn Officer")</f>
        <v>Sworn Officer</v>
      </c>
      <c r="D288" s="1" t="str">
        <f ca="1">IFERROR(__xludf.DUMMYFUNCTION("""COMPUTED_VALUE"""),"7-13 years")</f>
        <v>7-13 years</v>
      </c>
      <c r="E288" s="1" t="str">
        <f ca="1">IFERROR(__xludf.DUMMYFUNCTION("""COMPUTED_VALUE"""),"Moderately")</f>
        <v>Moderately</v>
      </c>
      <c r="F288" s="1" t="str">
        <f ca="1">IFERROR(__xludf.DUMMYFUNCTION("""COMPUTED_VALUE"""),"No")</f>
        <v>No</v>
      </c>
      <c r="G288" s="1" t="str">
        <f ca="1">IFERROR(__xludf.DUMMYFUNCTION("""COMPUTED_VALUE"""),"Sometimes")</f>
        <v>Sometimes</v>
      </c>
      <c r="H288" s="1" t="str">
        <f ca="1">IFERROR(__xludf.DUMMYFUNCTION("""COMPUTED_VALUE"""),"A little bit")</f>
        <v>A little bit</v>
      </c>
      <c r="I288" s="1" t="str">
        <f ca="1">IFERROR(__xludf.DUMMYFUNCTION("""COMPUTED_VALUE"""),"Yes")</f>
        <v>Yes</v>
      </c>
      <c r="J288" s="1" t="str">
        <f ca="1">IFERROR(__xludf.DUMMYFUNCTION("""COMPUTED_VALUE"""),"No")</f>
        <v>No</v>
      </c>
      <c r="K288" s="1" t="str">
        <f ca="1">IFERROR(__xludf.DUMMYFUNCTION("""COMPUTED_VALUE"""),"Sometimes")</f>
        <v>Sometimes</v>
      </c>
      <c r="L288" s="1" t="str">
        <f ca="1">IFERROR(__xludf.DUMMYFUNCTION("""COMPUTED_VALUE"""),"Agree")</f>
        <v>Agree</v>
      </c>
      <c r="M288" s="1" t="str">
        <f ca="1">IFERROR(__xludf.DUMMYFUNCTION("""COMPUTED_VALUE"""),"Disagree")</f>
        <v>Disagree</v>
      </c>
      <c r="N288" s="1" t="str">
        <f ca="1">IFERROR(__xludf.DUMMYFUNCTION("""COMPUTED_VALUE"""),"A little bit")</f>
        <v>A little bit</v>
      </c>
      <c r="O288" s="1" t="str">
        <f ca="1">IFERROR(__xludf.DUMMYFUNCTION("""COMPUTED_VALUE"""),"Agree")</f>
        <v>Agree</v>
      </c>
      <c r="P288" s="1" t="str">
        <f ca="1">IFERROR(__xludf.DUMMYFUNCTION("""COMPUTED_VALUE"""),"Quite a bit")</f>
        <v>Quite a bit</v>
      </c>
      <c r="Q288" s="1" t="str">
        <f ca="1">IFERROR(__xludf.DUMMYFUNCTION("""COMPUTED_VALUE"""),"Not at all")</f>
        <v>Not at all</v>
      </c>
      <c r="R288" s="1" t="str">
        <f ca="1">IFERROR(__xludf.DUMMYFUNCTION("""COMPUTED_VALUE"""),"Not at all")</f>
        <v>Not at all</v>
      </c>
      <c r="S288" s="1" t="str">
        <f ca="1">IFERROR(__xludf.DUMMYFUNCTION("""COMPUTED_VALUE"""),"Moderately")</f>
        <v>Moderately</v>
      </c>
      <c r="T288" s="1" t="str">
        <f ca="1">IFERROR(__xludf.DUMMYFUNCTION("""COMPUTED_VALUE"""),"Quite a bit")</f>
        <v>Quite a bit</v>
      </c>
      <c r="U288" s="1" t="str">
        <f ca="1">IFERROR(__xludf.DUMMYFUNCTION("""COMPUTED_VALUE"""),"Moderately")</f>
        <v>Moderately</v>
      </c>
      <c r="V288" s="1" t="str">
        <f ca="1">IFERROR(__xludf.DUMMYFUNCTION("""COMPUTED_VALUE"""),"A little bit")</f>
        <v>A little bit</v>
      </c>
      <c r="W288" s="1" t="str">
        <f ca="1">IFERROR(__xludf.DUMMYFUNCTION("""COMPUTED_VALUE"""),"Not at all")</f>
        <v>Not at all</v>
      </c>
      <c r="X288" s="1" t="str">
        <f ca="1">IFERROR(__xludf.DUMMYFUNCTION("""COMPUTED_VALUE"""),"Not at all")</f>
        <v>Not at all</v>
      </c>
      <c r="Y288" s="1" t="str">
        <f ca="1">IFERROR(__xludf.DUMMYFUNCTION("""COMPUTED_VALUE"""),"Extremely")</f>
        <v>Extremely</v>
      </c>
      <c r="Z288" s="1" t="str">
        <f ca="1">IFERROR(__xludf.DUMMYFUNCTION("""COMPUTED_VALUE"""),"Positively")</f>
        <v>Positively</v>
      </c>
      <c r="AA288" s="1" t="str">
        <f ca="1">IFERROR(__xludf.DUMMYFUNCTION("""COMPUTED_VALUE"""),"Extremely")</f>
        <v>Extremely</v>
      </c>
      <c r="AB288" s="1" t="str">
        <f ca="1">IFERROR(__xludf.DUMMYFUNCTION("""COMPUTED_VALUE"""),"Extremely")</f>
        <v>Extremely</v>
      </c>
      <c r="AC288" s="1" t="str">
        <f ca="1">IFERROR(__xludf.DUMMYFUNCTION("""COMPUTED_VALUE"""),"Extremely")</f>
        <v>Extremely</v>
      </c>
      <c r="AD288" s="1" t="str">
        <f ca="1">IFERROR(__xludf.DUMMYFUNCTION("""COMPUTED_VALUE"""),"Not at all")</f>
        <v>Not at all</v>
      </c>
      <c r="AE288" s="1" t="str">
        <f ca="1">IFERROR(__xludf.DUMMYFUNCTION("""COMPUTED_VALUE"""),"Quite a bit")</f>
        <v>Quite a bit</v>
      </c>
      <c r="AF288" s="1" t="str">
        <f ca="1">IFERROR(__xludf.DUMMYFUNCTION("""COMPUTED_VALUE"""),"Rarely")</f>
        <v>Rarely</v>
      </c>
      <c r="AG288" s="1" t="str">
        <f ca="1">IFERROR(__xludf.DUMMYFUNCTION("""COMPUTED_VALUE"""),"Never")</f>
        <v>Never</v>
      </c>
      <c r="AH288" s="1" t="str">
        <f ca="1">IFERROR(__xludf.DUMMYFUNCTION("""COMPUTED_VALUE"""),"Never")</f>
        <v>Never</v>
      </c>
      <c r="AI288" s="1" t="str">
        <f ca="1">IFERROR(__xludf.DUMMYFUNCTION("""COMPUTED_VALUE"""),"Never")</f>
        <v>Never</v>
      </c>
      <c r="AJ288" s="1" t="str">
        <f ca="1">IFERROR(__xludf.DUMMYFUNCTION("""COMPUTED_VALUE"""),"Never")</f>
        <v>Never</v>
      </c>
      <c r="AK288" s="1" t="str">
        <f ca="1">IFERROR(__xludf.DUMMYFUNCTION("""COMPUTED_VALUE"""),"Never")</f>
        <v>Never</v>
      </c>
      <c r="AL288" s="1" t="str">
        <f ca="1">IFERROR(__xludf.DUMMYFUNCTION("""COMPUTED_VALUE"""),"Rarely")</f>
        <v>Rarely</v>
      </c>
      <c r="AM288" s="1" t="str">
        <f ca="1">IFERROR(__xludf.DUMMYFUNCTION("""COMPUTED_VALUE"""),"Sometimes")</f>
        <v>Sometimes</v>
      </c>
      <c r="AN288" s="1" t="str">
        <f ca="1">IFERROR(__xludf.DUMMYFUNCTION("""COMPUTED_VALUE"""),"Sometimes")</f>
        <v>Sometimes</v>
      </c>
      <c r="AO288" s="1" t="str">
        <f ca="1">IFERROR(__xludf.DUMMYFUNCTION("""COMPUTED_VALUE"""),"Never")</f>
        <v>Never</v>
      </c>
      <c r="AP288" s="1" t="str">
        <f ca="1">IFERROR(__xludf.DUMMYFUNCTION("""COMPUTED_VALUE"""),"Never")</f>
        <v>Never</v>
      </c>
      <c r="AQ288" s="1" t="str">
        <f ca="1">IFERROR(__xludf.DUMMYFUNCTION("""COMPUTED_VALUE"""),"Never")</f>
        <v>Never</v>
      </c>
      <c r="AR288" s="1" t="str">
        <f ca="1">IFERROR(__xludf.DUMMYFUNCTION("""COMPUTED_VALUE"""),"Never")</f>
        <v>Never</v>
      </c>
      <c r="AS288" s="1" t="str">
        <f ca="1">IFERROR(__xludf.DUMMYFUNCTION("""COMPUTED_VALUE"""),"Disagree")</f>
        <v>Disagree</v>
      </c>
      <c r="AT288" s="1" t="str">
        <f ca="1">IFERROR(__xludf.DUMMYFUNCTION("""COMPUTED_VALUE"""),"Disagree")</f>
        <v>Disagree</v>
      </c>
      <c r="AU288" s="1" t="str">
        <f ca="1">IFERROR(__xludf.DUMMYFUNCTION("""COMPUTED_VALUE"""),"Disagree")</f>
        <v>Disagree</v>
      </c>
      <c r="AV288" s="1" t="str">
        <f ca="1">IFERROR(__xludf.DUMMYFUNCTION("""COMPUTED_VALUE"""),"Strongly Disagree")</f>
        <v>Strongly Disagree</v>
      </c>
      <c r="AW288" s="1" t="str">
        <f ca="1">IFERROR(__xludf.DUMMYFUNCTION("""COMPUTED_VALUE"""),"Disagree")</f>
        <v>Disagree</v>
      </c>
      <c r="AX288" s="1" t="str">
        <f ca="1">IFERROR(__xludf.DUMMYFUNCTION("""COMPUTED_VALUE"""),"Neutral")</f>
        <v>Neutral</v>
      </c>
      <c r="AY288" s="1" t="str">
        <f ca="1">IFERROR(__xludf.DUMMYFUNCTION("""COMPUTED_VALUE"""),"Neutral")</f>
        <v>Neutral</v>
      </c>
      <c r="AZ288" s="1" t="str">
        <f ca="1">IFERROR(__xludf.DUMMYFUNCTION("""COMPUTED_VALUE"""),"Disagree")</f>
        <v>Disagree</v>
      </c>
      <c r="BA288" s="1" t="str">
        <f ca="1">IFERROR(__xludf.DUMMYFUNCTION("""COMPUTED_VALUE"""),"Agree")</f>
        <v>Agree</v>
      </c>
      <c r="BB288" s="1" t="str">
        <f ca="1">IFERROR(__xludf.DUMMYFUNCTION("""COMPUTED_VALUE"""),"Strongly Disagree")</f>
        <v>Strongly Disagree</v>
      </c>
      <c r="BC288" s="1" t="str">
        <f ca="1">IFERROR(__xludf.DUMMYFUNCTION("""COMPUTED_VALUE"""),"Exercise, Participate in Healthy Recreation/Hobbies, Talk to only those inside the department about your hard shift")</f>
        <v>Exercise, Participate in Healthy Recreation/Hobbies, Talk to only those inside the department about your hard shift</v>
      </c>
      <c r="BD288" s="1" t="str">
        <f ca="1">IFERROR(__xludf.DUMMYFUNCTION("""COMPUTED_VALUE"""),"Never")</f>
        <v>Never</v>
      </c>
      <c r="BF288" s="1">
        <f t="shared" ca="1" si="0"/>
        <v>1</v>
      </c>
      <c r="BG288" s="7">
        <f t="shared" ca="1" si="1"/>
        <v>2</v>
      </c>
      <c r="BH288" s="1">
        <f t="shared" ca="1" si="2"/>
        <v>3</v>
      </c>
      <c r="BI288" s="10">
        <f t="shared" ca="1" si="3"/>
        <v>2</v>
      </c>
      <c r="BJ288" s="10">
        <f t="shared" ca="1" si="4"/>
        <v>3</v>
      </c>
      <c r="BK288" s="10">
        <f t="shared" ca="1" si="5"/>
        <v>2</v>
      </c>
      <c r="BL288" s="10">
        <f t="shared" ref="BL288:BM288" ca="1" si="1716">IF(I288="Yes",1,IF(I288="No",2))</f>
        <v>1</v>
      </c>
      <c r="BM288" s="10">
        <f t="shared" ca="1" si="1716"/>
        <v>2</v>
      </c>
      <c r="BN288" s="10">
        <f t="shared" ca="1" si="7"/>
        <v>3</v>
      </c>
      <c r="BO288" s="10">
        <f t="shared" ref="BO288:BP288" ca="1" si="1717">IF(L288="Strongly Disagree",1,IF(L288="Disagree",2,IF(L288="Neutral",3,IF(L288="Agree",4,IF(L288="Strongly Agree",5)))))</f>
        <v>4</v>
      </c>
      <c r="BP288" s="10">
        <f t="shared" ca="1" si="1717"/>
        <v>2</v>
      </c>
      <c r="BQ288" s="10">
        <f t="shared" ca="1" si="9"/>
        <v>2</v>
      </c>
      <c r="BR288" s="1">
        <f t="shared" ca="1" si="10"/>
        <v>4</v>
      </c>
      <c r="BS288" s="10">
        <f t="shared" ref="BS288:CB288" ca="1" si="1718">IF(P288="Not at all",1,IF(P288="A little bit",2,IF(P288="Moderately",3,IF(P288="Quite a bit",4,IF(P288="Extremely",5)))))</f>
        <v>4</v>
      </c>
      <c r="BT288" s="10">
        <f t="shared" ca="1" si="1718"/>
        <v>1</v>
      </c>
      <c r="BU288" s="10">
        <f t="shared" ca="1" si="1718"/>
        <v>1</v>
      </c>
      <c r="BV288" s="10">
        <f t="shared" ca="1" si="1718"/>
        <v>3</v>
      </c>
      <c r="BW288" s="10">
        <f t="shared" ca="1" si="1718"/>
        <v>4</v>
      </c>
      <c r="BX288" s="10">
        <f t="shared" ca="1" si="1718"/>
        <v>3</v>
      </c>
      <c r="BY288" s="10">
        <f t="shared" ca="1" si="1718"/>
        <v>2</v>
      </c>
      <c r="BZ288" s="10">
        <f t="shared" ca="1" si="1718"/>
        <v>1</v>
      </c>
      <c r="CA288" s="10">
        <f t="shared" ca="1" si="1718"/>
        <v>1</v>
      </c>
      <c r="CB288" s="10">
        <f t="shared" ca="1" si="1718"/>
        <v>5</v>
      </c>
      <c r="CC288" s="10">
        <f t="shared" ca="1" si="12"/>
        <v>2</v>
      </c>
      <c r="CD288" s="10">
        <f t="shared" ref="CD288:CH288" ca="1" si="1719">IF(AA288="Not at all",1,IF(AA288="A little bit",2,IF(AA288="Moderately",3,IF(AA288="Quite a bit",4,IF(AA288="Extremely",5)))))</f>
        <v>5</v>
      </c>
      <c r="CE288" s="10">
        <f t="shared" ca="1" si="1719"/>
        <v>5</v>
      </c>
      <c r="CF288" s="10">
        <f t="shared" ca="1" si="1719"/>
        <v>5</v>
      </c>
      <c r="CG288" s="10">
        <f t="shared" ca="1" si="1719"/>
        <v>1</v>
      </c>
      <c r="CH288" s="10">
        <f t="shared" ca="1" si="1719"/>
        <v>4</v>
      </c>
      <c r="CI288" s="10">
        <f t="shared" ref="CI288:CT288" ca="1" si="1720">IF(AF288="Never",1,IF(AF288="Rarely",2,IF(AF288="Sometimes",3,IF(AF288="Often",4,IF(AF288="Very Often",5)))))</f>
        <v>2</v>
      </c>
      <c r="CJ288" s="10">
        <f t="shared" ca="1" si="1720"/>
        <v>1</v>
      </c>
      <c r="CK288" s="10">
        <f t="shared" ca="1" si="1720"/>
        <v>1</v>
      </c>
      <c r="CL288" s="10">
        <f t="shared" ca="1" si="1720"/>
        <v>1</v>
      </c>
      <c r="CM288" s="10">
        <f t="shared" ca="1" si="1720"/>
        <v>1</v>
      </c>
      <c r="CN288" s="10">
        <f t="shared" ca="1" si="1720"/>
        <v>1</v>
      </c>
      <c r="CO288" s="10">
        <f t="shared" ca="1" si="1720"/>
        <v>2</v>
      </c>
      <c r="CP288" s="10">
        <f t="shared" ca="1" si="1720"/>
        <v>3</v>
      </c>
      <c r="CQ288" s="10">
        <f t="shared" ca="1" si="1720"/>
        <v>3</v>
      </c>
      <c r="CR288" s="10">
        <f t="shared" ca="1" si="1720"/>
        <v>1</v>
      </c>
      <c r="CS288" s="10">
        <f t="shared" ca="1" si="1720"/>
        <v>1</v>
      </c>
      <c r="CT288" s="10">
        <f t="shared" ca="1" si="1720"/>
        <v>1</v>
      </c>
      <c r="CU288" s="10">
        <f t="shared" ca="1" si="15"/>
        <v>1</v>
      </c>
      <c r="CV288" s="1">
        <f t="shared" ref="CV288:DE288" ca="1" si="1721">IF(AS288="Strongly Disagree",1,IF(AS288="Disagree",2,IF(AS288="Neutral",3,IF(AS288="Agree",4,IF(AS288="Strongly Agree",5)))))</f>
        <v>2</v>
      </c>
      <c r="CW288" s="1">
        <f t="shared" ca="1" si="1721"/>
        <v>2</v>
      </c>
      <c r="CX288" s="1">
        <f t="shared" ca="1" si="1721"/>
        <v>2</v>
      </c>
      <c r="CY288" s="1">
        <f t="shared" ca="1" si="1721"/>
        <v>1</v>
      </c>
      <c r="CZ288" s="1">
        <f t="shared" ca="1" si="1721"/>
        <v>2</v>
      </c>
      <c r="DA288" s="1">
        <f t="shared" ca="1" si="1721"/>
        <v>3</v>
      </c>
      <c r="DB288" s="1">
        <f t="shared" ca="1" si="1721"/>
        <v>3</v>
      </c>
      <c r="DC288" s="1">
        <f t="shared" ca="1" si="1721"/>
        <v>2</v>
      </c>
      <c r="DD288" s="1">
        <f t="shared" ca="1" si="1721"/>
        <v>4</v>
      </c>
      <c r="DE288" s="1">
        <f t="shared" ca="1" si="1721"/>
        <v>1</v>
      </c>
      <c r="DG288" s="1">
        <f t="shared" ca="1" si="17"/>
        <v>1</v>
      </c>
    </row>
    <row r="289" spans="1:111" ht="15">
      <c r="A289" s="8">
        <f ca="1">IFERROR(__xludf.DUMMYFUNCTION("""COMPUTED_VALUE"""),43815.6897714004)</f>
        <v>43815.689771400401</v>
      </c>
      <c r="B289" s="1" t="str">
        <f ca="1">IFERROR(__xludf.DUMMYFUNCTION("""COMPUTED_VALUE"""),"Yes")</f>
        <v>Yes</v>
      </c>
      <c r="C289" s="3" t="str">
        <f ca="1">IFERROR(__xludf.DUMMYFUNCTION("""COMPUTED_VALUE"""),"Sworn Officer")</f>
        <v>Sworn Officer</v>
      </c>
      <c r="D289" s="1" t="str">
        <f ca="1">IFERROR(__xludf.DUMMYFUNCTION("""COMPUTED_VALUE"""),"14-20 years")</f>
        <v>14-20 years</v>
      </c>
      <c r="E289" s="1" t="str">
        <f ca="1">IFERROR(__xludf.DUMMYFUNCTION("""COMPUTED_VALUE"""),"Extremely")</f>
        <v>Extremely</v>
      </c>
      <c r="F289" s="1" t="str">
        <f ca="1">IFERROR(__xludf.DUMMYFUNCTION("""COMPUTED_VALUE"""),"Yes")</f>
        <v>Yes</v>
      </c>
      <c r="G289" s="1" t="str">
        <f ca="1">IFERROR(__xludf.DUMMYFUNCTION("""COMPUTED_VALUE"""),"Sometimes")</f>
        <v>Sometimes</v>
      </c>
      <c r="H289" s="1" t="str">
        <f ca="1">IFERROR(__xludf.DUMMYFUNCTION("""COMPUTED_VALUE"""),"Extremely")</f>
        <v>Extremely</v>
      </c>
      <c r="I289" s="1" t="str">
        <f ca="1">IFERROR(__xludf.DUMMYFUNCTION("""COMPUTED_VALUE"""),"Yes")</f>
        <v>Yes</v>
      </c>
      <c r="J289" s="1" t="str">
        <f ca="1">IFERROR(__xludf.DUMMYFUNCTION("""COMPUTED_VALUE"""),"Yes")</f>
        <v>Yes</v>
      </c>
      <c r="K289" s="1" t="str">
        <f ca="1">IFERROR(__xludf.DUMMYFUNCTION("""COMPUTED_VALUE"""),"Very Often")</f>
        <v>Very Often</v>
      </c>
      <c r="L289" s="1" t="str">
        <f ca="1">IFERROR(__xludf.DUMMYFUNCTION("""COMPUTED_VALUE"""),"Strongly Agree")</f>
        <v>Strongly Agree</v>
      </c>
      <c r="M289" s="1" t="str">
        <f ca="1">IFERROR(__xludf.DUMMYFUNCTION("""COMPUTED_VALUE"""),"Strongly Agree")</f>
        <v>Strongly Agree</v>
      </c>
      <c r="N289" s="1" t="str">
        <f ca="1">IFERROR(__xludf.DUMMYFUNCTION("""COMPUTED_VALUE"""),"Moderately")</f>
        <v>Moderately</v>
      </c>
      <c r="O289" s="1" t="str">
        <f ca="1">IFERROR(__xludf.DUMMYFUNCTION("""COMPUTED_VALUE"""),"Neutral")</f>
        <v>Neutral</v>
      </c>
      <c r="P289" s="1" t="str">
        <f ca="1">IFERROR(__xludf.DUMMYFUNCTION("""COMPUTED_VALUE"""),"A little bit")</f>
        <v>A little bit</v>
      </c>
      <c r="Q289" s="1" t="str">
        <f ca="1">IFERROR(__xludf.DUMMYFUNCTION("""COMPUTED_VALUE"""),"Moderately")</f>
        <v>Moderately</v>
      </c>
      <c r="R289" s="1" t="str">
        <f ca="1">IFERROR(__xludf.DUMMYFUNCTION("""COMPUTED_VALUE"""),"Moderately")</f>
        <v>Moderately</v>
      </c>
      <c r="S289" s="1" t="str">
        <f ca="1">IFERROR(__xludf.DUMMYFUNCTION("""COMPUTED_VALUE"""),"Moderately")</f>
        <v>Moderately</v>
      </c>
      <c r="T289" s="1" t="str">
        <f ca="1">IFERROR(__xludf.DUMMYFUNCTION("""COMPUTED_VALUE"""),"Moderately")</f>
        <v>Moderately</v>
      </c>
      <c r="U289" s="1" t="str">
        <f ca="1">IFERROR(__xludf.DUMMYFUNCTION("""COMPUTED_VALUE"""),"Quite a bit")</f>
        <v>Quite a bit</v>
      </c>
      <c r="V289" s="1" t="str">
        <f ca="1">IFERROR(__xludf.DUMMYFUNCTION("""COMPUTED_VALUE"""),"Quite a bit")</f>
        <v>Quite a bit</v>
      </c>
      <c r="W289" s="1" t="str">
        <f ca="1">IFERROR(__xludf.DUMMYFUNCTION("""COMPUTED_VALUE"""),"A little bit")</f>
        <v>A little bit</v>
      </c>
      <c r="X289" s="1" t="str">
        <f ca="1">IFERROR(__xludf.DUMMYFUNCTION("""COMPUTED_VALUE"""),"A little bit")</f>
        <v>A little bit</v>
      </c>
      <c r="Y289" s="1" t="str">
        <f ca="1">IFERROR(__xludf.DUMMYFUNCTION("""COMPUTED_VALUE"""),"A little bit")</f>
        <v>A little bit</v>
      </c>
      <c r="Z289" s="1" t="str">
        <f ca="1">IFERROR(__xludf.DUMMYFUNCTION("""COMPUTED_VALUE"""),"Negatively")</f>
        <v>Negatively</v>
      </c>
      <c r="AA289" s="1" t="str">
        <f ca="1">IFERROR(__xludf.DUMMYFUNCTION("""COMPUTED_VALUE"""),"Moderately")</f>
        <v>Moderately</v>
      </c>
      <c r="AB289" s="1" t="str">
        <f ca="1">IFERROR(__xludf.DUMMYFUNCTION("""COMPUTED_VALUE"""),"Moderately")</f>
        <v>Moderately</v>
      </c>
      <c r="AC289" s="1" t="str">
        <f ca="1">IFERROR(__xludf.DUMMYFUNCTION("""COMPUTED_VALUE"""),"A little bit")</f>
        <v>A little bit</v>
      </c>
      <c r="AD289" s="1" t="str">
        <f ca="1">IFERROR(__xludf.DUMMYFUNCTION("""COMPUTED_VALUE"""),"A little bit")</f>
        <v>A little bit</v>
      </c>
      <c r="AE289" s="1" t="str">
        <f ca="1">IFERROR(__xludf.DUMMYFUNCTION("""COMPUTED_VALUE"""),"Not at all")</f>
        <v>Not at all</v>
      </c>
      <c r="AF289" s="1" t="str">
        <f ca="1">IFERROR(__xludf.DUMMYFUNCTION("""COMPUTED_VALUE"""),"Sometimes")</f>
        <v>Sometimes</v>
      </c>
      <c r="AG289" s="1" t="str">
        <f ca="1">IFERROR(__xludf.DUMMYFUNCTION("""COMPUTED_VALUE"""),"Often")</f>
        <v>Often</v>
      </c>
      <c r="AH289" s="1" t="str">
        <f ca="1">IFERROR(__xludf.DUMMYFUNCTION("""COMPUTED_VALUE"""),"Rarely")</f>
        <v>Rarely</v>
      </c>
      <c r="AI289" s="1" t="str">
        <f ca="1">IFERROR(__xludf.DUMMYFUNCTION("""COMPUTED_VALUE"""),"Often")</f>
        <v>Often</v>
      </c>
      <c r="AJ289" s="1" t="str">
        <f ca="1">IFERROR(__xludf.DUMMYFUNCTION("""COMPUTED_VALUE"""),"Sometimes")</f>
        <v>Sometimes</v>
      </c>
      <c r="AK289" s="1" t="str">
        <f ca="1">IFERROR(__xludf.DUMMYFUNCTION("""COMPUTED_VALUE"""),"Sometimes")</f>
        <v>Sometimes</v>
      </c>
      <c r="AL289" s="1" t="str">
        <f ca="1">IFERROR(__xludf.DUMMYFUNCTION("""COMPUTED_VALUE"""),"Often")</f>
        <v>Often</v>
      </c>
      <c r="AM289" s="1" t="str">
        <f ca="1">IFERROR(__xludf.DUMMYFUNCTION("""COMPUTED_VALUE"""),"Sometimes")</f>
        <v>Sometimes</v>
      </c>
      <c r="AN289" s="1" t="str">
        <f ca="1">IFERROR(__xludf.DUMMYFUNCTION("""COMPUTED_VALUE"""),"Often")</f>
        <v>Often</v>
      </c>
      <c r="AO289" s="1" t="str">
        <f ca="1">IFERROR(__xludf.DUMMYFUNCTION("""COMPUTED_VALUE"""),"Sometimes")</f>
        <v>Sometimes</v>
      </c>
      <c r="AP289" s="1" t="str">
        <f ca="1">IFERROR(__xludf.DUMMYFUNCTION("""COMPUTED_VALUE"""),"Rarely")</f>
        <v>Rarely</v>
      </c>
      <c r="AQ289" s="1" t="str">
        <f ca="1">IFERROR(__xludf.DUMMYFUNCTION("""COMPUTED_VALUE"""),"Sometimes")</f>
        <v>Sometimes</v>
      </c>
      <c r="AR289" s="1" t="str">
        <f ca="1">IFERROR(__xludf.DUMMYFUNCTION("""COMPUTED_VALUE"""),"Just After Stressful Events")</f>
        <v>Just After Stressful Events</v>
      </c>
      <c r="AS289" s="1" t="str">
        <f ca="1">IFERROR(__xludf.DUMMYFUNCTION("""COMPUTED_VALUE"""),"Disagree")</f>
        <v>Disagree</v>
      </c>
      <c r="AT289" s="1" t="str">
        <f ca="1">IFERROR(__xludf.DUMMYFUNCTION("""COMPUTED_VALUE"""),"Agree")</f>
        <v>Agree</v>
      </c>
      <c r="AU289" s="1" t="str">
        <f ca="1">IFERROR(__xludf.DUMMYFUNCTION("""COMPUTED_VALUE"""),"Agree")</f>
        <v>Agree</v>
      </c>
      <c r="AV289" s="1" t="str">
        <f ca="1">IFERROR(__xludf.DUMMYFUNCTION("""COMPUTED_VALUE"""),"Disagree")</f>
        <v>Disagree</v>
      </c>
      <c r="AW289" s="1" t="str">
        <f ca="1">IFERROR(__xludf.DUMMYFUNCTION("""COMPUTED_VALUE"""),"Agree")</f>
        <v>Agree</v>
      </c>
      <c r="AX289" s="1" t="str">
        <f ca="1">IFERROR(__xludf.DUMMYFUNCTION("""COMPUTED_VALUE"""),"Agree")</f>
        <v>Agree</v>
      </c>
      <c r="AY289" s="1" t="str">
        <f ca="1">IFERROR(__xludf.DUMMYFUNCTION("""COMPUTED_VALUE"""),"Agree")</f>
        <v>Agree</v>
      </c>
      <c r="AZ289" s="1" t="str">
        <f ca="1">IFERROR(__xludf.DUMMYFUNCTION("""COMPUTED_VALUE"""),"Disagree")</f>
        <v>Disagree</v>
      </c>
      <c r="BA289" s="1" t="str">
        <f ca="1">IFERROR(__xludf.DUMMYFUNCTION("""COMPUTED_VALUE"""),"Agree")</f>
        <v>Agree</v>
      </c>
      <c r="BB289" s="1" t="str">
        <f ca="1">IFERROR(__xludf.DUMMYFUNCTION("""COMPUTED_VALUE"""),"Agree")</f>
        <v>Agree</v>
      </c>
      <c r="BC289" s="1" t="str">
        <f ca="1">IFERROR(__xludf.DUMMYFUNCTION("""COMPUTED_VALUE"""),"Drinking Alcohol (4 or more drinks), Engage in Unhealthy Sexual Activity, Exercise")</f>
        <v>Drinking Alcohol (4 or more drinks), Engage in Unhealthy Sexual Activity, Exercise</v>
      </c>
      <c r="BD289" s="1" t="str">
        <f ca="1">IFERROR(__xludf.DUMMYFUNCTION("""COMPUTED_VALUE"""),"Often")</f>
        <v>Often</v>
      </c>
      <c r="BF289" s="1">
        <f t="shared" ca="1" si="0"/>
        <v>1</v>
      </c>
      <c r="BG289" s="7">
        <f t="shared" ca="1" si="1"/>
        <v>3</v>
      </c>
      <c r="BH289" s="1">
        <f t="shared" ca="1" si="2"/>
        <v>5</v>
      </c>
      <c r="BI289" s="10">
        <f t="shared" ca="1" si="3"/>
        <v>1</v>
      </c>
      <c r="BJ289" s="10">
        <f t="shared" ca="1" si="4"/>
        <v>3</v>
      </c>
      <c r="BK289" s="10">
        <f t="shared" ca="1" si="5"/>
        <v>5</v>
      </c>
      <c r="BL289" s="10">
        <f t="shared" ref="BL289:BM289" ca="1" si="1722">IF(I289="Yes",1,IF(I289="No",2))</f>
        <v>1</v>
      </c>
      <c r="BM289" s="10">
        <f t="shared" ca="1" si="1722"/>
        <v>1</v>
      </c>
      <c r="BN289" s="10">
        <f t="shared" ca="1" si="7"/>
        <v>5</v>
      </c>
      <c r="BO289" s="10">
        <f t="shared" ref="BO289:BP289" ca="1" si="1723">IF(L289="Strongly Disagree",1,IF(L289="Disagree",2,IF(L289="Neutral",3,IF(L289="Agree",4,IF(L289="Strongly Agree",5)))))</f>
        <v>5</v>
      </c>
      <c r="BP289" s="10">
        <f t="shared" ca="1" si="1723"/>
        <v>5</v>
      </c>
      <c r="BQ289" s="10">
        <f t="shared" ca="1" si="9"/>
        <v>3</v>
      </c>
      <c r="BR289" s="1">
        <f t="shared" ca="1" si="10"/>
        <v>3</v>
      </c>
      <c r="BS289" s="10">
        <f t="shared" ref="BS289:CB289" ca="1" si="1724">IF(P289="Not at all",1,IF(P289="A little bit",2,IF(P289="Moderately",3,IF(P289="Quite a bit",4,IF(P289="Extremely",5)))))</f>
        <v>2</v>
      </c>
      <c r="BT289" s="10">
        <f t="shared" ca="1" si="1724"/>
        <v>3</v>
      </c>
      <c r="BU289" s="10">
        <f t="shared" ca="1" si="1724"/>
        <v>3</v>
      </c>
      <c r="BV289" s="10">
        <f t="shared" ca="1" si="1724"/>
        <v>3</v>
      </c>
      <c r="BW289" s="10">
        <f t="shared" ca="1" si="1724"/>
        <v>3</v>
      </c>
      <c r="BX289" s="10">
        <f t="shared" ca="1" si="1724"/>
        <v>4</v>
      </c>
      <c r="BY289" s="10">
        <f t="shared" ca="1" si="1724"/>
        <v>4</v>
      </c>
      <c r="BZ289" s="10">
        <f t="shared" ca="1" si="1724"/>
        <v>2</v>
      </c>
      <c r="CA289" s="10">
        <f t="shared" ca="1" si="1724"/>
        <v>2</v>
      </c>
      <c r="CB289" s="10">
        <f t="shared" ca="1" si="1724"/>
        <v>2</v>
      </c>
      <c r="CC289" s="10">
        <f t="shared" ca="1" si="12"/>
        <v>1</v>
      </c>
      <c r="CD289" s="10">
        <f t="shared" ref="CD289:CH289" ca="1" si="1725">IF(AA289="Not at all",1,IF(AA289="A little bit",2,IF(AA289="Moderately",3,IF(AA289="Quite a bit",4,IF(AA289="Extremely",5)))))</f>
        <v>3</v>
      </c>
      <c r="CE289" s="10">
        <f t="shared" ca="1" si="1725"/>
        <v>3</v>
      </c>
      <c r="CF289" s="10">
        <f t="shared" ca="1" si="1725"/>
        <v>2</v>
      </c>
      <c r="CG289" s="10">
        <f t="shared" ca="1" si="1725"/>
        <v>2</v>
      </c>
      <c r="CH289" s="10">
        <f t="shared" ca="1" si="1725"/>
        <v>1</v>
      </c>
      <c r="CI289" s="10">
        <f t="shared" ref="CI289:CT289" ca="1" si="1726">IF(AF289="Never",1,IF(AF289="Rarely",2,IF(AF289="Sometimes",3,IF(AF289="Often",4,IF(AF289="Very Often",5)))))</f>
        <v>3</v>
      </c>
      <c r="CJ289" s="10">
        <f t="shared" ca="1" si="1726"/>
        <v>4</v>
      </c>
      <c r="CK289" s="10">
        <f t="shared" ca="1" si="1726"/>
        <v>2</v>
      </c>
      <c r="CL289" s="10">
        <f t="shared" ca="1" si="1726"/>
        <v>4</v>
      </c>
      <c r="CM289" s="10">
        <f t="shared" ca="1" si="1726"/>
        <v>3</v>
      </c>
      <c r="CN289" s="10">
        <f t="shared" ca="1" si="1726"/>
        <v>3</v>
      </c>
      <c r="CO289" s="10">
        <f t="shared" ca="1" si="1726"/>
        <v>4</v>
      </c>
      <c r="CP289" s="10">
        <f t="shared" ca="1" si="1726"/>
        <v>3</v>
      </c>
      <c r="CQ289" s="10">
        <f t="shared" ca="1" si="1726"/>
        <v>4</v>
      </c>
      <c r="CR289" s="10">
        <f t="shared" ca="1" si="1726"/>
        <v>3</v>
      </c>
      <c r="CS289" s="10">
        <f t="shared" ca="1" si="1726"/>
        <v>2</v>
      </c>
      <c r="CT289" s="10">
        <f t="shared" ca="1" si="1726"/>
        <v>3</v>
      </c>
      <c r="CU289" s="10">
        <f t="shared" ca="1" si="15"/>
        <v>2</v>
      </c>
      <c r="CV289" s="1">
        <f t="shared" ref="CV289:DE289" ca="1" si="1727">IF(AS289="Strongly Disagree",1,IF(AS289="Disagree",2,IF(AS289="Neutral",3,IF(AS289="Agree",4,IF(AS289="Strongly Agree",5)))))</f>
        <v>2</v>
      </c>
      <c r="CW289" s="1">
        <f t="shared" ca="1" si="1727"/>
        <v>4</v>
      </c>
      <c r="CX289" s="1">
        <f t="shared" ca="1" si="1727"/>
        <v>4</v>
      </c>
      <c r="CY289" s="1">
        <f t="shared" ca="1" si="1727"/>
        <v>2</v>
      </c>
      <c r="CZ289" s="1">
        <f t="shared" ca="1" si="1727"/>
        <v>4</v>
      </c>
      <c r="DA289" s="1">
        <f t="shared" ca="1" si="1727"/>
        <v>4</v>
      </c>
      <c r="DB289" s="1">
        <f t="shared" ca="1" si="1727"/>
        <v>4</v>
      </c>
      <c r="DC289" s="1">
        <f t="shared" ca="1" si="1727"/>
        <v>2</v>
      </c>
      <c r="DD289" s="1">
        <f t="shared" ca="1" si="1727"/>
        <v>4</v>
      </c>
      <c r="DE289" s="1">
        <f t="shared" ca="1" si="1727"/>
        <v>4</v>
      </c>
      <c r="DG289" s="1">
        <f t="shared" ca="1" si="17"/>
        <v>4</v>
      </c>
    </row>
    <row r="290" spans="1:111" ht="15">
      <c r="A290" s="8">
        <f ca="1">IFERROR(__xludf.DUMMYFUNCTION("""COMPUTED_VALUE"""),43815.6939539583)</f>
        <v>43815.693953958304</v>
      </c>
      <c r="B290" s="1" t="str">
        <f ca="1">IFERROR(__xludf.DUMMYFUNCTION("""COMPUTED_VALUE"""),"Yes")</f>
        <v>Yes</v>
      </c>
      <c r="C290" s="3" t="str">
        <f ca="1">IFERROR(__xludf.DUMMYFUNCTION("""COMPUTED_VALUE"""),"Law Enforcement Professional  (Dispatch or other Civilian Department Member )")</f>
        <v>Law Enforcement Professional  (Dispatch or other Civilian Department Member )</v>
      </c>
      <c r="D290" s="1" t="str">
        <f ca="1">IFERROR(__xludf.DUMMYFUNCTION("""COMPUTED_VALUE"""),"1-6 years")</f>
        <v>1-6 years</v>
      </c>
      <c r="E290" s="1" t="str">
        <f ca="1">IFERROR(__xludf.DUMMYFUNCTION("""COMPUTED_VALUE"""),"Extremely")</f>
        <v>Extremely</v>
      </c>
      <c r="F290" s="1" t="str">
        <f ca="1">IFERROR(__xludf.DUMMYFUNCTION("""COMPUTED_VALUE"""),"Yes")</f>
        <v>Yes</v>
      </c>
      <c r="G290" s="1" t="str">
        <f ca="1">IFERROR(__xludf.DUMMYFUNCTION("""COMPUTED_VALUE"""),"Sometimes")</f>
        <v>Sometimes</v>
      </c>
      <c r="H290" s="1" t="str">
        <f ca="1">IFERROR(__xludf.DUMMYFUNCTION("""COMPUTED_VALUE"""),"Extremely")</f>
        <v>Extremely</v>
      </c>
      <c r="I290" s="1" t="str">
        <f ca="1">IFERROR(__xludf.DUMMYFUNCTION("""COMPUTED_VALUE"""),"Yes")</f>
        <v>Yes</v>
      </c>
      <c r="J290" s="1" t="str">
        <f ca="1">IFERROR(__xludf.DUMMYFUNCTION("""COMPUTED_VALUE"""),"Yes")</f>
        <v>Yes</v>
      </c>
      <c r="K290" s="1" t="str">
        <f ca="1">IFERROR(__xludf.DUMMYFUNCTION("""COMPUTED_VALUE"""),"Sometimes")</f>
        <v>Sometimes</v>
      </c>
      <c r="L290" s="1" t="str">
        <f ca="1">IFERROR(__xludf.DUMMYFUNCTION("""COMPUTED_VALUE"""),"Strongly Agree")</f>
        <v>Strongly Agree</v>
      </c>
      <c r="M290" s="1" t="str">
        <f ca="1">IFERROR(__xludf.DUMMYFUNCTION("""COMPUTED_VALUE"""),"Agree")</f>
        <v>Agree</v>
      </c>
      <c r="N290" s="1" t="str">
        <f ca="1">IFERROR(__xludf.DUMMYFUNCTION("""COMPUTED_VALUE"""),"Moderately")</f>
        <v>Moderately</v>
      </c>
      <c r="O290" s="1" t="str">
        <f ca="1">IFERROR(__xludf.DUMMYFUNCTION("""COMPUTED_VALUE"""),"Agree")</f>
        <v>Agree</v>
      </c>
      <c r="P290" s="1" t="str">
        <f ca="1">IFERROR(__xludf.DUMMYFUNCTION("""COMPUTED_VALUE"""),"Quite a bit")</f>
        <v>Quite a bit</v>
      </c>
      <c r="Q290" s="1" t="str">
        <f ca="1">IFERROR(__xludf.DUMMYFUNCTION("""COMPUTED_VALUE"""),"Quite a bit")</f>
        <v>Quite a bit</v>
      </c>
      <c r="R290" s="1" t="str">
        <f ca="1">IFERROR(__xludf.DUMMYFUNCTION("""COMPUTED_VALUE"""),"Moderately")</f>
        <v>Moderately</v>
      </c>
      <c r="S290" s="1" t="str">
        <f ca="1">IFERROR(__xludf.DUMMYFUNCTION("""COMPUTED_VALUE"""),"Quite a bit")</f>
        <v>Quite a bit</v>
      </c>
      <c r="T290" s="1" t="str">
        <f ca="1">IFERROR(__xludf.DUMMYFUNCTION("""COMPUTED_VALUE"""),"A little bit")</f>
        <v>A little bit</v>
      </c>
      <c r="U290" s="1" t="str">
        <f ca="1">IFERROR(__xludf.DUMMYFUNCTION("""COMPUTED_VALUE"""),"Extremely")</f>
        <v>Extremely</v>
      </c>
      <c r="V290" s="1" t="str">
        <f ca="1">IFERROR(__xludf.DUMMYFUNCTION("""COMPUTED_VALUE"""),"Quite a bit")</f>
        <v>Quite a bit</v>
      </c>
      <c r="W290" s="1" t="str">
        <f ca="1">IFERROR(__xludf.DUMMYFUNCTION("""COMPUTED_VALUE"""),"Moderately")</f>
        <v>Moderately</v>
      </c>
      <c r="X290" s="1" t="str">
        <f ca="1">IFERROR(__xludf.DUMMYFUNCTION("""COMPUTED_VALUE"""),"Extremely")</f>
        <v>Extremely</v>
      </c>
      <c r="Y290" s="1" t="str">
        <f ca="1">IFERROR(__xludf.DUMMYFUNCTION("""COMPUTED_VALUE"""),"Extremely")</f>
        <v>Extremely</v>
      </c>
      <c r="Z290" s="1" t="str">
        <f ca="1">IFERROR(__xludf.DUMMYFUNCTION("""COMPUTED_VALUE"""),"Both")</f>
        <v>Both</v>
      </c>
      <c r="AA290" s="1" t="str">
        <f ca="1">IFERROR(__xludf.DUMMYFUNCTION("""COMPUTED_VALUE"""),"A little bit")</f>
        <v>A little bit</v>
      </c>
      <c r="AB290" s="1" t="str">
        <f ca="1">IFERROR(__xludf.DUMMYFUNCTION("""COMPUTED_VALUE"""),"A little bit")</f>
        <v>A little bit</v>
      </c>
      <c r="AC290" s="1" t="str">
        <f ca="1">IFERROR(__xludf.DUMMYFUNCTION("""COMPUTED_VALUE"""),"Not at all")</f>
        <v>Not at all</v>
      </c>
      <c r="AD290" s="1" t="str">
        <f ca="1">IFERROR(__xludf.DUMMYFUNCTION("""COMPUTED_VALUE"""),"A little bit")</f>
        <v>A little bit</v>
      </c>
      <c r="AE290" s="1" t="str">
        <f ca="1">IFERROR(__xludf.DUMMYFUNCTION("""COMPUTED_VALUE"""),"A little bit")</f>
        <v>A little bit</v>
      </c>
      <c r="AF290" s="1" t="str">
        <f ca="1">IFERROR(__xludf.DUMMYFUNCTION("""COMPUTED_VALUE"""),"Sometimes")</f>
        <v>Sometimes</v>
      </c>
      <c r="AG290" s="1" t="str">
        <f ca="1">IFERROR(__xludf.DUMMYFUNCTION("""COMPUTED_VALUE"""),"Rarely")</f>
        <v>Rarely</v>
      </c>
      <c r="AH290" s="1" t="str">
        <f ca="1">IFERROR(__xludf.DUMMYFUNCTION("""COMPUTED_VALUE"""),"Rarely")</f>
        <v>Rarely</v>
      </c>
      <c r="AI290" s="1" t="str">
        <f ca="1">IFERROR(__xludf.DUMMYFUNCTION("""COMPUTED_VALUE"""),"Never")</f>
        <v>Never</v>
      </c>
      <c r="AJ290" s="1" t="str">
        <f ca="1">IFERROR(__xludf.DUMMYFUNCTION("""COMPUTED_VALUE"""),"Sometimes")</f>
        <v>Sometimes</v>
      </c>
      <c r="AK290" s="1" t="str">
        <f ca="1">IFERROR(__xludf.DUMMYFUNCTION("""COMPUTED_VALUE"""),"Sometimes")</f>
        <v>Sometimes</v>
      </c>
      <c r="AL290" s="1" t="str">
        <f ca="1">IFERROR(__xludf.DUMMYFUNCTION("""COMPUTED_VALUE"""),"Rarely")</f>
        <v>Rarely</v>
      </c>
      <c r="AM290" s="1" t="str">
        <f ca="1">IFERROR(__xludf.DUMMYFUNCTION("""COMPUTED_VALUE"""),"Rarely")</f>
        <v>Rarely</v>
      </c>
      <c r="AN290" s="1" t="str">
        <f ca="1">IFERROR(__xludf.DUMMYFUNCTION("""COMPUTED_VALUE"""),"Rarely")</f>
        <v>Rarely</v>
      </c>
      <c r="AO290" s="1" t="str">
        <f ca="1">IFERROR(__xludf.DUMMYFUNCTION("""COMPUTED_VALUE"""),"Rarely")</f>
        <v>Rarely</v>
      </c>
      <c r="AP290" s="1" t="str">
        <f ca="1">IFERROR(__xludf.DUMMYFUNCTION("""COMPUTED_VALUE"""),"Rarely")</f>
        <v>Rarely</v>
      </c>
      <c r="AQ290" s="1" t="str">
        <f ca="1">IFERROR(__xludf.DUMMYFUNCTION("""COMPUTED_VALUE"""),"Never")</f>
        <v>Never</v>
      </c>
      <c r="AR290" s="1" t="str">
        <f ca="1">IFERROR(__xludf.DUMMYFUNCTION("""COMPUTED_VALUE"""),"Never")</f>
        <v>Never</v>
      </c>
      <c r="AS290" s="1" t="str">
        <f ca="1">IFERROR(__xludf.DUMMYFUNCTION("""COMPUTED_VALUE"""),"Strongly Disagree")</f>
        <v>Strongly Disagree</v>
      </c>
      <c r="AT290" s="1" t="str">
        <f ca="1">IFERROR(__xludf.DUMMYFUNCTION("""COMPUTED_VALUE"""),"Strongly Disagree")</f>
        <v>Strongly Disagree</v>
      </c>
      <c r="AU290" s="1" t="str">
        <f ca="1">IFERROR(__xludf.DUMMYFUNCTION("""COMPUTED_VALUE"""),"Disagree")</f>
        <v>Disagree</v>
      </c>
      <c r="AV290" s="1" t="str">
        <f ca="1">IFERROR(__xludf.DUMMYFUNCTION("""COMPUTED_VALUE"""),"Strongly Disagree")</f>
        <v>Strongly Disagree</v>
      </c>
      <c r="AW290" s="1" t="str">
        <f ca="1">IFERROR(__xludf.DUMMYFUNCTION("""COMPUTED_VALUE"""),"Strongly Disagree")</f>
        <v>Strongly Disagree</v>
      </c>
      <c r="AX290" s="1" t="str">
        <f ca="1">IFERROR(__xludf.DUMMYFUNCTION("""COMPUTED_VALUE"""),"Strongly Disagree")</f>
        <v>Strongly Disagree</v>
      </c>
      <c r="AY290" s="1" t="str">
        <f ca="1">IFERROR(__xludf.DUMMYFUNCTION("""COMPUTED_VALUE"""),"Strongly Disagree")</f>
        <v>Strongly Disagree</v>
      </c>
      <c r="AZ290" s="1" t="str">
        <f ca="1">IFERROR(__xludf.DUMMYFUNCTION("""COMPUTED_VALUE"""),"Disagree")</f>
        <v>Disagree</v>
      </c>
      <c r="BA290" s="1" t="str">
        <f ca="1">IFERROR(__xludf.DUMMYFUNCTION("""COMPUTED_VALUE"""),"Agree")</f>
        <v>Agree</v>
      </c>
      <c r="BB290" s="1" t="str">
        <f ca="1">IFERROR(__xludf.DUMMYFUNCTION("""COMPUTED_VALUE"""),"Agree")</f>
        <v>Agree</v>
      </c>
      <c r="BC290" s="1" t="str">
        <f ca="1">IFERROR(__xludf.DUMMYFUNCTION("""COMPUTED_VALUE"""),"Join in Positive/ Healthy Family Activities, Exercise, Talk to others outside of the department about your hard shift")</f>
        <v>Join in Positive/ Healthy Family Activities, Exercise, Talk to others outside of the department about your hard shift</v>
      </c>
      <c r="BD290" s="1" t="str">
        <f ca="1">IFERROR(__xludf.DUMMYFUNCTION("""COMPUTED_VALUE"""),"Never")</f>
        <v>Never</v>
      </c>
      <c r="BF290" s="1">
        <f t="shared" ca="1" si="0"/>
        <v>2</v>
      </c>
      <c r="BG290" s="7">
        <f t="shared" ca="1" si="1"/>
        <v>1</v>
      </c>
      <c r="BH290" s="1">
        <f t="shared" ca="1" si="2"/>
        <v>5</v>
      </c>
      <c r="BI290" s="10">
        <f t="shared" ca="1" si="3"/>
        <v>1</v>
      </c>
      <c r="BJ290" s="10">
        <f t="shared" ca="1" si="4"/>
        <v>3</v>
      </c>
      <c r="BK290" s="10">
        <f t="shared" ca="1" si="5"/>
        <v>5</v>
      </c>
      <c r="BL290" s="10">
        <f t="shared" ref="BL290:BM290" ca="1" si="1728">IF(I290="Yes",1,IF(I290="No",2))</f>
        <v>1</v>
      </c>
      <c r="BM290" s="10">
        <f t="shared" ca="1" si="1728"/>
        <v>1</v>
      </c>
      <c r="BN290" s="10">
        <f t="shared" ca="1" si="7"/>
        <v>3</v>
      </c>
      <c r="BO290" s="10">
        <f t="shared" ref="BO290:BP290" ca="1" si="1729">IF(L290="Strongly Disagree",1,IF(L290="Disagree",2,IF(L290="Neutral",3,IF(L290="Agree",4,IF(L290="Strongly Agree",5)))))</f>
        <v>5</v>
      </c>
      <c r="BP290" s="10">
        <f t="shared" ca="1" si="1729"/>
        <v>4</v>
      </c>
      <c r="BQ290" s="10">
        <f t="shared" ca="1" si="9"/>
        <v>3</v>
      </c>
      <c r="BR290" s="1">
        <f t="shared" ca="1" si="10"/>
        <v>4</v>
      </c>
      <c r="BS290" s="10">
        <f t="shared" ref="BS290:CB290" ca="1" si="1730">IF(P290="Not at all",1,IF(P290="A little bit",2,IF(P290="Moderately",3,IF(P290="Quite a bit",4,IF(P290="Extremely",5)))))</f>
        <v>4</v>
      </c>
      <c r="BT290" s="10">
        <f t="shared" ca="1" si="1730"/>
        <v>4</v>
      </c>
      <c r="BU290" s="10">
        <f t="shared" ca="1" si="1730"/>
        <v>3</v>
      </c>
      <c r="BV290" s="10">
        <f t="shared" ca="1" si="1730"/>
        <v>4</v>
      </c>
      <c r="BW290" s="10">
        <f t="shared" ca="1" si="1730"/>
        <v>2</v>
      </c>
      <c r="BX290" s="10">
        <f t="shared" ca="1" si="1730"/>
        <v>5</v>
      </c>
      <c r="BY290" s="10">
        <f t="shared" ca="1" si="1730"/>
        <v>4</v>
      </c>
      <c r="BZ290" s="10">
        <f t="shared" ca="1" si="1730"/>
        <v>3</v>
      </c>
      <c r="CA290" s="10">
        <f t="shared" ca="1" si="1730"/>
        <v>5</v>
      </c>
      <c r="CB290" s="10">
        <f t="shared" ca="1" si="1730"/>
        <v>5</v>
      </c>
      <c r="CC290" s="10">
        <f t="shared" ca="1" si="12"/>
        <v>3</v>
      </c>
      <c r="CD290" s="10">
        <f t="shared" ref="CD290:CH290" ca="1" si="1731">IF(AA290="Not at all",1,IF(AA290="A little bit",2,IF(AA290="Moderately",3,IF(AA290="Quite a bit",4,IF(AA290="Extremely",5)))))</f>
        <v>2</v>
      </c>
      <c r="CE290" s="10">
        <f t="shared" ca="1" si="1731"/>
        <v>2</v>
      </c>
      <c r="CF290" s="10">
        <f t="shared" ca="1" si="1731"/>
        <v>1</v>
      </c>
      <c r="CG290" s="10">
        <f t="shared" ca="1" si="1731"/>
        <v>2</v>
      </c>
      <c r="CH290" s="10">
        <f t="shared" ca="1" si="1731"/>
        <v>2</v>
      </c>
      <c r="CI290" s="10">
        <f t="shared" ref="CI290:CT290" ca="1" si="1732">IF(AF290="Never",1,IF(AF290="Rarely",2,IF(AF290="Sometimes",3,IF(AF290="Often",4,IF(AF290="Very Often",5)))))</f>
        <v>3</v>
      </c>
      <c r="CJ290" s="10">
        <f t="shared" ca="1" si="1732"/>
        <v>2</v>
      </c>
      <c r="CK290" s="10">
        <f t="shared" ca="1" si="1732"/>
        <v>2</v>
      </c>
      <c r="CL290" s="10">
        <f t="shared" ca="1" si="1732"/>
        <v>1</v>
      </c>
      <c r="CM290" s="10">
        <f t="shared" ca="1" si="1732"/>
        <v>3</v>
      </c>
      <c r="CN290" s="10">
        <f t="shared" ca="1" si="1732"/>
        <v>3</v>
      </c>
      <c r="CO290" s="10">
        <f t="shared" ca="1" si="1732"/>
        <v>2</v>
      </c>
      <c r="CP290" s="10">
        <f t="shared" ca="1" si="1732"/>
        <v>2</v>
      </c>
      <c r="CQ290" s="10">
        <f t="shared" ca="1" si="1732"/>
        <v>2</v>
      </c>
      <c r="CR290" s="10">
        <f t="shared" ca="1" si="1732"/>
        <v>2</v>
      </c>
      <c r="CS290" s="10">
        <f t="shared" ca="1" si="1732"/>
        <v>2</v>
      </c>
      <c r="CT290" s="10">
        <f t="shared" ca="1" si="1732"/>
        <v>1</v>
      </c>
      <c r="CU290" s="10">
        <f t="shared" ca="1" si="15"/>
        <v>1</v>
      </c>
      <c r="CV290" s="1">
        <f t="shared" ref="CV290:DE290" ca="1" si="1733">IF(AS290="Strongly Disagree",1,IF(AS290="Disagree",2,IF(AS290="Neutral",3,IF(AS290="Agree",4,IF(AS290="Strongly Agree",5)))))</f>
        <v>1</v>
      </c>
      <c r="CW290" s="1">
        <f t="shared" ca="1" si="1733"/>
        <v>1</v>
      </c>
      <c r="CX290" s="1">
        <f t="shared" ca="1" si="1733"/>
        <v>2</v>
      </c>
      <c r="CY290" s="1">
        <f t="shared" ca="1" si="1733"/>
        <v>1</v>
      </c>
      <c r="CZ290" s="1">
        <f t="shared" ca="1" si="1733"/>
        <v>1</v>
      </c>
      <c r="DA290" s="1">
        <f t="shared" ca="1" si="1733"/>
        <v>1</v>
      </c>
      <c r="DB290" s="1">
        <f t="shared" ca="1" si="1733"/>
        <v>1</v>
      </c>
      <c r="DC290" s="1">
        <f t="shared" ca="1" si="1733"/>
        <v>2</v>
      </c>
      <c r="DD290" s="1">
        <f t="shared" ca="1" si="1733"/>
        <v>4</v>
      </c>
      <c r="DE290" s="1">
        <f t="shared" ca="1" si="1733"/>
        <v>4</v>
      </c>
      <c r="DG290" s="1">
        <f t="shared" ca="1" si="17"/>
        <v>1</v>
      </c>
    </row>
    <row r="291" spans="1:111" ht="15">
      <c r="A291" s="8">
        <f ca="1">IFERROR(__xludf.DUMMYFUNCTION("""COMPUTED_VALUE"""),43815.7078940393)</f>
        <v>43815.707894039297</v>
      </c>
      <c r="B291" s="1" t="str">
        <f ca="1">IFERROR(__xludf.DUMMYFUNCTION("""COMPUTED_VALUE"""),"Yes")</f>
        <v>Yes</v>
      </c>
      <c r="C291" s="3" t="str">
        <f ca="1">IFERROR(__xludf.DUMMYFUNCTION("""COMPUTED_VALUE"""),"Sworn Officer")</f>
        <v>Sworn Officer</v>
      </c>
      <c r="D291" s="1" t="str">
        <f ca="1">IFERROR(__xludf.DUMMYFUNCTION("""COMPUTED_VALUE"""),"20+ years")</f>
        <v>20+ years</v>
      </c>
      <c r="E291" s="1" t="str">
        <f ca="1">IFERROR(__xludf.DUMMYFUNCTION("""COMPUTED_VALUE"""),"Quite a bit")</f>
        <v>Quite a bit</v>
      </c>
      <c r="F291" s="1" t="str">
        <f ca="1">IFERROR(__xludf.DUMMYFUNCTION("""COMPUTED_VALUE"""),"Yes")</f>
        <v>Yes</v>
      </c>
      <c r="G291" s="1" t="str">
        <f ca="1">IFERROR(__xludf.DUMMYFUNCTION("""COMPUTED_VALUE"""),"Never")</f>
        <v>Never</v>
      </c>
      <c r="H291" s="1" t="str">
        <f ca="1">IFERROR(__xludf.DUMMYFUNCTION("""COMPUTED_VALUE"""),"Quite a bit")</f>
        <v>Quite a bit</v>
      </c>
      <c r="I291" s="1" t="str">
        <f ca="1">IFERROR(__xludf.DUMMYFUNCTION("""COMPUTED_VALUE"""),"Yes")</f>
        <v>Yes</v>
      </c>
      <c r="J291" s="1" t="str">
        <f ca="1">IFERROR(__xludf.DUMMYFUNCTION("""COMPUTED_VALUE"""),"Yes")</f>
        <v>Yes</v>
      </c>
      <c r="K291" s="1" t="str">
        <f ca="1">IFERROR(__xludf.DUMMYFUNCTION("""COMPUTED_VALUE"""),"Never")</f>
        <v>Never</v>
      </c>
      <c r="L291" s="1" t="str">
        <f ca="1">IFERROR(__xludf.DUMMYFUNCTION("""COMPUTED_VALUE"""),"Neutral")</f>
        <v>Neutral</v>
      </c>
      <c r="M291" s="1" t="str">
        <f ca="1">IFERROR(__xludf.DUMMYFUNCTION("""COMPUTED_VALUE"""),"Strongly Disagree")</f>
        <v>Strongly Disagree</v>
      </c>
      <c r="N291" s="1" t="str">
        <f ca="1">IFERROR(__xludf.DUMMYFUNCTION("""COMPUTED_VALUE"""),"Not at all")</f>
        <v>Not at all</v>
      </c>
      <c r="O291" s="1" t="str">
        <f ca="1">IFERROR(__xludf.DUMMYFUNCTION("""COMPUTED_VALUE"""),"Neutral")</f>
        <v>Neutral</v>
      </c>
      <c r="P291" s="1" t="str">
        <f ca="1">IFERROR(__xludf.DUMMYFUNCTION("""COMPUTED_VALUE"""),"Moderately")</f>
        <v>Moderately</v>
      </c>
      <c r="Q291" s="1" t="str">
        <f ca="1">IFERROR(__xludf.DUMMYFUNCTION("""COMPUTED_VALUE"""),"Moderately")</f>
        <v>Moderately</v>
      </c>
      <c r="R291" s="1" t="str">
        <f ca="1">IFERROR(__xludf.DUMMYFUNCTION("""COMPUTED_VALUE"""),"Moderately")</f>
        <v>Moderately</v>
      </c>
      <c r="S291" s="1" t="str">
        <f ca="1">IFERROR(__xludf.DUMMYFUNCTION("""COMPUTED_VALUE"""),"Not at all")</f>
        <v>Not at all</v>
      </c>
      <c r="T291" s="1" t="str">
        <f ca="1">IFERROR(__xludf.DUMMYFUNCTION("""COMPUTED_VALUE"""),"Not at all")</f>
        <v>Not at all</v>
      </c>
      <c r="U291" s="1" t="str">
        <f ca="1">IFERROR(__xludf.DUMMYFUNCTION("""COMPUTED_VALUE"""),"Not at all")</f>
        <v>Not at all</v>
      </c>
      <c r="V291" s="1" t="str">
        <f ca="1">IFERROR(__xludf.DUMMYFUNCTION("""COMPUTED_VALUE"""),"Quite a bit")</f>
        <v>Quite a bit</v>
      </c>
      <c r="W291" s="1" t="str">
        <f ca="1">IFERROR(__xludf.DUMMYFUNCTION("""COMPUTED_VALUE"""),"Not at all")</f>
        <v>Not at all</v>
      </c>
      <c r="X291" s="1" t="str">
        <f ca="1">IFERROR(__xludf.DUMMYFUNCTION("""COMPUTED_VALUE"""),"Not at all")</f>
        <v>Not at all</v>
      </c>
      <c r="Y291" s="1" t="str">
        <f ca="1">IFERROR(__xludf.DUMMYFUNCTION("""COMPUTED_VALUE"""),"A little bit")</f>
        <v>A little bit</v>
      </c>
      <c r="Z291" s="1" t="str">
        <f ca="1">IFERROR(__xludf.DUMMYFUNCTION("""COMPUTED_VALUE"""),"Not at all")</f>
        <v>Not at all</v>
      </c>
      <c r="AA291" s="1" t="str">
        <f ca="1">IFERROR(__xludf.DUMMYFUNCTION("""COMPUTED_VALUE"""),"Not at all")</f>
        <v>Not at all</v>
      </c>
      <c r="AB291" s="1" t="str">
        <f ca="1">IFERROR(__xludf.DUMMYFUNCTION("""COMPUTED_VALUE"""),"Extremely")</f>
        <v>Extremely</v>
      </c>
      <c r="AC291" s="1" t="str">
        <f ca="1">IFERROR(__xludf.DUMMYFUNCTION("""COMPUTED_VALUE"""),"Extremely")</f>
        <v>Extremely</v>
      </c>
      <c r="AD291" s="1" t="str">
        <f ca="1">IFERROR(__xludf.DUMMYFUNCTION("""COMPUTED_VALUE"""),"Moderately")</f>
        <v>Moderately</v>
      </c>
      <c r="AE291" s="1" t="str">
        <f ca="1">IFERROR(__xludf.DUMMYFUNCTION("""COMPUTED_VALUE"""),"Not at all")</f>
        <v>Not at all</v>
      </c>
      <c r="AF291" s="1" t="str">
        <f ca="1">IFERROR(__xludf.DUMMYFUNCTION("""COMPUTED_VALUE"""),"Rarely")</f>
        <v>Rarely</v>
      </c>
      <c r="AG291" s="1" t="str">
        <f ca="1">IFERROR(__xludf.DUMMYFUNCTION("""COMPUTED_VALUE"""),"Sometimes")</f>
        <v>Sometimes</v>
      </c>
      <c r="AH291" s="1" t="str">
        <f ca="1">IFERROR(__xludf.DUMMYFUNCTION("""COMPUTED_VALUE"""),"Rarely")</f>
        <v>Rarely</v>
      </c>
      <c r="AI291" s="1" t="str">
        <f ca="1">IFERROR(__xludf.DUMMYFUNCTION("""COMPUTED_VALUE"""),"Rarely")</f>
        <v>Rarely</v>
      </c>
      <c r="AJ291" s="1" t="str">
        <f ca="1">IFERROR(__xludf.DUMMYFUNCTION("""COMPUTED_VALUE"""),"Never")</f>
        <v>Never</v>
      </c>
      <c r="AK291" s="1" t="str">
        <f ca="1">IFERROR(__xludf.DUMMYFUNCTION("""COMPUTED_VALUE"""),"Rarely")</f>
        <v>Rarely</v>
      </c>
      <c r="AL291" s="1" t="str">
        <f ca="1">IFERROR(__xludf.DUMMYFUNCTION("""COMPUTED_VALUE"""),"Rarely")</f>
        <v>Rarely</v>
      </c>
      <c r="AM291" s="1" t="str">
        <f ca="1">IFERROR(__xludf.DUMMYFUNCTION("""COMPUTED_VALUE"""),"Never")</f>
        <v>Never</v>
      </c>
      <c r="AN291" s="1" t="str">
        <f ca="1">IFERROR(__xludf.DUMMYFUNCTION("""COMPUTED_VALUE"""),"Never")</f>
        <v>Never</v>
      </c>
      <c r="AO291" s="1" t="str">
        <f ca="1">IFERROR(__xludf.DUMMYFUNCTION("""COMPUTED_VALUE"""),"Never")</f>
        <v>Never</v>
      </c>
      <c r="AP291" s="1" t="str">
        <f ca="1">IFERROR(__xludf.DUMMYFUNCTION("""COMPUTED_VALUE"""),"Never")</f>
        <v>Never</v>
      </c>
      <c r="AQ291" s="1" t="str">
        <f ca="1">IFERROR(__xludf.DUMMYFUNCTION("""COMPUTED_VALUE"""),"Never")</f>
        <v>Never</v>
      </c>
      <c r="AR291" s="1" t="str">
        <f ca="1">IFERROR(__xludf.DUMMYFUNCTION("""COMPUTED_VALUE"""),"Never")</f>
        <v>Never</v>
      </c>
      <c r="AS291" s="1" t="str">
        <f ca="1">IFERROR(__xludf.DUMMYFUNCTION("""COMPUTED_VALUE"""),"Disagree")</f>
        <v>Disagree</v>
      </c>
      <c r="AT291" s="1" t="str">
        <f ca="1">IFERROR(__xludf.DUMMYFUNCTION("""COMPUTED_VALUE"""),"Disagree")</f>
        <v>Disagree</v>
      </c>
      <c r="AU291" s="1" t="str">
        <f ca="1">IFERROR(__xludf.DUMMYFUNCTION("""COMPUTED_VALUE"""),"Neutral")</f>
        <v>Neutral</v>
      </c>
      <c r="AV291" s="1" t="str">
        <f ca="1">IFERROR(__xludf.DUMMYFUNCTION("""COMPUTED_VALUE"""),"Strongly Disagree")</f>
        <v>Strongly Disagree</v>
      </c>
      <c r="AW291" s="1" t="str">
        <f ca="1">IFERROR(__xludf.DUMMYFUNCTION("""COMPUTED_VALUE"""),"Disagree")</f>
        <v>Disagree</v>
      </c>
      <c r="AX291" s="1" t="str">
        <f ca="1">IFERROR(__xludf.DUMMYFUNCTION("""COMPUTED_VALUE"""),"Neutral")</f>
        <v>Neutral</v>
      </c>
      <c r="AY291" s="1" t="str">
        <f ca="1">IFERROR(__xludf.DUMMYFUNCTION("""COMPUTED_VALUE"""),"Agree")</f>
        <v>Agree</v>
      </c>
      <c r="AZ291" s="1" t="str">
        <f ca="1">IFERROR(__xludf.DUMMYFUNCTION("""COMPUTED_VALUE"""),"Disagree")</f>
        <v>Disagree</v>
      </c>
      <c r="BA291" s="1" t="str">
        <f ca="1">IFERROR(__xludf.DUMMYFUNCTION("""COMPUTED_VALUE"""),"Agree")</f>
        <v>Agree</v>
      </c>
      <c r="BB291" s="1" t="str">
        <f ca="1">IFERROR(__xludf.DUMMYFUNCTION("""COMPUTED_VALUE"""),"Disagree")</f>
        <v>Disagree</v>
      </c>
      <c r="BC291" s="1" t="str">
        <f ca="1">IFERROR(__xludf.DUMMYFUNCTION("""COMPUTED_VALUE"""),"Talk to others outside of the department about your hard shift, Participate in Healthy Recreation/Hobbies")</f>
        <v>Talk to others outside of the department about your hard shift, Participate in Healthy Recreation/Hobbies</v>
      </c>
      <c r="BD291" s="1" t="str">
        <f ca="1">IFERROR(__xludf.DUMMYFUNCTION("""COMPUTED_VALUE"""),"Never")</f>
        <v>Never</v>
      </c>
      <c r="BF291" s="1">
        <f t="shared" ca="1" si="0"/>
        <v>1</v>
      </c>
      <c r="BG291" s="7">
        <f t="shared" ca="1" si="1"/>
        <v>4</v>
      </c>
      <c r="BH291" s="1">
        <f t="shared" ca="1" si="2"/>
        <v>4</v>
      </c>
      <c r="BI291" s="10">
        <f t="shared" ca="1" si="3"/>
        <v>1</v>
      </c>
      <c r="BJ291" s="10">
        <f t="shared" ca="1" si="4"/>
        <v>1</v>
      </c>
      <c r="BK291" s="10">
        <f t="shared" ca="1" si="5"/>
        <v>4</v>
      </c>
      <c r="BL291" s="10">
        <f t="shared" ref="BL291:BM291" ca="1" si="1734">IF(I291="Yes",1,IF(I291="No",2))</f>
        <v>1</v>
      </c>
      <c r="BM291" s="10">
        <f t="shared" ca="1" si="1734"/>
        <v>1</v>
      </c>
      <c r="BN291" s="10">
        <f t="shared" ca="1" si="7"/>
        <v>1</v>
      </c>
      <c r="BO291" s="10">
        <f t="shared" ref="BO291:BP291" ca="1" si="1735">IF(L291="Strongly Disagree",1,IF(L291="Disagree",2,IF(L291="Neutral",3,IF(L291="Agree",4,IF(L291="Strongly Agree",5)))))</f>
        <v>3</v>
      </c>
      <c r="BP291" s="10">
        <f t="shared" ca="1" si="1735"/>
        <v>1</v>
      </c>
      <c r="BQ291" s="10">
        <f t="shared" ca="1" si="9"/>
        <v>1</v>
      </c>
      <c r="BR291" s="1">
        <f t="shared" ca="1" si="10"/>
        <v>3</v>
      </c>
      <c r="BS291" s="10">
        <f t="shared" ref="BS291:CB291" ca="1" si="1736">IF(P291="Not at all",1,IF(P291="A little bit",2,IF(P291="Moderately",3,IF(P291="Quite a bit",4,IF(P291="Extremely",5)))))</f>
        <v>3</v>
      </c>
      <c r="BT291" s="10">
        <f t="shared" ca="1" si="1736"/>
        <v>3</v>
      </c>
      <c r="BU291" s="10">
        <f t="shared" ca="1" si="1736"/>
        <v>3</v>
      </c>
      <c r="BV291" s="10">
        <f t="shared" ca="1" si="1736"/>
        <v>1</v>
      </c>
      <c r="BW291" s="10">
        <f t="shared" ca="1" si="1736"/>
        <v>1</v>
      </c>
      <c r="BX291" s="10">
        <f t="shared" ca="1" si="1736"/>
        <v>1</v>
      </c>
      <c r="BY291" s="10">
        <f t="shared" ca="1" si="1736"/>
        <v>4</v>
      </c>
      <c r="BZ291" s="10">
        <f t="shared" ca="1" si="1736"/>
        <v>1</v>
      </c>
      <c r="CA291" s="10">
        <f t="shared" ca="1" si="1736"/>
        <v>1</v>
      </c>
      <c r="CB291" s="10">
        <f t="shared" ca="1" si="1736"/>
        <v>2</v>
      </c>
      <c r="CC291" s="10">
        <f t="shared" ca="1" si="12"/>
        <v>4</v>
      </c>
      <c r="CD291" s="10">
        <f t="shared" ref="CD291:CH291" ca="1" si="1737">IF(AA291="Not at all",1,IF(AA291="A little bit",2,IF(AA291="Moderately",3,IF(AA291="Quite a bit",4,IF(AA291="Extremely",5)))))</f>
        <v>1</v>
      </c>
      <c r="CE291" s="10">
        <f t="shared" ca="1" si="1737"/>
        <v>5</v>
      </c>
      <c r="CF291" s="10">
        <f t="shared" ca="1" si="1737"/>
        <v>5</v>
      </c>
      <c r="CG291" s="10">
        <f t="shared" ca="1" si="1737"/>
        <v>3</v>
      </c>
      <c r="CH291" s="10">
        <f t="shared" ca="1" si="1737"/>
        <v>1</v>
      </c>
      <c r="CI291" s="10">
        <f t="shared" ref="CI291:CT291" ca="1" si="1738">IF(AF291="Never",1,IF(AF291="Rarely",2,IF(AF291="Sometimes",3,IF(AF291="Often",4,IF(AF291="Very Often",5)))))</f>
        <v>2</v>
      </c>
      <c r="CJ291" s="10">
        <f t="shared" ca="1" si="1738"/>
        <v>3</v>
      </c>
      <c r="CK291" s="10">
        <f t="shared" ca="1" si="1738"/>
        <v>2</v>
      </c>
      <c r="CL291" s="10">
        <f t="shared" ca="1" si="1738"/>
        <v>2</v>
      </c>
      <c r="CM291" s="10">
        <f t="shared" ca="1" si="1738"/>
        <v>1</v>
      </c>
      <c r="CN291" s="10">
        <f t="shared" ca="1" si="1738"/>
        <v>2</v>
      </c>
      <c r="CO291" s="10">
        <f t="shared" ca="1" si="1738"/>
        <v>2</v>
      </c>
      <c r="CP291" s="10">
        <f t="shared" ca="1" si="1738"/>
        <v>1</v>
      </c>
      <c r="CQ291" s="10">
        <f t="shared" ca="1" si="1738"/>
        <v>1</v>
      </c>
      <c r="CR291" s="10">
        <f t="shared" ca="1" si="1738"/>
        <v>1</v>
      </c>
      <c r="CS291" s="10">
        <f t="shared" ca="1" si="1738"/>
        <v>1</v>
      </c>
      <c r="CT291" s="10">
        <f t="shared" ca="1" si="1738"/>
        <v>1</v>
      </c>
      <c r="CU291" s="10">
        <f t="shared" ca="1" si="15"/>
        <v>1</v>
      </c>
      <c r="CV291" s="1">
        <f t="shared" ref="CV291:DE291" ca="1" si="1739">IF(AS291="Strongly Disagree",1,IF(AS291="Disagree",2,IF(AS291="Neutral",3,IF(AS291="Agree",4,IF(AS291="Strongly Agree",5)))))</f>
        <v>2</v>
      </c>
      <c r="CW291" s="1">
        <f t="shared" ca="1" si="1739"/>
        <v>2</v>
      </c>
      <c r="CX291" s="1">
        <f t="shared" ca="1" si="1739"/>
        <v>3</v>
      </c>
      <c r="CY291" s="1">
        <f t="shared" ca="1" si="1739"/>
        <v>1</v>
      </c>
      <c r="CZ291" s="1">
        <f t="shared" ca="1" si="1739"/>
        <v>2</v>
      </c>
      <c r="DA291" s="1">
        <f t="shared" ca="1" si="1739"/>
        <v>3</v>
      </c>
      <c r="DB291" s="1">
        <f t="shared" ca="1" si="1739"/>
        <v>4</v>
      </c>
      <c r="DC291" s="1">
        <f t="shared" ca="1" si="1739"/>
        <v>2</v>
      </c>
      <c r="DD291" s="1">
        <f t="shared" ca="1" si="1739"/>
        <v>4</v>
      </c>
      <c r="DE291" s="1">
        <f t="shared" ca="1" si="1739"/>
        <v>2</v>
      </c>
      <c r="DG291" s="1">
        <f t="shared" ca="1" si="17"/>
        <v>1</v>
      </c>
    </row>
    <row r="292" spans="1:111" ht="15">
      <c r="A292" s="8">
        <f ca="1">IFERROR(__xludf.DUMMYFUNCTION("""COMPUTED_VALUE"""),43815.7507815972)</f>
        <v>43815.750781597199</v>
      </c>
      <c r="B292" s="1" t="str">
        <f ca="1">IFERROR(__xludf.DUMMYFUNCTION("""COMPUTED_VALUE"""),"Yes")</f>
        <v>Yes</v>
      </c>
      <c r="C292" s="3" t="str">
        <f ca="1">IFERROR(__xludf.DUMMYFUNCTION("""COMPUTED_VALUE"""),"Sworn Officer")</f>
        <v>Sworn Officer</v>
      </c>
      <c r="D292" s="1" t="str">
        <f ca="1">IFERROR(__xludf.DUMMYFUNCTION("""COMPUTED_VALUE"""),"20+ years")</f>
        <v>20+ years</v>
      </c>
      <c r="E292" s="1" t="str">
        <f ca="1">IFERROR(__xludf.DUMMYFUNCTION("""COMPUTED_VALUE"""),"Moderately")</f>
        <v>Moderately</v>
      </c>
      <c r="F292" s="1" t="str">
        <f ca="1">IFERROR(__xludf.DUMMYFUNCTION("""COMPUTED_VALUE"""),"No")</f>
        <v>No</v>
      </c>
      <c r="G292" s="1" t="str">
        <f ca="1">IFERROR(__xludf.DUMMYFUNCTION("""COMPUTED_VALUE"""),"Sometimes")</f>
        <v>Sometimes</v>
      </c>
      <c r="H292" s="1" t="str">
        <f ca="1">IFERROR(__xludf.DUMMYFUNCTION("""COMPUTED_VALUE"""),"Moderately")</f>
        <v>Moderately</v>
      </c>
      <c r="I292" s="1" t="str">
        <f ca="1">IFERROR(__xludf.DUMMYFUNCTION("""COMPUTED_VALUE"""),"Yes")</f>
        <v>Yes</v>
      </c>
      <c r="J292" s="1" t="str">
        <f ca="1">IFERROR(__xludf.DUMMYFUNCTION("""COMPUTED_VALUE"""),"No")</f>
        <v>No</v>
      </c>
      <c r="K292" s="1" t="str">
        <f ca="1">IFERROR(__xludf.DUMMYFUNCTION("""COMPUTED_VALUE"""),"Sometimes")</f>
        <v>Sometimes</v>
      </c>
      <c r="L292" s="1" t="str">
        <f ca="1">IFERROR(__xludf.DUMMYFUNCTION("""COMPUTED_VALUE"""),"Neutral")</f>
        <v>Neutral</v>
      </c>
      <c r="M292" s="1" t="str">
        <f ca="1">IFERROR(__xludf.DUMMYFUNCTION("""COMPUTED_VALUE"""),"Neutral")</f>
        <v>Neutral</v>
      </c>
      <c r="N292" s="1" t="str">
        <f ca="1">IFERROR(__xludf.DUMMYFUNCTION("""COMPUTED_VALUE"""),"Not at all")</f>
        <v>Not at all</v>
      </c>
      <c r="O292" s="1" t="str">
        <f ca="1">IFERROR(__xludf.DUMMYFUNCTION("""COMPUTED_VALUE"""),"Neutral")</f>
        <v>Neutral</v>
      </c>
      <c r="P292" s="1" t="str">
        <f ca="1">IFERROR(__xludf.DUMMYFUNCTION("""COMPUTED_VALUE"""),"Moderately")</f>
        <v>Moderately</v>
      </c>
      <c r="Q292" s="1" t="str">
        <f ca="1">IFERROR(__xludf.DUMMYFUNCTION("""COMPUTED_VALUE"""),"Moderately")</f>
        <v>Moderately</v>
      </c>
      <c r="R292" s="1" t="str">
        <f ca="1">IFERROR(__xludf.DUMMYFUNCTION("""COMPUTED_VALUE"""),"Moderately")</f>
        <v>Moderately</v>
      </c>
      <c r="S292" s="1" t="str">
        <f ca="1">IFERROR(__xludf.DUMMYFUNCTION("""COMPUTED_VALUE"""),"A little bit")</f>
        <v>A little bit</v>
      </c>
      <c r="T292" s="1" t="str">
        <f ca="1">IFERROR(__xludf.DUMMYFUNCTION("""COMPUTED_VALUE"""),"Not at all")</f>
        <v>Not at all</v>
      </c>
      <c r="U292" s="1" t="str">
        <f ca="1">IFERROR(__xludf.DUMMYFUNCTION("""COMPUTED_VALUE"""),"A little bit")</f>
        <v>A little bit</v>
      </c>
      <c r="V292" s="1" t="str">
        <f ca="1">IFERROR(__xludf.DUMMYFUNCTION("""COMPUTED_VALUE"""),"A little bit")</f>
        <v>A little bit</v>
      </c>
      <c r="W292" s="1" t="str">
        <f ca="1">IFERROR(__xludf.DUMMYFUNCTION("""COMPUTED_VALUE"""),"Not at all")</f>
        <v>Not at all</v>
      </c>
      <c r="X292" s="1" t="str">
        <f ca="1">IFERROR(__xludf.DUMMYFUNCTION("""COMPUTED_VALUE"""),"A little bit")</f>
        <v>A little bit</v>
      </c>
      <c r="Y292" s="1" t="str">
        <f ca="1">IFERROR(__xludf.DUMMYFUNCTION("""COMPUTED_VALUE"""),"Moderately")</f>
        <v>Moderately</v>
      </c>
      <c r="Z292" s="1" t="str">
        <f ca="1">IFERROR(__xludf.DUMMYFUNCTION("""COMPUTED_VALUE"""),"Negatively")</f>
        <v>Negatively</v>
      </c>
      <c r="AA292" s="1" t="str">
        <f ca="1">IFERROR(__xludf.DUMMYFUNCTION("""COMPUTED_VALUE"""),"Quite a bit")</f>
        <v>Quite a bit</v>
      </c>
      <c r="AB292" s="1" t="str">
        <f ca="1">IFERROR(__xludf.DUMMYFUNCTION("""COMPUTED_VALUE"""),"A little bit")</f>
        <v>A little bit</v>
      </c>
      <c r="AC292" s="1" t="str">
        <f ca="1">IFERROR(__xludf.DUMMYFUNCTION("""COMPUTED_VALUE"""),"A little bit")</f>
        <v>A little bit</v>
      </c>
      <c r="AD292" s="1" t="str">
        <f ca="1">IFERROR(__xludf.DUMMYFUNCTION("""COMPUTED_VALUE"""),"A little bit")</f>
        <v>A little bit</v>
      </c>
      <c r="AE292" s="1" t="str">
        <f ca="1">IFERROR(__xludf.DUMMYFUNCTION("""COMPUTED_VALUE"""),"Not at all")</f>
        <v>Not at all</v>
      </c>
      <c r="AF292" s="1" t="str">
        <f ca="1">IFERROR(__xludf.DUMMYFUNCTION("""COMPUTED_VALUE"""),"Sometimes")</f>
        <v>Sometimes</v>
      </c>
      <c r="AG292" s="1" t="str">
        <f ca="1">IFERROR(__xludf.DUMMYFUNCTION("""COMPUTED_VALUE"""),"Sometimes")</f>
        <v>Sometimes</v>
      </c>
      <c r="AH292" s="1" t="str">
        <f ca="1">IFERROR(__xludf.DUMMYFUNCTION("""COMPUTED_VALUE"""),"Never")</f>
        <v>Never</v>
      </c>
      <c r="AI292" s="1" t="str">
        <f ca="1">IFERROR(__xludf.DUMMYFUNCTION("""COMPUTED_VALUE"""),"Sometimes")</f>
        <v>Sometimes</v>
      </c>
      <c r="AJ292" s="1" t="str">
        <f ca="1">IFERROR(__xludf.DUMMYFUNCTION("""COMPUTED_VALUE"""),"Sometimes")</f>
        <v>Sometimes</v>
      </c>
      <c r="AK292" s="1" t="str">
        <f ca="1">IFERROR(__xludf.DUMMYFUNCTION("""COMPUTED_VALUE"""),"Sometimes")</f>
        <v>Sometimes</v>
      </c>
      <c r="AL292" s="1" t="str">
        <f ca="1">IFERROR(__xludf.DUMMYFUNCTION("""COMPUTED_VALUE"""),"Sometimes")</f>
        <v>Sometimes</v>
      </c>
      <c r="AM292" s="1" t="str">
        <f ca="1">IFERROR(__xludf.DUMMYFUNCTION("""COMPUTED_VALUE"""),"Sometimes")</f>
        <v>Sometimes</v>
      </c>
      <c r="AN292" s="1" t="str">
        <f ca="1">IFERROR(__xludf.DUMMYFUNCTION("""COMPUTED_VALUE"""),"Rarely")</f>
        <v>Rarely</v>
      </c>
      <c r="AO292" s="1" t="str">
        <f ca="1">IFERROR(__xludf.DUMMYFUNCTION("""COMPUTED_VALUE"""),"Sometimes")</f>
        <v>Sometimes</v>
      </c>
      <c r="AP292" s="1" t="str">
        <f ca="1">IFERROR(__xludf.DUMMYFUNCTION("""COMPUTED_VALUE"""),"Rarely")</f>
        <v>Rarely</v>
      </c>
      <c r="AQ292" s="1" t="str">
        <f ca="1">IFERROR(__xludf.DUMMYFUNCTION("""COMPUTED_VALUE"""),"Rarely")</f>
        <v>Rarely</v>
      </c>
      <c r="AR292" s="1" t="str">
        <f ca="1">IFERROR(__xludf.DUMMYFUNCTION("""COMPUTED_VALUE"""),"(2-3)x’s a Month")</f>
        <v>(2-3)x’s a Month</v>
      </c>
      <c r="AS292" s="1" t="str">
        <f ca="1">IFERROR(__xludf.DUMMYFUNCTION("""COMPUTED_VALUE"""),"Neutral")</f>
        <v>Neutral</v>
      </c>
      <c r="AT292" s="1" t="str">
        <f ca="1">IFERROR(__xludf.DUMMYFUNCTION("""COMPUTED_VALUE"""),"Neutral")</f>
        <v>Neutral</v>
      </c>
      <c r="AU292" s="1" t="str">
        <f ca="1">IFERROR(__xludf.DUMMYFUNCTION("""COMPUTED_VALUE"""),"Neutral")</f>
        <v>Neutral</v>
      </c>
      <c r="AV292" s="1" t="str">
        <f ca="1">IFERROR(__xludf.DUMMYFUNCTION("""COMPUTED_VALUE"""),"Neutral")</f>
        <v>Neutral</v>
      </c>
      <c r="AW292" s="1" t="str">
        <f ca="1">IFERROR(__xludf.DUMMYFUNCTION("""COMPUTED_VALUE"""),"Neutral")</f>
        <v>Neutral</v>
      </c>
      <c r="AX292" s="1" t="str">
        <f ca="1">IFERROR(__xludf.DUMMYFUNCTION("""COMPUTED_VALUE"""),"Neutral")</f>
        <v>Neutral</v>
      </c>
      <c r="AY292" s="1" t="str">
        <f ca="1">IFERROR(__xludf.DUMMYFUNCTION("""COMPUTED_VALUE"""),"Neutral")</f>
        <v>Neutral</v>
      </c>
      <c r="AZ292" s="1" t="str">
        <f ca="1">IFERROR(__xludf.DUMMYFUNCTION("""COMPUTED_VALUE"""),"Neutral")</f>
        <v>Neutral</v>
      </c>
      <c r="BA292" s="1" t="str">
        <f ca="1">IFERROR(__xludf.DUMMYFUNCTION("""COMPUTED_VALUE"""),"Agree")</f>
        <v>Agree</v>
      </c>
      <c r="BB292" s="1" t="str">
        <f ca="1">IFERROR(__xludf.DUMMYFUNCTION("""COMPUTED_VALUE"""),"Agree")</f>
        <v>Agree</v>
      </c>
      <c r="BC292" s="1" t="str">
        <f ca="1">IFERROR(__xludf.DUMMYFUNCTION("""COMPUTED_VALUE"""),"Exercise, Talk to only those inside the department about your hard shift")</f>
        <v>Exercise, Talk to only those inside the department about your hard shift</v>
      </c>
      <c r="BD292" s="1" t="str">
        <f ca="1">IFERROR(__xludf.DUMMYFUNCTION("""COMPUTED_VALUE"""),"Never")</f>
        <v>Never</v>
      </c>
      <c r="BF292" s="1">
        <f t="shared" ca="1" si="0"/>
        <v>1</v>
      </c>
      <c r="BG292" s="7">
        <f t="shared" ca="1" si="1"/>
        <v>4</v>
      </c>
      <c r="BH292" s="1">
        <f t="shared" ca="1" si="2"/>
        <v>3</v>
      </c>
      <c r="BI292" s="10">
        <f t="shared" ca="1" si="3"/>
        <v>2</v>
      </c>
      <c r="BJ292" s="10">
        <f t="shared" ca="1" si="4"/>
        <v>3</v>
      </c>
      <c r="BK292" s="10">
        <f t="shared" ca="1" si="5"/>
        <v>3</v>
      </c>
      <c r="BL292" s="10">
        <f t="shared" ref="BL292:BM292" ca="1" si="1740">IF(I292="Yes",1,IF(I292="No",2))</f>
        <v>1</v>
      </c>
      <c r="BM292" s="10">
        <f t="shared" ca="1" si="1740"/>
        <v>2</v>
      </c>
      <c r="BN292" s="10">
        <f t="shared" ca="1" si="7"/>
        <v>3</v>
      </c>
      <c r="BO292" s="10">
        <f t="shared" ref="BO292:BP292" ca="1" si="1741">IF(L292="Strongly Disagree",1,IF(L292="Disagree",2,IF(L292="Neutral",3,IF(L292="Agree",4,IF(L292="Strongly Agree",5)))))</f>
        <v>3</v>
      </c>
      <c r="BP292" s="10">
        <f t="shared" ca="1" si="1741"/>
        <v>3</v>
      </c>
      <c r="BQ292" s="10">
        <f t="shared" ca="1" si="9"/>
        <v>1</v>
      </c>
      <c r="BR292" s="1">
        <f t="shared" ca="1" si="10"/>
        <v>3</v>
      </c>
      <c r="BS292" s="10">
        <f t="shared" ref="BS292:CB292" ca="1" si="1742">IF(P292="Not at all",1,IF(P292="A little bit",2,IF(P292="Moderately",3,IF(P292="Quite a bit",4,IF(P292="Extremely",5)))))</f>
        <v>3</v>
      </c>
      <c r="BT292" s="10">
        <f t="shared" ca="1" si="1742"/>
        <v>3</v>
      </c>
      <c r="BU292" s="10">
        <f t="shared" ca="1" si="1742"/>
        <v>3</v>
      </c>
      <c r="BV292" s="10">
        <f t="shared" ca="1" si="1742"/>
        <v>2</v>
      </c>
      <c r="BW292" s="10">
        <f t="shared" ca="1" si="1742"/>
        <v>1</v>
      </c>
      <c r="BX292" s="10">
        <f t="shared" ca="1" si="1742"/>
        <v>2</v>
      </c>
      <c r="BY292" s="10">
        <f t="shared" ca="1" si="1742"/>
        <v>2</v>
      </c>
      <c r="BZ292" s="10">
        <f t="shared" ca="1" si="1742"/>
        <v>1</v>
      </c>
      <c r="CA292" s="10">
        <f t="shared" ca="1" si="1742"/>
        <v>2</v>
      </c>
      <c r="CB292" s="10">
        <f t="shared" ca="1" si="1742"/>
        <v>3</v>
      </c>
      <c r="CC292" s="10">
        <f t="shared" ca="1" si="12"/>
        <v>1</v>
      </c>
      <c r="CD292" s="10">
        <f t="shared" ref="CD292:CH292" ca="1" si="1743">IF(AA292="Not at all",1,IF(AA292="A little bit",2,IF(AA292="Moderately",3,IF(AA292="Quite a bit",4,IF(AA292="Extremely",5)))))</f>
        <v>4</v>
      </c>
      <c r="CE292" s="10">
        <f t="shared" ca="1" si="1743"/>
        <v>2</v>
      </c>
      <c r="CF292" s="10">
        <f t="shared" ca="1" si="1743"/>
        <v>2</v>
      </c>
      <c r="CG292" s="10">
        <f t="shared" ca="1" si="1743"/>
        <v>2</v>
      </c>
      <c r="CH292" s="10">
        <f t="shared" ca="1" si="1743"/>
        <v>1</v>
      </c>
      <c r="CI292" s="10">
        <f t="shared" ref="CI292:CT292" ca="1" si="1744">IF(AF292="Never",1,IF(AF292="Rarely",2,IF(AF292="Sometimes",3,IF(AF292="Often",4,IF(AF292="Very Often",5)))))</f>
        <v>3</v>
      </c>
      <c r="CJ292" s="10">
        <f t="shared" ca="1" si="1744"/>
        <v>3</v>
      </c>
      <c r="CK292" s="10">
        <f t="shared" ca="1" si="1744"/>
        <v>1</v>
      </c>
      <c r="CL292" s="10">
        <f t="shared" ca="1" si="1744"/>
        <v>3</v>
      </c>
      <c r="CM292" s="10">
        <f t="shared" ca="1" si="1744"/>
        <v>3</v>
      </c>
      <c r="CN292" s="10">
        <f t="shared" ca="1" si="1744"/>
        <v>3</v>
      </c>
      <c r="CO292" s="10">
        <f t="shared" ca="1" si="1744"/>
        <v>3</v>
      </c>
      <c r="CP292" s="10">
        <f t="shared" ca="1" si="1744"/>
        <v>3</v>
      </c>
      <c r="CQ292" s="10">
        <f t="shared" ca="1" si="1744"/>
        <v>2</v>
      </c>
      <c r="CR292" s="10">
        <f t="shared" ca="1" si="1744"/>
        <v>3</v>
      </c>
      <c r="CS292" s="10">
        <f t="shared" ca="1" si="1744"/>
        <v>2</v>
      </c>
      <c r="CT292" s="10">
        <f t="shared" ca="1" si="1744"/>
        <v>2</v>
      </c>
      <c r="CU292" s="10" t="b">
        <f t="shared" ca="1" si="15"/>
        <v>0</v>
      </c>
      <c r="CV292" s="1">
        <f t="shared" ref="CV292:DE292" ca="1" si="1745">IF(AS292="Strongly Disagree",1,IF(AS292="Disagree",2,IF(AS292="Neutral",3,IF(AS292="Agree",4,IF(AS292="Strongly Agree",5)))))</f>
        <v>3</v>
      </c>
      <c r="CW292" s="1">
        <f t="shared" ca="1" si="1745"/>
        <v>3</v>
      </c>
      <c r="CX292" s="1">
        <f t="shared" ca="1" si="1745"/>
        <v>3</v>
      </c>
      <c r="CY292" s="1">
        <f t="shared" ca="1" si="1745"/>
        <v>3</v>
      </c>
      <c r="CZ292" s="1">
        <f t="shared" ca="1" si="1745"/>
        <v>3</v>
      </c>
      <c r="DA292" s="1">
        <f t="shared" ca="1" si="1745"/>
        <v>3</v>
      </c>
      <c r="DB292" s="1">
        <f t="shared" ca="1" si="1745"/>
        <v>3</v>
      </c>
      <c r="DC292" s="1">
        <f t="shared" ca="1" si="1745"/>
        <v>3</v>
      </c>
      <c r="DD292" s="1">
        <f t="shared" ca="1" si="1745"/>
        <v>4</v>
      </c>
      <c r="DE292" s="1">
        <f t="shared" ca="1" si="1745"/>
        <v>4</v>
      </c>
      <c r="DG292" s="1">
        <f t="shared" ca="1" si="17"/>
        <v>1</v>
      </c>
    </row>
    <row r="293" spans="1:111" ht="15">
      <c r="A293" s="8">
        <f ca="1">IFERROR(__xludf.DUMMYFUNCTION("""COMPUTED_VALUE"""),43815.7530595254)</f>
        <v>43815.753059525399</v>
      </c>
      <c r="B293" s="1" t="str">
        <f ca="1">IFERROR(__xludf.DUMMYFUNCTION("""COMPUTED_VALUE"""),"Yes")</f>
        <v>Yes</v>
      </c>
      <c r="C293" s="3" t="str">
        <f ca="1">IFERROR(__xludf.DUMMYFUNCTION("""COMPUTED_VALUE"""),"Sworn Officer")</f>
        <v>Sworn Officer</v>
      </c>
      <c r="D293" s="1" t="str">
        <f ca="1">IFERROR(__xludf.DUMMYFUNCTION("""COMPUTED_VALUE"""),"14-20 years")</f>
        <v>14-20 years</v>
      </c>
      <c r="E293" s="1" t="str">
        <f ca="1">IFERROR(__xludf.DUMMYFUNCTION("""COMPUTED_VALUE"""),"A little bit")</f>
        <v>A little bit</v>
      </c>
      <c r="F293" s="1" t="str">
        <f ca="1">IFERROR(__xludf.DUMMYFUNCTION("""COMPUTED_VALUE"""),"No")</f>
        <v>No</v>
      </c>
      <c r="G293" s="1" t="str">
        <f ca="1">IFERROR(__xludf.DUMMYFUNCTION("""COMPUTED_VALUE"""),"Never")</f>
        <v>Never</v>
      </c>
      <c r="H293" s="1" t="str">
        <f ca="1">IFERROR(__xludf.DUMMYFUNCTION("""COMPUTED_VALUE"""),"A little bit")</f>
        <v>A little bit</v>
      </c>
      <c r="I293" s="1" t="str">
        <f ca="1">IFERROR(__xludf.DUMMYFUNCTION("""COMPUTED_VALUE"""),"No")</f>
        <v>No</v>
      </c>
      <c r="J293" s="1" t="str">
        <f ca="1">IFERROR(__xludf.DUMMYFUNCTION("""COMPUTED_VALUE"""),"No")</f>
        <v>No</v>
      </c>
      <c r="K293" s="1" t="str">
        <f ca="1">IFERROR(__xludf.DUMMYFUNCTION("""COMPUTED_VALUE"""),"Never")</f>
        <v>Never</v>
      </c>
      <c r="L293" s="1" t="str">
        <f ca="1">IFERROR(__xludf.DUMMYFUNCTION("""COMPUTED_VALUE"""),"Disagree")</f>
        <v>Disagree</v>
      </c>
      <c r="M293" s="1" t="str">
        <f ca="1">IFERROR(__xludf.DUMMYFUNCTION("""COMPUTED_VALUE"""),"Disagree")</f>
        <v>Disagree</v>
      </c>
      <c r="N293" s="1" t="str">
        <f ca="1">IFERROR(__xludf.DUMMYFUNCTION("""COMPUTED_VALUE"""),"A little bit")</f>
        <v>A little bit</v>
      </c>
      <c r="O293" s="1" t="str">
        <f ca="1">IFERROR(__xludf.DUMMYFUNCTION("""COMPUTED_VALUE"""),"Neutral")</f>
        <v>Neutral</v>
      </c>
      <c r="P293" s="1" t="str">
        <f ca="1">IFERROR(__xludf.DUMMYFUNCTION("""COMPUTED_VALUE"""),"Quite a bit")</f>
        <v>Quite a bit</v>
      </c>
      <c r="Q293" s="1" t="str">
        <f ca="1">IFERROR(__xludf.DUMMYFUNCTION("""COMPUTED_VALUE"""),"Quite a bit")</f>
        <v>Quite a bit</v>
      </c>
      <c r="R293" s="1" t="str">
        <f ca="1">IFERROR(__xludf.DUMMYFUNCTION("""COMPUTED_VALUE"""),"A little bit")</f>
        <v>A little bit</v>
      </c>
      <c r="S293" s="1" t="str">
        <f ca="1">IFERROR(__xludf.DUMMYFUNCTION("""COMPUTED_VALUE"""),"Not at all")</f>
        <v>Not at all</v>
      </c>
      <c r="T293" s="1" t="str">
        <f ca="1">IFERROR(__xludf.DUMMYFUNCTION("""COMPUTED_VALUE"""),"Not at all")</f>
        <v>Not at all</v>
      </c>
      <c r="U293" s="1" t="str">
        <f ca="1">IFERROR(__xludf.DUMMYFUNCTION("""COMPUTED_VALUE"""),"Not at all")</f>
        <v>Not at all</v>
      </c>
      <c r="V293" s="1" t="str">
        <f ca="1">IFERROR(__xludf.DUMMYFUNCTION("""COMPUTED_VALUE"""),"Moderately")</f>
        <v>Moderately</v>
      </c>
      <c r="W293" s="1" t="str">
        <f ca="1">IFERROR(__xludf.DUMMYFUNCTION("""COMPUTED_VALUE"""),"Not at all")</f>
        <v>Not at all</v>
      </c>
      <c r="X293" s="1" t="str">
        <f ca="1">IFERROR(__xludf.DUMMYFUNCTION("""COMPUTED_VALUE"""),"Not at all")</f>
        <v>Not at all</v>
      </c>
      <c r="Y293" s="1" t="str">
        <f ca="1">IFERROR(__xludf.DUMMYFUNCTION("""COMPUTED_VALUE"""),"Moderately")</f>
        <v>Moderately</v>
      </c>
      <c r="Z293" s="1" t="str">
        <f ca="1">IFERROR(__xludf.DUMMYFUNCTION("""COMPUTED_VALUE"""),"Not at all")</f>
        <v>Not at all</v>
      </c>
      <c r="AA293" s="1" t="str">
        <f ca="1">IFERROR(__xludf.DUMMYFUNCTION("""COMPUTED_VALUE"""),"Not at all")</f>
        <v>Not at all</v>
      </c>
      <c r="AB293" s="1" t="str">
        <f ca="1">IFERROR(__xludf.DUMMYFUNCTION("""COMPUTED_VALUE"""),"A little bit")</f>
        <v>A little bit</v>
      </c>
      <c r="AC293" s="1" t="str">
        <f ca="1">IFERROR(__xludf.DUMMYFUNCTION("""COMPUTED_VALUE"""),"A little bit")</f>
        <v>A little bit</v>
      </c>
      <c r="AD293" s="1" t="str">
        <f ca="1">IFERROR(__xludf.DUMMYFUNCTION("""COMPUTED_VALUE"""),"Not at all")</f>
        <v>Not at all</v>
      </c>
      <c r="AE293" s="1" t="str">
        <f ca="1">IFERROR(__xludf.DUMMYFUNCTION("""COMPUTED_VALUE"""),"A little bit")</f>
        <v>A little bit</v>
      </c>
      <c r="AF293" s="1" t="str">
        <f ca="1">IFERROR(__xludf.DUMMYFUNCTION("""COMPUTED_VALUE"""),"Never")</f>
        <v>Never</v>
      </c>
      <c r="AG293" s="1" t="str">
        <f ca="1">IFERROR(__xludf.DUMMYFUNCTION("""COMPUTED_VALUE"""),"Often")</f>
        <v>Often</v>
      </c>
      <c r="AH293" s="1" t="str">
        <f ca="1">IFERROR(__xludf.DUMMYFUNCTION("""COMPUTED_VALUE"""),"Rarely")</f>
        <v>Rarely</v>
      </c>
      <c r="AI293" s="1" t="str">
        <f ca="1">IFERROR(__xludf.DUMMYFUNCTION("""COMPUTED_VALUE"""),"Never")</f>
        <v>Never</v>
      </c>
      <c r="AJ293" s="1" t="str">
        <f ca="1">IFERROR(__xludf.DUMMYFUNCTION("""COMPUTED_VALUE"""),"Never")</f>
        <v>Never</v>
      </c>
      <c r="AK293" s="1" t="str">
        <f ca="1">IFERROR(__xludf.DUMMYFUNCTION("""COMPUTED_VALUE"""),"Rarely")</f>
        <v>Rarely</v>
      </c>
      <c r="AL293" s="1" t="str">
        <f ca="1">IFERROR(__xludf.DUMMYFUNCTION("""COMPUTED_VALUE"""),"Never")</f>
        <v>Never</v>
      </c>
      <c r="AM293" s="1" t="str">
        <f ca="1">IFERROR(__xludf.DUMMYFUNCTION("""COMPUTED_VALUE"""),"Never")</f>
        <v>Never</v>
      </c>
      <c r="AN293" s="1" t="str">
        <f ca="1">IFERROR(__xludf.DUMMYFUNCTION("""COMPUTED_VALUE"""),"Rarely")</f>
        <v>Rarely</v>
      </c>
      <c r="AO293" s="1" t="str">
        <f ca="1">IFERROR(__xludf.DUMMYFUNCTION("""COMPUTED_VALUE"""),"Rarely")</f>
        <v>Rarely</v>
      </c>
      <c r="AP293" s="1" t="str">
        <f ca="1">IFERROR(__xludf.DUMMYFUNCTION("""COMPUTED_VALUE"""),"Never")</f>
        <v>Never</v>
      </c>
      <c r="AQ293" s="1" t="str">
        <f ca="1">IFERROR(__xludf.DUMMYFUNCTION("""COMPUTED_VALUE"""),"Never")</f>
        <v>Never</v>
      </c>
      <c r="AR293" s="1" t="str">
        <f ca="1">IFERROR(__xludf.DUMMYFUNCTION("""COMPUTED_VALUE"""),"Never")</f>
        <v>Never</v>
      </c>
      <c r="AS293" s="1" t="str">
        <f ca="1">IFERROR(__xludf.DUMMYFUNCTION("""COMPUTED_VALUE"""),"Disagree")</f>
        <v>Disagree</v>
      </c>
      <c r="AT293" s="1" t="str">
        <f ca="1">IFERROR(__xludf.DUMMYFUNCTION("""COMPUTED_VALUE"""),"Neutral")</f>
        <v>Neutral</v>
      </c>
      <c r="AU293" s="1" t="str">
        <f ca="1">IFERROR(__xludf.DUMMYFUNCTION("""COMPUTED_VALUE"""),"Neutral")</f>
        <v>Neutral</v>
      </c>
      <c r="AV293" s="1" t="str">
        <f ca="1">IFERROR(__xludf.DUMMYFUNCTION("""COMPUTED_VALUE"""),"Disagree")</f>
        <v>Disagree</v>
      </c>
      <c r="AW293" s="1" t="str">
        <f ca="1">IFERROR(__xludf.DUMMYFUNCTION("""COMPUTED_VALUE"""),"Neutral")</f>
        <v>Neutral</v>
      </c>
      <c r="AX293" s="1" t="str">
        <f ca="1">IFERROR(__xludf.DUMMYFUNCTION("""COMPUTED_VALUE"""),"Neutral")</f>
        <v>Neutral</v>
      </c>
      <c r="AY293" s="1" t="str">
        <f ca="1">IFERROR(__xludf.DUMMYFUNCTION("""COMPUTED_VALUE"""),"Neutral")</f>
        <v>Neutral</v>
      </c>
      <c r="AZ293" s="1" t="str">
        <f ca="1">IFERROR(__xludf.DUMMYFUNCTION("""COMPUTED_VALUE"""),"Neutral")</f>
        <v>Neutral</v>
      </c>
      <c r="BA293" s="1" t="str">
        <f ca="1">IFERROR(__xludf.DUMMYFUNCTION("""COMPUTED_VALUE"""),"Agree")</f>
        <v>Agree</v>
      </c>
      <c r="BB293" s="1" t="str">
        <f ca="1">IFERROR(__xludf.DUMMYFUNCTION("""COMPUTED_VALUE"""),"Disagree")</f>
        <v>Disagree</v>
      </c>
      <c r="BC293" s="1" t="str">
        <f ca="1">IFERROR(__xludf.DUMMYFUNCTION("""COMPUTED_VALUE"""),"Exercise, Participate in Healthy Recreation/Hobbies")</f>
        <v>Exercise, Participate in Healthy Recreation/Hobbies</v>
      </c>
      <c r="BD293" s="1" t="str">
        <f ca="1">IFERROR(__xludf.DUMMYFUNCTION("""COMPUTED_VALUE"""),"Never")</f>
        <v>Never</v>
      </c>
      <c r="BF293" s="1">
        <f t="shared" ca="1" si="0"/>
        <v>1</v>
      </c>
      <c r="BG293" s="7">
        <f t="shared" ca="1" si="1"/>
        <v>3</v>
      </c>
      <c r="BH293" s="1">
        <f t="shared" ca="1" si="2"/>
        <v>2</v>
      </c>
      <c r="BI293" s="10">
        <f t="shared" ca="1" si="3"/>
        <v>2</v>
      </c>
      <c r="BJ293" s="10">
        <f t="shared" ca="1" si="4"/>
        <v>1</v>
      </c>
      <c r="BK293" s="10">
        <f t="shared" ca="1" si="5"/>
        <v>2</v>
      </c>
      <c r="BL293" s="10">
        <f t="shared" ref="BL293:BM293" ca="1" si="1746">IF(I293="Yes",1,IF(I293="No",2))</f>
        <v>2</v>
      </c>
      <c r="BM293" s="10">
        <f t="shared" ca="1" si="1746"/>
        <v>2</v>
      </c>
      <c r="BN293" s="10">
        <f t="shared" ca="1" si="7"/>
        <v>1</v>
      </c>
      <c r="BO293" s="10">
        <f t="shared" ref="BO293:BP293" ca="1" si="1747">IF(L293="Strongly Disagree",1,IF(L293="Disagree",2,IF(L293="Neutral",3,IF(L293="Agree",4,IF(L293="Strongly Agree",5)))))</f>
        <v>2</v>
      </c>
      <c r="BP293" s="10">
        <f t="shared" ca="1" si="1747"/>
        <v>2</v>
      </c>
      <c r="BQ293" s="10">
        <f t="shared" ca="1" si="9"/>
        <v>2</v>
      </c>
      <c r="BR293" s="1">
        <f t="shared" ca="1" si="10"/>
        <v>3</v>
      </c>
      <c r="BS293" s="10">
        <f t="shared" ref="BS293:CB293" ca="1" si="1748">IF(P293="Not at all",1,IF(P293="A little bit",2,IF(P293="Moderately",3,IF(P293="Quite a bit",4,IF(P293="Extremely",5)))))</f>
        <v>4</v>
      </c>
      <c r="BT293" s="10">
        <f t="shared" ca="1" si="1748"/>
        <v>4</v>
      </c>
      <c r="BU293" s="10">
        <f t="shared" ca="1" si="1748"/>
        <v>2</v>
      </c>
      <c r="BV293" s="10">
        <f t="shared" ca="1" si="1748"/>
        <v>1</v>
      </c>
      <c r="BW293" s="10">
        <f t="shared" ca="1" si="1748"/>
        <v>1</v>
      </c>
      <c r="BX293" s="10">
        <f t="shared" ca="1" si="1748"/>
        <v>1</v>
      </c>
      <c r="BY293" s="10">
        <f t="shared" ca="1" si="1748"/>
        <v>3</v>
      </c>
      <c r="BZ293" s="10">
        <f t="shared" ca="1" si="1748"/>
        <v>1</v>
      </c>
      <c r="CA293" s="10">
        <f t="shared" ca="1" si="1748"/>
        <v>1</v>
      </c>
      <c r="CB293" s="10">
        <f t="shared" ca="1" si="1748"/>
        <v>3</v>
      </c>
      <c r="CC293" s="10">
        <f t="shared" ca="1" si="12"/>
        <v>4</v>
      </c>
      <c r="CD293" s="10">
        <f t="shared" ref="CD293:CH293" ca="1" si="1749">IF(AA293="Not at all",1,IF(AA293="A little bit",2,IF(AA293="Moderately",3,IF(AA293="Quite a bit",4,IF(AA293="Extremely",5)))))</f>
        <v>1</v>
      </c>
      <c r="CE293" s="10">
        <f t="shared" ca="1" si="1749"/>
        <v>2</v>
      </c>
      <c r="CF293" s="10">
        <f t="shared" ca="1" si="1749"/>
        <v>2</v>
      </c>
      <c r="CG293" s="10">
        <f t="shared" ca="1" si="1749"/>
        <v>1</v>
      </c>
      <c r="CH293" s="10">
        <f t="shared" ca="1" si="1749"/>
        <v>2</v>
      </c>
      <c r="CI293" s="10">
        <f t="shared" ref="CI293:CT293" ca="1" si="1750">IF(AF293="Never",1,IF(AF293="Rarely",2,IF(AF293="Sometimes",3,IF(AF293="Often",4,IF(AF293="Very Often",5)))))</f>
        <v>1</v>
      </c>
      <c r="CJ293" s="10">
        <f t="shared" ca="1" si="1750"/>
        <v>4</v>
      </c>
      <c r="CK293" s="10">
        <f t="shared" ca="1" si="1750"/>
        <v>2</v>
      </c>
      <c r="CL293" s="10">
        <f t="shared" ca="1" si="1750"/>
        <v>1</v>
      </c>
      <c r="CM293" s="10">
        <f t="shared" ca="1" si="1750"/>
        <v>1</v>
      </c>
      <c r="CN293" s="10">
        <f t="shared" ca="1" si="1750"/>
        <v>2</v>
      </c>
      <c r="CO293" s="10">
        <f t="shared" ca="1" si="1750"/>
        <v>1</v>
      </c>
      <c r="CP293" s="10">
        <f t="shared" ca="1" si="1750"/>
        <v>1</v>
      </c>
      <c r="CQ293" s="10">
        <f t="shared" ca="1" si="1750"/>
        <v>2</v>
      </c>
      <c r="CR293" s="10">
        <f t="shared" ca="1" si="1750"/>
        <v>2</v>
      </c>
      <c r="CS293" s="10">
        <f t="shared" ca="1" si="1750"/>
        <v>1</v>
      </c>
      <c r="CT293" s="10">
        <f t="shared" ca="1" si="1750"/>
        <v>1</v>
      </c>
      <c r="CU293" s="10">
        <f t="shared" ca="1" si="15"/>
        <v>1</v>
      </c>
      <c r="CV293" s="1">
        <f t="shared" ref="CV293:DE293" ca="1" si="1751">IF(AS293="Strongly Disagree",1,IF(AS293="Disagree",2,IF(AS293="Neutral",3,IF(AS293="Agree",4,IF(AS293="Strongly Agree",5)))))</f>
        <v>2</v>
      </c>
      <c r="CW293" s="1">
        <f t="shared" ca="1" si="1751"/>
        <v>3</v>
      </c>
      <c r="CX293" s="1">
        <f t="shared" ca="1" si="1751"/>
        <v>3</v>
      </c>
      <c r="CY293" s="1">
        <f t="shared" ca="1" si="1751"/>
        <v>2</v>
      </c>
      <c r="CZ293" s="1">
        <f t="shared" ca="1" si="1751"/>
        <v>3</v>
      </c>
      <c r="DA293" s="1">
        <f t="shared" ca="1" si="1751"/>
        <v>3</v>
      </c>
      <c r="DB293" s="1">
        <f t="shared" ca="1" si="1751"/>
        <v>3</v>
      </c>
      <c r="DC293" s="1">
        <f t="shared" ca="1" si="1751"/>
        <v>3</v>
      </c>
      <c r="DD293" s="1">
        <f t="shared" ca="1" si="1751"/>
        <v>4</v>
      </c>
      <c r="DE293" s="1">
        <f t="shared" ca="1" si="1751"/>
        <v>2</v>
      </c>
      <c r="DG293" s="1">
        <f t="shared" ca="1" si="17"/>
        <v>1</v>
      </c>
    </row>
    <row r="294" spans="1:111" ht="15">
      <c r="A294" s="8">
        <f ca="1">IFERROR(__xludf.DUMMYFUNCTION("""COMPUTED_VALUE"""),43815.7742405208)</f>
        <v>43815.774240520797</v>
      </c>
      <c r="B294" s="1" t="str">
        <f ca="1">IFERROR(__xludf.DUMMYFUNCTION("""COMPUTED_VALUE"""),"Yes")</f>
        <v>Yes</v>
      </c>
      <c r="C294" s="3" t="str">
        <f ca="1">IFERROR(__xludf.DUMMYFUNCTION("""COMPUTED_VALUE"""),"Sworn Officer")</f>
        <v>Sworn Officer</v>
      </c>
      <c r="D294" s="1" t="str">
        <f ca="1">IFERROR(__xludf.DUMMYFUNCTION("""COMPUTED_VALUE"""),"1-6 years")</f>
        <v>1-6 years</v>
      </c>
      <c r="E294" s="1" t="str">
        <f ca="1">IFERROR(__xludf.DUMMYFUNCTION("""COMPUTED_VALUE"""),"Quite a bit")</f>
        <v>Quite a bit</v>
      </c>
      <c r="F294" s="1" t="str">
        <f ca="1">IFERROR(__xludf.DUMMYFUNCTION("""COMPUTED_VALUE"""),"Yes")</f>
        <v>Yes</v>
      </c>
      <c r="G294" s="1" t="str">
        <f ca="1">IFERROR(__xludf.DUMMYFUNCTION("""COMPUTED_VALUE"""),"Sometimes")</f>
        <v>Sometimes</v>
      </c>
      <c r="H294" s="1" t="str">
        <f ca="1">IFERROR(__xludf.DUMMYFUNCTION("""COMPUTED_VALUE"""),"Extremely")</f>
        <v>Extremely</v>
      </c>
      <c r="I294" s="1" t="str">
        <f ca="1">IFERROR(__xludf.DUMMYFUNCTION("""COMPUTED_VALUE"""),"Yes")</f>
        <v>Yes</v>
      </c>
      <c r="J294" s="1" t="str">
        <f ca="1">IFERROR(__xludf.DUMMYFUNCTION("""COMPUTED_VALUE"""),"Yes")</f>
        <v>Yes</v>
      </c>
      <c r="K294" s="1" t="str">
        <f ca="1">IFERROR(__xludf.DUMMYFUNCTION("""COMPUTED_VALUE"""),"Often")</f>
        <v>Often</v>
      </c>
      <c r="L294" s="1" t="str">
        <f ca="1">IFERROR(__xludf.DUMMYFUNCTION("""COMPUTED_VALUE"""),"Strongly Agree")</f>
        <v>Strongly Agree</v>
      </c>
      <c r="M294" s="1" t="str">
        <f ca="1">IFERROR(__xludf.DUMMYFUNCTION("""COMPUTED_VALUE"""),"Agree")</f>
        <v>Agree</v>
      </c>
      <c r="N294" s="1" t="str">
        <f ca="1">IFERROR(__xludf.DUMMYFUNCTION("""COMPUTED_VALUE"""),"Moderately")</f>
        <v>Moderately</v>
      </c>
      <c r="O294" s="1" t="str">
        <f ca="1">IFERROR(__xludf.DUMMYFUNCTION("""COMPUTED_VALUE"""),"Agree")</f>
        <v>Agree</v>
      </c>
      <c r="P294" s="1" t="str">
        <f ca="1">IFERROR(__xludf.DUMMYFUNCTION("""COMPUTED_VALUE"""),"A little bit")</f>
        <v>A little bit</v>
      </c>
      <c r="Q294" s="1" t="str">
        <f ca="1">IFERROR(__xludf.DUMMYFUNCTION("""COMPUTED_VALUE"""),"Extremely")</f>
        <v>Extremely</v>
      </c>
      <c r="R294" s="1" t="str">
        <f ca="1">IFERROR(__xludf.DUMMYFUNCTION("""COMPUTED_VALUE"""),"Quite a bit")</f>
        <v>Quite a bit</v>
      </c>
      <c r="S294" s="1" t="str">
        <f ca="1">IFERROR(__xludf.DUMMYFUNCTION("""COMPUTED_VALUE"""),"Extremely")</f>
        <v>Extremely</v>
      </c>
      <c r="T294" s="1" t="str">
        <f ca="1">IFERROR(__xludf.DUMMYFUNCTION("""COMPUTED_VALUE"""),"Quite a bit")</f>
        <v>Quite a bit</v>
      </c>
      <c r="U294" s="1" t="str">
        <f ca="1">IFERROR(__xludf.DUMMYFUNCTION("""COMPUTED_VALUE"""),"Extremely")</f>
        <v>Extremely</v>
      </c>
      <c r="V294" s="1" t="str">
        <f ca="1">IFERROR(__xludf.DUMMYFUNCTION("""COMPUTED_VALUE"""),"Extremely")</f>
        <v>Extremely</v>
      </c>
      <c r="W294" s="1" t="str">
        <f ca="1">IFERROR(__xludf.DUMMYFUNCTION("""COMPUTED_VALUE"""),"Extremely")</f>
        <v>Extremely</v>
      </c>
      <c r="X294" s="1" t="str">
        <f ca="1">IFERROR(__xludf.DUMMYFUNCTION("""COMPUTED_VALUE"""),"Quite a bit")</f>
        <v>Quite a bit</v>
      </c>
      <c r="Y294" s="1" t="str">
        <f ca="1">IFERROR(__xludf.DUMMYFUNCTION("""COMPUTED_VALUE"""),"Extremely")</f>
        <v>Extremely</v>
      </c>
      <c r="Z294" s="1" t="str">
        <f ca="1">IFERROR(__xludf.DUMMYFUNCTION("""COMPUTED_VALUE"""),"Both")</f>
        <v>Both</v>
      </c>
      <c r="AA294" s="1" t="str">
        <f ca="1">IFERROR(__xludf.DUMMYFUNCTION("""COMPUTED_VALUE"""),"Extremely")</f>
        <v>Extremely</v>
      </c>
      <c r="AB294" s="1" t="str">
        <f ca="1">IFERROR(__xludf.DUMMYFUNCTION("""COMPUTED_VALUE"""),"Extremely")</f>
        <v>Extremely</v>
      </c>
      <c r="AC294" s="1" t="str">
        <f ca="1">IFERROR(__xludf.DUMMYFUNCTION("""COMPUTED_VALUE"""),"Moderately")</f>
        <v>Moderately</v>
      </c>
      <c r="AD294" s="1" t="str">
        <f ca="1">IFERROR(__xludf.DUMMYFUNCTION("""COMPUTED_VALUE"""),"A little bit")</f>
        <v>A little bit</v>
      </c>
      <c r="AE294" s="1" t="str">
        <f ca="1">IFERROR(__xludf.DUMMYFUNCTION("""COMPUTED_VALUE"""),"Moderately")</f>
        <v>Moderately</v>
      </c>
      <c r="AF294" s="1" t="str">
        <f ca="1">IFERROR(__xludf.DUMMYFUNCTION("""COMPUTED_VALUE"""),"Often")</f>
        <v>Often</v>
      </c>
      <c r="AG294" s="1" t="str">
        <f ca="1">IFERROR(__xludf.DUMMYFUNCTION("""COMPUTED_VALUE"""),"Very Often")</f>
        <v>Very Often</v>
      </c>
      <c r="AH294" s="1" t="str">
        <f ca="1">IFERROR(__xludf.DUMMYFUNCTION("""COMPUTED_VALUE"""),"Rarely")</f>
        <v>Rarely</v>
      </c>
      <c r="AI294" s="1" t="str">
        <f ca="1">IFERROR(__xludf.DUMMYFUNCTION("""COMPUTED_VALUE"""),"Often")</f>
        <v>Often</v>
      </c>
      <c r="AJ294" s="1" t="str">
        <f ca="1">IFERROR(__xludf.DUMMYFUNCTION("""COMPUTED_VALUE"""),"Sometimes")</f>
        <v>Sometimes</v>
      </c>
      <c r="AK294" s="1" t="str">
        <f ca="1">IFERROR(__xludf.DUMMYFUNCTION("""COMPUTED_VALUE"""),"Rarely")</f>
        <v>Rarely</v>
      </c>
      <c r="AL294" s="1" t="str">
        <f ca="1">IFERROR(__xludf.DUMMYFUNCTION("""COMPUTED_VALUE"""),"Sometimes")</f>
        <v>Sometimes</v>
      </c>
      <c r="AM294" s="1" t="str">
        <f ca="1">IFERROR(__xludf.DUMMYFUNCTION("""COMPUTED_VALUE"""),"Never")</f>
        <v>Never</v>
      </c>
      <c r="AN294" s="1" t="str">
        <f ca="1">IFERROR(__xludf.DUMMYFUNCTION("""COMPUTED_VALUE"""),"Sometimes")</f>
        <v>Sometimes</v>
      </c>
      <c r="AO294" s="1" t="str">
        <f ca="1">IFERROR(__xludf.DUMMYFUNCTION("""COMPUTED_VALUE"""),"Sometimes")</f>
        <v>Sometimes</v>
      </c>
      <c r="AP294" s="1" t="str">
        <f ca="1">IFERROR(__xludf.DUMMYFUNCTION("""COMPUTED_VALUE"""),"Sometimes")</f>
        <v>Sometimes</v>
      </c>
      <c r="AQ294" s="1" t="str">
        <f ca="1">IFERROR(__xludf.DUMMYFUNCTION("""COMPUTED_VALUE"""),"Never")</f>
        <v>Never</v>
      </c>
      <c r="AR294" s="1" t="str">
        <f ca="1">IFERROR(__xludf.DUMMYFUNCTION("""COMPUTED_VALUE"""),"Never")</f>
        <v>Never</v>
      </c>
      <c r="AS294" s="1" t="str">
        <f ca="1">IFERROR(__xludf.DUMMYFUNCTION("""COMPUTED_VALUE"""),"Disagree")</f>
        <v>Disagree</v>
      </c>
      <c r="AT294" s="1" t="str">
        <f ca="1">IFERROR(__xludf.DUMMYFUNCTION("""COMPUTED_VALUE"""),"Agree")</f>
        <v>Agree</v>
      </c>
      <c r="AU294" s="1" t="str">
        <f ca="1">IFERROR(__xludf.DUMMYFUNCTION("""COMPUTED_VALUE"""),"Neutral")</f>
        <v>Neutral</v>
      </c>
      <c r="AV294" s="1" t="str">
        <f ca="1">IFERROR(__xludf.DUMMYFUNCTION("""COMPUTED_VALUE"""),"Strongly Disagree")</f>
        <v>Strongly Disagree</v>
      </c>
      <c r="AW294" s="1" t="str">
        <f ca="1">IFERROR(__xludf.DUMMYFUNCTION("""COMPUTED_VALUE"""),"Neutral")</f>
        <v>Neutral</v>
      </c>
      <c r="AX294" s="1" t="str">
        <f ca="1">IFERROR(__xludf.DUMMYFUNCTION("""COMPUTED_VALUE"""),"Disagree")</f>
        <v>Disagree</v>
      </c>
      <c r="AY294" s="1" t="str">
        <f ca="1">IFERROR(__xludf.DUMMYFUNCTION("""COMPUTED_VALUE"""),"Disagree")</f>
        <v>Disagree</v>
      </c>
      <c r="AZ294" s="1" t="str">
        <f ca="1">IFERROR(__xludf.DUMMYFUNCTION("""COMPUTED_VALUE"""),"Strongly Disagree")</f>
        <v>Strongly Disagree</v>
      </c>
      <c r="BA294" s="1" t="str">
        <f ca="1">IFERROR(__xludf.DUMMYFUNCTION("""COMPUTED_VALUE"""),"Agree")</f>
        <v>Agree</v>
      </c>
      <c r="BB294" s="1" t="str">
        <f ca="1">IFERROR(__xludf.DUMMYFUNCTION("""COMPUTED_VALUE"""),"Agree")</f>
        <v>Agree</v>
      </c>
      <c r="BC294" s="1" t="str">
        <f ca="1">IFERROR(__xludf.DUMMYFUNCTION("""COMPUTED_VALUE"""),"Isolate Yourself, Join in Positive/ Healthy Family Activities, Exercise, Meditation/ Mindfulness, Talk to others outside of the department about your hard shift, Participate in Healthy Recreation/Hobbies")</f>
        <v>Isolate Yourself, Join in Positive/ Healthy Family Activities, Exercise, Meditation/ Mindfulness, Talk to others outside of the department about your hard shift, Participate in Healthy Recreation/Hobbies</v>
      </c>
      <c r="BD294" s="1" t="str">
        <f ca="1">IFERROR(__xludf.DUMMYFUNCTION("""COMPUTED_VALUE"""),"Rarely")</f>
        <v>Rarely</v>
      </c>
      <c r="BF294" s="1">
        <f t="shared" ca="1" si="0"/>
        <v>1</v>
      </c>
      <c r="BG294" s="7">
        <f t="shared" ca="1" si="1"/>
        <v>1</v>
      </c>
      <c r="BH294" s="1">
        <f t="shared" ca="1" si="2"/>
        <v>4</v>
      </c>
      <c r="BI294" s="10">
        <f t="shared" ca="1" si="3"/>
        <v>1</v>
      </c>
      <c r="BJ294" s="10">
        <f t="shared" ca="1" si="4"/>
        <v>3</v>
      </c>
      <c r="BK294" s="10">
        <f t="shared" ca="1" si="5"/>
        <v>5</v>
      </c>
      <c r="BL294" s="10">
        <f t="shared" ref="BL294:BM294" ca="1" si="1752">IF(I294="Yes",1,IF(I294="No",2))</f>
        <v>1</v>
      </c>
      <c r="BM294" s="10">
        <f t="shared" ca="1" si="1752"/>
        <v>1</v>
      </c>
      <c r="BN294" s="10">
        <f t="shared" ca="1" si="7"/>
        <v>4</v>
      </c>
      <c r="BO294" s="10">
        <f t="shared" ref="BO294:BP294" ca="1" si="1753">IF(L294="Strongly Disagree",1,IF(L294="Disagree",2,IF(L294="Neutral",3,IF(L294="Agree",4,IF(L294="Strongly Agree",5)))))</f>
        <v>5</v>
      </c>
      <c r="BP294" s="10">
        <f t="shared" ca="1" si="1753"/>
        <v>4</v>
      </c>
      <c r="BQ294" s="10">
        <f t="shared" ca="1" si="9"/>
        <v>3</v>
      </c>
      <c r="BR294" s="1">
        <f t="shared" ca="1" si="10"/>
        <v>4</v>
      </c>
      <c r="BS294" s="10">
        <f t="shared" ref="BS294:CB294" ca="1" si="1754">IF(P294="Not at all",1,IF(P294="A little bit",2,IF(P294="Moderately",3,IF(P294="Quite a bit",4,IF(P294="Extremely",5)))))</f>
        <v>2</v>
      </c>
      <c r="BT294" s="10">
        <f t="shared" ca="1" si="1754"/>
        <v>5</v>
      </c>
      <c r="BU294" s="10">
        <f t="shared" ca="1" si="1754"/>
        <v>4</v>
      </c>
      <c r="BV294" s="10">
        <f t="shared" ca="1" si="1754"/>
        <v>5</v>
      </c>
      <c r="BW294" s="10">
        <f t="shared" ca="1" si="1754"/>
        <v>4</v>
      </c>
      <c r="BX294" s="10">
        <f t="shared" ca="1" si="1754"/>
        <v>5</v>
      </c>
      <c r="BY294" s="10">
        <f t="shared" ca="1" si="1754"/>
        <v>5</v>
      </c>
      <c r="BZ294" s="10">
        <f t="shared" ca="1" si="1754"/>
        <v>5</v>
      </c>
      <c r="CA294" s="10">
        <f t="shared" ca="1" si="1754"/>
        <v>4</v>
      </c>
      <c r="CB294" s="10">
        <f t="shared" ca="1" si="1754"/>
        <v>5</v>
      </c>
      <c r="CC294" s="10">
        <f t="shared" ca="1" si="12"/>
        <v>3</v>
      </c>
      <c r="CD294" s="10">
        <f t="shared" ref="CD294:CH294" ca="1" si="1755">IF(AA294="Not at all",1,IF(AA294="A little bit",2,IF(AA294="Moderately",3,IF(AA294="Quite a bit",4,IF(AA294="Extremely",5)))))</f>
        <v>5</v>
      </c>
      <c r="CE294" s="10">
        <f t="shared" ca="1" si="1755"/>
        <v>5</v>
      </c>
      <c r="CF294" s="10">
        <f t="shared" ca="1" si="1755"/>
        <v>3</v>
      </c>
      <c r="CG294" s="10">
        <f t="shared" ca="1" si="1755"/>
        <v>2</v>
      </c>
      <c r="CH294" s="10">
        <f t="shared" ca="1" si="1755"/>
        <v>3</v>
      </c>
      <c r="CI294" s="10">
        <f t="shared" ref="CI294:CT294" ca="1" si="1756">IF(AF294="Never",1,IF(AF294="Rarely",2,IF(AF294="Sometimes",3,IF(AF294="Often",4,IF(AF294="Very Often",5)))))</f>
        <v>4</v>
      </c>
      <c r="CJ294" s="10">
        <f t="shared" ca="1" si="1756"/>
        <v>5</v>
      </c>
      <c r="CK294" s="10">
        <f t="shared" ca="1" si="1756"/>
        <v>2</v>
      </c>
      <c r="CL294" s="10">
        <f t="shared" ca="1" si="1756"/>
        <v>4</v>
      </c>
      <c r="CM294" s="10">
        <f t="shared" ca="1" si="1756"/>
        <v>3</v>
      </c>
      <c r="CN294" s="10">
        <f t="shared" ca="1" si="1756"/>
        <v>2</v>
      </c>
      <c r="CO294" s="10">
        <f t="shared" ca="1" si="1756"/>
        <v>3</v>
      </c>
      <c r="CP294" s="10">
        <f t="shared" ca="1" si="1756"/>
        <v>1</v>
      </c>
      <c r="CQ294" s="10">
        <f t="shared" ca="1" si="1756"/>
        <v>3</v>
      </c>
      <c r="CR294" s="10">
        <f t="shared" ca="1" si="1756"/>
        <v>3</v>
      </c>
      <c r="CS294" s="10">
        <f t="shared" ca="1" si="1756"/>
        <v>3</v>
      </c>
      <c r="CT294" s="10">
        <f t="shared" ca="1" si="1756"/>
        <v>1</v>
      </c>
      <c r="CU294" s="10">
        <f t="shared" ca="1" si="15"/>
        <v>1</v>
      </c>
      <c r="CV294" s="1">
        <f t="shared" ref="CV294:DE294" ca="1" si="1757">IF(AS294="Strongly Disagree",1,IF(AS294="Disagree",2,IF(AS294="Neutral",3,IF(AS294="Agree",4,IF(AS294="Strongly Agree",5)))))</f>
        <v>2</v>
      </c>
      <c r="CW294" s="1">
        <f t="shared" ca="1" si="1757"/>
        <v>4</v>
      </c>
      <c r="CX294" s="1">
        <f t="shared" ca="1" si="1757"/>
        <v>3</v>
      </c>
      <c r="CY294" s="1">
        <f t="shared" ca="1" si="1757"/>
        <v>1</v>
      </c>
      <c r="CZ294" s="1">
        <f t="shared" ca="1" si="1757"/>
        <v>3</v>
      </c>
      <c r="DA294" s="1">
        <f t="shared" ca="1" si="1757"/>
        <v>2</v>
      </c>
      <c r="DB294" s="1">
        <f t="shared" ca="1" si="1757"/>
        <v>2</v>
      </c>
      <c r="DC294" s="1">
        <f t="shared" ca="1" si="1757"/>
        <v>1</v>
      </c>
      <c r="DD294" s="1">
        <f t="shared" ca="1" si="1757"/>
        <v>4</v>
      </c>
      <c r="DE294" s="1">
        <f t="shared" ca="1" si="1757"/>
        <v>4</v>
      </c>
      <c r="DG294" s="1">
        <f t="shared" ca="1" si="17"/>
        <v>2</v>
      </c>
    </row>
    <row r="295" spans="1:111" ht="15">
      <c r="A295" s="8">
        <f ca="1">IFERROR(__xludf.DUMMYFUNCTION("""COMPUTED_VALUE"""),43815.7895612963)</f>
        <v>43815.789561296297</v>
      </c>
      <c r="B295" s="1" t="str">
        <f ca="1">IFERROR(__xludf.DUMMYFUNCTION("""COMPUTED_VALUE"""),"Yes")</f>
        <v>Yes</v>
      </c>
      <c r="C295" s="3" t="str">
        <f ca="1">IFERROR(__xludf.DUMMYFUNCTION("""COMPUTED_VALUE"""),"Sworn Officer")</f>
        <v>Sworn Officer</v>
      </c>
      <c r="D295" s="1" t="str">
        <f ca="1">IFERROR(__xludf.DUMMYFUNCTION("""COMPUTED_VALUE"""),"1-6 years")</f>
        <v>1-6 years</v>
      </c>
      <c r="E295" s="1" t="str">
        <f ca="1">IFERROR(__xludf.DUMMYFUNCTION("""COMPUTED_VALUE"""),"A little bit")</f>
        <v>A little bit</v>
      </c>
      <c r="F295" s="1" t="str">
        <f ca="1">IFERROR(__xludf.DUMMYFUNCTION("""COMPUTED_VALUE"""),"No")</f>
        <v>No</v>
      </c>
      <c r="G295" s="1" t="str">
        <f ca="1">IFERROR(__xludf.DUMMYFUNCTION("""COMPUTED_VALUE"""),"Sometimes")</f>
        <v>Sometimes</v>
      </c>
      <c r="H295" s="1" t="str">
        <f ca="1">IFERROR(__xludf.DUMMYFUNCTION("""COMPUTED_VALUE"""),"Moderately")</f>
        <v>Moderately</v>
      </c>
      <c r="I295" s="1" t="str">
        <f ca="1">IFERROR(__xludf.DUMMYFUNCTION("""COMPUTED_VALUE"""),"Yes")</f>
        <v>Yes</v>
      </c>
      <c r="J295" s="1" t="str">
        <f ca="1">IFERROR(__xludf.DUMMYFUNCTION("""COMPUTED_VALUE"""),"Yes")</f>
        <v>Yes</v>
      </c>
      <c r="K295" s="1" t="str">
        <f ca="1">IFERROR(__xludf.DUMMYFUNCTION("""COMPUTED_VALUE"""),"Sometimes")</f>
        <v>Sometimes</v>
      </c>
      <c r="L295" s="1" t="str">
        <f ca="1">IFERROR(__xludf.DUMMYFUNCTION("""COMPUTED_VALUE"""),"Agree")</f>
        <v>Agree</v>
      </c>
      <c r="M295" s="1" t="str">
        <f ca="1">IFERROR(__xludf.DUMMYFUNCTION("""COMPUTED_VALUE"""),"Agree")</f>
        <v>Agree</v>
      </c>
      <c r="N295" s="1" t="str">
        <f ca="1">IFERROR(__xludf.DUMMYFUNCTION("""COMPUTED_VALUE"""),"Quite a bit")</f>
        <v>Quite a bit</v>
      </c>
      <c r="O295" s="1" t="str">
        <f ca="1">IFERROR(__xludf.DUMMYFUNCTION("""COMPUTED_VALUE"""),"Agree")</f>
        <v>Agree</v>
      </c>
      <c r="P295" s="1" t="str">
        <f ca="1">IFERROR(__xludf.DUMMYFUNCTION("""COMPUTED_VALUE"""),"Quite a bit")</f>
        <v>Quite a bit</v>
      </c>
      <c r="Q295" s="1" t="str">
        <f ca="1">IFERROR(__xludf.DUMMYFUNCTION("""COMPUTED_VALUE"""),"Quite a bit")</f>
        <v>Quite a bit</v>
      </c>
      <c r="R295" s="1" t="str">
        <f ca="1">IFERROR(__xludf.DUMMYFUNCTION("""COMPUTED_VALUE"""),"Extremely")</f>
        <v>Extremely</v>
      </c>
      <c r="S295" s="1" t="str">
        <f ca="1">IFERROR(__xludf.DUMMYFUNCTION("""COMPUTED_VALUE"""),"Quite a bit")</f>
        <v>Quite a bit</v>
      </c>
      <c r="T295" s="1" t="str">
        <f ca="1">IFERROR(__xludf.DUMMYFUNCTION("""COMPUTED_VALUE"""),"Quite a bit")</f>
        <v>Quite a bit</v>
      </c>
      <c r="U295" s="1" t="str">
        <f ca="1">IFERROR(__xludf.DUMMYFUNCTION("""COMPUTED_VALUE"""),"Extremely")</f>
        <v>Extremely</v>
      </c>
      <c r="V295" s="1" t="str">
        <f ca="1">IFERROR(__xludf.DUMMYFUNCTION("""COMPUTED_VALUE"""),"Extremely")</f>
        <v>Extremely</v>
      </c>
      <c r="W295" s="1" t="str">
        <f ca="1">IFERROR(__xludf.DUMMYFUNCTION("""COMPUTED_VALUE"""),"Extremely")</f>
        <v>Extremely</v>
      </c>
      <c r="X295" s="1" t="str">
        <f ca="1">IFERROR(__xludf.DUMMYFUNCTION("""COMPUTED_VALUE"""),"Extremely")</f>
        <v>Extremely</v>
      </c>
      <c r="Y295" s="1" t="str">
        <f ca="1">IFERROR(__xludf.DUMMYFUNCTION("""COMPUTED_VALUE"""),"Extremely")</f>
        <v>Extremely</v>
      </c>
      <c r="Z295" s="1" t="str">
        <f ca="1">IFERROR(__xludf.DUMMYFUNCTION("""COMPUTED_VALUE"""),"Both")</f>
        <v>Both</v>
      </c>
      <c r="AA295" s="1" t="str">
        <f ca="1">IFERROR(__xludf.DUMMYFUNCTION("""COMPUTED_VALUE"""),"Quite a bit")</f>
        <v>Quite a bit</v>
      </c>
      <c r="AB295" s="1" t="str">
        <f ca="1">IFERROR(__xludf.DUMMYFUNCTION("""COMPUTED_VALUE"""),"Quite a bit")</f>
        <v>Quite a bit</v>
      </c>
      <c r="AC295" s="1" t="str">
        <f ca="1">IFERROR(__xludf.DUMMYFUNCTION("""COMPUTED_VALUE"""),"Quite a bit")</f>
        <v>Quite a bit</v>
      </c>
      <c r="AD295" s="1" t="str">
        <f ca="1">IFERROR(__xludf.DUMMYFUNCTION("""COMPUTED_VALUE"""),"Not at all")</f>
        <v>Not at all</v>
      </c>
      <c r="AE295" s="1" t="str">
        <f ca="1">IFERROR(__xludf.DUMMYFUNCTION("""COMPUTED_VALUE"""),"A little bit")</f>
        <v>A little bit</v>
      </c>
      <c r="AF295" s="1" t="str">
        <f ca="1">IFERROR(__xludf.DUMMYFUNCTION("""COMPUTED_VALUE"""),"Often")</f>
        <v>Often</v>
      </c>
      <c r="AG295" s="1" t="str">
        <f ca="1">IFERROR(__xludf.DUMMYFUNCTION("""COMPUTED_VALUE"""),"Often")</f>
        <v>Often</v>
      </c>
      <c r="AH295" s="1" t="str">
        <f ca="1">IFERROR(__xludf.DUMMYFUNCTION("""COMPUTED_VALUE"""),"Rarely")</f>
        <v>Rarely</v>
      </c>
      <c r="AI295" s="1" t="str">
        <f ca="1">IFERROR(__xludf.DUMMYFUNCTION("""COMPUTED_VALUE"""),"Rarely")</f>
        <v>Rarely</v>
      </c>
      <c r="AJ295" s="1" t="str">
        <f ca="1">IFERROR(__xludf.DUMMYFUNCTION("""COMPUTED_VALUE"""),"Never")</f>
        <v>Never</v>
      </c>
      <c r="AK295" s="1" t="str">
        <f ca="1">IFERROR(__xludf.DUMMYFUNCTION("""COMPUTED_VALUE"""),"Rarely")</f>
        <v>Rarely</v>
      </c>
      <c r="AL295" s="1" t="str">
        <f ca="1">IFERROR(__xludf.DUMMYFUNCTION("""COMPUTED_VALUE"""),"Sometimes")</f>
        <v>Sometimes</v>
      </c>
      <c r="AM295" s="1" t="str">
        <f ca="1">IFERROR(__xludf.DUMMYFUNCTION("""COMPUTED_VALUE"""),"Never")</f>
        <v>Never</v>
      </c>
      <c r="AN295" s="1" t="str">
        <f ca="1">IFERROR(__xludf.DUMMYFUNCTION("""COMPUTED_VALUE"""),"Rarely")</f>
        <v>Rarely</v>
      </c>
      <c r="AO295" s="1" t="str">
        <f ca="1">IFERROR(__xludf.DUMMYFUNCTION("""COMPUTED_VALUE"""),"Never")</f>
        <v>Never</v>
      </c>
      <c r="AP295" s="1" t="str">
        <f ca="1">IFERROR(__xludf.DUMMYFUNCTION("""COMPUTED_VALUE"""),"Never")</f>
        <v>Never</v>
      </c>
      <c r="AQ295" s="1" t="str">
        <f ca="1">IFERROR(__xludf.DUMMYFUNCTION("""COMPUTED_VALUE"""),"Never")</f>
        <v>Never</v>
      </c>
      <c r="AR295" s="1" t="str">
        <f ca="1">IFERROR(__xludf.DUMMYFUNCTION("""COMPUTED_VALUE"""),"Never")</f>
        <v>Never</v>
      </c>
      <c r="AS295" s="1" t="str">
        <f ca="1">IFERROR(__xludf.DUMMYFUNCTION("""COMPUTED_VALUE"""),"Disagree")</f>
        <v>Disagree</v>
      </c>
      <c r="AT295" s="1" t="str">
        <f ca="1">IFERROR(__xludf.DUMMYFUNCTION("""COMPUTED_VALUE"""),"Agree")</f>
        <v>Agree</v>
      </c>
      <c r="AU295" s="1" t="str">
        <f ca="1">IFERROR(__xludf.DUMMYFUNCTION("""COMPUTED_VALUE"""),"Strongly Disagree")</f>
        <v>Strongly Disagree</v>
      </c>
      <c r="AV295" s="1" t="str">
        <f ca="1">IFERROR(__xludf.DUMMYFUNCTION("""COMPUTED_VALUE"""),"Strongly Disagree")</f>
        <v>Strongly Disagree</v>
      </c>
      <c r="AW295" s="1" t="str">
        <f ca="1">IFERROR(__xludf.DUMMYFUNCTION("""COMPUTED_VALUE"""),"Strongly Disagree")</f>
        <v>Strongly Disagree</v>
      </c>
      <c r="AX295" s="1" t="str">
        <f ca="1">IFERROR(__xludf.DUMMYFUNCTION("""COMPUTED_VALUE"""),"Strongly Disagree")</f>
        <v>Strongly Disagree</v>
      </c>
      <c r="AY295" s="1" t="str">
        <f ca="1">IFERROR(__xludf.DUMMYFUNCTION("""COMPUTED_VALUE"""),"Strongly Disagree")</f>
        <v>Strongly Disagree</v>
      </c>
      <c r="AZ295" s="1" t="str">
        <f ca="1">IFERROR(__xludf.DUMMYFUNCTION("""COMPUTED_VALUE"""),"Disagree")</f>
        <v>Disagree</v>
      </c>
      <c r="BA295" s="1" t="str">
        <f ca="1">IFERROR(__xludf.DUMMYFUNCTION("""COMPUTED_VALUE"""),"Agree")</f>
        <v>Agree</v>
      </c>
      <c r="BB295" s="1" t="str">
        <f ca="1">IFERROR(__xludf.DUMMYFUNCTION("""COMPUTED_VALUE"""),"Agree")</f>
        <v>Agree</v>
      </c>
      <c r="BC295" s="1" t="str">
        <f ca="1">IFERROR(__xludf.DUMMYFUNCTION("""COMPUTED_VALUE"""),"Join in Positive/ Healthy Family Activities, Exercise, Talk to others outside of the department about your hard shift, Participate in Healthy Recreation/Hobbies, Talk to only those inside the department about your hard shift")</f>
        <v>Join in Positive/ Healthy Family Activities, Exercise, Talk to others outside of the department about your hard shift, Participate in Healthy Recreation/Hobbies, Talk to only those inside the department about your hard shift</v>
      </c>
      <c r="BD295" s="1" t="str">
        <f ca="1">IFERROR(__xludf.DUMMYFUNCTION("""COMPUTED_VALUE"""),"Never")</f>
        <v>Never</v>
      </c>
      <c r="BF295" s="1">
        <f t="shared" ca="1" si="0"/>
        <v>1</v>
      </c>
      <c r="BG295" s="7">
        <f t="shared" ca="1" si="1"/>
        <v>1</v>
      </c>
      <c r="BH295" s="1">
        <f t="shared" ca="1" si="2"/>
        <v>2</v>
      </c>
      <c r="BI295" s="10">
        <f t="shared" ca="1" si="3"/>
        <v>2</v>
      </c>
      <c r="BJ295" s="10">
        <f t="shared" ca="1" si="4"/>
        <v>3</v>
      </c>
      <c r="BK295" s="10">
        <f t="shared" ca="1" si="5"/>
        <v>3</v>
      </c>
      <c r="BL295" s="10">
        <f t="shared" ref="BL295:BM295" ca="1" si="1758">IF(I295="Yes",1,IF(I295="No",2))</f>
        <v>1</v>
      </c>
      <c r="BM295" s="10">
        <f t="shared" ca="1" si="1758"/>
        <v>1</v>
      </c>
      <c r="BN295" s="10">
        <f t="shared" ca="1" si="7"/>
        <v>3</v>
      </c>
      <c r="BO295" s="10">
        <f t="shared" ref="BO295:BP295" ca="1" si="1759">IF(L295="Strongly Disagree",1,IF(L295="Disagree",2,IF(L295="Neutral",3,IF(L295="Agree",4,IF(L295="Strongly Agree",5)))))</f>
        <v>4</v>
      </c>
      <c r="BP295" s="10">
        <f t="shared" ca="1" si="1759"/>
        <v>4</v>
      </c>
      <c r="BQ295" s="10">
        <f t="shared" ca="1" si="9"/>
        <v>4</v>
      </c>
      <c r="BR295" s="1">
        <f t="shared" ca="1" si="10"/>
        <v>4</v>
      </c>
      <c r="BS295" s="10">
        <f t="shared" ref="BS295:CB295" ca="1" si="1760">IF(P295="Not at all",1,IF(P295="A little bit",2,IF(P295="Moderately",3,IF(P295="Quite a bit",4,IF(P295="Extremely",5)))))</f>
        <v>4</v>
      </c>
      <c r="BT295" s="10">
        <f t="shared" ca="1" si="1760"/>
        <v>4</v>
      </c>
      <c r="BU295" s="10">
        <f t="shared" ca="1" si="1760"/>
        <v>5</v>
      </c>
      <c r="BV295" s="10">
        <f t="shared" ca="1" si="1760"/>
        <v>4</v>
      </c>
      <c r="BW295" s="10">
        <f t="shared" ca="1" si="1760"/>
        <v>4</v>
      </c>
      <c r="BX295" s="10">
        <f t="shared" ca="1" si="1760"/>
        <v>5</v>
      </c>
      <c r="BY295" s="10">
        <f t="shared" ca="1" si="1760"/>
        <v>5</v>
      </c>
      <c r="BZ295" s="10">
        <f t="shared" ca="1" si="1760"/>
        <v>5</v>
      </c>
      <c r="CA295" s="10">
        <f t="shared" ca="1" si="1760"/>
        <v>5</v>
      </c>
      <c r="CB295" s="10">
        <f t="shared" ca="1" si="1760"/>
        <v>5</v>
      </c>
      <c r="CC295" s="10">
        <f t="shared" ca="1" si="12"/>
        <v>3</v>
      </c>
      <c r="CD295" s="10">
        <f t="shared" ref="CD295:CH295" ca="1" si="1761">IF(AA295="Not at all",1,IF(AA295="A little bit",2,IF(AA295="Moderately",3,IF(AA295="Quite a bit",4,IF(AA295="Extremely",5)))))</f>
        <v>4</v>
      </c>
      <c r="CE295" s="10">
        <f t="shared" ca="1" si="1761"/>
        <v>4</v>
      </c>
      <c r="CF295" s="10">
        <f t="shared" ca="1" si="1761"/>
        <v>4</v>
      </c>
      <c r="CG295" s="10">
        <f t="shared" ca="1" si="1761"/>
        <v>1</v>
      </c>
      <c r="CH295" s="10">
        <f t="shared" ca="1" si="1761"/>
        <v>2</v>
      </c>
      <c r="CI295" s="10">
        <f t="shared" ref="CI295:CT295" ca="1" si="1762">IF(AF295="Never",1,IF(AF295="Rarely",2,IF(AF295="Sometimes",3,IF(AF295="Often",4,IF(AF295="Very Often",5)))))</f>
        <v>4</v>
      </c>
      <c r="CJ295" s="10">
        <f t="shared" ca="1" si="1762"/>
        <v>4</v>
      </c>
      <c r="CK295" s="10">
        <f t="shared" ca="1" si="1762"/>
        <v>2</v>
      </c>
      <c r="CL295" s="10">
        <f t="shared" ca="1" si="1762"/>
        <v>2</v>
      </c>
      <c r="CM295" s="10">
        <f t="shared" ca="1" si="1762"/>
        <v>1</v>
      </c>
      <c r="CN295" s="10">
        <f t="shared" ca="1" si="1762"/>
        <v>2</v>
      </c>
      <c r="CO295" s="10">
        <f t="shared" ca="1" si="1762"/>
        <v>3</v>
      </c>
      <c r="CP295" s="10">
        <f t="shared" ca="1" si="1762"/>
        <v>1</v>
      </c>
      <c r="CQ295" s="10">
        <f t="shared" ca="1" si="1762"/>
        <v>2</v>
      </c>
      <c r="CR295" s="10">
        <f t="shared" ca="1" si="1762"/>
        <v>1</v>
      </c>
      <c r="CS295" s="10">
        <f t="shared" ca="1" si="1762"/>
        <v>1</v>
      </c>
      <c r="CT295" s="10">
        <f t="shared" ca="1" si="1762"/>
        <v>1</v>
      </c>
      <c r="CU295" s="10">
        <f t="shared" ca="1" si="15"/>
        <v>1</v>
      </c>
      <c r="CV295" s="1">
        <f t="shared" ref="CV295:DE295" ca="1" si="1763">IF(AS295="Strongly Disagree",1,IF(AS295="Disagree",2,IF(AS295="Neutral",3,IF(AS295="Agree",4,IF(AS295="Strongly Agree",5)))))</f>
        <v>2</v>
      </c>
      <c r="CW295" s="1">
        <f t="shared" ca="1" si="1763"/>
        <v>4</v>
      </c>
      <c r="CX295" s="1">
        <f t="shared" ca="1" si="1763"/>
        <v>1</v>
      </c>
      <c r="CY295" s="1">
        <f t="shared" ca="1" si="1763"/>
        <v>1</v>
      </c>
      <c r="CZ295" s="1">
        <f t="shared" ca="1" si="1763"/>
        <v>1</v>
      </c>
      <c r="DA295" s="1">
        <f t="shared" ca="1" si="1763"/>
        <v>1</v>
      </c>
      <c r="DB295" s="1">
        <f t="shared" ca="1" si="1763"/>
        <v>1</v>
      </c>
      <c r="DC295" s="1">
        <f t="shared" ca="1" si="1763"/>
        <v>2</v>
      </c>
      <c r="DD295" s="1">
        <f t="shared" ca="1" si="1763"/>
        <v>4</v>
      </c>
      <c r="DE295" s="1">
        <f t="shared" ca="1" si="1763"/>
        <v>4</v>
      </c>
      <c r="DG295" s="1">
        <f t="shared" ca="1" si="17"/>
        <v>1</v>
      </c>
    </row>
    <row r="296" spans="1:111" ht="15">
      <c r="A296" s="8">
        <f ca="1">IFERROR(__xludf.DUMMYFUNCTION("""COMPUTED_VALUE"""),43815.8111498148)</f>
        <v>43815.811149814799</v>
      </c>
      <c r="B296" s="1" t="str">
        <f ca="1">IFERROR(__xludf.DUMMYFUNCTION("""COMPUTED_VALUE"""),"Yes")</f>
        <v>Yes</v>
      </c>
      <c r="C296" s="3" t="str">
        <f ca="1">IFERROR(__xludf.DUMMYFUNCTION("""COMPUTED_VALUE"""),"Sworn Officer")</f>
        <v>Sworn Officer</v>
      </c>
      <c r="D296" s="1" t="str">
        <f ca="1">IFERROR(__xludf.DUMMYFUNCTION("""COMPUTED_VALUE"""),"1-6 years")</f>
        <v>1-6 years</v>
      </c>
      <c r="E296" s="1" t="str">
        <f ca="1">IFERROR(__xludf.DUMMYFUNCTION("""COMPUTED_VALUE"""),"Moderately")</f>
        <v>Moderately</v>
      </c>
      <c r="F296" s="1" t="str">
        <f ca="1">IFERROR(__xludf.DUMMYFUNCTION("""COMPUTED_VALUE"""),"Yes")</f>
        <v>Yes</v>
      </c>
      <c r="G296" s="1" t="str">
        <f ca="1">IFERROR(__xludf.DUMMYFUNCTION("""COMPUTED_VALUE"""),"Sometimes")</f>
        <v>Sometimes</v>
      </c>
      <c r="H296" s="1" t="str">
        <f ca="1">IFERROR(__xludf.DUMMYFUNCTION("""COMPUTED_VALUE"""),"Moderately")</f>
        <v>Moderately</v>
      </c>
      <c r="I296" s="1" t="str">
        <f ca="1">IFERROR(__xludf.DUMMYFUNCTION("""COMPUTED_VALUE"""),"Yes")</f>
        <v>Yes</v>
      </c>
      <c r="J296" s="1" t="str">
        <f ca="1">IFERROR(__xludf.DUMMYFUNCTION("""COMPUTED_VALUE"""),"Yes")</f>
        <v>Yes</v>
      </c>
      <c r="K296" s="1" t="str">
        <f ca="1">IFERROR(__xludf.DUMMYFUNCTION("""COMPUTED_VALUE"""),"Sometimes")</f>
        <v>Sometimes</v>
      </c>
      <c r="L296" s="1" t="str">
        <f ca="1">IFERROR(__xludf.DUMMYFUNCTION("""COMPUTED_VALUE"""),"Neutral")</f>
        <v>Neutral</v>
      </c>
      <c r="M296" s="1" t="str">
        <f ca="1">IFERROR(__xludf.DUMMYFUNCTION("""COMPUTED_VALUE"""),"Agree")</f>
        <v>Agree</v>
      </c>
      <c r="N296" s="1" t="str">
        <f ca="1">IFERROR(__xludf.DUMMYFUNCTION("""COMPUTED_VALUE"""),"Moderately")</f>
        <v>Moderately</v>
      </c>
      <c r="O296" s="1" t="str">
        <f ca="1">IFERROR(__xludf.DUMMYFUNCTION("""COMPUTED_VALUE"""),"Neutral")</f>
        <v>Neutral</v>
      </c>
      <c r="P296" s="1" t="str">
        <f ca="1">IFERROR(__xludf.DUMMYFUNCTION("""COMPUTED_VALUE"""),"Moderately")</f>
        <v>Moderately</v>
      </c>
      <c r="Q296" s="1" t="str">
        <f ca="1">IFERROR(__xludf.DUMMYFUNCTION("""COMPUTED_VALUE"""),"Quite a bit")</f>
        <v>Quite a bit</v>
      </c>
      <c r="R296" s="1" t="str">
        <f ca="1">IFERROR(__xludf.DUMMYFUNCTION("""COMPUTED_VALUE"""),"Quite a bit")</f>
        <v>Quite a bit</v>
      </c>
      <c r="S296" s="1" t="str">
        <f ca="1">IFERROR(__xludf.DUMMYFUNCTION("""COMPUTED_VALUE"""),"Moderately")</f>
        <v>Moderately</v>
      </c>
      <c r="T296" s="1" t="str">
        <f ca="1">IFERROR(__xludf.DUMMYFUNCTION("""COMPUTED_VALUE"""),"Moderately")</f>
        <v>Moderately</v>
      </c>
      <c r="U296" s="1" t="str">
        <f ca="1">IFERROR(__xludf.DUMMYFUNCTION("""COMPUTED_VALUE"""),"Extremely")</f>
        <v>Extremely</v>
      </c>
      <c r="V296" s="1" t="str">
        <f ca="1">IFERROR(__xludf.DUMMYFUNCTION("""COMPUTED_VALUE"""),"Extremely")</f>
        <v>Extremely</v>
      </c>
      <c r="W296" s="1" t="str">
        <f ca="1">IFERROR(__xludf.DUMMYFUNCTION("""COMPUTED_VALUE"""),"Extremely")</f>
        <v>Extremely</v>
      </c>
      <c r="X296" s="1" t="str">
        <f ca="1">IFERROR(__xludf.DUMMYFUNCTION("""COMPUTED_VALUE"""),"Quite a bit")</f>
        <v>Quite a bit</v>
      </c>
      <c r="Y296" s="1" t="str">
        <f ca="1">IFERROR(__xludf.DUMMYFUNCTION("""COMPUTED_VALUE"""),"Quite a bit")</f>
        <v>Quite a bit</v>
      </c>
      <c r="Z296" s="1" t="str">
        <f ca="1">IFERROR(__xludf.DUMMYFUNCTION("""COMPUTED_VALUE"""),"Not at all")</f>
        <v>Not at all</v>
      </c>
      <c r="AA296" s="1" t="str">
        <f ca="1">IFERROR(__xludf.DUMMYFUNCTION("""COMPUTED_VALUE"""),"Not at all")</f>
        <v>Not at all</v>
      </c>
      <c r="AB296" s="1" t="str">
        <f ca="1">IFERROR(__xludf.DUMMYFUNCTION("""COMPUTED_VALUE"""),"Moderately")</f>
        <v>Moderately</v>
      </c>
      <c r="AC296" s="1" t="str">
        <f ca="1">IFERROR(__xludf.DUMMYFUNCTION("""COMPUTED_VALUE"""),"Moderately")</f>
        <v>Moderately</v>
      </c>
      <c r="AD296" s="1" t="str">
        <f ca="1">IFERROR(__xludf.DUMMYFUNCTION("""COMPUTED_VALUE"""),"Not at all")</f>
        <v>Not at all</v>
      </c>
      <c r="AE296" s="1" t="str">
        <f ca="1">IFERROR(__xludf.DUMMYFUNCTION("""COMPUTED_VALUE"""),"A little bit")</f>
        <v>A little bit</v>
      </c>
      <c r="AF296" s="1" t="str">
        <f ca="1">IFERROR(__xludf.DUMMYFUNCTION("""COMPUTED_VALUE"""),"Sometimes")</f>
        <v>Sometimes</v>
      </c>
      <c r="AG296" s="1" t="str">
        <f ca="1">IFERROR(__xludf.DUMMYFUNCTION("""COMPUTED_VALUE"""),"Very Often")</f>
        <v>Very Often</v>
      </c>
      <c r="AH296" s="1" t="str">
        <f ca="1">IFERROR(__xludf.DUMMYFUNCTION("""COMPUTED_VALUE"""),"Sometimes")</f>
        <v>Sometimes</v>
      </c>
      <c r="AI296" s="1" t="str">
        <f ca="1">IFERROR(__xludf.DUMMYFUNCTION("""COMPUTED_VALUE"""),"Sometimes")</f>
        <v>Sometimes</v>
      </c>
      <c r="AJ296" s="1" t="str">
        <f ca="1">IFERROR(__xludf.DUMMYFUNCTION("""COMPUTED_VALUE"""),"Rarely")</f>
        <v>Rarely</v>
      </c>
      <c r="AK296" s="1" t="str">
        <f ca="1">IFERROR(__xludf.DUMMYFUNCTION("""COMPUTED_VALUE"""),"Sometimes")</f>
        <v>Sometimes</v>
      </c>
      <c r="AL296" s="1" t="str">
        <f ca="1">IFERROR(__xludf.DUMMYFUNCTION("""COMPUTED_VALUE"""),"Rarely")</f>
        <v>Rarely</v>
      </c>
      <c r="AM296" s="1" t="str">
        <f ca="1">IFERROR(__xludf.DUMMYFUNCTION("""COMPUTED_VALUE"""),"Rarely")</f>
        <v>Rarely</v>
      </c>
      <c r="AN296" s="1" t="str">
        <f ca="1">IFERROR(__xludf.DUMMYFUNCTION("""COMPUTED_VALUE"""),"Rarely")</f>
        <v>Rarely</v>
      </c>
      <c r="AO296" s="1" t="str">
        <f ca="1">IFERROR(__xludf.DUMMYFUNCTION("""COMPUTED_VALUE"""),"Never")</f>
        <v>Never</v>
      </c>
      <c r="AP296" s="1" t="str">
        <f ca="1">IFERROR(__xludf.DUMMYFUNCTION("""COMPUTED_VALUE"""),"Rarely")</f>
        <v>Rarely</v>
      </c>
      <c r="AQ296" s="1" t="str">
        <f ca="1">IFERROR(__xludf.DUMMYFUNCTION("""COMPUTED_VALUE"""),"Never")</f>
        <v>Never</v>
      </c>
      <c r="AR296" s="1" t="str">
        <f ca="1">IFERROR(__xludf.DUMMYFUNCTION("""COMPUTED_VALUE"""),"Never")</f>
        <v>Never</v>
      </c>
      <c r="AS296" s="1" t="str">
        <f ca="1">IFERROR(__xludf.DUMMYFUNCTION("""COMPUTED_VALUE"""),"Agree")</f>
        <v>Agree</v>
      </c>
      <c r="AT296" s="1" t="str">
        <f ca="1">IFERROR(__xludf.DUMMYFUNCTION("""COMPUTED_VALUE"""),"Neutral")</f>
        <v>Neutral</v>
      </c>
      <c r="AU296" s="1" t="str">
        <f ca="1">IFERROR(__xludf.DUMMYFUNCTION("""COMPUTED_VALUE"""),"Neutral")</f>
        <v>Neutral</v>
      </c>
      <c r="AV296" s="1" t="str">
        <f ca="1">IFERROR(__xludf.DUMMYFUNCTION("""COMPUTED_VALUE"""),"Strongly Disagree")</f>
        <v>Strongly Disagree</v>
      </c>
      <c r="AW296" s="1" t="str">
        <f ca="1">IFERROR(__xludf.DUMMYFUNCTION("""COMPUTED_VALUE"""),"Disagree")</f>
        <v>Disagree</v>
      </c>
      <c r="AX296" s="1" t="str">
        <f ca="1">IFERROR(__xludf.DUMMYFUNCTION("""COMPUTED_VALUE"""),"Disagree")</f>
        <v>Disagree</v>
      </c>
      <c r="AY296" s="1" t="str">
        <f ca="1">IFERROR(__xludf.DUMMYFUNCTION("""COMPUTED_VALUE"""),"Neutral")</f>
        <v>Neutral</v>
      </c>
      <c r="AZ296" s="1" t="str">
        <f ca="1">IFERROR(__xludf.DUMMYFUNCTION("""COMPUTED_VALUE"""),"Neutral")</f>
        <v>Neutral</v>
      </c>
      <c r="BA296" s="1" t="str">
        <f ca="1">IFERROR(__xludf.DUMMYFUNCTION("""COMPUTED_VALUE"""),"Neutral")</f>
        <v>Neutral</v>
      </c>
      <c r="BB296" s="1" t="str">
        <f ca="1">IFERROR(__xludf.DUMMYFUNCTION("""COMPUTED_VALUE"""),"Neutral")</f>
        <v>Neutral</v>
      </c>
      <c r="BC296" s="1" t="str">
        <f ca="1">IFERROR(__xludf.DUMMYFUNCTION("""COMPUTED_VALUE"""),"")</f>
        <v/>
      </c>
      <c r="BD296" s="1" t="str">
        <f ca="1">IFERROR(__xludf.DUMMYFUNCTION("""COMPUTED_VALUE"""),"Never")</f>
        <v>Never</v>
      </c>
      <c r="BF296" s="1">
        <f t="shared" ca="1" si="0"/>
        <v>1</v>
      </c>
      <c r="BG296" s="7">
        <f t="shared" ca="1" si="1"/>
        <v>1</v>
      </c>
      <c r="BH296" s="1">
        <f t="shared" ca="1" si="2"/>
        <v>3</v>
      </c>
      <c r="BI296" s="10">
        <f t="shared" ca="1" si="3"/>
        <v>1</v>
      </c>
      <c r="BJ296" s="10">
        <f t="shared" ca="1" si="4"/>
        <v>3</v>
      </c>
      <c r="BK296" s="10">
        <f t="shared" ca="1" si="5"/>
        <v>3</v>
      </c>
      <c r="BL296" s="10">
        <f t="shared" ref="BL296:BM296" ca="1" si="1764">IF(I296="Yes",1,IF(I296="No",2))</f>
        <v>1</v>
      </c>
      <c r="BM296" s="10">
        <f t="shared" ca="1" si="1764"/>
        <v>1</v>
      </c>
      <c r="BN296" s="10">
        <f t="shared" ca="1" si="7"/>
        <v>3</v>
      </c>
      <c r="BO296" s="10">
        <f t="shared" ref="BO296:BP296" ca="1" si="1765">IF(L296="Strongly Disagree",1,IF(L296="Disagree",2,IF(L296="Neutral",3,IF(L296="Agree",4,IF(L296="Strongly Agree",5)))))</f>
        <v>3</v>
      </c>
      <c r="BP296" s="10">
        <f t="shared" ca="1" si="1765"/>
        <v>4</v>
      </c>
      <c r="BQ296" s="10">
        <f t="shared" ca="1" si="9"/>
        <v>3</v>
      </c>
      <c r="BR296" s="1">
        <f t="shared" ca="1" si="10"/>
        <v>3</v>
      </c>
      <c r="BS296" s="10">
        <f t="shared" ref="BS296:CB296" ca="1" si="1766">IF(P296="Not at all",1,IF(P296="A little bit",2,IF(P296="Moderately",3,IF(P296="Quite a bit",4,IF(P296="Extremely",5)))))</f>
        <v>3</v>
      </c>
      <c r="BT296" s="10">
        <f t="shared" ca="1" si="1766"/>
        <v>4</v>
      </c>
      <c r="BU296" s="10">
        <f t="shared" ca="1" si="1766"/>
        <v>4</v>
      </c>
      <c r="BV296" s="10">
        <f t="shared" ca="1" si="1766"/>
        <v>3</v>
      </c>
      <c r="BW296" s="10">
        <f t="shared" ca="1" si="1766"/>
        <v>3</v>
      </c>
      <c r="BX296" s="10">
        <f t="shared" ca="1" si="1766"/>
        <v>5</v>
      </c>
      <c r="BY296" s="10">
        <f t="shared" ca="1" si="1766"/>
        <v>5</v>
      </c>
      <c r="BZ296" s="10">
        <f t="shared" ca="1" si="1766"/>
        <v>5</v>
      </c>
      <c r="CA296" s="10">
        <f t="shared" ca="1" si="1766"/>
        <v>4</v>
      </c>
      <c r="CB296" s="10">
        <f t="shared" ca="1" si="1766"/>
        <v>4</v>
      </c>
      <c r="CC296" s="10">
        <f t="shared" ca="1" si="12"/>
        <v>4</v>
      </c>
      <c r="CD296" s="10">
        <f t="shared" ref="CD296:CH296" ca="1" si="1767">IF(AA296="Not at all",1,IF(AA296="A little bit",2,IF(AA296="Moderately",3,IF(AA296="Quite a bit",4,IF(AA296="Extremely",5)))))</f>
        <v>1</v>
      </c>
      <c r="CE296" s="10">
        <f t="shared" ca="1" si="1767"/>
        <v>3</v>
      </c>
      <c r="CF296" s="10">
        <f t="shared" ca="1" si="1767"/>
        <v>3</v>
      </c>
      <c r="CG296" s="10">
        <f t="shared" ca="1" si="1767"/>
        <v>1</v>
      </c>
      <c r="CH296" s="10">
        <f t="shared" ca="1" si="1767"/>
        <v>2</v>
      </c>
      <c r="CI296" s="10">
        <f t="shared" ref="CI296:CT296" ca="1" si="1768">IF(AF296="Never",1,IF(AF296="Rarely",2,IF(AF296="Sometimes",3,IF(AF296="Often",4,IF(AF296="Very Often",5)))))</f>
        <v>3</v>
      </c>
      <c r="CJ296" s="10">
        <f t="shared" ca="1" si="1768"/>
        <v>5</v>
      </c>
      <c r="CK296" s="10">
        <f t="shared" ca="1" si="1768"/>
        <v>3</v>
      </c>
      <c r="CL296" s="10">
        <f t="shared" ca="1" si="1768"/>
        <v>3</v>
      </c>
      <c r="CM296" s="10">
        <f t="shared" ca="1" si="1768"/>
        <v>2</v>
      </c>
      <c r="CN296" s="10">
        <f t="shared" ca="1" si="1768"/>
        <v>3</v>
      </c>
      <c r="CO296" s="10">
        <f t="shared" ca="1" si="1768"/>
        <v>2</v>
      </c>
      <c r="CP296" s="10">
        <f t="shared" ca="1" si="1768"/>
        <v>2</v>
      </c>
      <c r="CQ296" s="10">
        <f t="shared" ca="1" si="1768"/>
        <v>2</v>
      </c>
      <c r="CR296" s="10">
        <f t="shared" ca="1" si="1768"/>
        <v>1</v>
      </c>
      <c r="CS296" s="10">
        <f t="shared" ca="1" si="1768"/>
        <v>2</v>
      </c>
      <c r="CT296" s="10">
        <f t="shared" ca="1" si="1768"/>
        <v>1</v>
      </c>
      <c r="CU296" s="10">
        <f t="shared" ca="1" si="15"/>
        <v>1</v>
      </c>
      <c r="CV296" s="1">
        <f t="shared" ref="CV296:DE296" ca="1" si="1769">IF(AS296="Strongly Disagree",1,IF(AS296="Disagree",2,IF(AS296="Neutral",3,IF(AS296="Agree",4,IF(AS296="Strongly Agree",5)))))</f>
        <v>4</v>
      </c>
      <c r="CW296" s="1">
        <f t="shared" ca="1" si="1769"/>
        <v>3</v>
      </c>
      <c r="CX296" s="1">
        <f t="shared" ca="1" si="1769"/>
        <v>3</v>
      </c>
      <c r="CY296" s="1">
        <f t="shared" ca="1" si="1769"/>
        <v>1</v>
      </c>
      <c r="CZ296" s="1">
        <f t="shared" ca="1" si="1769"/>
        <v>2</v>
      </c>
      <c r="DA296" s="1">
        <f t="shared" ca="1" si="1769"/>
        <v>2</v>
      </c>
      <c r="DB296" s="1">
        <f t="shared" ca="1" si="1769"/>
        <v>3</v>
      </c>
      <c r="DC296" s="1">
        <f t="shared" ca="1" si="1769"/>
        <v>3</v>
      </c>
      <c r="DD296" s="1">
        <f t="shared" ca="1" si="1769"/>
        <v>3</v>
      </c>
      <c r="DE296" s="1">
        <f t="shared" ca="1" si="1769"/>
        <v>3</v>
      </c>
      <c r="DG296" s="1">
        <f t="shared" ca="1" si="17"/>
        <v>1</v>
      </c>
    </row>
    <row r="297" spans="1:111" ht="15">
      <c r="A297" s="8">
        <f ca="1">IFERROR(__xludf.DUMMYFUNCTION("""COMPUTED_VALUE"""),43815.8338700463)</f>
        <v>43815.833870046299</v>
      </c>
      <c r="B297" s="1" t="str">
        <f ca="1">IFERROR(__xludf.DUMMYFUNCTION("""COMPUTED_VALUE"""),"Yes")</f>
        <v>Yes</v>
      </c>
      <c r="C297" s="3" t="str">
        <f ca="1">IFERROR(__xludf.DUMMYFUNCTION("""COMPUTED_VALUE"""),"Law Enforcement Professional  (Dispatch or other Civilian Department Member )")</f>
        <v>Law Enforcement Professional  (Dispatch or other Civilian Department Member )</v>
      </c>
      <c r="D297" s="1" t="str">
        <f ca="1">IFERROR(__xludf.DUMMYFUNCTION("""COMPUTED_VALUE"""),"14-20 years")</f>
        <v>14-20 years</v>
      </c>
      <c r="E297" s="1" t="str">
        <f ca="1">IFERROR(__xludf.DUMMYFUNCTION("""COMPUTED_VALUE"""),"Moderately")</f>
        <v>Moderately</v>
      </c>
      <c r="F297" s="1" t="str">
        <f ca="1">IFERROR(__xludf.DUMMYFUNCTION("""COMPUTED_VALUE"""),"No")</f>
        <v>No</v>
      </c>
      <c r="G297" s="1" t="str">
        <f ca="1">IFERROR(__xludf.DUMMYFUNCTION("""COMPUTED_VALUE"""),"Rarely")</f>
        <v>Rarely</v>
      </c>
      <c r="H297" s="1" t="str">
        <f ca="1">IFERROR(__xludf.DUMMYFUNCTION("""COMPUTED_VALUE"""),"Moderately")</f>
        <v>Moderately</v>
      </c>
      <c r="I297" s="1" t="str">
        <f ca="1">IFERROR(__xludf.DUMMYFUNCTION("""COMPUTED_VALUE"""),"")</f>
        <v/>
      </c>
      <c r="J297" s="1" t="str">
        <f ca="1">IFERROR(__xludf.DUMMYFUNCTION("""COMPUTED_VALUE"""),"Yes")</f>
        <v>Yes</v>
      </c>
      <c r="K297" s="1" t="str">
        <f ca="1">IFERROR(__xludf.DUMMYFUNCTION("""COMPUTED_VALUE"""),"Rarely")</f>
        <v>Rarely</v>
      </c>
      <c r="L297" s="1" t="str">
        <f ca="1">IFERROR(__xludf.DUMMYFUNCTION("""COMPUTED_VALUE"""),"Neutral")</f>
        <v>Neutral</v>
      </c>
      <c r="M297" s="1" t="str">
        <f ca="1">IFERROR(__xludf.DUMMYFUNCTION("""COMPUTED_VALUE"""),"Disagree")</f>
        <v>Disagree</v>
      </c>
      <c r="N297" s="1" t="str">
        <f ca="1">IFERROR(__xludf.DUMMYFUNCTION("""COMPUTED_VALUE"""),"Not at all")</f>
        <v>Not at all</v>
      </c>
      <c r="O297" s="1" t="str">
        <f ca="1">IFERROR(__xludf.DUMMYFUNCTION("""COMPUTED_VALUE"""),"Neutral")</f>
        <v>Neutral</v>
      </c>
      <c r="P297" s="1" t="str">
        <f ca="1">IFERROR(__xludf.DUMMYFUNCTION("""COMPUTED_VALUE"""),"A little bit")</f>
        <v>A little bit</v>
      </c>
      <c r="Q297" s="1" t="str">
        <f ca="1">IFERROR(__xludf.DUMMYFUNCTION("""COMPUTED_VALUE"""),"Moderately")</f>
        <v>Moderately</v>
      </c>
      <c r="R297" s="1" t="str">
        <f ca="1">IFERROR(__xludf.DUMMYFUNCTION("""COMPUTED_VALUE"""),"Moderately")</f>
        <v>Moderately</v>
      </c>
      <c r="S297" s="1" t="str">
        <f ca="1">IFERROR(__xludf.DUMMYFUNCTION("""COMPUTED_VALUE"""),"A little bit")</f>
        <v>A little bit</v>
      </c>
      <c r="T297" s="1" t="str">
        <f ca="1">IFERROR(__xludf.DUMMYFUNCTION("""COMPUTED_VALUE"""),"A little bit")</f>
        <v>A little bit</v>
      </c>
      <c r="U297" s="1" t="str">
        <f ca="1">IFERROR(__xludf.DUMMYFUNCTION("""COMPUTED_VALUE"""),"A little bit")</f>
        <v>A little bit</v>
      </c>
      <c r="V297" s="1" t="str">
        <f ca="1">IFERROR(__xludf.DUMMYFUNCTION("""COMPUTED_VALUE"""),"Moderately")</f>
        <v>Moderately</v>
      </c>
      <c r="W297" s="1" t="str">
        <f ca="1">IFERROR(__xludf.DUMMYFUNCTION("""COMPUTED_VALUE"""),"A little bit")</f>
        <v>A little bit</v>
      </c>
      <c r="X297" s="1" t="str">
        <f ca="1">IFERROR(__xludf.DUMMYFUNCTION("""COMPUTED_VALUE"""),"A little bit")</f>
        <v>A little bit</v>
      </c>
      <c r="Y297" s="1" t="str">
        <f ca="1">IFERROR(__xludf.DUMMYFUNCTION("""COMPUTED_VALUE"""),"Moderately")</f>
        <v>Moderately</v>
      </c>
      <c r="Z297" s="1" t="str">
        <f ca="1">IFERROR(__xludf.DUMMYFUNCTION("""COMPUTED_VALUE"""),"Both")</f>
        <v>Both</v>
      </c>
      <c r="AA297" s="1" t="str">
        <f ca="1">IFERROR(__xludf.DUMMYFUNCTION("""COMPUTED_VALUE"""),"Moderately")</f>
        <v>Moderately</v>
      </c>
      <c r="AB297" s="1" t="str">
        <f ca="1">IFERROR(__xludf.DUMMYFUNCTION("""COMPUTED_VALUE"""),"Quite a bit")</f>
        <v>Quite a bit</v>
      </c>
      <c r="AC297" s="1" t="str">
        <f ca="1">IFERROR(__xludf.DUMMYFUNCTION("""COMPUTED_VALUE"""),"Quite a bit")</f>
        <v>Quite a bit</v>
      </c>
      <c r="AD297" s="1" t="str">
        <f ca="1">IFERROR(__xludf.DUMMYFUNCTION("""COMPUTED_VALUE"""),"A little bit")</f>
        <v>A little bit</v>
      </c>
      <c r="AE297" s="1" t="str">
        <f ca="1">IFERROR(__xludf.DUMMYFUNCTION("""COMPUTED_VALUE"""),"A little bit")</f>
        <v>A little bit</v>
      </c>
      <c r="AF297" s="1" t="str">
        <f ca="1">IFERROR(__xludf.DUMMYFUNCTION("""COMPUTED_VALUE"""),"Sometimes")</f>
        <v>Sometimes</v>
      </c>
      <c r="AG297" s="1" t="str">
        <f ca="1">IFERROR(__xludf.DUMMYFUNCTION("""COMPUTED_VALUE"""),"Often")</f>
        <v>Often</v>
      </c>
      <c r="AH297" s="1" t="str">
        <f ca="1">IFERROR(__xludf.DUMMYFUNCTION("""COMPUTED_VALUE"""),"Rarely")</f>
        <v>Rarely</v>
      </c>
      <c r="AI297" s="1" t="str">
        <f ca="1">IFERROR(__xludf.DUMMYFUNCTION("""COMPUTED_VALUE"""),"Rarely")</f>
        <v>Rarely</v>
      </c>
      <c r="AJ297" s="1" t="str">
        <f ca="1">IFERROR(__xludf.DUMMYFUNCTION("""COMPUTED_VALUE"""),"Sometimes")</f>
        <v>Sometimes</v>
      </c>
      <c r="AK297" s="1" t="str">
        <f ca="1">IFERROR(__xludf.DUMMYFUNCTION("""COMPUTED_VALUE"""),"Rarely")</f>
        <v>Rarely</v>
      </c>
      <c r="AL297" s="1" t="str">
        <f ca="1">IFERROR(__xludf.DUMMYFUNCTION("""COMPUTED_VALUE"""),"Rarely")</f>
        <v>Rarely</v>
      </c>
      <c r="AM297" s="1" t="str">
        <f ca="1">IFERROR(__xludf.DUMMYFUNCTION("""COMPUTED_VALUE"""),"Never")</f>
        <v>Never</v>
      </c>
      <c r="AN297" s="1" t="str">
        <f ca="1">IFERROR(__xludf.DUMMYFUNCTION("""COMPUTED_VALUE"""),"Rarely")</f>
        <v>Rarely</v>
      </c>
      <c r="AO297" s="1" t="str">
        <f ca="1">IFERROR(__xludf.DUMMYFUNCTION("""COMPUTED_VALUE"""),"Never")</f>
        <v>Never</v>
      </c>
      <c r="AP297" s="1" t="str">
        <f ca="1">IFERROR(__xludf.DUMMYFUNCTION("""COMPUTED_VALUE"""),"Never")</f>
        <v>Never</v>
      </c>
      <c r="AQ297" s="1" t="str">
        <f ca="1">IFERROR(__xludf.DUMMYFUNCTION("""COMPUTED_VALUE"""),"Never")</f>
        <v>Never</v>
      </c>
      <c r="AR297" s="1" t="str">
        <f ca="1">IFERROR(__xludf.DUMMYFUNCTION("""COMPUTED_VALUE"""),"Never")</f>
        <v>Never</v>
      </c>
      <c r="AS297" s="1" t="str">
        <f ca="1">IFERROR(__xludf.DUMMYFUNCTION("""COMPUTED_VALUE"""),"Neutral")</f>
        <v>Neutral</v>
      </c>
      <c r="AT297" s="1" t="str">
        <f ca="1">IFERROR(__xludf.DUMMYFUNCTION("""COMPUTED_VALUE"""),"Disagree")</f>
        <v>Disagree</v>
      </c>
      <c r="AU297" s="1" t="str">
        <f ca="1">IFERROR(__xludf.DUMMYFUNCTION("""COMPUTED_VALUE"""),"Agree")</f>
        <v>Agree</v>
      </c>
      <c r="AV297" s="1" t="str">
        <f ca="1">IFERROR(__xludf.DUMMYFUNCTION("""COMPUTED_VALUE"""),"Disagree")</f>
        <v>Disagree</v>
      </c>
      <c r="AW297" s="1" t="str">
        <f ca="1">IFERROR(__xludf.DUMMYFUNCTION("""COMPUTED_VALUE"""),"Neutral")</f>
        <v>Neutral</v>
      </c>
      <c r="AX297" s="1" t="str">
        <f ca="1">IFERROR(__xludf.DUMMYFUNCTION("""COMPUTED_VALUE"""),"Neutral")</f>
        <v>Neutral</v>
      </c>
      <c r="AY297" s="1" t="str">
        <f ca="1">IFERROR(__xludf.DUMMYFUNCTION("""COMPUTED_VALUE"""),"Neutral")</f>
        <v>Neutral</v>
      </c>
      <c r="AZ297" s="1" t="str">
        <f ca="1">IFERROR(__xludf.DUMMYFUNCTION("""COMPUTED_VALUE"""),"Agree")</f>
        <v>Agree</v>
      </c>
      <c r="BA297" s="1" t="str">
        <f ca="1">IFERROR(__xludf.DUMMYFUNCTION("""COMPUTED_VALUE"""),"Neutral")</f>
        <v>Neutral</v>
      </c>
      <c r="BB297" s="1" t="str">
        <f ca="1">IFERROR(__xludf.DUMMYFUNCTION("""COMPUTED_VALUE"""),"Neutral")</f>
        <v>Neutral</v>
      </c>
      <c r="BC297" s="1" t="str">
        <f ca="1">IFERROR(__xludf.DUMMYFUNCTION("""COMPUTED_VALUE"""),"Isolate Yourself, Join in Positive/ Healthy Family Activities, Meditation/ Mindfulness, Participate in Healthy Recreation/Hobbies")</f>
        <v>Isolate Yourself, Join in Positive/ Healthy Family Activities, Meditation/ Mindfulness, Participate in Healthy Recreation/Hobbies</v>
      </c>
      <c r="BD297" s="1" t="str">
        <f ca="1">IFERROR(__xludf.DUMMYFUNCTION("""COMPUTED_VALUE"""),"Never")</f>
        <v>Never</v>
      </c>
      <c r="BF297" s="1">
        <f t="shared" ca="1" si="0"/>
        <v>2</v>
      </c>
      <c r="BG297" s="7">
        <f t="shared" ca="1" si="1"/>
        <v>3</v>
      </c>
      <c r="BH297" s="1">
        <f t="shared" ca="1" si="2"/>
        <v>3</v>
      </c>
      <c r="BI297" s="10">
        <f t="shared" ca="1" si="3"/>
        <v>2</v>
      </c>
      <c r="BJ297" s="10">
        <f t="shared" ca="1" si="4"/>
        <v>2</v>
      </c>
      <c r="BK297" s="10">
        <f t="shared" ca="1" si="5"/>
        <v>3</v>
      </c>
      <c r="BL297" s="10" t="b">
        <f t="shared" ref="BL297:BM297" ca="1" si="1770">IF(I297="Yes",1,IF(I297="No",2))</f>
        <v>0</v>
      </c>
      <c r="BM297" s="10">
        <f t="shared" ca="1" si="1770"/>
        <v>1</v>
      </c>
      <c r="BN297" s="10">
        <f t="shared" ca="1" si="7"/>
        <v>2</v>
      </c>
      <c r="BO297" s="10">
        <f t="shared" ref="BO297:BP297" ca="1" si="1771">IF(L297="Strongly Disagree",1,IF(L297="Disagree",2,IF(L297="Neutral",3,IF(L297="Agree",4,IF(L297="Strongly Agree",5)))))</f>
        <v>3</v>
      </c>
      <c r="BP297" s="10">
        <f t="shared" ca="1" si="1771"/>
        <v>2</v>
      </c>
      <c r="BQ297" s="10">
        <f t="shared" ca="1" si="9"/>
        <v>1</v>
      </c>
      <c r="BR297" s="1">
        <f t="shared" ca="1" si="10"/>
        <v>3</v>
      </c>
      <c r="BS297" s="10">
        <f t="shared" ref="BS297:CB297" ca="1" si="1772">IF(P297="Not at all",1,IF(P297="A little bit",2,IF(P297="Moderately",3,IF(P297="Quite a bit",4,IF(P297="Extremely",5)))))</f>
        <v>2</v>
      </c>
      <c r="BT297" s="10">
        <f t="shared" ca="1" si="1772"/>
        <v>3</v>
      </c>
      <c r="BU297" s="10">
        <f t="shared" ca="1" si="1772"/>
        <v>3</v>
      </c>
      <c r="BV297" s="10">
        <f t="shared" ca="1" si="1772"/>
        <v>2</v>
      </c>
      <c r="BW297" s="10">
        <f t="shared" ca="1" si="1772"/>
        <v>2</v>
      </c>
      <c r="BX297" s="10">
        <f t="shared" ca="1" si="1772"/>
        <v>2</v>
      </c>
      <c r="BY297" s="10">
        <f t="shared" ca="1" si="1772"/>
        <v>3</v>
      </c>
      <c r="BZ297" s="10">
        <f t="shared" ca="1" si="1772"/>
        <v>2</v>
      </c>
      <c r="CA297" s="10">
        <f t="shared" ca="1" si="1772"/>
        <v>2</v>
      </c>
      <c r="CB297" s="10">
        <f t="shared" ca="1" si="1772"/>
        <v>3</v>
      </c>
      <c r="CC297" s="10">
        <f t="shared" ca="1" si="12"/>
        <v>3</v>
      </c>
      <c r="CD297" s="10">
        <f t="shared" ref="CD297:CH297" ca="1" si="1773">IF(AA297="Not at all",1,IF(AA297="A little bit",2,IF(AA297="Moderately",3,IF(AA297="Quite a bit",4,IF(AA297="Extremely",5)))))</f>
        <v>3</v>
      </c>
      <c r="CE297" s="10">
        <f t="shared" ca="1" si="1773"/>
        <v>4</v>
      </c>
      <c r="CF297" s="10">
        <f t="shared" ca="1" si="1773"/>
        <v>4</v>
      </c>
      <c r="CG297" s="10">
        <f t="shared" ca="1" si="1773"/>
        <v>2</v>
      </c>
      <c r="CH297" s="10">
        <f t="shared" ca="1" si="1773"/>
        <v>2</v>
      </c>
      <c r="CI297" s="10">
        <f t="shared" ref="CI297:CT297" ca="1" si="1774">IF(AF297="Never",1,IF(AF297="Rarely",2,IF(AF297="Sometimes",3,IF(AF297="Often",4,IF(AF297="Very Often",5)))))</f>
        <v>3</v>
      </c>
      <c r="CJ297" s="10">
        <f t="shared" ca="1" si="1774"/>
        <v>4</v>
      </c>
      <c r="CK297" s="10">
        <f t="shared" ca="1" si="1774"/>
        <v>2</v>
      </c>
      <c r="CL297" s="10">
        <f t="shared" ca="1" si="1774"/>
        <v>2</v>
      </c>
      <c r="CM297" s="10">
        <f t="shared" ca="1" si="1774"/>
        <v>3</v>
      </c>
      <c r="CN297" s="10">
        <f t="shared" ca="1" si="1774"/>
        <v>2</v>
      </c>
      <c r="CO297" s="10">
        <f t="shared" ca="1" si="1774"/>
        <v>2</v>
      </c>
      <c r="CP297" s="10">
        <f t="shared" ca="1" si="1774"/>
        <v>1</v>
      </c>
      <c r="CQ297" s="10">
        <f t="shared" ca="1" si="1774"/>
        <v>2</v>
      </c>
      <c r="CR297" s="10">
        <f t="shared" ca="1" si="1774"/>
        <v>1</v>
      </c>
      <c r="CS297" s="10">
        <f t="shared" ca="1" si="1774"/>
        <v>1</v>
      </c>
      <c r="CT297" s="10">
        <f t="shared" ca="1" si="1774"/>
        <v>1</v>
      </c>
      <c r="CU297" s="10">
        <f t="shared" ca="1" si="15"/>
        <v>1</v>
      </c>
      <c r="CV297" s="1">
        <f t="shared" ref="CV297:DE297" ca="1" si="1775">IF(AS297="Strongly Disagree",1,IF(AS297="Disagree",2,IF(AS297="Neutral",3,IF(AS297="Agree",4,IF(AS297="Strongly Agree",5)))))</f>
        <v>3</v>
      </c>
      <c r="CW297" s="1">
        <f t="shared" ca="1" si="1775"/>
        <v>2</v>
      </c>
      <c r="CX297" s="1">
        <f t="shared" ca="1" si="1775"/>
        <v>4</v>
      </c>
      <c r="CY297" s="1">
        <f t="shared" ca="1" si="1775"/>
        <v>2</v>
      </c>
      <c r="CZ297" s="1">
        <f t="shared" ca="1" si="1775"/>
        <v>3</v>
      </c>
      <c r="DA297" s="1">
        <f t="shared" ca="1" si="1775"/>
        <v>3</v>
      </c>
      <c r="DB297" s="1">
        <f t="shared" ca="1" si="1775"/>
        <v>3</v>
      </c>
      <c r="DC297" s="1">
        <f t="shared" ca="1" si="1775"/>
        <v>4</v>
      </c>
      <c r="DD297" s="1">
        <f t="shared" ca="1" si="1775"/>
        <v>3</v>
      </c>
      <c r="DE297" s="1">
        <f t="shared" ca="1" si="1775"/>
        <v>3</v>
      </c>
      <c r="DG297" s="1">
        <f t="shared" ca="1" si="17"/>
        <v>1</v>
      </c>
    </row>
    <row r="298" spans="1:111" ht="15">
      <c r="A298" s="8">
        <f ca="1">IFERROR(__xludf.DUMMYFUNCTION("""COMPUTED_VALUE"""),43815.8805985185)</f>
        <v>43815.880598518503</v>
      </c>
      <c r="B298" s="1" t="str">
        <f ca="1">IFERROR(__xludf.DUMMYFUNCTION("""COMPUTED_VALUE"""),"Yes")</f>
        <v>Yes</v>
      </c>
      <c r="C298" s="3" t="str">
        <f ca="1">IFERROR(__xludf.DUMMYFUNCTION("""COMPUTED_VALUE"""),"Sworn Officer")</f>
        <v>Sworn Officer</v>
      </c>
      <c r="D298" s="1" t="str">
        <f ca="1">IFERROR(__xludf.DUMMYFUNCTION("""COMPUTED_VALUE"""),"7-13 years")</f>
        <v>7-13 years</v>
      </c>
      <c r="E298" s="1" t="str">
        <f ca="1">IFERROR(__xludf.DUMMYFUNCTION("""COMPUTED_VALUE"""),"A little bit")</f>
        <v>A little bit</v>
      </c>
      <c r="F298" s="1" t="str">
        <f ca="1">IFERROR(__xludf.DUMMYFUNCTION("""COMPUTED_VALUE"""),"No")</f>
        <v>No</v>
      </c>
      <c r="G298" s="1" t="str">
        <f ca="1">IFERROR(__xludf.DUMMYFUNCTION("""COMPUTED_VALUE"""),"Often")</f>
        <v>Often</v>
      </c>
      <c r="H298" s="1" t="str">
        <f ca="1">IFERROR(__xludf.DUMMYFUNCTION("""COMPUTED_VALUE"""),"A little bit")</f>
        <v>A little bit</v>
      </c>
      <c r="I298" s="1" t="str">
        <f ca="1">IFERROR(__xludf.DUMMYFUNCTION("""COMPUTED_VALUE"""),"No")</f>
        <v>No</v>
      </c>
      <c r="J298" s="1" t="str">
        <f ca="1">IFERROR(__xludf.DUMMYFUNCTION("""COMPUTED_VALUE"""),"No")</f>
        <v>No</v>
      </c>
      <c r="K298" s="1" t="str">
        <f ca="1">IFERROR(__xludf.DUMMYFUNCTION("""COMPUTED_VALUE"""),"Sometimes")</f>
        <v>Sometimes</v>
      </c>
      <c r="L298" s="1" t="str">
        <f ca="1">IFERROR(__xludf.DUMMYFUNCTION("""COMPUTED_VALUE"""),"Agree")</f>
        <v>Agree</v>
      </c>
      <c r="M298" s="1" t="str">
        <f ca="1">IFERROR(__xludf.DUMMYFUNCTION("""COMPUTED_VALUE"""),"Agree")</f>
        <v>Agree</v>
      </c>
      <c r="N298" s="1" t="str">
        <f ca="1">IFERROR(__xludf.DUMMYFUNCTION("""COMPUTED_VALUE"""),"Quite a bit")</f>
        <v>Quite a bit</v>
      </c>
      <c r="O298" s="1" t="str">
        <f ca="1">IFERROR(__xludf.DUMMYFUNCTION("""COMPUTED_VALUE"""),"Neutral")</f>
        <v>Neutral</v>
      </c>
      <c r="P298" s="1" t="str">
        <f ca="1">IFERROR(__xludf.DUMMYFUNCTION("""COMPUTED_VALUE"""),"Quite a bit")</f>
        <v>Quite a bit</v>
      </c>
      <c r="Q298" s="1" t="str">
        <f ca="1">IFERROR(__xludf.DUMMYFUNCTION("""COMPUTED_VALUE"""),"Extremely")</f>
        <v>Extremely</v>
      </c>
      <c r="R298" s="1" t="str">
        <f ca="1">IFERROR(__xludf.DUMMYFUNCTION("""COMPUTED_VALUE"""),"Quite a bit")</f>
        <v>Quite a bit</v>
      </c>
      <c r="S298" s="1" t="str">
        <f ca="1">IFERROR(__xludf.DUMMYFUNCTION("""COMPUTED_VALUE"""),"Moderately")</f>
        <v>Moderately</v>
      </c>
      <c r="T298" s="1" t="str">
        <f ca="1">IFERROR(__xludf.DUMMYFUNCTION("""COMPUTED_VALUE"""),"Moderately")</f>
        <v>Moderately</v>
      </c>
      <c r="U298" s="1" t="str">
        <f ca="1">IFERROR(__xludf.DUMMYFUNCTION("""COMPUTED_VALUE"""),"Moderately")</f>
        <v>Moderately</v>
      </c>
      <c r="V298" s="1" t="str">
        <f ca="1">IFERROR(__xludf.DUMMYFUNCTION("""COMPUTED_VALUE"""),"Quite a bit")</f>
        <v>Quite a bit</v>
      </c>
      <c r="W298" s="1" t="str">
        <f ca="1">IFERROR(__xludf.DUMMYFUNCTION("""COMPUTED_VALUE"""),"Moderately")</f>
        <v>Moderately</v>
      </c>
      <c r="X298" s="1" t="str">
        <f ca="1">IFERROR(__xludf.DUMMYFUNCTION("""COMPUTED_VALUE"""),"Moderately")</f>
        <v>Moderately</v>
      </c>
      <c r="Y298" s="1" t="str">
        <f ca="1">IFERROR(__xludf.DUMMYFUNCTION("""COMPUTED_VALUE"""),"Quite a bit")</f>
        <v>Quite a bit</v>
      </c>
      <c r="Z298" s="1" t="str">
        <f ca="1">IFERROR(__xludf.DUMMYFUNCTION("""COMPUTED_VALUE"""),"Both")</f>
        <v>Both</v>
      </c>
      <c r="AA298" s="1" t="str">
        <f ca="1">IFERROR(__xludf.DUMMYFUNCTION("""COMPUTED_VALUE"""),"A little bit")</f>
        <v>A little bit</v>
      </c>
      <c r="AB298" s="1" t="str">
        <f ca="1">IFERROR(__xludf.DUMMYFUNCTION("""COMPUTED_VALUE"""),"Extremely")</f>
        <v>Extremely</v>
      </c>
      <c r="AC298" s="1" t="str">
        <f ca="1">IFERROR(__xludf.DUMMYFUNCTION("""COMPUTED_VALUE"""),"Extremely")</f>
        <v>Extremely</v>
      </c>
      <c r="AD298" s="1" t="str">
        <f ca="1">IFERROR(__xludf.DUMMYFUNCTION("""COMPUTED_VALUE"""),"A little bit")</f>
        <v>A little bit</v>
      </c>
      <c r="AE298" s="1" t="str">
        <f ca="1">IFERROR(__xludf.DUMMYFUNCTION("""COMPUTED_VALUE"""),"Not at all")</f>
        <v>Not at all</v>
      </c>
      <c r="AF298" s="1" t="str">
        <f ca="1">IFERROR(__xludf.DUMMYFUNCTION("""COMPUTED_VALUE"""),"Sometimes")</f>
        <v>Sometimes</v>
      </c>
      <c r="AG298" s="1" t="str">
        <f ca="1">IFERROR(__xludf.DUMMYFUNCTION("""COMPUTED_VALUE"""),"Never")</f>
        <v>Never</v>
      </c>
      <c r="AH298" s="1" t="str">
        <f ca="1">IFERROR(__xludf.DUMMYFUNCTION("""COMPUTED_VALUE"""),"Never")</f>
        <v>Never</v>
      </c>
      <c r="AI298" s="1" t="str">
        <f ca="1">IFERROR(__xludf.DUMMYFUNCTION("""COMPUTED_VALUE"""),"Rarely")</f>
        <v>Rarely</v>
      </c>
      <c r="AJ298" s="1" t="str">
        <f ca="1">IFERROR(__xludf.DUMMYFUNCTION("""COMPUTED_VALUE"""),"Never")</f>
        <v>Never</v>
      </c>
      <c r="AK298" s="1" t="str">
        <f ca="1">IFERROR(__xludf.DUMMYFUNCTION("""COMPUTED_VALUE"""),"Rarely")</f>
        <v>Rarely</v>
      </c>
      <c r="AL298" s="1" t="str">
        <f ca="1">IFERROR(__xludf.DUMMYFUNCTION("""COMPUTED_VALUE"""),"Rarely")</f>
        <v>Rarely</v>
      </c>
      <c r="AM298" s="1" t="str">
        <f ca="1">IFERROR(__xludf.DUMMYFUNCTION("""COMPUTED_VALUE"""),"Never")</f>
        <v>Never</v>
      </c>
      <c r="AN298" s="1" t="str">
        <f ca="1">IFERROR(__xludf.DUMMYFUNCTION("""COMPUTED_VALUE"""),"Rarely")</f>
        <v>Rarely</v>
      </c>
      <c r="AO298" s="1" t="str">
        <f ca="1">IFERROR(__xludf.DUMMYFUNCTION("""COMPUTED_VALUE"""),"Never")</f>
        <v>Never</v>
      </c>
      <c r="AP298" s="1" t="str">
        <f ca="1">IFERROR(__xludf.DUMMYFUNCTION("""COMPUTED_VALUE"""),"Never")</f>
        <v>Never</v>
      </c>
      <c r="AQ298" s="1" t="str">
        <f ca="1">IFERROR(__xludf.DUMMYFUNCTION("""COMPUTED_VALUE"""),"Never")</f>
        <v>Never</v>
      </c>
      <c r="AR298" s="1" t="str">
        <f ca="1">IFERROR(__xludf.DUMMYFUNCTION("""COMPUTED_VALUE"""),"Never")</f>
        <v>Never</v>
      </c>
      <c r="AS298" s="1" t="str">
        <f ca="1">IFERROR(__xludf.DUMMYFUNCTION("""COMPUTED_VALUE"""),"Disagree")</f>
        <v>Disagree</v>
      </c>
      <c r="AT298" s="1" t="str">
        <f ca="1">IFERROR(__xludf.DUMMYFUNCTION("""COMPUTED_VALUE"""),"Disagree")</f>
        <v>Disagree</v>
      </c>
      <c r="AU298" s="1" t="str">
        <f ca="1">IFERROR(__xludf.DUMMYFUNCTION("""COMPUTED_VALUE"""),"Disagree")</f>
        <v>Disagree</v>
      </c>
      <c r="AV298" s="1" t="str">
        <f ca="1">IFERROR(__xludf.DUMMYFUNCTION("""COMPUTED_VALUE"""),"Strongly Disagree")</f>
        <v>Strongly Disagree</v>
      </c>
      <c r="AW298" s="1" t="str">
        <f ca="1">IFERROR(__xludf.DUMMYFUNCTION("""COMPUTED_VALUE"""),"Disagree")</f>
        <v>Disagree</v>
      </c>
      <c r="AX298" s="1" t="str">
        <f ca="1">IFERROR(__xludf.DUMMYFUNCTION("""COMPUTED_VALUE"""),"Disagree")</f>
        <v>Disagree</v>
      </c>
      <c r="AY298" s="1" t="str">
        <f ca="1">IFERROR(__xludf.DUMMYFUNCTION("""COMPUTED_VALUE"""),"Disagree")</f>
        <v>Disagree</v>
      </c>
      <c r="AZ298" s="1" t="str">
        <f ca="1">IFERROR(__xludf.DUMMYFUNCTION("""COMPUTED_VALUE"""),"Disagree")</f>
        <v>Disagree</v>
      </c>
      <c r="BA298" s="1" t="str">
        <f ca="1">IFERROR(__xludf.DUMMYFUNCTION("""COMPUTED_VALUE"""),"Disagree")</f>
        <v>Disagree</v>
      </c>
      <c r="BB298" s="1" t="str">
        <f ca="1">IFERROR(__xludf.DUMMYFUNCTION("""COMPUTED_VALUE"""),"Disagree")</f>
        <v>Disagree</v>
      </c>
      <c r="BC298" s="1" t="str">
        <f ca="1">IFERROR(__xludf.DUMMYFUNCTION("""COMPUTED_VALUE"""),"Join in Positive/ Healthy Family Activities, Exercise, Participate in Healthy Recreation/Hobbies")</f>
        <v>Join in Positive/ Healthy Family Activities, Exercise, Participate in Healthy Recreation/Hobbies</v>
      </c>
      <c r="BD298" s="1" t="str">
        <f ca="1">IFERROR(__xludf.DUMMYFUNCTION("""COMPUTED_VALUE"""),"Never")</f>
        <v>Never</v>
      </c>
      <c r="BF298" s="1">
        <f t="shared" ca="1" si="0"/>
        <v>1</v>
      </c>
      <c r="BG298" s="7">
        <f t="shared" ca="1" si="1"/>
        <v>2</v>
      </c>
      <c r="BH298" s="1">
        <f t="shared" ca="1" si="2"/>
        <v>2</v>
      </c>
      <c r="BI298" s="10">
        <f t="shared" ca="1" si="3"/>
        <v>2</v>
      </c>
      <c r="BJ298" s="10">
        <f t="shared" ca="1" si="4"/>
        <v>4</v>
      </c>
      <c r="BK298" s="10">
        <f t="shared" ca="1" si="5"/>
        <v>2</v>
      </c>
      <c r="BL298" s="10">
        <f t="shared" ref="BL298:BM298" ca="1" si="1776">IF(I298="Yes",1,IF(I298="No",2))</f>
        <v>2</v>
      </c>
      <c r="BM298" s="10">
        <f t="shared" ca="1" si="1776"/>
        <v>2</v>
      </c>
      <c r="BN298" s="10">
        <f t="shared" ca="1" si="7"/>
        <v>3</v>
      </c>
      <c r="BO298" s="10">
        <f t="shared" ref="BO298:BP298" ca="1" si="1777">IF(L298="Strongly Disagree",1,IF(L298="Disagree",2,IF(L298="Neutral",3,IF(L298="Agree",4,IF(L298="Strongly Agree",5)))))</f>
        <v>4</v>
      </c>
      <c r="BP298" s="10">
        <f t="shared" ca="1" si="1777"/>
        <v>4</v>
      </c>
      <c r="BQ298" s="10">
        <f t="shared" ca="1" si="9"/>
        <v>4</v>
      </c>
      <c r="BR298" s="1">
        <f t="shared" ca="1" si="10"/>
        <v>3</v>
      </c>
      <c r="BS298" s="10">
        <f t="shared" ref="BS298:CB298" ca="1" si="1778">IF(P298="Not at all",1,IF(P298="A little bit",2,IF(P298="Moderately",3,IF(P298="Quite a bit",4,IF(P298="Extremely",5)))))</f>
        <v>4</v>
      </c>
      <c r="BT298" s="10">
        <f t="shared" ca="1" si="1778"/>
        <v>5</v>
      </c>
      <c r="BU298" s="10">
        <f t="shared" ca="1" si="1778"/>
        <v>4</v>
      </c>
      <c r="BV298" s="10">
        <f t="shared" ca="1" si="1778"/>
        <v>3</v>
      </c>
      <c r="BW298" s="10">
        <f t="shared" ca="1" si="1778"/>
        <v>3</v>
      </c>
      <c r="BX298" s="10">
        <f t="shared" ca="1" si="1778"/>
        <v>3</v>
      </c>
      <c r="BY298" s="10">
        <f t="shared" ca="1" si="1778"/>
        <v>4</v>
      </c>
      <c r="BZ298" s="10">
        <f t="shared" ca="1" si="1778"/>
        <v>3</v>
      </c>
      <c r="CA298" s="10">
        <f t="shared" ca="1" si="1778"/>
        <v>3</v>
      </c>
      <c r="CB298" s="10">
        <f t="shared" ca="1" si="1778"/>
        <v>4</v>
      </c>
      <c r="CC298" s="10">
        <f t="shared" ca="1" si="12"/>
        <v>3</v>
      </c>
      <c r="CD298" s="10">
        <f t="shared" ref="CD298:CH298" ca="1" si="1779">IF(AA298="Not at all",1,IF(AA298="A little bit",2,IF(AA298="Moderately",3,IF(AA298="Quite a bit",4,IF(AA298="Extremely",5)))))</f>
        <v>2</v>
      </c>
      <c r="CE298" s="10">
        <f t="shared" ca="1" si="1779"/>
        <v>5</v>
      </c>
      <c r="CF298" s="10">
        <f t="shared" ca="1" si="1779"/>
        <v>5</v>
      </c>
      <c r="CG298" s="10">
        <f t="shared" ca="1" si="1779"/>
        <v>2</v>
      </c>
      <c r="CH298" s="10">
        <f t="shared" ca="1" si="1779"/>
        <v>1</v>
      </c>
      <c r="CI298" s="10">
        <f t="shared" ref="CI298:CT298" ca="1" si="1780">IF(AF298="Never",1,IF(AF298="Rarely",2,IF(AF298="Sometimes",3,IF(AF298="Often",4,IF(AF298="Very Often",5)))))</f>
        <v>3</v>
      </c>
      <c r="CJ298" s="10">
        <f t="shared" ca="1" si="1780"/>
        <v>1</v>
      </c>
      <c r="CK298" s="10">
        <f t="shared" ca="1" si="1780"/>
        <v>1</v>
      </c>
      <c r="CL298" s="10">
        <f t="shared" ca="1" si="1780"/>
        <v>2</v>
      </c>
      <c r="CM298" s="10">
        <f t="shared" ca="1" si="1780"/>
        <v>1</v>
      </c>
      <c r="CN298" s="10">
        <f t="shared" ca="1" si="1780"/>
        <v>2</v>
      </c>
      <c r="CO298" s="10">
        <f t="shared" ca="1" si="1780"/>
        <v>2</v>
      </c>
      <c r="CP298" s="10">
        <f t="shared" ca="1" si="1780"/>
        <v>1</v>
      </c>
      <c r="CQ298" s="10">
        <f t="shared" ca="1" si="1780"/>
        <v>2</v>
      </c>
      <c r="CR298" s="10">
        <f t="shared" ca="1" si="1780"/>
        <v>1</v>
      </c>
      <c r="CS298" s="10">
        <f t="shared" ca="1" si="1780"/>
        <v>1</v>
      </c>
      <c r="CT298" s="10">
        <f t="shared" ca="1" si="1780"/>
        <v>1</v>
      </c>
      <c r="CU298" s="10">
        <f t="shared" ca="1" si="15"/>
        <v>1</v>
      </c>
      <c r="CV298" s="1">
        <f t="shared" ref="CV298:DE298" ca="1" si="1781">IF(AS298="Strongly Disagree",1,IF(AS298="Disagree",2,IF(AS298="Neutral",3,IF(AS298="Agree",4,IF(AS298="Strongly Agree",5)))))</f>
        <v>2</v>
      </c>
      <c r="CW298" s="1">
        <f t="shared" ca="1" si="1781"/>
        <v>2</v>
      </c>
      <c r="CX298" s="1">
        <f t="shared" ca="1" si="1781"/>
        <v>2</v>
      </c>
      <c r="CY298" s="1">
        <f t="shared" ca="1" si="1781"/>
        <v>1</v>
      </c>
      <c r="CZ298" s="1">
        <f t="shared" ca="1" si="1781"/>
        <v>2</v>
      </c>
      <c r="DA298" s="1">
        <f t="shared" ca="1" si="1781"/>
        <v>2</v>
      </c>
      <c r="DB298" s="1">
        <f t="shared" ca="1" si="1781"/>
        <v>2</v>
      </c>
      <c r="DC298" s="1">
        <f t="shared" ca="1" si="1781"/>
        <v>2</v>
      </c>
      <c r="DD298" s="1">
        <f t="shared" ca="1" si="1781"/>
        <v>2</v>
      </c>
      <c r="DE298" s="1">
        <f t="shared" ca="1" si="1781"/>
        <v>2</v>
      </c>
      <c r="DG298" s="1">
        <f t="shared" ca="1" si="17"/>
        <v>1</v>
      </c>
    </row>
    <row r="299" spans="1:111" ht="15">
      <c r="A299" s="8">
        <f ca="1">IFERROR(__xludf.DUMMYFUNCTION("""COMPUTED_VALUE"""),43815.9388766435)</f>
        <v>43815.9388766435</v>
      </c>
      <c r="B299" s="1" t="str">
        <f ca="1">IFERROR(__xludf.DUMMYFUNCTION("""COMPUTED_VALUE"""),"Yes")</f>
        <v>Yes</v>
      </c>
      <c r="C299" s="3" t="str">
        <f ca="1">IFERROR(__xludf.DUMMYFUNCTION("""COMPUTED_VALUE"""),"Sworn Officer")</f>
        <v>Sworn Officer</v>
      </c>
      <c r="D299" s="1" t="str">
        <f ca="1">IFERROR(__xludf.DUMMYFUNCTION("""COMPUTED_VALUE"""),"20+ years")</f>
        <v>20+ years</v>
      </c>
      <c r="E299" s="1" t="str">
        <f ca="1">IFERROR(__xludf.DUMMYFUNCTION("""COMPUTED_VALUE"""),"Quite a bit")</f>
        <v>Quite a bit</v>
      </c>
      <c r="F299" s="1" t="str">
        <f ca="1">IFERROR(__xludf.DUMMYFUNCTION("""COMPUTED_VALUE"""),"Yes")</f>
        <v>Yes</v>
      </c>
      <c r="G299" s="1" t="str">
        <f ca="1">IFERROR(__xludf.DUMMYFUNCTION("""COMPUTED_VALUE"""),"Rarely")</f>
        <v>Rarely</v>
      </c>
      <c r="H299" s="1" t="str">
        <f ca="1">IFERROR(__xludf.DUMMYFUNCTION("""COMPUTED_VALUE"""),"Quite a bit")</f>
        <v>Quite a bit</v>
      </c>
      <c r="I299" s="1" t="str">
        <f ca="1">IFERROR(__xludf.DUMMYFUNCTION("""COMPUTED_VALUE"""),"Yes")</f>
        <v>Yes</v>
      </c>
      <c r="J299" s="1" t="str">
        <f ca="1">IFERROR(__xludf.DUMMYFUNCTION("""COMPUTED_VALUE"""),"Yes")</f>
        <v>Yes</v>
      </c>
      <c r="K299" s="1" t="str">
        <f ca="1">IFERROR(__xludf.DUMMYFUNCTION("""COMPUTED_VALUE"""),"Rarely")</f>
        <v>Rarely</v>
      </c>
      <c r="L299" s="1" t="str">
        <f ca="1">IFERROR(__xludf.DUMMYFUNCTION("""COMPUTED_VALUE"""),"Disagree")</f>
        <v>Disagree</v>
      </c>
      <c r="M299" s="1" t="str">
        <f ca="1">IFERROR(__xludf.DUMMYFUNCTION("""COMPUTED_VALUE"""),"Strongly Disagree")</f>
        <v>Strongly Disagree</v>
      </c>
      <c r="N299" s="1" t="str">
        <f ca="1">IFERROR(__xludf.DUMMYFUNCTION("""COMPUTED_VALUE"""),"A little bit")</f>
        <v>A little bit</v>
      </c>
      <c r="O299" s="1" t="str">
        <f ca="1">IFERROR(__xludf.DUMMYFUNCTION("""COMPUTED_VALUE"""),"Strongly disagree")</f>
        <v>Strongly disagree</v>
      </c>
      <c r="P299" s="1" t="str">
        <f ca="1">IFERROR(__xludf.DUMMYFUNCTION("""COMPUTED_VALUE"""),"A little bit")</f>
        <v>A little bit</v>
      </c>
      <c r="Q299" s="1" t="str">
        <f ca="1">IFERROR(__xludf.DUMMYFUNCTION("""COMPUTED_VALUE"""),"A little bit")</f>
        <v>A little bit</v>
      </c>
      <c r="R299" s="1" t="str">
        <f ca="1">IFERROR(__xludf.DUMMYFUNCTION("""COMPUTED_VALUE"""),"A little bit")</f>
        <v>A little bit</v>
      </c>
      <c r="S299" s="1" t="str">
        <f ca="1">IFERROR(__xludf.DUMMYFUNCTION("""COMPUTED_VALUE"""),"A little bit")</f>
        <v>A little bit</v>
      </c>
      <c r="T299" s="1" t="str">
        <f ca="1">IFERROR(__xludf.DUMMYFUNCTION("""COMPUTED_VALUE"""),"A little bit")</f>
        <v>A little bit</v>
      </c>
      <c r="U299" s="1" t="str">
        <f ca="1">IFERROR(__xludf.DUMMYFUNCTION("""COMPUTED_VALUE"""),"A little bit")</f>
        <v>A little bit</v>
      </c>
      <c r="V299" s="1" t="str">
        <f ca="1">IFERROR(__xludf.DUMMYFUNCTION("""COMPUTED_VALUE"""),"A little bit")</f>
        <v>A little bit</v>
      </c>
      <c r="W299" s="1" t="str">
        <f ca="1">IFERROR(__xludf.DUMMYFUNCTION("""COMPUTED_VALUE"""),"A little bit")</f>
        <v>A little bit</v>
      </c>
      <c r="X299" s="1" t="str">
        <f ca="1">IFERROR(__xludf.DUMMYFUNCTION("""COMPUTED_VALUE"""),"A little bit")</f>
        <v>A little bit</v>
      </c>
      <c r="Y299" s="1" t="str">
        <f ca="1">IFERROR(__xludf.DUMMYFUNCTION("""COMPUTED_VALUE"""),"Moderately")</f>
        <v>Moderately</v>
      </c>
      <c r="Z299" s="1" t="str">
        <f ca="1">IFERROR(__xludf.DUMMYFUNCTION("""COMPUTED_VALUE"""),"Not at all")</f>
        <v>Not at all</v>
      </c>
      <c r="AA299" s="1" t="str">
        <f ca="1">IFERROR(__xludf.DUMMYFUNCTION("""COMPUTED_VALUE"""),"Not at all")</f>
        <v>Not at all</v>
      </c>
      <c r="AB299" s="1" t="str">
        <f ca="1">IFERROR(__xludf.DUMMYFUNCTION("""COMPUTED_VALUE"""),"A little bit")</f>
        <v>A little bit</v>
      </c>
      <c r="AC299" s="1" t="str">
        <f ca="1">IFERROR(__xludf.DUMMYFUNCTION("""COMPUTED_VALUE"""),"A little bit")</f>
        <v>A little bit</v>
      </c>
      <c r="AD299" s="1" t="str">
        <f ca="1">IFERROR(__xludf.DUMMYFUNCTION("""COMPUTED_VALUE"""),"Moderately")</f>
        <v>Moderately</v>
      </c>
      <c r="AE299" s="1" t="str">
        <f ca="1">IFERROR(__xludf.DUMMYFUNCTION("""COMPUTED_VALUE"""),"Not at all")</f>
        <v>Not at all</v>
      </c>
      <c r="AF299" s="1" t="str">
        <f ca="1">IFERROR(__xludf.DUMMYFUNCTION("""COMPUTED_VALUE"""),"Rarely")</f>
        <v>Rarely</v>
      </c>
      <c r="AG299" s="1" t="str">
        <f ca="1">IFERROR(__xludf.DUMMYFUNCTION("""COMPUTED_VALUE"""),"Rarely")</f>
        <v>Rarely</v>
      </c>
      <c r="AH299" s="1" t="str">
        <f ca="1">IFERROR(__xludf.DUMMYFUNCTION("""COMPUTED_VALUE"""),"Rarely")</f>
        <v>Rarely</v>
      </c>
      <c r="AI299" s="1" t="str">
        <f ca="1">IFERROR(__xludf.DUMMYFUNCTION("""COMPUTED_VALUE"""),"Rarely")</f>
        <v>Rarely</v>
      </c>
      <c r="AJ299" s="1" t="str">
        <f ca="1">IFERROR(__xludf.DUMMYFUNCTION("""COMPUTED_VALUE"""),"Rarely")</f>
        <v>Rarely</v>
      </c>
      <c r="AK299" s="1" t="str">
        <f ca="1">IFERROR(__xludf.DUMMYFUNCTION("""COMPUTED_VALUE"""),"Rarely")</f>
        <v>Rarely</v>
      </c>
      <c r="AL299" s="1" t="str">
        <f ca="1">IFERROR(__xludf.DUMMYFUNCTION("""COMPUTED_VALUE"""),"Rarely")</f>
        <v>Rarely</v>
      </c>
      <c r="AM299" s="1" t="str">
        <f ca="1">IFERROR(__xludf.DUMMYFUNCTION("""COMPUTED_VALUE"""),"Never")</f>
        <v>Never</v>
      </c>
      <c r="AN299" s="1" t="str">
        <f ca="1">IFERROR(__xludf.DUMMYFUNCTION("""COMPUTED_VALUE"""),"Sometimes")</f>
        <v>Sometimes</v>
      </c>
      <c r="AO299" s="1" t="str">
        <f ca="1">IFERROR(__xludf.DUMMYFUNCTION("""COMPUTED_VALUE"""),"Rarely")</f>
        <v>Rarely</v>
      </c>
      <c r="AP299" s="1" t="str">
        <f ca="1">IFERROR(__xludf.DUMMYFUNCTION("""COMPUTED_VALUE"""),"Rarely")</f>
        <v>Rarely</v>
      </c>
      <c r="AQ299" s="1" t="str">
        <f ca="1">IFERROR(__xludf.DUMMYFUNCTION("""COMPUTED_VALUE"""),"Never")</f>
        <v>Never</v>
      </c>
      <c r="AR299" s="1" t="str">
        <f ca="1">IFERROR(__xludf.DUMMYFUNCTION("""COMPUTED_VALUE"""),"Never")</f>
        <v>Never</v>
      </c>
      <c r="AS299" s="1" t="str">
        <f ca="1">IFERROR(__xludf.DUMMYFUNCTION("""COMPUTED_VALUE"""),"Strongly Disagree")</f>
        <v>Strongly Disagree</v>
      </c>
      <c r="AT299" s="1" t="str">
        <f ca="1">IFERROR(__xludf.DUMMYFUNCTION("""COMPUTED_VALUE"""),"Strongly Disagree")</f>
        <v>Strongly Disagree</v>
      </c>
      <c r="AU299" s="1" t="str">
        <f ca="1">IFERROR(__xludf.DUMMYFUNCTION("""COMPUTED_VALUE"""),"Strongly Agree")</f>
        <v>Strongly Agree</v>
      </c>
      <c r="AV299" s="1" t="str">
        <f ca="1">IFERROR(__xludf.DUMMYFUNCTION("""COMPUTED_VALUE"""),"Strongly Disagree")</f>
        <v>Strongly Disagree</v>
      </c>
      <c r="AW299" s="1" t="str">
        <f ca="1">IFERROR(__xludf.DUMMYFUNCTION("""COMPUTED_VALUE"""),"Strongly Agree")</f>
        <v>Strongly Agree</v>
      </c>
      <c r="AX299" s="1" t="str">
        <f ca="1">IFERROR(__xludf.DUMMYFUNCTION("""COMPUTED_VALUE"""),"Neutral")</f>
        <v>Neutral</v>
      </c>
      <c r="AY299" s="1" t="str">
        <f ca="1">IFERROR(__xludf.DUMMYFUNCTION("""COMPUTED_VALUE"""),"Agree")</f>
        <v>Agree</v>
      </c>
      <c r="AZ299" s="1" t="str">
        <f ca="1">IFERROR(__xludf.DUMMYFUNCTION("""COMPUTED_VALUE"""),"Disagree")</f>
        <v>Disagree</v>
      </c>
      <c r="BA299" s="1" t="str">
        <f ca="1">IFERROR(__xludf.DUMMYFUNCTION("""COMPUTED_VALUE"""),"Agree")</f>
        <v>Agree</v>
      </c>
      <c r="BB299" s="1" t="str">
        <f ca="1">IFERROR(__xludf.DUMMYFUNCTION("""COMPUTED_VALUE"""),"Disagree")</f>
        <v>Disagree</v>
      </c>
      <c r="BC299" s="1" t="str">
        <f ca="1">IFERROR(__xludf.DUMMYFUNCTION("""COMPUTED_VALUE"""),"Exercise, Participate in Healthy Recreation/Hobbies")</f>
        <v>Exercise, Participate in Healthy Recreation/Hobbies</v>
      </c>
      <c r="BD299" s="1" t="str">
        <f ca="1">IFERROR(__xludf.DUMMYFUNCTION("""COMPUTED_VALUE"""),"Rarely")</f>
        <v>Rarely</v>
      </c>
      <c r="BF299" s="1">
        <f t="shared" ca="1" si="0"/>
        <v>1</v>
      </c>
      <c r="BG299" s="7">
        <f t="shared" ca="1" si="1"/>
        <v>4</v>
      </c>
      <c r="BH299" s="1">
        <f t="shared" ca="1" si="2"/>
        <v>4</v>
      </c>
      <c r="BI299" s="10">
        <f t="shared" ca="1" si="3"/>
        <v>1</v>
      </c>
      <c r="BJ299" s="10">
        <f t="shared" ca="1" si="4"/>
        <v>2</v>
      </c>
      <c r="BK299" s="10">
        <f t="shared" ca="1" si="5"/>
        <v>4</v>
      </c>
      <c r="BL299" s="10">
        <f t="shared" ref="BL299:BM299" ca="1" si="1782">IF(I299="Yes",1,IF(I299="No",2))</f>
        <v>1</v>
      </c>
      <c r="BM299" s="10">
        <f t="shared" ca="1" si="1782"/>
        <v>1</v>
      </c>
      <c r="BN299" s="10">
        <f t="shared" ca="1" si="7"/>
        <v>2</v>
      </c>
      <c r="BO299" s="10">
        <f t="shared" ref="BO299:BP299" ca="1" si="1783">IF(L299="Strongly Disagree",1,IF(L299="Disagree",2,IF(L299="Neutral",3,IF(L299="Agree",4,IF(L299="Strongly Agree",5)))))</f>
        <v>2</v>
      </c>
      <c r="BP299" s="10">
        <f t="shared" ca="1" si="1783"/>
        <v>1</v>
      </c>
      <c r="BQ299" s="10">
        <f t="shared" ca="1" si="9"/>
        <v>2</v>
      </c>
      <c r="BR299" s="1">
        <f t="shared" ca="1" si="10"/>
        <v>1</v>
      </c>
      <c r="BS299" s="10">
        <f t="shared" ref="BS299:CB299" ca="1" si="1784">IF(P299="Not at all",1,IF(P299="A little bit",2,IF(P299="Moderately",3,IF(P299="Quite a bit",4,IF(P299="Extremely",5)))))</f>
        <v>2</v>
      </c>
      <c r="BT299" s="10">
        <f t="shared" ca="1" si="1784"/>
        <v>2</v>
      </c>
      <c r="BU299" s="10">
        <f t="shared" ca="1" si="1784"/>
        <v>2</v>
      </c>
      <c r="BV299" s="10">
        <f t="shared" ca="1" si="1784"/>
        <v>2</v>
      </c>
      <c r="BW299" s="10">
        <f t="shared" ca="1" si="1784"/>
        <v>2</v>
      </c>
      <c r="BX299" s="10">
        <f t="shared" ca="1" si="1784"/>
        <v>2</v>
      </c>
      <c r="BY299" s="10">
        <f t="shared" ca="1" si="1784"/>
        <v>2</v>
      </c>
      <c r="BZ299" s="10">
        <f t="shared" ca="1" si="1784"/>
        <v>2</v>
      </c>
      <c r="CA299" s="10">
        <f t="shared" ca="1" si="1784"/>
        <v>2</v>
      </c>
      <c r="CB299" s="10">
        <f t="shared" ca="1" si="1784"/>
        <v>3</v>
      </c>
      <c r="CC299" s="10">
        <f t="shared" ca="1" si="12"/>
        <v>4</v>
      </c>
      <c r="CD299" s="10">
        <f t="shared" ref="CD299:CH299" ca="1" si="1785">IF(AA299="Not at all",1,IF(AA299="A little bit",2,IF(AA299="Moderately",3,IF(AA299="Quite a bit",4,IF(AA299="Extremely",5)))))</f>
        <v>1</v>
      </c>
      <c r="CE299" s="10">
        <f t="shared" ca="1" si="1785"/>
        <v>2</v>
      </c>
      <c r="CF299" s="10">
        <f t="shared" ca="1" si="1785"/>
        <v>2</v>
      </c>
      <c r="CG299" s="10">
        <f t="shared" ca="1" si="1785"/>
        <v>3</v>
      </c>
      <c r="CH299" s="10">
        <f t="shared" ca="1" si="1785"/>
        <v>1</v>
      </c>
      <c r="CI299" s="10">
        <f t="shared" ref="CI299:CT299" ca="1" si="1786">IF(AF299="Never",1,IF(AF299="Rarely",2,IF(AF299="Sometimes",3,IF(AF299="Often",4,IF(AF299="Very Often",5)))))</f>
        <v>2</v>
      </c>
      <c r="CJ299" s="10">
        <f t="shared" ca="1" si="1786"/>
        <v>2</v>
      </c>
      <c r="CK299" s="10">
        <f t="shared" ca="1" si="1786"/>
        <v>2</v>
      </c>
      <c r="CL299" s="10">
        <f t="shared" ca="1" si="1786"/>
        <v>2</v>
      </c>
      <c r="CM299" s="10">
        <f t="shared" ca="1" si="1786"/>
        <v>2</v>
      </c>
      <c r="CN299" s="10">
        <f t="shared" ca="1" si="1786"/>
        <v>2</v>
      </c>
      <c r="CO299" s="10">
        <f t="shared" ca="1" si="1786"/>
        <v>2</v>
      </c>
      <c r="CP299" s="10">
        <f t="shared" ca="1" si="1786"/>
        <v>1</v>
      </c>
      <c r="CQ299" s="10">
        <f t="shared" ca="1" si="1786"/>
        <v>3</v>
      </c>
      <c r="CR299" s="10">
        <f t="shared" ca="1" si="1786"/>
        <v>2</v>
      </c>
      <c r="CS299" s="10">
        <f t="shared" ca="1" si="1786"/>
        <v>2</v>
      </c>
      <c r="CT299" s="10">
        <f t="shared" ca="1" si="1786"/>
        <v>1</v>
      </c>
      <c r="CU299" s="10">
        <f t="shared" ca="1" si="15"/>
        <v>1</v>
      </c>
      <c r="CV299" s="1">
        <f t="shared" ref="CV299:DE299" ca="1" si="1787">IF(AS299="Strongly Disagree",1,IF(AS299="Disagree",2,IF(AS299="Neutral",3,IF(AS299="Agree",4,IF(AS299="Strongly Agree",5)))))</f>
        <v>1</v>
      </c>
      <c r="CW299" s="1">
        <f t="shared" ca="1" si="1787"/>
        <v>1</v>
      </c>
      <c r="CX299" s="1">
        <f t="shared" ca="1" si="1787"/>
        <v>5</v>
      </c>
      <c r="CY299" s="1">
        <f t="shared" ca="1" si="1787"/>
        <v>1</v>
      </c>
      <c r="CZ299" s="1">
        <f t="shared" ca="1" si="1787"/>
        <v>5</v>
      </c>
      <c r="DA299" s="1">
        <f t="shared" ca="1" si="1787"/>
        <v>3</v>
      </c>
      <c r="DB299" s="1">
        <f t="shared" ca="1" si="1787"/>
        <v>4</v>
      </c>
      <c r="DC299" s="1">
        <f t="shared" ca="1" si="1787"/>
        <v>2</v>
      </c>
      <c r="DD299" s="1">
        <f t="shared" ca="1" si="1787"/>
        <v>4</v>
      </c>
      <c r="DE299" s="1">
        <f t="shared" ca="1" si="1787"/>
        <v>2</v>
      </c>
      <c r="DG299" s="1">
        <f t="shared" ca="1" si="17"/>
        <v>2</v>
      </c>
    </row>
    <row r="300" spans="1:111" ht="15">
      <c r="A300" s="8">
        <f ca="1">IFERROR(__xludf.DUMMYFUNCTION("""COMPUTED_VALUE"""),43815.9415593055)</f>
        <v>43815.941559305502</v>
      </c>
      <c r="B300" s="1" t="str">
        <f ca="1">IFERROR(__xludf.DUMMYFUNCTION("""COMPUTED_VALUE"""),"Yes")</f>
        <v>Yes</v>
      </c>
      <c r="C300" s="3" t="str">
        <f ca="1">IFERROR(__xludf.DUMMYFUNCTION("""COMPUTED_VALUE"""),"Sworn Officer")</f>
        <v>Sworn Officer</v>
      </c>
      <c r="D300" s="1" t="str">
        <f ca="1">IFERROR(__xludf.DUMMYFUNCTION("""COMPUTED_VALUE"""),"14-20 years")</f>
        <v>14-20 years</v>
      </c>
      <c r="E300" s="1" t="str">
        <f ca="1">IFERROR(__xludf.DUMMYFUNCTION("""COMPUTED_VALUE"""),"A little bit")</f>
        <v>A little bit</v>
      </c>
      <c r="F300" s="1" t="str">
        <f ca="1">IFERROR(__xludf.DUMMYFUNCTION("""COMPUTED_VALUE"""),"No")</f>
        <v>No</v>
      </c>
      <c r="G300" s="1" t="str">
        <f ca="1">IFERROR(__xludf.DUMMYFUNCTION("""COMPUTED_VALUE"""),"Rarely")</f>
        <v>Rarely</v>
      </c>
      <c r="H300" s="1" t="str">
        <f ca="1">IFERROR(__xludf.DUMMYFUNCTION("""COMPUTED_VALUE"""),"A little bit")</f>
        <v>A little bit</v>
      </c>
      <c r="I300" s="1" t="str">
        <f ca="1">IFERROR(__xludf.DUMMYFUNCTION("""COMPUTED_VALUE"""),"No")</f>
        <v>No</v>
      </c>
      <c r="J300" s="1" t="str">
        <f ca="1">IFERROR(__xludf.DUMMYFUNCTION("""COMPUTED_VALUE"""),"No")</f>
        <v>No</v>
      </c>
      <c r="K300" s="1" t="str">
        <f ca="1">IFERROR(__xludf.DUMMYFUNCTION("""COMPUTED_VALUE"""),"Rarely")</f>
        <v>Rarely</v>
      </c>
      <c r="L300" s="1" t="str">
        <f ca="1">IFERROR(__xludf.DUMMYFUNCTION("""COMPUTED_VALUE"""),"Disagree")</f>
        <v>Disagree</v>
      </c>
      <c r="M300" s="1" t="str">
        <f ca="1">IFERROR(__xludf.DUMMYFUNCTION("""COMPUTED_VALUE"""),"Neutral")</f>
        <v>Neutral</v>
      </c>
      <c r="N300" s="1" t="str">
        <f ca="1">IFERROR(__xludf.DUMMYFUNCTION("""COMPUTED_VALUE"""),"Not at all")</f>
        <v>Not at all</v>
      </c>
      <c r="O300" s="1" t="str">
        <f ca="1">IFERROR(__xludf.DUMMYFUNCTION("""COMPUTED_VALUE"""),"Neutral")</f>
        <v>Neutral</v>
      </c>
      <c r="P300" s="1" t="str">
        <f ca="1">IFERROR(__xludf.DUMMYFUNCTION("""COMPUTED_VALUE"""),"A little bit")</f>
        <v>A little bit</v>
      </c>
      <c r="Q300" s="1" t="str">
        <f ca="1">IFERROR(__xludf.DUMMYFUNCTION("""COMPUTED_VALUE"""),"A little bit")</f>
        <v>A little bit</v>
      </c>
      <c r="R300" s="1" t="str">
        <f ca="1">IFERROR(__xludf.DUMMYFUNCTION("""COMPUTED_VALUE"""),"A little bit")</f>
        <v>A little bit</v>
      </c>
      <c r="S300" s="1" t="str">
        <f ca="1">IFERROR(__xludf.DUMMYFUNCTION("""COMPUTED_VALUE"""),"A little bit")</f>
        <v>A little bit</v>
      </c>
      <c r="T300" s="1" t="str">
        <f ca="1">IFERROR(__xludf.DUMMYFUNCTION("""COMPUTED_VALUE"""),"A little bit")</f>
        <v>A little bit</v>
      </c>
      <c r="U300" s="1" t="str">
        <f ca="1">IFERROR(__xludf.DUMMYFUNCTION("""COMPUTED_VALUE"""),"A little bit")</f>
        <v>A little bit</v>
      </c>
      <c r="V300" s="1" t="str">
        <f ca="1">IFERROR(__xludf.DUMMYFUNCTION("""COMPUTED_VALUE"""),"A little bit")</f>
        <v>A little bit</v>
      </c>
      <c r="W300" s="1" t="str">
        <f ca="1">IFERROR(__xludf.DUMMYFUNCTION("""COMPUTED_VALUE"""),"A little bit")</f>
        <v>A little bit</v>
      </c>
      <c r="X300" s="1" t="str">
        <f ca="1">IFERROR(__xludf.DUMMYFUNCTION("""COMPUTED_VALUE"""),"A little bit")</f>
        <v>A little bit</v>
      </c>
      <c r="Y300" s="1" t="str">
        <f ca="1">IFERROR(__xludf.DUMMYFUNCTION("""COMPUTED_VALUE"""),"Moderately")</f>
        <v>Moderately</v>
      </c>
      <c r="Z300" s="1" t="str">
        <f ca="1">IFERROR(__xludf.DUMMYFUNCTION("""COMPUTED_VALUE"""),"Negatively")</f>
        <v>Negatively</v>
      </c>
      <c r="AA300" s="1" t="str">
        <f ca="1">IFERROR(__xludf.DUMMYFUNCTION("""COMPUTED_VALUE"""),"Quite a bit")</f>
        <v>Quite a bit</v>
      </c>
      <c r="AB300" s="1" t="str">
        <f ca="1">IFERROR(__xludf.DUMMYFUNCTION("""COMPUTED_VALUE"""),"Not at all")</f>
        <v>Not at all</v>
      </c>
      <c r="AC300" s="1" t="str">
        <f ca="1">IFERROR(__xludf.DUMMYFUNCTION("""COMPUTED_VALUE"""),"Not at all")</f>
        <v>Not at all</v>
      </c>
      <c r="AD300" s="1" t="str">
        <f ca="1">IFERROR(__xludf.DUMMYFUNCTION("""COMPUTED_VALUE"""),"Not at all")</f>
        <v>Not at all</v>
      </c>
      <c r="AE300" s="1" t="str">
        <f ca="1">IFERROR(__xludf.DUMMYFUNCTION("""COMPUTED_VALUE"""),"Not at all")</f>
        <v>Not at all</v>
      </c>
      <c r="AF300" s="1" t="str">
        <f ca="1">IFERROR(__xludf.DUMMYFUNCTION("""COMPUTED_VALUE"""),"Sometimes")</f>
        <v>Sometimes</v>
      </c>
      <c r="AG300" s="1" t="str">
        <f ca="1">IFERROR(__xludf.DUMMYFUNCTION("""COMPUTED_VALUE"""),"Sometimes")</f>
        <v>Sometimes</v>
      </c>
      <c r="AH300" s="1" t="str">
        <f ca="1">IFERROR(__xludf.DUMMYFUNCTION("""COMPUTED_VALUE"""),"Never")</f>
        <v>Never</v>
      </c>
      <c r="AI300" s="1" t="str">
        <f ca="1">IFERROR(__xludf.DUMMYFUNCTION("""COMPUTED_VALUE"""),"Sometimes")</f>
        <v>Sometimes</v>
      </c>
      <c r="AJ300" s="1" t="str">
        <f ca="1">IFERROR(__xludf.DUMMYFUNCTION("""COMPUTED_VALUE"""),"Rarely")</f>
        <v>Rarely</v>
      </c>
      <c r="AK300" s="1" t="str">
        <f ca="1">IFERROR(__xludf.DUMMYFUNCTION("""COMPUTED_VALUE"""),"Never")</f>
        <v>Never</v>
      </c>
      <c r="AL300" s="1" t="str">
        <f ca="1">IFERROR(__xludf.DUMMYFUNCTION("""COMPUTED_VALUE"""),"Sometimes")</f>
        <v>Sometimes</v>
      </c>
      <c r="AM300" s="1" t="str">
        <f ca="1">IFERROR(__xludf.DUMMYFUNCTION("""COMPUTED_VALUE"""),"Never")</f>
        <v>Never</v>
      </c>
      <c r="AN300" s="1" t="str">
        <f ca="1">IFERROR(__xludf.DUMMYFUNCTION("""COMPUTED_VALUE"""),"Rarely")</f>
        <v>Rarely</v>
      </c>
      <c r="AO300" s="1" t="str">
        <f ca="1">IFERROR(__xludf.DUMMYFUNCTION("""COMPUTED_VALUE"""),"Never")</f>
        <v>Never</v>
      </c>
      <c r="AP300" s="1" t="str">
        <f ca="1">IFERROR(__xludf.DUMMYFUNCTION("""COMPUTED_VALUE"""),"Never")</f>
        <v>Never</v>
      </c>
      <c r="AQ300" s="1" t="str">
        <f ca="1">IFERROR(__xludf.DUMMYFUNCTION("""COMPUTED_VALUE"""),"Never")</f>
        <v>Never</v>
      </c>
      <c r="AR300" s="1" t="str">
        <f ca="1">IFERROR(__xludf.DUMMYFUNCTION("""COMPUTED_VALUE"""),"Never")</f>
        <v>Never</v>
      </c>
      <c r="AS300" s="1" t="str">
        <f ca="1">IFERROR(__xludf.DUMMYFUNCTION("""COMPUTED_VALUE"""),"Neutral")</f>
        <v>Neutral</v>
      </c>
      <c r="AT300" s="1" t="str">
        <f ca="1">IFERROR(__xludf.DUMMYFUNCTION("""COMPUTED_VALUE"""),"Agree")</f>
        <v>Agree</v>
      </c>
      <c r="AU300" s="1" t="str">
        <f ca="1">IFERROR(__xludf.DUMMYFUNCTION("""COMPUTED_VALUE"""),"Agree")</f>
        <v>Agree</v>
      </c>
      <c r="AV300" s="1" t="str">
        <f ca="1">IFERROR(__xludf.DUMMYFUNCTION("""COMPUTED_VALUE"""),"Disagree")</f>
        <v>Disagree</v>
      </c>
      <c r="AW300" s="1" t="str">
        <f ca="1">IFERROR(__xludf.DUMMYFUNCTION("""COMPUTED_VALUE"""),"Agree")</f>
        <v>Agree</v>
      </c>
      <c r="AX300" s="1" t="str">
        <f ca="1">IFERROR(__xludf.DUMMYFUNCTION("""COMPUTED_VALUE"""),"Agree")</f>
        <v>Agree</v>
      </c>
      <c r="AY300" s="1" t="str">
        <f ca="1">IFERROR(__xludf.DUMMYFUNCTION("""COMPUTED_VALUE"""),"Agree")</f>
        <v>Agree</v>
      </c>
      <c r="AZ300" s="1" t="str">
        <f ca="1">IFERROR(__xludf.DUMMYFUNCTION("""COMPUTED_VALUE"""),"Agree")</f>
        <v>Agree</v>
      </c>
      <c r="BA300" s="1" t="str">
        <f ca="1">IFERROR(__xludf.DUMMYFUNCTION("""COMPUTED_VALUE"""),"Disagree")</f>
        <v>Disagree</v>
      </c>
      <c r="BB300" s="1" t="str">
        <f ca="1">IFERROR(__xludf.DUMMYFUNCTION("""COMPUTED_VALUE"""),"Disagree")</f>
        <v>Disagree</v>
      </c>
      <c r="BC300" s="1" t="str">
        <f ca="1">IFERROR(__xludf.DUMMYFUNCTION("""COMPUTED_VALUE"""),"Drinking Alcohol (4 or more drinks), Talk to others outside of the department about your hard shift, Talk to only those inside the department about your hard shift")</f>
        <v>Drinking Alcohol (4 or more drinks), Talk to others outside of the department about your hard shift, Talk to only those inside the department about your hard shift</v>
      </c>
      <c r="BD300" s="1" t="str">
        <f ca="1">IFERROR(__xludf.DUMMYFUNCTION("""COMPUTED_VALUE"""),"Sometimes")</f>
        <v>Sometimes</v>
      </c>
      <c r="BF300" s="1">
        <f t="shared" ca="1" si="0"/>
        <v>1</v>
      </c>
      <c r="BG300" s="7">
        <f t="shared" ca="1" si="1"/>
        <v>3</v>
      </c>
      <c r="BH300" s="1">
        <f t="shared" ca="1" si="2"/>
        <v>2</v>
      </c>
      <c r="BI300" s="10">
        <f t="shared" ca="1" si="3"/>
        <v>2</v>
      </c>
      <c r="BJ300" s="10">
        <f t="shared" ca="1" si="4"/>
        <v>2</v>
      </c>
      <c r="BK300" s="10">
        <f t="shared" ca="1" si="5"/>
        <v>2</v>
      </c>
      <c r="BL300" s="10">
        <f t="shared" ref="BL300:BM300" ca="1" si="1788">IF(I300="Yes",1,IF(I300="No",2))</f>
        <v>2</v>
      </c>
      <c r="BM300" s="10">
        <f t="shared" ca="1" si="1788"/>
        <v>2</v>
      </c>
      <c r="BN300" s="10">
        <f t="shared" ca="1" si="7"/>
        <v>2</v>
      </c>
      <c r="BO300" s="10">
        <f t="shared" ref="BO300:BP300" ca="1" si="1789">IF(L300="Strongly Disagree",1,IF(L300="Disagree",2,IF(L300="Neutral",3,IF(L300="Agree",4,IF(L300="Strongly Agree",5)))))</f>
        <v>2</v>
      </c>
      <c r="BP300" s="10">
        <f t="shared" ca="1" si="1789"/>
        <v>3</v>
      </c>
      <c r="BQ300" s="10">
        <f t="shared" ca="1" si="9"/>
        <v>1</v>
      </c>
      <c r="BR300" s="1">
        <f t="shared" ca="1" si="10"/>
        <v>3</v>
      </c>
      <c r="BS300" s="10">
        <f t="shared" ref="BS300:CB300" ca="1" si="1790">IF(P300="Not at all",1,IF(P300="A little bit",2,IF(P300="Moderately",3,IF(P300="Quite a bit",4,IF(P300="Extremely",5)))))</f>
        <v>2</v>
      </c>
      <c r="BT300" s="10">
        <f t="shared" ca="1" si="1790"/>
        <v>2</v>
      </c>
      <c r="BU300" s="10">
        <f t="shared" ca="1" si="1790"/>
        <v>2</v>
      </c>
      <c r="BV300" s="10">
        <f t="shared" ca="1" si="1790"/>
        <v>2</v>
      </c>
      <c r="BW300" s="10">
        <f t="shared" ca="1" si="1790"/>
        <v>2</v>
      </c>
      <c r="BX300" s="10">
        <f t="shared" ca="1" si="1790"/>
        <v>2</v>
      </c>
      <c r="BY300" s="10">
        <f t="shared" ca="1" si="1790"/>
        <v>2</v>
      </c>
      <c r="BZ300" s="10">
        <f t="shared" ca="1" si="1790"/>
        <v>2</v>
      </c>
      <c r="CA300" s="10">
        <f t="shared" ca="1" si="1790"/>
        <v>2</v>
      </c>
      <c r="CB300" s="10">
        <f t="shared" ca="1" si="1790"/>
        <v>3</v>
      </c>
      <c r="CC300" s="10">
        <f t="shared" ca="1" si="12"/>
        <v>1</v>
      </c>
      <c r="CD300" s="10">
        <f t="shared" ref="CD300:CH300" ca="1" si="1791">IF(AA300="Not at all",1,IF(AA300="A little bit",2,IF(AA300="Moderately",3,IF(AA300="Quite a bit",4,IF(AA300="Extremely",5)))))</f>
        <v>4</v>
      </c>
      <c r="CE300" s="10">
        <f t="shared" ca="1" si="1791"/>
        <v>1</v>
      </c>
      <c r="CF300" s="10">
        <f t="shared" ca="1" si="1791"/>
        <v>1</v>
      </c>
      <c r="CG300" s="10">
        <f t="shared" ca="1" si="1791"/>
        <v>1</v>
      </c>
      <c r="CH300" s="10">
        <f t="shared" ca="1" si="1791"/>
        <v>1</v>
      </c>
      <c r="CI300" s="10">
        <f t="shared" ref="CI300:CT300" ca="1" si="1792">IF(AF300="Never",1,IF(AF300="Rarely",2,IF(AF300="Sometimes",3,IF(AF300="Often",4,IF(AF300="Very Often",5)))))</f>
        <v>3</v>
      </c>
      <c r="CJ300" s="10">
        <f t="shared" ca="1" si="1792"/>
        <v>3</v>
      </c>
      <c r="CK300" s="10">
        <f t="shared" ca="1" si="1792"/>
        <v>1</v>
      </c>
      <c r="CL300" s="10">
        <f t="shared" ca="1" si="1792"/>
        <v>3</v>
      </c>
      <c r="CM300" s="10">
        <f t="shared" ca="1" si="1792"/>
        <v>2</v>
      </c>
      <c r="CN300" s="10">
        <f t="shared" ca="1" si="1792"/>
        <v>1</v>
      </c>
      <c r="CO300" s="10">
        <f t="shared" ca="1" si="1792"/>
        <v>3</v>
      </c>
      <c r="CP300" s="10">
        <f t="shared" ca="1" si="1792"/>
        <v>1</v>
      </c>
      <c r="CQ300" s="10">
        <f t="shared" ca="1" si="1792"/>
        <v>2</v>
      </c>
      <c r="CR300" s="10">
        <f t="shared" ca="1" si="1792"/>
        <v>1</v>
      </c>
      <c r="CS300" s="10">
        <f t="shared" ca="1" si="1792"/>
        <v>1</v>
      </c>
      <c r="CT300" s="10">
        <f t="shared" ca="1" si="1792"/>
        <v>1</v>
      </c>
      <c r="CU300" s="10">
        <f t="shared" ca="1" si="15"/>
        <v>1</v>
      </c>
      <c r="CV300" s="1">
        <f t="shared" ref="CV300:DE300" ca="1" si="1793">IF(AS300="Strongly Disagree",1,IF(AS300="Disagree",2,IF(AS300="Neutral",3,IF(AS300="Agree",4,IF(AS300="Strongly Agree",5)))))</f>
        <v>3</v>
      </c>
      <c r="CW300" s="1">
        <f t="shared" ca="1" si="1793"/>
        <v>4</v>
      </c>
      <c r="CX300" s="1">
        <f t="shared" ca="1" si="1793"/>
        <v>4</v>
      </c>
      <c r="CY300" s="1">
        <f t="shared" ca="1" si="1793"/>
        <v>2</v>
      </c>
      <c r="CZ300" s="1">
        <f t="shared" ca="1" si="1793"/>
        <v>4</v>
      </c>
      <c r="DA300" s="1">
        <f t="shared" ca="1" si="1793"/>
        <v>4</v>
      </c>
      <c r="DB300" s="1">
        <f t="shared" ca="1" si="1793"/>
        <v>4</v>
      </c>
      <c r="DC300" s="1">
        <f t="shared" ca="1" si="1793"/>
        <v>4</v>
      </c>
      <c r="DD300" s="1">
        <f t="shared" ca="1" si="1793"/>
        <v>2</v>
      </c>
      <c r="DE300" s="1">
        <f t="shared" ca="1" si="1793"/>
        <v>2</v>
      </c>
      <c r="DG300" s="1">
        <f t="shared" ca="1" si="17"/>
        <v>3</v>
      </c>
    </row>
    <row r="301" spans="1:111" ht="15">
      <c r="A301" s="8">
        <f ca="1">IFERROR(__xludf.DUMMYFUNCTION("""COMPUTED_VALUE"""),43815.978223912)</f>
        <v>43815.978223912003</v>
      </c>
      <c r="B301" s="1" t="str">
        <f ca="1">IFERROR(__xludf.DUMMYFUNCTION("""COMPUTED_VALUE"""),"Yes")</f>
        <v>Yes</v>
      </c>
      <c r="C301" s="3" t="str">
        <f ca="1">IFERROR(__xludf.DUMMYFUNCTION("""COMPUTED_VALUE"""),"Sworn Officer")</f>
        <v>Sworn Officer</v>
      </c>
      <c r="D301" s="1" t="str">
        <f ca="1">IFERROR(__xludf.DUMMYFUNCTION("""COMPUTED_VALUE"""),"20+ years")</f>
        <v>20+ years</v>
      </c>
      <c r="E301" s="1" t="str">
        <f ca="1">IFERROR(__xludf.DUMMYFUNCTION("""COMPUTED_VALUE"""),"Moderately")</f>
        <v>Moderately</v>
      </c>
      <c r="F301" s="1" t="str">
        <f ca="1">IFERROR(__xludf.DUMMYFUNCTION("""COMPUTED_VALUE"""),"Yes")</f>
        <v>Yes</v>
      </c>
      <c r="G301" s="1" t="str">
        <f ca="1">IFERROR(__xludf.DUMMYFUNCTION("""COMPUTED_VALUE"""),"Rarely")</f>
        <v>Rarely</v>
      </c>
      <c r="H301" s="1" t="str">
        <f ca="1">IFERROR(__xludf.DUMMYFUNCTION("""COMPUTED_VALUE"""),"Moderately")</f>
        <v>Moderately</v>
      </c>
      <c r="I301" s="1" t="str">
        <f ca="1">IFERROR(__xludf.DUMMYFUNCTION("""COMPUTED_VALUE"""),"Yes")</f>
        <v>Yes</v>
      </c>
      <c r="J301" s="1" t="str">
        <f ca="1">IFERROR(__xludf.DUMMYFUNCTION("""COMPUTED_VALUE"""),"Yes")</f>
        <v>Yes</v>
      </c>
      <c r="K301" s="1" t="str">
        <f ca="1">IFERROR(__xludf.DUMMYFUNCTION("""COMPUTED_VALUE"""),"Never")</f>
        <v>Never</v>
      </c>
      <c r="L301" s="1" t="str">
        <f ca="1">IFERROR(__xludf.DUMMYFUNCTION("""COMPUTED_VALUE"""),"Strongly Disagree")</f>
        <v>Strongly Disagree</v>
      </c>
      <c r="M301" s="1" t="str">
        <f ca="1">IFERROR(__xludf.DUMMYFUNCTION("""COMPUTED_VALUE"""),"Neutral")</f>
        <v>Neutral</v>
      </c>
      <c r="N301" s="1" t="str">
        <f ca="1">IFERROR(__xludf.DUMMYFUNCTION("""COMPUTED_VALUE"""),"Not at all")</f>
        <v>Not at all</v>
      </c>
      <c r="O301" s="1" t="str">
        <f ca="1">IFERROR(__xludf.DUMMYFUNCTION("""COMPUTED_VALUE"""),"Strongly disagree")</f>
        <v>Strongly disagree</v>
      </c>
      <c r="P301" s="1" t="str">
        <f ca="1">IFERROR(__xludf.DUMMYFUNCTION("""COMPUTED_VALUE"""),"Not at all")</f>
        <v>Not at all</v>
      </c>
      <c r="Q301" s="1" t="str">
        <f ca="1">IFERROR(__xludf.DUMMYFUNCTION("""COMPUTED_VALUE"""),"Not at all")</f>
        <v>Not at all</v>
      </c>
      <c r="R301" s="1" t="str">
        <f ca="1">IFERROR(__xludf.DUMMYFUNCTION("""COMPUTED_VALUE"""),"Not at all")</f>
        <v>Not at all</v>
      </c>
      <c r="S301" s="1" t="str">
        <f ca="1">IFERROR(__xludf.DUMMYFUNCTION("""COMPUTED_VALUE"""),"Not at all")</f>
        <v>Not at all</v>
      </c>
      <c r="T301" s="1" t="str">
        <f ca="1">IFERROR(__xludf.DUMMYFUNCTION("""COMPUTED_VALUE"""),"Not at all")</f>
        <v>Not at all</v>
      </c>
      <c r="U301" s="1" t="str">
        <f ca="1">IFERROR(__xludf.DUMMYFUNCTION("""COMPUTED_VALUE"""),"Not at all")</f>
        <v>Not at all</v>
      </c>
      <c r="V301" s="1" t="str">
        <f ca="1">IFERROR(__xludf.DUMMYFUNCTION("""COMPUTED_VALUE"""),"Not at all")</f>
        <v>Not at all</v>
      </c>
      <c r="W301" s="1" t="str">
        <f ca="1">IFERROR(__xludf.DUMMYFUNCTION("""COMPUTED_VALUE"""),"A little bit")</f>
        <v>A little bit</v>
      </c>
      <c r="X301" s="1" t="str">
        <f ca="1">IFERROR(__xludf.DUMMYFUNCTION("""COMPUTED_VALUE"""),"Not at all")</f>
        <v>Not at all</v>
      </c>
      <c r="Y301" s="1" t="str">
        <f ca="1">IFERROR(__xludf.DUMMYFUNCTION("""COMPUTED_VALUE"""),"Not at all")</f>
        <v>Not at all</v>
      </c>
      <c r="Z301" s="1" t="str">
        <f ca="1">IFERROR(__xludf.DUMMYFUNCTION("""COMPUTED_VALUE"""),"Both")</f>
        <v>Both</v>
      </c>
      <c r="AA301" s="1" t="str">
        <f ca="1">IFERROR(__xludf.DUMMYFUNCTION("""COMPUTED_VALUE"""),"Quite a bit")</f>
        <v>Quite a bit</v>
      </c>
      <c r="AB301" s="1" t="str">
        <f ca="1">IFERROR(__xludf.DUMMYFUNCTION("""COMPUTED_VALUE"""),"Moderately")</f>
        <v>Moderately</v>
      </c>
      <c r="AC301" s="1" t="str">
        <f ca="1">IFERROR(__xludf.DUMMYFUNCTION("""COMPUTED_VALUE"""),"Quite a bit")</f>
        <v>Quite a bit</v>
      </c>
      <c r="AD301" s="1" t="str">
        <f ca="1">IFERROR(__xludf.DUMMYFUNCTION("""COMPUTED_VALUE"""),"Not at all")</f>
        <v>Not at all</v>
      </c>
      <c r="AE301" s="1" t="str">
        <f ca="1">IFERROR(__xludf.DUMMYFUNCTION("""COMPUTED_VALUE"""),"Not at all")</f>
        <v>Not at all</v>
      </c>
      <c r="AF301" s="1" t="str">
        <f ca="1">IFERROR(__xludf.DUMMYFUNCTION("""COMPUTED_VALUE"""),"Rarely")</f>
        <v>Rarely</v>
      </c>
      <c r="AG301" s="1" t="str">
        <f ca="1">IFERROR(__xludf.DUMMYFUNCTION("""COMPUTED_VALUE"""),"Rarely")</f>
        <v>Rarely</v>
      </c>
      <c r="AH301" s="1" t="str">
        <f ca="1">IFERROR(__xludf.DUMMYFUNCTION("""COMPUTED_VALUE"""),"Never")</f>
        <v>Never</v>
      </c>
      <c r="AI301" s="1" t="str">
        <f ca="1">IFERROR(__xludf.DUMMYFUNCTION("""COMPUTED_VALUE"""),"Sometimes")</f>
        <v>Sometimes</v>
      </c>
      <c r="AJ301" s="1" t="str">
        <f ca="1">IFERROR(__xludf.DUMMYFUNCTION("""COMPUTED_VALUE"""),"Rarely")</f>
        <v>Rarely</v>
      </c>
      <c r="AK301" s="1" t="str">
        <f ca="1">IFERROR(__xludf.DUMMYFUNCTION("""COMPUTED_VALUE"""),"Rarely")</f>
        <v>Rarely</v>
      </c>
      <c r="AL301" s="1" t="str">
        <f ca="1">IFERROR(__xludf.DUMMYFUNCTION("""COMPUTED_VALUE"""),"Often")</f>
        <v>Often</v>
      </c>
      <c r="AM301" s="1" t="str">
        <f ca="1">IFERROR(__xludf.DUMMYFUNCTION("""COMPUTED_VALUE"""),"Rarely")</f>
        <v>Rarely</v>
      </c>
      <c r="AN301" s="1" t="str">
        <f ca="1">IFERROR(__xludf.DUMMYFUNCTION("""COMPUTED_VALUE"""),"Rarely")</f>
        <v>Rarely</v>
      </c>
      <c r="AO301" s="1" t="str">
        <f ca="1">IFERROR(__xludf.DUMMYFUNCTION("""COMPUTED_VALUE"""),"Never")</f>
        <v>Never</v>
      </c>
      <c r="AP301" s="1" t="str">
        <f ca="1">IFERROR(__xludf.DUMMYFUNCTION("""COMPUTED_VALUE"""),"Never")</f>
        <v>Never</v>
      </c>
      <c r="AQ301" s="1" t="str">
        <f ca="1">IFERROR(__xludf.DUMMYFUNCTION("""COMPUTED_VALUE"""),"Never")</f>
        <v>Never</v>
      </c>
      <c r="AR301" s="1" t="str">
        <f ca="1">IFERROR(__xludf.DUMMYFUNCTION("""COMPUTED_VALUE"""),"Never")</f>
        <v>Never</v>
      </c>
      <c r="AS301" s="1" t="str">
        <f ca="1">IFERROR(__xludf.DUMMYFUNCTION("""COMPUTED_VALUE"""),"Strongly Disagree")</f>
        <v>Strongly Disagree</v>
      </c>
      <c r="AT301" s="1" t="str">
        <f ca="1">IFERROR(__xludf.DUMMYFUNCTION("""COMPUTED_VALUE"""),"Disagree")</f>
        <v>Disagree</v>
      </c>
      <c r="AU301" s="1" t="str">
        <f ca="1">IFERROR(__xludf.DUMMYFUNCTION("""COMPUTED_VALUE"""),"Strongly Agree")</f>
        <v>Strongly Agree</v>
      </c>
      <c r="AV301" s="1" t="str">
        <f ca="1">IFERROR(__xludf.DUMMYFUNCTION("""COMPUTED_VALUE"""),"Neutral")</f>
        <v>Neutral</v>
      </c>
      <c r="AW301" s="1" t="str">
        <f ca="1">IFERROR(__xludf.DUMMYFUNCTION("""COMPUTED_VALUE"""),"Strongly Agree")</f>
        <v>Strongly Agree</v>
      </c>
      <c r="AX301" s="1" t="str">
        <f ca="1">IFERROR(__xludf.DUMMYFUNCTION("""COMPUTED_VALUE"""),"Strongly Agree")</f>
        <v>Strongly Agree</v>
      </c>
      <c r="AY301" s="1" t="str">
        <f ca="1">IFERROR(__xludf.DUMMYFUNCTION("""COMPUTED_VALUE"""),"Strongly Agree")</f>
        <v>Strongly Agree</v>
      </c>
      <c r="AZ301" s="1" t="str">
        <f ca="1">IFERROR(__xludf.DUMMYFUNCTION("""COMPUTED_VALUE"""),"Neutral")</f>
        <v>Neutral</v>
      </c>
      <c r="BA301" s="1" t="str">
        <f ca="1">IFERROR(__xludf.DUMMYFUNCTION("""COMPUTED_VALUE"""),"Strongly Agree")</f>
        <v>Strongly Agree</v>
      </c>
      <c r="BB301" s="1" t="str">
        <f ca="1">IFERROR(__xludf.DUMMYFUNCTION("""COMPUTED_VALUE"""),"Neutral")</f>
        <v>Neutral</v>
      </c>
      <c r="BC301" s="1" t="str">
        <f ca="1">IFERROR(__xludf.DUMMYFUNCTION("""COMPUTED_VALUE"""),"Isolate Yourself, Meditation/ Mindfulness")</f>
        <v>Isolate Yourself, Meditation/ Mindfulness</v>
      </c>
      <c r="BD301" s="1" t="str">
        <f ca="1">IFERROR(__xludf.DUMMYFUNCTION("""COMPUTED_VALUE"""),"Never")</f>
        <v>Never</v>
      </c>
      <c r="BF301" s="1">
        <f t="shared" ca="1" si="0"/>
        <v>1</v>
      </c>
      <c r="BG301" s="7">
        <f t="shared" ca="1" si="1"/>
        <v>4</v>
      </c>
      <c r="BH301" s="1">
        <f t="shared" ca="1" si="2"/>
        <v>3</v>
      </c>
      <c r="BI301" s="10">
        <f t="shared" ca="1" si="3"/>
        <v>1</v>
      </c>
      <c r="BJ301" s="10">
        <f t="shared" ca="1" si="4"/>
        <v>2</v>
      </c>
      <c r="BK301" s="10">
        <f t="shared" ca="1" si="5"/>
        <v>3</v>
      </c>
      <c r="BL301" s="10">
        <f t="shared" ref="BL301:BM301" ca="1" si="1794">IF(I301="Yes",1,IF(I301="No",2))</f>
        <v>1</v>
      </c>
      <c r="BM301" s="10">
        <f t="shared" ca="1" si="1794"/>
        <v>1</v>
      </c>
      <c r="BN301" s="10">
        <f t="shared" ca="1" si="7"/>
        <v>1</v>
      </c>
      <c r="BO301" s="10">
        <f t="shared" ref="BO301:BP301" ca="1" si="1795">IF(L301="Strongly Disagree",1,IF(L301="Disagree",2,IF(L301="Neutral",3,IF(L301="Agree",4,IF(L301="Strongly Agree",5)))))</f>
        <v>1</v>
      </c>
      <c r="BP301" s="10">
        <f t="shared" ca="1" si="1795"/>
        <v>3</v>
      </c>
      <c r="BQ301" s="10">
        <f t="shared" ca="1" si="9"/>
        <v>1</v>
      </c>
      <c r="BR301" s="1">
        <f t="shared" ca="1" si="10"/>
        <v>1</v>
      </c>
      <c r="BS301" s="10">
        <f t="shared" ref="BS301:CB301" ca="1" si="1796">IF(P301="Not at all",1,IF(P301="A little bit",2,IF(P301="Moderately",3,IF(P301="Quite a bit",4,IF(P301="Extremely",5)))))</f>
        <v>1</v>
      </c>
      <c r="BT301" s="10">
        <f t="shared" ca="1" si="1796"/>
        <v>1</v>
      </c>
      <c r="BU301" s="10">
        <f t="shared" ca="1" si="1796"/>
        <v>1</v>
      </c>
      <c r="BV301" s="10">
        <f t="shared" ca="1" si="1796"/>
        <v>1</v>
      </c>
      <c r="BW301" s="10">
        <f t="shared" ca="1" si="1796"/>
        <v>1</v>
      </c>
      <c r="BX301" s="10">
        <f t="shared" ca="1" si="1796"/>
        <v>1</v>
      </c>
      <c r="BY301" s="10">
        <f t="shared" ca="1" si="1796"/>
        <v>1</v>
      </c>
      <c r="BZ301" s="10">
        <f t="shared" ca="1" si="1796"/>
        <v>2</v>
      </c>
      <c r="CA301" s="10">
        <f t="shared" ca="1" si="1796"/>
        <v>1</v>
      </c>
      <c r="CB301" s="10">
        <f t="shared" ca="1" si="1796"/>
        <v>1</v>
      </c>
      <c r="CC301" s="10">
        <f t="shared" ca="1" si="12"/>
        <v>3</v>
      </c>
      <c r="CD301" s="10">
        <f t="shared" ref="CD301:CH301" ca="1" si="1797">IF(AA301="Not at all",1,IF(AA301="A little bit",2,IF(AA301="Moderately",3,IF(AA301="Quite a bit",4,IF(AA301="Extremely",5)))))</f>
        <v>4</v>
      </c>
      <c r="CE301" s="10">
        <f t="shared" ca="1" si="1797"/>
        <v>3</v>
      </c>
      <c r="CF301" s="10">
        <f t="shared" ca="1" si="1797"/>
        <v>4</v>
      </c>
      <c r="CG301" s="10">
        <f t="shared" ca="1" si="1797"/>
        <v>1</v>
      </c>
      <c r="CH301" s="10">
        <f t="shared" ca="1" si="1797"/>
        <v>1</v>
      </c>
      <c r="CI301" s="10">
        <f t="shared" ref="CI301:CT301" ca="1" si="1798">IF(AF301="Never",1,IF(AF301="Rarely",2,IF(AF301="Sometimes",3,IF(AF301="Often",4,IF(AF301="Very Often",5)))))</f>
        <v>2</v>
      </c>
      <c r="CJ301" s="10">
        <f t="shared" ca="1" si="1798"/>
        <v>2</v>
      </c>
      <c r="CK301" s="10">
        <f t="shared" ca="1" si="1798"/>
        <v>1</v>
      </c>
      <c r="CL301" s="10">
        <f t="shared" ca="1" si="1798"/>
        <v>3</v>
      </c>
      <c r="CM301" s="10">
        <f t="shared" ca="1" si="1798"/>
        <v>2</v>
      </c>
      <c r="CN301" s="10">
        <f t="shared" ca="1" si="1798"/>
        <v>2</v>
      </c>
      <c r="CO301" s="10">
        <f t="shared" ca="1" si="1798"/>
        <v>4</v>
      </c>
      <c r="CP301" s="10">
        <f t="shared" ca="1" si="1798"/>
        <v>2</v>
      </c>
      <c r="CQ301" s="10">
        <f t="shared" ca="1" si="1798"/>
        <v>2</v>
      </c>
      <c r="CR301" s="10">
        <f t="shared" ca="1" si="1798"/>
        <v>1</v>
      </c>
      <c r="CS301" s="10">
        <f t="shared" ca="1" si="1798"/>
        <v>1</v>
      </c>
      <c r="CT301" s="10">
        <f t="shared" ca="1" si="1798"/>
        <v>1</v>
      </c>
      <c r="CU301" s="10">
        <f t="shared" ca="1" si="15"/>
        <v>1</v>
      </c>
      <c r="CV301" s="1">
        <f t="shared" ref="CV301:DE301" ca="1" si="1799">IF(AS301="Strongly Disagree",1,IF(AS301="Disagree",2,IF(AS301="Neutral",3,IF(AS301="Agree",4,IF(AS301="Strongly Agree",5)))))</f>
        <v>1</v>
      </c>
      <c r="CW301" s="1">
        <f t="shared" ca="1" si="1799"/>
        <v>2</v>
      </c>
      <c r="CX301" s="1">
        <f t="shared" ca="1" si="1799"/>
        <v>5</v>
      </c>
      <c r="CY301" s="1">
        <f t="shared" ca="1" si="1799"/>
        <v>3</v>
      </c>
      <c r="CZ301" s="1">
        <f t="shared" ca="1" si="1799"/>
        <v>5</v>
      </c>
      <c r="DA301" s="1">
        <f t="shared" ca="1" si="1799"/>
        <v>5</v>
      </c>
      <c r="DB301" s="1">
        <f t="shared" ca="1" si="1799"/>
        <v>5</v>
      </c>
      <c r="DC301" s="1">
        <f t="shared" ca="1" si="1799"/>
        <v>3</v>
      </c>
      <c r="DD301" s="1">
        <f t="shared" ca="1" si="1799"/>
        <v>5</v>
      </c>
      <c r="DE301" s="1">
        <f t="shared" ca="1" si="1799"/>
        <v>3</v>
      </c>
      <c r="DG301" s="1">
        <f t="shared" ca="1" si="17"/>
        <v>1</v>
      </c>
    </row>
    <row r="302" spans="1:111" ht="15">
      <c r="A302" s="8">
        <f ca="1">IFERROR(__xludf.DUMMYFUNCTION("""COMPUTED_VALUE"""),43816.0226794444)</f>
        <v>43816.022679444402</v>
      </c>
      <c r="B302" s="1" t="str">
        <f ca="1">IFERROR(__xludf.DUMMYFUNCTION("""COMPUTED_VALUE"""),"Yes")</f>
        <v>Yes</v>
      </c>
      <c r="C302" s="3" t="str">
        <f ca="1">IFERROR(__xludf.DUMMYFUNCTION("""COMPUTED_VALUE"""),"Sworn Officer")</f>
        <v>Sworn Officer</v>
      </c>
      <c r="D302" s="1" t="str">
        <f ca="1">IFERROR(__xludf.DUMMYFUNCTION("""COMPUTED_VALUE"""),"1-6 years")</f>
        <v>1-6 years</v>
      </c>
      <c r="E302" s="1" t="str">
        <f ca="1">IFERROR(__xludf.DUMMYFUNCTION("""COMPUTED_VALUE"""),"A little bit")</f>
        <v>A little bit</v>
      </c>
      <c r="F302" s="1" t="str">
        <f ca="1">IFERROR(__xludf.DUMMYFUNCTION("""COMPUTED_VALUE"""),"No")</f>
        <v>No</v>
      </c>
      <c r="G302" s="1" t="str">
        <f ca="1">IFERROR(__xludf.DUMMYFUNCTION("""COMPUTED_VALUE"""),"Rarely")</f>
        <v>Rarely</v>
      </c>
      <c r="H302" s="1" t="str">
        <f ca="1">IFERROR(__xludf.DUMMYFUNCTION("""COMPUTED_VALUE"""),"A little bit")</f>
        <v>A little bit</v>
      </c>
      <c r="I302" s="1" t="str">
        <f ca="1">IFERROR(__xludf.DUMMYFUNCTION("""COMPUTED_VALUE"""),"Yes")</f>
        <v>Yes</v>
      </c>
      <c r="J302" s="1" t="str">
        <f ca="1">IFERROR(__xludf.DUMMYFUNCTION("""COMPUTED_VALUE"""),"Yes")</f>
        <v>Yes</v>
      </c>
      <c r="K302" s="1" t="str">
        <f ca="1">IFERROR(__xludf.DUMMYFUNCTION("""COMPUTED_VALUE"""),"Rarely")</f>
        <v>Rarely</v>
      </c>
      <c r="L302" s="1" t="str">
        <f ca="1">IFERROR(__xludf.DUMMYFUNCTION("""COMPUTED_VALUE"""),"Agree")</f>
        <v>Agree</v>
      </c>
      <c r="M302" s="1" t="str">
        <f ca="1">IFERROR(__xludf.DUMMYFUNCTION("""COMPUTED_VALUE"""),"Neutral")</f>
        <v>Neutral</v>
      </c>
      <c r="N302" s="1" t="str">
        <f ca="1">IFERROR(__xludf.DUMMYFUNCTION("""COMPUTED_VALUE"""),"Moderately")</f>
        <v>Moderately</v>
      </c>
      <c r="O302" s="1" t="str">
        <f ca="1">IFERROR(__xludf.DUMMYFUNCTION("""COMPUTED_VALUE"""),"Agree")</f>
        <v>Agree</v>
      </c>
      <c r="P302" s="1" t="str">
        <f ca="1">IFERROR(__xludf.DUMMYFUNCTION("""COMPUTED_VALUE"""),"Moderately")</f>
        <v>Moderately</v>
      </c>
      <c r="Q302" s="1" t="str">
        <f ca="1">IFERROR(__xludf.DUMMYFUNCTION("""COMPUTED_VALUE"""),"A little bit")</f>
        <v>A little bit</v>
      </c>
      <c r="R302" s="1" t="str">
        <f ca="1">IFERROR(__xludf.DUMMYFUNCTION("""COMPUTED_VALUE"""),"A little bit")</f>
        <v>A little bit</v>
      </c>
      <c r="S302" s="1" t="str">
        <f ca="1">IFERROR(__xludf.DUMMYFUNCTION("""COMPUTED_VALUE"""),"A little bit")</f>
        <v>A little bit</v>
      </c>
      <c r="T302" s="1" t="str">
        <f ca="1">IFERROR(__xludf.DUMMYFUNCTION("""COMPUTED_VALUE"""),"A little bit")</f>
        <v>A little bit</v>
      </c>
      <c r="U302" s="1" t="str">
        <f ca="1">IFERROR(__xludf.DUMMYFUNCTION("""COMPUTED_VALUE"""),"Moderately")</f>
        <v>Moderately</v>
      </c>
      <c r="V302" s="1" t="str">
        <f ca="1">IFERROR(__xludf.DUMMYFUNCTION("""COMPUTED_VALUE"""),"A little bit")</f>
        <v>A little bit</v>
      </c>
      <c r="W302" s="1" t="str">
        <f ca="1">IFERROR(__xludf.DUMMYFUNCTION("""COMPUTED_VALUE"""),"A little bit")</f>
        <v>A little bit</v>
      </c>
      <c r="X302" s="1" t="str">
        <f ca="1">IFERROR(__xludf.DUMMYFUNCTION("""COMPUTED_VALUE"""),"Moderately")</f>
        <v>Moderately</v>
      </c>
      <c r="Y302" s="1" t="str">
        <f ca="1">IFERROR(__xludf.DUMMYFUNCTION("""COMPUTED_VALUE"""),"A little bit")</f>
        <v>A little bit</v>
      </c>
      <c r="Z302" s="1" t="str">
        <f ca="1">IFERROR(__xludf.DUMMYFUNCTION("""COMPUTED_VALUE"""),"Not at all")</f>
        <v>Not at all</v>
      </c>
      <c r="AA302" s="1" t="str">
        <f ca="1">IFERROR(__xludf.DUMMYFUNCTION("""COMPUTED_VALUE"""),"Not at all")</f>
        <v>Not at all</v>
      </c>
      <c r="AB302" s="1" t="str">
        <f ca="1">IFERROR(__xludf.DUMMYFUNCTION("""COMPUTED_VALUE"""),"A little bit")</f>
        <v>A little bit</v>
      </c>
      <c r="AC302" s="1" t="str">
        <f ca="1">IFERROR(__xludf.DUMMYFUNCTION("""COMPUTED_VALUE"""),"A little bit")</f>
        <v>A little bit</v>
      </c>
      <c r="AD302" s="1" t="str">
        <f ca="1">IFERROR(__xludf.DUMMYFUNCTION("""COMPUTED_VALUE"""),"A little bit")</f>
        <v>A little bit</v>
      </c>
      <c r="AE302" s="1" t="str">
        <f ca="1">IFERROR(__xludf.DUMMYFUNCTION("""COMPUTED_VALUE"""),"A little bit")</f>
        <v>A little bit</v>
      </c>
      <c r="AF302" s="1" t="str">
        <f ca="1">IFERROR(__xludf.DUMMYFUNCTION("""COMPUTED_VALUE"""),"Rarely")</f>
        <v>Rarely</v>
      </c>
      <c r="AG302" s="1" t="str">
        <f ca="1">IFERROR(__xludf.DUMMYFUNCTION("""COMPUTED_VALUE"""),"Sometimes")</f>
        <v>Sometimes</v>
      </c>
      <c r="AH302" s="1" t="str">
        <f ca="1">IFERROR(__xludf.DUMMYFUNCTION("""COMPUTED_VALUE"""),"Sometimes")</f>
        <v>Sometimes</v>
      </c>
      <c r="AI302" s="1" t="str">
        <f ca="1">IFERROR(__xludf.DUMMYFUNCTION("""COMPUTED_VALUE"""),"Rarely")</f>
        <v>Rarely</v>
      </c>
      <c r="AJ302" s="1" t="str">
        <f ca="1">IFERROR(__xludf.DUMMYFUNCTION("""COMPUTED_VALUE"""),"Rarely")</f>
        <v>Rarely</v>
      </c>
      <c r="AK302" s="1" t="str">
        <f ca="1">IFERROR(__xludf.DUMMYFUNCTION("""COMPUTED_VALUE"""),"Often")</f>
        <v>Often</v>
      </c>
      <c r="AL302" s="1" t="str">
        <f ca="1">IFERROR(__xludf.DUMMYFUNCTION("""COMPUTED_VALUE"""),"Rarely")</f>
        <v>Rarely</v>
      </c>
      <c r="AM302" s="1" t="str">
        <f ca="1">IFERROR(__xludf.DUMMYFUNCTION("""COMPUTED_VALUE"""),"Never")</f>
        <v>Never</v>
      </c>
      <c r="AN302" s="1" t="str">
        <f ca="1">IFERROR(__xludf.DUMMYFUNCTION("""COMPUTED_VALUE"""),"Rarely")</f>
        <v>Rarely</v>
      </c>
      <c r="AO302" s="1" t="str">
        <f ca="1">IFERROR(__xludf.DUMMYFUNCTION("""COMPUTED_VALUE"""),"Rarely")</f>
        <v>Rarely</v>
      </c>
      <c r="AP302" s="1" t="str">
        <f ca="1">IFERROR(__xludf.DUMMYFUNCTION("""COMPUTED_VALUE"""),"Sometimes")</f>
        <v>Sometimes</v>
      </c>
      <c r="AQ302" s="1" t="str">
        <f ca="1">IFERROR(__xludf.DUMMYFUNCTION("""COMPUTED_VALUE"""),"Never")</f>
        <v>Never</v>
      </c>
      <c r="AR302" s="1" t="str">
        <f ca="1">IFERROR(__xludf.DUMMYFUNCTION("""COMPUTED_VALUE"""),"Never")</f>
        <v>Never</v>
      </c>
      <c r="AS302" s="1" t="str">
        <f ca="1">IFERROR(__xludf.DUMMYFUNCTION("""COMPUTED_VALUE"""),"Disagree")</f>
        <v>Disagree</v>
      </c>
      <c r="AT302" s="1" t="str">
        <f ca="1">IFERROR(__xludf.DUMMYFUNCTION("""COMPUTED_VALUE"""),"Neutral")</f>
        <v>Neutral</v>
      </c>
      <c r="AU302" s="1" t="str">
        <f ca="1">IFERROR(__xludf.DUMMYFUNCTION("""COMPUTED_VALUE"""),"Neutral")</f>
        <v>Neutral</v>
      </c>
      <c r="AV302" s="1" t="str">
        <f ca="1">IFERROR(__xludf.DUMMYFUNCTION("""COMPUTED_VALUE"""),"Strongly Disagree")</f>
        <v>Strongly Disagree</v>
      </c>
      <c r="AW302" s="1" t="str">
        <f ca="1">IFERROR(__xludf.DUMMYFUNCTION("""COMPUTED_VALUE"""),"Neutral")</f>
        <v>Neutral</v>
      </c>
      <c r="AX302" s="1" t="str">
        <f ca="1">IFERROR(__xludf.DUMMYFUNCTION("""COMPUTED_VALUE"""),"Disagree")</f>
        <v>Disagree</v>
      </c>
      <c r="AY302" s="1" t="str">
        <f ca="1">IFERROR(__xludf.DUMMYFUNCTION("""COMPUTED_VALUE"""),"Disagree")</f>
        <v>Disagree</v>
      </c>
      <c r="AZ302" s="1" t="str">
        <f ca="1">IFERROR(__xludf.DUMMYFUNCTION("""COMPUTED_VALUE"""),"Disagree")</f>
        <v>Disagree</v>
      </c>
      <c r="BA302" s="1" t="str">
        <f ca="1">IFERROR(__xludf.DUMMYFUNCTION("""COMPUTED_VALUE"""),"Disagree")</f>
        <v>Disagree</v>
      </c>
      <c r="BB302" s="1" t="str">
        <f ca="1">IFERROR(__xludf.DUMMYFUNCTION("""COMPUTED_VALUE"""),"Neutral")</f>
        <v>Neutral</v>
      </c>
      <c r="BC302" s="1" t="str">
        <f ca="1">IFERROR(__xludf.DUMMYFUNCTION("""COMPUTED_VALUE"""),"Exercise, Meditation/ Mindfulness")</f>
        <v>Exercise, Meditation/ Mindfulness</v>
      </c>
      <c r="BD302" s="1" t="str">
        <f ca="1">IFERROR(__xludf.DUMMYFUNCTION("""COMPUTED_VALUE"""),"Rarely")</f>
        <v>Rarely</v>
      </c>
      <c r="BF302" s="1">
        <f t="shared" ca="1" si="0"/>
        <v>1</v>
      </c>
      <c r="BG302" s="7">
        <f t="shared" ca="1" si="1"/>
        <v>1</v>
      </c>
      <c r="BH302" s="1">
        <f t="shared" ca="1" si="2"/>
        <v>2</v>
      </c>
      <c r="BI302" s="10">
        <f t="shared" ca="1" si="3"/>
        <v>2</v>
      </c>
      <c r="BJ302" s="10">
        <f t="shared" ca="1" si="4"/>
        <v>2</v>
      </c>
      <c r="BK302" s="10">
        <f t="shared" ca="1" si="5"/>
        <v>2</v>
      </c>
      <c r="BL302" s="10">
        <f t="shared" ref="BL302:BM302" ca="1" si="1800">IF(I302="Yes",1,IF(I302="No",2))</f>
        <v>1</v>
      </c>
      <c r="BM302" s="10">
        <f t="shared" ca="1" si="1800"/>
        <v>1</v>
      </c>
      <c r="BN302" s="10">
        <f t="shared" ca="1" si="7"/>
        <v>2</v>
      </c>
      <c r="BO302" s="10">
        <f t="shared" ref="BO302:BP302" ca="1" si="1801">IF(L302="Strongly Disagree",1,IF(L302="Disagree",2,IF(L302="Neutral",3,IF(L302="Agree",4,IF(L302="Strongly Agree",5)))))</f>
        <v>4</v>
      </c>
      <c r="BP302" s="10">
        <f t="shared" ca="1" si="1801"/>
        <v>3</v>
      </c>
      <c r="BQ302" s="10">
        <f t="shared" ca="1" si="9"/>
        <v>3</v>
      </c>
      <c r="BR302" s="1">
        <f t="shared" ca="1" si="10"/>
        <v>4</v>
      </c>
      <c r="BS302" s="10">
        <f t="shared" ref="BS302:CB302" ca="1" si="1802">IF(P302="Not at all",1,IF(P302="A little bit",2,IF(P302="Moderately",3,IF(P302="Quite a bit",4,IF(P302="Extremely",5)))))</f>
        <v>3</v>
      </c>
      <c r="BT302" s="10">
        <f t="shared" ca="1" si="1802"/>
        <v>2</v>
      </c>
      <c r="BU302" s="10">
        <f t="shared" ca="1" si="1802"/>
        <v>2</v>
      </c>
      <c r="BV302" s="10">
        <f t="shared" ca="1" si="1802"/>
        <v>2</v>
      </c>
      <c r="BW302" s="10">
        <f t="shared" ca="1" si="1802"/>
        <v>2</v>
      </c>
      <c r="BX302" s="10">
        <f t="shared" ca="1" si="1802"/>
        <v>3</v>
      </c>
      <c r="BY302" s="10">
        <f t="shared" ca="1" si="1802"/>
        <v>2</v>
      </c>
      <c r="BZ302" s="10">
        <f t="shared" ca="1" si="1802"/>
        <v>2</v>
      </c>
      <c r="CA302" s="10">
        <f t="shared" ca="1" si="1802"/>
        <v>3</v>
      </c>
      <c r="CB302" s="10">
        <f t="shared" ca="1" si="1802"/>
        <v>2</v>
      </c>
      <c r="CC302" s="10">
        <f t="shared" ca="1" si="12"/>
        <v>4</v>
      </c>
      <c r="CD302" s="10">
        <f t="shared" ref="CD302:CH302" ca="1" si="1803">IF(AA302="Not at all",1,IF(AA302="A little bit",2,IF(AA302="Moderately",3,IF(AA302="Quite a bit",4,IF(AA302="Extremely",5)))))</f>
        <v>1</v>
      </c>
      <c r="CE302" s="10">
        <f t="shared" ca="1" si="1803"/>
        <v>2</v>
      </c>
      <c r="CF302" s="10">
        <f t="shared" ca="1" si="1803"/>
        <v>2</v>
      </c>
      <c r="CG302" s="10">
        <f t="shared" ca="1" si="1803"/>
        <v>2</v>
      </c>
      <c r="CH302" s="10">
        <f t="shared" ca="1" si="1803"/>
        <v>2</v>
      </c>
      <c r="CI302" s="10">
        <f t="shared" ref="CI302:CT302" ca="1" si="1804">IF(AF302="Never",1,IF(AF302="Rarely",2,IF(AF302="Sometimes",3,IF(AF302="Often",4,IF(AF302="Very Often",5)))))</f>
        <v>2</v>
      </c>
      <c r="CJ302" s="10">
        <f t="shared" ca="1" si="1804"/>
        <v>3</v>
      </c>
      <c r="CK302" s="10">
        <f t="shared" ca="1" si="1804"/>
        <v>3</v>
      </c>
      <c r="CL302" s="10">
        <f t="shared" ca="1" si="1804"/>
        <v>2</v>
      </c>
      <c r="CM302" s="10">
        <f t="shared" ca="1" si="1804"/>
        <v>2</v>
      </c>
      <c r="CN302" s="10">
        <f t="shared" ca="1" si="1804"/>
        <v>4</v>
      </c>
      <c r="CO302" s="10">
        <f t="shared" ca="1" si="1804"/>
        <v>2</v>
      </c>
      <c r="CP302" s="10">
        <f t="shared" ca="1" si="1804"/>
        <v>1</v>
      </c>
      <c r="CQ302" s="10">
        <f t="shared" ca="1" si="1804"/>
        <v>2</v>
      </c>
      <c r="CR302" s="10">
        <f t="shared" ca="1" si="1804"/>
        <v>2</v>
      </c>
      <c r="CS302" s="10">
        <f t="shared" ca="1" si="1804"/>
        <v>3</v>
      </c>
      <c r="CT302" s="10">
        <f t="shared" ca="1" si="1804"/>
        <v>1</v>
      </c>
      <c r="CU302" s="10">
        <f t="shared" ca="1" si="15"/>
        <v>1</v>
      </c>
      <c r="CV302" s="1">
        <f t="shared" ref="CV302:DE302" ca="1" si="1805">IF(AS302="Strongly Disagree",1,IF(AS302="Disagree",2,IF(AS302="Neutral",3,IF(AS302="Agree",4,IF(AS302="Strongly Agree",5)))))</f>
        <v>2</v>
      </c>
      <c r="CW302" s="1">
        <f t="shared" ca="1" si="1805"/>
        <v>3</v>
      </c>
      <c r="CX302" s="1">
        <f t="shared" ca="1" si="1805"/>
        <v>3</v>
      </c>
      <c r="CY302" s="1">
        <f t="shared" ca="1" si="1805"/>
        <v>1</v>
      </c>
      <c r="CZ302" s="1">
        <f t="shared" ca="1" si="1805"/>
        <v>3</v>
      </c>
      <c r="DA302" s="1">
        <f t="shared" ca="1" si="1805"/>
        <v>2</v>
      </c>
      <c r="DB302" s="1">
        <f t="shared" ca="1" si="1805"/>
        <v>2</v>
      </c>
      <c r="DC302" s="1">
        <f t="shared" ca="1" si="1805"/>
        <v>2</v>
      </c>
      <c r="DD302" s="1">
        <f t="shared" ca="1" si="1805"/>
        <v>2</v>
      </c>
      <c r="DE302" s="1">
        <f t="shared" ca="1" si="1805"/>
        <v>3</v>
      </c>
      <c r="DG302" s="1">
        <f t="shared" ca="1" si="17"/>
        <v>2</v>
      </c>
    </row>
    <row r="303" spans="1:111" ht="15">
      <c r="A303" s="8">
        <f ca="1">IFERROR(__xludf.DUMMYFUNCTION("""COMPUTED_VALUE"""),43816.2128242592)</f>
        <v>43816.212824259201</v>
      </c>
      <c r="B303" s="1" t="str">
        <f ca="1">IFERROR(__xludf.DUMMYFUNCTION("""COMPUTED_VALUE"""),"Yes")</f>
        <v>Yes</v>
      </c>
      <c r="C303" s="3" t="str">
        <f ca="1">IFERROR(__xludf.DUMMYFUNCTION("""COMPUTED_VALUE"""),"Sworn Officer")</f>
        <v>Sworn Officer</v>
      </c>
      <c r="D303" s="1" t="str">
        <f ca="1">IFERROR(__xludf.DUMMYFUNCTION("""COMPUTED_VALUE"""),"20+ years")</f>
        <v>20+ years</v>
      </c>
      <c r="E303" s="1" t="str">
        <f ca="1">IFERROR(__xludf.DUMMYFUNCTION("""COMPUTED_VALUE"""),"A little bit")</f>
        <v>A little bit</v>
      </c>
      <c r="F303" s="1" t="str">
        <f ca="1">IFERROR(__xludf.DUMMYFUNCTION("""COMPUTED_VALUE"""),"No")</f>
        <v>No</v>
      </c>
      <c r="G303" s="1" t="str">
        <f ca="1">IFERROR(__xludf.DUMMYFUNCTION("""COMPUTED_VALUE"""),"Never")</f>
        <v>Never</v>
      </c>
      <c r="H303" s="1" t="str">
        <f ca="1">IFERROR(__xludf.DUMMYFUNCTION("""COMPUTED_VALUE"""),"Quite a bit")</f>
        <v>Quite a bit</v>
      </c>
      <c r="I303" s="1" t="str">
        <f ca="1">IFERROR(__xludf.DUMMYFUNCTION("""COMPUTED_VALUE"""),"Yes")</f>
        <v>Yes</v>
      </c>
      <c r="J303" s="1" t="str">
        <f ca="1">IFERROR(__xludf.DUMMYFUNCTION("""COMPUTED_VALUE"""),"Yes")</f>
        <v>Yes</v>
      </c>
      <c r="K303" s="1" t="str">
        <f ca="1">IFERROR(__xludf.DUMMYFUNCTION("""COMPUTED_VALUE"""),"Never")</f>
        <v>Never</v>
      </c>
      <c r="L303" s="1" t="str">
        <f ca="1">IFERROR(__xludf.DUMMYFUNCTION("""COMPUTED_VALUE"""),"Neutral")</f>
        <v>Neutral</v>
      </c>
      <c r="M303" s="1" t="str">
        <f ca="1">IFERROR(__xludf.DUMMYFUNCTION("""COMPUTED_VALUE"""),"Neutral")</f>
        <v>Neutral</v>
      </c>
      <c r="N303" s="1" t="str">
        <f ca="1">IFERROR(__xludf.DUMMYFUNCTION("""COMPUTED_VALUE"""),"Not at all")</f>
        <v>Not at all</v>
      </c>
      <c r="O303" s="1" t="str">
        <f ca="1">IFERROR(__xludf.DUMMYFUNCTION("""COMPUTED_VALUE"""),"Agree")</f>
        <v>Agree</v>
      </c>
      <c r="P303" s="1" t="str">
        <f ca="1">IFERROR(__xludf.DUMMYFUNCTION("""COMPUTED_VALUE"""),"Quite a bit")</f>
        <v>Quite a bit</v>
      </c>
      <c r="Q303" s="1" t="str">
        <f ca="1">IFERROR(__xludf.DUMMYFUNCTION("""COMPUTED_VALUE"""),"Not at all")</f>
        <v>Not at all</v>
      </c>
      <c r="R303" s="1" t="str">
        <f ca="1">IFERROR(__xludf.DUMMYFUNCTION("""COMPUTED_VALUE"""),"Not at all")</f>
        <v>Not at all</v>
      </c>
      <c r="S303" s="1" t="str">
        <f ca="1">IFERROR(__xludf.DUMMYFUNCTION("""COMPUTED_VALUE"""),"Not at all")</f>
        <v>Not at all</v>
      </c>
      <c r="T303" s="1" t="str">
        <f ca="1">IFERROR(__xludf.DUMMYFUNCTION("""COMPUTED_VALUE"""),"Not at all")</f>
        <v>Not at all</v>
      </c>
      <c r="U303" s="1" t="str">
        <f ca="1">IFERROR(__xludf.DUMMYFUNCTION("""COMPUTED_VALUE"""),"Not at all")</f>
        <v>Not at all</v>
      </c>
      <c r="V303" s="1" t="str">
        <f ca="1">IFERROR(__xludf.DUMMYFUNCTION("""COMPUTED_VALUE"""),"Not at all")</f>
        <v>Not at all</v>
      </c>
      <c r="W303" s="1" t="str">
        <f ca="1">IFERROR(__xludf.DUMMYFUNCTION("""COMPUTED_VALUE"""),"Not at all")</f>
        <v>Not at all</v>
      </c>
      <c r="X303" s="1" t="str">
        <f ca="1">IFERROR(__xludf.DUMMYFUNCTION("""COMPUTED_VALUE"""),"Not at all")</f>
        <v>Not at all</v>
      </c>
      <c r="Y303" s="1" t="str">
        <f ca="1">IFERROR(__xludf.DUMMYFUNCTION("""COMPUTED_VALUE"""),"Not at all")</f>
        <v>Not at all</v>
      </c>
      <c r="Z303" s="1" t="str">
        <f ca="1">IFERROR(__xludf.DUMMYFUNCTION("""COMPUTED_VALUE"""),"Not at all")</f>
        <v>Not at all</v>
      </c>
      <c r="AA303" s="1" t="str">
        <f ca="1">IFERROR(__xludf.DUMMYFUNCTION("""COMPUTED_VALUE"""),"A little bit")</f>
        <v>A little bit</v>
      </c>
      <c r="AB303" s="1" t="str">
        <f ca="1">IFERROR(__xludf.DUMMYFUNCTION("""COMPUTED_VALUE"""),"Quite a bit")</f>
        <v>Quite a bit</v>
      </c>
      <c r="AC303" s="1" t="str">
        <f ca="1">IFERROR(__xludf.DUMMYFUNCTION("""COMPUTED_VALUE"""),"Quite a bit")</f>
        <v>Quite a bit</v>
      </c>
      <c r="AD303" s="1" t="str">
        <f ca="1">IFERROR(__xludf.DUMMYFUNCTION("""COMPUTED_VALUE"""),"Not at all")</f>
        <v>Not at all</v>
      </c>
      <c r="AE303" s="1" t="str">
        <f ca="1">IFERROR(__xludf.DUMMYFUNCTION("""COMPUTED_VALUE"""),"Not at all")</f>
        <v>Not at all</v>
      </c>
      <c r="AF303" s="1" t="str">
        <f ca="1">IFERROR(__xludf.DUMMYFUNCTION("""COMPUTED_VALUE"""),"Rarely")</f>
        <v>Rarely</v>
      </c>
      <c r="AG303" s="1" t="str">
        <f ca="1">IFERROR(__xludf.DUMMYFUNCTION("""COMPUTED_VALUE"""),"Rarely")</f>
        <v>Rarely</v>
      </c>
      <c r="AH303" s="1" t="str">
        <f ca="1">IFERROR(__xludf.DUMMYFUNCTION("""COMPUTED_VALUE"""),"Never")</f>
        <v>Never</v>
      </c>
      <c r="AI303" s="1" t="str">
        <f ca="1">IFERROR(__xludf.DUMMYFUNCTION("""COMPUTED_VALUE"""),"Rarely")</f>
        <v>Rarely</v>
      </c>
      <c r="AJ303" s="1" t="str">
        <f ca="1">IFERROR(__xludf.DUMMYFUNCTION("""COMPUTED_VALUE"""),"Rarely")</f>
        <v>Rarely</v>
      </c>
      <c r="AK303" s="1" t="str">
        <f ca="1">IFERROR(__xludf.DUMMYFUNCTION("""COMPUTED_VALUE"""),"Rarely")</f>
        <v>Rarely</v>
      </c>
      <c r="AL303" s="1" t="str">
        <f ca="1">IFERROR(__xludf.DUMMYFUNCTION("""COMPUTED_VALUE"""),"Sometimes")</f>
        <v>Sometimes</v>
      </c>
      <c r="AM303" s="1" t="str">
        <f ca="1">IFERROR(__xludf.DUMMYFUNCTION("""COMPUTED_VALUE"""),"Rarely")</f>
        <v>Rarely</v>
      </c>
      <c r="AN303" s="1" t="str">
        <f ca="1">IFERROR(__xludf.DUMMYFUNCTION("""COMPUTED_VALUE"""),"Rarely")</f>
        <v>Rarely</v>
      </c>
      <c r="AO303" s="1" t="str">
        <f ca="1">IFERROR(__xludf.DUMMYFUNCTION("""COMPUTED_VALUE"""),"Never")</f>
        <v>Never</v>
      </c>
      <c r="AP303" s="1" t="str">
        <f ca="1">IFERROR(__xludf.DUMMYFUNCTION("""COMPUTED_VALUE"""),"Never")</f>
        <v>Never</v>
      </c>
      <c r="AQ303" s="1" t="str">
        <f ca="1">IFERROR(__xludf.DUMMYFUNCTION("""COMPUTED_VALUE"""),"Never")</f>
        <v>Never</v>
      </c>
      <c r="AR303" s="1" t="str">
        <f ca="1">IFERROR(__xludf.DUMMYFUNCTION("""COMPUTED_VALUE"""),"Never")</f>
        <v>Never</v>
      </c>
      <c r="AS303" s="1" t="str">
        <f ca="1">IFERROR(__xludf.DUMMYFUNCTION("""COMPUTED_VALUE"""),"Disagree")</f>
        <v>Disagree</v>
      </c>
      <c r="AT303" s="1" t="str">
        <f ca="1">IFERROR(__xludf.DUMMYFUNCTION("""COMPUTED_VALUE"""),"Disagree")</f>
        <v>Disagree</v>
      </c>
      <c r="AU303" s="1" t="str">
        <f ca="1">IFERROR(__xludf.DUMMYFUNCTION("""COMPUTED_VALUE"""),"Disagree")</f>
        <v>Disagree</v>
      </c>
      <c r="AV303" s="1" t="str">
        <f ca="1">IFERROR(__xludf.DUMMYFUNCTION("""COMPUTED_VALUE"""),"Disagree")</f>
        <v>Disagree</v>
      </c>
      <c r="AW303" s="1" t="str">
        <f ca="1">IFERROR(__xludf.DUMMYFUNCTION("""COMPUTED_VALUE"""),"Agree")</f>
        <v>Agree</v>
      </c>
      <c r="AX303" s="1" t="str">
        <f ca="1">IFERROR(__xludf.DUMMYFUNCTION("""COMPUTED_VALUE"""),"Agree")</f>
        <v>Agree</v>
      </c>
      <c r="AY303" s="1" t="str">
        <f ca="1">IFERROR(__xludf.DUMMYFUNCTION("""COMPUTED_VALUE"""),"Agree")</f>
        <v>Agree</v>
      </c>
      <c r="AZ303" s="1" t="str">
        <f ca="1">IFERROR(__xludf.DUMMYFUNCTION("""COMPUTED_VALUE"""),"Agree")</f>
        <v>Agree</v>
      </c>
      <c r="BA303" s="1" t="str">
        <f ca="1">IFERROR(__xludf.DUMMYFUNCTION("""COMPUTED_VALUE"""),"Neutral")</f>
        <v>Neutral</v>
      </c>
      <c r="BB303" s="1" t="str">
        <f ca="1">IFERROR(__xludf.DUMMYFUNCTION("""COMPUTED_VALUE"""),"Disagree")</f>
        <v>Disagree</v>
      </c>
      <c r="BC303" s="1" t="str">
        <f ca="1">IFERROR(__xludf.DUMMYFUNCTION("""COMPUTED_VALUE"""),"Join in Positive/ Healthy Family Activities, Exercise, Participate in Healthy Recreation/Hobbies")</f>
        <v>Join in Positive/ Healthy Family Activities, Exercise, Participate in Healthy Recreation/Hobbies</v>
      </c>
      <c r="BD303" s="1" t="str">
        <f ca="1">IFERROR(__xludf.DUMMYFUNCTION("""COMPUTED_VALUE"""),"Never")</f>
        <v>Never</v>
      </c>
      <c r="BF303" s="1">
        <f t="shared" ca="1" si="0"/>
        <v>1</v>
      </c>
      <c r="BG303" s="7">
        <f t="shared" ca="1" si="1"/>
        <v>4</v>
      </c>
      <c r="BH303" s="1">
        <f t="shared" ca="1" si="2"/>
        <v>2</v>
      </c>
      <c r="BI303" s="10">
        <f t="shared" ca="1" si="3"/>
        <v>2</v>
      </c>
      <c r="BJ303" s="10">
        <f t="shared" ca="1" si="4"/>
        <v>1</v>
      </c>
      <c r="BK303" s="10">
        <f t="shared" ca="1" si="5"/>
        <v>4</v>
      </c>
      <c r="BL303" s="10">
        <f t="shared" ref="BL303:BM303" ca="1" si="1806">IF(I303="Yes",1,IF(I303="No",2))</f>
        <v>1</v>
      </c>
      <c r="BM303" s="10">
        <f t="shared" ca="1" si="1806"/>
        <v>1</v>
      </c>
      <c r="BN303" s="10">
        <f t="shared" ca="1" si="7"/>
        <v>1</v>
      </c>
      <c r="BO303" s="10">
        <f t="shared" ref="BO303:BP303" ca="1" si="1807">IF(L303="Strongly Disagree",1,IF(L303="Disagree",2,IF(L303="Neutral",3,IF(L303="Agree",4,IF(L303="Strongly Agree",5)))))</f>
        <v>3</v>
      </c>
      <c r="BP303" s="10">
        <f t="shared" ca="1" si="1807"/>
        <v>3</v>
      </c>
      <c r="BQ303" s="10">
        <f t="shared" ca="1" si="9"/>
        <v>1</v>
      </c>
      <c r="BR303" s="1">
        <f t="shared" ca="1" si="10"/>
        <v>4</v>
      </c>
      <c r="BS303" s="10">
        <f t="shared" ref="BS303:CB303" ca="1" si="1808">IF(P303="Not at all",1,IF(P303="A little bit",2,IF(P303="Moderately",3,IF(P303="Quite a bit",4,IF(P303="Extremely",5)))))</f>
        <v>4</v>
      </c>
      <c r="BT303" s="10">
        <f t="shared" ca="1" si="1808"/>
        <v>1</v>
      </c>
      <c r="BU303" s="10">
        <f t="shared" ca="1" si="1808"/>
        <v>1</v>
      </c>
      <c r="BV303" s="10">
        <f t="shared" ca="1" si="1808"/>
        <v>1</v>
      </c>
      <c r="BW303" s="10">
        <f t="shared" ca="1" si="1808"/>
        <v>1</v>
      </c>
      <c r="BX303" s="10">
        <f t="shared" ca="1" si="1808"/>
        <v>1</v>
      </c>
      <c r="BY303" s="10">
        <f t="shared" ca="1" si="1808"/>
        <v>1</v>
      </c>
      <c r="BZ303" s="10">
        <f t="shared" ca="1" si="1808"/>
        <v>1</v>
      </c>
      <c r="CA303" s="10">
        <f t="shared" ca="1" si="1808"/>
        <v>1</v>
      </c>
      <c r="CB303" s="10">
        <f t="shared" ca="1" si="1808"/>
        <v>1</v>
      </c>
      <c r="CC303" s="10">
        <f t="shared" ca="1" si="12"/>
        <v>4</v>
      </c>
      <c r="CD303" s="10">
        <f t="shared" ref="CD303:CH303" ca="1" si="1809">IF(AA303="Not at all",1,IF(AA303="A little bit",2,IF(AA303="Moderately",3,IF(AA303="Quite a bit",4,IF(AA303="Extremely",5)))))</f>
        <v>2</v>
      </c>
      <c r="CE303" s="10">
        <f t="shared" ca="1" si="1809"/>
        <v>4</v>
      </c>
      <c r="CF303" s="10">
        <f t="shared" ca="1" si="1809"/>
        <v>4</v>
      </c>
      <c r="CG303" s="10">
        <f t="shared" ca="1" si="1809"/>
        <v>1</v>
      </c>
      <c r="CH303" s="10">
        <f t="shared" ca="1" si="1809"/>
        <v>1</v>
      </c>
      <c r="CI303" s="10">
        <f t="shared" ref="CI303:CT303" ca="1" si="1810">IF(AF303="Never",1,IF(AF303="Rarely",2,IF(AF303="Sometimes",3,IF(AF303="Often",4,IF(AF303="Very Often",5)))))</f>
        <v>2</v>
      </c>
      <c r="CJ303" s="10">
        <f t="shared" ca="1" si="1810"/>
        <v>2</v>
      </c>
      <c r="CK303" s="10">
        <f t="shared" ca="1" si="1810"/>
        <v>1</v>
      </c>
      <c r="CL303" s="10">
        <f t="shared" ca="1" si="1810"/>
        <v>2</v>
      </c>
      <c r="CM303" s="10">
        <f t="shared" ca="1" si="1810"/>
        <v>2</v>
      </c>
      <c r="CN303" s="10">
        <f t="shared" ca="1" si="1810"/>
        <v>2</v>
      </c>
      <c r="CO303" s="10">
        <f t="shared" ca="1" si="1810"/>
        <v>3</v>
      </c>
      <c r="CP303" s="10">
        <f t="shared" ca="1" si="1810"/>
        <v>2</v>
      </c>
      <c r="CQ303" s="10">
        <f t="shared" ca="1" si="1810"/>
        <v>2</v>
      </c>
      <c r="CR303" s="10">
        <f t="shared" ca="1" si="1810"/>
        <v>1</v>
      </c>
      <c r="CS303" s="10">
        <f t="shared" ca="1" si="1810"/>
        <v>1</v>
      </c>
      <c r="CT303" s="10">
        <f t="shared" ca="1" si="1810"/>
        <v>1</v>
      </c>
      <c r="CU303" s="10">
        <f t="shared" ca="1" si="15"/>
        <v>1</v>
      </c>
      <c r="CV303" s="1">
        <f t="shared" ref="CV303:DE303" ca="1" si="1811">IF(AS303="Strongly Disagree",1,IF(AS303="Disagree",2,IF(AS303="Neutral",3,IF(AS303="Agree",4,IF(AS303="Strongly Agree",5)))))</f>
        <v>2</v>
      </c>
      <c r="CW303" s="1">
        <f t="shared" ca="1" si="1811"/>
        <v>2</v>
      </c>
      <c r="CX303" s="1">
        <f t="shared" ca="1" si="1811"/>
        <v>2</v>
      </c>
      <c r="CY303" s="1">
        <f t="shared" ca="1" si="1811"/>
        <v>2</v>
      </c>
      <c r="CZ303" s="1">
        <f t="shared" ca="1" si="1811"/>
        <v>4</v>
      </c>
      <c r="DA303" s="1">
        <f t="shared" ca="1" si="1811"/>
        <v>4</v>
      </c>
      <c r="DB303" s="1">
        <f t="shared" ca="1" si="1811"/>
        <v>4</v>
      </c>
      <c r="DC303" s="1">
        <f t="shared" ca="1" si="1811"/>
        <v>4</v>
      </c>
      <c r="DD303" s="1">
        <f t="shared" ca="1" si="1811"/>
        <v>3</v>
      </c>
      <c r="DE303" s="1">
        <f t="shared" ca="1" si="1811"/>
        <v>2</v>
      </c>
      <c r="DG303" s="1">
        <f t="shared" ca="1" si="17"/>
        <v>1</v>
      </c>
    </row>
    <row r="304" spans="1:111" ht="15">
      <c r="A304" s="8">
        <f ca="1">IFERROR(__xludf.DUMMYFUNCTION("""COMPUTED_VALUE"""),43816.2673314814)</f>
        <v>43816.267331481402</v>
      </c>
      <c r="B304" s="1" t="str">
        <f ca="1">IFERROR(__xludf.DUMMYFUNCTION("""COMPUTED_VALUE"""),"Yes")</f>
        <v>Yes</v>
      </c>
      <c r="C304" s="3" t="str">
        <f ca="1">IFERROR(__xludf.DUMMYFUNCTION("""COMPUTED_VALUE"""),"Sworn Officer")</f>
        <v>Sworn Officer</v>
      </c>
      <c r="D304" s="1" t="str">
        <f ca="1">IFERROR(__xludf.DUMMYFUNCTION("""COMPUTED_VALUE"""),"20+ years")</f>
        <v>20+ years</v>
      </c>
      <c r="E304" s="1" t="str">
        <f ca="1">IFERROR(__xludf.DUMMYFUNCTION("""COMPUTED_VALUE"""),"Quite a bit")</f>
        <v>Quite a bit</v>
      </c>
      <c r="F304" s="1" t="str">
        <f ca="1">IFERROR(__xludf.DUMMYFUNCTION("""COMPUTED_VALUE"""),"Yes")</f>
        <v>Yes</v>
      </c>
      <c r="G304" s="1" t="str">
        <f ca="1">IFERROR(__xludf.DUMMYFUNCTION("""COMPUTED_VALUE"""),"Often")</f>
        <v>Often</v>
      </c>
      <c r="H304" s="1" t="str">
        <f ca="1">IFERROR(__xludf.DUMMYFUNCTION("""COMPUTED_VALUE"""),"Quite a bit")</f>
        <v>Quite a bit</v>
      </c>
      <c r="I304" s="1" t="str">
        <f ca="1">IFERROR(__xludf.DUMMYFUNCTION("""COMPUTED_VALUE"""),"No")</f>
        <v>No</v>
      </c>
      <c r="J304" s="1" t="str">
        <f ca="1">IFERROR(__xludf.DUMMYFUNCTION("""COMPUTED_VALUE"""),"Yes")</f>
        <v>Yes</v>
      </c>
      <c r="K304" s="1" t="str">
        <f ca="1">IFERROR(__xludf.DUMMYFUNCTION("""COMPUTED_VALUE"""),"Often")</f>
        <v>Often</v>
      </c>
      <c r="L304" s="1" t="str">
        <f ca="1">IFERROR(__xludf.DUMMYFUNCTION("""COMPUTED_VALUE"""),"Agree")</f>
        <v>Agree</v>
      </c>
      <c r="M304" s="1" t="str">
        <f ca="1">IFERROR(__xludf.DUMMYFUNCTION("""COMPUTED_VALUE"""),"Agree")</f>
        <v>Agree</v>
      </c>
      <c r="N304" s="1" t="str">
        <f ca="1">IFERROR(__xludf.DUMMYFUNCTION("""COMPUTED_VALUE"""),"Moderately")</f>
        <v>Moderately</v>
      </c>
      <c r="O304" s="1" t="str">
        <f ca="1">IFERROR(__xludf.DUMMYFUNCTION("""COMPUTED_VALUE"""),"Strongly agree")</f>
        <v>Strongly agree</v>
      </c>
      <c r="P304" s="1" t="str">
        <f ca="1">IFERROR(__xludf.DUMMYFUNCTION("""COMPUTED_VALUE"""),"Extremely")</f>
        <v>Extremely</v>
      </c>
      <c r="Q304" s="1" t="str">
        <f ca="1">IFERROR(__xludf.DUMMYFUNCTION("""COMPUTED_VALUE"""),"Moderately")</f>
        <v>Moderately</v>
      </c>
      <c r="R304" s="1" t="str">
        <f ca="1">IFERROR(__xludf.DUMMYFUNCTION("""COMPUTED_VALUE"""),"Quite a bit")</f>
        <v>Quite a bit</v>
      </c>
      <c r="S304" s="1" t="str">
        <f ca="1">IFERROR(__xludf.DUMMYFUNCTION("""COMPUTED_VALUE"""),"Moderately")</f>
        <v>Moderately</v>
      </c>
      <c r="T304" s="1" t="str">
        <f ca="1">IFERROR(__xludf.DUMMYFUNCTION("""COMPUTED_VALUE"""),"Quite a bit")</f>
        <v>Quite a bit</v>
      </c>
      <c r="U304" s="1" t="str">
        <f ca="1">IFERROR(__xludf.DUMMYFUNCTION("""COMPUTED_VALUE"""),"Moderately")</f>
        <v>Moderately</v>
      </c>
      <c r="V304" s="1" t="str">
        <f ca="1">IFERROR(__xludf.DUMMYFUNCTION("""COMPUTED_VALUE"""),"Moderately")</f>
        <v>Moderately</v>
      </c>
      <c r="W304" s="1" t="str">
        <f ca="1">IFERROR(__xludf.DUMMYFUNCTION("""COMPUTED_VALUE"""),"Moderately")</f>
        <v>Moderately</v>
      </c>
      <c r="X304" s="1" t="str">
        <f ca="1">IFERROR(__xludf.DUMMYFUNCTION("""COMPUTED_VALUE"""),"Quite a bit")</f>
        <v>Quite a bit</v>
      </c>
      <c r="Y304" s="1" t="str">
        <f ca="1">IFERROR(__xludf.DUMMYFUNCTION("""COMPUTED_VALUE"""),"Quite a bit")</f>
        <v>Quite a bit</v>
      </c>
      <c r="Z304" s="1" t="str">
        <f ca="1">IFERROR(__xludf.DUMMYFUNCTION("""COMPUTED_VALUE"""),"Negatively")</f>
        <v>Negatively</v>
      </c>
      <c r="AA304" s="1" t="str">
        <f ca="1">IFERROR(__xludf.DUMMYFUNCTION("""COMPUTED_VALUE"""),"Quite a bit")</f>
        <v>Quite a bit</v>
      </c>
      <c r="AB304" s="1" t="str">
        <f ca="1">IFERROR(__xludf.DUMMYFUNCTION("""COMPUTED_VALUE"""),"Extremely")</f>
        <v>Extremely</v>
      </c>
      <c r="AC304" s="1" t="str">
        <f ca="1">IFERROR(__xludf.DUMMYFUNCTION("""COMPUTED_VALUE"""),"Quite a bit")</f>
        <v>Quite a bit</v>
      </c>
      <c r="AD304" s="1" t="str">
        <f ca="1">IFERROR(__xludf.DUMMYFUNCTION("""COMPUTED_VALUE"""),"Not at all")</f>
        <v>Not at all</v>
      </c>
      <c r="AE304" s="1" t="str">
        <f ca="1">IFERROR(__xludf.DUMMYFUNCTION("""COMPUTED_VALUE"""),"Not at all")</f>
        <v>Not at all</v>
      </c>
      <c r="AF304" s="1" t="str">
        <f ca="1">IFERROR(__xludf.DUMMYFUNCTION("""COMPUTED_VALUE"""),"Often")</f>
        <v>Often</v>
      </c>
      <c r="AG304" s="1" t="str">
        <f ca="1">IFERROR(__xludf.DUMMYFUNCTION("""COMPUTED_VALUE"""),"Very Often")</f>
        <v>Very Often</v>
      </c>
      <c r="AH304" s="1" t="str">
        <f ca="1">IFERROR(__xludf.DUMMYFUNCTION("""COMPUTED_VALUE"""),"Never")</f>
        <v>Never</v>
      </c>
      <c r="AI304" s="1" t="str">
        <f ca="1">IFERROR(__xludf.DUMMYFUNCTION("""COMPUTED_VALUE"""),"Often")</f>
        <v>Often</v>
      </c>
      <c r="AJ304" s="1" t="str">
        <f ca="1">IFERROR(__xludf.DUMMYFUNCTION("""COMPUTED_VALUE"""),"Often")</f>
        <v>Often</v>
      </c>
      <c r="AK304" s="1" t="str">
        <f ca="1">IFERROR(__xludf.DUMMYFUNCTION("""COMPUTED_VALUE"""),"Often")</f>
        <v>Often</v>
      </c>
      <c r="AL304" s="1" t="str">
        <f ca="1">IFERROR(__xludf.DUMMYFUNCTION("""COMPUTED_VALUE"""),"Very Often")</f>
        <v>Very Often</v>
      </c>
      <c r="AM304" s="1" t="str">
        <f ca="1">IFERROR(__xludf.DUMMYFUNCTION("""COMPUTED_VALUE"""),"Often")</f>
        <v>Often</v>
      </c>
      <c r="AN304" s="1" t="str">
        <f ca="1">IFERROR(__xludf.DUMMYFUNCTION("""COMPUTED_VALUE"""),"Often")</f>
        <v>Often</v>
      </c>
      <c r="AO304" s="1" t="str">
        <f ca="1">IFERROR(__xludf.DUMMYFUNCTION("""COMPUTED_VALUE"""),"Often")</f>
        <v>Often</v>
      </c>
      <c r="AP304" s="1" t="str">
        <f ca="1">IFERROR(__xludf.DUMMYFUNCTION("""COMPUTED_VALUE"""),"Often")</f>
        <v>Often</v>
      </c>
      <c r="AQ304" s="1" t="str">
        <f ca="1">IFERROR(__xludf.DUMMYFUNCTION("""COMPUTED_VALUE"""),"Very Often")</f>
        <v>Very Often</v>
      </c>
      <c r="AR304" s="1" t="str">
        <f ca="1">IFERROR(__xludf.DUMMYFUNCTION("""COMPUTED_VALUE"""),"Daily")</f>
        <v>Daily</v>
      </c>
      <c r="AS304" s="1" t="str">
        <f ca="1">IFERROR(__xludf.DUMMYFUNCTION("""COMPUTED_VALUE"""),"Agree")</f>
        <v>Agree</v>
      </c>
      <c r="AT304" s="1" t="str">
        <f ca="1">IFERROR(__xludf.DUMMYFUNCTION("""COMPUTED_VALUE"""),"Strongly Agree")</f>
        <v>Strongly Agree</v>
      </c>
      <c r="AU304" s="1" t="str">
        <f ca="1">IFERROR(__xludf.DUMMYFUNCTION("""COMPUTED_VALUE"""),"Strongly Agree")</f>
        <v>Strongly Agree</v>
      </c>
      <c r="AV304" s="1" t="str">
        <f ca="1">IFERROR(__xludf.DUMMYFUNCTION("""COMPUTED_VALUE"""),"Disagree")</f>
        <v>Disagree</v>
      </c>
      <c r="AW304" s="1" t="str">
        <f ca="1">IFERROR(__xludf.DUMMYFUNCTION("""COMPUTED_VALUE"""),"Agree")</f>
        <v>Agree</v>
      </c>
      <c r="AX304" s="1" t="str">
        <f ca="1">IFERROR(__xludf.DUMMYFUNCTION("""COMPUTED_VALUE"""),"Strongly Agree")</f>
        <v>Strongly Agree</v>
      </c>
      <c r="AY304" s="1" t="str">
        <f ca="1">IFERROR(__xludf.DUMMYFUNCTION("""COMPUTED_VALUE"""),"Strongly Agree")</f>
        <v>Strongly Agree</v>
      </c>
      <c r="AZ304" s="1" t="str">
        <f ca="1">IFERROR(__xludf.DUMMYFUNCTION("""COMPUTED_VALUE"""),"Neutral")</f>
        <v>Neutral</v>
      </c>
      <c r="BA304" s="1" t="str">
        <f ca="1">IFERROR(__xludf.DUMMYFUNCTION("""COMPUTED_VALUE"""),"Strongly Agree")</f>
        <v>Strongly Agree</v>
      </c>
      <c r="BB304" s="1" t="str">
        <f ca="1">IFERROR(__xludf.DUMMYFUNCTION("""COMPUTED_VALUE"""),"Strongly Agree")</f>
        <v>Strongly Agree</v>
      </c>
      <c r="BC304" s="1" t="str">
        <f ca="1">IFERROR(__xludf.DUMMYFUNCTION("""COMPUTED_VALUE"""),"Isolate Yourself, Exercise")</f>
        <v>Isolate Yourself, Exercise</v>
      </c>
      <c r="BD304" s="1" t="str">
        <f ca="1">IFERROR(__xludf.DUMMYFUNCTION("""COMPUTED_VALUE"""),"Never")</f>
        <v>Never</v>
      </c>
      <c r="BF304" s="1">
        <f t="shared" ca="1" si="0"/>
        <v>1</v>
      </c>
      <c r="BG304" s="7">
        <f t="shared" ca="1" si="1"/>
        <v>4</v>
      </c>
      <c r="BH304" s="1">
        <f t="shared" ca="1" si="2"/>
        <v>4</v>
      </c>
      <c r="BI304" s="10">
        <f t="shared" ca="1" si="3"/>
        <v>1</v>
      </c>
      <c r="BJ304" s="10">
        <f t="shared" ca="1" si="4"/>
        <v>4</v>
      </c>
      <c r="BK304" s="10">
        <f t="shared" ca="1" si="5"/>
        <v>4</v>
      </c>
      <c r="BL304" s="10">
        <f t="shared" ref="BL304:BM304" ca="1" si="1812">IF(I304="Yes",1,IF(I304="No",2))</f>
        <v>2</v>
      </c>
      <c r="BM304" s="10">
        <f t="shared" ca="1" si="1812"/>
        <v>1</v>
      </c>
      <c r="BN304" s="10">
        <f t="shared" ca="1" si="7"/>
        <v>4</v>
      </c>
      <c r="BO304" s="10">
        <f t="shared" ref="BO304:BP304" ca="1" si="1813">IF(L304="Strongly Disagree",1,IF(L304="Disagree",2,IF(L304="Neutral",3,IF(L304="Agree",4,IF(L304="Strongly Agree",5)))))</f>
        <v>4</v>
      </c>
      <c r="BP304" s="10">
        <f t="shared" ca="1" si="1813"/>
        <v>4</v>
      </c>
      <c r="BQ304" s="10">
        <f t="shared" ca="1" si="9"/>
        <v>3</v>
      </c>
      <c r="BR304" s="1">
        <f t="shared" ca="1" si="10"/>
        <v>5</v>
      </c>
      <c r="BS304" s="10">
        <f t="shared" ref="BS304:CB304" ca="1" si="1814">IF(P304="Not at all",1,IF(P304="A little bit",2,IF(P304="Moderately",3,IF(P304="Quite a bit",4,IF(P304="Extremely",5)))))</f>
        <v>5</v>
      </c>
      <c r="BT304" s="10">
        <f t="shared" ca="1" si="1814"/>
        <v>3</v>
      </c>
      <c r="BU304" s="10">
        <f t="shared" ca="1" si="1814"/>
        <v>4</v>
      </c>
      <c r="BV304" s="10">
        <f t="shared" ca="1" si="1814"/>
        <v>3</v>
      </c>
      <c r="BW304" s="10">
        <f t="shared" ca="1" si="1814"/>
        <v>4</v>
      </c>
      <c r="BX304" s="10">
        <f t="shared" ca="1" si="1814"/>
        <v>3</v>
      </c>
      <c r="BY304" s="10">
        <f t="shared" ca="1" si="1814"/>
        <v>3</v>
      </c>
      <c r="BZ304" s="10">
        <f t="shared" ca="1" si="1814"/>
        <v>3</v>
      </c>
      <c r="CA304" s="10">
        <f t="shared" ca="1" si="1814"/>
        <v>4</v>
      </c>
      <c r="CB304" s="10">
        <f t="shared" ca="1" si="1814"/>
        <v>4</v>
      </c>
      <c r="CC304" s="10">
        <f t="shared" ca="1" si="12"/>
        <v>1</v>
      </c>
      <c r="CD304" s="10">
        <f t="shared" ref="CD304:CH304" ca="1" si="1815">IF(AA304="Not at all",1,IF(AA304="A little bit",2,IF(AA304="Moderately",3,IF(AA304="Quite a bit",4,IF(AA304="Extremely",5)))))</f>
        <v>4</v>
      </c>
      <c r="CE304" s="10">
        <f t="shared" ca="1" si="1815"/>
        <v>5</v>
      </c>
      <c r="CF304" s="10">
        <f t="shared" ca="1" si="1815"/>
        <v>4</v>
      </c>
      <c r="CG304" s="10">
        <f t="shared" ca="1" si="1815"/>
        <v>1</v>
      </c>
      <c r="CH304" s="10">
        <f t="shared" ca="1" si="1815"/>
        <v>1</v>
      </c>
      <c r="CI304" s="10">
        <f t="shared" ref="CI304:CT304" ca="1" si="1816">IF(AF304="Never",1,IF(AF304="Rarely",2,IF(AF304="Sometimes",3,IF(AF304="Often",4,IF(AF304="Very Often",5)))))</f>
        <v>4</v>
      </c>
      <c r="CJ304" s="10">
        <f t="shared" ca="1" si="1816"/>
        <v>5</v>
      </c>
      <c r="CK304" s="10">
        <f t="shared" ca="1" si="1816"/>
        <v>1</v>
      </c>
      <c r="CL304" s="10">
        <f t="shared" ca="1" si="1816"/>
        <v>4</v>
      </c>
      <c r="CM304" s="10">
        <f t="shared" ca="1" si="1816"/>
        <v>4</v>
      </c>
      <c r="CN304" s="10">
        <f t="shared" ca="1" si="1816"/>
        <v>4</v>
      </c>
      <c r="CO304" s="10">
        <f t="shared" ca="1" si="1816"/>
        <v>5</v>
      </c>
      <c r="CP304" s="10">
        <f t="shared" ca="1" si="1816"/>
        <v>4</v>
      </c>
      <c r="CQ304" s="10">
        <f t="shared" ca="1" si="1816"/>
        <v>4</v>
      </c>
      <c r="CR304" s="10">
        <f t="shared" ca="1" si="1816"/>
        <v>4</v>
      </c>
      <c r="CS304" s="10">
        <f t="shared" ca="1" si="1816"/>
        <v>4</v>
      </c>
      <c r="CT304" s="10">
        <f t="shared" ca="1" si="1816"/>
        <v>5</v>
      </c>
      <c r="CU304" s="10">
        <f t="shared" ca="1" si="15"/>
        <v>5</v>
      </c>
      <c r="CV304" s="1">
        <f t="shared" ref="CV304:DE304" ca="1" si="1817">IF(AS304="Strongly Disagree",1,IF(AS304="Disagree",2,IF(AS304="Neutral",3,IF(AS304="Agree",4,IF(AS304="Strongly Agree",5)))))</f>
        <v>4</v>
      </c>
      <c r="CW304" s="1">
        <f t="shared" ca="1" si="1817"/>
        <v>5</v>
      </c>
      <c r="CX304" s="1">
        <f t="shared" ca="1" si="1817"/>
        <v>5</v>
      </c>
      <c r="CY304" s="1">
        <f t="shared" ca="1" si="1817"/>
        <v>2</v>
      </c>
      <c r="CZ304" s="1">
        <f t="shared" ca="1" si="1817"/>
        <v>4</v>
      </c>
      <c r="DA304" s="1">
        <f t="shared" ca="1" si="1817"/>
        <v>5</v>
      </c>
      <c r="DB304" s="1">
        <f t="shared" ca="1" si="1817"/>
        <v>5</v>
      </c>
      <c r="DC304" s="1">
        <f t="shared" ca="1" si="1817"/>
        <v>3</v>
      </c>
      <c r="DD304" s="1">
        <f t="shared" ca="1" si="1817"/>
        <v>5</v>
      </c>
      <c r="DE304" s="1">
        <f t="shared" ca="1" si="1817"/>
        <v>5</v>
      </c>
      <c r="DG304" s="1">
        <f t="shared" ca="1" si="17"/>
        <v>1</v>
      </c>
    </row>
    <row r="305" spans="1:111" ht="15">
      <c r="A305" s="8">
        <f ca="1">IFERROR(__xludf.DUMMYFUNCTION("""COMPUTED_VALUE"""),43816.2932669444)</f>
        <v>43816.293266944398</v>
      </c>
      <c r="B305" s="1" t="str">
        <f ca="1">IFERROR(__xludf.DUMMYFUNCTION("""COMPUTED_VALUE"""),"Yes")</f>
        <v>Yes</v>
      </c>
      <c r="C305" s="3" t="str">
        <f ca="1">IFERROR(__xludf.DUMMYFUNCTION("""COMPUTED_VALUE"""),"Sworn Officer")</f>
        <v>Sworn Officer</v>
      </c>
      <c r="D305" s="1" t="str">
        <f ca="1">IFERROR(__xludf.DUMMYFUNCTION("""COMPUTED_VALUE"""),"7-13 years")</f>
        <v>7-13 years</v>
      </c>
      <c r="E305" s="1" t="str">
        <f ca="1">IFERROR(__xludf.DUMMYFUNCTION("""COMPUTED_VALUE"""),"Moderately")</f>
        <v>Moderately</v>
      </c>
      <c r="F305" s="1" t="str">
        <f ca="1">IFERROR(__xludf.DUMMYFUNCTION("""COMPUTED_VALUE"""),"Yes")</f>
        <v>Yes</v>
      </c>
      <c r="G305" s="1" t="str">
        <f ca="1">IFERROR(__xludf.DUMMYFUNCTION("""COMPUTED_VALUE"""),"Sometimes")</f>
        <v>Sometimes</v>
      </c>
      <c r="H305" s="1" t="str">
        <f ca="1">IFERROR(__xludf.DUMMYFUNCTION("""COMPUTED_VALUE"""),"Moderately")</f>
        <v>Moderately</v>
      </c>
      <c r="I305" s="1" t="str">
        <f ca="1">IFERROR(__xludf.DUMMYFUNCTION("""COMPUTED_VALUE"""),"Yes")</f>
        <v>Yes</v>
      </c>
      <c r="J305" s="1" t="str">
        <f ca="1">IFERROR(__xludf.DUMMYFUNCTION("""COMPUTED_VALUE"""),"No")</f>
        <v>No</v>
      </c>
      <c r="K305" s="1" t="str">
        <f ca="1">IFERROR(__xludf.DUMMYFUNCTION("""COMPUTED_VALUE"""),"Rarely")</f>
        <v>Rarely</v>
      </c>
      <c r="L305" s="1" t="str">
        <f ca="1">IFERROR(__xludf.DUMMYFUNCTION("""COMPUTED_VALUE"""),"Disagree")</f>
        <v>Disagree</v>
      </c>
      <c r="M305" s="1" t="str">
        <f ca="1">IFERROR(__xludf.DUMMYFUNCTION("""COMPUTED_VALUE"""),"Strongly Agree")</f>
        <v>Strongly Agree</v>
      </c>
      <c r="N305" s="1" t="str">
        <f ca="1">IFERROR(__xludf.DUMMYFUNCTION("""COMPUTED_VALUE"""),"Quite a bit")</f>
        <v>Quite a bit</v>
      </c>
      <c r="O305" s="1" t="str">
        <f ca="1">IFERROR(__xludf.DUMMYFUNCTION("""COMPUTED_VALUE"""),"Strongly disagree")</f>
        <v>Strongly disagree</v>
      </c>
      <c r="P305" s="1" t="str">
        <f ca="1">IFERROR(__xludf.DUMMYFUNCTION("""COMPUTED_VALUE"""),"Moderately")</f>
        <v>Moderately</v>
      </c>
      <c r="Q305" s="1" t="str">
        <f ca="1">IFERROR(__xludf.DUMMYFUNCTION("""COMPUTED_VALUE"""),"Quite a bit")</f>
        <v>Quite a bit</v>
      </c>
      <c r="R305" s="1" t="str">
        <f ca="1">IFERROR(__xludf.DUMMYFUNCTION("""COMPUTED_VALUE"""),"Quite a bit")</f>
        <v>Quite a bit</v>
      </c>
      <c r="S305" s="1" t="str">
        <f ca="1">IFERROR(__xludf.DUMMYFUNCTION("""COMPUTED_VALUE"""),"A little bit")</f>
        <v>A little bit</v>
      </c>
      <c r="T305" s="1" t="str">
        <f ca="1">IFERROR(__xludf.DUMMYFUNCTION("""COMPUTED_VALUE"""),"A little bit")</f>
        <v>A little bit</v>
      </c>
      <c r="U305" s="1" t="str">
        <f ca="1">IFERROR(__xludf.DUMMYFUNCTION("""COMPUTED_VALUE"""),"Moderately")</f>
        <v>Moderately</v>
      </c>
      <c r="V305" s="1" t="str">
        <f ca="1">IFERROR(__xludf.DUMMYFUNCTION("""COMPUTED_VALUE"""),"Quite a bit")</f>
        <v>Quite a bit</v>
      </c>
      <c r="W305" s="1" t="str">
        <f ca="1">IFERROR(__xludf.DUMMYFUNCTION("""COMPUTED_VALUE"""),"Not at all")</f>
        <v>Not at all</v>
      </c>
      <c r="X305" s="1" t="str">
        <f ca="1">IFERROR(__xludf.DUMMYFUNCTION("""COMPUTED_VALUE"""),"A little bit")</f>
        <v>A little bit</v>
      </c>
      <c r="Y305" s="1" t="str">
        <f ca="1">IFERROR(__xludf.DUMMYFUNCTION("""COMPUTED_VALUE"""),"Extremely")</f>
        <v>Extremely</v>
      </c>
      <c r="Z305" s="1" t="str">
        <f ca="1">IFERROR(__xludf.DUMMYFUNCTION("""COMPUTED_VALUE"""),"Not at all")</f>
        <v>Not at all</v>
      </c>
      <c r="AA305" s="1" t="str">
        <f ca="1">IFERROR(__xludf.DUMMYFUNCTION("""COMPUTED_VALUE"""),"Not at all")</f>
        <v>Not at all</v>
      </c>
      <c r="AB305" s="1" t="str">
        <f ca="1">IFERROR(__xludf.DUMMYFUNCTION("""COMPUTED_VALUE"""),"Not at all")</f>
        <v>Not at all</v>
      </c>
      <c r="AC305" s="1" t="str">
        <f ca="1">IFERROR(__xludf.DUMMYFUNCTION("""COMPUTED_VALUE"""),"Not at all")</f>
        <v>Not at all</v>
      </c>
      <c r="AD305" s="1" t="str">
        <f ca="1">IFERROR(__xludf.DUMMYFUNCTION("""COMPUTED_VALUE"""),"Not at all")</f>
        <v>Not at all</v>
      </c>
      <c r="AE305" s="1" t="str">
        <f ca="1">IFERROR(__xludf.DUMMYFUNCTION("""COMPUTED_VALUE"""),"Not at all")</f>
        <v>Not at all</v>
      </c>
      <c r="AF305" s="1" t="str">
        <f ca="1">IFERROR(__xludf.DUMMYFUNCTION("""COMPUTED_VALUE"""),"Sometimes")</f>
        <v>Sometimes</v>
      </c>
      <c r="AG305" s="1" t="str">
        <f ca="1">IFERROR(__xludf.DUMMYFUNCTION("""COMPUTED_VALUE"""),"Often")</f>
        <v>Often</v>
      </c>
      <c r="AH305" s="1" t="str">
        <f ca="1">IFERROR(__xludf.DUMMYFUNCTION("""COMPUTED_VALUE"""),"Rarely")</f>
        <v>Rarely</v>
      </c>
      <c r="AI305" s="1" t="str">
        <f ca="1">IFERROR(__xludf.DUMMYFUNCTION("""COMPUTED_VALUE"""),"Often")</f>
        <v>Often</v>
      </c>
      <c r="AJ305" s="1" t="str">
        <f ca="1">IFERROR(__xludf.DUMMYFUNCTION("""COMPUTED_VALUE"""),"Sometimes")</f>
        <v>Sometimes</v>
      </c>
      <c r="AK305" s="1" t="str">
        <f ca="1">IFERROR(__xludf.DUMMYFUNCTION("""COMPUTED_VALUE"""),"Sometimes")</f>
        <v>Sometimes</v>
      </c>
      <c r="AL305" s="1" t="str">
        <f ca="1">IFERROR(__xludf.DUMMYFUNCTION("""COMPUTED_VALUE"""),"Rarely")</f>
        <v>Rarely</v>
      </c>
      <c r="AM305" s="1" t="str">
        <f ca="1">IFERROR(__xludf.DUMMYFUNCTION("""COMPUTED_VALUE"""),"Never")</f>
        <v>Never</v>
      </c>
      <c r="AN305" s="1" t="str">
        <f ca="1">IFERROR(__xludf.DUMMYFUNCTION("""COMPUTED_VALUE"""),"Rarely")</f>
        <v>Rarely</v>
      </c>
      <c r="AO305" s="1" t="str">
        <f ca="1">IFERROR(__xludf.DUMMYFUNCTION("""COMPUTED_VALUE"""),"Never")</f>
        <v>Never</v>
      </c>
      <c r="AP305" s="1" t="str">
        <f ca="1">IFERROR(__xludf.DUMMYFUNCTION("""COMPUTED_VALUE"""),"Never")</f>
        <v>Never</v>
      </c>
      <c r="AQ305" s="1" t="str">
        <f ca="1">IFERROR(__xludf.DUMMYFUNCTION("""COMPUTED_VALUE"""),"Never")</f>
        <v>Never</v>
      </c>
      <c r="AR305" s="1" t="str">
        <f ca="1">IFERROR(__xludf.DUMMYFUNCTION("""COMPUTED_VALUE"""),"Never")</f>
        <v>Never</v>
      </c>
      <c r="AS305" s="1" t="str">
        <f ca="1">IFERROR(__xludf.DUMMYFUNCTION("""COMPUTED_VALUE"""),"Disagree")</f>
        <v>Disagree</v>
      </c>
      <c r="AT305" s="1" t="str">
        <f ca="1">IFERROR(__xludf.DUMMYFUNCTION("""COMPUTED_VALUE"""),"Neutral")</f>
        <v>Neutral</v>
      </c>
      <c r="AU305" s="1" t="str">
        <f ca="1">IFERROR(__xludf.DUMMYFUNCTION("""COMPUTED_VALUE"""),"Strongly Disagree")</f>
        <v>Strongly Disagree</v>
      </c>
      <c r="AV305" s="1" t="str">
        <f ca="1">IFERROR(__xludf.DUMMYFUNCTION("""COMPUTED_VALUE"""),"Strongly Disagree")</f>
        <v>Strongly Disagree</v>
      </c>
      <c r="AW305" s="1" t="str">
        <f ca="1">IFERROR(__xludf.DUMMYFUNCTION("""COMPUTED_VALUE"""),"Strongly Disagree")</f>
        <v>Strongly Disagree</v>
      </c>
      <c r="AX305" s="1" t="str">
        <f ca="1">IFERROR(__xludf.DUMMYFUNCTION("""COMPUTED_VALUE"""),"Strongly Disagree")</f>
        <v>Strongly Disagree</v>
      </c>
      <c r="AY305" s="1" t="str">
        <f ca="1">IFERROR(__xludf.DUMMYFUNCTION("""COMPUTED_VALUE"""),"Agree")</f>
        <v>Agree</v>
      </c>
      <c r="AZ305" s="1" t="str">
        <f ca="1">IFERROR(__xludf.DUMMYFUNCTION("""COMPUTED_VALUE"""),"Disagree")</f>
        <v>Disagree</v>
      </c>
      <c r="BA305" s="1" t="str">
        <f ca="1">IFERROR(__xludf.DUMMYFUNCTION("""COMPUTED_VALUE"""),"Agree")</f>
        <v>Agree</v>
      </c>
      <c r="BB305" s="1" t="str">
        <f ca="1">IFERROR(__xludf.DUMMYFUNCTION("""COMPUTED_VALUE"""),"Agree")</f>
        <v>Agree</v>
      </c>
      <c r="BC305" s="1" t="str">
        <f ca="1">IFERROR(__xludf.DUMMYFUNCTION("""COMPUTED_VALUE"""),"Isolate Yourself, Join in Positive/ Healthy Family Activities, Exercise")</f>
        <v>Isolate Yourself, Join in Positive/ Healthy Family Activities, Exercise</v>
      </c>
      <c r="BD305" s="1" t="str">
        <f ca="1">IFERROR(__xludf.DUMMYFUNCTION("""COMPUTED_VALUE"""),"Never")</f>
        <v>Never</v>
      </c>
      <c r="BF305" s="1">
        <f t="shared" ca="1" si="0"/>
        <v>1</v>
      </c>
      <c r="BG305" s="7">
        <f t="shared" ca="1" si="1"/>
        <v>2</v>
      </c>
      <c r="BH305" s="1">
        <f t="shared" ca="1" si="2"/>
        <v>3</v>
      </c>
      <c r="BI305" s="10">
        <f t="shared" ca="1" si="3"/>
        <v>1</v>
      </c>
      <c r="BJ305" s="10">
        <f t="shared" ca="1" si="4"/>
        <v>3</v>
      </c>
      <c r="BK305" s="10">
        <f t="shared" ca="1" si="5"/>
        <v>3</v>
      </c>
      <c r="BL305" s="10">
        <f t="shared" ref="BL305:BM305" ca="1" si="1818">IF(I305="Yes",1,IF(I305="No",2))</f>
        <v>1</v>
      </c>
      <c r="BM305" s="10">
        <f t="shared" ca="1" si="1818"/>
        <v>2</v>
      </c>
      <c r="BN305" s="10">
        <f t="shared" ca="1" si="7"/>
        <v>2</v>
      </c>
      <c r="BO305" s="10">
        <f t="shared" ref="BO305:BP305" ca="1" si="1819">IF(L305="Strongly Disagree",1,IF(L305="Disagree",2,IF(L305="Neutral",3,IF(L305="Agree",4,IF(L305="Strongly Agree",5)))))</f>
        <v>2</v>
      </c>
      <c r="BP305" s="10">
        <f t="shared" ca="1" si="1819"/>
        <v>5</v>
      </c>
      <c r="BQ305" s="10">
        <f t="shared" ca="1" si="9"/>
        <v>4</v>
      </c>
      <c r="BR305" s="1">
        <f t="shared" ca="1" si="10"/>
        <v>1</v>
      </c>
      <c r="BS305" s="10">
        <f t="shared" ref="BS305:CB305" ca="1" si="1820">IF(P305="Not at all",1,IF(P305="A little bit",2,IF(P305="Moderately",3,IF(P305="Quite a bit",4,IF(P305="Extremely",5)))))</f>
        <v>3</v>
      </c>
      <c r="BT305" s="10">
        <f t="shared" ca="1" si="1820"/>
        <v>4</v>
      </c>
      <c r="BU305" s="10">
        <f t="shared" ca="1" si="1820"/>
        <v>4</v>
      </c>
      <c r="BV305" s="10">
        <f t="shared" ca="1" si="1820"/>
        <v>2</v>
      </c>
      <c r="BW305" s="10">
        <f t="shared" ca="1" si="1820"/>
        <v>2</v>
      </c>
      <c r="BX305" s="10">
        <f t="shared" ca="1" si="1820"/>
        <v>3</v>
      </c>
      <c r="BY305" s="10">
        <f t="shared" ca="1" si="1820"/>
        <v>4</v>
      </c>
      <c r="BZ305" s="10">
        <f t="shared" ca="1" si="1820"/>
        <v>1</v>
      </c>
      <c r="CA305" s="10">
        <f t="shared" ca="1" si="1820"/>
        <v>2</v>
      </c>
      <c r="CB305" s="10">
        <f t="shared" ca="1" si="1820"/>
        <v>5</v>
      </c>
      <c r="CC305" s="10">
        <f t="shared" ca="1" si="12"/>
        <v>4</v>
      </c>
      <c r="CD305" s="10">
        <f t="shared" ref="CD305:CH305" ca="1" si="1821">IF(AA305="Not at all",1,IF(AA305="A little bit",2,IF(AA305="Moderately",3,IF(AA305="Quite a bit",4,IF(AA305="Extremely",5)))))</f>
        <v>1</v>
      </c>
      <c r="CE305" s="10">
        <f t="shared" ca="1" si="1821"/>
        <v>1</v>
      </c>
      <c r="CF305" s="10">
        <f t="shared" ca="1" si="1821"/>
        <v>1</v>
      </c>
      <c r="CG305" s="10">
        <f t="shared" ca="1" si="1821"/>
        <v>1</v>
      </c>
      <c r="CH305" s="10">
        <f t="shared" ca="1" si="1821"/>
        <v>1</v>
      </c>
      <c r="CI305" s="10">
        <f t="shared" ref="CI305:CT305" ca="1" si="1822">IF(AF305="Never",1,IF(AF305="Rarely",2,IF(AF305="Sometimes",3,IF(AF305="Often",4,IF(AF305="Very Often",5)))))</f>
        <v>3</v>
      </c>
      <c r="CJ305" s="10">
        <f t="shared" ca="1" si="1822"/>
        <v>4</v>
      </c>
      <c r="CK305" s="10">
        <f t="shared" ca="1" si="1822"/>
        <v>2</v>
      </c>
      <c r="CL305" s="10">
        <f t="shared" ca="1" si="1822"/>
        <v>4</v>
      </c>
      <c r="CM305" s="10">
        <f t="shared" ca="1" si="1822"/>
        <v>3</v>
      </c>
      <c r="CN305" s="10">
        <f t="shared" ca="1" si="1822"/>
        <v>3</v>
      </c>
      <c r="CO305" s="10">
        <f t="shared" ca="1" si="1822"/>
        <v>2</v>
      </c>
      <c r="CP305" s="10">
        <f t="shared" ca="1" si="1822"/>
        <v>1</v>
      </c>
      <c r="CQ305" s="10">
        <f t="shared" ca="1" si="1822"/>
        <v>2</v>
      </c>
      <c r="CR305" s="10">
        <f t="shared" ca="1" si="1822"/>
        <v>1</v>
      </c>
      <c r="CS305" s="10">
        <f t="shared" ca="1" si="1822"/>
        <v>1</v>
      </c>
      <c r="CT305" s="10">
        <f t="shared" ca="1" si="1822"/>
        <v>1</v>
      </c>
      <c r="CU305" s="10">
        <f t="shared" ca="1" si="15"/>
        <v>1</v>
      </c>
      <c r="CV305" s="1">
        <f t="shared" ref="CV305:DE305" ca="1" si="1823">IF(AS305="Strongly Disagree",1,IF(AS305="Disagree",2,IF(AS305="Neutral",3,IF(AS305="Agree",4,IF(AS305="Strongly Agree",5)))))</f>
        <v>2</v>
      </c>
      <c r="CW305" s="1">
        <f t="shared" ca="1" si="1823"/>
        <v>3</v>
      </c>
      <c r="CX305" s="1">
        <f t="shared" ca="1" si="1823"/>
        <v>1</v>
      </c>
      <c r="CY305" s="1">
        <f t="shared" ca="1" si="1823"/>
        <v>1</v>
      </c>
      <c r="CZ305" s="1">
        <f t="shared" ca="1" si="1823"/>
        <v>1</v>
      </c>
      <c r="DA305" s="1">
        <f t="shared" ca="1" si="1823"/>
        <v>1</v>
      </c>
      <c r="DB305" s="1">
        <f t="shared" ca="1" si="1823"/>
        <v>4</v>
      </c>
      <c r="DC305" s="1">
        <f t="shared" ca="1" si="1823"/>
        <v>2</v>
      </c>
      <c r="DD305" s="1">
        <f t="shared" ca="1" si="1823"/>
        <v>4</v>
      </c>
      <c r="DE305" s="1">
        <f t="shared" ca="1" si="1823"/>
        <v>4</v>
      </c>
      <c r="DG305" s="1">
        <f t="shared" ca="1" si="17"/>
        <v>1</v>
      </c>
    </row>
    <row r="306" spans="1:111" ht="15">
      <c r="A306" s="8">
        <f ca="1">IFERROR(__xludf.DUMMYFUNCTION("""COMPUTED_VALUE"""),43816.2952490972)</f>
        <v>43816.295249097202</v>
      </c>
      <c r="B306" s="1" t="str">
        <f ca="1">IFERROR(__xludf.DUMMYFUNCTION("""COMPUTED_VALUE"""),"Yes")</f>
        <v>Yes</v>
      </c>
      <c r="C306" s="3" t="str">
        <f ca="1">IFERROR(__xludf.DUMMYFUNCTION("""COMPUTED_VALUE"""),"Law Enforcement Professional  (Dispatch or other Civilian Department Member )")</f>
        <v>Law Enforcement Professional  (Dispatch or other Civilian Department Member )</v>
      </c>
      <c r="D306" s="1" t="str">
        <f ca="1">IFERROR(__xludf.DUMMYFUNCTION("""COMPUTED_VALUE"""),"20+ years")</f>
        <v>20+ years</v>
      </c>
      <c r="E306" s="1" t="str">
        <f ca="1">IFERROR(__xludf.DUMMYFUNCTION("""COMPUTED_VALUE"""),"Quite a bit")</f>
        <v>Quite a bit</v>
      </c>
      <c r="F306" s="1" t="str">
        <f ca="1">IFERROR(__xludf.DUMMYFUNCTION("""COMPUTED_VALUE"""),"Yes")</f>
        <v>Yes</v>
      </c>
      <c r="G306" s="1" t="str">
        <f ca="1">IFERROR(__xludf.DUMMYFUNCTION("""COMPUTED_VALUE"""),"Often")</f>
        <v>Often</v>
      </c>
      <c r="H306" s="1" t="str">
        <f ca="1">IFERROR(__xludf.DUMMYFUNCTION("""COMPUTED_VALUE"""),"Quite a bit")</f>
        <v>Quite a bit</v>
      </c>
      <c r="I306" s="1" t="str">
        <f ca="1">IFERROR(__xludf.DUMMYFUNCTION("""COMPUTED_VALUE"""),"Yes")</f>
        <v>Yes</v>
      </c>
      <c r="J306" s="1" t="str">
        <f ca="1">IFERROR(__xludf.DUMMYFUNCTION("""COMPUTED_VALUE"""),"Yes")</f>
        <v>Yes</v>
      </c>
      <c r="K306" s="1" t="str">
        <f ca="1">IFERROR(__xludf.DUMMYFUNCTION("""COMPUTED_VALUE"""),"Rarely")</f>
        <v>Rarely</v>
      </c>
      <c r="L306" s="1" t="str">
        <f ca="1">IFERROR(__xludf.DUMMYFUNCTION("""COMPUTED_VALUE"""),"Neutral")</f>
        <v>Neutral</v>
      </c>
      <c r="M306" s="1" t="str">
        <f ca="1">IFERROR(__xludf.DUMMYFUNCTION("""COMPUTED_VALUE"""),"Agree")</f>
        <v>Agree</v>
      </c>
      <c r="N306" s="1" t="str">
        <f ca="1">IFERROR(__xludf.DUMMYFUNCTION("""COMPUTED_VALUE"""),"A little bit")</f>
        <v>A little bit</v>
      </c>
      <c r="O306" s="1" t="str">
        <f ca="1">IFERROR(__xludf.DUMMYFUNCTION("""COMPUTED_VALUE"""),"Neutral")</f>
        <v>Neutral</v>
      </c>
      <c r="P306" s="1" t="str">
        <f ca="1">IFERROR(__xludf.DUMMYFUNCTION("""COMPUTED_VALUE"""),"Not at all")</f>
        <v>Not at all</v>
      </c>
      <c r="Q306" s="1" t="str">
        <f ca="1">IFERROR(__xludf.DUMMYFUNCTION("""COMPUTED_VALUE"""),"A little bit")</f>
        <v>A little bit</v>
      </c>
      <c r="R306" s="1" t="str">
        <f ca="1">IFERROR(__xludf.DUMMYFUNCTION("""COMPUTED_VALUE"""),"A little bit")</f>
        <v>A little bit</v>
      </c>
      <c r="S306" s="1" t="str">
        <f ca="1">IFERROR(__xludf.DUMMYFUNCTION("""COMPUTED_VALUE"""),"Not at all")</f>
        <v>Not at all</v>
      </c>
      <c r="T306" s="1" t="str">
        <f ca="1">IFERROR(__xludf.DUMMYFUNCTION("""COMPUTED_VALUE"""),"Not at all")</f>
        <v>Not at all</v>
      </c>
      <c r="U306" s="1" t="str">
        <f ca="1">IFERROR(__xludf.DUMMYFUNCTION("""COMPUTED_VALUE"""),"Not at all")</f>
        <v>Not at all</v>
      </c>
      <c r="V306" s="1" t="str">
        <f ca="1">IFERROR(__xludf.DUMMYFUNCTION("""COMPUTED_VALUE"""),"Not at all")</f>
        <v>Not at all</v>
      </c>
      <c r="W306" s="1" t="str">
        <f ca="1">IFERROR(__xludf.DUMMYFUNCTION("""COMPUTED_VALUE"""),"Moderately")</f>
        <v>Moderately</v>
      </c>
      <c r="X306" s="1" t="str">
        <f ca="1">IFERROR(__xludf.DUMMYFUNCTION("""COMPUTED_VALUE"""),"Moderately")</f>
        <v>Moderately</v>
      </c>
      <c r="Y306" s="1" t="str">
        <f ca="1">IFERROR(__xludf.DUMMYFUNCTION("""COMPUTED_VALUE"""),"Moderately")</f>
        <v>Moderately</v>
      </c>
      <c r="Z306" s="1" t="str">
        <f ca="1">IFERROR(__xludf.DUMMYFUNCTION("""COMPUTED_VALUE"""),"Negatively")</f>
        <v>Negatively</v>
      </c>
      <c r="AA306" s="1" t="str">
        <f ca="1">IFERROR(__xludf.DUMMYFUNCTION("""COMPUTED_VALUE"""),"Moderately")</f>
        <v>Moderately</v>
      </c>
      <c r="AB306" s="1" t="str">
        <f ca="1">IFERROR(__xludf.DUMMYFUNCTION("""COMPUTED_VALUE"""),"A little bit")</f>
        <v>A little bit</v>
      </c>
      <c r="AC306" s="1" t="str">
        <f ca="1">IFERROR(__xludf.DUMMYFUNCTION("""COMPUTED_VALUE"""),"A little bit")</f>
        <v>A little bit</v>
      </c>
      <c r="AD306" s="1" t="str">
        <f ca="1">IFERROR(__xludf.DUMMYFUNCTION("""COMPUTED_VALUE"""),"Not at all")</f>
        <v>Not at all</v>
      </c>
      <c r="AE306" s="1" t="str">
        <f ca="1">IFERROR(__xludf.DUMMYFUNCTION("""COMPUTED_VALUE"""),"Not at all")</f>
        <v>Not at all</v>
      </c>
      <c r="AF306" s="1" t="str">
        <f ca="1">IFERROR(__xludf.DUMMYFUNCTION("""COMPUTED_VALUE"""),"Very Often")</f>
        <v>Very Often</v>
      </c>
      <c r="AG306" s="1" t="str">
        <f ca="1">IFERROR(__xludf.DUMMYFUNCTION("""COMPUTED_VALUE"""),"Very Often")</f>
        <v>Very Often</v>
      </c>
      <c r="AH306" s="1" t="str">
        <f ca="1">IFERROR(__xludf.DUMMYFUNCTION("""COMPUTED_VALUE"""),"Rarely")</f>
        <v>Rarely</v>
      </c>
      <c r="AI306" s="1" t="str">
        <f ca="1">IFERROR(__xludf.DUMMYFUNCTION("""COMPUTED_VALUE"""),"Very Often")</f>
        <v>Very Often</v>
      </c>
      <c r="AJ306" s="1" t="str">
        <f ca="1">IFERROR(__xludf.DUMMYFUNCTION("""COMPUTED_VALUE"""),"Very Often")</f>
        <v>Very Often</v>
      </c>
      <c r="AK306" s="1" t="str">
        <f ca="1">IFERROR(__xludf.DUMMYFUNCTION("""COMPUTED_VALUE"""),"Very Often")</f>
        <v>Very Often</v>
      </c>
      <c r="AL306" s="1" t="str">
        <f ca="1">IFERROR(__xludf.DUMMYFUNCTION("""COMPUTED_VALUE"""),"Very Often")</f>
        <v>Very Often</v>
      </c>
      <c r="AM306" s="1" t="str">
        <f ca="1">IFERROR(__xludf.DUMMYFUNCTION("""COMPUTED_VALUE"""),"Very Often")</f>
        <v>Very Often</v>
      </c>
      <c r="AN306" s="1" t="str">
        <f ca="1">IFERROR(__xludf.DUMMYFUNCTION("""COMPUTED_VALUE"""),"Sometimes")</f>
        <v>Sometimes</v>
      </c>
      <c r="AO306" s="1" t="str">
        <f ca="1">IFERROR(__xludf.DUMMYFUNCTION("""COMPUTED_VALUE"""),"Sometimes")</f>
        <v>Sometimes</v>
      </c>
      <c r="AP306" s="1" t="str">
        <f ca="1">IFERROR(__xludf.DUMMYFUNCTION("""COMPUTED_VALUE"""),"Often")</f>
        <v>Often</v>
      </c>
      <c r="AQ306" s="1" t="str">
        <f ca="1">IFERROR(__xludf.DUMMYFUNCTION("""COMPUTED_VALUE"""),"Often")</f>
        <v>Often</v>
      </c>
      <c r="AR306" s="1" t="str">
        <f ca="1">IFERROR(__xludf.DUMMYFUNCTION("""COMPUTED_VALUE"""),"(2-3)x’s a Month")</f>
        <v>(2-3)x’s a Month</v>
      </c>
      <c r="AS306" s="1" t="str">
        <f ca="1">IFERROR(__xludf.DUMMYFUNCTION("""COMPUTED_VALUE"""),"Disagree")</f>
        <v>Disagree</v>
      </c>
      <c r="AT306" s="1" t="str">
        <f ca="1">IFERROR(__xludf.DUMMYFUNCTION("""COMPUTED_VALUE"""),"Strongly Agree")</f>
        <v>Strongly Agree</v>
      </c>
      <c r="AU306" s="1" t="str">
        <f ca="1">IFERROR(__xludf.DUMMYFUNCTION("""COMPUTED_VALUE"""),"Agree")</f>
        <v>Agree</v>
      </c>
      <c r="AV306" s="1" t="str">
        <f ca="1">IFERROR(__xludf.DUMMYFUNCTION("""COMPUTED_VALUE"""),"Disagree")</f>
        <v>Disagree</v>
      </c>
      <c r="AW306" s="1" t="str">
        <f ca="1">IFERROR(__xludf.DUMMYFUNCTION("""COMPUTED_VALUE"""),"Agree")</f>
        <v>Agree</v>
      </c>
      <c r="AX306" s="1" t="str">
        <f ca="1">IFERROR(__xludf.DUMMYFUNCTION("""COMPUTED_VALUE"""),"Strongly Agree")</f>
        <v>Strongly Agree</v>
      </c>
      <c r="AY306" s="1" t="str">
        <f ca="1">IFERROR(__xludf.DUMMYFUNCTION("""COMPUTED_VALUE"""),"Agree")</f>
        <v>Agree</v>
      </c>
      <c r="AZ306" s="1" t="str">
        <f ca="1">IFERROR(__xludf.DUMMYFUNCTION("""COMPUTED_VALUE"""),"Neutral")</f>
        <v>Neutral</v>
      </c>
      <c r="BA306" s="1" t="str">
        <f ca="1">IFERROR(__xludf.DUMMYFUNCTION("""COMPUTED_VALUE"""),"Strongly Agree")</f>
        <v>Strongly Agree</v>
      </c>
      <c r="BB306" s="1" t="str">
        <f ca="1">IFERROR(__xludf.DUMMYFUNCTION("""COMPUTED_VALUE"""),"Agree")</f>
        <v>Agree</v>
      </c>
      <c r="BC306" s="1" t="str">
        <f ca="1">IFERROR(__xludf.DUMMYFUNCTION("""COMPUTED_VALUE"""),"Isolate Yourself, Abusing Medication, Talk to others outside of the department about your hard shift")</f>
        <v>Isolate Yourself, Abusing Medication, Talk to others outside of the department about your hard shift</v>
      </c>
      <c r="BD306" s="1" t="str">
        <f ca="1">IFERROR(__xludf.DUMMYFUNCTION("""COMPUTED_VALUE"""),"Sometimes")</f>
        <v>Sometimes</v>
      </c>
      <c r="BF306" s="1">
        <f t="shared" ca="1" si="0"/>
        <v>2</v>
      </c>
      <c r="BG306" s="7">
        <f t="shared" ca="1" si="1"/>
        <v>4</v>
      </c>
      <c r="BH306" s="1">
        <f t="shared" ca="1" si="2"/>
        <v>4</v>
      </c>
      <c r="BI306" s="10">
        <f t="shared" ca="1" si="3"/>
        <v>1</v>
      </c>
      <c r="BJ306" s="10">
        <f t="shared" ca="1" si="4"/>
        <v>4</v>
      </c>
      <c r="BK306" s="10">
        <f t="shared" ca="1" si="5"/>
        <v>4</v>
      </c>
      <c r="BL306" s="10">
        <f t="shared" ref="BL306:BM306" ca="1" si="1824">IF(I306="Yes",1,IF(I306="No",2))</f>
        <v>1</v>
      </c>
      <c r="BM306" s="10">
        <f t="shared" ca="1" si="1824"/>
        <v>1</v>
      </c>
      <c r="BN306" s="10">
        <f t="shared" ca="1" si="7"/>
        <v>2</v>
      </c>
      <c r="BO306" s="10">
        <f t="shared" ref="BO306:BP306" ca="1" si="1825">IF(L306="Strongly Disagree",1,IF(L306="Disagree",2,IF(L306="Neutral",3,IF(L306="Agree",4,IF(L306="Strongly Agree",5)))))</f>
        <v>3</v>
      </c>
      <c r="BP306" s="10">
        <f t="shared" ca="1" si="1825"/>
        <v>4</v>
      </c>
      <c r="BQ306" s="10">
        <f t="shared" ca="1" si="9"/>
        <v>2</v>
      </c>
      <c r="BR306" s="1">
        <f t="shared" ca="1" si="10"/>
        <v>3</v>
      </c>
      <c r="BS306" s="10">
        <f t="shared" ref="BS306:CB306" ca="1" si="1826">IF(P306="Not at all",1,IF(P306="A little bit",2,IF(P306="Moderately",3,IF(P306="Quite a bit",4,IF(P306="Extremely",5)))))</f>
        <v>1</v>
      </c>
      <c r="BT306" s="10">
        <f t="shared" ca="1" si="1826"/>
        <v>2</v>
      </c>
      <c r="BU306" s="10">
        <f t="shared" ca="1" si="1826"/>
        <v>2</v>
      </c>
      <c r="BV306" s="10">
        <f t="shared" ca="1" si="1826"/>
        <v>1</v>
      </c>
      <c r="BW306" s="10">
        <f t="shared" ca="1" si="1826"/>
        <v>1</v>
      </c>
      <c r="BX306" s="10">
        <f t="shared" ca="1" si="1826"/>
        <v>1</v>
      </c>
      <c r="BY306" s="10">
        <f t="shared" ca="1" si="1826"/>
        <v>1</v>
      </c>
      <c r="BZ306" s="10">
        <f t="shared" ca="1" si="1826"/>
        <v>3</v>
      </c>
      <c r="CA306" s="10">
        <f t="shared" ca="1" si="1826"/>
        <v>3</v>
      </c>
      <c r="CB306" s="10">
        <f t="shared" ca="1" si="1826"/>
        <v>3</v>
      </c>
      <c r="CC306" s="10">
        <f t="shared" ca="1" si="12"/>
        <v>1</v>
      </c>
      <c r="CD306" s="10">
        <f t="shared" ref="CD306:CH306" ca="1" si="1827">IF(AA306="Not at all",1,IF(AA306="A little bit",2,IF(AA306="Moderately",3,IF(AA306="Quite a bit",4,IF(AA306="Extremely",5)))))</f>
        <v>3</v>
      </c>
      <c r="CE306" s="10">
        <f t="shared" ca="1" si="1827"/>
        <v>2</v>
      </c>
      <c r="CF306" s="10">
        <f t="shared" ca="1" si="1827"/>
        <v>2</v>
      </c>
      <c r="CG306" s="10">
        <f t="shared" ca="1" si="1827"/>
        <v>1</v>
      </c>
      <c r="CH306" s="10">
        <f t="shared" ca="1" si="1827"/>
        <v>1</v>
      </c>
      <c r="CI306" s="10">
        <f t="shared" ref="CI306:CT306" ca="1" si="1828">IF(AF306="Never",1,IF(AF306="Rarely",2,IF(AF306="Sometimes",3,IF(AF306="Often",4,IF(AF306="Very Often",5)))))</f>
        <v>5</v>
      </c>
      <c r="CJ306" s="10">
        <f t="shared" ca="1" si="1828"/>
        <v>5</v>
      </c>
      <c r="CK306" s="10">
        <f t="shared" ca="1" si="1828"/>
        <v>2</v>
      </c>
      <c r="CL306" s="10">
        <f t="shared" ca="1" si="1828"/>
        <v>5</v>
      </c>
      <c r="CM306" s="10">
        <f t="shared" ca="1" si="1828"/>
        <v>5</v>
      </c>
      <c r="CN306" s="10">
        <f t="shared" ca="1" si="1828"/>
        <v>5</v>
      </c>
      <c r="CO306" s="10">
        <f t="shared" ca="1" si="1828"/>
        <v>5</v>
      </c>
      <c r="CP306" s="10">
        <f t="shared" ca="1" si="1828"/>
        <v>5</v>
      </c>
      <c r="CQ306" s="10">
        <f t="shared" ca="1" si="1828"/>
        <v>3</v>
      </c>
      <c r="CR306" s="10">
        <f t="shared" ca="1" si="1828"/>
        <v>3</v>
      </c>
      <c r="CS306" s="10">
        <f t="shared" ca="1" si="1828"/>
        <v>4</v>
      </c>
      <c r="CT306" s="10">
        <f t="shared" ca="1" si="1828"/>
        <v>4</v>
      </c>
      <c r="CU306" s="10" t="b">
        <f t="shared" ca="1" si="15"/>
        <v>0</v>
      </c>
      <c r="CV306" s="1">
        <f t="shared" ref="CV306:DE306" ca="1" si="1829">IF(AS306="Strongly Disagree",1,IF(AS306="Disagree",2,IF(AS306="Neutral",3,IF(AS306="Agree",4,IF(AS306="Strongly Agree",5)))))</f>
        <v>2</v>
      </c>
      <c r="CW306" s="1">
        <f t="shared" ca="1" si="1829"/>
        <v>5</v>
      </c>
      <c r="CX306" s="1">
        <f t="shared" ca="1" si="1829"/>
        <v>4</v>
      </c>
      <c r="CY306" s="1">
        <f t="shared" ca="1" si="1829"/>
        <v>2</v>
      </c>
      <c r="CZ306" s="1">
        <f t="shared" ca="1" si="1829"/>
        <v>4</v>
      </c>
      <c r="DA306" s="1">
        <f t="shared" ca="1" si="1829"/>
        <v>5</v>
      </c>
      <c r="DB306" s="1">
        <f t="shared" ca="1" si="1829"/>
        <v>4</v>
      </c>
      <c r="DC306" s="1">
        <f t="shared" ca="1" si="1829"/>
        <v>3</v>
      </c>
      <c r="DD306" s="1">
        <f t="shared" ca="1" si="1829"/>
        <v>5</v>
      </c>
      <c r="DE306" s="1">
        <f t="shared" ca="1" si="1829"/>
        <v>4</v>
      </c>
      <c r="DG306" s="1">
        <f t="shared" ca="1" si="17"/>
        <v>3</v>
      </c>
    </row>
    <row r="307" spans="1:111" ht="15">
      <c r="A307" s="8">
        <f ca="1">IFERROR(__xludf.DUMMYFUNCTION("""COMPUTED_VALUE"""),43816.3346816551)</f>
        <v>43816.334681655098</v>
      </c>
      <c r="B307" s="1" t="str">
        <f ca="1">IFERROR(__xludf.DUMMYFUNCTION("""COMPUTED_VALUE"""),"Yes")</f>
        <v>Yes</v>
      </c>
      <c r="C307" s="3" t="str">
        <f ca="1">IFERROR(__xludf.DUMMYFUNCTION("""COMPUTED_VALUE"""),"Sworn Officer")</f>
        <v>Sworn Officer</v>
      </c>
      <c r="D307" s="1" t="str">
        <f ca="1">IFERROR(__xludf.DUMMYFUNCTION("""COMPUTED_VALUE"""),"")</f>
        <v/>
      </c>
      <c r="E307" s="1" t="str">
        <f ca="1">IFERROR(__xludf.DUMMYFUNCTION("""COMPUTED_VALUE"""),"Moderately")</f>
        <v>Moderately</v>
      </c>
      <c r="F307" s="1" t="str">
        <f ca="1">IFERROR(__xludf.DUMMYFUNCTION("""COMPUTED_VALUE"""),"Yes")</f>
        <v>Yes</v>
      </c>
      <c r="G307" s="1" t="str">
        <f ca="1">IFERROR(__xludf.DUMMYFUNCTION("""COMPUTED_VALUE"""),"Sometimes")</f>
        <v>Sometimes</v>
      </c>
      <c r="H307" s="1" t="str">
        <f ca="1">IFERROR(__xludf.DUMMYFUNCTION("""COMPUTED_VALUE"""),"Moderately")</f>
        <v>Moderately</v>
      </c>
      <c r="I307" s="1" t="str">
        <f ca="1">IFERROR(__xludf.DUMMYFUNCTION("""COMPUTED_VALUE"""),"Yes")</f>
        <v>Yes</v>
      </c>
      <c r="J307" s="1" t="str">
        <f ca="1">IFERROR(__xludf.DUMMYFUNCTION("""COMPUTED_VALUE"""),"Yes")</f>
        <v>Yes</v>
      </c>
      <c r="K307" s="1" t="str">
        <f ca="1">IFERROR(__xludf.DUMMYFUNCTION("""COMPUTED_VALUE"""),"Often")</f>
        <v>Often</v>
      </c>
      <c r="L307" s="1" t="str">
        <f ca="1">IFERROR(__xludf.DUMMYFUNCTION("""COMPUTED_VALUE"""),"Agree")</f>
        <v>Agree</v>
      </c>
      <c r="M307" s="1" t="str">
        <f ca="1">IFERROR(__xludf.DUMMYFUNCTION("""COMPUTED_VALUE"""),"Agree")</f>
        <v>Agree</v>
      </c>
      <c r="N307" s="1" t="str">
        <f ca="1">IFERROR(__xludf.DUMMYFUNCTION("""COMPUTED_VALUE"""),"Moderately")</f>
        <v>Moderately</v>
      </c>
      <c r="O307" s="1" t="str">
        <f ca="1">IFERROR(__xludf.DUMMYFUNCTION("""COMPUTED_VALUE"""),"Neutral")</f>
        <v>Neutral</v>
      </c>
      <c r="P307" s="1" t="str">
        <f ca="1">IFERROR(__xludf.DUMMYFUNCTION("""COMPUTED_VALUE"""),"Quite a bit")</f>
        <v>Quite a bit</v>
      </c>
      <c r="Q307" s="1" t="str">
        <f ca="1">IFERROR(__xludf.DUMMYFUNCTION("""COMPUTED_VALUE"""),"Quite a bit")</f>
        <v>Quite a bit</v>
      </c>
      <c r="R307" s="1" t="str">
        <f ca="1">IFERROR(__xludf.DUMMYFUNCTION("""COMPUTED_VALUE"""),"Quite a bit")</f>
        <v>Quite a bit</v>
      </c>
      <c r="S307" s="1" t="str">
        <f ca="1">IFERROR(__xludf.DUMMYFUNCTION("""COMPUTED_VALUE"""),"Moderately")</f>
        <v>Moderately</v>
      </c>
      <c r="T307" s="1" t="str">
        <f ca="1">IFERROR(__xludf.DUMMYFUNCTION("""COMPUTED_VALUE"""),"Moderately")</f>
        <v>Moderately</v>
      </c>
      <c r="U307" s="1" t="str">
        <f ca="1">IFERROR(__xludf.DUMMYFUNCTION("""COMPUTED_VALUE"""),"Moderately")</f>
        <v>Moderately</v>
      </c>
      <c r="V307" s="1" t="str">
        <f ca="1">IFERROR(__xludf.DUMMYFUNCTION("""COMPUTED_VALUE"""),"Quite a bit")</f>
        <v>Quite a bit</v>
      </c>
      <c r="W307" s="1" t="str">
        <f ca="1">IFERROR(__xludf.DUMMYFUNCTION("""COMPUTED_VALUE"""),"Quite a bit")</f>
        <v>Quite a bit</v>
      </c>
      <c r="X307" s="1" t="str">
        <f ca="1">IFERROR(__xludf.DUMMYFUNCTION("""COMPUTED_VALUE"""),"Quite a bit")</f>
        <v>Quite a bit</v>
      </c>
      <c r="Y307" s="1" t="str">
        <f ca="1">IFERROR(__xludf.DUMMYFUNCTION("""COMPUTED_VALUE"""),"Quite a bit")</f>
        <v>Quite a bit</v>
      </c>
      <c r="Z307" s="1" t="str">
        <f ca="1">IFERROR(__xludf.DUMMYFUNCTION("""COMPUTED_VALUE"""),"Both")</f>
        <v>Both</v>
      </c>
      <c r="AA307" s="1" t="str">
        <f ca="1">IFERROR(__xludf.DUMMYFUNCTION("""COMPUTED_VALUE"""),"Quite a bit")</f>
        <v>Quite a bit</v>
      </c>
      <c r="AB307" s="1" t="str">
        <f ca="1">IFERROR(__xludf.DUMMYFUNCTION("""COMPUTED_VALUE"""),"Extremely")</f>
        <v>Extremely</v>
      </c>
      <c r="AC307" s="1" t="str">
        <f ca="1">IFERROR(__xludf.DUMMYFUNCTION("""COMPUTED_VALUE"""),"Quite a bit")</f>
        <v>Quite a bit</v>
      </c>
      <c r="AD307" s="1" t="str">
        <f ca="1">IFERROR(__xludf.DUMMYFUNCTION("""COMPUTED_VALUE"""),"Moderately")</f>
        <v>Moderately</v>
      </c>
      <c r="AE307" s="1" t="str">
        <f ca="1">IFERROR(__xludf.DUMMYFUNCTION("""COMPUTED_VALUE"""),"A little bit")</f>
        <v>A little bit</v>
      </c>
      <c r="AF307" s="1" t="str">
        <f ca="1">IFERROR(__xludf.DUMMYFUNCTION("""COMPUTED_VALUE"""),"Sometimes")</f>
        <v>Sometimes</v>
      </c>
      <c r="AG307" s="1" t="str">
        <f ca="1">IFERROR(__xludf.DUMMYFUNCTION("""COMPUTED_VALUE"""),"Often")</f>
        <v>Often</v>
      </c>
      <c r="AH307" s="1" t="str">
        <f ca="1">IFERROR(__xludf.DUMMYFUNCTION("""COMPUTED_VALUE"""),"Rarely")</f>
        <v>Rarely</v>
      </c>
      <c r="AI307" s="1" t="str">
        <f ca="1">IFERROR(__xludf.DUMMYFUNCTION("""COMPUTED_VALUE"""),"Sometimes")</f>
        <v>Sometimes</v>
      </c>
      <c r="AJ307" s="1" t="str">
        <f ca="1">IFERROR(__xludf.DUMMYFUNCTION("""COMPUTED_VALUE"""),"Rarely")</f>
        <v>Rarely</v>
      </c>
      <c r="AK307" s="1" t="str">
        <f ca="1">IFERROR(__xludf.DUMMYFUNCTION("""COMPUTED_VALUE"""),"Rarely")</f>
        <v>Rarely</v>
      </c>
      <c r="AL307" s="1" t="str">
        <f ca="1">IFERROR(__xludf.DUMMYFUNCTION("""COMPUTED_VALUE"""),"Sometimes")</f>
        <v>Sometimes</v>
      </c>
      <c r="AM307" s="1" t="str">
        <f ca="1">IFERROR(__xludf.DUMMYFUNCTION("""COMPUTED_VALUE"""),"Sometimes")</f>
        <v>Sometimes</v>
      </c>
      <c r="AN307" s="1" t="str">
        <f ca="1">IFERROR(__xludf.DUMMYFUNCTION("""COMPUTED_VALUE"""),"Rarely")</f>
        <v>Rarely</v>
      </c>
      <c r="AO307" s="1" t="str">
        <f ca="1">IFERROR(__xludf.DUMMYFUNCTION("""COMPUTED_VALUE"""),"Sometimes")</f>
        <v>Sometimes</v>
      </c>
      <c r="AP307" s="1" t="str">
        <f ca="1">IFERROR(__xludf.DUMMYFUNCTION("""COMPUTED_VALUE"""),"Rarely")</f>
        <v>Rarely</v>
      </c>
      <c r="AQ307" s="1" t="str">
        <f ca="1">IFERROR(__xludf.DUMMYFUNCTION("""COMPUTED_VALUE"""),"Never")</f>
        <v>Never</v>
      </c>
      <c r="AR307" s="1" t="str">
        <f ca="1">IFERROR(__xludf.DUMMYFUNCTION("""COMPUTED_VALUE"""),"Never")</f>
        <v>Never</v>
      </c>
      <c r="AS307" s="1" t="str">
        <f ca="1">IFERROR(__xludf.DUMMYFUNCTION("""COMPUTED_VALUE"""),"Disagree")</f>
        <v>Disagree</v>
      </c>
      <c r="AT307" s="1" t="str">
        <f ca="1">IFERROR(__xludf.DUMMYFUNCTION("""COMPUTED_VALUE"""),"Disagree")</f>
        <v>Disagree</v>
      </c>
      <c r="AU307" s="1" t="str">
        <f ca="1">IFERROR(__xludf.DUMMYFUNCTION("""COMPUTED_VALUE"""),"Neutral")</f>
        <v>Neutral</v>
      </c>
      <c r="AV307" s="1" t="str">
        <f ca="1">IFERROR(__xludf.DUMMYFUNCTION("""COMPUTED_VALUE"""),"Disagree")</f>
        <v>Disagree</v>
      </c>
      <c r="AW307" s="1" t="str">
        <f ca="1">IFERROR(__xludf.DUMMYFUNCTION("""COMPUTED_VALUE"""),"Agree")</f>
        <v>Agree</v>
      </c>
      <c r="AX307" s="1" t="str">
        <f ca="1">IFERROR(__xludf.DUMMYFUNCTION("""COMPUTED_VALUE"""),"Agree")</f>
        <v>Agree</v>
      </c>
      <c r="AY307" s="1" t="str">
        <f ca="1">IFERROR(__xludf.DUMMYFUNCTION("""COMPUTED_VALUE"""),"Neutral")</f>
        <v>Neutral</v>
      </c>
      <c r="AZ307" s="1" t="str">
        <f ca="1">IFERROR(__xludf.DUMMYFUNCTION("""COMPUTED_VALUE"""),"Disagree")</f>
        <v>Disagree</v>
      </c>
      <c r="BA307" s="1" t="str">
        <f ca="1">IFERROR(__xludf.DUMMYFUNCTION("""COMPUTED_VALUE"""),"Agree")</f>
        <v>Agree</v>
      </c>
      <c r="BB307" s="1" t="str">
        <f ca="1">IFERROR(__xludf.DUMMYFUNCTION("""COMPUTED_VALUE"""),"Agree")</f>
        <v>Agree</v>
      </c>
      <c r="BC307" s="1" t="str">
        <f ca="1">IFERROR(__xludf.DUMMYFUNCTION("""COMPUTED_VALUE"""),"Join in Positive/ Healthy Family Activities, Exercise, Talk to others outside of the department about your hard shift, Participate in Healthy Recreation/Hobbies")</f>
        <v>Join in Positive/ Healthy Family Activities, Exercise, Talk to others outside of the department about your hard shift, Participate in Healthy Recreation/Hobbies</v>
      </c>
      <c r="BD307" s="1" t="str">
        <f ca="1">IFERROR(__xludf.DUMMYFUNCTION("""COMPUTED_VALUE"""),"Never")</f>
        <v>Never</v>
      </c>
      <c r="BF307" s="1">
        <f t="shared" ca="1" si="0"/>
        <v>1</v>
      </c>
      <c r="BG307" s="7" t="b">
        <f t="shared" ca="1" si="1"/>
        <v>0</v>
      </c>
      <c r="BH307" s="1">
        <f t="shared" ca="1" si="2"/>
        <v>3</v>
      </c>
      <c r="BI307" s="10">
        <f t="shared" ca="1" si="3"/>
        <v>1</v>
      </c>
      <c r="BJ307" s="10">
        <f t="shared" ca="1" si="4"/>
        <v>3</v>
      </c>
      <c r="BK307" s="10">
        <f t="shared" ca="1" si="5"/>
        <v>3</v>
      </c>
      <c r="BL307" s="10">
        <f t="shared" ref="BL307:BM307" ca="1" si="1830">IF(I307="Yes",1,IF(I307="No",2))</f>
        <v>1</v>
      </c>
      <c r="BM307" s="10">
        <f t="shared" ca="1" si="1830"/>
        <v>1</v>
      </c>
      <c r="BN307" s="10">
        <f t="shared" ca="1" si="7"/>
        <v>4</v>
      </c>
      <c r="BO307" s="10">
        <f t="shared" ref="BO307:BP307" ca="1" si="1831">IF(L307="Strongly Disagree",1,IF(L307="Disagree",2,IF(L307="Neutral",3,IF(L307="Agree",4,IF(L307="Strongly Agree",5)))))</f>
        <v>4</v>
      </c>
      <c r="BP307" s="10">
        <f t="shared" ca="1" si="1831"/>
        <v>4</v>
      </c>
      <c r="BQ307" s="10">
        <f t="shared" ca="1" si="9"/>
        <v>3</v>
      </c>
      <c r="BR307" s="1">
        <f t="shared" ca="1" si="10"/>
        <v>3</v>
      </c>
      <c r="BS307" s="10">
        <f t="shared" ref="BS307:CB307" ca="1" si="1832">IF(P307="Not at all",1,IF(P307="A little bit",2,IF(P307="Moderately",3,IF(P307="Quite a bit",4,IF(P307="Extremely",5)))))</f>
        <v>4</v>
      </c>
      <c r="BT307" s="10">
        <f t="shared" ca="1" si="1832"/>
        <v>4</v>
      </c>
      <c r="BU307" s="10">
        <f t="shared" ca="1" si="1832"/>
        <v>4</v>
      </c>
      <c r="BV307" s="10">
        <f t="shared" ca="1" si="1832"/>
        <v>3</v>
      </c>
      <c r="BW307" s="10">
        <f t="shared" ca="1" si="1832"/>
        <v>3</v>
      </c>
      <c r="BX307" s="10">
        <f t="shared" ca="1" si="1832"/>
        <v>3</v>
      </c>
      <c r="BY307" s="10">
        <f t="shared" ca="1" si="1832"/>
        <v>4</v>
      </c>
      <c r="BZ307" s="10">
        <f t="shared" ca="1" si="1832"/>
        <v>4</v>
      </c>
      <c r="CA307" s="10">
        <f t="shared" ca="1" si="1832"/>
        <v>4</v>
      </c>
      <c r="CB307" s="10">
        <f t="shared" ca="1" si="1832"/>
        <v>4</v>
      </c>
      <c r="CC307" s="10">
        <f t="shared" ca="1" si="12"/>
        <v>3</v>
      </c>
      <c r="CD307" s="10">
        <f t="shared" ref="CD307:CH307" ca="1" si="1833">IF(AA307="Not at all",1,IF(AA307="A little bit",2,IF(AA307="Moderately",3,IF(AA307="Quite a bit",4,IF(AA307="Extremely",5)))))</f>
        <v>4</v>
      </c>
      <c r="CE307" s="10">
        <f t="shared" ca="1" si="1833"/>
        <v>5</v>
      </c>
      <c r="CF307" s="10">
        <f t="shared" ca="1" si="1833"/>
        <v>4</v>
      </c>
      <c r="CG307" s="10">
        <f t="shared" ca="1" si="1833"/>
        <v>3</v>
      </c>
      <c r="CH307" s="10">
        <f t="shared" ca="1" si="1833"/>
        <v>2</v>
      </c>
      <c r="CI307" s="10">
        <f t="shared" ref="CI307:CT307" ca="1" si="1834">IF(AF307="Never",1,IF(AF307="Rarely",2,IF(AF307="Sometimes",3,IF(AF307="Often",4,IF(AF307="Very Often",5)))))</f>
        <v>3</v>
      </c>
      <c r="CJ307" s="10">
        <f t="shared" ca="1" si="1834"/>
        <v>4</v>
      </c>
      <c r="CK307" s="10">
        <f t="shared" ca="1" si="1834"/>
        <v>2</v>
      </c>
      <c r="CL307" s="10">
        <f t="shared" ca="1" si="1834"/>
        <v>3</v>
      </c>
      <c r="CM307" s="10">
        <f t="shared" ca="1" si="1834"/>
        <v>2</v>
      </c>
      <c r="CN307" s="10">
        <f t="shared" ca="1" si="1834"/>
        <v>2</v>
      </c>
      <c r="CO307" s="10">
        <f t="shared" ca="1" si="1834"/>
        <v>3</v>
      </c>
      <c r="CP307" s="10">
        <f t="shared" ca="1" si="1834"/>
        <v>3</v>
      </c>
      <c r="CQ307" s="10">
        <f t="shared" ca="1" si="1834"/>
        <v>2</v>
      </c>
      <c r="CR307" s="10">
        <f t="shared" ca="1" si="1834"/>
        <v>3</v>
      </c>
      <c r="CS307" s="10">
        <f t="shared" ca="1" si="1834"/>
        <v>2</v>
      </c>
      <c r="CT307" s="10">
        <f t="shared" ca="1" si="1834"/>
        <v>1</v>
      </c>
      <c r="CU307" s="10">
        <f t="shared" ca="1" si="15"/>
        <v>1</v>
      </c>
      <c r="CV307" s="1">
        <f t="shared" ref="CV307:DE307" ca="1" si="1835">IF(AS307="Strongly Disagree",1,IF(AS307="Disagree",2,IF(AS307="Neutral",3,IF(AS307="Agree",4,IF(AS307="Strongly Agree",5)))))</f>
        <v>2</v>
      </c>
      <c r="CW307" s="1">
        <f t="shared" ca="1" si="1835"/>
        <v>2</v>
      </c>
      <c r="CX307" s="1">
        <f t="shared" ca="1" si="1835"/>
        <v>3</v>
      </c>
      <c r="CY307" s="1">
        <f t="shared" ca="1" si="1835"/>
        <v>2</v>
      </c>
      <c r="CZ307" s="1">
        <f t="shared" ca="1" si="1835"/>
        <v>4</v>
      </c>
      <c r="DA307" s="1">
        <f t="shared" ca="1" si="1835"/>
        <v>4</v>
      </c>
      <c r="DB307" s="1">
        <f t="shared" ca="1" si="1835"/>
        <v>3</v>
      </c>
      <c r="DC307" s="1">
        <f t="shared" ca="1" si="1835"/>
        <v>2</v>
      </c>
      <c r="DD307" s="1">
        <f t="shared" ca="1" si="1835"/>
        <v>4</v>
      </c>
      <c r="DE307" s="1">
        <f t="shared" ca="1" si="1835"/>
        <v>4</v>
      </c>
      <c r="DG307" s="1">
        <f t="shared" ca="1" si="17"/>
        <v>1</v>
      </c>
    </row>
    <row r="308" spans="1:111" ht="15">
      <c r="A308" s="8">
        <f ca="1">IFERROR(__xludf.DUMMYFUNCTION("""COMPUTED_VALUE"""),43816.3385050694)</f>
        <v>43816.338505069398</v>
      </c>
      <c r="B308" s="1" t="str">
        <f ca="1">IFERROR(__xludf.DUMMYFUNCTION("""COMPUTED_VALUE"""),"Yes")</f>
        <v>Yes</v>
      </c>
      <c r="C308" s="3" t="str">
        <f ca="1">IFERROR(__xludf.DUMMYFUNCTION("""COMPUTED_VALUE"""),"Sworn Officer")</f>
        <v>Sworn Officer</v>
      </c>
      <c r="D308" s="1" t="str">
        <f ca="1">IFERROR(__xludf.DUMMYFUNCTION("""COMPUTED_VALUE"""),"")</f>
        <v/>
      </c>
      <c r="E308" s="1" t="str">
        <f ca="1">IFERROR(__xludf.DUMMYFUNCTION("""COMPUTED_VALUE"""),"Quite a bit")</f>
        <v>Quite a bit</v>
      </c>
      <c r="F308" s="1" t="str">
        <f ca="1">IFERROR(__xludf.DUMMYFUNCTION("""COMPUTED_VALUE"""),"Yes")</f>
        <v>Yes</v>
      </c>
      <c r="G308" s="1" t="str">
        <f ca="1">IFERROR(__xludf.DUMMYFUNCTION("""COMPUTED_VALUE"""),"Sometimes")</f>
        <v>Sometimes</v>
      </c>
      <c r="H308" s="1" t="str">
        <f ca="1">IFERROR(__xludf.DUMMYFUNCTION("""COMPUTED_VALUE"""),"Moderately")</f>
        <v>Moderately</v>
      </c>
      <c r="I308" s="1" t="str">
        <f ca="1">IFERROR(__xludf.DUMMYFUNCTION("""COMPUTED_VALUE"""),"Yes")</f>
        <v>Yes</v>
      </c>
      <c r="J308" s="1" t="str">
        <f ca="1">IFERROR(__xludf.DUMMYFUNCTION("""COMPUTED_VALUE"""),"Yes")</f>
        <v>Yes</v>
      </c>
      <c r="K308" s="1" t="str">
        <f ca="1">IFERROR(__xludf.DUMMYFUNCTION("""COMPUTED_VALUE"""),"Rarely")</f>
        <v>Rarely</v>
      </c>
      <c r="L308" s="1" t="str">
        <f ca="1">IFERROR(__xludf.DUMMYFUNCTION("""COMPUTED_VALUE"""),"Neutral")</f>
        <v>Neutral</v>
      </c>
      <c r="M308" s="1" t="str">
        <f ca="1">IFERROR(__xludf.DUMMYFUNCTION("""COMPUTED_VALUE"""),"Disagree")</f>
        <v>Disagree</v>
      </c>
      <c r="N308" s="1" t="str">
        <f ca="1">IFERROR(__xludf.DUMMYFUNCTION("""COMPUTED_VALUE"""),"Not at all")</f>
        <v>Not at all</v>
      </c>
      <c r="O308" s="1" t="str">
        <f ca="1">IFERROR(__xludf.DUMMYFUNCTION("""COMPUTED_VALUE"""),"Neutral")</f>
        <v>Neutral</v>
      </c>
      <c r="P308" s="1" t="str">
        <f ca="1">IFERROR(__xludf.DUMMYFUNCTION("""COMPUTED_VALUE"""),"Moderately")</f>
        <v>Moderately</v>
      </c>
      <c r="Q308" s="1" t="str">
        <f ca="1">IFERROR(__xludf.DUMMYFUNCTION("""COMPUTED_VALUE"""),"A little bit")</f>
        <v>A little bit</v>
      </c>
      <c r="R308" s="1" t="str">
        <f ca="1">IFERROR(__xludf.DUMMYFUNCTION("""COMPUTED_VALUE"""),"Moderately")</f>
        <v>Moderately</v>
      </c>
      <c r="S308" s="1" t="str">
        <f ca="1">IFERROR(__xludf.DUMMYFUNCTION("""COMPUTED_VALUE"""),"A little bit")</f>
        <v>A little bit</v>
      </c>
      <c r="T308" s="1" t="str">
        <f ca="1">IFERROR(__xludf.DUMMYFUNCTION("""COMPUTED_VALUE"""),"A little bit")</f>
        <v>A little bit</v>
      </c>
      <c r="U308" s="1" t="str">
        <f ca="1">IFERROR(__xludf.DUMMYFUNCTION("""COMPUTED_VALUE"""),"Moderately")</f>
        <v>Moderately</v>
      </c>
      <c r="V308" s="1" t="str">
        <f ca="1">IFERROR(__xludf.DUMMYFUNCTION("""COMPUTED_VALUE"""),"Moderately")</f>
        <v>Moderately</v>
      </c>
      <c r="W308" s="1" t="str">
        <f ca="1">IFERROR(__xludf.DUMMYFUNCTION("""COMPUTED_VALUE"""),"A little bit")</f>
        <v>A little bit</v>
      </c>
      <c r="X308" s="1" t="str">
        <f ca="1">IFERROR(__xludf.DUMMYFUNCTION("""COMPUTED_VALUE"""),"A little bit")</f>
        <v>A little bit</v>
      </c>
      <c r="Y308" s="1" t="str">
        <f ca="1">IFERROR(__xludf.DUMMYFUNCTION("""COMPUTED_VALUE"""),"A little bit")</f>
        <v>A little bit</v>
      </c>
      <c r="Z308" s="1" t="str">
        <f ca="1">IFERROR(__xludf.DUMMYFUNCTION("""COMPUTED_VALUE"""),"Not at all")</f>
        <v>Not at all</v>
      </c>
      <c r="AA308" s="1" t="str">
        <f ca="1">IFERROR(__xludf.DUMMYFUNCTION("""COMPUTED_VALUE"""),"Not at all")</f>
        <v>Not at all</v>
      </c>
      <c r="AB308" s="1" t="str">
        <f ca="1">IFERROR(__xludf.DUMMYFUNCTION("""COMPUTED_VALUE"""),"Moderately")</f>
        <v>Moderately</v>
      </c>
      <c r="AC308" s="1" t="str">
        <f ca="1">IFERROR(__xludf.DUMMYFUNCTION("""COMPUTED_VALUE"""),"A little bit")</f>
        <v>A little bit</v>
      </c>
      <c r="AD308" s="1" t="str">
        <f ca="1">IFERROR(__xludf.DUMMYFUNCTION("""COMPUTED_VALUE"""),"Not at all")</f>
        <v>Not at all</v>
      </c>
      <c r="AE308" s="1" t="str">
        <f ca="1">IFERROR(__xludf.DUMMYFUNCTION("""COMPUTED_VALUE"""),"Not at all")</f>
        <v>Not at all</v>
      </c>
      <c r="AF308" s="1" t="str">
        <f ca="1">IFERROR(__xludf.DUMMYFUNCTION("""COMPUTED_VALUE"""),"Rarely")</f>
        <v>Rarely</v>
      </c>
      <c r="AG308" s="1" t="str">
        <f ca="1">IFERROR(__xludf.DUMMYFUNCTION("""COMPUTED_VALUE"""),"Sometimes")</f>
        <v>Sometimes</v>
      </c>
      <c r="AH308" s="1" t="str">
        <f ca="1">IFERROR(__xludf.DUMMYFUNCTION("""COMPUTED_VALUE"""),"Rarely")</f>
        <v>Rarely</v>
      </c>
      <c r="AI308" s="1" t="str">
        <f ca="1">IFERROR(__xludf.DUMMYFUNCTION("""COMPUTED_VALUE"""),"Sometimes")</f>
        <v>Sometimes</v>
      </c>
      <c r="AJ308" s="1" t="str">
        <f ca="1">IFERROR(__xludf.DUMMYFUNCTION("""COMPUTED_VALUE"""),"Rarely")</f>
        <v>Rarely</v>
      </c>
      <c r="AK308" s="1" t="str">
        <f ca="1">IFERROR(__xludf.DUMMYFUNCTION("""COMPUTED_VALUE"""),"Sometimes")</f>
        <v>Sometimes</v>
      </c>
      <c r="AL308" s="1" t="str">
        <f ca="1">IFERROR(__xludf.DUMMYFUNCTION("""COMPUTED_VALUE"""),"Rarely")</f>
        <v>Rarely</v>
      </c>
      <c r="AM308" s="1" t="str">
        <f ca="1">IFERROR(__xludf.DUMMYFUNCTION("""COMPUTED_VALUE"""),"Never")</f>
        <v>Never</v>
      </c>
      <c r="AN308" s="1" t="str">
        <f ca="1">IFERROR(__xludf.DUMMYFUNCTION("""COMPUTED_VALUE"""),"Rarely")</f>
        <v>Rarely</v>
      </c>
      <c r="AO308" s="1" t="str">
        <f ca="1">IFERROR(__xludf.DUMMYFUNCTION("""COMPUTED_VALUE"""),"Rarely")</f>
        <v>Rarely</v>
      </c>
      <c r="AP308" s="1" t="str">
        <f ca="1">IFERROR(__xludf.DUMMYFUNCTION("""COMPUTED_VALUE"""),"Never")</f>
        <v>Never</v>
      </c>
      <c r="AQ308" s="1" t="str">
        <f ca="1">IFERROR(__xludf.DUMMYFUNCTION("""COMPUTED_VALUE"""),"Never")</f>
        <v>Never</v>
      </c>
      <c r="AR308" s="1" t="str">
        <f ca="1">IFERROR(__xludf.DUMMYFUNCTION("""COMPUTED_VALUE"""),"Never")</f>
        <v>Never</v>
      </c>
      <c r="AS308" s="1" t="str">
        <f ca="1">IFERROR(__xludf.DUMMYFUNCTION("""COMPUTED_VALUE"""),"Disagree")</f>
        <v>Disagree</v>
      </c>
      <c r="AT308" s="1" t="str">
        <f ca="1">IFERROR(__xludf.DUMMYFUNCTION("""COMPUTED_VALUE"""),"Disagree")</f>
        <v>Disagree</v>
      </c>
      <c r="AU308" s="1" t="str">
        <f ca="1">IFERROR(__xludf.DUMMYFUNCTION("""COMPUTED_VALUE"""),"Disagree")</f>
        <v>Disagree</v>
      </c>
      <c r="AV308" s="1" t="str">
        <f ca="1">IFERROR(__xludf.DUMMYFUNCTION("""COMPUTED_VALUE"""),"Strongly Disagree")</f>
        <v>Strongly Disagree</v>
      </c>
      <c r="AW308" s="1" t="str">
        <f ca="1">IFERROR(__xludf.DUMMYFUNCTION("""COMPUTED_VALUE"""),"Neutral")</f>
        <v>Neutral</v>
      </c>
      <c r="AX308" s="1" t="str">
        <f ca="1">IFERROR(__xludf.DUMMYFUNCTION("""COMPUTED_VALUE"""),"Agree")</f>
        <v>Agree</v>
      </c>
      <c r="AY308" s="1" t="str">
        <f ca="1">IFERROR(__xludf.DUMMYFUNCTION("""COMPUTED_VALUE"""),"Agree")</f>
        <v>Agree</v>
      </c>
      <c r="AZ308" s="1" t="str">
        <f ca="1">IFERROR(__xludf.DUMMYFUNCTION("""COMPUTED_VALUE"""),"Agree")</f>
        <v>Agree</v>
      </c>
      <c r="BA308" s="1" t="str">
        <f ca="1">IFERROR(__xludf.DUMMYFUNCTION("""COMPUTED_VALUE"""),"Agree")</f>
        <v>Agree</v>
      </c>
      <c r="BB308" s="1" t="str">
        <f ca="1">IFERROR(__xludf.DUMMYFUNCTION("""COMPUTED_VALUE"""),"Disagree")</f>
        <v>Disagree</v>
      </c>
      <c r="BC308" s="1" t="str">
        <f ca="1">IFERROR(__xludf.DUMMYFUNCTION("""COMPUTED_VALUE"""),"Drinking Alcohol (4 or more drinks), Engaging in Risky Behavior, Join in Positive/ Healthy Family Activities, Exercise")</f>
        <v>Drinking Alcohol (4 or more drinks), Engaging in Risky Behavior, Join in Positive/ Healthy Family Activities, Exercise</v>
      </c>
      <c r="BD308" s="1" t="str">
        <f ca="1">IFERROR(__xludf.DUMMYFUNCTION("""COMPUTED_VALUE"""),"Often")</f>
        <v>Often</v>
      </c>
      <c r="BF308" s="1">
        <f t="shared" ca="1" si="0"/>
        <v>1</v>
      </c>
      <c r="BG308" s="7" t="b">
        <f t="shared" ca="1" si="1"/>
        <v>0</v>
      </c>
      <c r="BH308" s="1">
        <f t="shared" ca="1" si="2"/>
        <v>4</v>
      </c>
      <c r="BI308" s="10">
        <f t="shared" ca="1" si="3"/>
        <v>1</v>
      </c>
      <c r="BJ308" s="10">
        <f t="shared" ca="1" si="4"/>
        <v>3</v>
      </c>
      <c r="BK308" s="10">
        <f t="shared" ca="1" si="5"/>
        <v>3</v>
      </c>
      <c r="BL308" s="10">
        <f t="shared" ref="BL308:BM308" ca="1" si="1836">IF(I308="Yes",1,IF(I308="No",2))</f>
        <v>1</v>
      </c>
      <c r="BM308" s="10">
        <f t="shared" ca="1" si="1836"/>
        <v>1</v>
      </c>
      <c r="BN308" s="10">
        <f t="shared" ca="1" si="7"/>
        <v>2</v>
      </c>
      <c r="BO308" s="10">
        <f t="shared" ref="BO308:BP308" ca="1" si="1837">IF(L308="Strongly Disagree",1,IF(L308="Disagree",2,IF(L308="Neutral",3,IF(L308="Agree",4,IF(L308="Strongly Agree",5)))))</f>
        <v>3</v>
      </c>
      <c r="BP308" s="10">
        <f t="shared" ca="1" si="1837"/>
        <v>2</v>
      </c>
      <c r="BQ308" s="10">
        <f t="shared" ca="1" si="9"/>
        <v>1</v>
      </c>
      <c r="BR308" s="1">
        <f t="shared" ca="1" si="10"/>
        <v>3</v>
      </c>
      <c r="BS308" s="10">
        <f t="shared" ref="BS308:CB308" ca="1" si="1838">IF(P308="Not at all",1,IF(P308="A little bit",2,IF(P308="Moderately",3,IF(P308="Quite a bit",4,IF(P308="Extremely",5)))))</f>
        <v>3</v>
      </c>
      <c r="BT308" s="10">
        <f t="shared" ca="1" si="1838"/>
        <v>2</v>
      </c>
      <c r="BU308" s="10">
        <f t="shared" ca="1" si="1838"/>
        <v>3</v>
      </c>
      <c r="BV308" s="10">
        <f t="shared" ca="1" si="1838"/>
        <v>2</v>
      </c>
      <c r="BW308" s="10">
        <f t="shared" ca="1" si="1838"/>
        <v>2</v>
      </c>
      <c r="BX308" s="10">
        <f t="shared" ca="1" si="1838"/>
        <v>3</v>
      </c>
      <c r="BY308" s="10">
        <f t="shared" ca="1" si="1838"/>
        <v>3</v>
      </c>
      <c r="BZ308" s="10">
        <f t="shared" ca="1" si="1838"/>
        <v>2</v>
      </c>
      <c r="CA308" s="10">
        <f t="shared" ca="1" si="1838"/>
        <v>2</v>
      </c>
      <c r="CB308" s="10">
        <f t="shared" ca="1" si="1838"/>
        <v>2</v>
      </c>
      <c r="CC308" s="10">
        <f t="shared" ca="1" si="12"/>
        <v>4</v>
      </c>
      <c r="CD308" s="10">
        <f t="shared" ref="CD308:CH308" ca="1" si="1839">IF(AA308="Not at all",1,IF(AA308="A little bit",2,IF(AA308="Moderately",3,IF(AA308="Quite a bit",4,IF(AA308="Extremely",5)))))</f>
        <v>1</v>
      </c>
      <c r="CE308" s="10">
        <f t="shared" ca="1" si="1839"/>
        <v>3</v>
      </c>
      <c r="CF308" s="10">
        <f t="shared" ca="1" si="1839"/>
        <v>2</v>
      </c>
      <c r="CG308" s="10">
        <f t="shared" ca="1" si="1839"/>
        <v>1</v>
      </c>
      <c r="CH308" s="10">
        <f t="shared" ca="1" si="1839"/>
        <v>1</v>
      </c>
      <c r="CI308" s="10">
        <f t="shared" ref="CI308:CT308" ca="1" si="1840">IF(AF308="Never",1,IF(AF308="Rarely",2,IF(AF308="Sometimes",3,IF(AF308="Often",4,IF(AF308="Very Often",5)))))</f>
        <v>2</v>
      </c>
      <c r="CJ308" s="10">
        <f t="shared" ca="1" si="1840"/>
        <v>3</v>
      </c>
      <c r="CK308" s="10">
        <f t="shared" ca="1" si="1840"/>
        <v>2</v>
      </c>
      <c r="CL308" s="10">
        <f t="shared" ca="1" si="1840"/>
        <v>3</v>
      </c>
      <c r="CM308" s="10">
        <f t="shared" ca="1" si="1840"/>
        <v>2</v>
      </c>
      <c r="CN308" s="10">
        <f t="shared" ca="1" si="1840"/>
        <v>3</v>
      </c>
      <c r="CO308" s="10">
        <f t="shared" ca="1" si="1840"/>
        <v>2</v>
      </c>
      <c r="CP308" s="10">
        <f t="shared" ca="1" si="1840"/>
        <v>1</v>
      </c>
      <c r="CQ308" s="10">
        <f t="shared" ca="1" si="1840"/>
        <v>2</v>
      </c>
      <c r="CR308" s="10">
        <f t="shared" ca="1" si="1840"/>
        <v>2</v>
      </c>
      <c r="CS308" s="10">
        <f t="shared" ca="1" si="1840"/>
        <v>1</v>
      </c>
      <c r="CT308" s="10">
        <f t="shared" ca="1" si="1840"/>
        <v>1</v>
      </c>
      <c r="CU308" s="10">
        <f t="shared" ca="1" si="15"/>
        <v>1</v>
      </c>
      <c r="CV308" s="1">
        <f t="shared" ref="CV308:DE308" ca="1" si="1841">IF(AS308="Strongly Disagree",1,IF(AS308="Disagree",2,IF(AS308="Neutral",3,IF(AS308="Agree",4,IF(AS308="Strongly Agree",5)))))</f>
        <v>2</v>
      </c>
      <c r="CW308" s="1">
        <f t="shared" ca="1" si="1841"/>
        <v>2</v>
      </c>
      <c r="CX308" s="1">
        <f t="shared" ca="1" si="1841"/>
        <v>2</v>
      </c>
      <c r="CY308" s="1">
        <f t="shared" ca="1" si="1841"/>
        <v>1</v>
      </c>
      <c r="CZ308" s="1">
        <f t="shared" ca="1" si="1841"/>
        <v>3</v>
      </c>
      <c r="DA308" s="1">
        <f t="shared" ca="1" si="1841"/>
        <v>4</v>
      </c>
      <c r="DB308" s="1">
        <f t="shared" ca="1" si="1841"/>
        <v>4</v>
      </c>
      <c r="DC308" s="1">
        <f t="shared" ca="1" si="1841"/>
        <v>4</v>
      </c>
      <c r="DD308" s="1">
        <f t="shared" ca="1" si="1841"/>
        <v>4</v>
      </c>
      <c r="DE308" s="1">
        <f t="shared" ca="1" si="1841"/>
        <v>2</v>
      </c>
      <c r="DG308" s="1">
        <f t="shared" ca="1" si="17"/>
        <v>4</v>
      </c>
    </row>
    <row r="309" spans="1:111" ht="15">
      <c r="A309" s="8">
        <f ca="1">IFERROR(__xludf.DUMMYFUNCTION("""COMPUTED_VALUE"""),43816.3449980092)</f>
        <v>43816.344998009197</v>
      </c>
      <c r="B309" s="1" t="str">
        <f ca="1">IFERROR(__xludf.DUMMYFUNCTION("""COMPUTED_VALUE"""),"Yes")</f>
        <v>Yes</v>
      </c>
      <c r="C309" s="3" t="str">
        <f ca="1">IFERROR(__xludf.DUMMYFUNCTION("""COMPUTED_VALUE"""),"Sworn Officer")</f>
        <v>Sworn Officer</v>
      </c>
      <c r="D309" s="1" t="str">
        <f ca="1">IFERROR(__xludf.DUMMYFUNCTION("""COMPUTED_VALUE"""),"1-6 years")</f>
        <v>1-6 years</v>
      </c>
      <c r="E309" s="1" t="str">
        <f ca="1">IFERROR(__xludf.DUMMYFUNCTION("""COMPUTED_VALUE"""),"Moderately")</f>
        <v>Moderately</v>
      </c>
      <c r="F309" s="1" t="str">
        <f ca="1">IFERROR(__xludf.DUMMYFUNCTION("""COMPUTED_VALUE"""),"Yes")</f>
        <v>Yes</v>
      </c>
      <c r="G309" s="1" t="str">
        <f ca="1">IFERROR(__xludf.DUMMYFUNCTION("""COMPUTED_VALUE"""),"Rarely")</f>
        <v>Rarely</v>
      </c>
      <c r="H309" s="1" t="str">
        <f ca="1">IFERROR(__xludf.DUMMYFUNCTION("""COMPUTED_VALUE"""),"Quite a bit")</f>
        <v>Quite a bit</v>
      </c>
      <c r="I309" s="1" t="str">
        <f ca="1">IFERROR(__xludf.DUMMYFUNCTION("""COMPUTED_VALUE"""),"Yes")</f>
        <v>Yes</v>
      </c>
      <c r="J309" s="1" t="str">
        <f ca="1">IFERROR(__xludf.DUMMYFUNCTION("""COMPUTED_VALUE"""),"Yes")</f>
        <v>Yes</v>
      </c>
      <c r="K309" s="1" t="str">
        <f ca="1">IFERROR(__xludf.DUMMYFUNCTION("""COMPUTED_VALUE"""),"Rarely")</f>
        <v>Rarely</v>
      </c>
      <c r="L309" s="1" t="str">
        <f ca="1">IFERROR(__xludf.DUMMYFUNCTION("""COMPUTED_VALUE"""),"Agree")</f>
        <v>Agree</v>
      </c>
      <c r="M309" s="1" t="str">
        <f ca="1">IFERROR(__xludf.DUMMYFUNCTION("""COMPUTED_VALUE"""),"Neutral")</f>
        <v>Neutral</v>
      </c>
      <c r="N309" s="1" t="str">
        <f ca="1">IFERROR(__xludf.DUMMYFUNCTION("""COMPUTED_VALUE"""),"Not at all")</f>
        <v>Not at all</v>
      </c>
      <c r="O309" s="1" t="str">
        <f ca="1">IFERROR(__xludf.DUMMYFUNCTION("""COMPUTED_VALUE"""),"Agree")</f>
        <v>Agree</v>
      </c>
      <c r="P309" s="1" t="str">
        <f ca="1">IFERROR(__xludf.DUMMYFUNCTION("""COMPUTED_VALUE"""),"Moderately")</f>
        <v>Moderately</v>
      </c>
      <c r="Q309" s="1" t="str">
        <f ca="1">IFERROR(__xludf.DUMMYFUNCTION("""COMPUTED_VALUE"""),"Moderately")</f>
        <v>Moderately</v>
      </c>
      <c r="R309" s="1" t="str">
        <f ca="1">IFERROR(__xludf.DUMMYFUNCTION("""COMPUTED_VALUE"""),"Moderately")</f>
        <v>Moderately</v>
      </c>
      <c r="S309" s="1" t="str">
        <f ca="1">IFERROR(__xludf.DUMMYFUNCTION("""COMPUTED_VALUE"""),"Moderately")</f>
        <v>Moderately</v>
      </c>
      <c r="T309" s="1" t="str">
        <f ca="1">IFERROR(__xludf.DUMMYFUNCTION("""COMPUTED_VALUE"""),"Moderately")</f>
        <v>Moderately</v>
      </c>
      <c r="U309" s="1" t="str">
        <f ca="1">IFERROR(__xludf.DUMMYFUNCTION("""COMPUTED_VALUE"""),"Moderately")</f>
        <v>Moderately</v>
      </c>
      <c r="V309" s="1" t="str">
        <f ca="1">IFERROR(__xludf.DUMMYFUNCTION("""COMPUTED_VALUE"""),"A little bit")</f>
        <v>A little bit</v>
      </c>
      <c r="W309" s="1" t="str">
        <f ca="1">IFERROR(__xludf.DUMMYFUNCTION("""COMPUTED_VALUE"""),"A little bit")</f>
        <v>A little bit</v>
      </c>
      <c r="X309" s="1" t="str">
        <f ca="1">IFERROR(__xludf.DUMMYFUNCTION("""COMPUTED_VALUE"""),"A little bit")</f>
        <v>A little bit</v>
      </c>
      <c r="Y309" s="1" t="str">
        <f ca="1">IFERROR(__xludf.DUMMYFUNCTION("""COMPUTED_VALUE"""),"Quite a bit")</f>
        <v>Quite a bit</v>
      </c>
      <c r="Z309" s="1" t="str">
        <f ca="1">IFERROR(__xludf.DUMMYFUNCTION("""COMPUTED_VALUE"""),"Not at all")</f>
        <v>Not at all</v>
      </c>
      <c r="AA309" s="1" t="str">
        <f ca="1">IFERROR(__xludf.DUMMYFUNCTION("""COMPUTED_VALUE"""),"Not at all")</f>
        <v>Not at all</v>
      </c>
      <c r="AB309" s="1" t="str">
        <f ca="1">IFERROR(__xludf.DUMMYFUNCTION("""COMPUTED_VALUE"""),"Not at all")</f>
        <v>Not at all</v>
      </c>
      <c r="AC309" s="1" t="str">
        <f ca="1">IFERROR(__xludf.DUMMYFUNCTION("""COMPUTED_VALUE"""),"Not at all")</f>
        <v>Not at all</v>
      </c>
      <c r="AD309" s="1" t="str">
        <f ca="1">IFERROR(__xludf.DUMMYFUNCTION("""COMPUTED_VALUE"""),"Moderately")</f>
        <v>Moderately</v>
      </c>
      <c r="AE309" s="1" t="str">
        <f ca="1">IFERROR(__xludf.DUMMYFUNCTION("""COMPUTED_VALUE"""),"Not at all")</f>
        <v>Not at all</v>
      </c>
      <c r="AF309" s="1" t="str">
        <f ca="1">IFERROR(__xludf.DUMMYFUNCTION("""COMPUTED_VALUE"""),"Often")</f>
        <v>Often</v>
      </c>
      <c r="AG309" s="1" t="str">
        <f ca="1">IFERROR(__xludf.DUMMYFUNCTION("""COMPUTED_VALUE"""),"Sometimes")</f>
        <v>Sometimes</v>
      </c>
      <c r="AH309" s="1" t="str">
        <f ca="1">IFERROR(__xludf.DUMMYFUNCTION("""COMPUTED_VALUE"""),"Rarely")</f>
        <v>Rarely</v>
      </c>
      <c r="AI309" s="1" t="str">
        <f ca="1">IFERROR(__xludf.DUMMYFUNCTION("""COMPUTED_VALUE"""),"Sometimes")</f>
        <v>Sometimes</v>
      </c>
      <c r="AJ309" s="1" t="str">
        <f ca="1">IFERROR(__xludf.DUMMYFUNCTION("""COMPUTED_VALUE"""),"Rarely")</f>
        <v>Rarely</v>
      </c>
      <c r="AK309" s="1" t="str">
        <f ca="1">IFERROR(__xludf.DUMMYFUNCTION("""COMPUTED_VALUE"""),"Sometimes")</f>
        <v>Sometimes</v>
      </c>
      <c r="AL309" s="1" t="str">
        <f ca="1">IFERROR(__xludf.DUMMYFUNCTION("""COMPUTED_VALUE"""),"Sometimes")</f>
        <v>Sometimes</v>
      </c>
      <c r="AM309" s="1" t="str">
        <f ca="1">IFERROR(__xludf.DUMMYFUNCTION("""COMPUTED_VALUE"""),"Sometimes")</f>
        <v>Sometimes</v>
      </c>
      <c r="AN309" s="1" t="str">
        <f ca="1">IFERROR(__xludf.DUMMYFUNCTION("""COMPUTED_VALUE"""),"Rarely")</f>
        <v>Rarely</v>
      </c>
      <c r="AO309" s="1" t="str">
        <f ca="1">IFERROR(__xludf.DUMMYFUNCTION("""COMPUTED_VALUE"""),"Rarely")</f>
        <v>Rarely</v>
      </c>
      <c r="AP309" s="1" t="str">
        <f ca="1">IFERROR(__xludf.DUMMYFUNCTION("""COMPUTED_VALUE"""),"Rarely")</f>
        <v>Rarely</v>
      </c>
      <c r="AQ309" s="1" t="str">
        <f ca="1">IFERROR(__xludf.DUMMYFUNCTION("""COMPUTED_VALUE"""),"Never")</f>
        <v>Never</v>
      </c>
      <c r="AR309" s="1" t="str">
        <f ca="1">IFERROR(__xludf.DUMMYFUNCTION("""COMPUTED_VALUE"""),"Never")</f>
        <v>Never</v>
      </c>
      <c r="AS309" s="1" t="str">
        <f ca="1">IFERROR(__xludf.DUMMYFUNCTION("""COMPUTED_VALUE"""),"Strongly Disagree")</f>
        <v>Strongly Disagree</v>
      </c>
      <c r="AT309" s="1" t="str">
        <f ca="1">IFERROR(__xludf.DUMMYFUNCTION("""COMPUTED_VALUE"""),"Disagree")</f>
        <v>Disagree</v>
      </c>
      <c r="AU309" s="1" t="str">
        <f ca="1">IFERROR(__xludf.DUMMYFUNCTION("""COMPUTED_VALUE"""),"Disagree")</f>
        <v>Disagree</v>
      </c>
      <c r="AV309" s="1" t="str">
        <f ca="1">IFERROR(__xludf.DUMMYFUNCTION("""COMPUTED_VALUE"""),"Strongly Disagree")</f>
        <v>Strongly Disagree</v>
      </c>
      <c r="AW309" s="1" t="str">
        <f ca="1">IFERROR(__xludf.DUMMYFUNCTION("""COMPUTED_VALUE"""),"Strongly Disagree")</f>
        <v>Strongly Disagree</v>
      </c>
      <c r="AX309" s="1" t="str">
        <f ca="1">IFERROR(__xludf.DUMMYFUNCTION("""COMPUTED_VALUE"""),"Strongly Disagree")</f>
        <v>Strongly Disagree</v>
      </c>
      <c r="AY309" s="1" t="str">
        <f ca="1">IFERROR(__xludf.DUMMYFUNCTION("""COMPUTED_VALUE"""),"Neutral")</f>
        <v>Neutral</v>
      </c>
      <c r="AZ309" s="1" t="str">
        <f ca="1">IFERROR(__xludf.DUMMYFUNCTION("""COMPUTED_VALUE"""),"Disagree")</f>
        <v>Disagree</v>
      </c>
      <c r="BA309" s="1" t="str">
        <f ca="1">IFERROR(__xludf.DUMMYFUNCTION("""COMPUTED_VALUE"""),"Neutral")</f>
        <v>Neutral</v>
      </c>
      <c r="BB309" s="1" t="str">
        <f ca="1">IFERROR(__xludf.DUMMYFUNCTION("""COMPUTED_VALUE"""),"Neutral")</f>
        <v>Neutral</v>
      </c>
      <c r="BC309" s="1" t="str">
        <f ca="1">IFERROR(__xludf.DUMMYFUNCTION("""COMPUTED_VALUE"""),"Isolate Yourself, Exercise, Talk to others outside of the department about your hard shift, Participate in Healthy Recreation/Hobbies")</f>
        <v>Isolate Yourself, Exercise, Talk to others outside of the department about your hard shift, Participate in Healthy Recreation/Hobbies</v>
      </c>
      <c r="BD309" s="1" t="str">
        <f ca="1">IFERROR(__xludf.DUMMYFUNCTION("""COMPUTED_VALUE"""),"Rarely")</f>
        <v>Rarely</v>
      </c>
      <c r="BF309" s="1">
        <f t="shared" ca="1" si="0"/>
        <v>1</v>
      </c>
      <c r="BG309" s="7">
        <f t="shared" ca="1" si="1"/>
        <v>1</v>
      </c>
      <c r="BH309" s="1">
        <f t="shared" ca="1" si="2"/>
        <v>3</v>
      </c>
      <c r="BI309" s="10">
        <f t="shared" ca="1" si="3"/>
        <v>1</v>
      </c>
      <c r="BJ309" s="10">
        <f t="shared" ca="1" si="4"/>
        <v>2</v>
      </c>
      <c r="BK309" s="10">
        <f t="shared" ca="1" si="5"/>
        <v>4</v>
      </c>
      <c r="BL309" s="10">
        <f t="shared" ref="BL309:BM309" ca="1" si="1842">IF(I309="Yes",1,IF(I309="No",2))</f>
        <v>1</v>
      </c>
      <c r="BM309" s="10">
        <f t="shared" ca="1" si="1842"/>
        <v>1</v>
      </c>
      <c r="BN309" s="10">
        <f t="shared" ca="1" si="7"/>
        <v>2</v>
      </c>
      <c r="BO309" s="10">
        <f t="shared" ref="BO309:BP309" ca="1" si="1843">IF(L309="Strongly Disagree",1,IF(L309="Disagree",2,IF(L309="Neutral",3,IF(L309="Agree",4,IF(L309="Strongly Agree",5)))))</f>
        <v>4</v>
      </c>
      <c r="BP309" s="10">
        <f t="shared" ca="1" si="1843"/>
        <v>3</v>
      </c>
      <c r="BQ309" s="10">
        <f t="shared" ca="1" si="9"/>
        <v>1</v>
      </c>
      <c r="BR309" s="1">
        <f t="shared" ca="1" si="10"/>
        <v>4</v>
      </c>
      <c r="BS309" s="10">
        <f t="shared" ref="BS309:CB309" ca="1" si="1844">IF(P309="Not at all",1,IF(P309="A little bit",2,IF(P309="Moderately",3,IF(P309="Quite a bit",4,IF(P309="Extremely",5)))))</f>
        <v>3</v>
      </c>
      <c r="BT309" s="10">
        <f t="shared" ca="1" si="1844"/>
        <v>3</v>
      </c>
      <c r="BU309" s="10">
        <f t="shared" ca="1" si="1844"/>
        <v>3</v>
      </c>
      <c r="BV309" s="10">
        <f t="shared" ca="1" si="1844"/>
        <v>3</v>
      </c>
      <c r="BW309" s="10">
        <f t="shared" ca="1" si="1844"/>
        <v>3</v>
      </c>
      <c r="BX309" s="10">
        <f t="shared" ca="1" si="1844"/>
        <v>3</v>
      </c>
      <c r="BY309" s="10">
        <f t="shared" ca="1" si="1844"/>
        <v>2</v>
      </c>
      <c r="BZ309" s="10">
        <f t="shared" ca="1" si="1844"/>
        <v>2</v>
      </c>
      <c r="CA309" s="10">
        <f t="shared" ca="1" si="1844"/>
        <v>2</v>
      </c>
      <c r="CB309" s="10">
        <f t="shared" ca="1" si="1844"/>
        <v>4</v>
      </c>
      <c r="CC309" s="10">
        <f t="shared" ca="1" si="12"/>
        <v>4</v>
      </c>
      <c r="CD309" s="10">
        <f t="shared" ref="CD309:CH309" ca="1" si="1845">IF(AA309="Not at all",1,IF(AA309="A little bit",2,IF(AA309="Moderately",3,IF(AA309="Quite a bit",4,IF(AA309="Extremely",5)))))</f>
        <v>1</v>
      </c>
      <c r="CE309" s="10">
        <f t="shared" ca="1" si="1845"/>
        <v>1</v>
      </c>
      <c r="CF309" s="10">
        <f t="shared" ca="1" si="1845"/>
        <v>1</v>
      </c>
      <c r="CG309" s="10">
        <f t="shared" ca="1" si="1845"/>
        <v>3</v>
      </c>
      <c r="CH309" s="10">
        <f t="shared" ca="1" si="1845"/>
        <v>1</v>
      </c>
      <c r="CI309" s="10">
        <f t="shared" ref="CI309:CT309" ca="1" si="1846">IF(AF309="Never",1,IF(AF309="Rarely",2,IF(AF309="Sometimes",3,IF(AF309="Often",4,IF(AF309="Very Often",5)))))</f>
        <v>4</v>
      </c>
      <c r="CJ309" s="10">
        <f t="shared" ca="1" si="1846"/>
        <v>3</v>
      </c>
      <c r="CK309" s="10">
        <f t="shared" ca="1" si="1846"/>
        <v>2</v>
      </c>
      <c r="CL309" s="10">
        <f t="shared" ca="1" si="1846"/>
        <v>3</v>
      </c>
      <c r="CM309" s="10">
        <f t="shared" ca="1" si="1846"/>
        <v>2</v>
      </c>
      <c r="CN309" s="10">
        <f t="shared" ca="1" si="1846"/>
        <v>3</v>
      </c>
      <c r="CO309" s="10">
        <f t="shared" ca="1" si="1846"/>
        <v>3</v>
      </c>
      <c r="CP309" s="10">
        <f t="shared" ca="1" si="1846"/>
        <v>3</v>
      </c>
      <c r="CQ309" s="10">
        <f t="shared" ca="1" si="1846"/>
        <v>2</v>
      </c>
      <c r="CR309" s="10">
        <f t="shared" ca="1" si="1846"/>
        <v>2</v>
      </c>
      <c r="CS309" s="10">
        <f t="shared" ca="1" si="1846"/>
        <v>2</v>
      </c>
      <c r="CT309" s="10">
        <f t="shared" ca="1" si="1846"/>
        <v>1</v>
      </c>
      <c r="CU309" s="10">
        <f t="shared" ca="1" si="15"/>
        <v>1</v>
      </c>
      <c r="CV309" s="1">
        <f t="shared" ref="CV309:DE309" ca="1" si="1847">IF(AS309="Strongly Disagree",1,IF(AS309="Disagree",2,IF(AS309="Neutral",3,IF(AS309="Agree",4,IF(AS309="Strongly Agree",5)))))</f>
        <v>1</v>
      </c>
      <c r="CW309" s="1">
        <f t="shared" ca="1" si="1847"/>
        <v>2</v>
      </c>
      <c r="CX309" s="1">
        <f t="shared" ca="1" si="1847"/>
        <v>2</v>
      </c>
      <c r="CY309" s="1">
        <f t="shared" ca="1" si="1847"/>
        <v>1</v>
      </c>
      <c r="CZ309" s="1">
        <f t="shared" ca="1" si="1847"/>
        <v>1</v>
      </c>
      <c r="DA309" s="1">
        <f t="shared" ca="1" si="1847"/>
        <v>1</v>
      </c>
      <c r="DB309" s="1">
        <f t="shared" ca="1" si="1847"/>
        <v>3</v>
      </c>
      <c r="DC309" s="1">
        <f t="shared" ca="1" si="1847"/>
        <v>2</v>
      </c>
      <c r="DD309" s="1">
        <f t="shared" ca="1" si="1847"/>
        <v>3</v>
      </c>
      <c r="DE309" s="1">
        <f t="shared" ca="1" si="1847"/>
        <v>3</v>
      </c>
      <c r="DG309" s="1">
        <f t="shared" ca="1" si="17"/>
        <v>2</v>
      </c>
    </row>
    <row r="310" spans="1:111" ht="15">
      <c r="A310" s="8">
        <f ca="1">IFERROR(__xludf.DUMMYFUNCTION("""COMPUTED_VALUE"""),43816.382694456)</f>
        <v>43816.382694455999</v>
      </c>
      <c r="B310" s="1" t="str">
        <f ca="1">IFERROR(__xludf.DUMMYFUNCTION("""COMPUTED_VALUE"""),"Yes")</f>
        <v>Yes</v>
      </c>
      <c r="C310" s="3" t="str">
        <f ca="1">IFERROR(__xludf.DUMMYFUNCTION("""COMPUTED_VALUE"""),"Sworn Officer")</f>
        <v>Sworn Officer</v>
      </c>
      <c r="D310" s="1" t="str">
        <f ca="1">IFERROR(__xludf.DUMMYFUNCTION("""COMPUTED_VALUE"""),"20+ years")</f>
        <v>20+ years</v>
      </c>
      <c r="E310" s="1" t="str">
        <f ca="1">IFERROR(__xludf.DUMMYFUNCTION("""COMPUTED_VALUE"""),"A little bit")</f>
        <v>A little bit</v>
      </c>
      <c r="F310" s="1" t="str">
        <f ca="1">IFERROR(__xludf.DUMMYFUNCTION("""COMPUTED_VALUE"""),"No")</f>
        <v>No</v>
      </c>
      <c r="G310" s="1" t="str">
        <f ca="1">IFERROR(__xludf.DUMMYFUNCTION("""COMPUTED_VALUE"""),"Never")</f>
        <v>Never</v>
      </c>
      <c r="H310" s="1" t="str">
        <f ca="1">IFERROR(__xludf.DUMMYFUNCTION("""COMPUTED_VALUE"""),"A little bit")</f>
        <v>A little bit</v>
      </c>
      <c r="I310" s="1" t="str">
        <f ca="1">IFERROR(__xludf.DUMMYFUNCTION("""COMPUTED_VALUE"""),"Yes")</f>
        <v>Yes</v>
      </c>
      <c r="J310" s="1" t="str">
        <f ca="1">IFERROR(__xludf.DUMMYFUNCTION("""COMPUTED_VALUE"""),"Yes")</f>
        <v>Yes</v>
      </c>
      <c r="K310" s="1" t="str">
        <f ca="1">IFERROR(__xludf.DUMMYFUNCTION("""COMPUTED_VALUE"""),"Rarely")</f>
        <v>Rarely</v>
      </c>
      <c r="L310" s="1" t="str">
        <f ca="1">IFERROR(__xludf.DUMMYFUNCTION("""COMPUTED_VALUE"""),"Disagree")</f>
        <v>Disagree</v>
      </c>
      <c r="M310" s="1" t="str">
        <f ca="1">IFERROR(__xludf.DUMMYFUNCTION("""COMPUTED_VALUE"""),"Disagree")</f>
        <v>Disagree</v>
      </c>
      <c r="N310" s="1" t="str">
        <f ca="1">IFERROR(__xludf.DUMMYFUNCTION("""COMPUTED_VALUE"""),"Not at all")</f>
        <v>Not at all</v>
      </c>
      <c r="O310" s="1" t="str">
        <f ca="1">IFERROR(__xludf.DUMMYFUNCTION("""COMPUTED_VALUE"""),"Strongly disagree")</f>
        <v>Strongly disagree</v>
      </c>
      <c r="P310" s="1" t="str">
        <f ca="1">IFERROR(__xludf.DUMMYFUNCTION("""COMPUTED_VALUE"""),"A little bit")</f>
        <v>A little bit</v>
      </c>
      <c r="Q310" s="1" t="str">
        <f ca="1">IFERROR(__xludf.DUMMYFUNCTION("""COMPUTED_VALUE"""),"Extremely")</f>
        <v>Extremely</v>
      </c>
      <c r="R310" s="1" t="str">
        <f ca="1">IFERROR(__xludf.DUMMYFUNCTION("""COMPUTED_VALUE"""),"Extremely")</f>
        <v>Extremely</v>
      </c>
      <c r="S310" s="1" t="str">
        <f ca="1">IFERROR(__xludf.DUMMYFUNCTION("""COMPUTED_VALUE"""),"A little bit")</f>
        <v>A little bit</v>
      </c>
      <c r="T310" s="1" t="str">
        <f ca="1">IFERROR(__xludf.DUMMYFUNCTION("""COMPUTED_VALUE"""),"Not at all")</f>
        <v>Not at all</v>
      </c>
      <c r="U310" s="1" t="str">
        <f ca="1">IFERROR(__xludf.DUMMYFUNCTION("""COMPUTED_VALUE"""),"Moderately")</f>
        <v>Moderately</v>
      </c>
      <c r="V310" s="1" t="str">
        <f ca="1">IFERROR(__xludf.DUMMYFUNCTION("""COMPUTED_VALUE"""),"A little bit")</f>
        <v>A little bit</v>
      </c>
      <c r="W310" s="1" t="str">
        <f ca="1">IFERROR(__xludf.DUMMYFUNCTION("""COMPUTED_VALUE"""),"Not at all")</f>
        <v>Not at all</v>
      </c>
      <c r="X310" s="1" t="str">
        <f ca="1">IFERROR(__xludf.DUMMYFUNCTION("""COMPUTED_VALUE"""),"Not at all")</f>
        <v>Not at all</v>
      </c>
      <c r="Y310" s="1" t="str">
        <f ca="1">IFERROR(__xludf.DUMMYFUNCTION("""COMPUTED_VALUE"""),"Moderately")</f>
        <v>Moderately</v>
      </c>
      <c r="Z310" s="1" t="str">
        <f ca="1">IFERROR(__xludf.DUMMYFUNCTION("""COMPUTED_VALUE"""),"Not at all")</f>
        <v>Not at all</v>
      </c>
      <c r="AA310" s="1" t="str">
        <f ca="1">IFERROR(__xludf.DUMMYFUNCTION("""COMPUTED_VALUE"""),"Not at all")</f>
        <v>Not at all</v>
      </c>
      <c r="AB310" s="1" t="str">
        <f ca="1">IFERROR(__xludf.DUMMYFUNCTION("""COMPUTED_VALUE"""),"Quite a bit")</f>
        <v>Quite a bit</v>
      </c>
      <c r="AC310" s="1" t="str">
        <f ca="1">IFERROR(__xludf.DUMMYFUNCTION("""COMPUTED_VALUE"""),"Moderately")</f>
        <v>Moderately</v>
      </c>
      <c r="AD310" s="1" t="str">
        <f ca="1">IFERROR(__xludf.DUMMYFUNCTION("""COMPUTED_VALUE"""),"Not at all")</f>
        <v>Not at all</v>
      </c>
      <c r="AE310" s="1" t="str">
        <f ca="1">IFERROR(__xludf.DUMMYFUNCTION("""COMPUTED_VALUE"""),"Not at all")</f>
        <v>Not at all</v>
      </c>
      <c r="AF310" s="1" t="str">
        <f ca="1">IFERROR(__xludf.DUMMYFUNCTION("""COMPUTED_VALUE"""),"Rarely")</f>
        <v>Rarely</v>
      </c>
      <c r="AG310" s="1" t="str">
        <f ca="1">IFERROR(__xludf.DUMMYFUNCTION("""COMPUTED_VALUE"""),"Never")</f>
        <v>Never</v>
      </c>
      <c r="AH310" s="1" t="str">
        <f ca="1">IFERROR(__xludf.DUMMYFUNCTION("""COMPUTED_VALUE"""),"Never")</f>
        <v>Never</v>
      </c>
      <c r="AI310" s="1" t="str">
        <f ca="1">IFERROR(__xludf.DUMMYFUNCTION("""COMPUTED_VALUE"""),"Never")</f>
        <v>Never</v>
      </c>
      <c r="AJ310" s="1" t="str">
        <f ca="1">IFERROR(__xludf.DUMMYFUNCTION("""COMPUTED_VALUE"""),"Never")</f>
        <v>Never</v>
      </c>
      <c r="AK310" s="1" t="str">
        <f ca="1">IFERROR(__xludf.DUMMYFUNCTION("""COMPUTED_VALUE"""),"Never")</f>
        <v>Never</v>
      </c>
      <c r="AL310" s="1" t="str">
        <f ca="1">IFERROR(__xludf.DUMMYFUNCTION("""COMPUTED_VALUE"""),"Never")</f>
        <v>Never</v>
      </c>
      <c r="AM310" s="1" t="str">
        <f ca="1">IFERROR(__xludf.DUMMYFUNCTION("""COMPUTED_VALUE"""),"Never")</f>
        <v>Never</v>
      </c>
      <c r="AN310" s="1" t="str">
        <f ca="1">IFERROR(__xludf.DUMMYFUNCTION("""COMPUTED_VALUE"""),"Never")</f>
        <v>Never</v>
      </c>
      <c r="AO310" s="1" t="str">
        <f ca="1">IFERROR(__xludf.DUMMYFUNCTION("""COMPUTED_VALUE"""),"Never")</f>
        <v>Never</v>
      </c>
      <c r="AP310" s="1" t="str">
        <f ca="1">IFERROR(__xludf.DUMMYFUNCTION("""COMPUTED_VALUE"""),"Never")</f>
        <v>Never</v>
      </c>
      <c r="AQ310" s="1" t="str">
        <f ca="1">IFERROR(__xludf.DUMMYFUNCTION("""COMPUTED_VALUE"""),"Never")</f>
        <v>Never</v>
      </c>
      <c r="AR310" s="1" t="str">
        <f ca="1">IFERROR(__xludf.DUMMYFUNCTION("""COMPUTED_VALUE"""),"Never")</f>
        <v>Never</v>
      </c>
      <c r="AS310" s="1" t="str">
        <f ca="1">IFERROR(__xludf.DUMMYFUNCTION("""COMPUTED_VALUE"""),"Strongly Disagree")</f>
        <v>Strongly Disagree</v>
      </c>
      <c r="AT310" s="1" t="str">
        <f ca="1">IFERROR(__xludf.DUMMYFUNCTION("""COMPUTED_VALUE"""),"Strongly Disagree")</f>
        <v>Strongly Disagree</v>
      </c>
      <c r="AU310" s="1" t="str">
        <f ca="1">IFERROR(__xludf.DUMMYFUNCTION("""COMPUTED_VALUE"""),"Disagree")</f>
        <v>Disagree</v>
      </c>
      <c r="AV310" s="1" t="str">
        <f ca="1">IFERROR(__xludf.DUMMYFUNCTION("""COMPUTED_VALUE"""),"Neutral")</f>
        <v>Neutral</v>
      </c>
      <c r="AW310" s="1" t="str">
        <f ca="1">IFERROR(__xludf.DUMMYFUNCTION("""COMPUTED_VALUE"""),"Neutral")</f>
        <v>Neutral</v>
      </c>
      <c r="AX310" s="1" t="str">
        <f ca="1">IFERROR(__xludf.DUMMYFUNCTION("""COMPUTED_VALUE"""),"Neutral")</f>
        <v>Neutral</v>
      </c>
      <c r="AY310" s="1" t="str">
        <f ca="1">IFERROR(__xludf.DUMMYFUNCTION("""COMPUTED_VALUE"""),"Strongly Disagree")</f>
        <v>Strongly Disagree</v>
      </c>
      <c r="AZ310" s="1" t="str">
        <f ca="1">IFERROR(__xludf.DUMMYFUNCTION("""COMPUTED_VALUE"""),"Neutral")</f>
        <v>Neutral</v>
      </c>
      <c r="BA310" s="1" t="str">
        <f ca="1">IFERROR(__xludf.DUMMYFUNCTION("""COMPUTED_VALUE"""),"Disagree")</f>
        <v>Disagree</v>
      </c>
      <c r="BB310" s="1" t="str">
        <f ca="1">IFERROR(__xludf.DUMMYFUNCTION("""COMPUTED_VALUE"""),"Strongly Disagree")</f>
        <v>Strongly Disagree</v>
      </c>
      <c r="BC310" s="1" t="str">
        <f ca="1">IFERROR(__xludf.DUMMYFUNCTION("""COMPUTED_VALUE"""),"Exercise, Talk to others outside of the department about your hard shift, Participate in Healthy Recreation/Hobbies")</f>
        <v>Exercise, Talk to others outside of the department about your hard shift, Participate in Healthy Recreation/Hobbies</v>
      </c>
      <c r="BD310" s="1" t="str">
        <f ca="1">IFERROR(__xludf.DUMMYFUNCTION("""COMPUTED_VALUE"""),"Rarely")</f>
        <v>Rarely</v>
      </c>
      <c r="BF310" s="1">
        <f t="shared" ca="1" si="0"/>
        <v>1</v>
      </c>
      <c r="BG310" s="7">
        <f t="shared" ca="1" si="1"/>
        <v>4</v>
      </c>
      <c r="BH310" s="1">
        <f t="shared" ca="1" si="2"/>
        <v>2</v>
      </c>
      <c r="BI310" s="10">
        <f t="shared" ca="1" si="3"/>
        <v>2</v>
      </c>
      <c r="BJ310" s="10">
        <f t="shared" ca="1" si="4"/>
        <v>1</v>
      </c>
      <c r="BK310" s="10">
        <f t="shared" ca="1" si="5"/>
        <v>2</v>
      </c>
      <c r="BL310" s="10">
        <f t="shared" ref="BL310:BM310" ca="1" si="1848">IF(I310="Yes",1,IF(I310="No",2))</f>
        <v>1</v>
      </c>
      <c r="BM310" s="10">
        <f t="shared" ca="1" si="1848"/>
        <v>1</v>
      </c>
      <c r="BN310" s="10">
        <f t="shared" ca="1" si="7"/>
        <v>2</v>
      </c>
      <c r="BO310" s="10">
        <f t="shared" ref="BO310:BP310" ca="1" si="1849">IF(L310="Strongly Disagree",1,IF(L310="Disagree",2,IF(L310="Neutral",3,IF(L310="Agree",4,IF(L310="Strongly Agree",5)))))</f>
        <v>2</v>
      </c>
      <c r="BP310" s="10">
        <f t="shared" ca="1" si="1849"/>
        <v>2</v>
      </c>
      <c r="BQ310" s="10">
        <f t="shared" ca="1" si="9"/>
        <v>1</v>
      </c>
      <c r="BR310" s="1">
        <f t="shared" ca="1" si="10"/>
        <v>1</v>
      </c>
      <c r="BS310" s="10">
        <f t="shared" ref="BS310:CB310" ca="1" si="1850">IF(P310="Not at all",1,IF(P310="A little bit",2,IF(P310="Moderately",3,IF(P310="Quite a bit",4,IF(P310="Extremely",5)))))</f>
        <v>2</v>
      </c>
      <c r="BT310" s="10">
        <f t="shared" ca="1" si="1850"/>
        <v>5</v>
      </c>
      <c r="BU310" s="10">
        <f t="shared" ca="1" si="1850"/>
        <v>5</v>
      </c>
      <c r="BV310" s="10">
        <f t="shared" ca="1" si="1850"/>
        <v>2</v>
      </c>
      <c r="BW310" s="10">
        <f t="shared" ca="1" si="1850"/>
        <v>1</v>
      </c>
      <c r="BX310" s="10">
        <f t="shared" ca="1" si="1850"/>
        <v>3</v>
      </c>
      <c r="BY310" s="10">
        <f t="shared" ca="1" si="1850"/>
        <v>2</v>
      </c>
      <c r="BZ310" s="10">
        <f t="shared" ca="1" si="1850"/>
        <v>1</v>
      </c>
      <c r="CA310" s="10">
        <f t="shared" ca="1" si="1850"/>
        <v>1</v>
      </c>
      <c r="CB310" s="10">
        <f t="shared" ca="1" si="1850"/>
        <v>3</v>
      </c>
      <c r="CC310" s="10">
        <f t="shared" ca="1" si="12"/>
        <v>4</v>
      </c>
      <c r="CD310" s="10">
        <f t="shared" ref="CD310:CH310" ca="1" si="1851">IF(AA310="Not at all",1,IF(AA310="A little bit",2,IF(AA310="Moderately",3,IF(AA310="Quite a bit",4,IF(AA310="Extremely",5)))))</f>
        <v>1</v>
      </c>
      <c r="CE310" s="10">
        <f t="shared" ca="1" si="1851"/>
        <v>4</v>
      </c>
      <c r="CF310" s="10">
        <f t="shared" ca="1" si="1851"/>
        <v>3</v>
      </c>
      <c r="CG310" s="10">
        <f t="shared" ca="1" si="1851"/>
        <v>1</v>
      </c>
      <c r="CH310" s="10">
        <f t="shared" ca="1" si="1851"/>
        <v>1</v>
      </c>
      <c r="CI310" s="10">
        <f t="shared" ref="CI310:CT310" ca="1" si="1852">IF(AF310="Never",1,IF(AF310="Rarely",2,IF(AF310="Sometimes",3,IF(AF310="Often",4,IF(AF310="Very Often",5)))))</f>
        <v>2</v>
      </c>
      <c r="CJ310" s="10">
        <f t="shared" ca="1" si="1852"/>
        <v>1</v>
      </c>
      <c r="CK310" s="10">
        <f t="shared" ca="1" si="1852"/>
        <v>1</v>
      </c>
      <c r="CL310" s="10">
        <f t="shared" ca="1" si="1852"/>
        <v>1</v>
      </c>
      <c r="CM310" s="10">
        <f t="shared" ca="1" si="1852"/>
        <v>1</v>
      </c>
      <c r="CN310" s="10">
        <f t="shared" ca="1" si="1852"/>
        <v>1</v>
      </c>
      <c r="CO310" s="10">
        <f t="shared" ca="1" si="1852"/>
        <v>1</v>
      </c>
      <c r="CP310" s="10">
        <f t="shared" ca="1" si="1852"/>
        <v>1</v>
      </c>
      <c r="CQ310" s="10">
        <f t="shared" ca="1" si="1852"/>
        <v>1</v>
      </c>
      <c r="CR310" s="10">
        <f t="shared" ca="1" si="1852"/>
        <v>1</v>
      </c>
      <c r="CS310" s="10">
        <f t="shared" ca="1" si="1852"/>
        <v>1</v>
      </c>
      <c r="CT310" s="10">
        <f t="shared" ca="1" si="1852"/>
        <v>1</v>
      </c>
      <c r="CU310" s="10">
        <f t="shared" ca="1" si="15"/>
        <v>1</v>
      </c>
      <c r="CV310" s="1">
        <f t="shared" ref="CV310:DE310" ca="1" si="1853">IF(AS310="Strongly Disagree",1,IF(AS310="Disagree",2,IF(AS310="Neutral",3,IF(AS310="Agree",4,IF(AS310="Strongly Agree",5)))))</f>
        <v>1</v>
      </c>
      <c r="CW310" s="1">
        <f t="shared" ca="1" si="1853"/>
        <v>1</v>
      </c>
      <c r="CX310" s="1">
        <f t="shared" ca="1" si="1853"/>
        <v>2</v>
      </c>
      <c r="CY310" s="1">
        <f t="shared" ca="1" si="1853"/>
        <v>3</v>
      </c>
      <c r="CZ310" s="1">
        <f t="shared" ca="1" si="1853"/>
        <v>3</v>
      </c>
      <c r="DA310" s="1">
        <f t="shared" ca="1" si="1853"/>
        <v>3</v>
      </c>
      <c r="DB310" s="1">
        <f t="shared" ca="1" si="1853"/>
        <v>1</v>
      </c>
      <c r="DC310" s="1">
        <f t="shared" ca="1" si="1853"/>
        <v>3</v>
      </c>
      <c r="DD310" s="1">
        <f t="shared" ca="1" si="1853"/>
        <v>2</v>
      </c>
      <c r="DE310" s="1">
        <f t="shared" ca="1" si="1853"/>
        <v>1</v>
      </c>
      <c r="DG310" s="1">
        <f t="shared" ca="1" si="17"/>
        <v>2</v>
      </c>
    </row>
    <row r="311" spans="1:111" ht="15">
      <c r="A311" s="8">
        <f ca="1">IFERROR(__xludf.DUMMYFUNCTION("""COMPUTED_VALUE"""),43816.4130847453)</f>
        <v>43816.413084745298</v>
      </c>
      <c r="B311" s="1" t="str">
        <f ca="1">IFERROR(__xludf.DUMMYFUNCTION("""COMPUTED_VALUE"""),"Yes")</f>
        <v>Yes</v>
      </c>
      <c r="C311" s="3" t="str">
        <f ca="1">IFERROR(__xludf.DUMMYFUNCTION("""COMPUTED_VALUE"""),"Sworn Officer")</f>
        <v>Sworn Officer</v>
      </c>
      <c r="D311" s="1" t="str">
        <f ca="1">IFERROR(__xludf.DUMMYFUNCTION("""COMPUTED_VALUE"""),"20+ years")</f>
        <v>20+ years</v>
      </c>
      <c r="E311" s="1" t="str">
        <f ca="1">IFERROR(__xludf.DUMMYFUNCTION("""COMPUTED_VALUE"""),"Quite a bit")</f>
        <v>Quite a bit</v>
      </c>
      <c r="F311" s="1" t="str">
        <f ca="1">IFERROR(__xludf.DUMMYFUNCTION("""COMPUTED_VALUE"""),"Yes")</f>
        <v>Yes</v>
      </c>
      <c r="G311" s="1" t="str">
        <f ca="1">IFERROR(__xludf.DUMMYFUNCTION("""COMPUTED_VALUE"""),"Sometimes")</f>
        <v>Sometimes</v>
      </c>
      <c r="H311" s="1" t="str">
        <f ca="1">IFERROR(__xludf.DUMMYFUNCTION("""COMPUTED_VALUE"""),"Moderately")</f>
        <v>Moderately</v>
      </c>
      <c r="I311" s="1" t="str">
        <f ca="1">IFERROR(__xludf.DUMMYFUNCTION("""COMPUTED_VALUE"""),"Yes")</f>
        <v>Yes</v>
      </c>
      <c r="J311" s="1" t="str">
        <f ca="1">IFERROR(__xludf.DUMMYFUNCTION("""COMPUTED_VALUE"""),"Yes")</f>
        <v>Yes</v>
      </c>
      <c r="K311" s="1" t="str">
        <f ca="1">IFERROR(__xludf.DUMMYFUNCTION("""COMPUTED_VALUE"""),"Rarely")</f>
        <v>Rarely</v>
      </c>
      <c r="L311" s="1" t="str">
        <f ca="1">IFERROR(__xludf.DUMMYFUNCTION("""COMPUTED_VALUE"""),"Neutral")</f>
        <v>Neutral</v>
      </c>
      <c r="M311" s="1" t="str">
        <f ca="1">IFERROR(__xludf.DUMMYFUNCTION("""COMPUTED_VALUE"""),"Disagree")</f>
        <v>Disagree</v>
      </c>
      <c r="N311" s="1" t="str">
        <f ca="1">IFERROR(__xludf.DUMMYFUNCTION("""COMPUTED_VALUE"""),"A little bit")</f>
        <v>A little bit</v>
      </c>
      <c r="O311" s="1" t="str">
        <f ca="1">IFERROR(__xludf.DUMMYFUNCTION("""COMPUTED_VALUE"""),"Agree")</f>
        <v>Agree</v>
      </c>
      <c r="P311" s="1" t="str">
        <f ca="1">IFERROR(__xludf.DUMMYFUNCTION("""COMPUTED_VALUE"""),"Quite a bit")</f>
        <v>Quite a bit</v>
      </c>
      <c r="Q311" s="1" t="str">
        <f ca="1">IFERROR(__xludf.DUMMYFUNCTION("""COMPUTED_VALUE"""),"Not at all")</f>
        <v>Not at all</v>
      </c>
      <c r="R311" s="1" t="str">
        <f ca="1">IFERROR(__xludf.DUMMYFUNCTION("""COMPUTED_VALUE"""),"A little bit")</f>
        <v>A little bit</v>
      </c>
      <c r="S311" s="1" t="str">
        <f ca="1">IFERROR(__xludf.DUMMYFUNCTION("""COMPUTED_VALUE"""),"A little bit")</f>
        <v>A little bit</v>
      </c>
      <c r="T311" s="1" t="str">
        <f ca="1">IFERROR(__xludf.DUMMYFUNCTION("""COMPUTED_VALUE"""),"A little bit")</f>
        <v>A little bit</v>
      </c>
      <c r="U311" s="1" t="str">
        <f ca="1">IFERROR(__xludf.DUMMYFUNCTION("""COMPUTED_VALUE"""),"A little bit")</f>
        <v>A little bit</v>
      </c>
      <c r="V311" s="1" t="str">
        <f ca="1">IFERROR(__xludf.DUMMYFUNCTION("""COMPUTED_VALUE"""),"Not at all")</f>
        <v>Not at all</v>
      </c>
      <c r="W311" s="1" t="str">
        <f ca="1">IFERROR(__xludf.DUMMYFUNCTION("""COMPUTED_VALUE"""),"A little bit")</f>
        <v>A little bit</v>
      </c>
      <c r="X311" s="1" t="str">
        <f ca="1">IFERROR(__xludf.DUMMYFUNCTION("""COMPUTED_VALUE"""),"A little bit")</f>
        <v>A little bit</v>
      </c>
      <c r="Y311" s="1" t="str">
        <f ca="1">IFERROR(__xludf.DUMMYFUNCTION("""COMPUTED_VALUE"""),"Moderately")</f>
        <v>Moderately</v>
      </c>
      <c r="Z311" s="1" t="str">
        <f ca="1">IFERROR(__xludf.DUMMYFUNCTION("""COMPUTED_VALUE"""),"Both")</f>
        <v>Both</v>
      </c>
      <c r="AA311" s="1" t="str">
        <f ca="1">IFERROR(__xludf.DUMMYFUNCTION("""COMPUTED_VALUE"""),"Moderately")</f>
        <v>Moderately</v>
      </c>
      <c r="AB311" s="1" t="str">
        <f ca="1">IFERROR(__xludf.DUMMYFUNCTION("""COMPUTED_VALUE"""),"Quite a bit")</f>
        <v>Quite a bit</v>
      </c>
      <c r="AC311" s="1" t="str">
        <f ca="1">IFERROR(__xludf.DUMMYFUNCTION("""COMPUTED_VALUE"""),"Moderately")</f>
        <v>Moderately</v>
      </c>
      <c r="AD311" s="1" t="str">
        <f ca="1">IFERROR(__xludf.DUMMYFUNCTION("""COMPUTED_VALUE"""),"Not at all")</f>
        <v>Not at all</v>
      </c>
      <c r="AE311" s="1" t="str">
        <f ca="1">IFERROR(__xludf.DUMMYFUNCTION("""COMPUTED_VALUE"""),"Not at all")</f>
        <v>Not at all</v>
      </c>
      <c r="AF311" s="1" t="str">
        <f ca="1">IFERROR(__xludf.DUMMYFUNCTION("""COMPUTED_VALUE"""),"Sometimes")</f>
        <v>Sometimes</v>
      </c>
      <c r="AG311" s="1" t="str">
        <f ca="1">IFERROR(__xludf.DUMMYFUNCTION("""COMPUTED_VALUE"""),"Very Often")</f>
        <v>Very Often</v>
      </c>
      <c r="AH311" s="1" t="str">
        <f ca="1">IFERROR(__xludf.DUMMYFUNCTION("""COMPUTED_VALUE"""),"Sometimes")</f>
        <v>Sometimes</v>
      </c>
      <c r="AI311" s="1" t="str">
        <f ca="1">IFERROR(__xludf.DUMMYFUNCTION("""COMPUTED_VALUE"""),"Rarely")</f>
        <v>Rarely</v>
      </c>
      <c r="AJ311" s="1" t="str">
        <f ca="1">IFERROR(__xludf.DUMMYFUNCTION("""COMPUTED_VALUE"""),"Often")</f>
        <v>Often</v>
      </c>
      <c r="AK311" s="1" t="str">
        <f ca="1">IFERROR(__xludf.DUMMYFUNCTION("""COMPUTED_VALUE"""),"Sometimes")</f>
        <v>Sometimes</v>
      </c>
      <c r="AL311" s="1" t="str">
        <f ca="1">IFERROR(__xludf.DUMMYFUNCTION("""COMPUTED_VALUE"""),"Sometimes")</f>
        <v>Sometimes</v>
      </c>
      <c r="AM311" s="1" t="str">
        <f ca="1">IFERROR(__xludf.DUMMYFUNCTION("""COMPUTED_VALUE"""),"Sometimes")</f>
        <v>Sometimes</v>
      </c>
      <c r="AN311" s="1" t="str">
        <f ca="1">IFERROR(__xludf.DUMMYFUNCTION("""COMPUTED_VALUE"""),"Sometimes")</f>
        <v>Sometimes</v>
      </c>
      <c r="AO311" s="1" t="str">
        <f ca="1">IFERROR(__xludf.DUMMYFUNCTION("""COMPUTED_VALUE"""),"Sometimes")</f>
        <v>Sometimes</v>
      </c>
      <c r="AP311" s="1" t="str">
        <f ca="1">IFERROR(__xludf.DUMMYFUNCTION("""COMPUTED_VALUE"""),"Sometimes")</f>
        <v>Sometimes</v>
      </c>
      <c r="AQ311" s="1" t="str">
        <f ca="1">IFERROR(__xludf.DUMMYFUNCTION("""COMPUTED_VALUE"""),"Sometimes")</f>
        <v>Sometimes</v>
      </c>
      <c r="AR311" s="1" t="str">
        <f ca="1">IFERROR(__xludf.DUMMYFUNCTION("""COMPUTED_VALUE"""),"(2-3)x’s a Month")</f>
        <v>(2-3)x’s a Month</v>
      </c>
      <c r="AS311" s="1" t="str">
        <f ca="1">IFERROR(__xludf.DUMMYFUNCTION("""COMPUTED_VALUE"""),"Disagree")</f>
        <v>Disagree</v>
      </c>
      <c r="AT311" s="1" t="str">
        <f ca="1">IFERROR(__xludf.DUMMYFUNCTION("""COMPUTED_VALUE"""),"Disagree")</f>
        <v>Disagree</v>
      </c>
      <c r="AU311" s="1" t="str">
        <f ca="1">IFERROR(__xludf.DUMMYFUNCTION("""COMPUTED_VALUE"""),"Agree")</f>
        <v>Agree</v>
      </c>
      <c r="AV311" s="1" t="str">
        <f ca="1">IFERROR(__xludf.DUMMYFUNCTION("""COMPUTED_VALUE"""),"Strongly Disagree")</f>
        <v>Strongly Disagree</v>
      </c>
      <c r="AW311" s="1" t="str">
        <f ca="1">IFERROR(__xludf.DUMMYFUNCTION("""COMPUTED_VALUE"""),"Agree")</f>
        <v>Agree</v>
      </c>
      <c r="AX311" s="1" t="str">
        <f ca="1">IFERROR(__xludf.DUMMYFUNCTION("""COMPUTED_VALUE"""),"Agree")</f>
        <v>Agree</v>
      </c>
      <c r="AY311" s="1" t="str">
        <f ca="1">IFERROR(__xludf.DUMMYFUNCTION("""COMPUTED_VALUE"""),"Agree")</f>
        <v>Agree</v>
      </c>
      <c r="AZ311" s="1" t="str">
        <f ca="1">IFERROR(__xludf.DUMMYFUNCTION("""COMPUTED_VALUE"""),"Neutral")</f>
        <v>Neutral</v>
      </c>
      <c r="BA311" s="1" t="str">
        <f ca="1">IFERROR(__xludf.DUMMYFUNCTION("""COMPUTED_VALUE"""),"Agree")</f>
        <v>Agree</v>
      </c>
      <c r="BB311" s="1" t="str">
        <f ca="1">IFERROR(__xludf.DUMMYFUNCTION("""COMPUTED_VALUE"""),"Neutral")</f>
        <v>Neutral</v>
      </c>
      <c r="BC311" s="1" t="str">
        <f ca="1">IFERROR(__xludf.DUMMYFUNCTION("""COMPUTED_VALUE"""),"Join in Positive/ Healthy Family Activities, Exercise, Talk to others outside of the department about your hard shift, Participate in Healthy Recreation/Hobbies")</f>
        <v>Join in Positive/ Healthy Family Activities, Exercise, Talk to others outside of the department about your hard shift, Participate in Healthy Recreation/Hobbies</v>
      </c>
      <c r="BD311" s="1" t="str">
        <f ca="1">IFERROR(__xludf.DUMMYFUNCTION("""COMPUTED_VALUE"""),"Never")</f>
        <v>Never</v>
      </c>
      <c r="BF311" s="1">
        <f t="shared" ca="1" si="0"/>
        <v>1</v>
      </c>
      <c r="BG311" s="7">
        <f t="shared" ca="1" si="1"/>
        <v>4</v>
      </c>
      <c r="BH311" s="1">
        <f t="shared" ca="1" si="2"/>
        <v>4</v>
      </c>
      <c r="BI311" s="10">
        <f t="shared" ca="1" si="3"/>
        <v>1</v>
      </c>
      <c r="BJ311" s="10">
        <f t="shared" ca="1" si="4"/>
        <v>3</v>
      </c>
      <c r="BK311" s="10">
        <f t="shared" ca="1" si="5"/>
        <v>3</v>
      </c>
      <c r="BL311" s="10">
        <f t="shared" ref="BL311:BM311" ca="1" si="1854">IF(I311="Yes",1,IF(I311="No",2))</f>
        <v>1</v>
      </c>
      <c r="BM311" s="10">
        <f t="shared" ca="1" si="1854"/>
        <v>1</v>
      </c>
      <c r="BN311" s="10">
        <f t="shared" ca="1" si="7"/>
        <v>2</v>
      </c>
      <c r="BO311" s="10">
        <f t="shared" ref="BO311:BP311" ca="1" si="1855">IF(L311="Strongly Disagree",1,IF(L311="Disagree",2,IF(L311="Neutral",3,IF(L311="Agree",4,IF(L311="Strongly Agree",5)))))</f>
        <v>3</v>
      </c>
      <c r="BP311" s="10">
        <f t="shared" ca="1" si="1855"/>
        <v>2</v>
      </c>
      <c r="BQ311" s="10">
        <f t="shared" ca="1" si="9"/>
        <v>2</v>
      </c>
      <c r="BR311" s="1">
        <f t="shared" ca="1" si="10"/>
        <v>4</v>
      </c>
      <c r="BS311" s="10">
        <f t="shared" ref="BS311:CB311" ca="1" si="1856">IF(P311="Not at all",1,IF(P311="A little bit",2,IF(P311="Moderately",3,IF(P311="Quite a bit",4,IF(P311="Extremely",5)))))</f>
        <v>4</v>
      </c>
      <c r="BT311" s="10">
        <f t="shared" ca="1" si="1856"/>
        <v>1</v>
      </c>
      <c r="BU311" s="10">
        <f t="shared" ca="1" si="1856"/>
        <v>2</v>
      </c>
      <c r="BV311" s="10">
        <f t="shared" ca="1" si="1856"/>
        <v>2</v>
      </c>
      <c r="BW311" s="10">
        <f t="shared" ca="1" si="1856"/>
        <v>2</v>
      </c>
      <c r="BX311" s="10">
        <f t="shared" ca="1" si="1856"/>
        <v>2</v>
      </c>
      <c r="BY311" s="10">
        <f t="shared" ca="1" si="1856"/>
        <v>1</v>
      </c>
      <c r="BZ311" s="10">
        <f t="shared" ca="1" si="1856"/>
        <v>2</v>
      </c>
      <c r="CA311" s="10">
        <f t="shared" ca="1" si="1856"/>
        <v>2</v>
      </c>
      <c r="CB311" s="10">
        <f t="shared" ca="1" si="1856"/>
        <v>3</v>
      </c>
      <c r="CC311" s="10">
        <f t="shared" ca="1" si="12"/>
        <v>3</v>
      </c>
      <c r="CD311" s="10">
        <f t="shared" ref="CD311:CH311" ca="1" si="1857">IF(AA311="Not at all",1,IF(AA311="A little bit",2,IF(AA311="Moderately",3,IF(AA311="Quite a bit",4,IF(AA311="Extremely",5)))))</f>
        <v>3</v>
      </c>
      <c r="CE311" s="10">
        <f t="shared" ca="1" si="1857"/>
        <v>4</v>
      </c>
      <c r="CF311" s="10">
        <f t="shared" ca="1" si="1857"/>
        <v>3</v>
      </c>
      <c r="CG311" s="10">
        <f t="shared" ca="1" si="1857"/>
        <v>1</v>
      </c>
      <c r="CH311" s="10">
        <f t="shared" ca="1" si="1857"/>
        <v>1</v>
      </c>
      <c r="CI311" s="10">
        <f t="shared" ref="CI311:CT311" ca="1" si="1858">IF(AF311="Never",1,IF(AF311="Rarely",2,IF(AF311="Sometimes",3,IF(AF311="Often",4,IF(AF311="Very Often",5)))))</f>
        <v>3</v>
      </c>
      <c r="CJ311" s="10">
        <f t="shared" ca="1" si="1858"/>
        <v>5</v>
      </c>
      <c r="CK311" s="10">
        <f t="shared" ca="1" si="1858"/>
        <v>3</v>
      </c>
      <c r="CL311" s="10">
        <f t="shared" ca="1" si="1858"/>
        <v>2</v>
      </c>
      <c r="CM311" s="10">
        <f t="shared" ca="1" si="1858"/>
        <v>4</v>
      </c>
      <c r="CN311" s="10">
        <f t="shared" ca="1" si="1858"/>
        <v>3</v>
      </c>
      <c r="CO311" s="10">
        <f t="shared" ca="1" si="1858"/>
        <v>3</v>
      </c>
      <c r="CP311" s="10">
        <f t="shared" ca="1" si="1858"/>
        <v>3</v>
      </c>
      <c r="CQ311" s="10">
        <f t="shared" ca="1" si="1858"/>
        <v>3</v>
      </c>
      <c r="CR311" s="10">
        <f t="shared" ca="1" si="1858"/>
        <v>3</v>
      </c>
      <c r="CS311" s="10">
        <f t="shared" ca="1" si="1858"/>
        <v>3</v>
      </c>
      <c r="CT311" s="10">
        <f t="shared" ca="1" si="1858"/>
        <v>3</v>
      </c>
      <c r="CU311" s="10" t="b">
        <f t="shared" ca="1" si="15"/>
        <v>0</v>
      </c>
      <c r="CV311" s="1">
        <f t="shared" ref="CV311:DE311" ca="1" si="1859">IF(AS311="Strongly Disagree",1,IF(AS311="Disagree",2,IF(AS311="Neutral",3,IF(AS311="Agree",4,IF(AS311="Strongly Agree",5)))))</f>
        <v>2</v>
      </c>
      <c r="CW311" s="1">
        <f t="shared" ca="1" si="1859"/>
        <v>2</v>
      </c>
      <c r="CX311" s="1">
        <f t="shared" ca="1" si="1859"/>
        <v>4</v>
      </c>
      <c r="CY311" s="1">
        <f t="shared" ca="1" si="1859"/>
        <v>1</v>
      </c>
      <c r="CZ311" s="1">
        <f t="shared" ca="1" si="1859"/>
        <v>4</v>
      </c>
      <c r="DA311" s="1">
        <f t="shared" ca="1" si="1859"/>
        <v>4</v>
      </c>
      <c r="DB311" s="1">
        <f t="shared" ca="1" si="1859"/>
        <v>4</v>
      </c>
      <c r="DC311" s="1">
        <f t="shared" ca="1" si="1859"/>
        <v>3</v>
      </c>
      <c r="DD311" s="1">
        <f t="shared" ca="1" si="1859"/>
        <v>4</v>
      </c>
      <c r="DE311" s="1">
        <f t="shared" ca="1" si="1859"/>
        <v>3</v>
      </c>
      <c r="DG311" s="1">
        <f t="shared" ca="1" si="17"/>
        <v>1</v>
      </c>
    </row>
    <row r="312" spans="1:111" ht="15">
      <c r="A312" s="8">
        <f ca="1">IFERROR(__xludf.DUMMYFUNCTION("""COMPUTED_VALUE"""),43816.4338441782)</f>
        <v>43816.433844178202</v>
      </c>
      <c r="B312" s="1" t="str">
        <f ca="1">IFERROR(__xludf.DUMMYFUNCTION("""COMPUTED_VALUE"""),"Yes")</f>
        <v>Yes</v>
      </c>
      <c r="C312" s="3" t="str">
        <f ca="1">IFERROR(__xludf.DUMMYFUNCTION("""COMPUTED_VALUE"""),"Sworn Officer")</f>
        <v>Sworn Officer</v>
      </c>
      <c r="D312" s="1" t="str">
        <f ca="1">IFERROR(__xludf.DUMMYFUNCTION("""COMPUTED_VALUE"""),"14-20 years")</f>
        <v>14-20 years</v>
      </c>
      <c r="E312" s="1" t="str">
        <f ca="1">IFERROR(__xludf.DUMMYFUNCTION("""COMPUTED_VALUE"""),"Moderately")</f>
        <v>Moderately</v>
      </c>
      <c r="F312" s="1" t="str">
        <f ca="1">IFERROR(__xludf.DUMMYFUNCTION("""COMPUTED_VALUE"""),"No")</f>
        <v>No</v>
      </c>
      <c r="G312" s="1" t="str">
        <f ca="1">IFERROR(__xludf.DUMMYFUNCTION("""COMPUTED_VALUE"""),"Never")</f>
        <v>Never</v>
      </c>
      <c r="H312" s="1" t="str">
        <f ca="1">IFERROR(__xludf.DUMMYFUNCTION("""COMPUTED_VALUE"""),"Moderately")</f>
        <v>Moderately</v>
      </c>
      <c r="I312" s="1" t="str">
        <f ca="1">IFERROR(__xludf.DUMMYFUNCTION("""COMPUTED_VALUE"""),"Yes")</f>
        <v>Yes</v>
      </c>
      <c r="J312" s="1" t="str">
        <f ca="1">IFERROR(__xludf.DUMMYFUNCTION("""COMPUTED_VALUE"""),"Yes")</f>
        <v>Yes</v>
      </c>
      <c r="K312" s="1" t="str">
        <f ca="1">IFERROR(__xludf.DUMMYFUNCTION("""COMPUTED_VALUE"""),"Never")</f>
        <v>Never</v>
      </c>
      <c r="L312" s="1" t="str">
        <f ca="1">IFERROR(__xludf.DUMMYFUNCTION("""COMPUTED_VALUE"""),"Neutral")</f>
        <v>Neutral</v>
      </c>
      <c r="M312" s="1" t="str">
        <f ca="1">IFERROR(__xludf.DUMMYFUNCTION("""COMPUTED_VALUE"""),"Neutral")</f>
        <v>Neutral</v>
      </c>
      <c r="N312" s="1" t="str">
        <f ca="1">IFERROR(__xludf.DUMMYFUNCTION("""COMPUTED_VALUE"""),"Not at all")</f>
        <v>Not at all</v>
      </c>
      <c r="O312" s="1" t="str">
        <f ca="1">IFERROR(__xludf.DUMMYFUNCTION("""COMPUTED_VALUE"""),"Disagree")</f>
        <v>Disagree</v>
      </c>
      <c r="P312" s="1" t="str">
        <f ca="1">IFERROR(__xludf.DUMMYFUNCTION("""COMPUTED_VALUE"""),"Not at all")</f>
        <v>Not at all</v>
      </c>
      <c r="Q312" s="1" t="str">
        <f ca="1">IFERROR(__xludf.DUMMYFUNCTION("""COMPUTED_VALUE"""),"Not at all")</f>
        <v>Not at all</v>
      </c>
      <c r="R312" s="1" t="str">
        <f ca="1">IFERROR(__xludf.DUMMYFUNCTION("""COMPUTED_VALUE"""),"Not at all")</f>
        <v>Not at all</v>
      </c>
      <c r="S312" s="1" t="str">
        <f ca="1">IFERROR(__xludf.DUMMYFUNCTION("""COMPUTED_VALUE"""),"Not at all")</f>
        <v>Not at all</v>
      </c>
      <c r="T312" s="1" t="str">
        <f ca="1">IFERROR(__xludf.DUMMYFUNCTION("""COMPUTED_VALUE"""),"Not at all")</f>
        <v>Not at all</v>
      </c>
      <c r="U312" s="1" t="str">
        <f ca="1">IFERROR(__xludf.DUMMYFUNCTION("""COMPUTED_VALUE"""),"Not at all")</f>
        <v>Not at all</v>
      </c>
      <c r="V312" s="1" t="str">
        <f ca="1">IFERROR(__xludf.DUMMYFUNCTION("""COMPUTED_VALUE"""),"A little bit")</f>
        <v>A little bit</v>
      </c>
      <c r="W312" s="1" t="str">
        <f ca="1">IFERROR(__xludf.DUMMYFUNCTION("""COMPUTED_VALUE"""),"Not at all")</f>
        <v>Not at all</v>
      </c>
      <c r="X312" s="1" t="str">
        <f ca="1">IFERROR(__xludf.DUMMYFUNCTION("""COMPUTED_VALUE"""),"Not at all")</f>
        <v>Not at all</v>
      </c>
      <c r="Y312" s="1" t="str">
        <f ca="1">IFERROR(__xludf.DUMMYFUNCTION("""COMPUTED_VALUE"""),"Quite a bit")</f>
        <v>Quite a bit</v>
      </c>
      <c r="Z312" s="1" t="str">
        <f ca="1">IFERROR(__xludf.DUMMYFUNCTION("""COMPUTED_VALUE"""),"Not at all")</f>
        <v>Not at all</v>
      </c>
      <c r="AA312" s="1" t="str">
        <f ca="1">IFERROR(__xludf.DUMMYFUNCTION("""COMPUTED_VALUE"""),"Not at all")</f>
        <v>Not at all</v>
      </c>
      <c r="AB312" s="1" t="str">
        <f ca="1">IFERROR(__xludf.DUMMYFUNCTION("""COMPUTED_VALUE"""),"Moderately")</f>
        <v>Moderately</v>
      </c>
      <c r="AC312" s="1" t="str">
        <f ca="1">IFERROR(__xludf.DUMMYFUNCTION("""COMPUTED_VALUE"""),"Moderately")</f>
        <v>Moderately</v>
      </c>
      <c r="AD312" s="1" t="str">
        <f ca="1">IFERROR(__xludf.DUMMYFUNCTION("""COMPUTED_VALUE"""),"Not at all")</f>
        <v>Not at all</v>
      </c>
      <c r="AE312" s="1" t="str">
        <f ca="1">IFERROR(__xludf.DUMMYFUNCTION("""COMPUTED_VALUE"""),"Not at all")</f>
        <v>Not at all</v>
      </c>
      <c r="AF312" s="1" t="str">
        <f ca="1">IFERROR(__xludf.DUMMYFUNCTION("""COMPUTED_VALUE"""),"Never")</f>
        <v>Never</v>
      </c>
      <c r="AG312" s="1" t="str">
        <f ca="1">IFERROR(__xludf.DUMMYFUNCTION("""COMPUTED_VALUE"""),"Rarely")</f>
        <v>Rarely</v>
      </c>
      <c r="AH312" s="1" t="str">
        <f ca="1">IFERROR(__xludf.DUMMYFUNCTION("""COMPUTED_VALUE"""),"Sometimes")</f>
        <v>Sometimes</v>
      </c>
      <c r="AI312" s="1" t="str">
        <f ca="1">IFERROR(__xludf.DUMMYFUNCTION("""COMPUTED_VALUE"""),"Never")</f>
        <v>Never</v>
      </c>
      <c r="AJ312" s="1" t="str">
        <f ca="1">IFERROR(__xludf.DUMMYFUNCTION("""COMPUTED_VALUE"""),"Never")</f>
        <v>Never</v>
      </c>
      <c r="AK312" s="1" t="str">
        <f ca="1">IFERROR(__xludf.DUMMYFUNCTION("""COMPUTED_VALUE"""),"Never")</f>
        <v>Never</v>
      </c>
      <c r="AL312" s="1" t="str">
        <f ca="1">IFERROR(__xludf.DUMMYFUNCTION("""COMPUTED_VALUE"""),"Never")</f>
        <v>Never</v>
      </c>
      <c r="AM312" s="1" t="str">
        <f ca="1">IFERROR(__xludf.DUMMYFUNCTION("""COMPUTED_VALUE"""),"Never")</f>
        <v>Never</v>
      </c>
      <c r="AN312" s="1" t="str">
        <f ca="1">IFERROR(__xludf.DUMMYFUNCTION("""COMPUTED_VALUE"""),"Never")</f>
        <v>Never</v>
      </c>
      <c r="AO312" s="1" t="str">
        <f ca="1">IFERROR(__xludf.DUMMYFUNCTION("""COMPUTED_VALUE"""),"Never")</f>
        <v>Never</v>
      </c>
      <c r="AP312" s="1" t="str">
        <f ca="1">IFERROR(__xludf.DUMMYFUNCTION("""COMPUTED_VALUE"""),"Never")</f>
        <v>Never</v>
      </c>
      <c r="AQ312" s="1" t="str">
        <f ca="1">IFERROR(__xludf.DUMMYFUNCTION("""COMPUTED_VALUE"""),"Never")</f>
        <v>Never</v>
      </c>
      <c r="AR312" s="1" t="str">
        <f ca="1">IFERROR(__xludf.DUMMYFUNCTION("""COMPUTED_VALUE"""),"Never")</f>
        <v>Never</v>
      </c>
      <c r="AS312" s="1" t="str">
        <f ca="1">IFERROR(__xludf.DUMMYFUNCTION("""COMPUTED_VALUE"""),"Disagree")</f>
        <v>Disagree</v>
      </c>
      <c r="AT312" s="1" t="str">
        <f ca="1">IFERROR(__xludf.DUMMYFUNCTION("""COMPUTED_VALUE"""),"Disagree")</f>
        <v>Disagree</v>
      </c>
      <c r="AU312" s="1" t="str">
        <f ca="1">IFERROR(__xludf.DUMMYFUNCTION("""COMPUTED_VALUE"""),"Strongly Disagree")</f>
        <v>Strongly Disagree</v>
      </c>
      <c r="AV312" s="1" t="str">
        <f ca="1">IFERROR(__xludf.DUMMYFUNCTION("""COMPUTED_VALUE"""),"Strongly Disagree")</f>
        <v>Strongly Disagree</v>
      </c>
      <c r="AW312" s="1" t="str">
        <f ca="1">IFERROR(__xludf.DUMMYFUNCTION("""COMPUTED_VALUE"""),"Strongly Disagree")</f>
        <v>Strongly Disagree</v>
      </c>
      <c r="AX312" s="1" t="str">
        <f ca="1">IFERROR(__xludf.DUMMYFUNCTION("""COMPUTED_VALUE"""),"Strongly Disagree")</f>
        <v>Strongly Disagree</v>
      </c>
      <c r="AY312" s="1" t="str">
        <f ca="1">IFERROR(__xludf.DUMMYFUNCTION("""COMPUTED_VALUE"""),"Neutral")</f>
        <v>Neutral</v>
      </c>
      <c r="AZ312" s="1" t="str">
        <f ca="1">IFERROR(__xludf.DUMMYFUNCTION("""COMPUTED_VALUE"""),"Strongly Disagree")</f>
        <v>Strongly Disagree</v>
      </c>
      <c r="BA312" s="1" t="str">
        <f ca="1">IFERROR(__xludf.DUMMYFUNCTION("""COMPUTED_VALUE"""),"Neutral")</f>
        <v>Neutral</v>
      </c>
      <c r="BB312" s="1" t="str">
        <f ca="1">IFERROR(__xludf.DUMMYFUNCTION("""COMPUTED_VALUE"""),"Strongly Disagree")</f>
        <v>Strongly Disagree</v>
      </c>
      <c r="BC312" s="1" t="str">
        <f ca="1">IFERROR(__xludf.DUMMYFUNCTION("""COMPUTED_VALUE"""),"Join in Positive/ Healthy Family Activities, Exercise, Participate in Healthy Recreation/Hobbies, Talk to only those inside the department about your hard shift")</f>
        <v>Join in Positive/ Healthy Family Activities, Exercise, Participate in Healthy Recreation/Hobbies, Talk to only those inside the department about your hard shift</v>
      </c>
      <c r="BD312" s="1" t="str">
        <f ca="1">IFERROR(__xludf.DUMMYFUNCTION("""COMPUTED_VALUE"""),"Never")</f>
        <v>Never</v>
      </c>
      <c r="BF312" s="1">
        <f t="shared" ca="1" si="0"/>
        <v>1</v>
      </c>
      <c r="BG312" s="7">
        <f t="shared" ca="1" si="1"/>
        <v>3</v>
      </c>
      <c r="BH312" s="1">
        <f t="shared" ca="1" si="2"/>
        <v>3</v>
      </c>
      <c r="BI312" s="10">
        <f t="shared" ca="1" si="3"/>
        <v>2</v>
      </c>
      <c r="BJ312" s="10">
        <f t="shared" ca="1" si="4"/>
        <v>1</v>
      </c>
      <c r="BK312" s="10">
        <f t="shared" ca="1" si="5"/>
        <v>3</v>
      </c>
      <c r="BL312" s="10">
        <f t="shared" ref="BL312:BM312" ca="1" si="1860">IF(I312="Yes",1,IF(I312="No",2))</f>
        <v>1</v>
      </c>
      <c r="BM312" s="10">
        <f t="shared" ca="1" si="1860"/>
        <v>1</v>
      </c>
      <c r="BN312" s="10">
        <f t="shared" ca="1" si="7"/>
        <v>1</v>
      </c>
      <c r="BO312" s="10">
        <f t="shared" ref="BO312:BP312" ca="1" si="1861">IF(L312="Strongly Disagree",1,IF(L312="Disagree",2,IF(L312="Neutral",3,IF(L312="Agree",4,IF(L312="Strongly Agree",5)))))</f>
        <v>3</v>
      </c>
      <c r="BP312" s="10">
        <f t="shared" ca="1" si="1861"/>
        <v>3</v>
      </c>
      <c r="BQ312" s="10">
        <f t="shared" ca="1" si="9"/>
        <v>1</v>
      </c>
      <c r="BR312" s="1">
        <f t="shared" ca="1" si="10"/>
        <v>2</v>
      </c>
      <c r="BS312" s="10">
        <f t="shared" ref="BS312:CB312" ca="1" si="1862">IF(P312="Not at all",1,IF(P312="A little bit",2,IF(P312="Moderately",3,IF(P312="Quite a bit",4,IF(P312="Extremely",5)))))</f>
        <v>1</v>
      </c>
      <c r="BT312" s="10">
        <f t="shared" ca="1" si="1862"/>
        <v>1</v>
      </c>
      <c r="BU312" s="10">
        <f t="shared" ca="1" si="1862"/>
        <v>1</v>
      </c>
      <c r="BV312" s="10">
        <f t="shared" ca="1" si="1862"/>
        <v>1</v>
      </c>
      <c r="BW312" s="10">
        <f t="shared" ca="1" si="1862"/>
        <v>1</v>
      </c>
      <c r="BX312" s="10">
        <f t="shared" ca="1" si="1862"/>
        <v>1</v>
      </c>
      <c r="BY312" s="10">
        <f t="shared" ca="1" si="1862"/>
        <v>2</v>
      </c>
      <c r="BZ312" s="10">
        <f t="shared" ca="1" si="1862"/>
        <v>1</v>
      </c>
      <c r="CA312" s="10">
        <f t="shared" ca="1" si="1862"/>
        <v>1</v>
      </c>
      <c r="CB312" s="10">
        <f t="shared" ca="1" si="1862"/>
        <v>4</v>
      </c>
      <c r="CC312" s="10">
        <f t="shared" ca="1" si="12"/>
        <v>4</v>
      </c>
      <c r="CD312" s="10">
        <f t="shared" ref="CD312:CH312" ca="1" si="1863">IF(AA312="Not at all",1,IF(AA312="A little bit",2,IF(AA312="Moderately",3,IF(AA312="Quite a bit",4,IF(AA312="Extremely",5)))))</f>
        <v>1</v>
      </c>
      <c r="CE312" s="10">
        <f t="shared" ca="1" si="1863"/>
        <v>3</v>
      </c>
      <c r="CF312" s="10">
        <f t="shared" ca="1" si="1863"/>
        <v>3</v>
      </c>
      <c r="CG312" s="10">
        <f t="shared" ca="1" si="1863"/>
        <v>1</v>
      </c>
      <c r="CH312" s="10">
        <f t="shared" ca="1" si="1863"/>
        <v>1</v>
      </c>
      <c r="CI312" s="10">
        <f t="shared" ref="CI312:CT312" ca="1" si="1864">IF(AF312="Never",1,IF(AF312="Rarely",2,IF(AF312="Sometimes",3,IF(AF312="Often",4,IF(AF312="Very Often",5)))))</f>
        <v>1</v>
      </c>
      <c r="CJ312" s="10">
        <f t="shared" ca="1" si="1864"/>
        <v>2</v>
      </c>
      <c r="CK312" s="10">
        <f t="shared" ca="1" si="1864"/>
        <v>3</v>
      </c>
      <c r="CL312" s="10">
        <f t="shared" ca="1" si="1864"/>
        <v>1</v>
      </c>
      <c r="CM312" s="10">
        <f t="shared" ca="1" si="1864"/>
        <v>1</v>
      </c>
      <c r="CN312" s="10">
        <f t="shared" ca="1" si="1864"/>
        <v>1</v>
      </c>
      <c r="CO312" s="10">
        <f t="shared" ca="1" si="1864"/>
        <v>1</v>
      </c>
      <c r="CP312" s="10">
        <f t="shared" ca="1" si="1864"/>
        <v>1</v>
      </c>
      <c r="CQ312" s="10">
        <f t="shared" ca="1" si="1864"/>
        <v>1</v>
      </c>
      <c r="CR312" s="10">
        <f t="shared" ca="1" si="1864"/>
        <v>1</v>
      </c>
      <c r="CS312" s="10">
        <f t="shared" ca="1" si="1864"/>
        <v>1</v>
      </c>
      <c r="CT312" s="10">
        <f t="shared" ca="1" si="1864"/>
        <v>1</v>
      </c>
      <c r="CU312" s="10">
        <f t="shared" ca="1" si="15"/>
        <v>1</v>
      </c>
      <c r="CV312" s="1">
        <f t="shared" ref="CV312:DE312" ca="1" si="1865">IF(AS312="Strongly Disagree",1,IF(AS312="Disagree",2,IF(AS312="Neutral",3,IF(AS312="Agree",4,IF(AS312="Strongly Agree",5)))))</f>
        <v>2</v>
      </c>
      <c r="CW312" s="1">
        <f t="shared" ca="1" si="1865"/>
        <v>2</v>
      </c>
      <c r="CX312" s="1">
        <f t="shared" ca="1" si="1865"/>
        <v>1</v>
      </c>
      <c r="CY312" s="1">
        <f t="shared" ca="1" si="1865"/>
        <v>1</v>
      </c>
      <c r="CZ312" s="1">
        <f t="shared" ca="1" si="1865"/>
        <v>1</v>
      </c>
      <c r="DA312" s="1">
        <f t="shared" ca="1" si="1865"/>
        <v>1</v>
      </c>
      <c r="DB312" s="1">
        <f t="shared" ca="1" si="1865"/>
        <v>3</v>
      </c>
      <c r="DC312" s="1">
        <f t="shared" ca="1" si="1865"/>
        <v>1</v>
      </c>
      <c r="DD312" s="1">
        <f t="shared" ca="1" si="1865"/>
        <v>3</v>
      </c>
      <c r="DE312" s="1">
        <f t="shared" ca="1" si="1865"/>
        <v>1</v>
      </c>
      <c r="DG312" s="1">
        <f t="shared" ca="1" si="17"/>
        <v>1</v>
      </c>
    </row>
    <row r="313" spans="1:111" ht="15">
      <c r="A313" s="8">
        <f ca="1">IFERROR(__xludf.DUMMYFUNCTION("""COMPUTED_VALUE"""),43816.4350462615)</f>
        <v>43816.435046261497</v>
      </c>
      <c r="B313" s="1" t="str">
        <f ca="1">IFERROR(__xludf.DUMMYFUNCTION("""COMPUTED_VALUE"""),"Yes")</f>
        <v>Yes</v>
      </c>
      <c r="C313" s="3" t="str">
        <f ca="1">IFERROR(__xludf.DUMMYFUNCTION("""COMPUTED_VALUE"""),"Sworn Officer")</f>
        <v>Sworn Officer</v>
      </c>
      <c r="D313" s="1" t="str">
        <f ca="1">IFERROR(__xludf.DUMMYFUNCTION("""COMPUTED_VALUE"""),"")</f>
        <v/>
      </c>
      <c r="E313" s="1" t="str">
        <f ca="1">IFERROR(__xludf.DUMMYFUNCTION("""COMPUTED_VALUE"""),"Moderately")</f>
        <v>Moderately</v>
      </c>
      <c r="F313" s="1" t="str">
        <f ca="1">IFERROR(__xludf.DUMMYFUNCTION("""COMPUTED_VALUE"""),"No")</f>
        <v>No</v>
      </c>
      <c r="G313" s="1" t="str">
        <f ca="1">IFERROR(__xludf.DUMMYFUNCTION("""COMPUTED_VALUE"""),"Rarely")</f>
        <v>Rarely</v>
      </c>
      <c r="H313" s="1" t="str">
        <f ca="1">IFERROR(__xludf.DUMMYFUNCTION("""COMPUTED_VALUE"""),"Moderately")</f>
        <v>Moderately</v>
      </c>
      <c r="I313" s="1" t="str">
        <f ca="1">IFERROR(__xludf.DUMMYFUNCTION("""COMPUTED_VALUE"""),"Yes")</f>
        <v>Yes</v>
      </c>
      <c r="J313" s="1" t="str">
        <f ca="1">IFERROR(__xludf.DUMMYFUNCTION("""COMPUTED_VALUE"""),"Yes")</f>
        <v>Yes</v>
      </c>
      <c r="K313" s="1" t="str">
        <f ca="1">IFERROR(__xludf.DUMMYFUNCTION("""COMPUTED_VALUE"""),"Rarely")</f>
        <v>Rarely</v>
      </c>
      <c r="L313" s="1" t="str">
        <f ca="1">IFERROR(__xludf.DUMMYFUNCTION("""COMPUTED_VALUE"""),"Neutral")</f>
        <v>Neutral</v>
      </c>
      <c r="M313" s="1" t="str">
        <f ca="1">IFERROR(__xludf.DUMMYFUNCTION("""COMPUTED_VALUE"""),"Strongly Disagree")</f>
        <v>Strongly Disagree</v>
      </c>
      <c r="N313" s="1" t="str">
        <f ca="1">IFERROR(__xludf.DUMMYFUNCTION("""COMPUTED_VALUE"""),"Not at all")</f>
        <v>Not at all</v>
      </c>
      <c r="O313" s="1" t="str">
        <f ca="1">IFERROR(__xludf.DUMMYFUNCTION("""COMPUTED_VALUE"""),"Agree")</f>
        <v>Agree</v>
      </c>
      <c r="P313" s="1" t="str">
        <f ca="1">IFERROR(__xludf.DUMMYFUNCTION("""COMPUTED_VALUE"""),"Moderately")</f>
        <v>Moderately</v>
      </c>
      <c r="Q313" s="1" t="str">
        <f ca="1">IFERROR(__xludf.DUMMYFUNCTION("""COMPUTED_VALUE"""),"Quite a bit")</f>
        <v>Quite a bit</v>
      </c>
      <c r="R313" s="1" t="str">
        <f ca="1">IFERROR(__xludf.DUMMYFUNCTION("""COMPUTED_VALUE"""),"Quite a bit")</f>
        <v>Quite a bit</v>
      </c>
      <c r="S313" s="1" t="str">
        <f ca="1">IFERROR(__xludf.DUMMYFUNCTION("""COMPUTED_VALUE"""),"Moderately")</f>
        <v>Moderately</v>
      </c>
      <c r="T313" s="1" t="str">
        <f ca="1">IFERROR(__xludf.DUMMYFUNCTION("""COMPUTED_VALUE"""),"Not at all")</f>
        <v>Not at all</v>
      </c>
      <c r="U313" s="1" t="str">
        <f ca="1">IFERROR(__xludf.DUMMYFUNCTION("""COMPUTED_VALUE"""),"Moderately")</f>
        <v>Moderately</v>
      </c>
      <c r="V313" s="1" t="str">
        <f ca="1">IFERROR(__xludf.DUMMYFUNCTION("""COMPUTED_VALUE"""),"Quite a bit")</f>
        <v>Quite a bit</v>
      </c>
      <c r="W313" s="1" t="str">
        <f ca="1">IFERROR(__xludf.DUMMYFUNCTION("""COMPUTED_VALUE"""),"Not at all")</f>
        <v>Not at all</v>
      </c>
      <c r="X313" s="1" t="str">
        <f ca="1">IFERROR(__xludf.DUMMYFUNCTION("""COMPUTED_VALUE"""),"Moderately")</f>
        <v>Moderately</v>
      </c>
      <c r="Y313" s="1" t="str">
        <f ca="1">IFERROR(__xludf.DUMMYFUNCTION("""COMPUTED_VALUE"""),"Moderately")</f>
        <v>Moderately</v>
      </c>
      <c r="Z313" s="1" t="str">
        <f ca="1">IFERROR(__xludf.DUMMYFUNCTION("""COMPUTED_VALUE"""),"Not at all")</f>
        <v>Not at all</v>
      </c>
      <c r="AA313" s="1" t="str">
        <f ca="1">IFERROR(__xludf.DUMMYFUNCTION("""COMPUTED_VALUE"""),"Not at all")</f>
        <v>Not at all</v>
      </c>
      <c r="AB313" s="1" t="str">
        <f ca="1">IFERROR(__xludf.DUMMYFUNCTION("""COMPUTED_VALUE"""),"Extremely")</f>
        <v>Extremely</v>
      </c>
      <c r="AC313" s="1" t="str">
        <f ca="1">IFERROR(__xludf.DUMMYFUNCTION("""COMPUTED_VALUE"""),"Quite a bit")</f>
        <v>Quite a bit</v>
      </c>
      <c r="AD313" s="1" t="str">
        <f ca="1">IFERROR(__xludf.DUMMYFUNCTION("""COMPUTED_VALUE"""),"Not at all")</f>
        <v>Not at all</v>
      </c>
      <c r="AE313" s="1" t="str">
        <f ca="1">IFERROR(__xludf.DUMMYFUNCTION("""COMPUTED_VALUE"""),"Not at all")</f>
        <v>Not at all</v>
      </c>
      <c r="AF313" s="1" t="str">
        <f ca="1">IFERROR(__xludf.DUMMYFUNCTION("""COMPUTED_VALUE"""),"Sometimes")</f>
        <v>Sometimes</v>
      </c>
      <c r="AG313" s="1" t="str">
        <f ca="1">IFERROR(__xludf.DUMMYFUNCTION("""COMPUTED_VALUE"""),"Very Often")</f>
        <v>Very Often</v>
      </c>
      <c r="AH313" s="1" t="str">
        <f ca="1">IFERROR(__xludf.DUMMYFUNCTION("""COMPUTED_VALUE"""),"Never")</f>
        <v>Never</v>
      </c>
      <c r="AI313" s="1" t="str">
        <f ca="1">IFERROR(__xludf.DUMMYFUNCTION("""COMPUTED_VALUE"""),"Never")</f>
        <v>Never</v>
      </c>
      <c r="AJ313" s="1" t="str">
        <f ca="1">IFERROR(__xludf.DUMMYFUNCTION("""COMPUTED_VALUE"""),"Sometimes")</f>
        <v>Sometimes</v>
      </c>
      <c r="AK313" s="1" t="str">
        <f ca="1">IFERROR(__xludf.DUMMYFUNCTION("""COMPUTED_VALUE"""),"Sometimes")</f>
        <v>Sometimes</v>
      </c>
      <c r="AL313" s="1" t="str">
        <f ca="1">IFERROR(__xludf.DUMMYFUNCTION("""COMPUTED_VALUE"""),"Sometimes")</f>
        <v>Sometimes</v>
      </c>
      <c r="AM313" s="1" t="str">
        <f ca="1">IFERROR(__xludf.DUMMYFUNCTION("""COMPUTED_VALUE"""),"Rarely")</f>
        <v>Rarely</v>
      </c>
      <c r="AN313" s="1" t="str">
        <f ca="1">IFERROR(__xludf.DUMMYFUNCTION("""COMPUTED_VALUE"""),"Sometimes")</f>
        <v>Sometimes</v>
      </c>
      <c r="AO313" s="1" t="str">
        <f ca="1">IFERROR(__xludf.DUMMYFUNCTION("""COMPUTED_VALUE"""),"Rarely")</f>
        <v>Rarely</v>
      </c>
      <c r="AP313" s="1" t="str">
        <f ca="1">IFERROR(__xludf.DUMMYFUNCTION("""COMPUTED_VALUE"""),"Never")</f>
        <v>Never</v>
      </c>
      <c r="AQ313" s="1" t="str">
        <f ca="1">IFERROR(__xludf.DUMMYFUNCTION("""COMPUTED_VALUE"""),"Never")</f>
        <v>Never</v>
      </c>
      <c r="AR313" s="1" t="str">
        <f ca="1">IFERROR(__xludf.DUMMYFUNCTION("""COMPUTED_VALUE"""),"Never")</f>
        <v>Never</v>
      </c>
      <c r="AS313" s="1" t="str">
        <f ca="1">IFERROR(__xludf.DUMMYFUNCTION("""COMPUTED_VALUE"""),"Disagree")</f>
        <v>Disagree</v>
      </c>
      <c r="AT313" s="1" t="str">
        <f ca="1">IFERROR(__xludf.DUMMYFUNCTION("""COMPUTED_VALUE"""),"Disagree")</f>
        <v>Disagree</v>
      </c>
      <c r="AU313" s="1" t="str">
        <f ca="1">IFERROR(__xludf.DUMMYFUNCTION("""COMPUTED_VALUE"""),"Neutral")</f>
        <v>Neutral</v>
      </c>
      <c r="AV313" s="1" t="str">
        <f ca="1">IFERROR(__xludf.DUMMYFUNCTION("""COMPUTED_VALUE"""),"Disagree")</f>
        <v>Disagree</v>
      </c>
      <c r="AW313" s="1" t="str">
        <f ca="1">IFERROR(__xludf.DUMMYFUNCTION("""COMPUTED_VALUE"""),"Agree")</f>
        <v>Agree</v>
      </c>
      <c r="AX313" s="1" t="str">
        <f ca="1">IFERROR(__xludf.DUMMYFUNCTION("""COMPUTED_VALUE"""),"Neutral")</f>
        <v>Neutral</v>
      </c>
      <c r="AY313" s="1" t="str">
        <f ca="1">IFERROR(__xludf.DUMMYFUNCTION("""COMPUTED_VALUE"""),"Agree")</f>
        <v>Agree</v>
      </c>
      <c r="AZ313" s="1" t="str">
        <f ca="1">IFERROR(__xludf.DUMMYFUNCTION("""COMPUTED_VALUE"""),"Agree")</f>
        <v>Agree</v>
      </c>
      <c r="BA313" s="1" t="str">
        <f ca="1">IFERROR(__xludf.DUMMYFUNCTION("""COMPUTED_VALUE"""),"Disagree")</f>
        <v>Disagree</v>
      </c>
      <c r="BB313" s="1" t="str">
        <f ca="1">IFERROR(__xludf.DUMMYFUNCTION("""COMPUTED_VALUE"""),"Strongly Disagree")</f>
        <v>Strongly Disagree</v>
      </c>
      <c r="BC313" s="1" t="str">
        <f ca="1">IFERROR(__xludf.DUMMYFUNCTION("""COMPUTED_VALUE"""),"Join in Positive/ Healthy Family Activities, Exercise, Participate in Healthy Recreation/Hobbies")</f>
        <v>Join in Positive/ Healthy Family Activities, Exercise, Participate in Healthy Recreation/Hobbies</v>
      </c>
      <c r="BD313" s="1" t="str">
        <f ca="1">IFERROR(__xludf.DUMMYFUNCTION("""COMPUTED_VALUE"""),"Never")</f>
        <v>Never</v>
      </c>
      <c r="BF313" s="1">
        <f t="shared" ca="1" si="0"/>
        <v>1</v>
      </c>
      <c r="BG313" s="7" t="b">
        <f t="shared" ca="1" si="1"/>
        <v>0</v>
      </c>
      <c r="BH313" s="1">
        <f t="shared" ca="1" si="2"/>
        <v>3</v>
      </c>
      <c r="BI313" s="10">
        <f t="shared" ca="1" si="3"/>
        <v>2</v>
      </c>
      <c r="BJ313" s="10">
        <f t="shared" ca="1" si="4"/>
        <v>2</v>
      </c>
      <c r="BK313" s="10">
        <f t="shared" ca="1" si="5"/>
        <v>3</v>
      </c>
      <c r="BL313" s="10">
        <f t="shared" ref="BL313:BM313" ca="1" si="1866">IF(I313="Yes",1,IF(I313="No",2))</f>
        <v>1</v>
      </c>
      <c r="BM313" s="10">
        <f t="shared" ca="1" si="1866"/>
        <v>1</v>
      </c>
      <c r="BN313" s="10">
        <f t="shared" ca="1" si="7"/>
        <v>2</v>
      </c>
      <c r="BO313" s="10">
        <f t="shared" ref="BO313:BP313" ca="1" si="1867">IF(L313="Strongly Disagree",1,IF(L313="Disagree",2,IF(L313="Neutral",3,IF(L313="Agree",4,IF(L313="Strongly Agree",5)))))</f>
        <v>3</v>
      </c>
      <c r="BP313" s="10">
        <f t="shared" ca="1" si="1867"/>
        <v>1</v>
      </c>
      <c r="BQ313" s="10">
        <f t="shared" ca="1" si="9"/>
        <v>1</v>
      </c>
      <c r="BR313" s="1">
        <f t="shared" ca="1" si="10"/>
        <v>4</v>
      </c>
      <c r="BS313" s="10">
        <f t="shared" ref="BS313:CB313" ca="1" si="1868">IF(P313="Not at all",1,IF(P313="A little bit",2,IF(P313="Moderately",3,IF(P313="Quite a bit",4,IF(P313="Extremely",5)))))</f>
        <v>3</v>
      </c>
      <c r="BT313" s="10">
        <f t="shared" ca="1" si="1868"/>
        <v>4</v>
      </c>
      <c r="BU313" s="10">
        <f t="shared" ca="1" si="1868"/>
        <v>4</v>
      </c>
      <c r="BV313" s="10">
        <f t="shared" ca="1" si="1868"/>
        <v>3</v>
      </c>
      <c r="BW313" s="10">
        <f t="shared" ca="1" si="1868"/>
        <v>1</v>
      </c>
      <c r="BX313" s="10">
        <f t="shared" ca="1" si="1868"/>
        <v>3</v>
      </c>
      <c r="BY313" s="10">
        <f t="shared" ca="1" si="1868"/>
        <v>4</v>
      </c>
      <c r="BZ313" s="10">
        <f t="shared" ca="1" si="1868"/>
        <v>1</v>
      </c>
      <c r="CA313" s="10">
        <f t="shared" ca="1" si="1868"/>
        <v>3</v>
      </c>
      <c r="CB313" s="10">
        <f t="shared" ca="1" si="1868"/>
        <v>3</v>
      </c>
      <c r="CC313" s="10">
        <f t="shared" ca="1" si="12"/>
        <v>4</v>
      </c>
      <c r="CD313" s="10">
        <f t="shared" ref="CD313:CH313" ca="1" si="1869">IF(AA313="Not at all",1,IF(AA313="A little bit",2,IF(AA313="Moderately",3,IF(AA313="Quite a bit",4,IF(AA313="Extremely",5)))))</f>
        <v>1</v>
      </c>
      <c r="CE313" s="10">
        <f t="shared" ca="1" si="1869"/>
        <v>5</v>
      </c>
      <c r="CF313" s="10">
        <f t="shared" ca="1" si="1869"/>
        <v>4</v>
      </c>
      <c r="CG313" s="10">
        <f t="shared" ca="1" si="1869"/>
        <v>1</v>
      </c>
      <c r="CH313" s="10">
        <f t="shared" ca="1" si="1869"/>
        <v>1</v>
      </c>
      <c r="CI313" s="10">
        <f t="shared" ref="CI313:CT313" ca="1" si="1870">IF(AF313="Never",1,IF(AF313="Rarely",2,IF(AF313="Sometimes",3,IF(AF313="Often",4,IF(AF313="Very Often",5)))))</f>
        <v>3</v>
      </c>
      <c r="CJ313" s="10">
        <f t="shared" ca="1" si="1870"/>
        <v>5</v>
      </c>
      <c r="CK313" s="10">
        <f t="shared" ca="1" si="1870"/>
        <v>1</v>
      </c>
      <c r="CL313" s="10">
        <f t="shared" ca="1" si="1870"/>
        <v>1</v>
      </c>
      <c r="CM313" s="10">
        <f t="shared" ca="1" si="1870"/>
        <v>3</v>
      </c>
      <c r="CN313" s="10">
        <f t="shared" ca="1" si="1870"/>
        <v>3</v>
      </c>
      <c r="CO313" s="10">
        <f t="shared" ca="1" si="1870"/>
        <v>3</v>
      </c>
      <c r="CP313" s="10">
        <f t="shared" ca="1" si="1870"/>
        <v>2</v>
      </c>
      <c r="CQ313" s="10">
        <f t="shared" ca="1" si="1870"/>
        <v>3</v>
      </c>
      <c r="CR313" s="10">
        <f t="shared" ca="1" si="1870"/>
        <v>2</v>
      </c>
      <c r="CS313" s="10">
        <f t="shared" ca="1" si="1870"/>
        <v>1</v>
      </c>
      <c r="CT313" s="10">
        <f t="shared" ca="1" si="1870"/>
        <v>1</v>
      </c>
      <c r="CU313" s="10">
        <f t="shared" ca="1" si="15"/>
        <v>1</v>
      </c>
      <c r="CV313" s="1">
        <f t="shared" ref="CV313:DE313" ca="1" si="1871">IF(AS313="Strongly Disagree",1,IF(AS313="Disagree",2,IF(AS313="Neutral",3,IF(AS313="Agree",4,IF(AS313="Strongly Agree",5)))))</f>
        <v>2</v>
      </c>
      <c r="CW313" s="1">
        <f t="shared" ca="1" si="1871"/>
        <v>2</v>
      </c>
      <c r="CX313" s="1">
        <f t="shared" ca="1" si="1871"/>
        <v>3</v>
      </c>
      <c r="CY313" s="1">
        <f t="shared" ca="1" si="1871"/>
        <v>2</v>
      </c>
      <c r="CZ313" s="1">
        <f t="shared" ca="1" si="1871"/>
        <v>4</v>
      </c>
      <c r="DA313" s="1">
        <f t="shared" ca="1" si="1871"/>
        <v>3</v>
      </c>
      <c r="DB313" s="1">
        <f t="shared" ca="1" si="1871"/>
        <v>4</v>
      </c>
      <c r="DC313" s="1">
        <f t="shared" ca="1" si="1871"/>
        <v>4</v>
      </c>
      <c r="DD313" s="1">
        <f t="shared" ca="1" si="1871"/>
        <v>2</v>
      </c>
      <c r="DE313" s="1">
        <f t="shared" ca="1" si="1871"/>
        <v>1</v>
      </c>
      <c r="DG313" s="1">
        <f t="shared" ca="1" si="17"/>
        <v>1</v>
      </c>
    </row>
    <row r="314" spans="1:111" ht="15">
      <c r="A314" s="8">
        <f ca="1">IFERROR(__xludf.DUMMYFUNCTION("""COMPUTED_VALUE"""),43816.4488748148)</f>
        <v>43816.4488748148</v>
      </c>
      <c r="B314" s="1" t="str">
        <f ca="1">IFERROR(__xludf.DUMMYFUNCTION("""COMPUTED_VALUE"""),"Yes")</f>
        <v>Yes</v>
      </c>
      <c r="C314" s="3" t="str">
        <f ca="1">IFERROR(__xludf.DUMMYFUNCTION("""COMPUTED_VALUE"""),"Sworn Officer")</f>
        <v>Sworn Officer</v>
      </c>
      <c r="D314" s="1" t="str">
        <f ca="1">IFERROR(__xludf.DUMMYFUNCTION("""COMPUTED_VALUE"""),"7-13 years")</f>
        <v>7-13 years</v>
      </c>
      <c r="E314" s="1" t="str">
        <f ca="1">IFERROR(__xludf.DUMMYFUNCTION("""COMPUTED_VALUE"""),"Moderately")</f>
        <v>Moderately</v>
      </c>
      <c r="F314" s="1" t="str">
        <f ca="1">IFERROR(__xludf.DUMMYFUNCTION("""COMPUTED_VALUE"""),"Yes")</f>
        <v>Yes</v>
      </c>
      <c r="G314" s="1" t="str">
        <f ca="1">IFERROR(__xludf.DUMMYFUNCTION("""COMPUTED_VALUE"""),"Sometimes")</f>
        <v>Sometimes</v>
      </c>
      <c r="H314" s="1" t="str">
        <f ca="1">IFERROR(__xludf.DUMMYFUNCTION("""COMPUTED_VALUE"""),"Quite a bit")</f>
        <v>Quite a bit</v>
      </c>
      <c r="I314" s="1" t="str">
        <f ca="1">IFERROR(__xludf.DUMMYFUNCTION("""COMPUTED_VALUE"""),"Yes")</f>
        <v>Yes</v>
      </c>
      <c r="J314" s="1" t="str">
        <f ca="1">IFERROR(__xludf.DUMMYFUNCTION("""COMPUTED_VALUE"""),"Yes")</f>
        <v>Yes</v>
      </c>
      <c r="K314" s="1" t="str">
        <f ca="1">IFERROR(__xludf.DUMMYFUNCTION("""COMPUTED_VALUE"""),"Sometimes")</f>
        <v>Sometimes</v>
      </c>
      <c r="L314" s="1" t="str">
        <f ca="1">IFERROR(__xludf.DUMMYFUNCTION("""COMPUTED_VALUE"""),"Strongly Agree")</f>
        <v>Strongly Agree</v>
      </c>
      <c r="M314" s="1" t="str">
        <f ca="1">IFERROR(__xludf.DUMMYFUNCTION("""COMPUTED_VALUE"""),"Agree")</f>
        <v>Agree</v>
      </c>
      <c r="N314" s="1" t="str">
        <f ca="1">IFERROR(__xludf.DUMMYFUNCTION("""COMPUTED_VALUE"""),"Quite a bit")</f>
        <v>Quite a bit</v>
      </c>
      <c r="O314" s="1" t="str">
        <f ca="1">IFERROR(__xludf.DUMMYFUNCTION("""COMPUTED_VALUE"""),"Agree")</f>
        <v>Agree</v>
      </c>
      <c r="P314" s="1" t="str">
        <f ca="1">IFERROR(__xludf.DUMMYFUNCTION("""COMPUTED_VALUE"""),"Extremely")</f>
        <v>Extremely</v>
      </c>
      <c r="Q314" s="1" t="str">
        <f ca="1">IFERROR(__xludf.DUMMYFUNCTION("""COMPUTED_VALUE"""),"Quite a bit")</f>
        <v>Quite a bit</v>
      </c>
      <c r="R314" s="1" t="str">
        <f ca="1">IFERROR(__xludf.DUMMYFUNCTION("""COMPUTED_VALUE"""),"Quite a bit")</f>
        <v>Quite a bit</v>
      </c>
      <c r="S314" s="1" t="str">
        <f ca="1">IFERROR(__xludf.DUMMYFUNCTION("""COMPUTED_VALUE"""),"A little bit")</f>
        <v>A little bit</v>
      </c>
      <c r="T314" s="1" t="str">
        <f ca="1">IFERROR(__xludf.DUMMYFUNCTION("""COMPUTED_VALUE"""),"A little bit")</f>
        <v>A little bit</v>
      </c>
      <c r="U314" s="1" t="str">
        <f ca="1">IFERROR(__xludf.DUMMYFUNCTION("""COMPUTED_VALUE"""),"Quite a bit")</f>
        <v>Quite a bit</v>
      </c>
      <c r="V314" s="1" t="str">
        <f ca="1">IFERROR(__xludf.DUMMYFUNCTION("""COMPUTED_VALUE"""),"Quite a bit")</f>
        <v>Quite a bit</v>
      </c>
      <c r="W314" s="1" t="str">
        <f ca="1">IFERROR(__xludf.DUMMYFUNCTION("""COMPUTED_VALUE"""),"Quite a bit")</f>
        <v>Quite a bit</v>
      </c>
      <c r="X314" s="1" t="str">
        <f ca="1">IFERROR(__xludf.DUMMYFUNCTION("""COMPUTED_VALUE"""),"Quite a bit")</f>
        <v>Quite a bit</v>
      </c>
      <c r="Y314" s="1" t="str">
        <f ca="1">IFERROR(__xludf.DUMMYFUNCTION("""COMPUTED_VALUE"""),"Extremely")</f>
        <v>Extremely</v>
      </c>
      <c r="Z314" s="1" t="str">
        <f ca="1">IFERROR(__xludf.DUMMYFUNCTION("""COMPUTED_VALUE"""),"Not at all")</f>
        <v>Not at all</v>
      </c>
      <c r="AA314" s="1" t="str">
        <f ca="1">IFERROR(__xludf.DUMMYFUNCTION("""COMPUTED_VALUE"""),"Quite a bit")</f>
        <v>Quite a bit</v>
      </c>
      <c r="AB314" s="1" t="str">
        <f ca="1">IFERROR(__xludf.DUMMYFUNCTION("""COMPUTED_VALUE"""),"Moderately")</f>
        <v>Moderately</v>
      </c>
      <c r="AC314" s="1" t="str">
        <f ca="1">IFERROR(__xludf.DUMMYFUNCTION("""COMPUTED_VALUE"""),"Moderately")</f>
        <v>Moderately</v>
      </c>
      <c r="AD314" s="1" t="str">
        <f ca="1">IFERROR(__xludf.DUMMYFUNCTION("""COMPUTED_VALUE"""),"Quite a bit")</f>
        <v>Quite a bit</v>
      </c>
      <c r="AE314" s="1" t="str">
        <f ca="1">IFERROR(__xludf.DUMMYFUNCTION("""COMPUTED_VALUE"""),"A little bit")</f>
        <v>A little bit</v>
      </c>
      <c r="AF314" s="1" t="str">
        <f ca="1">IFERROR(__xludf.DUMMYFUNCTION("""COMPUTED_VALUE"""),"Sometimes")</f>
        <v>Sometimes</v>
      </c>
      <c r="AG314" s="1" t="str">
        <f ca="1">IFERROR(__xludf.DUMMYFUNCTION("""COMPUTED_VALUE"""),"Rarely")</f>
        <v>Rarely</v>
      </c>
      <c r="AH314" s="1" t="str">
        <f ca="1">IFERROR(__xludf.DUMMYFUNCTION("""COMPUTED_VALUE"""),"Never")</f>
        <v>Never</v>
      </c>
      <c r="AI314" s="1" t="str">
        <f ca="1">IFERROR(__xludf.DUMMYFUNCTION("""COMPUTED_VALUE"""),"Rarely")</f>
        <v>Rarely</v>
      </c>
      <c r="AJ314" s="1" t="str">
        <f ca="1">IFERROR(__xludf.DUMMYFUNCTION("""COMPUTED_VALUE"""),"Rarely")</f>
        <v>Rarely</v>
      </c>
      <c r="AK314" s="1" t="str">
        <f ca="1">IFERROR(__xludf.DUMMYFUNCTION("""COMPUTED_VALUE"""),"Rarely")</f>
        <v>Rarely</v>
      </c>
      <c r="AL314" s="1" t="str">
        <f ca="1">IFERROR(__xludf.DUMMYFUNCTION("""COMPUTED_VALUE"""),"Rarely")</f>
        <v>Rarely</v>
      </c>
      <c r="AM314" s="1" t="str">
        <f ca="1">IFERROR(__xludf.DUMMYFUNCTION("""COMPUTED_VALUE"""),"Never")</f>
        <v>Never</v>
      </c>
      <c r="AN314" s="1" t="str">
        <f ca="1">IFERROR(__xludf.DUMMYFUNCTION("""COMPUTED_VALUE"""),"Rarely")</f>
        <v>Rarely</v>
      </c>
      <c r="AO314" s="1" t="str">
        <f ca="1">IFERROR(__xludf.DUMMYFUNCTION("""COMPUTED_VALUE"""),"Never")</f>
        <v>Never</v>
      </c>
      <c r="AP314" s="1" t="str">
        <f ca="1">IFERROR(__xludf.DUMMYFUNCTION("""COMPUTED_VALUE"""),"Never")</f>
        <v>Never</v>
      </c>
      <c r="AQ314" s="1" t="str">
        <f ca="1">IFERROR(__xludf.DUMMYFUNCTION("""COMPUTED_VALUE"""),"Never")</f>
        <v>Never</v>
      </c>
      <c r="AR314" s="1" t="str">
        <f ca="1">IFERROR(__xludf.DUMMYFUNCTION("""COMPUTED_VALUE"""),"Never")</f>
        <v>Never</v>
      </c>
      <c r="AS314" s="1" t="str">
        <f ca="1">IFERROR(__xludf.DUMMYFUNCTION("""COMPUTED_VALUE"""),"Strongly Disagree")</f>
        <v>Strongly Disagree</v>
      </c>
      <c r="AT314" s="1" t="str">
        <f ca="1">IFERROR(__xludf.DUMMYFUNCTION("""COMPUTED_VALUE"""),"Strongly Disagree")</f>
        <v>Strongly Disagree</v>
      </c>
      <c r="AU314" s="1" t="str">
        <f ca="1">IFERROR(__xludf.DUMMYFUNCTION("""COMPUTED_VALUE"""),"Neutral")</f>
        <v>Neutral</v>
      </c>
      <c r="AV314" s="1" t="str">
        <f ca="1">IFERROR(__xludf.DUMMYFUNCTION("""COMPUTED_VALUE"""),"Strongly Disagree")</f>
        <v>Strongly Disagree</v>
      </c>
      <c r="AW314" s="1" t="str">
        <f ca="1">IFERROR(__xludf.DUMMYFUNCTION("""COMPUTED_VALUE"""),"Disagree")</f>
        <v>Disagree</v>
      </c>
      <c r="AX314" s="1" t="str">
        <f ca="1">IFERROR(__xludf.DUMMYFUNCTION("""COMPUTED_VALUE"""),"Disagree")</f>
        <v>Disagree</v>
      </c>
      <c r="AY314" s="1" t="str">
        <f ca="1">IFERROR(__xludf.DUMMYFUNCTION("""COMPUTED_VALUE"""),"Strongly Disagree")</f>
        <v>Strongly Disagree</v>
      </c>
      <c r="AZ314" s="1" t="str">
        <f ca="1">IFERROR(__xludf.DUMMYFUNCTION("""COMPUTED_VALUE"""),"Disagree")</f>
        <v>Disagree</v>
      </c>
      <c r="BA314" s="1" t="str">
        <f ca="1">IFERROR(__xludf.DUMMYFUNCTION("""COMPUTED_VALUE"""),"Agree")</f>
        <v>Agree</v>
      </c>
      <c r="BB314" s="1" t="str">
        <f ca="1">IFERROR(__xludf.DUMMYFUNCTION("""COMPUTED_VALUE"""),"Neutral")</f>
        <v>Neutral</v>
      </c>
      <c r="BC314" s="1" t="str">
        <f ca="1">IFERROR(__xludf.DUMMYFUNCTION("""COMPUTED_VALUE"""),"Isolate Yourself, Exercise, Meditation/ Mindfulness, Talk to others outside of the department about your hard shift, Participate in Healthy Recreation/Hobbies")</f>
        <v>Isolate Yourself, Exercise, Meditation/ Mindfulness, Talk to others outside of the department about your hard shift, Participate in Healthy Recreation/Hobbies</v>
      </c>
      <c r="BD314" s="1" t="str">
        <f ca="1">IFERROR(__xludf.DUMMYFUNCTION("""COMPUTED_VALUE"""),"Never")</f>
        <v>Never</v>
      </c>
      <c r="BF314" s="1">
        <f t="shared" ca="1" si="0"/>
        <v>1</v>
      </c>
      <c r="BG314" s="7">
        <f t="shared" ca="1" si="1"/>
        <v>2</v>
      </c>
      <c r="BH314" s="1">
        <f t="shared" ca="1" si="2"/>
        <v>3</v>
      </c>
      <c r="BI314" s="10">
        <f t="shared" ca="1" si="3"/>
        <v>1</v>
      </c>
      <c r="BJ314" s="10">
        <f t="shared" ca="1" si="4"/>
        <v>3</v>
      </c>
      <c r="BK314" s="10">
        <f t="shared" ca="1" si="5"/>
        <v>4</v>
      </c>
      <c r="BL314" s="10">
        <f t="shared" ref="BL314:BM314" ca="1" si="1872">IF(I314="Yes",1,IF(I314="No",2))</f>
        <v>1</v>
      </c>
      <c r="BM314" s="10">
        <f t="shared" ca="1" si="1872"/>
        <v>1</v>
      </c>
      <c r="BN314" s="10">
        <f t="shared" ca="1" si="7"/>
        <v>3</v>
      </c>
      <c r="BO314" s="10">
        <f t="shared" ref="BO314:BP314" ca="1" si="1873">IF(L314="Strongly Disagree",1,IF(L314="Disagree",2,IF(L314="Neutral",3,IF(L314="Agree",4,IF(L314="Strongly Agree",5)))))</f>
        <v>5</v>
      </c>
      <c r="BP314" s="10">
        <f t="shared" ca="1" si="1873"/>
        <v>4</v>
      </c>
      <c r="BQ314" s="10">
        <f t="shared" ca="1" si="9"/>
        <v>4</v>
      </c>
      <c r="BR314" s="1">
        <f t="shared" ca="1" si="10"/>
        <v>4</v>
      </c>
      <c r="BS314" s="10">
        <f t="shared" ref="BS314:CB314" ca="1" si="1874">IF(P314="Not at all",1,IF(P314="A little bit",2,IF(P314="Moderately",3,IF(P314="Quite a bit",4,IF(P314="Extremely",5)))))</f>
        <v>5</v>
      </c>
      <c r="BT314" s="10">
        <f t="shared" ca="1" si="1874"/>
        <v>4</v>
      </c>
      <c r="BU314" s="10">
        <f t="shared" ca="1" si="1874"/>
        <v>4</v>
      </c>
      <c r="BV314" s="10">
        <f t="shared" ca="1" si="1874"/>
        <v>2</v>
      </c>
      <c r="BW314" s="10">
        <f t="shared" ca="1" si="1874"/>
        <v>2</v>
      </c>
      <c r="BX314" s="10">
        <f t="shared" ca="1" si="1874"/>
        <v>4</v>
      </c>
      <c r="BY314" s="10">
        <f t="shared" ca="1" si="1874"/>
        <v>4</v>
      </c>
      <c r="BZ314" s="10">
        <f t="shared" ca="1" si="1874"/>
        <v>4</v>
      </c>
      <c r="CA314" s="10">
        <f t="shared" ca="1" si="1874"/>
        <v>4</v>
      </c>
      <c r="CB314" s="10">
        <f t="shared" ca="1" si="1874"/>
        <v>5</v>
      </c>
      <c r="CC314" s="10">
        <f t="shared" ca="1" si="12"/>
        <v>4</v>
      </c>
      <c r="CD314" s="10">
        <f t="shared" ref="CD314:CH314" ca="1" si="1875">IF(AA314="Not at all",1,IF(AA314="A little bit",2,IF(AA314="Moderately",3,IF(AA314="Quite a bit",4,IF(AA314="Extremely",5)))))</f>
        <v>4</v>
      </c>
      <c r="CE314" s="10">
        <f t="shared" ca="1" si="1875"/>
        <v>3</v>
      </c>
      <c r="CF314" s="10">
        <f t="shared" ca="1" si="1875"/>
        <v>3</v>
      </c>
      <c r="CG314" s="10">
        <f t="shared" ca="1" si="1875"/>
        <v>4</v>
      </c>
      <c r="CH314" s="10">
        <f t="shared" ca="1" si="1875"/>
        <v>2</v>
      </c>
      <c r="CI314" s="10">
        <f t="shared" ref="CI314:CT314" ca="1" si="1876">IF(AF314="Never",1,IF(AF314="Rarely",2,IF(AF314="Sometimes",3,IF(AF314="Often",4,IF(AF314="Very Often",5)))))</f>
        <v>3</v>
      </c>
      <c r="CJ314" s="10">
        <f t="shared" ca="1" si="1876"/>
        <v>2</v>
      </c>
      <c r="CK314" s="10">
        <f t="shared" ca="1" si="1876"/>
        <v>1</v>
      </c>
      <c r="CL314" s="10">
        <f t="shared" ca="1" si="1876"/>
        <v>2</v>
      </c>
      <c r="CM314" s="10">
        <f t="shared" ca="1" si="1876"/>
        <v>2</v>
      </c>
      <c r="CN314" s="10">
        <f t="shared" ca="1" si="1876"/>
        <v>2</v>
      </c>
      <c r="CO314" s="10">
        <f t="shared" ca="1" si="1876"/>
        <v>2</v>
      </c>
      <c r="CP314" s="10">
        <f t="shared" ca="1" si="1876"/>
        <v>1</v>
      </c>
      <c r="CQ314" s="10">
        <f t="shared" ca="1" si="1876"/>
        <v>2</v>
      </c>
      <c r="CR314" s="10">
        <f t="shared" ca="1" si="1876"/>
        <v>1</v>
      </c>
      <c r="CS314" s="10">
        <f t="shared" ca="1" si="1876"/>
        <v>1</v>
      </c>
      <c r="CT314" s="10">
        <f t="shared" ca="1" si="1876"/>
        <v>1</v>
      </c>
      <c r="CU314" s="10">
        <f t="shared" ca="1" si="15"/>
        <v>1</v>
      </c>
      <c r="CV314" s="1">
        <f t="shared" ref="CV314:DE314" ca="1" si="1877">IF(AS314="Strongly Disagree",1,IF(AS314="Disagree",2,IF(AS314="Neutral",3,IF(AS314="Agree",4,IF(AS314="Strongly Agree",5)))))</f>
        <v>1</v>
      </c>
      <c r="CW314" s="1">
        <f t="shared" ca="1" si="1877"/>
        <v>1</v>
      </c>
      <c r="CX314" s="1">
        <f t="shared" ca="1" si="1877"/>
        <v>3</v>
      </c>
      <c r="CY314" s="1">
        <f t="shared" ca="1" si="1877"/>
        <v>1</v>
      </c>
      <c r="CZ314" s="1">
        <f t="shared" ca="1" si="1877"/>
        <v>2</v>
      </c>
      <c r="DA314" s="1">
        <f t="shared" ca="1" si="1877"/>
        <v>2</v>
      </c>
      <c r="DB314" s="1">
        <f t="shared" ca="1" si="1877"/>
        <v>1</v>
      </c>
      <c r="DC314" s="1">
        <f t="shared" ca="1" si="1877"/>
        <v>2</v>
      </c>
      <c r="DD314" s="1">
        <f t="shared" ca="1" si="1877"/>
        <v>4</v>
      </c>
      <c r="DE314" s="1">
        <f t="shared" ca="1" si="1877"/>
        <v>3</v>
      </c>
      <c r="DG314" s="1">
        <f t="shared" ca="1" si="17"/>
        <v>1</v>
      </c>
    </row>
    <row r="315" spans="1:111" ht="15">
      <c r="A315" s="8">
        <f ca="1">IFERROR(__xludf.DUMMYFUNCTION("""COMPUTED_VALUE"""),43816.4653114699)</f>
        <v>43816.465311469903</v>
      </c>
      <c r="B315" s="1" t="str">
        <f ca="1">IFERROR(__xludf.DUMMYFUNCTION("""COMPUTED_VALUE"""),"Yes")</f>
        <v>Yes</v>
      </c>
      <c r="C315" s="3" t="str">
        <f ca="1">IFERROR(__xludf.DUMMYFUNCTION("""COMPUTED_VALUE"""),"Sworn Officer")</f>
        <v>Sworn Officer</v>
      </c>
      <c r="D315" s="1" t="str">
        <f ca="1">IFERROR(__xludf.DUMMYFUNCTION("""COMPUTED_VALUE"""),"7-13 years")</f>
        <v>7-13 years</v>
      </c>
      <c r="E315" s="1" t="str">
        <f ca="1">IFERROR(__xludf.DUMMYFUNCTION("""COMPUTED_VALUE"""),"A little bit")</f>
        <v>A little bit</v>
      </c>
      <c r="F315" s="1" t="str">
        <f ca="1">IFERROR(__xludf.DUMMYFUNCTION("""COMPUTED_VALUE"""),"Yes")</f>
        <v>Yes</v>
      </c>
      <c r="G315" s="1" t="str">
        <f ca="1">IFERROR(__xludf.DUMMYFUNCTION("""COMPUTED_VALUE"""),"Sometimes")</f>
        <v>Sometimes</v>
      </c>
      <c r="H315" s="1" t="str">
        <f ca="1">IFERROR(__xludf.DUMMYFUNCTION("""COMPUTED_VALUE"""),"A little bit")</f>
        <v>A little bit</v>
      </c>
      <c r="I315" s="1" t="str">
        <f ca="1">IFERROR(__xludf.DUMMYFUNCTION("""COMPUTED_VALUE"""),"Yes")</f>
        <v>Yes</v>
      </c>
      <c r="J315" s="1" t="str">
        <f ca="1">IFERROR(__xludf.DUMMYFUNCTION("""COMPUTED_VALUE"""),"No")</f>
        <v>No</v>
      </c>
      <c r="K315" s="1" t="str">
        <f ca="1">IFERROR(__xludf.DUMMYFUNCTION("""COMPUTED_VALUE"""),"Sometimes")</f>
        <v>Sometimes</v>
      </c>
      <c r="L315" s="1" t="str">
        <f ca="1">IFERROR(__xludf.DUMMYFUNCTION("""COMPUTED_VALUE"""),"Agree")</f>
        <v>Agree</v>
      </c>
      <c r="M315" s="1" t="str">
        <f ca="1">IFERROR(__xludf.DUMMYFUNCTION("""COMPUTED_VALUE"""),"Agree")</f>
        <v>Agree</v>
      </c>
      <c r="N315" s="1" t="str">
        <f ca="1">IFERROR(__xludf.DUMMYFUNCTION("""COMPUTED_VALUE"""),"Quite a bit")</f>
        <v>Quite a bit</v>
      </c>
      <c r="O315" s="1" t="str">
        <f ca="1">IFERROR(__xludf.DUMMYFUNCTION("""COMPUTED_VALUE"""),"Agree")</f>
        <v>Agree</v>
      </c>
      <c r="P315" s="1" t="str">
        <f ca="1">IFERROR(__xludf.DUMMYFUNCTION("""COMPUTED_VALUE"""),"A little bit")</f>
        <v>A little bit</v>
      </c>
      <c r="Q315" s="1" t="str">
        <f ca="1">IFERROR(__xludf.DUMMYFUNCTION("""COMPUTED_VALUE"""),"Extremely")</f>
        <v>Extremely</v>
      </c>
      <c r="R315" s="1" t="str">
        <f ca="1">IFERROR(__xludf.DUMMYFUNCTION("""COMPUTED_VALUE"""),"Quite a bit")</f>
        <v>Quite a bit</v>
      </c>
      <c r="S315" s="1" t="str">
        <f ca="1">IFERROR(__xludf.DUMMYFUNCTION("""COMPUTED_VALUE"""),"A little bit")</f>
        <v>A little bit</v>
      </c>
      <c r="T315" s="1" t="str">
        <f ca="1">IFERROR(__xludf.DUMMYFUNCTION("""COMPUTED_VALUE"""),"A little bit")</f>
        <v>A little bit</v>
      </c>
      <c r="U315" s="1" t="str">
        <f ca="1">IFERROR(__xludf.DUMMYFUNCTION("""COMPUTED_VALUE"""),"Quite a bit")</f>
        <v>Quite a bit</v>
      </c>
      <c r="V315" s="1" t="str">
        <f ca="1">IFERROR(__xludf.DUMMYFUNCTION("""COMPUTED_VALUE"""),"Quite a bit")</f>
        <v>Quite a bit</v>
      </c>
      <c r="W315" s="1" t="str">
        <f ca="1">IFERROR(__xludf.DUMMYFUNCTION("""COMPUTED_VALUE"""),"Moderately")</f>
        <v>Moderately</v>
      </c>
      <c r="X315" s="1" t="str">
        <f ca="1">IFERROR(__xludf.DUMMYFUNCTION("""COMPUTED_VALUE"""),"Moderately")</f>
        <v>Moderately</v>
      </c>
      <c r="Y315" s="1" t="str">
        <f ca="1">IFERROR(__xludf.DUMMYFUNCTION("""COMPUTED_VALUE"""),"Quite a bit")</f>
        <v>Quite a bit</v>
      </c>
      <c r="Z315" s="1" t="str">
        <f ca="1">IFERROR(__xludf.DUMMYFUNCTION("""COMPUTED_VALUE"""),"Negatively")</f>
        <v>Negatively</v>
      </c>
      <c r="AA315" s="1" t="str">
        <f ca="1">IFERROR(__xludf.DUMMYFUNCTION("""COMPUTED_VALUE"""),"Moderately")</f>
        <v>Moderately</v>
      </c>
      <c r="AB315" s="1" t="str">
        <f ca="1">IFERROR(__xludf.DUMMYFUNCTION("""COMPUTED_VALUE"""),"Moderately")</f>
        <v>Moderately</v>
      </c>
      <c r="AC315" s="1" t="str">
        <f ca="1">IFERROR(__xludf.DUMMYFUNCTION("""COMPUTED_VALUE"""),"Moderately")</f>
        <v>Moderately</v>
      </c>
      <c r="AD315" s="1" t="str">
        <f ca="1">IFERROR(__xludf.DUMMYFUNCTION("""COMPUTED_VALUE"""),"Not at all")</f>
        <v>Not at all</v>
      </c>
      <c r="AE315" s="1" t="str">
        <f ca="1">IFERROR(__xludf.DUMMYFUNCTION("""COMPUTED_VALUE"""),"Not at all")</f>
        <v>Not at all</v>
      </c>
      <c r="AF315" s="1" t="str">
        <f ca="1">IFERROR(__xludf.DUMMYFUNCTION("""COMPUTED_VALUE"""),"Often")</f>
        <v>Often</v>
      </c>
      <c r="AG315" s="1" t="str">
        <f ca="1">IFERROR(__xludf.DUMMYFUNCTION("""COMPUTED_VALUE"""),"Never")</f>
        <v>Never</v>
      </c>
      <c r="AH315" s="1" t="str">
        <f ca="1">IFERROR(__xludf.DUMMYFUNCTION("""COMPUTED_VALUE"""),"Never")</f>
        <v>Never</v>
      </c>
      <c r="AI315" s="1" t="str">
        <f ca="1">IFERROR(__xludf.DUMMYFUNCTION("""COMPUTED_VALUE"""),"Often")</f>
        <v>Often</v>
      </c>
      <c r="AJ315" s="1" t="str">
        <f ca="1">IFERROR(__xludf.DUMMYFUNCTION("""COMPUTED_VALUE"""),"Sometimes")</f>
        <v>Sometimes</v>
      </c>
      <c r="AK315" s="1" t="str">
        <f ca="1">IFERROR(__xludf.DUMMYFUNCTION("""COMPUTED_VALUE"""),"Sometimes")</f>
        <v>Sometimes</v>
      </c>
      <c r="AL315" s="1" t="str">
        <f ca="1">IFERROR(__xludf.DUMMYFUNCTION("""COMPUTED_VALUE"""),"Sometimes")</f>
        <v>Sometimes</v>
      </c>
      <c r="AM315" s="1" t="str">
        <f ca="1">IFERROR(__xludf.DUMMYFUNCTION("""COMPUTED_VALUE"""),"Sometimes")</f>
        <v>Sometimes</v>
      </c>
      <c r="AN315" s="1" t="str">
        <f ca="1">IFERROR(__xludf.DUMMYFUNCTION("""COMPUTED_VALUE"""),"Very Often")</f>
        <v>Very Often</v>
      </c>
      <c r="AO315" s="1" t="str">
        <f ca="1">IFERROR(__xludf.DUMMYFUNCTION("""COMPUTED_VALUE"""),"Very Often")</f>
        <v>Very Often</v>
      </c>
      <c r="AP315" s="1" t="str">
        <f ca="1">IFERROR(__xludf.DUMMYFUNCTION("""COMPUTED_VALUE"""),"Very Often")</f>
        <v>Very Often</v>
      </c>
      <c r="AQ315" s="1" t="str">
        <f ca="1">IFERROR(__xludf.DUMMYFUNCTION("""COMPUTED_VALUE"""),"Never")</f>
        <v>Never</v>
      </c>
      <c r="AR315" s="1" t="str">
        <f ca="1">IFERROR(__xludf.DUMMYFUNCTION("""COMPUTED_VALUE"""),"Never")</f>
        <v>Never</v>
      </c>
      <c r="AS315" s="1" t="str">
        <f ca="1">IFERROR(__xludf.DUMMYFUNCTION("""COMPUTED_VALUE"""),"Agree")</f>
        <v>Agree</v>
      </c>
      <c r="AT315" s="1" t="str">
        <f ca="1">IFERROR(__xludf.DUMMYFUNCTION("""COMPUTED_VALUE"""),"Agree")</f>
        <v>Agree</v>
      </c>
      <c r="AU315" s="1" t="str">
        <f ca="1">IFERROR(__xludf.DUMMYFUNCTION("""COMPUTED_VALUE"""),"Strongly Agree")</f>
        <v>Strongly Agree</v>
      </c>
      <c r="AV315" s="1" t="str">
        <f ca="1">IFERROR(__xludf.DUMMYFUNCTION("""COMPUTED_VALUE"""),"Agree")</f>
        <v>Agree</v>
      </c>
      <c r="AW315" s="1" t="str">
        <f ca="1">IFERROR(__xludf.DUMMYFUNCTION("""COMPUTED_VALUE"""),"Strongly Agree")</f>
        <v>Strongly Agree</v>
      </c>
      <c r="AX315" s="1" t="str">
        <f ca="1">IFERROR(__xludf.DUMMYFUNCTION("""COMPUTED_VALUE"""),"Strongly Agree")</f>
        <v>Strongly Agree</v>
      </c>
      <c r="AY315" s="1" t="str">
        <f ca="1">IFERROR(__xludf.DUMMYFUNCTION("""COMPUTED_VALUE"""),"Strongly Agree")</f>
        <v>Strongly Agree</v>
      </c>
      <c r="AZ315" s="1" t="str">
        <f ca="1">IFERROR(__xludf.DUMMYFUNCTION("""COMPUTED_VALUE"""),"Agree")</f>
        <v>Agree</v>
      </c>
      <c r="BA315" s="1" t="str">
        <f ca="1">IFERROR(__xludf.DUMMYFUNCTION("""COMPUTED_VALUE"""),"Strongly Agree")</f>
        <v>Strongly Agree</v>
      </c>
      <c r="BB315" s="1" t="str">
        <f ca="1">IFERROR(__xludf.DUMMYFUNCTION("""COMPUTED_VALUE"""),"Strongly Agree")</f>
        <v>Strongly Agree</v>
      </c>
      <c r="BC315" s="1" t="str">
        <f ca="1">IFERROR(__xludf.DUMMYFUNCTION("""COMPUTED_VALUE"""),"Isolate Yourself, Exercise, Meditation/ Mindfulness, Talk to others outside of the department about your hard shift, Talk to only those inside the department about your hard shift")</f>
        <v>Isolate Yourself, Exercise, Meditation/ Mindfulness, Talk to others outside of the department about your hard shift, Talk to only those inside the department about your hard shift</v>
      </c>
      <c r="BD315" s="1" t="str">
        <f ca="1">IFERROR(__xludf.DUMMYFUNCTION("""COMPUTED_VALUE"""),"Never")</f>
        <v>Never</v>
      </c>
      <c r="BF315" s="1">
        <f t="shared" ca="1" si="0"/>
        <v>1</v>
      </c>
      <c r="BG315" s="7">
        <f t="shared" ca="1" si="1"/>
        <v>2</v>
      </c>
      <c r="BH315" s="1">
        <f t="shared" ca="1" si="2"/>
        <v>2</v>
      </c>
      <c r="BI315" s="10">
        <f t="shared" ca="1" si="3"/>
        <v>1</v>
      </c>
      <c r="BJ315" s="10">
        <f t="shared" ca="1" si="4"/>
        <v>3</v>
      </c>
      <c r="BK315" s="10">
        <f t="shared" ca="1" si="5"/>
        <v>2</v>
      </c>
      <c r="BL315" s="10">
        <f t="shared" ref="BL315:BM315" ca="1" si="1878">IF(I315="Yes",1,IF(I315="No",2))</f>
        <v>1</v>
      </c>
      <c r="BM315" s="10">
        <f t="shared" ca="1" si="1878"/>
        <v>2</v>
      </c>
      <c r="BN315" s="10">
        <f t="shared" ca="1" si="7"/>
        <v>3</v>
      </c>
      <c r="BO315" s="10">
        <f t="shared" ref="BO315:BP315" ca="1" si="1879">IF(L315="Strongly Disagree",1,IF(L315="Disagree",2,IF(L315="Neutral",3,IF(L315="Agree",4,IF(L315="Strongly Agree",5)))))</f>
        <v>4</v>
      </c>
      <c r="BP315" s="10">
        <f t="shared" ca="1" si="1879"/>
        <v>4</v>
      </c>
      <c r="BQ315" s="10">
        <f t="shared" ca="1" si="9"/>
        <v>4</v>
      </c>
      <c r="BR315" s="1">
        <f t="shared" ca="1" si="10"/>
        <v>4</v>
      </c>
      <c r="BS315" s="10">
        <f t="shared" ref="BS315:CB315" ca="1" si="1880">IF(P315="Not at all",1,IF(P315="A little bit",2,IF(P315="Moderately",3,IF(P315="Quite a bit",4,IF(P315="Extremely",5)))))</f>
        <v>2</v>
      </c>
      <c r="BT315" s="10">
        <f t="shared" ca="1" si="1880"/>
        <v>5</v>
      </c>
      <c r="BU315" s="10">
        <f t="shared" ca="1" si="1880"/>
        <v>4</v>
      </c>
      <c r="BV315" s="10">
        <f t="shared" ca="1" si="1880"/>
        <v>2</v>
      </c>
      <c r="BW315" s="10">
        <f t="shared" ca="1" si="1880"/>
        <v>2</v>
      </c>
      <c r="BX315" s="10">
        <f t="shared" ca="1" si="1880"/>
        <v>4</v>
      </c>
      <c r="BY315" s="10">
        <f t="shared" ca="1" si="1880"/>
        <v>4</v>
      </c>
      <c r="BZ315" s="10">
        <f t="shared" ca="1" si="1880"/>
        <v>3</v>
      </c>
      <c r="CA315" s="10">
        <f t="shared" ca="1" si="1880"/>
        <v>3</v>
      </c>
      <c r="CB315" s="10">
        <f t="shared" ca="1" si="1880"/>
        <v>4</v>
      </c>
      <c r="CC315" s="10">
        <f t="shared" ca="1" si="12"/>
        <v>1</v>
      </c>
      <c r="CD315" s="10">
        <f t="shared" ref="CD315:CH315" ca="1" si="1881">IF(AA315="Not at all",1,IF(AA315="A little bit",2,IF(AA315="Moderately",3,IF(AA315="Quite a bit",4,IF(AA315="Extremely",5)))))</f>
        <v>3</v>
      </c>
      <c r="CE315" s="10">
        <f t="shared" ca="1" si="1881"/>
        <v>3</v>
      </c>
      <c r="CF315" s="10">
        <f t="shared" ca="1" si="1881"/>
        <v>3</v>
      </c>
      <c r="CG315" s="10">
        <f t="shared" ca="1" si="1881"/>
        <v>1</v>
      </c>
      <c r="CH315" s="10">
        <f t="shared" ca="1" si="1881"/>
        <v>1</v>
      </c>
      <c r="CI315" s="10">
        <f t="shared" ref="CI315:CT315" ca="1" si="1882">IF(AF315="Never",1,IF(AF315="Rarely",2,IF(AF315="Sometimes",3,IF(AF315="Often",4,IF(AF315="Very Often",5)))))</f>
        <v>4</v>
      </c>
      <c r="CJ315" s="10">
        <f t="shared" ca="1" si="1882"/>
        <v>1</v>
      </c>
      <c r="CK315" s="10">
        <f t="shared" ca="1" si="1882"/>
        <v>1</v>
      </c>
      <c r="CL315" s="10">
        <f t="shared" ca="1" si="1882"/>
        <v>4</v>
      </c>
      <c r="CM315" s="10">
        <f t="shared" ca="1" si="1882"/>
        <v>3</v>
      </c>
      <c r="CN315" s="10">
        <f t="shared" ca="1" si="1882"/>
        <v>3</v>
      </c>
      <c r="CO315" s="10">
        <f t="shared" ca="1" si="1882"/>
        <v>3</v>
      </c>
      <c r="CP315" s="10">
        <f t="shared" ca="1" si="1882"/>
        <v>3</v>
      </c>
      <c r="CQ315" s="10">
        <f t="shared" ca="1" si="1882"/>
        <v>5</v>
      </c>
      <c r="CR315" s="10">
        <f t="shared" ca="1" si="1882"/>
        <v>5</v>
      </c>
      <c r="CS315" s="10">
        <f t="shared" ca="1" si="1882"/>
        <v>5</v>
      </c>
      <c r="CT315" s="10">
        <f t="shared" ca="1" si="1882"/>
        <v>1</v>
      </c>
      <c r="CU315" s="10">
        <f t="shared" ca="1" si="15"/>
        <v>1</v>
      </c>
      <c r="CV315" s="1">
        <f t="shared" ref="CV315:DE315" ca="1" si="1883">IF(AS315="Strongly Disagree",1,IF(AS315="Disagree",2,IF(AS315="Neutral",3,IF(AS315="Agree",4,IF(AS315="Strongly Agree",5)))))</f>
        <v>4</v>
      </c>
      <c r="CW315" s="1">
        <f t="shared" ca="1" si="1883"/>
        <v>4</v>
      </c>
      <c r="CX315" s="1">
        <f t="shared" ca="1" si="1883"/>
        <v>5</v>
      </c>
      <c r="CY315" s="1">
        <f t="shared" ca="1" si="1883"/>
        <v>4</v>
      </c>
      <c r="CZ315" s="1">
        <f t="shared" ca="1" si="1883"/>
        <v>5</v>
      </c>
      <c r="DA315" s="1">
        <f t="shared" ca="1" si="1883"/>
        <v>5</v>
      </c>
      <c r="DB315" s="1">
        <f t="shared" ca="1" si="1883"/>
        <v>5</v>
      </c>
      <c r="DC315" s="1">
        <f t="shared" ca="1" si="1883"/>
        <v>4</v>
      </c>
      <c r="DD315" s="1">
        <f t="shared" ca="1" si="1883"/>
        <v>5</v>
      </c>
      <c r="DE315" s="1">
        <f t="shared" ca="1" si="1883"/>
        <v>5</v>
      </c>
      <c r="DG315" s="1">
        <f t="shared" ca="1" si="17"/>
        <v>1</v>
      </c>
    </row>
    <row r="316" spans="1:111" ht="15">
      <c r="A316" s="8">
        <f ca="1">IFERROR(__xludf.DUMMYFUNCTION("""COMPUTED_VALUE"""),43816.4798485416)</f>
        <v>43816.479848541603</v>
      </c>
      <c r="B316" s="1" t="str">
        <f ca="1">IFERROR(__xludf.DUMMYFUNCTION("""COMPUTED_VALUE"""),"Yes")</f>
        <v>Yes</v>
      </c>
      <c r="C316" s="3" t="str">
        <f ca="1">IFERROR(__xludf.DUMMYFUNCTION("""COMPUTED_VALUE"""),"Sworn Officer")</f>
        <v>Sworn Officer</v>
      </c>
      <c r="D316" s="1" t="str">
        <f ca="1">IFERROR(__xludf.DUMMYFUNCTION("""COMPUTED_VALUE"""),"14-20 years")</f>
        <v>14-20 years</v>
      </c>
      <c r="E316" s="1" t="str">
        <f ca="1">IFERROR(__xludf.DUMMYFUNCTION("""COMPUTED_VALUE"""),"Quite a bit")</f>
        <v>Quite a bit</v>
      </c>
      <c r="F316" s="1" t="str">
        <f ca="1">IFERROR(__xludf.DUMMYFUNCTION("""COMPUTED_VALUE"""),"Yes")</f>
        <v>Yes</v>
      </c>
      <c r="G316" s="1" t="str">
        <f ca="1">IFERROR(__xludf.DUMMYFUNCTION("""COMPUTED_VALUE"""),"Rarely")</f>
        <v>Rarely</v>
      </c>
      <c r="H316" s="1" t="str">
        <f ca="1">IFERROR(__xludf.DUMMYFUNCTION("""COMPUTED_VALUE"""),"Quite a bit")</f>
        <v>Quite a bit</v>
      </c>
      <c r="I316" s="1" t="str">
        <f ca="1">IFERROR(__xludf.DUMMYFUNCTION("""COMPUTED_VALUE"""),"Yes")</f>
        <v>Yes</v>
      </c>
      <c r="J316" s="1" t="str">
        <f ca="1">IFERROR(__xludf.DUMMYFUNCTION("""COMPUTED_VALUE"""),"Yes")</f>
        <v>Yes</v>
      </c>
      <c r="K316" s="1" t="str">
        <f ca="1">IFERROR(__xludf.DUMMYFUNCTION("""COMPUTED_VALUE"""),"Rarely")</f>
        <v>Rarely</v>
      </c>
      <c r="L316" s="1" t="str">
        <f ca="1">IFERROR(__xludf.DUMMYFUNCTION("""COMPUTED_VALUE"""),"Agree")</f>
        <v>Agree</v>
      </c>
      <c r="M316" s="1" t="str">
        <f ca="1">IFERROR(__xludf.DUMMYFUNCTION("""COMPUTED_VALUE"""),"Agree")</f>
        <v>Agree</v>
      </c>
      <c r="N316" s="1" t="str">
        <f ca="1">IFERROR(__xludf.DUMMYFUNCTION("""COMPUTED_VALUE"""),"Moderately")</f>
        <v>Moderately</v>
      </c>
      <c r="O316" s="1" t="str">
        <f ca="1">IFERROR(__xludf.DUMMYFUNCTION("""COMPUTED_VALUE"""),"Agree")</f>
        <v>Agree</v>
      </c>
      <c r="P316" s="1" t="str">
        <f ca="1">IFERROR(__xludf.DUMMYFUNCTION("""COMPUTED_VALUE"""),"Moderately")</f>
        <v>Moderately</v>
      </c>
      <c r="Q316" s="1" t="str">
        <f ca="1">IFERROR(__xludf.DUMMYFUNCTION("""COMPUTED_VALUE"""),"A little bit")</f>
        <v>A little bit</v>
      </c>
      <c r="R316" s="1" t="str">
        <f ca="1">IFERROR(__xludf.DUMMYFUNCTION("""COMPUTED_VALUE"""),"Moderately")</f>
        <v>Moderately</v>
      </c>
      <c r="S316" s="1" t="str">
        <f ca="1">IFERROR(__xludf.DUMMYFUNCTION("""COMPUTED_VALUE"""),"A little bit")</f>
        <v>A little bit</v>
      </c>
      <c r="T316" s="1" t="str">
        <f ca="1">IFERROR(__xludf.DUMMYFUNCTION("""COMPUTED_VALUE"""),"Moderately")</f>
        <v>Moderately</v>
      </c>
      <c r="U316" s="1" t="str">
        <f ca="1">IFERROR(__xludf.DUMMYFUNCTION("""COMPUTED_VALUE"""),"A little bit")</f>
        <v>A little bit</v>
      </c>
      <c r="V316" s="1" t="str">
        <f ca="1">IFERROR(__xludf.DUMMYFUNCTION("""COMPUTED_VALUE"""),"Moderately")</f>
        <v>Moderately</v>
      </c>
      <c r="W316" s="1" t="str">
        <f ca="1">IFERROR(__xludf.DUMMYFUNCTION("""COMPUTED_VALUE"""),"A little bit")</f>
        <v>A little bit</v>
      </c>
      <c r="X316" s="1" t="str">
        <f ca="1">IFERROR(__xludf.DUMMYFUNCTION("""COMPUTED_VALUE"""),"A little bit")</f>
        <v>A little bit</v>
      </c>
      <c r="Y316" s="1" t="str">
        <f ca="1">IFERROR(__xludf.DUMMYFUNCTION("""COMPUTED_VALUE"""),"Extremely")</f>
        <v>Extremely</v>
      </c>
      <c r="Z316" s="1" t="str">
        <f ca="1">IFERROR(__xludf.DUMMYFUNCTION("""COMPUTED_VALUE"""),"Not at all")</f>
        <v>Not at all</v>
      </c>
      <c r="AA316" s="1" t="str">
        <f ca="1">IFERROR(__xludf.DUMMYFUNCTION("""COMPUTED_VALUE"""),"Not at all")</f>
        <v>Not at all</v>
      </c>
      <c r="AB316" s="1" t="str">
        <f ca="1">IFERROR(__xludf.DUMMYFUNCTION("""COMPUTED_VALUE"""),"A little bit")</f>
        <v>A little bit</v>
      </c>
      <c r="AC316" s="1" t="str">
        <f ca="1">IFERROR(__xludf.DUMMYFUNCTION("""COMPUTED_VALUE"""),"A little bit")</f>
        <v>A little bit</v>
      </c>
      <c r="AD316" s="1" t="str">
        <f ca="1">IFERROR(__xludf.DUMMYFUNCTION("""COMPUTED_VALUE"""),"A little bit")</f>
        <v>A little bit</v>
      </c>
      <c r="AE316" s="1" t="str">
        <f ca="1">IFERROR(__xludf.DUMMYFUNCTION("""COMPUTED_VALUE"""),"Not at all")</f>
        <v>Not at all</v>
      </c>
      <c r="AF316" s="1" t="str">
        <f ca="1">IFERROR(__xludf.DUMMYFUNCTION("""COMPUTED_VALUE"""),"Rarely")</f>
        <v>Rarely</v>
      </c>
      <c r="AG316" s="1" t="str">
        <f ca="1">IFERROR(__xludf.DUMMYFUNCTION("""COMPUTED_VALUE"""),"Rarely")</f>
        <v>Rarely</v>
      </c>
      <c r="AH316" s="1" t="str">
        <f ca="1">IFERROR(__xludf.DUMMYFUNCTION("""COMPUTED_VALUE"""),"Never")</f>
        <v>Never</v>
      </c>
      <c r="AI316" s="1" t="str">
        <f ca="1">IFERROR(__xludf.DUMMYFUNCTION("""COMPUTED_VALUE"""),"Sometimes")</f>
        <v>Sometimes</v>
      </c>
      <c r="AJ316" s="1" t="str">
        <f ca="1">IFERROR(__xludf.DUMMYFUNCTION("""COMPUTED_VALUE"""),"Never")</f>
        <v>Never</v>
      </c>
      <c r="AK316" s="1" t="str">
        <f ca="1">IFERROR(__xludf.DUMMYFUNCTION("""COMPUTED_VALUE"""),"Rarely")</f>
        <v>Rarely</v>
      </c>
      <c r="AL316" s="1" t="str">
        <f ca="1">IFERROR(__xludf.DUMMYFUNCTION("""COMPUTED_VALUE"""),"Rarely")</f>
        <v>Rarely</v>
      </c>
      <c r="AM316" s="1" t="str">
        <f ca="1">IFERROR(__xludf.DUMMYFUNCTION("""COMPUTED_VALUE"""),"Sometimes")</f>
        <v>Sometimes</v>
      </c>
      <c r="AN316" s="1" t="str">
        <f ca="1">IFERROR(__xludf.DUMMYFUNCTION("""COMPUTED_VALUE"""),"Rarely")</f>
        <v>Rarely</v>
      </c>
      <c r="AO316" s="1" t="str">
        <f ca="1">IFERROR(__xludf.DUMMYFUNCTION("""COMPUTED_VALUE"""),"Never")</f>
        <v>Never</v>
      </c>
      <c r="AP316" s="1" t="str">
        <f ca="1">IFERROR(__xludf.DUMMYFUNCTION("""COMPUTED_VALUE"""),"Never")</f>
        <v>Never</v>
      </c>
      <c r="AQ316" s="1" t="str">
        <f ca="1">IFERROR(__xludf.DUMMYFUNCTION("""COMPUTED_VALUE"""),"Never")</f>
        <v>Never</v>
      </c>
      <c r="AR316" s="1" t="str">
        <f ca="1">IFERROR(__xludf.DUMMYFUNCTION("""COMPUTED_VALUE"""),"Never")</f>
        <v>Never</v>
      </c>
      <c r="AS316" s="1" t="str">
        <f ca="1">IFERROR(__xludf.DUMMYFUNCTION("""COMPUTED_VALUE"""),"Disagree")</f>
        <v>Disagree</v>
      </c>
      <c r="AT316" s="1" t="str">
        <f ca="1">IFERROR(__xludf.DUMMYFUNCTION("""COMPUTED_VALUE"""),"Disagree")</f>
        <v>Disagree</v>
      </c>
      <c r="AU316" s="1" t="str">
        <f ca="1">IFERROR(__xludf.DUMMYFUNCTION("""COMPUTED_VALUE"""),"Disagree")</f>
        <v>Disagree</v>
      </c>
      <c r="AV316" s="1" t="str">
        <f ca="1">IFERROR(__xludf.DUMMYFUNCTION("""COMPUTED_VALUE"""),"Strongly Disagree")</f>
        <v>Strongly Disagree</v>
      </c>
      <c r="AW316" s="1" t="str">
        <f ca="1">IFERROR(__xludf.DUMMYFUNCTION("""COMPUTED_VALUE"""),"Disagree")</f>
        <v>Disagree</v>
      </c>
      <c r="AX316" s="1" t="str">
        <f ca="1">IFERROR(__xludf.DUMMYFUNCTION("""COMPUTED_VALUE"""),"Disagree")</f>
        <v>Disagree</v>
      </c>
      <c r="AY316" s="1" t="str">
        <f ca="1">IFERROR(__xludf.DUMMYFUNCTION("""COMPUTED_VALUE"""),"Disagree")</f>
        <v>Disagree</v>
      </c>
      <c r="AZ316" s="1" t="str">
        <f ca="1">IFERROR(__xludf.DUMMYFUNCTION("""COMPUTED_VALUE"""),"Strongly Disagree")</f>
        <v>Strongly Disagree</v>
      </c>
      <c r="BA316" s="1" t="str">
        <f ca="1">IFERROR(__xludf.DUMMYFUNCTION("""COMPUTED_VALUE"""),"Agree")</f>
        <v>Agree</v>
      </c>
      <c r="BB316" s="1" t="str">
        <f ca="1">IFERROR(__xludf.DUMMYFUNCTION("""COMPUTED_VALUE"""),"Neutral")</f>
        <v>Neutral</v>
      </c>
      <c r="BC316" s="1" t="str">
        <f ca="1">IFERROR(__xludf.DUMMYFUNCTION("""COMPUTED_VALUE"""),"Join in Positive/ Healthy Family Activities, Exercise")</f>
        <v>Join in Positive/ Healthy Family Activities, Exercise</v>
      </c>
      <c r="BD316" s="1" t="str">
        <f ca="1">IFERROR(__xludf.DUMMYFUNCTION("""COMPUTED_VALUE"""),"Rarely")</f>
        <v>Rarely</v>
      </c>
      <c r="BF316" s="1">
        <f t="shared" ca="1" si="0"/>
        <v>1</v>
      </c>
      <c r="BG316" s="7">
        <f t="shared" ca="1" si="1"/>
        <v>3</v>
      </c>
      <c r="BH316" s="1">
        <f t="shared" ca="1" si="2"/>
        <v>4</v>
      </c>
      <c r="BI316" s="10">
        <f t="shared" ca="1" si="3"/>
        <v>1</v>
      </c>
      <c r="BJ316" s="10">
        <f t="shared" ca="1" si="4"/>
        <v>2</v>
      </c>
      <c r="BK316" s="10">
        <f t="shared" ca="1" si="5"/>
        <v>4</v>
      </c>
      <c r="BL316" s="10">
        <f t="shared" ref="BL316:BM316" ca="1" si="1884">IF(I316="Yes",1,IF(I316="No",2))</f>
        <v>1</v>
      </c>
      <c r="BM316" s="10">
        <f t="shared" ca="1" si="1884"/>
        <v>1</v>
      </c>
      <c r="BN316" s="10">
        <f t="shared" ca="1" si="7"/>
        <v>2</v>
      </c>
      <c r="BO316" s="10">
        <f t="shared" ref="BO316:BP316" ca="1" si="1885">IF(L316="Strongly Disagree",1,IF(L316="Disagree",2,IF(L316="Neutral",3,IF(L316="Agree",4,IF(L316="Strongly Agree",5)))))</f>
        <v>4</v>
      </c>
      <c r="BP316" s="10">
        <f t="shared" ca="1" si="1885"/>
        <v>4</v>
      </c>
      <c r="BQ316" s="10">
        <f t="shared" ca="1" si="9"/>
        <v>3</v>
      </c>
      <c r="BR316" s="1">
        <f t="shared" ca="1" si="10"/>
        <v>4</v>
      </c>
      <c r="BS316" s="10">
        <f t="shared" ref="BS316:CB316" ca="1" si="1886">IF(P316="Not at all",1,IF(P316="A little bit",2,IF(P316="Moderately",3,IF(P316="Quite a bit",4,IF(P316="Extremely",5)))))</f>
        <v>3</v>
      </c>
      <c r="BT316" s="10">
        <f t="shared" ca="1" si="1886"/>
        <v>2</v>
      </c>
      <c r="BU316" s="10">
        <f t="shared" ca="1" si="1886"/>
        <v>3</v>
      </c>
      <c r="BV316" s="10">
        <f t="shared" ca="1" si="1886"/>
        <v>2</v>
      </c>
      <c r="BW316" s="10">
        <f t="shared" ca="1" si="1886"/>
        <v>3</v>
      </c>
      <c r="BX316" s="10">
        <f t="shared" ca="1" si="1886"/>
        <v>2</v>
      </c>
      <c r="BY316" s="10">
        <f t="shared" ca="1" si="1886"/>
        <v>3</v>
      </c>
      <c r="BZ316" s="10">
        <f t="shared" ca="1" si="1886"/>
        <v>2</v>
      </c>
      <c r="CA316" s="10">
        <f t="shared" ca="1" si="1886"/>
        <v>2</v>
      </c>
      <c r="CB316" s="10">
        <f t="shared" ca="1" si="1886"/>
        <v>5</v>
      </c>
      <c r="CC316" s="10">
        <f t="shared" ca="1" si="12"/>
        <v>4</v>
      </c>
      <c r="CD316" s="10">
        <f t="shared" ref="CD316:CH316" ca="1" si="1887">IF(AA316="Not at all",1,IF(AA316="A little bit",2,IF(AA316="Moderately",3,IF(AA316="Quite a bit",4,IF(AA316="Extremely",5)))))</f>
        <v>1</v>
      </c>
      <c r="CE316" s="10">
        <f t="shared" ca="1" si="1887"/>
        <v>2</v>
      </c>
      <c r="CF316" s="10">
        <f t="shared" ca="1" si="1887"/>
        <v>2</v>
      </c>
      <c r="CG316" s="10">
        <f t="shared" ca="1" si="1887"/>
        <v>2</v>
      </c>
      <c r="CH316" s="10">
        <f t="shared" ca="1" si="1887"/>
        <v>1</v>
      </c>
      <c r="CI316" s="10">
        <f t="shared" ref="CI316:CT316" ca="1" si="1888">IF(AF316="Never",1,IF(AF316="Rarely",2,IF(AF316="Sometimes",3,IF(AF316="Often",4,IF(AF316="Very Often",5)))))</f>
        <v>2</v>
      </c>
      <c r="CJ316" s="10">
        <f t="shared" ca="1" si="1888"/>
        <v>2</v>
      </c>
      <c r="CK316" s="10">
        <f t="shared" ca="1" si="1888"/>
        <v>1</v>
      </c>
      <c r="CL316" s="10">
        <f t="shared" ca="1" si="1888"/>
        <v>3</v>
      </c>
      <c r="CM316" s="10">
        <f t="shared" ca="1" si="1888"/>
        <v>1</v>
      </c>
      <c r="CN316" s="10">
        <f t="shared" ca="1" si="1888"/>
        <v>2</v>
      </c>
      <c r="CO316" s="10">
        <f t="shared" ca="1" si="1888"/>
        <v>2</v>
      </c>
      <c r="CP316" s="10">
        <f t="shared" ca="1" si="1888"/>
        <v>3</v>
      </c>
      <c r="CQ316" s="10">
        <f t="shared" ca="1" si="1888"/>
        <v>2</v>
      </c>
      <c r="CR316" s="10">
        <f t="shared" ca="1" si="1888"/>
        <v>1</v>
      </c>
      <c r="CS316" s="10">
        <f t="shared" ca="1" si="1888"/>
        <v>1</v>
      </c>
      <c r="CT316" s="10">
        <f t="shared" ca="1" si="1888"/>
        <v>1</v>
      </c>
      <c r="CU316" s="10">
        <f t="shared" ca="1" si="15"/>
        <v>1</v>
      </c>
      <c r="CV316" s="1">
        <f t="shared" ref="CV316:DE316" ca="1" si="1889">IF(AS316="Strongly Disagree",1,IF(AS316="Disagree",2,IF(AS316="Neutral",3,IF(AS316="Agree",4,IF(AS316="Strongly Agree",5)))))</f>
        <v>2</v>
      </c>
      <c r="CW316" s="1">
        <f t="shared" ca="1" si="1889"/>
        <v>2</v>
      </c>
      <c r="CX316" s="1">
        <f t="shared" ca="1" si="1889"/>
        <v>2</v>
      </c>
      <c r="CY316" s="1">
        <f t="shared" ca="1" si="1889"/>
        <v>1</v>
      </c>
      <c r="CZ316" s="1">
        <f t="shared" ca="1" si="1889"/>
        <v>2</v>
      </c>
      <c r="DA316" s="1">
        <f t="shared" ca="1" si="1889"/>
        <v>2</v>
      </c>
      <c r="DB316" s="1">
        <f t="shared" ca="1" si="1889"/>
        <v>2</v>
      </c>
      <c r="DC316" s="1">
        <f t="shared" ca="1" si="1889"/>
        <v>1</v>
      </c>
      <c r="DD316" s="1">
        <f t="shared" ca="1" si="1889"/>
        <v>4</v>
      </c>
      <c r="DE316" s="1">
        <f t="shared" ca="1" si="1889"/>
        <v>3</v>
      </c>
      <c r="DG316" s="1">
        <f t="shared" ca="1" si="17"/>
        <v>2</v>
      </c>
    </row>
    <row r="317" spans="1:111" ht="15">
      <c r="A317" s="8">
        <f ca="1">IFERROR(__xludf.DUMMYFUNCTION("""COMPUTED_VALUE"""),43816.5276876388)</f>
        <v>43816.527687638802</v>
      </c>
      <c r="B317" s="1" t="str">
        <f ca="1">IFERROR(__xludf.DUMMYFUNCTION("""COMPUTED_VALUE"""),"Yes")</f>
        <v>Yes</v>
      </c>
      <c r="C317" s="3" t="str">
        <f ca="1">IFERROR(__xludf.DUMMYFUNCTION("""COMPUTED_VALUE"""),"Sworn Officer")</f>
        <v>Sworn Officer</v>
      </c>
      <c r="D317" s="1" t="str">
        <f ca="1">IFERROR(__xludf.DUMMYFUNCTION("""COMPUTED_VALUE"""),"20+ years")</f>
        <v>20+ years</v>
      </c>
      <c r="E317" s="1" t="str">
        <f ca="1">IFERROR(__xludf.DUMMYFUNCTION("""COMPUTED_VALUE"""),"Moderately")</f>
        <v>Moderately</v>
      </c>
      <c r="F317" s="1" t="str">
        <f ca="1">IFERROR(__xludf.DUMMYFUNCTION("""COMPUTED_VALUE"""),"No")</f>
        <v>No</v>
      </c>
      <c r="G317" s="1" t="str">
        <f ca="1">IFERROR(__xludf.DUMMYFUNCTION("""COMPUTED_VALUE"""),"Rarely")</f>
        <v>Rarely</v>
      </c>
      <c r="H317" s="1" t="str">
        <f ca="1">IFERROR(__xludf.DUMMYFUNCTION("""COMPUTED_VALUE"""),"Moderately")</f>
        <v>Moderately</v>
      </c>
      <c r="I317" s="1" t="str">
        <f ca="1">IFERROR(__xludf.DUMMYFUNCTION("""COMPUTED_VALUE"""),"Yes")</f>
        <v>Yes</v>
      </c>
      <c r="J317" s="1" t="str">
        <f ca="1">IFERROR(__xludf.DUMMYFUNCTION("""COMPUTED_VALUE"""),"Yes")</f>
        <v>Yes</v>
      </c>
      <c r="K317" s="1" t="str">
        <f ca="1">IFERROR(__xludf.DUMMYFUNCTION("""COMPUTED_VALUE"""),"Rarely")</f>
        <v>Rarely</v>
      </c>
      <c r="L317" s="1" t="str">
        <f ca="1">IFERROR(__xludf.DUMMYFUNCTION("""COMPUTED_VALUE"""),"Disagree")</f>
        <v>Disagree</v>
      </c>
      <c r="M317" s="1" t="str">
        <f ca="1">IFERROR(__xludf.DUMMYFUNCTION("""COMPUTED_VALUE"""),"Neutral")</f>
        <v>Neutral</v>
      </c>
      <c r="N317" s="1" t="str">
        <f ca="1">IFERROR(__xludf.DUMMYFUNCTION("""COMPUTED_VALUE"""),"Moderately")</f>
        <v>Moderately</v>
      </c>
      <c r="O317" s="1" t="str">
        <f ca="1">IFERROR(__xludf.DUMMYFUNCTION("""COMPUTED_VALUE"""),"Neutral")</f>
        <v>Neutral</v>
      </c>
      <c r="P317" s="1" t="str">
        <f ca="1">IFERROR(__xludf.DUMMYFUNCTION("""COMPUTED_VALUE"""),"A little bit")</f>
        <v>A little bit</v>
      </c>
      <c r="Q317" s="1" t="str">
        <f ca="1">IFERROR(__xludf.DUMMYFUNCTION("""COMPUTED_VALUE"""),"Not at all")</f>
        <v>Not at all</v>
      </c>
      <c r="R317" s="1" t="str">
        <f ca="1">IFERROR(__xludf.DUMMYFUNCTION("""COMPUTED_VALUE"""),"Not at all")</f>
        <v>Not at all</v>
      </c>
      <c r="S317" s="1" t="str">
        <f ca="1">IFERROR(__xludf.DUMMYFUNCTION("""COMPUTED_VALUE"""),"Not at all")</f>
        <v>Not at all</v>
      </c>
      <c r="T317" s="1" t="str">
        <f ca="1">IFERROR(__xludf.DUMMYFUNCTION("""COMPUTED_VALUE"""),"Not at all")</f>
        <v>Not at all</v>
      </c>
      <c r="U317" s="1" t="str">
        <f ca="1">IFERROR(__xludf.DUMMYFUNCTION("""COMPUTED_VALUE"""),"Not at all")</f>
        <v>Not at all</v>
      </c>
      <c r="V317" s="1" t="str">
        <f ca="1">IFERROR(__xludf.DUMMYFUNCTION("""COMPUTED_VALUE"""),"Not at all")</f>
        <v>Not at all</v>
      </c>
      <c r="W317" s="1" t="str">
        <f ca="1">IFERROR(__xludf.DUMMYFUNCTION("""COMPUTED_VALUE"""),"A little bit")</f>
        <v>A little bit</v>
      </c>
      <c r="X317" s="1" t="str">
        <f ca="1">IFERROR(__xludf.DUMMYFUNCTION("""COMPUTED_VALUE"""),"A little bit")</f>
        <v>A little bit</v>
      </c>
      <c r="Y317" s="1" t="str">
        <f ca="1">IFERROR(__xludf.DUMMYFUNCTION("""COMPUTED_VALUE"""),"Not at all")</f>
        <v>Not at all</v>
      </c>
      <c r="Z317" s="1" t="str">
        <f ca="1">IFERROR(__xludf.DUMMYFUNCTION("""COMPUTED_VALUE"""),"Both")</f>
        <v>Both</v>
      </c>
      <c r="AA317" s="1" t="str">
        <f ca="1">IFERROR(__xludf.DUMMYFUNCTION("""COMPUTED_VALUE"""),"A little bit")</f>
        <v>A little bit</v>
      </c>
      <c r="AB317" s="1" t="str">
        <f ca="1">IFERROR(__xludf.DUMMYFUNCTION("""COMPUTED_VALUE"""),"Moderately")</f>
        <v>Moderately</v>
      </c>
      <c r="AC317" s="1" t="str">
        <f ca="1">IFERROR(__xludf.DUMMYFUNCTION("""COMPUTED_VALUE"""),"Moderately")</f>
        <v>Moderately</v>
      </c>
      <c r="AD317" s="1" t="str">
        <f ca="1">IFERROR(__xludf.DUMMYFUNCTION("""COMPUTED_VALUE"""),"A little bit")</f>
        <v>A little bit</v>
      </c>
      <c r="AE317" s="1" t="str">
        <f ca="1">IFERROR(__xludf.DUMMYFUNCTION("""COMPUTED_VALUE"""),"Not at all")</f>
        <v>Not at all</v>
      </c>
      <c r="AF317" s="1" t="str">
        <f ca="1">IFERROR(__xludf.DUMMYFUNCTION("""COMPUTED_VALUE"""),"Rarely")</f>
        <v>Rarely</v>
      </c>
      <c r="AG317" s="1" t="str">
        <f ca="1">IFERROR(__xludf.DUMMYFUNCTION("""COMPUTED_VALUE"""),"Rarely")</f>
        <v>Rarely</v>
      </c>
      <c r="AH317" s="1" t="str">
        <f ca="1">IFERROR(__xludf.DUMMYFUNCTION("""COMPUTED_VALUE"""),"Sometimes")</f>
        <v>Sometimes</v>
      </c>
      <c r="AI317" s="1" t="str">
        <f ca="1">IFERROR(__xludf.DUMMYFUNCTION("""COMPUTED_VALUE"""),"Rarely")</f>
        <v>Rarely</v>
      </c>
      <c r="AJ317" s="1" t="str">
        <f ca="1">IFERROR(__xludf.DUMMYFUNCTION("""COMPUTED_VALUE"""),"Rarely")</f>
        <v>Rarely</v>
      </c>
      <c r="AK317" s="1" t="str">
        <f ca="1">IFERROR(__xludf.DUMMYFUNCTION("""COMPUTED_VALUE"""),"Rarely")</f>
        <v>Rarely</v>
      </c>
      <c r="AL317" s="1" t="str">
        <f ca="1">IFERROR(__xludf.DUMMYFUNCTION("""COMPUTED_VALUE"""),"Rarely")</f>
        <v>Rarely</v>
      </c>
      <c r="AM317" s="1" t="str">
        <f ca="1">IFERROR(__xludf.DUMMYFUNCTION("""COMPUTED_VALUE"""),"Rarely")</f>
        <v>Rarely</v>
      </c>
      <c r="AN317" s="1" t="str">
        <f ca="1">IFERROR(__xludf.DUMMYFUNCTION("""COMPUTED_VALUE"""),"Rarely")</f>
        <v>Rarely</v>
      </c>
      <c r="AO317" s="1" t="str">
        <f ca="1">IFERROR(__xludf.DUMMYFUNCTION("""COMPUTED_VALUE"""),"Rarely")</f>
        <v>Rarely</v>
      </c>
      <c r="AP317" s="1" t="str">
        <f ca="1">IFERROR(__xludf.DUMMYFUNCTION("""COMPUTED_VALUE"""),"Rarely")</f>
        <v>Rarely</v>
      </c>
      <c r="AQ317" s="1" t="str">
        <f ca="1">IFERROR(__xludf.DUMMYFUNCTION("""COMPUTED_VALUE"""),"Never")</f>
        <v>Never</v>
      </c>
      <c r="AR317" s="1" t="str">
        <f ca="1">IFERROR(__xludf.DUMMYFUNCTION("""COMPUTED_VALUE"""),"Never")</f>
        <v>Never</v>
      </c>
      <c r="AS317" s="1" t="str">
        <f ca="1">IFERROR(__xludf.DUMMYFUNCTION("""COMPUTED_VALUE"""),"Neutral")</f>
        <v>Neutral</v>
      </c>
      <c r="AT317" s="1" t="str">
        <f ca="1">IFERROR(__xludf.DUMMYFUNCTION("""COMPUTED_VALUE"""),"Strongly Disagree")</f>
        <v>Strongly Disagree</v>
      </c>
      <c r="AU317" s="1" t="str">
        <f ca="1">IFERROR(__xludf.DUMMYFUNCTION("""COMPUTED_VALUE"""),"Disagree")</f>
        <v>Disagree</v>
      </c>
      <c r="AV317" s="1" t="str">
        <f ca="1">IFERROR(__xludf.DUMMYFUNCTION("""COMPUTED_VALUE"""),"Strongly Disagree")</f>
        <v>Strongly Disagree</v>
      </c>
      <c r="AW317" s="1" t="str">
        <f ca="1">IFERROR(__xludf.DUMMYFUNCTION("""COMPUTED_VALUE"""),"Strongly Disagree")</f>
        <v>Strongly Disagree</v>
      </c>
      <c r="AX317" s="1" t="str">
        <f ca="1">IFERROR(__xludf.DUMMYFUNCTION("""COMPUTED_VALUE"""),"Disagree")</f>
        <v>Disagree</v>
      </c>
      <c r="AY317" s="1" t="str">
        <f ca="1">IFERROR(__xludf.DUMMYFUNCTION("""COMPUTED_VALUE"""),"Strongly Disagree")</f>
        <v>Strongly Disagree</v>
      </c>
      <c r="AZ317" s="1" t="str">
        <f ca="1">IFERROR(__xludf.DUMMYFUNCTION("""COMPUTED_VALUE"""),"Strongly Disagree")</f>
        <v>Strongly Disagree</v>
      </c>
      <c r="BA317" s="1" t="str">
        <f ca="1">IFERROR(__xludf.DUMMYFUNCTION("""COMPUTED_VALUE"""),"Disagree")</f>
        <v>Disagree</v>
      </c>
      <c r="BB317" s="1" t="str">
        <f ca="1">IFERROR(__xludf.DUMMYFUNCTION("""COMPUTED_VALUE"""),"Disagree")</f>
        <v>Disagree</v>
      </c>
      <c r="BC317" s="1" t="str">
        <f ca="1">IFERROR(__xludf.DUMMYFUNCTION("""COMPUTED_VALUE"""),"Meditation/ Mindfulness, Talk to others outside of the department about your hard shift, Participate in Healthy Recreation/Hobbies")</f>
        <v>Meditation/ Mindfulness, Talk to others outside of the department about your hard shift, Participate in Healthy Recreation/Hobbies</v>
      </c>
      <c r="BD317" s="1" t="str">
        <f ca="1">IFERROR(__xludf.DUMMYFUNCTION("""COMPUTED_VALUE"""),"Rarely")</f>
        <v>Rarely</v>
      </c>
      <c r="BF317" s="1">
        <f t="shared" ca="1" si="0"/>
        <v>1</v>
      </c>
      <c r="BG317" s="7">
        <f t="shared" ca="1" si="1"/>
        <v>4</v>
      </c>
      <c r="BH317" s="1">
        <f t="shared" ca="1" si="2"/>
        <v>3</v>
      </c>
      <c r="BI317" s="10">
        <f t="shared" ca="1" si="3"/>
        <v>2</v>
      </c>
      <c r="BJ317" s="10">
        <f t="shared" ca="1" si="4"/>
        <v>2</v>
      </c>
      <c r="BK317" s="10">
        <f t="shared" ca="1" si="5"/>
        <v>3</v>
      </c>
      <c r="BL317" s="10">
        <f t="shared" ref="BL317:BM317" ca="1" si="1890">IF(I317="Yes",1,IF(I317="No",2))</f>
        <v>1</v>
      </c>
      <c r="BM317" s="10">
        <f t="shared" ca="1" si="1890"/>
        <v>1</v>
      </c>
      <c r="BN317" s="10">
        <f t="shared" ca="1" si="7"/>
        <v>2</v>
      </c>
      <c r="BO317" s="10">
        <f t="shared" ref="BO317:BP317" ca="1" si="1891">IF(L317="Strongly Disagree",1,IF(L317="Disagree",2,IF(L317="Neutral",3,IF(L317="Agree",4,IF(L317="Strongly Agree",5)))))</f>
        <v>2</v>
      </c>
      <c r="BP317" s="10">
        <f t="shared" ca="1" si="1891"/>
        <v>3</v>
      </c>
      <c r="BQ317" s="10">
        <f t="shared" ca="1" si="9"/>
        <v>3</v>
      </c>
      <c r="BR317" s="1">
        <f t="shared" ca="1" si="10"/>
        <v>3</v>
      </c>
      <c r="BS317" s="10">
        <f t="shared" ref="BS317:CB317" ca="1" si="1892">IF(P317="Not at all",1,IF(P317="A little bit",2,IF(P317="Moderately",3,IF(P317="Quite a bit",4,IF(P317="Extremely",5)))))</f>
        <v>2</v>
      </c>
      <c r="BT317" s="10">
        <f t="shared" ca="1" si="1892"/>
        <v>1</v>
      </c>
      <c r="BU317" s="10">
        <f t="shared" ca="1" si="1892"/>
        <v>1</v>
      </c>
      <c r="BV317" s="10">
        <f t="shared" ca="1" si="1892"/>
        <v>1</v>
      </c>
      <c r="BW317" s="10">
        <f t="shared" ca="1" si="1892"/>
        <v>1</v>
      </c>
      <c r="BX317" s="10">
        <f t="shared" ca="1" si="1892"/>
        <v>1</v>
      </c>
      <c r="BY317" s="10">
        <f t="shared" ca="1" si="1892"/>
        <v>1</v>
      </c>
      <c r="BZ317" s="10">
        <f t="shared" ca="1" si="1892"/>
        <v>2</v>
      </c>
      <c r="CA317" s="10">
        <f t="shared" ca="1" si="1892"/>
        <v>2</v>
      </c>
      <c r="CB317" s="10">
        <f t="shared" ca="1" si="1892"/>
        <v>1</v>
      </c>
      <c r="CC317" s="10">
        <f t="shared" ca="1" si="12"/>
        <v>3</v>
      </c>
      <c r="CD317" s="10">
        <f t="shared" ref="CD317:CH317" ca="1" si="1893">IF(AA317="Not at all",1,IF(AA317="A little bit",2,IF(AA317="Moderately",3,IF(AA317="Quite a bit",4,IF(AA317="Extremely",5)))))</f>
        <v>2</v>
      </c>
      <c r="CE317" s="10">
        <f t="shared" ca="1" si="1893"/>
        <v>3</v>
      </c>
      <c r="CF317" s="10">
        <f t="shared" ca="1" si="1893"/>
        <v>3</v>
      </c>
      <c r="CG317" s="10">
        <f t="shared" ca="1" si="1893"/>
        <v>2</v>
      </c>
      <c r="CH317" s="10">
        <f t="shared" ca="1" si="1893"/>
        <v>1</v>
      </c>
      <c r="CI317" s="10">
        <f t="shared" ref="CI317:CT317" ca="1" si="1894">IF(AF317="Never",1,IF(AF317="Rarely",2,IF(AF317="Sometimes",3,IF(AF317="Often",4,IF(AF317="Very Often",5)))))</f>
        <v>2</v>
      </c>
      <c r="CJ317" s="10">
        <f t="shared" ca="1" si="1894"/>
        <v>2</v>
      </c>
      <c r="CK317" s="10">
        <f t="shared" ca="1" si="1894"/>
        <v>3</v>
      </c>
      <c r="CL317" s="10">
        <f t="shared" ca="1" si="1894"/>
        <v>2</v>
      </c>
      <c r="CM317" s="10">
        <f t="shared" ca="1" si="1894"/>
        <v>2</v>
      </c>
      <c r="CN317" s="10">
        <f t="shared" ca="1" si="1894"/>
        <v>2</v>
      </c>
      <c r="CO317" s="10">
        <f t="shared" ca="1" si="1894"/>
        <v>2</v>
      </c>
      <c r="CP317" s="10">
        <f t="shared" ca="1" si="1894"/>
        <v>2</v>
      </c>
      <c r="CQ317" s="10">
        <f t="shared" ca="1" si="1894"/>
        <v>2</v>
      </c>
      <c r="CR317" s="10">
        <f t="shared" ca="1" si="1894"/>
        <v>2</v>
      </c>
      <c r="CS317" s="10">
        <f t="shared" ca="1" si="1894"/>
        <v>2</v>
      </c>
      <c r="CT317" s="10">
        <f t="shared" ca="1" si="1894"/>
        <v>1</v>
      </c>
      <c r="CU317" s="10">
        <f t="shared" ca="1" si="15"/>
        <v>1</v>
      </c>
      <c r="CV317" s="1">
        <f t="shared" ref="CV317:DE317" ca="1" si="1895">IF(AS317="Strongly Disagree",1,IF(AS317="Disagree",2,IF(AS317="Neutral",3,IF(AS317="Agree",4,IF(AS317="Strongly Agree",5)))))</f>
        <v>3</v>
      </c>
      <c r="CW317" s="1">
        <f t="shared" ca="1" si="1895"/>
        <v>1</v>
      </c>
      <c r="CX317" s="1">
        <f t="shared" ca="1" si="1895"/>
        <v>2</v>
      </c>
      <c r="CY317" s="1">
        <f t="shared" ca="1" si="1895"/>
        <v>1</v>
      </c>
      <c r="CZ317" s="1">
        <f t="shared" ca="1" si="1895"/>
        <v>1</v>
      </c>
      <c r="DA317" s="1">
        <f t="shared" ca="1" si="1895"/>
        <v>2</v>
      </c>
      <c r="DB317" s="1">
        <f t="shared" ca="1" si="1895"/>
        <v>1</v>
      </c>
      <c r="DC317" s="1">
        <f t="shared" ca="1" si="1895"/>
        <v>1</v>
      </c>
      <c r="DD317" s="1">
        <f t="shared" ca="1" si="1895"/>
        <v>2</v>
      </c>
      <c r="DE317" s="1">
        <f t="shared" ca="1" si="1895"/>
        <v>2</v>
      </c>
      <c r="DG317" s="1">
        <f t="shared" ca="1" si="17"/>
        <v>2</v>
      </c>
    </row>
    <row r="318" spans="1:111" ht="15">
      <c r="A318" s="8">
        <f ca="1">IFERROR(__xludf.DUMMYFUNCTION("""COMPUTED_VALUE"""),43816.6096983333)</f>
        <v>43816.609698333297</v>
      </c>
      <c r="B318" s="1" t="str">
        <f ca="1">IFERROR(__xludf.DUMMYFUNCTION("""COMPUTED_VALUE"""),"Yes")</f>
        <v>Yes</v>
      </c>
      <c r="C318" s="3" t="str">
        <f ca="1">IFERROR(__xludf.DUMMYFUNCTION("""COMPUTED_VALUE"""),"Sworn Officer")</f>
        <v>Sworn Officer</v>
      </c>
      <c r="D318" s="1" t="str">
        <f ca="1">IFERROR(__xludf.DUMMYFUNCTION("""COMPUTED_VALUE"""),"7-13 years")</f>
        <v>7-13 years</v>
      </c>
      <c r="E318" s="1" t="str">
        <f ca="1">IFERROR(__xludf.DUMMYFUNCTION("""COMPUTED_VALUE"""),"Quite a bit")</f>
        <v>Quite a bit</v>
      </c>
      <c r="F318" s="1" t="str">
        <f ca="1">IFERROR(__xludf.DUMMYFUNCTION("""COMPUTED_VALUE"""),"Yes")</f>
        <v>Yes</v>
      </c>
      <c r="G318" s="1" t="str">
        <f ca="1">IFERROR(__xludf.DUMMYFUNCTION("""COMPUTED_VALUE"""),"Sometimes")</f>
        <v>Sometimes</v>
      </c>
      <c r="H318" s="1" t="str">
        <f ca="1">IFERROR(__xludf.DUMMYFUNCTION("""COMPUTED_VALUE"""),"Moderately")</f>
        <v>Moderately</v>
      </c>
      <c r="I318" s="1" t="str">
        <f ca="1">IFERROR(__xludf.DUMMYFUNCTION("""COMPUTED_VALUE"""),"Yes")</f>
        <v>Yes</v>
      </c>
      <c r="J318" s="1" t="str">
        <f ca="1">IFERROR(__xludf.DUMMYFUNCTION("""COMPUTED_VALUE"""),"Yes")</f>
        <v>Yes</v>
      </c>
      <c r="K318" s="1" t="str">
        <f ca="1">IFERROR(__xludf.DUMMYFUNCTION("""COMPUTED_VALUE"""),"Rarely")</f>
        <v>Rarely</v>
      </c>
      <c r="L318" s="1" t="str">
        <f ca="1">IFERROR(__xludf.DUMMYFUNCTION("""COMPUTED_VALUE"""),"Disagree")</f>
        <v>Disagree</v>
      </c>
      <c r="M318" s="1" t="str">
        <f ca="1">IFERROR(__xludf.DUMMYFUNCTION("""COMPUTED_VALUE"""),"Neutral")</f>
        <v>Neutral</v>
      </c>
      <c r="N318" s="1" t="str">
        <f ca="1">IFERROR(__xludf.DUMMYFUNCTION("""COMPUTED_VALUE"""),"Not at all")</f>
        <v>Not at all</v>
      </c>
      <c r="O318" s="1" t="str">
        <f ca="1">IFERROR(__xludf.DUMMYFUNCTION("""COMPUTED_VALUE"""),"Neutral")</f>
        <v>Neutral</v>
      </c>
      <c r="P318" s="1" t="str">
        <f ca="1">IFERROR(__xludf.DUMMYFUNCTION("""COMPUTED_VALUE"""),"Quite a bit")</f>
        <v>Quite a bit</v>
      </c>
      <c r="Q318" s="1" t="str">
        <f ca="1">IFERROR(__xludf.DUMMYFUNCTION("""COMPUTED_VALUE"""),"Moderately")</f>
        <v>Moderately</v>
      </c>
      <c r="R318" s="1" t="str">
        <f ca="1">IFERROR(__xludf.DUMMYFUNCTION("""COMPUTED_VALUE"""),"Moderately")</f>
        <v>Moderately</v>
      </c>
      <c r="S318" s="1" t="str">
        <f ca="1">IFERROR(__xludf.DUMMYFUNCTION("""COMPUTED_VALUE"""),"Moderately")</f>
        <v>Moderately</v>
      </c>
      <c r="T318" s="1" t="str">
        <f ca="1">IFERROR(__xludf.DUMMYFUNCTION("""COMPUTED_VALUE"""),"Moderately")</f>
        <v>Moderately</v>
      </c>
      <c r="U318" s="1" t="str">
        <f ca="1">IFERROR(__xludf.DUMMYFUNCTION("""COMPUTED_VALUE"""),"Moderately")</f>
        <v>Moderately</v>
      </c>
      <c r="V318" s="1" t="str">
        <f ca="1">IFERROR(__xludf.DUMMYFUNCTION("""COMPUTED_VALUE"""),"A little bit")</f>
        <v>A little bit</v>
      </c>
      <c r="W318" s="1" t="str">
        <f ca="1">IFERROR(__xludf.DUMMYFUNCTION("""COMPUTED_VALUE"""),"Not at all")</f>
        <v>Not at all</v>
      </c>
      <c r="X318" s="1" t="str">
        <f ca="1">IFERROR(__xludf.DUMMYFUNCTION("""COMPUTED_VALUE"""),"A little bit")</f>
        <v>A little bit</v>
      </c>
      <c r="Y318" s="1" t="str">
        <f ca="1">IFERROR(__xludf.DUMMYFUNCTION("""COMPUTED_VALUE"""),"Quite a bit")</f>
        <v>Quite a bit</v>
      </c>
      <c r="Z318" s="1" t="str">
        <f ca="1">IFERROR(__xludf.DUMMYFUNCTION("""COMPUTED_VALUE"""),"Both")</f>
        <v>Both</v>
      </c>
      <c r="AA318" s="1" t="str">
        <f ca="1">IFERROR(__xludf.DUMMYFUNCTION("""COMPUTED_VALUE"""),"Quite a bit")</f>
        <v>Quite a bit</v>
      </c>
      <c r="AB318" s="1" t="str">
        <f ca="1">IFERROR(__xludf.DUMMYFUNCTION("""COMPUTED_VALUE"""),"Quite a bit")</f>
        <v>Quite a bit</v>
      </c>
      <c r="AC318" s="1" t="str">
        <f ca="1">IFERROR(__xludf.DUMMYFUNCTION("""COMPUTED_VALUE"""),"Quite a bit")</f>
        <v>Quite a bit</v>
      </c>
      <c r="AD318" s="1" t="str">
        <f ca="1">IFERROR(__xludf.DUMMYFUNCTION("""COMPUTED_VALUE"""),"Not at all")</f>
        <v>Not at all</v>
      </c>
      <c r="AE318" s="1" t="str">
        <f ca="1">IFERROR(__xludf.DUMMYFUNCTION("""COMPUTED_VALUE"""),"A little bit")</f>
        <v>A little bit</v>
      </c>
      <c r="AF318" s="1" t="str">
        <f ca="1">IFERROR(__xludf.DUMMYFUNCTION("""COMPUTED_VALUE"""),"Sometimes")</f>
        <v>Sometimes</v>
      </c>
      <c r="AG318" s="1" t="str">
        <f ca="1">IFERROR(__xludf.DUMMYFUNCTION("""COMPUTED_VALUE"""),"Sometimes")</f>
        <v>Sometimes</v>
      </c>
      <c r="AH318" s="1" t="str">
        <f ca="1">IFERROR(__xludf.DUMMYFUNCTION("""COMPUTED_VALUE"""),"Rarely")</f>
        <v>Rarely</v>
      </c>
      <c r="AI318" s="1" t="str">
        <f ca="1">IFERROR(__xludf.DUMMYFUNCTION("""COMPUTED_VALUE"""),"Often")</f>
        <v>Often</v>
      </c>
      <c r="AJ318" s="1" t="str">
        <f ca="1">IFERROR(__xludf.DUMMYFUNCTION("""COMPUTED_VALUE"""),"Sometimes")</f>
        <v>Sometimes</v>
      </c>
      <c r="AK318" s="1" t="str">
        <f ca="1">IFERROR(__xludf.DUMMYFUNCTION("""COMPUTED_VALUE"""),"Sometimes")</f>
        <v>Sometimes</v>
      </c>
      <c r="AL318" s="1" t="str">
        <f ca="1">IFERROR(__xludf.DUMMYFUNCTION("""COMPUTED_VALUE"""),"Sometimes")</f>
        <v>Sometimes</v>
      </c>
      <c r="AM318" s="1" t="str">
        <f ca="1">IFERROR(__xludf.DUMMYFUNCTION("""COMPUTED_VALUE"""),"Rarely")</f>
        <v>Rarely</v>
      </c>
      <c r="AN318" s="1" t="str">
        <f ca="1">IFERROR(__xludf.DUMMYFUNCTION("""COMPUTED_VALUE"""),"Rarely")</f>
        <v>Rarely</v>
      </c>
      <c r="AO318" s="1" t="str">
        <f ca="1">IFERROR(__xludf.DUMMYFUNCTION("""COMPUTED_VALUE"""),"Rarely")</f>
        <v>Rarely</v>
      </c>
      <c r="AP318" s="1" t="str">
        <f ca="1">IFERROR(__xludf.DUMMYFUNCTION("""COMPUTED_VALUE"""),"Sometimes")</f>
        <v>Sometimes</v>
      </c>
      <c r="AQ318" s="1" t="str">
        <f ca="1">IFERROR(__xludf.DUMMYFUNCTION("""COMPUTED_VALUE"""),"Rarely")</f>
        <v>Rarely</v>
      </c>
      <c r="AR318" s="1" t="str">
        <f ca="1">IFERROR(__xludf.DUMMYFUNCTION("""COMPUTED_VALUE"""),"Just After Stressful Events")</f>
        <v>Just After Stressful Events</v>
      </c>
      <c r="AS318" s="1" t="str">
        <f ca="1">IFERROR(__xludf.DUMMYFUNCTION("""COMPUTED_VALUE"""),"Neutral")</f>
        <v>Neutral</v>
      </c>
      <c r="AT318" s="1" t="str">
        <f ca="1">IFERROR(__xludf.DUMMYFUNCTION("""COMPUTED_VALUE"""),"Strongly Agree")</f>
        <v>Strongly Agree</v>
      </c>
      <c r="AU318" s="1" t="str">
        <f ca="1">IFERROR(__xludf.DUMMYFUNCTION("""COMPUTED_VALUE"""),"Agree")</f>
        <v>Agree</v>
      </c>
      <c r="AV318" s="1" t="str">
        <f ca="1">IFERROR(__xludf.DUMMYFUNCTION("""COMPUTED_VALUE"""),"Disagree")</f>
        <v>Disagree</v>
      </c>
      <c r="AW318" s="1" t="str">
        <f ca="1">IFERROR(__xludf.DUMMYFUNCTION("""COMPUTED_VALUE"""),"Agree")</f>
        <v>Agree</v>
      </c>
      <c r="AX318" s="1" t="str">
        <f ca="1">IFERROR(__xludf.DUMMYFUNCTION("""COMPUTED_VALUE"""),"Agree")</f>
        <v>Agree</v>
      </c>
      <c r="AY318" s="1" t="str">
        <f ca="1">IFERROR(__xludf.DUMMYFUNCTION("""COMPUTED_VALUE"""),"Strongly Agree")</f>
        <v>Strongly Agree</v>
      </c>
      <c r="AZ318" s="1" t="str">
        <f ca="1">IFERROR(__xludf.DUMMYFUNCTION("""COMPUTED_VALUE"""),"Neutral")</f>
        <v>Neutral</v>
      </c>
      <c r="BA318" s="1" t="str">
        <f ca="1">IFERROR(__xludf.DUMMYFUNCTION("""COMPUTED_VALUE"""),"Neutral")</f>
        <v>Neutral</v>
      </c>
      <c r="BB318" s="1" t="str">
        <f ca="1">IFERROR(__xludf.DUMMYFUNCTION("""COMPUTED_VALUE"""),"Agree")</f>
        <v>Agree</v>
      </c>
      <c r="BC318" s="1" t="str">
        <f ca="1">IFERROR(__xludf.DUMMYFUNCTION("""COMPUTED_VALUE"""),"Isolate Yourself, Join in Positive/ Healthy Family Activities, Participate in Healthy Recreation/Hobbies")</f>
        <v>Isolate Yourself, Join in Positive/ Healthy Family Activities, Participate in Healthy Recreation/Hobbies</v>
      </c>
      <c r="BD318" s="1" t="str">
        <f ca="1">IFERROR(__xludf.DUMMYFUNCTION("""COMPUTED_VALUE"""),"Never")</f>
        <v>Never</v>
      </c>
      <c r="BF318" s="1">
        <f t="shared" ca="1" si="0"/>
        <v>1</v>
      </c>
      <c r="BG318" s="7">
        <f t="shared" ca="1" si="1"/>
        <v>2</v>
      </c>
      <c r="BH318" s="1">
        <f t="shared" ca="1" si="2"/>
        <v>4</v>
      </c>
      <c r="BI318" s="10">
        <f t="shared" ca="1" si="3"/>
        <v>1</v>
      </c>
      <c r="BJ318" s="10">
        <f t="shared" ca="1" si="4"/>
        <v>3</v>
      </c>
      <c r="BK318" s="10">
        <f t="shared" ca="1" si="5"/>
        <v>3</v>
      </c>
      <c r="BL318" s="10">
        <f t="shared" ref="BL318:BM318" ca="1" si="1896">IF(I318="Yes",1,IF(I318="No",2))</f>
        <v>1</v>
      </c>
      <c r="BM318" s="10">
        <f t="shared" ca="1" si="1896"/>
        <v>1</v>
      </c>
      <c r="BN318" s="10">
        <f t="shared" ca="1" si="7"/>
        <v>2</v>
      </c>
      <c r="BO318" s="10">
        <f t="shared" ref="BO318:BP318" ca="1" si="1897">IF(L318="Strongly Disagree",1,IF(L318="Disagree",2,IF(L318="Neutral",3,IF(L318="Agree",4,IF(L318="Strongly Agree",5)))))</f>
        <v>2</v>
      </c>
      <c r="BP318" s="10">
        <f t="shared" ca="1" si="1897"/>
        <v>3</v>
      </c>
      <c r="BQ318" s="10">
        <f t="shared" ca="1" si="9"/>
        <v>1</v>
      </c>
      <c r="BR318" s="1">
        <f t="shared" ca="1" si="10"/>
        <v>3</v>
      </c>
      <c r="BS318" s="10">
        <f t="shared" ref="BS318:CB318" ca="1" si="1898">IF(P318="Not at all",1,IF(P318="A little bit",2,IF(P318="Moderately",3,IF(P318="Quite a bit",4,IF(P318="Extremely",5)))))</f>
        <v>4</v>
      </c>
      <c r="BT318" s="10">
        <f t="shared" ca="1" si="1898"/>
        <v>3</v>
      </c>
      <c r="BU318" s="10">
        <f t="shared" ca="1" si="1898"/>
        <v>3</v>
      </c>
      <c r="BV318" s="10">
        <f t="shared" ca="1" si="1898"/>
        <v>3</v>
      </c>
      <c r="BW318" s="10">
        <f t="shared" ca="1" si="1898"/>
        <v>3</v>
      </c>
      <c r="BX318" s="10">
        <f t="shared" ca="1" si="1898"/>
        <v>3</v>
      </c>
      <c r="BY318" s="10">
        <f t="shared" ca="1" si="1898"/>
        <v>2</v>
      </c>
      <c r="BZ318" s="10">
        <f t="shared" ca="1" si="1898"/>
        <v>1</v>
      </c>
      <c r="CA318" s="10">
        <f t="shared" ca="1" si="1898"/>
        <v>2</v>
      </c>
      <c r="CB318" s="10">
        <f t="shared" ca="1" si="1898"/>
        <v>4</v>
      </c>
      <c r="CC318" s="10">
        <f t="shared" ca="1" si="12"/>
        <v>3</v>
      </c>
      <c r="CD318" s="10">
        <f t="shared" ref="CD318:CH318" ca="1" si="1899">IF(AA318="Not at all",1,IF(AA318="A little bit",2,IF(AA318="Moderately",3,IF(AA318="Quite a bit",4,IF(AA318="Extremely",5)))))</f>
        <v>4</v>
      </c>
      <c r="CE318" s="10">
        <f t="shared" ca="1" si="1899"/>
        <v>4</v>
      </c>
      <c r="CF318" s="10">
        <f t="shared" ca="1" si="1899"/>
        <v>4</v>
      </c>
      <c r="CG318" s="10">
        <f t="shared" ca="1" si="1899"/>
        <v>1</v>
      </c>
      <c r="CH318" s="10">
        <f t="shared" ca="1" si="1899"/>
        <v>2</v>
      </c>
      <c r="CI318" s="10">
        <f t="shared" ref="CI318:CT318" ca="1" si="1900">IF(AF318="Never",1,IF(AF318="Rarely",2,IF(AF318="Sometimes",3,IF(AF318="Often",4,IF(AF318="Very Often",5)))))</f>
        <v>3</v>
      </c>
      <c r="CJ318" s="10">
        <f t="shared" ca="1" si="1900"/>
        <v>3</v>
      </c>
      <c r="CK318" s="10">
        <f t="shared" ca="1" si="1900"/>
        <v>2</v>
      </c>
      <c r="CL318" s="10">
        <f t="shared" ca="1" si="1900"/>
        <v>4</v>
      </c>
      <c r="CM318" s="10">
        <f t="shared" ca="1" si="1900"/>
        <v>3</v>
      </c>
      <c r="CN318" s="10">
        <f t="shared" ca="1" si="1900"/>
        <v>3</v>
      </c>
      <c r="CO318" s="10">
        <f t="shared" ca="1" si="1900"/>
        <v>3</v>
      </c>
      <c r="CP318" s="10">
        <f t="shared" ca="1" si="1900"/>
        <v>2</v>
      </c>
      <c r="CQ318" s="10">
        <f t="shared" ca="1" si="1900"/>
        <v>2</v>
      </c>
      <c r="CR318" s="10">
        <f t="shared" ca="1" si="1900"/>
        <v>2</v>
      </c>
      <c r="CS318" s="10">
        <f t="shared" ca="1" si="1900"/>
        <v>3</v>
      </c>
      <c r="CT318" s="10">
        <f t="shared" ca="1" si="1900"/>
        <v>2</v>
      </c>
      <c r="CU318" s="10">
        <f t="shared" ca="1" si="15"/>
        <v>2</v>
      </c>
      <c r="CV318" s="1">
        <f t="shared" ref="CV318:DE318" ca="1" si="1901">IF(AS318="Strongly Disagree",1,IF(AS318="Disagree",2,IF(AS318="Neutral",3,IF(AS318="Agree",4,IF(AS318="Strongly Agree",5)))))</f>
        <v>3</v>
      </c>
      <c r="CW318" s="1">
        <f t="shared" ca="1" si="1901"/>
        <v>5</v>
      </c>
      <c r="CX318" s="1">
        <f t="shared" ca="1" si="1901"/>
        <v>4</v>
      </c>
      <c r="CY318" s="1">
        <f t="shared" ca="1" si="1901"/>
        <v>2</v>
      </c>
      <c r="CZ318" s="1">
        <f t="shared" ca="1" si="1901"/>
        <v>4</v>
      </c>
      <c r="DA318" s="1">
        <f t="shared" ca="1" si="1901"/>
        <v>4</v>
      </c>
      <c r="DB318" s="1">
        <f t="shared" ca="1" si="1901"/>
        <v>5</v>
      </c>
      <c r="DC318" s="1">
        <f t="shared" ca="1" si="1901"/>
        <v>3</v>
      </c>
      <c r="DD318" s="1">
        <f t="shared" ca="1" si="1901"/>
        <v>3</v>
      </c>
      <c r="DE318" s="1">
        <f t="shared" ca="1" si="1901"/>
        <v>4</v>
      </c>
      <c r="DG318" s="1">
        <f t="shared" ca="1" si="17"/>
        <v>1</v>
      </c>
    </row>
    <row r="319" spans="1:111" ht="15">
      <c r="A319" s="8">
        <f ca="1">IFERROR(__xludf.DUMMYFUNCTION("""COMPUTED_VALUE"""),43816.6240097569)</f>
        <v>43816.624009756903</v>
      </c>
      <c r="B319" s="1" t="str">
        <f ca="1">IFERROR(__xludf.DUMMYFUNCTION("""COMPUTED_VALUE"""),"Yes")</f>
        <v>Yes</v>
      </c>
      <c r="C319" s="3" t="str">
        <f ca="1">IFERROR(__xludf.DUMMYFUNCTION("""COMPUTED_VALUE"""),"Sworn Officer")</f>
        <v>Sworn Officer</v>
      </c>
      <c r="D319" s="1" t="str">
        <f ca="1">IFERROR(__xludf.DUMMYFUNCTION("""COMPUTED_VALUE"""),"14-20 years")</f>
        <v>14-20 years</v>
      </c>
      <c r="E319" s="1" t="str">
        <f ca="1">IFERROR(__xludf.DUMMYFUNCTION("""COMPUTED_VALUE"""),"Moderately")</f>
        <v>Moderately</v>
      </c>
      <c r="F319" s="1" t="str">
        <f ca="1">IFERROR(__xludf.DUMMYFUNCTION("""COMPUTED_VALUE"""),"Yes")</f>
        <v>Yes</v>
      </c>
      <c r="G319" s="1" t="str">
        <f ca="1">IFERROR(__xludf.DUMMYFUNCTION("""COMPUTED_VALUE"""),"Rarely")</f>
        <v>Rarely</v>
      </c>
      <c r="H319" s="1" t="str">
        <f ca="1">IFERROR(__xludf.DUMMYFUNCTION("""COMPUTED_VALUE"""),"Moderately")</f>
        <v>Moderately</v>
      </c>
      <c r="I319" s="1" t="str">
        <f ca="1">IFERROR(__xludf.DUMMYFUNCTION("""COMPUTED_VALUE"""),"Yes")</f>
        <v>Yes</v>
      </c>
      <c r="J319" s="1" t="str">
        <f ca="1">IFERROR(__xludf.DUMMYFUNCTION("""COMPUTED_VALUE"""),"Yes")</f>
        <v>Yes</v>
      </c>
      <c r="K319" s="1" t="str">
        <f ca="1">IFERROR(__xludf.DUMMYFUNCTION("""COMPUTED_VALUE"""),"Rarely")</f>
        <v>Rarely</v>
      </c>
      <c r="L319" s="1" t="str">
        <f ca="1">IFERROR(__xludf.DUMMYFUNCTION("""COMPUTED_VALUE"""),"Agree")</f>
        <v>Agree</v>
      </c>
      <c r="M319" s="1" t="str">
        <f ca="1">IFERROR(__xludf.DUMMYFUNCTION("""COMPUTED_VALUE"""),"Neutral")</f>
        <v>Neutral</v>
      </c>
      <c r="N319" s="1" t="str">
        <f ca="1">IFERROR(__xludf.DUMMYFUNCTION("""COMPUTED_VALUE"""),"Moderately")</f>
        <v>Moderately</v>
      </c>
      <c r="O319" s="1" t="str">
        <f ca="1">IFERROR(__xludf.DUMMYFUNCTION("""COMPUTED_VALUE"""),"Neutral")</f>
        <v>Neutral</v>
      </c>
      <c r="P319" s="1" t="str">
        <f ca="1">IFERROR(__xludf.DUMMYFUNCTION("""COMPUTED_VALUE"""),"Quite a bit")</f>
        <v>Quite a bit</v>
      </c>
      <c r="Q319" s="1" t="str">
        <f ca="1">IFERROR(__xludf.DUMMYFUNCTION("""COMPUTED_VALUE"""),"Quite a bit")</f>
        <v>Quite a bit</v>
      </c>
      <c r="R319" s="1" t="str">
        <f ca="1">IFERROR(__xludf.DUMMYFUNCTION("""COMPUTED_VALUE"""),"Quite a bit")</f>
        <v>Quite a bit</v>
      </c>
      <c r="S319" s="1" t="str">
        <f ca="1">IFERROR(__xludf.DUMMYFUNCTION("""COMPUTED_VALUE"""),"Quite a bit")</f>
        <v>Quite a bit</v>
      </c>
      <c r="T319" s="1" t="str">
        <f ca="1">IFERROR(__xludf.DUMMYFUNCTION("""COMPUTED_VALUE"""),"Moderately")</f>
        <v>Moderately</v>
      </c>
      <c r="U319" s="1" t="str">
        <f ca="1">IFERROR(__xludf.DUMMYFUNCTION("""COMPUTED_VALUE"""),"Quite a bit")</f>
        <v>Quite a bit</v>
      </c>
      <c r="V319" s="1" t="str">
        <f ca="1">IFERROR(__xludf.DUMMYFUNCTION("""COMPUTED_VALUE"""),"Moderately")</f>
        <v>Moderately</v>
      </c>
      <c r="W319" s="1" t="str">
        <f ca="1">IFERROR(__xludf.DUMMYFUNCTION("""COMPUTED_VALUE"""),"Not at all")</f>
        <v>Not at all</v>
      </c>
      <c r="X319" s="1" t="str">
        <f ca="1">IFERROR(__xludf.DUMMYFUNCTION("""COMPUTED_VALUE"""),"A little bit")</f>
        <v>A little bit</v>
      </c>
      <c r="Y319" s="1" t="str">
        <f ca="1">IFERROR(__xludf.DUMMYFUNCTION("""COMPUTED_VALUE"""),"Extremely")</f>
        <v>Extremely</v>
      </c>
      <c r="Z319" s="1" t="str">
        <f ca="1">IFERROR(__xludf.DUMMYFUNCTION("""COMPUTED_VALUE"""),"Both")</f>
        <v>Both</v>
      </c>
      <c r="AA319" s="1" t="str">
        <f ca="1">IFERROR(__xludf.DUMMYFUNCTION("""COMPUTED_VALUE"""),"Quite a bit")</f>
        <v>Quite a bit</v>
      </c>
      <c r="AB319" s="1" t="str">
        <f ca="1">IFERROR(__xludf.DUMMYFUNCTION("""COMPUTED_VALUE"""),"Moderately")</f>
        <v>Moderately</v>
      </c>
      <c r="AC319" s="1" t="str">
        <f ca="1">IFERROR(__xludf.DUMMYFUNCTION("""COMPUTED_VALUE"""),"Moderately")</f>
        <v>Moderately</v>
      </c>
      <c r="AD319" s="1" t="str">
        <f ca="1">IFERROR(__xludf.DUMMYFUNCTION("""COMPUTED_VALUE"""),"A little bit")</f>
        <v>A little bit</v>
      </c>
      <c r="AE319" s="1" t="str">
        <f ca="1">IFERROR(__xludf.DUMMYFUNCTION("""COMPUTED_VALUE"""),"Not at all")</f>
        <v>Not at all</v>
      </c>
      <c r="AF319" s="1" t="str">
        <f ca="1">IFERROR(__xludf.DUMMYFUNCTION("""COMPUTED_VALUE"""),"Sometimes")</f>
        <v>Sometimes</v>
      </c>
      <c r="AG319" s="1" t="str">
        <f ca="1">IFERROR(__xludf.DUMMYFUNCTION("""COMPUTED_VALUE"""),"Sometimes")</f>
        <v>Sometimes</v>
      </c>
      <c r="AH319" s="1" t="str">
        <f ca="1">IFERROR(__xludf.DUMMYFUNCTION("""COMPUTED_VALUE"""),"Never")</f>
        <v>Never</v>
      </c>
      <c r="AI319" s="1" t="str">
        <f ca="1">IFERROR(__xludf.DUMMYFUNCTION("""COMPUTED_VALUE"""),"Sometimes")</f>
        <v>Sometimes</v>
      </c>
      <c r="AJ319" s="1" t="str">
        <f ca="1">IFERROR(__xludf.DUMMYFUNCTION("""COMPUTED_VALUE"""),"Rarely")</f>
        <v>Rarely</v>
      </c>
      <c r="AK319" s="1" t="str">
        <f ca="1">IFERROR(__xludf.DUMMYFUNCTION("""COMPUTED_VALUE"""),"Rarely")</f>
        <v>Rarely</v>
      </c>
      <c r="AL319" s="1" t="str">
        <f ca="1">IFERROR(__xludf.DUMMYFUNCTION("""COMPUTED_VALUE"""),"Rarely")</f>
        <v>Rarely</v>
      </c>
      <c r="AM319" s="1" t="str">
        <f ca="1">IFERROR(__xludf.DUMMYFUNCTION("""COMPUTED_VALUE"""),"Never")</f>
        <v>Never</v>
      </c>
      <c r="AN319" s="1" t="str">
        <f ca="1">IFERROR(__xludf.DUMMYFUNCTION("""COMPUTED_VALUE"""),"Rarely")</f>
        <v>Rarely</v>
      </c>
      <c r="AO319" s="1" t="str">
        <f ca="1">IFERROR(__xludf.DUMMYFUNCTION("""COMPUTED_VALUE"""),"Never")</f>
        <v>Never</v>
      </c>
      <c r="AP319" s="1" t="str">
        <f ca="1">IFERROR(__xludf.DUMMYFUNCTION("""COMPUTED_VALUE"""),"Never")</f>
        <v>Never</v>
      </c>
      <c r="AQ319" s="1" t="str">
        <f ca="1">IFERROR(__xludf.DUMMYFUNCTION("""COMPUTED_VALUE"""),"Never")</f>
        <v>Never</v>
      </c>
      <c r="AR319" s="1" t="str">
        <f ca="1">IFERROR(__xludf.DUMMYFUNCTION("""COMPUTED_VALUE"""),"Never")</f>
        <v>Never</v>
      </c>
      <c r="AS319" s="1" t="str">
        <f ca="1">IFERROR(__xludf.DUMMYFUNCTION("""COMPUTED_VALUE"""),"Strongly Disagree")</f>
        <v>Strongly Disagree</v>
      </c>
      <c r="AT319" s="1" t="str">
        <f ca="1">IFERROR(__xludf.DUMMYFUNCTION("""COMPUTED_VALUE"""),"Neutral")</f>
        <v>Neutral</v>
      </c>
      <c r="AU319" s="1" t="str">
        <f ca="1">IFERROR(__xludf.DUMMYFUNCTION("""COMPUTED_VALUE"""),"Agree")</f>
        <v>Agree</v>
      </c>
      <c r="AV319" s="1" t="str">
        <f ca="1">IFERROR(__xludf.DUMMYFUNCTION("""COMPUTED_VALUE"""),"Strongly Disagree")</f>
        <v>Strongly Disagree</v>
      </c>
      <c r="AW319" s="1" t="str">
        <f ca="1">IFERROR(__xludf.DUMMYFUNCTION("""COMPUTED_VALUE"""),"Neutral")</f>
        <v>Neutral</v>
      </c>
      <c r="AX319" s="1" t="str">
        <f ca="1">IFERROR(__xludf.DUMMYFUNCTION("""COMPUTED_VALUE"""),"Neutral")</f>
        <v>Neutral</v>
      </c>
      <c r="AY319" s="1" t="str">
        <f ca="1">IFERROR(__xludf.DUMMYFUNCTION("""COMPUTED_VALUE"""),"Agree")</f>
        <v>Agree</v>
      </c>
      <c r="AZ319" s="1" t="str">
        <f ca="1">IFERROR(__xludf.DUMMYFUNCTION("""COMPUTED_VALUE"""),"Neutral")</f>
        <v>Neutral</v>
      </c>
      <c r="BA319" s="1" t="str">
        <f ca="1">IFERROR(__xludf.DUMMYFUNCTION("""COMPUTED_VALUE"""),"Disagree")</f>
        <v>Disagree</v>
      </c>
      <c r="BB319" s="1" t="str">
        <f ca="1">IFERROR(__xludf.DUMMYFUNCTION("""COMPUTED_VALUE"""),"Strongly Disagree")</f>
        <v>Strongly Disagree</v>
      </c>
      <c r="BC319" s="1" t="str">
        <f ca="1">IFERROR(__xludf.DUMMYFUNCTION("""COMPUTED_VALUE"""),"Join in Positive/ Healthy Family Activities, Talk to others outside of the department about your hard shift, Participate in Healthy Recreation/Hobbies")</f>
        <v>Join in Positive/ Healthy Family Activities, Talk to others outside of the department about your hard shift, Participate in Healthy Recreation/Hobbies</v>
      </c>
      <c r="BD319" s="1" t="str">
        <f ca="1">IFERROR(__xludf.DUMMYFUNCTION("""COMPUTED_VALUE"""),"Never")</f>
        <v>Never</v>
      </c>
      <c r="BF319" s="1">
        <f t="shared" ca="1" si="0"/>
        <v>1</v>
      </c>
      <c r="BG319" s="7">
        <f t="shared" ca="1" si="1"/>
        <v>3</v>
      </c>
      <c r="BH319" s="1">
        <f t="shared" ca="1" si="2"/>
        <v>3</v>
      </c>
      <c r="BI319" s="10">
        <f t="shared" ca="1" si="3"/>
        <v>1</v>
      </c>
      <c r="BJ319" s="10">
        <f t="shared" ca="1" si="4"/>
        <v>2</v>
      </c>
      <c r="BK319" s="10">
        <f t="shared" ca="1" si="5"/>
        <v>3</v>
      </c>
      <c r="BL319" s="10">
        <f t="shared" ref="BL319:BM319" ca="1" si="1902">IF(I319="Yes",1,IF(I319="No",2))</f>
        <v>1</v>
      </c>
      <c r="BM319" s="10">
        <f t="shared" ca="1" si="1902"/>
        <v>1</v>
      </c>
      <c r="BN319" s="10">
        <f t="shared" ca="1" si="7"/>
        <v>2</v>
      </c>
      <c r="BO319" s="10">
        <f t="shared" ref="BO319:BP319" ca="1" si="1903">IF(L319="Strongly Disagree",1,IF(L319="Disagree",2,IF(L319="Neutral",3,IF(L319="Agree",4,IF(L319="Strongly Agree",5)))))</f>
        <v>4</v>
      </c>
      <c r="BP319" s="10">
        <f t="shared" ca="1" si="1903"/>
        <v>3</v>
      </c>
      <c r="BQ319" s="10">
        <f t="shared" ca="1" si="9"/>
        <v>3</v>
      </c>
      <c r="BR319" s="1">
        <f t="shared" ca="1" si="10"/>
        <v>3</v>
      </c>
      <c r="BS319" s="10">
        <f t="shared" ref="BS319:CB319" ca="1" si="1904">IF(P319="Not at all",1,IF(P319="A little bit",2,IF(P319="Moderately",3,IF(P319="Quite a bit",4,IF(P319="Extremely",5)))))</f>
        <v>4</v>
      </c>
      <c r="BT319" s="10">
        <f t="shared" ca="1" si="1904"/>
        <v>4</v>
      </c>
      <c r="BU319" s="10">
        <f t="shared" ca="1" si="1904"/>
        <v>4</v>
      </c>
      <c r="BV319" s="10">
        <f t="shared" ca="1" si="1904"/>
        <v>4</v>
      </c>
      <c r="BW319" s="10">
        <f t="shared" ca="1" si="1904"/>
        <v>3</v>
      </c>
      <c r="BX319" s="10">
        <f t="shared" ca="1" si="1904"/>
        <v>4</v>
      </c>
      <c r="BY319" s="10">
        <f t="shared" ca="1" si="1904"/>
        <v>3</v>
      </c>
      <c r="BZ319" s="10">
        <f t="shared" ca="1" si="1904"/>
        <v>1</v>
      </c>
      <c r="CA319" s="10">
        <f t="shared" ca="1" si="1904"/>
        <v>2</v>
      </c>
      <c r="CB319" s="10">
        <f t="shared" ca="1" si="1904"/>
        <v>5</v>
      </c>
      <c r="CC319" s="10">
        <f t="shared" ca="1" si="12"/>
        <v>3</v>
      </c>
      <c r="CD319" s="10">
        <f t="shared" ref="CD319:CH319" ca="1" si="1905">IF(AA319="Not at all",1,IF(AA319="A little bit",2,IF(AA319="Moderately",3,IF(AA319="Quite a bit",4,IF(AA319="Extremely",5)))))</f>
        <v>4</v>
      </c>
      <c r="CE319" s="10">
        <f t="shared" ca="1" si="1905"/>
        <v>3</v>
      </c>
      <c r="CF319" s="10">
        <f t="shared" ca="1" si="1905"/>
        <v>3</v>
      </c>
      <c r="CG319" s="10">
        <f t="shared" ca="1" si="1905"/>
        <v>2</v>
      </c>
      <c r="CH319" s="10">
        <f t="shared" ca="1" si="1905"/>
        <v>1</v>
      </c>
      <c r="CI319" s="10">
        <f t="shared" ref="CI319:CT319" ca="1" si="1906">IF(AF319="Never",1,IF(AF319="Rarely",2,IF(AF319="Sometimes",3,IF(AF319="Often",4,IF(AF319="Very Often",5)))))</f>
        <v>3</v>
      </c>
      <c r="CJ319" s="10">
        <f t="shared" ca="1" si="1906"/>
        <v>3</v>
      </c>
      <c r="CK319" s="10">
        <f t="shared" ca="1" si="1906"/>
        <v>1</v>
      </c>
      <c r="CL319" s="10">
        <f t="shared" ca="1" si="1906"/>
        <v>3</v>
      </c>
      <c r="CM319" s="10">
        <f t="shared" ca="1" si="1906"/>
        <v>2</v>
      </c>
      <c r="CN319" s="10">
        <f t="shared" ca="1" si="1906"/>
        <v>2</v>
      </c>
      <c r="CO319" s="10">
        <f t="shared" ca="1" si="1906"/>
        <v>2</v>
      </c>
      <c r="CP319" s="10">
        <f t="shared" ca="1" si="1906"/>
        <v>1</v>
      </c>
      <c r="CQ319" s="10">
        <f t="shared" ca="1" si="1906"/>
        <v>2</v>
      </c>
      <c r="CR319" s="10">
        <f t="shared" ca="1" si="1906"/>
        <v>1</v>
      </c>
      <c r="CS319" s="10">
        <f t="shared" ca="1" si="1906"/>
        <v>1</v>
      </c>
      <c r="CT319" s="10">
        <f t="shared" ca="1" si="1906"/>
        <v>1</v>
      </c>
      <c r="CU319" s="10">
        <f t="shared" ca="1" si="15"/>
        <v>1</v>
      </c>
      <c r="CV319" s="1">
        <f t="shared" ref="CV319:DE319" ca="1" si="1907">IF(AS319="Strongly Disagree",1,IF(AS319="Disagree",2,IF(AS319="Neutral",3,IF(AS319="Agree",4,IF(AS319="Strongly Agree",5)))))</f>
        <v>1</v>
      </c>
      <c r="CW319" s="1">
        <f t="shared" ca="1" si="1907"/>
        <v>3</v>
      </c>
      <c r="CX319" s="1">
        <f t="shared" ca="1" si="1907"/>
        <v>4</v>
      </c>
      <c r="CY319" s="1">
        <f t="shared" ca="1" si="1907"/>
        <v>1</v>
      </c>
      <c r="CZ319" s="1">
        <f t="shared" ca="1" si="1907"/>
        <v>3</v>
      </c>
      <c r="DA319" s="1">
        <f t="shared" ca="1" si="1907"/>
        <v>3</v>
      </c>
      <c r="DB319" s="1">
        <f t="shared" ca="1" si="1907"/>
        <v>4</v>
      </c>
      <c r="DC319" s="1">
        <f t="shared" ca="1" si="1907"/>
        <v>3</v>
      </c>
      <c r="DD319" s="1">
        <f t="shared" ca="1" si="1907"/>
        <v>2</v>
      </c>
      <c r="DE319" s="1">
        <f t="shared" ca="1" si="1907"/>
        <v>1</v>
      </c>
      <c r="DG319" s="1">
        <f t="shared" ca="1" si="17"/>
        <v>1</v>
      </c>
    </row>
    <row r="320" spans="1:111" ht="15">
      <c r="A320" s="8">
        <f ca="1">IFERROR(__xludf.DUMMYFUNCTION("""COMPUTED_VALUE"""),43816.6796553703)</f>
        <v>43816.679655370302</v>
      </c>
      <c r="B320" s="1" t="str">
        <f ca="1">IFERROR(__xludf.DUMMYFUNCTION("""COMPUTED_VALUE"""),"Yes")</f>
        <v>Yes</v>
      </c>
      <c r="C320" s="3" t="str">
        <f ca="1">IFERROR(__xludf.DUMMYFUNCTION("""COMPUTED_VALUE"""),"Sworn Officer")</f>
        <v>Sworn Officer</v>
      </c>
      <c r="D320" s="1" t="str">
        <f ca="1">IFERROR(__xludf.DUMMYFUNCTION("""COMPUTED_VALUE"""),"14-20 years")</f>
        <v>14-20 years</v>
      </c>
      <c r="E320" s="1" t="str">
        <f ca="1">IFERROR(__xludf.DUMMYFUNCTION("""COMPUTED_VALUE"""),"Moderately")</f>
        <v>Moderately</v>
      </c>
      <c r="F320" s="1" t="str">
        <f ca="1">IFERROR(__xludf.DUMMYFUNCTION("""COMPUTED_VALUE"""),"No")</f>
        <v>No</v>
      </c>
      <c r="G320" s="1" t="str">
        <f ca="1">IFERROR(__xludf.DUMMYFUNCTION("""COMPUTED_VALUE"""),"Rarely")</f>
        <v>Rarely</v>
      </c>
      <c r="H320" s="1" t="str">
        <f ca="1">IFERROR(__xludf.DUMMYFUNCTION("""COMPUTED_VALUE"""),"Moderately")</f>
        <v>Moderately</v>
      </c>
      <c r="I320" s="1" t="str">
        <f ca="1">IFERROR(__xludf.DUMMYFUNCTION("""COMPUTED_VALUE"""),"No")</f>
        <v>No</v>
      </c>
      <c r="J320" s="1" t="str">
        <f ca="1">IFERROR(__xludf.DUMMYFUNCTION("""COMPUTED_VALUE"""),"No")</f>
        <v>No</v>
      </c>
      <c r="K320" s="1" t="str">
        <f ca="1">IFERROR(__xludf.DUMMYFUNCTION("""COMPUTED_VALUE"""),"Sometimes")</f>
        <v>Sometimes</v>
      </c>
      <c r="L320" s="1" t="str">
        <f ca="1">IFERROR(__xludf.DUMMYFUNCTION("""COMPUTED_VALUE"""),"Disagree")</f>
        <v>Disagree</v>
      </c>
      <c r="M320" s="1" t="str">
        <f ca="1">IFERROR(__xludf.DUMMYFUNCTION("""COMPUTED_VALUE"""),"Disagree")</f>
        <v>Disagree</v>
      </c>
      <c r="N320" s="1" t="str">
        <f ca="1">IFERROR(__xludf.DUMMYFUNCTION("""COMPUTED_VALUE"""),"A little bit")</f>
        <v>A little bit</v>
      </c>
      <c r="O320" s="1" t="str">
        <f ca="1">IFERROR(__xludf.DUMMYFUNCTION("""COMPUTED_VALUE"""),"Strongly disagree")</f>
        <v>Strongly disagree</v>
      </c>
      <c r="P320" s="1" t="str">
        <f ca="1">IFERROR(__xludf.DUMMYFUNCTION("""COMPUTED_VALUE"""),"A little bit")</f>
        <v>A little bit</v>
      </c>
      <c r="Q320" s="1" t="str">
        <f ca="1">IFERROR(__xludf.DUMMYFUNCTION("""COMPUTED_VALUE"""),"Not at all")</f>
        <v>Not at all</v>
      </c>
      <c r="R320" s="1" t="str">
        <f ca="1">IFERROR(__xludf.DUMMYFUNCTION("""COMPUTED_VALUE"""),"Moderately")</f>
        <v>Moderately</v>
      </c>
      <c r="S320" s="1" t="str">
        <f ca="1">IFERROR(__xludf.DUMMYFUNCTION("""COMPUTED_VALUE"""),"A little bit")</f>
        <v>A little bit</v>
      </c>
      <c r="T320" s="1" t="str">
        <f ca="1">IFERROR(__xludf.DUMMYFUNCTION("""COMPUTED_VALUE"""),"Not at all")</f>
        <v>Not at all</v>
      </c>
      <c r="U320" s="1" t="str">
        <f ca="1">IFERROR(__xludf.DUMMYFUNCTION("""COMPUTED_VALUE"""),"A little bit")</f>
        <v>A little bit</v>
      </c>
      <c r="V320" s="1" t="str">
        <f ca="1">IFERROR(__xludf.DUMMYFUNCTION("""COMPUTED_VALUE"""),"Extremely")</f>
        <v>Extremely</v>
      </c>
      <c r="W320" s="1" t="str">
        <f ca="1">IFERROR(__xludf.DUMMYFUNCTION("""COMPUTED_VALUE"""),"Not at all")</f>
        <v>Not at all</v>
      </c>
      <c r="X320" s="1" t="str">
        <f ca="1">IFERROR(__xludf.DUMMYFUNCTION("""COMPUTED_VALUE"""),"Moderately")</f>
        <v>Moderately</v>
      </c>
      <c r="Y320" s="1" t="str">
        <f ca="1">IFERROR(__xludf.DUMMYFUNCTION("""COMPUTED_VALUE"""),"Extremely")</f>
        <v>Extremely</v>
      </c>
      <c r="Z320" s="1" t="str">
        <f ca="1">IFERROR(__xludf.DUMMYFUNCTION("""COMPUTED_VALUE"""),"Both")</f>
        <v>Both</v>
      </c>
      <c r="AA320" s="1" t="str">
        <f ca="1">IFERROR(__xludf.DUMMYFUNCTION("""COMPUTED_VALUE"""),"A little bit")</f>
        <v>A little bit</v>
      </c>
      <c r="AB320" s="1" t="str">
        <f ca="1">IFERROR(__xludf.DUMMYFUNCTION("""COMPUTED_VALUE"""),"A little bit")</f>
        <v>A little bit</v>
      </c>
      <c r="AC320" s="1" t="str">
        <f ca="1">IFERROR(__xludf.DUMMYFUNCTION("""COMPUTED_VALUE"""),"A little bit")</f>
        <v>A little bit</v>
      </c>
      <c r="AD320" s="1" t="str">
        <f ca="1">IFERROR(__xludf.DUMMYFUNCTION("""COMPUTED_VALUE"""),"Not at all")</f>
        <v>Not at all</v>
      </c>
      <c r="AE320" s="1" t="str">
        <f ca="1">IFERROR(__xludf.DUMMYFUNCTION("""COMPUTED_VALUE"""),"Not at all")</f>
        <v>Not at all</v>
      </c>
      <c r="AF320" s="1" t="str">
        <f ca="1">IFERROR(__xludf.DUMMYFUNCTION("""COMPUTED_VALUE"""),"Often")</f>
        <v>Often</v>
      </c>
      <c r="AG320" s="1" t="str">
        <f ca="1">IFERROR(__xludf.DUMMYFUNCTION("""COMPUTED_VALUE"""),"Very Often")</f>
        <v>Very Often</v>
      </c>
      <c r="AH320" s="1" t="str">
        <f ca="1">IFERROR(__xludf.DUMMYFUNCTION("""COMPUTED_VALUE"""),"Sometimes")</f>
        <v>Sometimes</v>
      </c>
      <c r="AI320" s="1" t="str">
        <f ca="1">IFERROR(__xludf.DUMMYFUNCTION("""COMPUTED_VALUE"""),"Often")</f>
        <v>Often</v>
      </c>
      <c r="AJ320" s="1" t="str">
        <f ca="1">IFERROR(__xludf.DUMMYFUNCTION("""COMPUTED_VALUE"""),"Very Often")</f>
        <v>Very Often</v>
      </c>
      <c r="AK320" s="1" t="str">
        <f ca="1">IFERROR(__xludf.DUMMYFUNCTION("""COMPUTED_VALUE"""),"Very Often")</f>
        <v>Very Often</v>
      </c>
      <c r="AL320" s="1" t="str">
        <f ca="1">IFERROR(__xludf.DUMMYFUNCTION("""COMPUTED_VALUE"""),"Very Often")</f>
        <v>Very Often</v>
      </c>
      <c r="AM320" s="1" t="str">
        <f ca="1">IFERROR(__xludf.DUMMYFUNCTION("""COMPUTED_VALUE"""),"Sometimes")</f>
        <v>Sometimes</v>
      </c>
      <c r="AN320" s="1" t="str">
        <f ca="1">IFERROR(__xludf.DUMMYFUNCTION("""COMPUTED_VALUE"""),"Sometimes")</f>
        <v>Sometimes</v>
      </c>
      <c r="AO320" s="1" t="str">
        <f ca="1">IFERROR(__xludf.DUMMYFUNCTION("""COMPUTED_VALUE"""),"Rarely")</f>
        <v>Rarely</v>
      </c>
      <c r="AP320" s="1" t="str">
        <f ca="1">IFERROR(__xludf.DUMMYFUNCTION("""COMPUTED_VALUE"""),"Sometimes")</f>
        <v>Sometimes</v>
      </c>
      <c r="AQ320" s="1" t="str">
        <f ca="1">IFERROR(__xludf.DUMMYFUNCTION("""COMPUTED_VALUE"""),"Rarely")</f>
        <v>Rarely</v>
      </c>
      <c r="AR320" s="1" t="str">
        <f ca="1">IFERROR(__xludf.DUMMYFUNCTION("""COMPUTED_VALUE"""),"Never")</f>
        <v>Never</v>
      </c>
      <c r="AS320" s="1" t="str">
        <f ca="1">IFERROR(__xludf.DUMMYFUNCTION("""COMPUTED_VALUE"""),"Strongly Disagree")</f>
        <v>Strongly Disagree</v>
      </c>
      <c r="AT320" s="1" t="str">
        <f ca="1">IFERROR(__xludf.DUMMYFUNCTION("""COMPUTED_VALUE"""),"Disagree")</f>
        <v>Disagree</v>
      </c>
      <c r="AU320" s="1" t="str">
        <f ca="1">IFERROR(__xludf.DUMMYFUNCTION("""COMPUTED_VALUE"""),"Strongly Agree")</f>
        <v>Strongly Agree</v>
      </c>
      <c r="AV320" s="1" t="str">
        <f ca="1">IFERROR(__xludf.DUMMYFUNCTION("""COMPUTED_VALUE"""),"Strongly Disagree")</f>
        <v>Strongly Disagree</v>
      </c>
      <c r="AW320" s="1" t="str">
        <f ca="1">IFERROR(__xludf.DUMMYFUNCTION("""COMPUTED_VALUE"""),"Strongly Agree")</f>
        <v>Strongly Agree</v>
      </c>
      <c r="AX320" s="1" t="str">
        <f ca="1">IFERROR(__xludf.DUMMYFUNCTION("""COMPUTED_VALUE"""),"Neutral")</f>
        <v>Neutral</v>
      </c>
      <c r="AY320" s="1" t="str">
        <f ca="1">IFERROR(__xludf.DUMMYFUNCTION("""COMPUTED_VALUE"""),"Neutral")</f>
        <v>Neutral</v>
      </c>
      <c r="AZ320" s="1" t="str">
        <f ca="1">IFERROR(__xludf.DUMMYFUNCTION("""COMPUTED_VALUE"""),"Strongly Disagree")</f>
        <v>Strongly Disagree</v>
      </c>
      <c r="BA320" s="1" t="str">
        <f ca="1">IFERROR(__xludf.DUMMYFUNCTION("""COMPUTED_VALUE"""),"Agree")</f>
        <v>Agree</v>
      </c>
      <c r="BB320" s="1" t="str">
        <f ca="1">IFERROR(__xludf.DUMMYFUNCTION("""COMPUTED_VALUE"""),"Agree")</f>
        <v>Agree</v>
      </c>
      <c r="BC320" s="1" t="str">
        <f ca="1">IFERROR(__xludf.DUMMYFUNCTION("""COMPUTED_VALUE"""),"Isolate Yourself")</f>
        <v>Isolate Yourself</v>
      </c>
      <c r="BD320" s="1" t="str">
        <f ca="1">IFERROR(__xludf.DUMMYFUNCTION("""COMPUTED_VALUE"""),"Never")</f>
        <v>Never</v>
      </c>
      <c r="BF320" s="1">
        <f t="shared" ca="1" si="0"/>
        <v>1</v>
      </c>
      <c r="BG320" s="7">
        <f t="shared" ca="1" si="1"/>
        <v>3</v>
      </c>
      <c r="BH320" s="1">
        <f t="shared" ca="1" si="2"/>
        <v>3</v>
      </c>
      <c r="BI320" s="10">
        <f t="shared" ca="1" si="3"/>
        <v>2</v>
      </c>
      <c r="BJ320" s="10">
        <f t="shared" ca="1" si="4"/>
        <v>2</v>
      </c>
      <c r="BK320" s="10">
        <f t="shared" ca="1" si="5"/>
        <v>3</v>
      </c>
      <c r="BL320" s="10">
        <f t="shared" ref="BL320:BM320" ca="1" si="1908">IF(I320="Yes",1,IF(I320="No",2))</f>
        <v>2</v>
      </c>
      <c r="BM320" s="10">
        <f t="shared" ca="1" si="1908"/>
        <v>2</v>
      </c>
      <c r="BN320" s="10">
        <f t="shared" ca="1" si="7"/>
        <v>3</v>
      </c>
      <c r="BO320" s="10">
        <f t="shared" ref="BO320:BP320" ca="1" si="1909">IF(L320="Strongly Disagree",1,IF(L320="Disagree",2,IF(L320="Neutral",3,IF(L320="Agree",4,IF(L320="Strongly Agree",5)))))</f>
        <v>2</v>
      </c>
      <c r="BP320" s="10">
        <f t="shared" ca="1" si="1909"/>
        <v>2</v>
      </c>
      <c r="BQ320" s="10">
        <f t="shared" ca="1" si="9"/>
        <v>2</v>
      </c>
      <c r="BR320" s="1">
        <f t="shared" ca="1" si="10"/>
        <v>1</v>
      </c>
      <c r="BS320" s="10">
        <f t="shared" ref="BS320:CB320" ca="1" si="1910">IF(P320="Not at all",1,IF(P320="A little bit",2,IF(P320="Moderately",3,IF(P320="Quite a bit",4,IF(P320="Extremely",5)))))</f>
        <v>2</v>
      </c>
      <c r="BT320" s="10">
        <f t="shared" ca="1" si="1910"/>
        <v>1</v>
      </c>
      <c r="BU320" s="10">
        <f t="shared" ca="1" si="1910"/>
        <v>3</v>
      </c>
      <c r="BV320" s="10">
        <f t="shared" ca="1" si="1910"/>
        <v>2</v>
      </c>
      <c r="BW320" s="10">
        <f t="shared" ca="1" si="1910"/>
        <v>1</v>
      </c>
      <c r="BX320" s="10">
        <f t="shared" ca="1" si="1910"/>
        <v>2</v>
      </c>
      <c r="BY320" s="10">
        <f t="shared" ca="1" si="1910"/>
        <v>5</v>
      </c>
      <c r="BZ320" s="10">
        <f t="shared" ca="1" si="1910"/>
        <v>1</v>
      </c>
      <c r="CA320" s="10">
        <f t="shared" ca="1" si="1910"/>
        <v>3</v>
      </c>
      <c r="CB320" s="10">
        <f t="shared" ca="1" si="1910"/>
        <v>5</v>
      </c>
      <c r="CC320" s="10">
        <f t="shared" ca="1" si="12"/>
        <v>3</v>
      </c>
      <c r="CD320" s="10">
        <f t="shared" ref="CD320:CH320" ca="1" si="1911">IF(AA320="Not at all",1,IF(AA320="A little bit",2,IF(AA320="Moderately",3,IF(AA320="Quite a bit",4,IF(AA320="Extremely",5)))))</f>
        <v>2</v>
      </c>
      <c r="CE320" s="10">
        <f t="shared" ca="1" si="1911"/>
        <v>2</v>
      </c>
      <c r="CF320" s="10">
        <f t="shared" ca="1" si="1911"/>
        <v>2</v>
      </c>
      <c r="CG320" s="10">
        <f t="shared" ca="1" si="1911"/>
        <v>1</v>
      </c>
      <c r="CH320" s="10">
        <f t="shared" ca="1" si="1911"/>
        <v>1</v>
      </c>
      <c r="CI320" s="10">
        <f t="shared" ref="CI320:CT320" ca="1" si="1912">IF(AF320="Never",1,IF(AF320="Rarely",2,IF(AF320="Sometimes",3,IF(AF320="Often",4,IF(AF320="Very Often",5)))))</f>
        <v>4</v>
      </c>
      <c r="CJ320" s="10">
        <f t="shared" ca="1" si="1912"/>
        <v>5</v>
      </c>
      <c r="CK320" s="10">
        <f t="shared" ca="1" si="1912"/>
        <v>3</v>
      </c>
      <c r="CL320" s="10">
        <f t="shared" ca="1" si="1912"/>
        <v>4</v>
      </c>
      <c r="CM320" s="10">
        <f t="shared" ca="1" si="1912"/>
        <v>5</v>
      </c>
      <c r="CN320" s="10">
        <f t="shared" ca="1" si="1912"/>
        <v>5</v>
      </c>
      <c r="CO320" s="10">
        <f t="shared" ca="1" si="1912"/>
        <v>5</v>
      </c>
      <c r="CP320" s="10">
        <f t="shared" ca="1" si="1912"/>
        <v>3</v>
      </c>
      <c r="CQ320" s="10">
        <f t="shared" ca="1" si="1912"/>
        <v>3</v>
      </c>
      <c r="CR320" s="10">
        <f t="shared" ca="1" si="1912"/>
        <v>2</v>
      </c>
      <c r="CS320" s="10">
        <f t="shared" ca="1" si="1912"/>
        <v>3</v>
      </c>
      <c r="CT320" s="10">
        <f t="shared" ca="1" si="1912"/>
        <v>2</v>
      </c>
      <c r="CU320" s="10">
        <f t="shared" ca="1" si="15"/>
        <v>1</v>
      </c>
      <c r="CV320" s="1">
        <f t="shared" ref="CV320:DE320" ca="1" si="1913">IF(AS320="Strongly Disagree",1,IF(AS320="Disagree",2,IF(AS320="Neutral",3,IF(AS320="Agree",4,IF(AS320="Strongly Agree",5)))))</f>
        <v>1</v>
      </c>
      <c r="CW320" s="1">
        <f t="shared" ca="1" si="1913"/>
        <v>2</v>
      </c>
      <c r="CX320" s="1">
        <f t="shared" ca="1" si="1913"/>
        <v>5</v>
      </c>
      <c r="CY320" s="1">
        <f t="shared" ca="1" si="1913"/>
        <v>1</v>
      </c>
      <c r="CZ320" s="1">
        <f t="shared" ca="1" si="1913"/>
        <v>5</v>
      </c>
      <c r="DA320" s="1">
        <f t="shared" ca="1" si="1913"/>
        <v>3</v>
      </c>
      <c r="DB320" s="1">
        <f t="shared" ca="1" si="1913"/>
        <v>3</v>
      </c>
      <c r="DC320" s="1">
        <f t="shared" ca="1" si="1913"/>
        <v>1</v>
      </c>
      <c r="DD320" s="1">
        <f t="shared" ca="1" si="1913"/>
        <v>4</v>
      </c>
      <c r="DE320" s="1">
        <f t="shared" ca="1" si="1913"/>
        <v>4</v>
      </c>
      <c r="DG320" s="1">
        <f t="shared" ca="1" si="17"/>
        <v>1</v>
      </c>
    </row>
    <row r="321" spans="1:111" ht="15">
      <c r="A321" s="8">
        <f ca="1">IFERROR(__xludf.DUMMYFUNCTION("""COMPUTED_VALUE"""),43816.7073132291)</f>
        <v>43816.707313229097</v>
      </c>
      <c r="B321" s="1" t="str">
        <f ca="1">IFERROR(__xludf.DUMMYFUNCTION("""COMPUTED_VALUE"""),"Yes")</f>
        <v>Yes</v>
      </c>
      <c r="C321" s="3" t="str">
        <f ca="1">IFERROR(__xludf.DUMMYFUNCTION("""COMPUTED_VALUE"""),"Sworn Officer")</f>
        <v>Sworn Officer</v>
      </c>
      <c r="D321" s="1" t="str">
        <f ca="1">IFERROR(__xludf.DUMMYFUNCTION("""COMPUTED_VALUE"""),"1-6 years")</f>
        <v>1-6 years</v>
      </c>
      <c r="E321" s="1" t="str">
        <f ca="1">IFERROR(__xludf.DUMMYFUNCTION("""COMPUTED_VALUE"""),"Moderately")</f>
        <v>Moderately</v>
      </c>
      <c r="F321" s="1" t="str">
        <f ca="1">IFERROR(__xludf.DUMMYFUNCTION("""COMPUTED_VALUE"""),"Yes")</f>
        <v>Yes</v>
      </c>
      <c r="G321" s="1" t="str">
        <f ca="1">IFERROR(__xludf.DUMMYFUNCTION("""COMPUTED_VALUE"""),"Rarely")</f>
        <v>Rarely</v>
      </c>
      <c r="H321" s="1" t="str">
        <f ca="1">IFERROR(__xludf.DUMMYFUNCTION("""COMPUTED_VALUE"""),"Moderately")</f>
        <v>Moderately</v>
      </c>
      <c r="I321" s="1" t="str">
        <f ca="1">IFERROR(__xludf.DUMMYFUNCTION("""COMPUTED_VALUE"""),"Yes")</f>
        <v>Yes</v>
      </c>
      <c r="J321" s="1" t="str">
        <f ca="1">IFERROR(__xludf.DUMMYFUNCTION("""COMPUTED_VALUE"""),"Yes")</f>
        <v>Yes</v>
      </c>
      <c r="K321" s="1" t="str">
        <f ca="1">IFERROR(__xludf.DUMMYFUNCTION("""COMPUTED_VALUE"""),"Rarely")</f>
        <v>Rarely</v>
      </c>
      <c r="L321" s="1" t="str">
        <f ca="1">IFERROR(__xludf.DUMMYFUNCTION("""COMPUTED_VALUE"""),"Agree")</f>
        <v>Agree</v>
      </c>
      <c r="M321" s="1" t="str">
        <f ca="1">IFERROR(__xludf.DUMMYFUNCTION("""COMPUTED_VALUE"""),"Agree")</f>
        <v>Agree</v>
      </c>
      <c r="N321" s="1" t="str">
        <f ca="1">IFERROR(__xludf.DUMMYFUNCTION("""COMPUTED_VALUE"""),"A little bit")</f>
        <v>A little bit</v>
      </c>
      <c r="O321" s="1" t="str">
        <f ca="1">IFERROR(__xludf.DUMMYFUNCTION("""COMPUTED_VALUE"""),"Agree")</f>
        <v>Agree</v>
      </c>
      <c r="P321" s="1" t="str">
        <f ca="1">IFERROR(__xludf.DUMMYFUNCTION("""COMPUTED_VALUE"""),"Moderately")</f>
        <v>Moderately</v>
      </c>
      <c r="Q321" s="1" t="str">
        <f ca="1">IFERROR(__xludf.DUMMYFUNCTION("""COMPUTED_VALUE"""),"A little bit")</f>
        <v>A little bit</v>
      </c>
      <c r="R321" s="1" t="str">
        <f ca="1">IFERROR(__xludf.DUMMYFUNCTION("""COMPUTED_VALUE"""),"A little bit")</f>
        <v>A little bit</v>
      </c>
      <c r="S321" s="1" t="str">
        <f ca="1">IFERROR(__xludf.DUMMYFUNCTION("""COMPUTED_VALUE"""),"Moderately")</f>
        <v>Moderately</v>
      </c>
      <c r="T321" s="1" t="str">
        <f ca="1">IFERROR(__xludf.DUMMYFUNCTION("""COMPUTED_VALUE"""),"Moderately")</f>
        <v>Moderately</v>
      </c>
      <c r="U321" s="1" t="str">
        <f ca="1">IFERROR(__xludf.DUMMYFUNCTION("""COMPUTED_VALUE"""),"Quite a bit")</f>
        <v>Quite a bit</v>
      </c>
      <c r="V321" s="1" t="str">
        <f ca="1">IFERROR(__xludf.DUMMYFUNCTION("""COMPUTED_VALUE"""),"Quite a bit")</f>
        <v>Quite a bit</v>
      </c>
      <c r="W321" s="1" t="str">
        <f ca="1">IFERROR(__xludf.DUMMYFUNCTION("""COMPUTED_VALUE"""),"A little bit")</f>
        <v>A little bit</v>
      </c>
      <c r="X321" s="1" t="str">
        <f ca="1">IFERROR(__xludf.DUMMYFUNCTION("""COMPUTED_VALUE"""),"A little bit")</f>
        <v>A little bit</v>
      </c>
      <c r="Y321" s="1" t="str">
        <f ca="1">IFERROR(__xludf.DUMMYFUNCTION("""COMPUTED_VALUE"""),"")</f>
        <v/>
      </c>
      <c r="Z321" s="1" t="str">
        <f ca="1">IFERROR(__xludf.DUMMYFUNCTION("""COMPUTED_VALUE"""),"Positively")</f>
        <v>Positively</v>
      </c>
      <c r="AA321" s="1" t="str">
        <f ca="1">IFERROR(__xludf.DUMMYFUNCTION("""COMPUTED_VALUE"""),"A little bit")</f>
        <v>A little bit</v>
      </c>
      <c r="AB321" s="1" t="str">
        <f ca="1">IFERROR(__xludf.DUMMYFUNCTION("""COMPUTED_VALUE"""),"A little bit")</f>
        <v>A little bit</v>
      </c>
      <c r="AC321" s="1" t="str">
        <f ca="1">IFERROR(__xludf.DUMMYFUNCTION("""COMPUTED_VALUE"""),"A little bit")</f>
        <v>A little bit</v>
      </c>
      <c r="AD321" s="1" t="str">
        <f ca="1">IFERROR(__xludf.DUMMYFUNCTION("""COMPUTED_VALUE"""),"A little bit")</f>
        <v>A little bit</v>
      </c>
      <c r="AE321" s="1" t="str">
        <f ca="1">IFERROR(__xludf.DUMMYFUNCTION("""COMPUTED_VALUE"""),"Not at all")</f>
        <v>Not at all</v>
      </c>
      <c r="AF321" s="1" t="str">
        <f ca="1">IFERROR(__xludf.DUMMYFUNCTION("""COMPUTED_VALUE"""),"Often")</f>
        <v>Often</v>
      </c>
      <c r="AG321" s="1" t="str">
        <f ca="1">IFERROR(__xludf.DUMMYFUNCTION("""COMPUTED_VALUE"""),"Never")</f>
        <v>Never</v>
      </c>
      <c r="AH321" s="1" t="str">
        <f ca="1">IFERROR(__xludf.DUMMYFUNCTION("""COMPUTED_VALUE"""),"Never")</f>
        <v>Never</v>
      </c>
      <c r="AI321" s="1" t="str">
        <f ca="1">IFERROR(__xludf.DUMMYFUNCTION("""COMPUTED_VALUE"""),"Often")</f>
        <v>Often</v>
      </c>
      <c r="AJ321" s="1" t="str">
        <f ca="1">IFERROR(__xludf.DUMMYFUNCTION("""COMPUTED_VALUE"""),"Sometimes")</f>
        <v>Sometimes</v>
      </c>
      <c r="AK321" s="1" t="str">
        <f ca="1">IFERROR(__xludf.DUMMYFUNCTION("""COMPUTED_VALUE"""),"Sometimes")</f>
        <v>Sometimes</v>
      </c>
      <c r="AL321" s="1" t="str">
        <f ca="1">IFERROR(__xludf.DUMMYFUNCTION("""COMPUTED_VALUE"""),"Rarely")</f>
        <v>Rarely</v>
      </c>
      <c r="AM321" s="1" t="str">
        <f ca="1">IFERROR(__xludf.DUMMYFUNCTION("""COMPUTED_VALUE"""),"Rarely")</f>
        <v>Rarely</v>
      </c>
      <c r="AN321" s="1" t="str">
        <f ca="1">IFERROR(__xludf.DUMMYFUNCTION("""COMPUTED_VALUE"""),"Often")</f>
        <v>Often</v>
      </c>
      <c r="AO321" s="1" t="str">
        <f ca="1">IFERROR(__xludf.DUMMYFUNCTION("""COMPUTED_VALUE"""),"Sometimes")</f>
        <v>Sometimes</v>
      </c>
      <c r="AP321" s="1" t="str">
        <f ca="1">IFERROR(__xludf.DUMMYFUNCTION("""COMPUTED_VALUE"""),"Sometimes")</f>
        <v>Sometimes</v>
      </c>
      <c r="AQ321" s="1" t="str">
        <f ca="1">IFERROR(__xludf.DUMMYFUNCTION("""COMPUTED_VALUE"""),"Never")</f>
        <v>Never</v>
      </c>
      <c r="AR321" s="1" t="str">
        <f ca="1">IFERROR(__xludf.DUMMYFUNCTION("""COMPUTED_VALUE"""),"Never")</f>
        <v>Never</v>
      </c>
      <c r="AS321" s="1" t="str">
        <f ca="1">IFERROR(__xludf.DUMMYFUNCTION("""COMPUTED_VALUE"""),"Strongly Disagree")</f>
        <v>Strongly Disagree</v>
      </c>
      <c r="AT321" s="1" t="str">
        <f ca="1">IFERROR(__xludf.DUMMYFUNCTION("""COMPUTED_VALUE"""),"Disagree")</f>
        <v>Disagree</v>
      </c>
      <c r="AU321" s="1" t="str">
        <f ca="1">IFERROR(__xludf.DUMMYFUNCTION("""COMPUTED_VALUE"""),"Neutral")</f>
        <v>Neutral</v>
      </c>
      <c r="AV321" s="1" t="str">
        <f ca="1">IFERROR(__xludf.DUMMYFUNCTION("""COMPUTED_VALUE"""),"Disagree")</f>
        <v>Disagree</v>
      </c>
      <c r="AW321" s="1" t="str">
        <f ca="1">IFERROR(__xludf.DUMMYFUNCTION("""COMPUTED_VALUE"""),"Agree")</f>
        <v>Agree</v>
      </c>
      <c r="AX321" s="1" t="str">
        <f ca="1">IFERROR(__xludf.DUMMYFUNCTION("""COMPUTED_VALUE"""),"Agree")</f>
        <v>Agree</v>
      </c>
      <c r="AY321" s="1" t="str">
        <f ca="1">IFERROR(__xludf.DUMMYFUNCTION("""COMPUTED_VALUE"""),"Agree")</f>
        <v>Agree</v>
      </c>
      <c r="AZ321" s="1" t="str">
        <f ca="1">IFERROR(__xludf.DUMMYFUNCTION("""COMPUTED_VALUE"""),"Disagree")</f>
        <v>Disagree</v>
      </c>
      <c r="BA321" s="1" t="str">
        <f ca="1">IFERROR(__xludf.DUMMYFUNCTION("""COMPUTED_VALUE"""),"Neutral")</f>
        <v>Neutral</v>
      </c>
      <c r="BB321" s="1" t="str">
        <f ca="1">IFERROR(__xludf.DUMMYFUNCTION("""COMPUTED_VALUE"""),"Agree")</f>
        <v>Agree</v>
      </c>
      <c r="BC321" s="1" t="str">
        <f ca="1">IFERROR(__xludf.DUMMYFUNCTION("""COMPUTED_VALUE"""),"Drinking Alcohol (4 or more drinks), Isolate Yourself, Join in Positive/ Healthy Family Activities, Exercise, Talk to others outside of the department about your hard shift")</f>
        <v>Drinking Alcohol (4 or more drinks), Isolate Yourself, Join in Positive/ Healthy Family Activities, Exercise, Talk to others outside of the department about your hard shift</v>
      </c>
      <c r="BD321" s="1" t="str">
        <f ca="1">IFERROR(__xludf.DUMMYFUNCTION("""COMPUTED_VALUE"""),"Never")</f>
        <v>Never</v>
      </c>
      <c r="BF321" s="1">
        <f t="shared" ca="1" si="0"/>
        <v>1</v>
      </c>
      <c r="BG321" s="7">
        <f t="shared" ca="1" si="1"/>
        <v>1</v>
      </c>
      <c r="BH321" s="1">
        <f t="shared" ca="1" si="2"/>
        <v>3</v>
      </c>
      <c r="BI321" s="10">
        <f t="shared" ca="1" si="3"/>
        <v>1</v>
      </c>
      <c r="BJ321" s="10">
        <f t="shared" ca="1" si="4"/>
        <v>2</v>
      </c>
      <c r="BK321" s="10">
        <f t="shared" ca="1" si="5"/>
        <v>3</v>
      </c>
      <c r="BL321" s="10">
        <f t="shared" ref="BL321:BM321" ca="1" si="1914">IF(I321="Yes",1,IF(I321="No",2))</f>
        <v>1</v>
      </c>
      <c r="BM321" s="10">
        <f t="shared" ca="1" si="1914"/>
        <v>1</v>
      </c>
      <c r="BN321" s="10">
        <f t="shared" ca="1" si="7"/>
        <v>2</v>
      </c>
      <c r="BO321" s="10">
        <f t="shared" ref="BO321:BP321" ca="1" si="1915">IF(L321="Strongly Disagree",1,IF(L321="Disagree",2,IF(L321="Neutral",3,IF(L321="Agree",4,IF(L321="Strongly Agree",5)))))</f>
        <v>4</v>
      </c>
      <c r="BP321" s="10">
        <f t="shared" ca="1" si="1915"/>
        <v>4</v>
      </c>
      <c r="BQ321" s="10">
        <f t="shared" ca="1" si="9"/>
        <v>2</v>
      </c>
      <c r="BR321" s="1">
        <f t="shared" ca="1" si="10"/>
        <v>4</v>
      </c>
      <c r="BS321" s="10">
        <f t="shared" ref="BS321:CB321" ca="1" si="1916">IF(P321="Not at all",1,IF(P321="A little bit",2,IF(P321="Moderately",3,IF(P321="Quite a bit",4,IF(P321="Extremely",5)))))</f>
        <v>3</v>
      </c>
      <c r="BT321" s="10">
        <f t="shared" ca="1" si="1916"/>
        <v>2</v>
      </c>
      <c r="BU321" s="10">
        <f t="shared" ca="1" si="1916"/>
        <v>2</v>
      </c>
      <c r="BV321" s="10">
        <f t="shared" ca="1" si="1916"/>
        <v>3</v>
      </c>
      <c r="BW321" s="10">
        <f t="shared" ca="1" si="1916"/>
        <v>3</v>
      </c>
      <c r="BX321" s="10">
        <f t="shared" ca="1" si="1916"/>
        <v>4</v>
      </c>
      <c r="BY321" s="10">
        <f t="shared" ca="1" si="1916"/>
        <v>4</v>
      </c>
      <c r="BZ321" s="10">
        <f t="shared" ca="1" si="1916"/>
        <v>2</v>
      </c>
      <c r="CA321" s="10">
        <f t="shared" ca="1" si="1916"/>
        <v>2</v>
      </c>
      <c r="CB321" s="10" t="b">
        <f t="shared" ca="1" si="1916"/>
        <v>0</v>
      </c>
      <c r="CC321" s="10">
        <f t="shared" ca="1" si="12"/>
        <v>2</v>
      </c>
      <c r="CD321" s="10">
        <f t="shared" ref="CD321:CH321" ca="1" si="1917">IF(AA321="Not at all",1,IF(AA321="A little bit",2,IF(AA321="Moderately",3,IF(AA321="Quite a bit",4,IF(AA321="Extremely",5)))))</f>
        <v>2</v>
      </c>
      <c r="CE321" s="10">
        <f t="shared" ca="1" si="1917"/>
        <v>2</v>
      </c>
      <c r="CF321" s="10">
        <f t="shared" ca="1" si="1917"/>
        <v>2</v>
      </c>
      <c r="CG321" s="10">
        <f t="shared" ca="1" si="1917"/>
        <v>2</v>
      </c>
      <c r="CH321" s="10">
        <f t="shared" ca="1" si="1917"/>
        <v>1</v>
      </c>
      <c r="CI321" s="10">
        <f t="shared" ref="CI321:CT321" ca="1" si="1918">IF(AF321="Never",1,IF(AF321="Rarely",2,IF(AF321="Sometimes",3,IF(AF321="Often",4,IF(AF321="Very Often",5)))))</f>
        <v>4</v>
      </c>
      <c r="CJ321" s="10">
        <f t="shared" ca="1" si="1918"/>
        <v>1</v>
      </c>
      <c r="CK321" s="10">
        <f t="shared" ca="1" si="1918"/>
        <v>1</v>
      </c>
      <c r="CL321" s="10">
        <f t="shared" ca="1" si="1918"/>
        <v>4</v>
      </c>
      <c r="CM321" s="10">
        <f t="shared" ca="1" si="1918"/>
        <v>3</v>
      </c>
      <c r="CN321" s="10">
        <f t="shared" ca="1" si="1918"/>
        <v>3</v>
      </c>
      <c r="CO321" s="10">
        <f t="shared" ca="1" si="1918"/>
        <v>2</v>
      </c>
      <c r="CP321" s="10">
        <f t="shared" ca="1" si="1918"/>
        <v>2</v>
      </c>
      <c r="CQ321" s="10">
        <f t="shared" ca="1" si="1918"/>
        <v>4</v>
      </c>
      <c r="CR321" s="10">
        <f t="shared" ca="1" si="1918"/>
        <v>3</v>
      </c>
      <c r="CS321" s="10">
        <f t="shared" ca="1" si="1918"/>
        <v>3</v>
      </c>
      <c r="CT321" s="10">
        <f t="shared" ca="1" si="1918"/>
        <v>1</v>
      </c>
      <c r="CU321" s="10">
        <f t="shared" ca="1" si="15"/>
        <v>1</v>
      </c>
      <c r="CV321" s="1">
        <f t="shared" ref="CV321:DE321" ca="1" si="1919">IF(AS321="Strongly Disagree",1,IF(AS321="Disagree",2,IF(AS321="Neutral",3,IF(AS321="Agree",4,IF(AS321="Strongly Agree",5)))))</f>
        <v>1</v>
      </c>
      <c r="CW321" s="1">
        <f t="shared" ca="1" si="1919"/>
        <v>2</v>
      </c>
      <c r="CX321" s="1">
        <f t="shared" ca="1" si="1919"/>
        <v>3</v>
      </c>
      <c r="CY321" s="1">
        <f t="shared" ca="1" si="1919"/>
        <v>2</v>
      </c>
      <c r="CZ321" s="1">
        <f t="shared" ca="1" si="1919"/>
        <v>4</v>
      </c>
      <c r="DA321" s="1">
        <f t="shared" ca="1" si="1919"/>
        <v>4</v>
      </c>
      <c r="DB321" s="1">
        <f t="shared" ca="1" si="1919"/>
        <v>4</v>
      </c>
      <c r="DC321" s="1">
        <f t="shared" ca="1" si="1919"/>
        <v>2</v>
      </c>
      <c r="DD321" s="1">
        <f t="shared" ca="1" si="1919"/>
        <v>3</v>
      </c>
      <c r="DE321" s="1">
        <f t="shared" ca="1" si="1919"/>
        <v>4</v>
      </c>
      <c r="DG321" s="1">
        <f t="shared" ca="1" si="17"/>
        <v>1</v>
      </c>
    </row>
    <row r="322" spans="1:111" ht="15">
      <c r="A322" s="8">
        <f ca="1">IFERROR(__xludf.DUMMYFUNCTION("""COMPUTED_VALUE"""),43816.7150701736)</f>
        <v>43816.715070173603</v>
      </c>
      <c r="B322" s="1" t="str">
        <f ca="1">IFERROR(__xludf.DUMMYFUNCTION("""COMPUTED_VALUE"""),"Yes")</f>
        <v>Yes</v>
      </c>
      <c r="C322" s="3" t="str">
        <f ca="1">IFERROR(__xludf.DUMMYFUNCTION("""COMPUTED_VALUE"""),"Law Enforcement Professional  (Dispatch or other Civilian Department Member )")</f>
        <v>Law Enforcement Professional  (Dispatch or other Civilian Department Member )</v>
      </c>
      <c r="D322" s="1" t="str">
        <f ca="1">IFERROR(__xludf.DUMMYFUNCTION("""COMPUTED_VALUE"""),"7-13 years")</f>
        <v>7-13 years</v>
      </c>
      <c r="E322" s="1" t="str">
        <f ca="1">IFERROR(__xludf.DUMMYFUNCTION("""COMPUTED_VALUE"""),"Moderately")</f>
        <v>Moderately</v>
      </c>
      <c r="F322" s="1" t="str">
        <f ca="1">IFERROR(__xludf.DUMMYFUNCTION("""COMPUTED_VALUE"""),"Yes")</f>
        <v>Yes</v>
      </c>
      <c r="G322" s="1" t="str">
        <f ca="1">IFERROR(__xludf.DUMMYFUNCTION("""COMPUTED_VALUE"""),"Sometimes")</f>
        <v>Sometimes</v>
      </c>
      <c r="H322" s="1" t="str">
        <f ca="1">IFERROR(__xludf.DUMMYFUNCTION("""COMPUTED_VALUE"""),"A little bit")</f>
        <v>A little bit</v>
      </c>
      <c r="I322" s="1" t="str">
        <f ca="1">IFERROR(__xludf.DUMMYFUNCTION("""COMPUTED_VALUE"""),"No")</f>
        <v>No</v>
      </c>
      <c r="J322" s="1" t="str">
        <f ca="1">IFERROR(__xludf.DUMMYFUNCTION("""COMPUTED_VALUE"""),"Yes")</f>
        <v>Yes</v>
      </c>
      <c r="K322" s="1" t="str">
        <f ca="1">IFERROR(__xludf.DUMMYFUNCTION("""COMPUTED_VALUE"""),"Sometimes")</f>
        <v>Sometimes</v>
      </c>
      <c r="L322" s="1" t="str">
        <f ca="1">IFERROR(__xludf.DUMMYFUNCTION("""COMPUTED_VALUE"""),"Neutral")</f>
        <v>Neutral</v>
      </c>
      <c r="M322" s="1" t="str">
        <f ca="1">IFERROR(__xludf.DUMMYFUNCTION("""COMPUTED_VALUE"""),"Neutral")</f>
        <v>Neutral</v>
      </c>
      <c r="N322" s="1" t="str">
        <f ca="1">IFERROR(__xludf.DUMMYFUNCTION("""COMPUTED_VALUE"""),"A little bit")</f>
        <v>A little bit</v>
      </c>
      <c r="O322" s="1" t="str">
        <f ca="1">IFERROR(__xludf.DUMMYFUNCTION("""COMPUTED_VALUE"""),"Neutral")</f>
        <v>Neutral</v>
      </c>
      <c r="P322" s="1" t="str">
        <f ca="1">IFERROR(__xludf.DUMMYFUNCTION("""COMPUTED_VALUE"""),"Moderately")</f>
        <v>Moderately</v>
      </c>
      <c r="Q322" s="1" t="str">
        <f ca="1">IFERROR(__xludf.DUMMYFUNCTION("""COMPUTED_VALUE"""),"Quite a bit")</f>
        <v>Quite a bit</v>
      </c>
      <c r="R322" s="1" t="str">
        <f ca="1">IFERROR(__xludf.DUMMYFUNCTION("""COMPUTED_VALUE"""),"Extremely")</f>
        <v>Extremely</v>
      </c>
      <c r="S322" s="1" t="str">
        <f ca="1">IFERROR(__xludf.DUMMYFUNCTION("""COMPUTED_VALUE"""),"Quite a bit")</f>
        <v>Quite a bit</v>
      </c>
      <c r="T322" s="1" t="str">
        <f ca="1">IFERROR(__xludf.DUMMYFUNCTION("""COMPUTED_VALUE"""),"Moderately")</f>
        <v>Moderately</v>
      </c>
      <c r="U322" s="1" t="str">
        <f ca="1">IFERROR(__xludf.DUMMYFUNCTION("""COMPUTED_VALUE"""),"Quite a bit")</f>
        <v>Quite a bit</v>
      </c>
      <c r="V322" s="1" t="str">
        <f ca="1">IFERROR(__xludf.DUMMYFUNCTION("""COMPUTED_VALUE"""),"Moderately")</f>
        <v>Moderately</v>
      </c>
      <c r="W322" s="1" t="str">
        <f ca="1">IFERROR(__xludf.DUMMYFUNCTION("""COMPUTED_VALUE"""),"Quite a bit")</f>
        <v>Quite a bit</v>
      </c>
      <c r="X322" s="1" t="str">
        <f ca="1">IFERROR(__xludf.DUMMYFUNCTION("""COMPUTED_VALUE"""),"A little bit")</f>
        <v>A little bit</v>
      </c>
      <c r="Y322" s="1" t="str">
        <f ca="1">IFERROR(__xludf.DUMMYFUNCTION("""COMPUTED_VALUE"""),"Extremely")</f>
        <v>Extremely</v>
      </c>
      <c r="Z322" s="1" t="str">
        <f ca="1">IFERROR(__xludf.DUMMYFUNCTION("""COMPUTED_VALUE"""),"Not at all")</f>
        <v>Not at all</v>
      </c>
      <c r="AA322" s="1" t="str">
        <f ca="1">IFERROR(__xludf.DUMMYFUNCTION("""COMPUTED_VALUE"""),"Not at all")</f>
        <v>Not at all</v>
      </c>
      <c r="AB322" s="1" t="str">
        <f ca="1">IFERROR(__xludf.DUMMYFUNCTION("""COMPUTED_VALUE"""),"Not at all")</f>
        <v>Not at all</v>
      </c>
      <c r="AC322" s="1" t="str">
        <f ca="1">IFERROR(__xludf.DUMMYFUNCTION("""COMPUTED_VALUE"""),"Not at all")</f>
        <v>Not at all</v>
      </c>
      <c r="AD322" s="1" t="str">
        <f ca="1">IFERROR(__xludf.DUMMYFUNCTION("""COMPUTED_VALUE"""),"Not at all")</f>
        <v>Not at all</v>
      </c>
      <c r="AE322" s="1" t="str">
        <f ca="1">IFERROR(__xludf.DUMMYFUNCTION("""COMPUTED_VALUE"""),"Not at all")</f>
        <v>Not at all</v>
      </c>
      <c r="AF322" s="1" t="str">
        <f ca="1">IFERROR(__xludf.DUMMYFUNCTION("""COMPUTED_VALUE"""),"Rarely")</f>
        <v>Rarely</v>
      </c>
      <c r="AG322" s="1" t="str">
        <f ca="1">IFERROR(__xludf.DUMMYFUNCTION("""COMPUTED_VALUE"""),"Rarely")</f>
        <v>Rarely</v>
      </c>
      <c r="AH322" s="1" t="str">
        <f ca="1">IFERROR(__xludf.DUMMYFUNCTION("""COMPUTED_VALUE"""),"Rarely")</f>
        <v>Rarely</v>
      </c>
      <c r="AI322" s="1" t="str">
        <f ca="1">IFERROR(__xludf.DUMMYFUNCTION("""COMPUTED_VALUE"""),"Never")</f>
        <v>Never</v>
      </c>
      <c r="AJ322" s="1" t="str">
        <f ca="1">IFERROR(__xludf.DUMMYFUNCTION("""COMPUTED_VALUE"""),"Rarely")</f>
        <v>Rarely</v>
      </c>
      <c r="AK322" s="1" t="str">
        <f ca="1">IFERROR(__xludf.DUMMYFUNCTION("""COMPUTED_VALUE"""),"Rarely")</f>
        <v>Rarely</v>
      </c>
      <c r="AL322" s="1" t="str">
        <f ca="1">IFERROR(__xludf.DUMMYFUNCTION("""COMPUTED_VALUE"""),"Rarely")</f>
        <v>Rarely</v>
      </c>
      <c r="AM322" s="1" t="str">
        <f ca="1">IFERROR(__xludf.DUMMYFUNCTION("""COMPUTED_VALUE"""),"Rarely")</f>
        <v>Rarely</v>
      </c>
      <c r="AN322" s="1" t="str">
        <f ca="1">IFERROR(__xludf.DUMMYFUNCTION("""COMPUTED_VALUE"""),"Rarely")</f>
        <v>Rarely</v>
      </c>
      <c r="AO322" s="1" t="str">
        <f ca="1">IFERROR(__xludf.DUMMYFUNCTION("""COMPUTED_VALUE"""),"Never")</f>
        <v>Never</v>
      </c>
      <c r="AP322" s="1" t="str">
        <f ca="1">IFERROR(__xludf.DUMMYFUNCTION("""COMPUTED_VALUE"""),"Never")</f>
        <v>Never</v>
      </c>
      <c r="AQ322" s="1" t="str">
        <f ca="1">IFERROR(__xludf.DUMMYFUNCTION("""COMPUTED_VALUE"""),"Never")</f>
        <v>Never</v>
      </c>
      <c r="AR322" s="1" t="str">
        <f ca="1">IFERROR(__xludf.DUMMYFUNCTION("""COMPUTED_VALUE"""),"Never")</f>
        <v>Never</v>
      </c>
      <c r="AS322" s="1" t="str">
        <f ca="1">IFERROR(__xludf.DUMMYFUNCTION("""COMPUTED_VALUE"""),"Disagree")</f>
        <v>Disagree</v>
      </c>
      <c r="AT322" s="1" t="str">
        <f ca="1">IFERROR(__xludf.DUMMYFUNCTION("""COMPUTED_VALUE"""),"Neutral")</f>
        <v>Neutral</v>
      </c>
      <c r="AU322" s="1" t="str">
        <f ca="1">IFERROR(__xludf.DUMMYFUNCTION("""COMPUTED_VALUE"""),"Strongly Disagree")</f>
        <v>Strongly Disagree</v>
      </c>
      <c r="AV322" s="1" t="str">
        <f ca="1">IFERROR(__xludf.DUMMYFUNCTION("""COMPUTED_VALUE"""),"Strongly Disagree")</f>
        <v>Strongly Disagree</v>
      </c>
      <c r="AW322" s="1" t="str">
        <f ca="1">IFERROR(__xludf.DUMMYFUNCTION("""COMPUTED_VALUE"""),"Disagree")</f>
        <v>Disagree</v>
      </c>
      <c r="AX322" s="1" t="str">
        <f ca="1">IFERROR(__xludf.DUMMYFUNCTION("""COMPUTED_VALUE"""),"Disagree")</f>
        <v>Disagree</v>
      </c>
      <c r="AY322" s="1" t="str">
        <f ca="1">IFERROR(__xludf.DUMMYFUNCTION("""COMPUTED_VALUE"""),"Disagree")</f>
        <v>Disagree</v>
      </c>
      <c r="AZ322" s="1" t="str">
        <f ca="1">IFERROR(__xludf.DUMMYFUNCTION("""COMPUTED_VALUE"""),"Strongly Disagree")</f>
        <v>Strongly Disagree</v>
      </c>
      <c r="BA322" s="1" t="str">
        <f ca="1">IFERROR(__xludf.DUMMYFUNCTION("""COMPUTED_VALUE"""),"Agree")</f>
        <v>Agree</v>
      </c>
      <c r="BB322" s="1" t="str">
        <f ca="1">IFERROR(__xludf.DUMMYFUNCTION("""COMPUTED_VALUE"""),"Neutral")</f>
        <v>Neutral</v>
      </c>
      <c r="BC322" s="1" t="str">
        <f ca="1">IFERROR(__xludf.DUMMYFUNCTION("""COMPUTED_VALUE"""),"Exercise, Participate in Healthy Recreation/Hobbies, Talk to only those inside the department about your hard shift")</f>
        <v>Exercise, Participate in Healthy Recreation/Hobbies, Talk to only those inside the department about your hard shift</v>
      </c>
      <c r="BD322" s="1" t="str">
        <f ca="1">IFERROR(__xludf.DUMMYFUNCTION("""COMPUTED_VALUE"""),"Rarely")</f>
        <v>Rarely</v>
      </c>
      <c r="BF322" s="1">
        <f t="shared" ca="1" si="0"/>
        <v>2</v>
      </c>
      <c r="BG322" s="7">
        <f t="shared" ca="1" si="1"/>
        <v>2</v>
      </c>
      <c r="BH322" s="1">
        <f t="shared" ca="1" si="2"/>
        <v>3</v>
      </c>
      <c r="BI322" s="10">
        <f t="shared" ca="1" si="3"/>
        <v>1</v>
      </c>
      <c r="BJ322" s="10">
        <f t="shared" ca="1" si="4"/>
        <v>3</v>
      </c>
      <c r="BK322" s="10">
        <f t="shared" ca="1" si="5"/>
        <v>2</v>
      </c>
      <c r="BL322" s="10">
        <f t="shared" ref="BL322:BM322" ca="1" si="1920">IF(I322="Yes",1,IF(I322="No",2))</f>
        <v>2</v>
      </c>
      <c r="BM322" s="10">
        <f t="shared" ca="1" si="1920"/>
        <v>1</v>
      </c>
      <c r="BN322" s="10">
        <f t="shared" ca="1" si="7"/>
        <v>3</v>
      </c>
      <c r="BO322" s="10">
        <f t="shared" ref="BO322:BP322" ca="1" si="1921">IF(L322="Strongly Disagree",1,IF(L322="Disagree",2,IF(L322="Neutral",3,IF(L322="Agree",4,IF(L322="Strongly Agree",5)))))</f>
        <v>3</v>
      </c>
      <c r="BP322" s="10">
        <f t="shared" ca="1" si="1921"/>
        <v>3</v>
      </c>
      <c r="BQ322" s="10">
        <f t="shared" ca="1" si="9"/>
        <v>2</v>
      </c>
      <c r="BR322" s="1">
        <f t="shared" ca="1" si="10"/>
        <v>3</v>
      </c>
      <c r="BS322" s="10">
        <f t="shared" ref="BS322:CB322" ca="1" si="1922">IF(P322="Not at all",1,IF(P322="A little bit",2,IF(P322="Moderately",3,IF(P322="Quite a bit",4,IF(P322="Extremely",5)))))</f>
        <v>3</v>
      </c>
      <c r="BT322" s="10">
        <f t="shared" ca="1" si="1922"/>
        <v>4</v>
      </c>
      <c r="BU322" s="10">
        <f t="shared" ca="1" si="1922"/>
        <v>5</v>
      </c>
      <c r="BV322" s="10">
        <f t="shared" ca="1" si="1922"/>
        <v>4</v>
      </c>
      <c r="BW322" s="10">
        <f t="shared" ca="1" si="1922"/>
        <v>3</v>
      </c>
      <c r="BX322" s="10">
        <f t="shared" ca="1" si="1922"/>
        <v>4</v>
      </c>
      <c r="BY322" s="10">
        <f t="shared" ca="1" si="1922"/>
        <v>3</v>
      </c>
      <c r="BZ322" s="10">
        <f t="shared" ca="1" si="1922"/>
        <v>4</v>
      </c>
      <c r="CA322" s="10">
        <f t="shared" ca="1" si="1922"/>
        <v>2</v>
      </c>
      <c r="CB322" s="10">
        <f t="shared" ca="1" si="1922"/>
        <v>5</v>
      </c>
      <c r="CC322" s="10">
        <f t="shared" ca="1" si="12"/>
        <v>4</v>
      </c>
      <c r="CD322" s="10">
        <f t="shared" ref="CD322:CH322" ca="1" si="1923">IF(AA322="Not at all",1,IF(AA322="A little bit",2,IF(AA322="Moderately",3,IF(AA322="Quite a bit",4,IF(AA322="Extremely",5)))))</f>
        <v>1</v>
      </c>
      <c r="CE322" s="10">
        <f t="shared" ca="1" si="1923"/>
        <v>1</v>
      </c>
      <c r="CF322" s="10">
        <f t="shared" ca="1" si="1923"/>
        <v>1</v>
      </c>
      <c r="CG322" s="10">
        <f t="shared" ca="1" si="1923"/>
        <v>1</v>
      </c>
      <c r="CH322" s="10">
        <f t="shared" ca="1" si="1923"/>
        <v>1</v>
      </c>
      <c r="CI322" s="10">
        <f t="shared" ref="CI322:CT322" ca="1" si="1924">IF(AF322="Never",1,IF(AF322="Rarely",2,IF(AF322="Sometimes",3,IF(AF322="Often",4,IF(AF322="Very Often",5)))))</f>
        <v>2</v>
      </c>
      <c r="CJ322" s="10">
        <f t="shared" ca="1" si="1924"/>
        <v>2</v>
      </c>
      <c r="CK322" s="10">
        <f t="shared" ca="1" si="1924"/>
        <v>2</v>
      </c>
      <c r="CL322" s="10">
        <f t="shared" ca="1" si="1924"/>
        <v>1</v>
      </c>
      <c r="CM322" s="10">
        <f t="shared" ca="1" si="1924"/>
        <v>2</v>
      </c>
      <c r="CN322" s="10">
        <f t="shared" ca="1" si="1924"/>
        <v>2</v>
      </c>
      <c r="CO322" s="10">
        <f t="shared" ca="1" si="1924"/>
        <v>2</v>
      </c>
      <c r="CP322" s="10">
        <f t="shared" ca="1" si="1924"/>
        <v>2</v>
      </c>
      <c r="CQ322" s="10">
        <f t="shared" ca="1" si="1924"/>
        <v>2</v>
      </c>
      <c r="CR322" s="10">
        <f t="shared" ca="1" si="1924"/>
        <v>1</v>
      </c>
      <c r="CS322" s="10">
        <f t="shared" ca="1" si="1924"/>
        <v>1</v>
      </c>
      <c r="CT322" s="10">
        <f t="shared" ca="1" si="1924"/>
        <v>1</v>
      </c>
      <c r="CU322" s="10">
        <f t="shared" ca="1" si="15"/>
        <v>1</v>
      </c>
      <c r="CV322" s="1">
        <f t="shared" ref="CV322:DE322" ca="1" si="1925">IF(AS322="Strongly Disagree",1,IF(AS322="Disagree",2,IF(AS322="Neutral",3,IF(AS322="Agree",4,IF(AS322="Strongly Agree",5)))))</f>
        <v>2</v>
      </c>
      <c r="CW322" s="1">
        <f t="shared" ca="1" si="1925"/>
        <v>3</v>
      </c>
      <c r="CX322" s="1">
        <f t="shared" ca="1" si="1925"/>
        <v>1</v>
      </c>
      <c r="CY322" s="1">
        <f t="shared" ca="1" si="1925"/>
        <v>1</v>
      </c>
      <c r="CZ322" s="1">
        <f t="shared" ca="1" si="1925"/>
        <v>2</v>
      </c>
      <c r="DA322" s="1">
        <f t="shared" ca="1" si="1925"/>
        <v>2</v>
      </c>
      <c r="DB322" s="1">
        <f t="shared" ca="1" si="1925"/>
        <v>2</v>
      </c>
      <c r="DC322" s="1">
        <f t="shared" ca="1" si="1925"/>
        <v>1</v>
      </c>
      <c r="DD322" s="1">
        <f t="shared" ca="1" si="1925"/>
        <v>4</v>
      </c>
      <c r="DE322" s="1">
        <f t="shared" ca="1" si="1925"/>
        <v>3</v>
      </c>
      <c r="DG322" s="1">
        <f t="shared" ca="1" si="17"/>
        <v>2</v>
      </c>
    </row>
    <row r="323" spans="1:111" ht="15">
      <c r="A323" s="8">
        <f ca="1">IFERROR(__xludf.DUMMYFUNCTION("""COMPUTED_VALUE"""),43816.7307111111)</f>
        <v>43816.7307111111</v>
      </c>
      <c r="B323" s="1" t="str">
        <f ca="1">IFERROR(__xludf.DUMMYFUNCTION("""COMPUTED_VALUE"""),"Yes")</f>
        <v>Yes</v>
      </c>
      <c r="C323" s="3" t="str">
        <f ca="1">IFERROR(__xludf.DUMMYFUNCTION("""COMPUTED_VALUE"""),"Sworn Officer")</f>
        <v>Sworn Officer</v>
      </c>
      <c r="D323" s="1" t="str">
        <f ca="1">IFERROR(__xludf.DUMMYFUNCTION("""COMPUTED_VALUE"""),"")</f>
        <v/>
      </c>
      <c r="E323" s="1" t="str">
        <f ca="1">IFERROR(__xludf.DUMMYFUNCTION("""COMPUTED_VALUE"""),"Quite a bit")</f>
        <v>Quite a bit</v>
      </c>
      <c r="F323" s="1" t="str">
        <f ca="1">IFERROR(__xludf.DUMMYFUNCTION("""COMPUTED_VALUE"""),"Yes")</f>
        <v>Yes</v>
      </c>
      <c r="G323" s="1" t="str">
        <f ca="1">IFERROR(__xludf.DUMMYFUNCTION("""COMPUTED_VALUE"""),"Very Often")</f>
        <v>Very Often</v>
      </c>
      <c r="H323" s="1" t="str">
        <f ca="1">IFERROR(__xludf.DUMMYFUNCTION("""COMPUTED_VALUE"""),"Moderately")</f>
        <v>Moderately</v>
      </c>
      <c r="I323" s="1" t="str">
        <f ca="1">IFERROR(__xludf.DUMMYFUNCTION("""COMPUTED_VALUE"""),"Yes")</f>
        <v>Yes</v>
      </c>
      <c r="J323" s="1" t="str">
        <f ca="1">IFERROR(__xludf.DUMMYFUNCTION("""COMPUTED_VALUE"""),"No")</f>
        <v>No</v>
      </c>
      <c r="K323" s="1" t="str">
        <f ca="1">IFERROR(__xludf.DUMMYFUNCTION("""COMPUTED_VALUE"""),"Sometimes")</f>
        <v>Sometimes</v>
      </c>
      <c r="L323" s="1" t="str">
        <f ca="1">IFERROR(__xludf.DUMMYFUNCTION("""COMPUTED_VALUE"""),"Neutral")</f>
        <v>Neutral</v>
      </c>
      <c r="M323" s="1" t="str">
        <f ca="1">IFERROR(__xludf.DUMMYFUNCTION("""COMPUTED_VALUE"""),"Agree")</f>
        <v>Agree</v>
      </c>
      <c r="N323" s="1" t="str">
        <f ca="1">IFERROR(__xludf.DUMMYFUNCTION("""COMPUTED_VALUE"""),"Not at all")</f>
        <v>Not at all</v>
      </c>
      <c r="O323" s="1" t="str">
        <f ca="1">IFERROR(__xludf.DUMMYFUNCTION("""COMPUTED_VALUE"""),"Agree")</f>
        <v>Agree</v>
      </c>
      <c r="P323" s="1" t="str">
        <f ca="1">IFERROR(__xludf.DUMMYFUNCTION("""COMPUTED_VALUE"""),"Moderately")</f>
        <v>Moderately</v>
      </c>
      <c r="Q323" s="1" t="str">
        <f ca="1">IFERROR(__xludf.DUMMYFUNCTION("""COMPUTED_VALUE"""),"Moderately")</f>
        <v>Moderately</v>
      </c>
      <c r="R323" s="1" t="str">
        <f ca="1">IFERROR(__xludf.DUMMYFUNCTION("""COMPUTED_VALUE"""),"Quite a bit")</f>
        <v>Quite a bit</v>
      </c>
      <c r="S323" s="1" t="str">
        <f ca="1">IFERROR(__xludf.DUMMYFUNCTION("""COMPUTED_VALUE"""),"Quite a bit")</f>
        <v>Quite a bit</v>
      </c>
      <c r="T323" s="1" t="str">
        <f ca="1">IFERROR(__xludf.DUMMYFUNCTION("""COMPUTED_VALUE"""),"Moderately")</f>
        <v>Moderately</v>
      </c>
      <c r="U323" s="1" t="str">
        <f ca="1">IFERROR(__xludf.DUMMYFUNCTION("""COMPUTED_VALUE"""),"Extremely")</f>
        <v>Extremely</v>
      </c>
      <c r="V323" s="1" t="str">
        <f ca="1">IFERROR(__xludf.DUMMYFUNCTION("""COMPUTED_VALUE"""),"Quite a bit")</f>
        <v>Quite a bit</v>
      </c>
      <c r="W323" s="1" t="str">
        <f ca="1">IFERROR(__xludf.DUMMYFUNCTION("""COMPUTED_VALUE"""),"Quite a bit")</f>
        <v>Quite a bit</v>
      </c>
      <c r="X323" s="1" t="str">
        <f ca="1">IFERROR(__xludf.DUMMYFUNCTION("""COMPUTED_VALUE"""),"Moderately")</f>
        <v>Moderately</v>
      </c>
      <c r="Y323" s="1" t="str">
        <f ca="1">IFERROR(__xludf.DUMMYFUNCTION("""COMPUTED_VALUE"""),"Extremely")</f>
        <v>Extremely</v>
      </c>
      <c r="Z323" s="1" t="str">
        <f ca="1">IFERROR(__xludf.DUMMYFUNCTION("""COMPUTED_VALUE"""),"Both")</f>
        <v>Both</v>
      </c>
      <c r="AA323" s="1" t="str">
        <f ca="1">IFERROR(__xludf.DUMMYFUNCTION("""COMPUTED_VALUE"""),"Quite a bit")</f>
        <v>Quite a bit</v>
      </c>
      <c r="AB323" s="1" t="str">
        <f ca="1">IFERROR(__xludf.DUMMYFUNCTION("""COMPUTED_VALUE"""),"A little bit")</f>
        <v>A little bit</v>
      </c>
      <c r="AC323" s="1" t="str">
        <f ca="1">IFERROR(__xludf.DUMMYFUNCTION("""COMPUTED_VALUE"""),"Not at all")</f>
        <v>Not at all</v>
      </c>
      <c r="AD323" s="1" t="str">
        <f ca="1">IFERROR(__xludf.DUMMYFUNCTION("""COMPUTED_VALUE"""),"Not at all")</f>
        <v>Not at all</v>
      </c>
      <c r="AE323" s="1" t="str">
        <f ca="1">IFERROR(__xludf.DUMMYFUNCTION("""COMPUTED_VALUE"""),"Not at all")</f>
        <v>Not at all</v>
      </c>
      <c r="AF323" s="1" t="str">
        <f ca="1">IFERROR(__xludf.DUMMYFUNCTION("""COMPUTED_VALUE"""),"Rarely")</f>
        <v>Rarely</v>
      </c>
      <c r="AG323" s="1" t="str">
        <f ca="1">IFERROR(__xludf.DUMMYFUNCTION("""COMPUTED_VALUE"""),"Rarely")</f>
        <v>Rarely</v>
      </c>
      <c r="AH323" s="1" t="str">
        <f ca="1">IFERROR(__xludf.DUMMYFUNCTION("""COMPUTED_VALUE"""),"Never")</f>
        <v>Never</v>
      </c>
      <c r="AI323" s="1" t="str">
        <f ca="1">IFERROR(__xludf.DUMMYFUNCTION("""COMPUTED_VALUE"""),"Rarely")</f>
        <v>Rarely</v>
      </c>
      <c r="AJ323" s="1" t="str">
        <f ca="1">IFERROR(__xludf.DUMMYFUNCTION("""COMPUTED_VALUE"""),"Rarely")</f>
        <v>Rarely</v>
      </c>
      <c r="AK323" s="1" t="str">
        <f ca="1">IFERROR(__xludf.DUMMYFUNCTION("""COMPUTED_VALUE"""),"Rarely")</f>
        <v>Rarely</v>
      </c>
      <c r="AL323" s="1" t="str">
        <f ca="1">IFERROR(__xludf.DUMMYFUNCTION("""COMPUTED_VALUE"""),"Sometimes")</f>
        <v>Sometimes</v>
      </c>
      <c r="AM323" s="1" t="str">
        <f ca="1">IFERROR(__xludf.DUMMYFUNCTION("""COMPUTED_VALUE"""),"Sometimes")</f>
        <v>Sometimes</v>
      </c>
      <c r="AN323" s="1" t="str">
        <f ca="1">IFERROR(__xludf.DUMMYFUNCTION("""COMPUTED_VALUE"""),"Sometimes")</f>
        <v>Sometimes</v>
      </c>
      <c r="AO323" s="1" t="str">
        <f ca="1">IFERROR(__xludf.DUMMYFUNCTION("""COMPUTED_VALUE"""),"Rarely")</f>
        <v>Rarely</v>
      </c>
      <c r="AP323" s="1" t="str">
        <f ca="1">IFERROR(__xludf.DUMMYFUNCTION("""COMPUTED_VALUE"""),"Rarely")</f>
        <v>Rarely</v>
      </c>
      <c r="AQ323" s="1" t="str">
        <f ca="1">IFERROR(__xludf.DUMMYFUNCTION("""COMPUTED_VALUE"""),"Rarely")</f>
        <v>Rarely</v>
      </c>
      <c r="AR323" s="1" t="str">
        <f ca="1">IFERROR(__xludf.DUMMYFUNCTION("""COMPUTED_VALUE"""),"Just After Stressful Events")</f>
        <v>Just After Stressful Events</v>
      </c>
      <c r="AS323" s="1" t="str">
        <f ca="1">IFERROR(__xludf.DUMMYFUNCTION("""COMPUTED_VALUE"""),"Strongly Disagree")</f>
        <v>Strongly Disagree</v>
      </c>
      <c r="AT323" s="1" t="str">
        <f ca="1">IFERROR(__xludf.DUMMYFUNCTION("""COMPUTED_VALUE"""),"Neutral")</f>
        <v>Neutral</v>
      </c>
      <c r="AU323" s="1" t="str">
        <f ca="1">IFERROR(__xludf.DUMMYFUNCTION("""COMPUTED_VALUE"""),"Strongly Disagree")</f>
        <v>Strongly Disagree</v>
      </c>
      <c r="AV323" s="1" t="str">
        <f ca="1">IFERROR(__xludf.DUMMYFUNCTION("""COMPUTED_VALUE"""),"Strongly Disagree")</f>
        <v>Strongly Disagree</v>
      </c>
      <c r="AW323" s="1" t="str">
        <f ca="1">IFERROR(__xludf.DUMMYFUNCTION("""COMPUTED_VALUE"""),"Disagree")</f>
        <v>Disagree</v>
      </c>
      <c r="AX323" s="1" t="str">
        <f ca="1">IFERROR(__xludf.DUMMYFUNCTION("""COMPUTED_VALUE"""),"Strongly Disagree")</f>
        <v>Strongly Disagree</v>
      </c>
      <c r="AY323" s="1" t="str">
        <f ca="1">IFERROR(__xludf.DUMMYFUNCTION("""COMPUTED_VALUE"""),"Disagree")</f>
        <v>Disagree</v>
      </c>
      <c r="AZ323" s="1" t="str">
        <f ca="1">IFERROR(__xludf.DUMMYFUNCTION("""COMPUTED_VALUE"""),"Strongly Disagree")</f>
        <v>Strongly Disagree</v>
      </c>
      <c r="BA323" s="1" t="str">
        <f ca="1">IFERROR(__xludf.DUMMYFUNCTION("""COMPUTED_VALUE"""),"Agree")</f>
        <v>Agree</v>
      </c>
      <c r="BB323" s="1" t="str">
        <f ca="1">IFERROR(__xludf.DUMMYFUNCTION("""COMPUTED_VALUE"""),"Agree")</f>
        <v>Agree</v>
      </c>
      <c r="BC323" s="1" t="str">
        <f ca="1">IFERROR(__xludf.DUMMYFUNCTION("""COMPUTED_VALUE"""),"Drinking Alcohol (4 or more drinks), Join in Positive/ Healthy Family Activities, Exercise, Talk to only those inside the department about your hard shift")</f>
        <v>Drinking Alcohol (4 or more drinks), Join in Positive/ Healthy Family Activities, Exercise, Talk to only those inside the department about your hard shift</v>
      </c>
      <c r="BD323" s="1" t="str">
        <f ca="1">IFERROR(__xludf.DUMMYFUNCTION("""COMPUTED_VALUE"""),"Never")</f>
        <v>Never</v>
      </c>
      <c r="BF323" s="1">
        <f t="shared" ca="1" si="0"/>
        <v>1</v>
      </c>
      <c r="BG323" s="7" t="b">
        <f t="shared" ca="1" si="1"/>
        <v>0</v>
      </c>
      <c r="BH323" s="1">
        <f t="shared" ca="1" si="2"/>
        <v>4</v>
      </c>
      <c r="BI323" s="10">
        <f t="shared" ca="1" si="3"/>
        <v>1</v>
      </c>
      <c r="BJ323" s="10">
        <f t="shared" ca="1" si="4"/>
        <v>5</v>
      </c>
      <c r="BK323" s="10">
        <f t="shared" ca="1" si="5"/>
        <v>3</v>
      </c>
      <c r="BL323" s="10">
        <f t="shared" ref="BL323:BM323" ca="1" si="1926">IF(I323="Yes",1,IF(I323="No",2))</f>
        <v>1</v>
      </c>
      <c r="BM323" s="10">
        <f t="shared" ca="1" si="1926"/>
        <v>2</v>
      </c>
      <c r="BN323" s="10">
        <f t="shared" ca="1" si="7"/>
        <v>3</v>
      </c>
      <c r="BO323" s="10">
        <f t="shared" ref="BO323:BP323" ca="1" si="1927">IF(L323="Strongly Disagree",1,IF(L323="Disagree",2,IF(L323="Neutral",3,IF(L323="Agree",4,IF(L323="Strongly Agree",5)))))</f>
        <v>3</v>
      </c>
      <c r="BP323" s="10">
        <f t="shared" ca="1" si="1927"/>
        <v>4</v>
      </c>
      <c r="BQ323" s="10">
        <f t="shared" ca="1" si="9"/>
        <v>1</v>
      </c>
      <c r="BR323" s="1">
        <f t="shared" ca="1" si="10"/>
        <v>4</v>
      </c>
      <c r="BS323" s="10">
        <f t="shared" ref="BS323:CB323" ca="1" si="1928">IF(P323="Not at all",1,IF(P323="A little bit",2,IF(P323="Moderately",3,IF(P323="Quite a bit",4,IF(P323="Extremely",5)))))</f>
        <v>3</v>
      </c>
      <c r="BT323" s="10">
        <f t="shared" ca="1" si="1928"/>
        <v>3</v>
      </c>
      <c r="BU323" s="10">
        <f t="shared" ca="1" si="1928"/>
        <v>4</v>
      </c>
      <c r="BV323" s="10">
        <f t="shared" ca="1" si="1928"/>
        <v>4</v>
      </c>
      <c r="BW323" s="10">
        <f t="shared" ca="1" si="1928"/>
        <v>3</v>
      </c>
      <c r="BX323" s="10">
        <f t="shared" ca="1" si="1928"/>
        <v>5</v>
      </c>
      <c r="BY323" s="10">
        <f t="shared" ca="1" si="1928"/>
        <v>4</v>
      </c>
      <c r="BZ323" s="10">
        <f t="shared" ca="1" si="1928"/>
        <v>4</v>
      </c>
      <c r="CA323" s="10">
        <f t="shared" ca="1" si="1928"/>
        <v>3</v>
      </c>
      <c r="CB323" s="10">
        <f t="shared" ca="1" si="1928"/>
        <v>5</v>
      </c>
      <c r="CC323" s="10">
        <f t="shared" ca="1" si="12"/>
        <v>3</v>
      </c>
      <c r="CD323" s="10">
        <f t="shared" ref="CD323:CH323" ca="1" si="1929">IF(AA323="Not at all",1,IF(AA323="A little bit",2,IF(AA323="Moderately",3,IF(AA323="Quite a bit",4,IF(AA323="Extremely",5)))))</f>
        <v>4</v>
      </c>
      <c r="CE323" s="10">
        <f t="shared" ca="1" si="1929"/>
        <v>2</v>
      </c>
      <c r="CF323" s="10">
        <f t="shared" ca="1" si="1929"/>
        <v>1</v>
      </c>
      <c r="CG323" s="10">
        <f t="shared" ca="1" si="1929"/>
        <v>1</v>
      </c>
      <c r="CH323" s="10">
        <f t="shared" ca="1" si="1929"/>
        <v>1</v>
      </c>
      <c r="CI323" s="10">
        <f t="shared" ref="CI323:CT323" ca="1" si="1930">IF(AF323="Never",1,IF(AF323="Rarely",2,IF(AF323="Sometimes",3,IF(AF323="Often",4,IF(AF323="Very Often",5)))))</f>
        <v>2</v>
      </c>
      <c r="CJ323" s="10">
        <f t="shared" ca="1" si="1930"/>
        <v>2</v>
      </c>
      <c r="CK323" s="10">
        <f t="shared" ca="1" si="1930"/>
        <v>1</v>
      </c>
      <c r="CL323" s="10">
        <f t="shared" ca="1" si="1930"/>
        <v>2</v>
      </c>
      <c r="CM323" s="10">
        <f t="shared" ca="1" si="1930"/>
        <v>2</v>
      </c>
      <c r="CN323" s="10">
        <f t="shared" ca="1" si="1930"/>
        <v>2</v>
      </c>
      <c r="CO323" s="10">
        <f t="shared" ca="1" si="1930"/>
        <v>3</v>
      </c>
      <c r="CP323" s="10">
        <f t="shared" ca="1" si="1930"/>
        <v>3</v>
      </c>
      <c r="CQ323" s="10">
        <f t="shared" ca="1" si="1930"/>
        <v>3</v>
      </c>
      <c r="CR323" s="10">
        <f t="shared" ca="1" si="1930"/>
        <v>2</v>
      </c>
      <c r="CS323" s="10">
        <f t="shared" ca="1" si="1930"/>
        <v>2</v>
      </c>
      <c r="CT323" s="10">
        <f t="shared" ca="1" si="1930"/>
        <v>2</v>
      </c>
      <c r="CU323" s="10">
        <f t="shared" ca="1" si="15"/>
        <v>2</v>
      </c>
      <c r="CV323" s="1">
        <f t="shared" ref="CV323:DE323" ca="1" si="1931">IF(AS323="Strongly Disagree",1,IF(AS323="Disagree",2,IF(AS323="Neutral",3,IF(AS323="Agree",4,IF(AS323="Strongly Agree",5)))))</f>
        <v>1</v>
      </c>
      <c r="CW323" s="1">
        <f t="shared" ca="1" si="1931"/>
        <v>3</v>
      </c>
      <c r="CX323" s="1">
        <f t="shared" ca="1" si="1931"/>
        <v>1</v>
      </c>
      <c r="CY323" s="1">
        <f t="shared" ca="1" si="1931"/>
        <v>1</v>
      </c>
      <c r="CZ323" s="1">
        <f t="shared" ca="1" si="1931"/>
        <v>2</v>
      </c>
      <c r="DA323" s="1">
        <f t="shared" ca="1" si="1931"/>
        <v>1</v>
      </c>
      <c r="DB323" s="1">
        <f t="shared" ca="1" si="1931"/>
        <v>2</v>
      </c>
      <c r="DC323" s="1">
        <f t="shared" ca="1" si="1931"/>
        <v>1</v>
      </c>
      <c r="DD323" s="1">
        <f t="shared" ca="1" si="1931"/>
        <v>4</v>
      </c>
      <c r="DE323" s="1">
        <f t="shared" ca="1" si="1931"/>
        <v>4</v>
      </c>
      <c r="DG323" s="1">
        <f t="shared" ca="1" si="17"/>
        <v>1</v>
      </c>
    </row>
    <row r="324" spans="1:111" ht="15">
      <c r="A324" s="8">
        <f ca="1">IFERROR(__xludf.DUMMYFUNCTION("""COMPUTED_VALUE"""),43817.0782106828)</f>
        <v>43817.078210682797</v>
      </c>
      <c r="B324" s="1" t="str">
        <f ca="1">IFERROR(__xludf.DUMMYFUNCTION("""COMPUTED_VALUE"""),"Yes")</f>
        <v>Yes</v>
      </c>
      <c r="C324" s="3" t="str">
        <f ca="1">IFERROR(__xludf.DUMMYFUNCTION("""COMPUTED_VALUE"""),"Law Enforcement Professional  (Dispatch or other Civilian Department Member )")</f>
        <v>Law Enforcement Professional  (Dispatch or other Civilian Department Member )</v>
      </c>
      <c r="D324" s="1" t="str">
        <f ca="1">IFERROR(__xludf.DUMMYFUNCTION("""COMPUTED_VALUE"""),"7-13 years")</f>
        <v>7-13 years</v>
      </c>
      <c r="E324" s="1" t="str">
        <f ca="1">IFERROR(__xludf.DUMMYFUNCTION("""COMPUTED_VALUE"""),"Moderately")</f>
        <v>Moderately</v>
      </c>
      <c r="F324" s="1" t="str">
        <f ca="1">IFERROR(__xludf.DUMMYFUNCTION("""COMPUTED_VALUE"""),"Yes")</f>
        <v>Yes</v>
      </c>
      <c r="G324" s="1" t="str">
        <f ca="1">IFERROR(__xludf.DUMMYFUNCTION("""COMPUTED_VALUE"""),"Sometimes")</f>
        <v>Sometimes</v>
      </c>
      <c r="H324" s="1" t="str">
        <f ca="1">IFERROR(__xludf.DUMMYFUNCTION("""COMPUTED_VALUE"""),"A little bit")</f>
        <v>A little bit</v>
      </c>
      <c r="I324" s="1" t="str">
        <f ca="1">IFERROR(__xludf.DUMMYFUNCTION("""COMPUTED_VALUE"""),"No")</f>
        <v>No</v>
      </c>
      <c r="J324" s="1" t="str">
        <f ca="1">IFERROR(__xludf.DUMMYFUNCTION("""COMPUTED_VALUE"""),"No")</f>
        <v>No</v>
      </c>
      <c r="K324" s="1" t="str">
        <f ca="1">IFERROR(__xludf.DUMMYFUNCTION("""COMPUTED_VALUE"""),"Sometimes")</f>
        <v>Sometimes</v>
      </c>
      <c r="L324" s="1" t="str">
        <f ca="1">IFERROR(__xludf.DUMMYFUNCTION("""COMPUTED_VALUE"""),"Agree")</f>
        <v>Agree</v>
      </c>
      <c r="M324" s="1" t="str">
        <f ca="1">IFERROR(__xludf.DUMMYFUNCTION("""COMPUTED_VALUE"""),"Strongly Agree")</f>
        <v>Strongly Agree</v>
      </c>
      <c r="N324" s="1" t="str">
        <f ca="1">IFERROR(__xludf.DUMMYFUNCTION("""COMPUTED_VALUE"""),"Quite a bit")</f>
        <v>Quite a bit</v>
      </c>
      <c r="O324" s="1" t="str">
        <f ca="1">IFERROR(__xludf.DUMMYFUNCTION("""COMPUTED_VALUE"""),"Agree")</f>
        <v>Agree</v>
      </c>
      <c r="P324" s="1" t="str">
        <f ca="1">IFERROR(__xludf.DUMMYFUNCTION("""COMPUTED_VALUE"""),"Quite a bit")</f>
        <v>Quite a bit</v>
      </c>
      <c r="Q324" s="1" t="str">
        <f ca="1">IFERROR(__xludf.DUMMYFUNCTION("""COMPUTED_VALUE"""),"Extremely")</f>
        <v>Extremely</v>
      </c>
      <c r="R324" s="1" t="str">
        <f ca="1">IFERROR(__xludf.DUMMYFUNCTION("""COMPUTED_VALUE"""),"Extremely")</f>
        <v>Extremely</v>
      </c>
      <c r="S324" s="1" t="str">
        <f ca="1">IFERROR(__xludf.DUMMYFUNCTION("""COMPUTED_VALUE"""),"Extremely")</f>
        <v>Extremely</v>
      </c>
      <c r="T324" s="1" t="str">
        <f ca="1">IFERROR(__xludf.DUMMYFUNCTION("""COMPUTED_VALUE"""),"Extremely")</f>
        <v>Extremely</v>
      </c>
      <c r="U324" s="1" t="str">
        <f ca="1">IFERROR(__xludf.DUMMYFUNCTION("""COMPUTED_VALUE"""),"Extremely")</f>
        <v>Extremely</v>
      </c>
      <c r="V324" s="1" t="str">
        <f ca="1">IFERROR(__xludf.DUMMYFUNCTION("""COMPUTED_VALUE"""),"Extremely")</f>
        <v>Extremely</v>
      </c>
      <c r="W324" s="1" t="str">
        <f ca="1">IFERROR(__xludf.DUMMYFUNCTION("""COMPUTED_VALUE"""),"Moderately")</f>
        <v>Moderately</v>
      </c>
      <c r="X324" s="1" t="str">
        <f ca="1">IFERROR(__xludf.DUMMYFUNCTION("""COMPUTED_VALUE"""),"Moderately")</f>
        <v>Moderately</v>
      </c>
      <c r="Y324" s="1" t="str">
        <f ca="1">IFERROR(__xludf.DUMMYFUNCTION("""COMPUTED_VALUE"""),"Moderately")</f>
        <v>Moderately</v>
      </c>
      <c r="Z324" s="1" t="str">
        <f ca="1">IFERROR(__xludf.DUMMYFUNCTION("""COMPUTED_VALUE"""),"Both")</f>
        <v>Both</v>
      </c>
      <c r="AA324" s="1" t="str">
        <f ca="1">IFERROR(__xludf.DUMMYFUNCTION("""COMPUTED_VALUE"""),"Moderately")</f>
        <v>Moderately</v>
      </c>
      <c r="AB324" s="1" t="str">
        <f ca="1">IFERROR(__xludf.DUMMYFUNCTION("""COMPUTED_VALUE"""),"Quite a bit")</f>
        <v>Quite a bit</v>
      </c>
      <c r="AC324" s="1" t="str">
        <f ca="1">IFERROR(__xludf.DUMMYFUNCTION("""COMPUTED_VALUE"""),"Quite a bit")</f>
        <v>Quite a bit</v>
      </c>
      <c r="AD324" s="1" t="str">
        <f ca="1">IFERROR(__xludf.DUMMYFUNCTION("""COMPUTED_VALUE"""),"Not at all")</f>
        <v>Not at all</v>
      </c>
      <c r="AE324" s="1" t="str">
        <f ca="1">IFERROR(__xludf.DUMMYFUNCTION("""COMPUTED_VALUE"""),"A little bit")</f>
        <v>A little bit</v>
      </c>
      <c r="AF324" s="1" t="str">
        <f ca="1">IFERROR(__xludf.DUMMYFUNCTION("""COMPUTED_VALUE"""),"Rarely")</f>
        <v>Rarely</v>
      </c>
      <c r="AG324" s="1" t="str">
        <f ca="1">IFERROR(__xludf.DUMMYFUNCTION("""COMPUTED_VALUE"""),"Sometimes")</f>
        <v>Sometimes</v>
      </c>
      <c r="AH324" s="1" t="str">
        <f ca="1">IFERROR(__xludf.DUMMYFUNCTION("""COMPUTED_VALUE"""),"Sometimes")</f>
        <v>Sometimes</v>
      </c>
      <c r="AI324" s="1" t="str">
        <f ca="1">IFERROR(__xludf.DUMMYFUNCTION("""COMPUTED_VALUE"""),"Rarely")</f>
        <v>Rarely</v>
      </c>
      <c r="AJ324" s="1" t="str">
        <f ca="1">IFERROR(__xludf.DUMMYFUNCTION("""COMPUTED_VALUE"""),"Often")</f>
        <v>Often</v>
      </c>
      <c r="AK324" s="1" t="str">
        <f ca="1">IFERROR(__xludf.DUMMYFUNCTION("""COMPUTED_VALUE"""),"Rarely")</f>
        <v>Rarely</v>
      </c>
      <c r="AL324" s="1" t="str">
        <f ca="1">IFERROR(__xludf.DUMMYFUNCTION("""COMPUTED_VALUE"""),"Rarely")</f>
        <v>Rarely</v>
      </c>
      <c r="AM324" s="1" t="str">
        <f ca="1">IFERROR(__xludf.DUMMYFUNCTION("""COMPUTED_VALUE"""),"Rarely")</f>
        <v>Rarely</v>
      </c>
      <c r="AN324" s="1" t="str">
        <f ca="1">IFERROR(__xludf.DUMMYFUNCTION("""COMPUTED_VALUE"""),"Rarely")</f>
        <v>Rarely</v>
      </c>
      <c r="AO324" s="1" t="str">
        <f ca="1">IFERROR(__xludf.DUMMYFUNCTION("""COMPUTED_VALUE"""),"Never")</f>
        <v>Never</v>
      </c>
      <c r="AP324" s="1" t="str">
        <f ca="1">IFERROR(__xludf.DUMMYFUNCTION("""COMPUTED_VALUE"""),"Never")</f>
        <v>Never</v>
      </c>
      <c r="AQ324" s="1" t="str">
        <f ca="1">IFERROR(__xludf.DUMMYFUNCTION("""COMPUTED_VALUE"""),"Rarely")</f>
        <v>Rarely</v>
      </c>
      <c r="AR324" s="1" t="str">
        <f ca="1">IFERROR(__xludf.DUMMYFUNCTION("""COMPUTED_VALUE"""),"Just After Stressful Events")</f>
        <v>Just After Stressful Events</v>
      </c>
      <c r="AS324" s="1" t="str">
        <f ca="1">IFERROR(__xludf.DUMMYFUNCTION("""COMPUTED_VALUE"""),"Neutral")</f>
        <v>Neutral</v>
      </c>
      <c r="AT324" s="1" t="str">
        <f ca="1">IFERROR(__xludf.DUMMYFUNCTION("""COMPUTED_VALUE"""),"Neutral")</f>
        <v>Neutral</v>
      </c>
      <c r="AU324" s="1" t="str">
        <f ca="1">IFERROR(__xludf.DUMMYFUNCTION("""COMPUTED_VALUE"""),"Disagree")</f>
        <v>Disagree</v>
      </c>
      <c r="AV324" s="1" t="str">
        <f ca="1">IFERROR(__xludf.DUMMYFUNCTION("""COMPUTED_VALUE"""),"Strongly Disagree")</f>
        <v>Strongly Disagree</v>
      </c>
      <c r="AW324" s="1" t="str">
        <f ca="1">IFERROR(__xludf.DUMMYFUNCTION("""COMPUTED_VALUE"""),"Disagree")</f>
        <v>Disagree</v>
      </c>
      <c r="AX324" s="1" t="str">
        <f ca="1">IFERROR(__xludf.DUMMYFUNCTION("""COMPUTED_VALUE"""),"Disagree")</f>
        <v>Disagree</v>
      </c>
      <c r="AY324" s="1" t="str">
        <f ca="1">IFERROR(__xludf.DUMMYFUNCTION("""COMPUTED_VALUE"""),"Disagree")</f>
        <v>Disagree</v>
      </c>
      <c r="AZ324" s="1" t="str">
        <f ca="1">IFERROR(__xludf.DUMMYFUNCTION("""COMPUTED_VALUE"""),"Strongly Disagree")</f>
        <v>Strongly Disagree</v>
      </c>
      <c r="BA324" s="1" t="str">
        <f ca="1">IFERROR(__xludf.DUMMYFUNCTION("""COMPUTED_VALUE"""),"Neutral")</f>
        <v>Neutral</v>
      </c>
      <c r="BB324" s="1" t="str">
        <f ca="1">IFERROR(__xludf.DUMMYFUNCTION("""COMPUTED_VALUE"""),"Agree")</f>
        <v>Agree</v>
      </c>
      <c r="BC324" s="1" t="str">
        <f ca="1">IFERROR(__xludf.DUMMYFUNCTION("""COMPUTED_VALUE"""),"Isolate Yourself, Join in Positive/ Healthy Family Activities, Exercise")</f>
        <v>Isolate Yourself, Join in Positive/ Healthy Family Activities, Exercise</v>
      </c>
      <c r="BD324" s="1" t="str">
        <f ca="1">IFERROR(__xludf.DUMMYFUNCTION("""COMPUTED_VALUE"""),"Never")</f>
        <v>Never</v>
      </c>
      <c r="BF324" s="1">
        <f t="shared" ca="1" si="0"/>
        <v>2</v>
      </c>
      <c r="BG324" s="7">
        <f t="shared" ca="1" si="1"/>
        <v>2</v>
      </c>
      <c r="BH324" s="1">
        <f t="shared" ca="1" si="2"/>
        <v>3</v>
      </c>
      <c r="BI324" s="10">
        <f t="shared" ca="1" si="3"/>
        <v>1</v>
      </c>
      <c r="BJ324" s="10">
        <f t="shared" ca="1" si="4"/>
        <v>3</v>
      </c>
      <c r="BK324" s="10">
        <f t="shared" ca="1" si="5"/>
        <v>2</v>
      </c>
      <c r="BL324" s="10">
        <f t="shared" ref="BL324:BM324" ca="1" si="1932">IF(I324="Yes",1,IF(I324="No",2))</f>
        <v>2</v>
      </c>
      <c r="BM324" s="10">
        <f t="shared" ca="1" si="1932"/>
        <v>2</v>
      </c>
      <c r="BN324" s="10">
        <f t="shared" ca="1" si="7"/>
        <v>3</v>
      </c>
      <c r="BO324" s="10">
        <f t="shared" ref="BO324:BP324" ca="1" si="1933">IF(L324="Strongly Disagree",1,IF(L324="Disagree",2,IF(L324="Neutral",3,IF(L324="Agree",4,IF(L324="Strongly Agree",5)))))</f>
        <v>4</v>
      </c>
      <c r="BP324" s="10">
        <f t="shared" ca="1" si="1933"/>
        <v>5</v>
      </c>
      <c r="BQ324" s="10">
        <f t="shared" ca="1" si="9"/>
        <v>4</v>
      </c>
      <c r="BR324" s="1">
        <f t="shared" ca="1" si="10"/>
        <v>4</v>
      </c>
      <c r="BS324" s="10">
        <f t="shared" ref="BS324:CB324" ca="1" si="1934">IF(P324="Not at all",1,IF(P324="A little bit",2,IF(P324="Moderately",3,IF(P324="Quite a bit",4,IF(P324="Extremely",5)))))</f>
        <v>4</v>
      </c>
      <c r="BT324" s="10">
        <f t="shared" ca="1" si="1934"/>
        <v>5</v>
      </c>
      <c r="BU324" s="10">
        <f t="shared" ca="1" si="1934"/>
        <v>5</v>
      </c>
      <c r="BV324" s="10">
        <f t="shared" ca="1" si="1934"/>
        <v>5</v>
      </c>
      <c r="BW324" s="10">
        <f t="shared" ca="1" si="1934"/>
        <v>5</v>
      </c>
      <c r="BX324" s="10">
        <f t="shared" ca="1" si="1934"/>
        <v>5</v>
      </c>
      <c r="BY324" s="10">
        <f t="shared" ca="1" si="1934"/>
        <v>5</v>
      </c>
      <c r="BZ324" s="10">
        <f t="shared" ca="1" si="1934"/>
        <v>3</v>
      </c>
      <c r="CA324" s="10">
        <f t="shared" ca="1" si="1934"/>
        <v>3</v>
      </c>
      <c r="CB324" s="10">
        <f t="shared" ca="1" si="1934"/>
        <v>3</v>
      </c>
      <c r="CC324" s="10">
        <f t="shared" ca="1" si="12"/>
        <v>3</v>
      </c>
      <c r="CD324" s="10">
        <f t="shared" ref="CD324:CH324" ca="1" si="1935">IF(AA324="Not at all",1,IF(AA324="A little bit",2,IF(AA324="Moderately",3,IF(AA324="Quite a bit",4,IF(AA324="Extremely",5)))))</f>
        <v>3</v>
      </c>
      <c r="CE324" s="10">
        <f t="shared" ca="1" si="1935"/>
        <v>4</v>
      </c>
      <c r="CF324" s="10">
        <f t="shared" ca="1" si="1935"/>
        <v>4</v>
      </c>
      <c r="CG324" s="10">
        <f t="shared" ca="1" si="1935"/>
        <v>1</v>
      </c>
      <c r="CH324" s="10">
        <f t="shared" ca="1" si="1935"/>
        <v>2</v>
      </c>
      <c r="CI324" s="10">
        <f t="shared" ref="CI324:CT324" ca="1" si="1936">IF(AF324="Never",1,IF(AF324="Rarely",2,IF(AF324="Sometimes",3,IF(AF324="Often",4,IF(AF324="Very Often",5)))))</f>
        <v>2</v>
      </c>
      <c r="CJ324" s="10">
        <f t="shared" ca="1" si="1936"/>
        <v>3</v>
      </c>
      <c r="CK324" s="10">
        <f t="shared" ca="1" si="1936"/>
        <v>3</v>
      </c>
      <c r="CL324" s="10">
        <f t="shared" ca="1" si="1936"/>
        <v>2</v>
      </c>
      <c r="CM324" s="10">
        <f t="shared" ca="1" si="1936"/>
        <v>4</v>
      </c>
      <c r="CN324" s="10">
        <f t="shared" ca="1" si="1936"/>
        <v>2</v>
      </c>
      <c r="CO324" s="10">
        <f t="shared" ca="1" si="1936"/>
        <v>2</v>
      </c>
      <c r="CP324" s="10">
        <f t="shared" ca="1" si="1936"/>
        <v>2</v>
      </c>
      <c r="CQ324" s="10">
        <f t="shared" ca="1" si="1936"/>
        <v>2</v>
      </c>
      <c r="CR324" s="10">
        <f t="shared" ca="1" si="1936"/>
        <v>1</v>
      </c>
      <c r="CS324" s="10">
        <f t="shared" ca="1" si="1936"/>
        <v>1</v>
      </c>
      <c r="CT324" s="10">
        <f t="shared" ca="1" si="1936"/>
        <v>2</v>
      </c>
      <c r="CU324" s="10">
        <f t="shared" ca="1" si="15"/>
        <v>2</v>
      </c>
      <c r="CV324" s="1">
        <f t="shared" ref="CV324:DE324" ca="1" si="1937">IF(AS324="Strongly Disagree",1,IF(AS324="Disagree",2,IF(AS324="Neutral",3,IF(AS324="Agree",4,IF(AS324="Strongly Agree",5)))))</f>
        <v>3</v>
      </c>
      <c r="CW324" s="1">
        <f t="shared" ca="1" si="1937"/>
        <v>3</v>
      </c>
      <c r="CX324" s="1">
        <f t="shared" ca="1" si="1937"/>
        <v>2</v>
      </c>
      <c r="CY324" s="1">
        <f t="shared" ca="1" si="1937"/>
        <v>1</v>
      </c>
      <c r="CZ324" s="1">
        <f t="shared" ca="1" si="1937"/>
        <v>2</v>
      </c>
      <c r="DA324" s="1">
        <f t="shared" ca="1" si="1937"/>
        <v>2</v>
      </c>
      <c r="DB324" s="1">
        <f t="shared" ca="1" si="1937"/>
        <v>2</v>
      </c>
      <c r="DC324" s="1">
        <f t="shared" ca="1" si="1937"/>
        <v>1</v>
      </c>
      <c r="DD324" s="1">
        <f t="shared" ca="1" si="1937"/>
        <v>3</v>
      </c>
      <c r="DE324" s="1">
        <f t="shared" ca="1" si="1937"/>
        <v>4</v>
      </c>
      <c r="DG324" s="1">
        <f t="shared" ca="1" si="17"/>
        <v>1</v>
      </c>
    </row>
    <row r="325" spans="1:111" ht="15">
      <c r="A325" s="8">
        <f ca="1">IFERROR(__xludf.DUMMYFUNCTION("""COMPUTED_VALUE"""),43817.3123662384)</f>
        <v>43817.312366238402</v>
      </c>
      <c r="B325" s="1" t="str">
        <f ca="1">IFERROR(__xludf.DUMMYFUNCTION("""COMPUTED_VALUE"""),"Yes")</f>
        <v>Yes</v>
      </c>
      <c r="C325" s="3" t="str">
        <f ca="1">IFERROR(__xludf.DUMMYFUNCTION("""COMPUTED_VALUE"""),"Sworn Officer")</f>
        <v>Sworn Officer</v>
      </c>
      <c r="D325" s="1" t="str">
        <f ca="1">IFERROR(__xludf.DUMMYFUNCTION("""COMPUTED_VALUE"""),"")</f>
        <v/>
      </c>
      <c r="E325" s="1" t="str">
        <f ca="1">IFERROR(__xludf.DUMMYFUNCTION("""COMPUTED_VALUE"""),"Moderately")</f>
        <v>Moderately</v>
      </c>
      <c r="F325" s="1" t="str">
        <f ca="1">IFERROR(__xludf.DUMMYFUNCTION("""COMPUTED_VALUE"""),"Yes")</f>
        <v>Yes</v>
      </c>
      <c r="G325" s="1" t="str">
        <f ca="1">IFERROR(__xludf.DUMMYFUNCTION("""COMPUTED_VALUE"""),"Rarely")</f>
        <v>Rarely</v>
      </c>
      <c r="H325" s="1" t="str">
        <f ca="1">IFERROR(__xludf.DUMMYFUNCTION("""COMPUTED_VALUE"""),"A little bit")</f>
        <v>A little bit</v>
      </c>
      <c r="I325" s="1" t="str">
        <f ca="1">IFERROR(__xludf.DUMMYFUNCTION("""COMPUTED_VALUE"""),"Yes")</f>
        <v>Yes</v>
      </c>
      <c r="J325" s="1" t="str">
        <f ca="1">IFERROR(__xludf.DUMMYFUNCTION("""COMPUTED_VALUE"""),"Yes")</f>
        <v>Yes</v>
      </c>
      <c r="K325" s="1" t="str">
        <f ca="1">IFERROR(__xludf.DUMMYFUNCTION("""COMPUTED_VALUE"""),"Rarely")</f>
        <v>Rarely</v>
      </c>
      <c r="L325" s="1" t="str">
        <f ca="1">IFERROR(__xludf.DUMMYFUNCTION("""COMPUTED_VALUE"""),"Disagree")</f>
        <v>Disagree</v>
      </c>
      <c r="M325" s="1" t="str">
        <f ca="1">IFERROR(__xludf.DUMMYFUNCTION("""COMPUTED_VALUE"""),"Disagree")</f>
        <v>Disagree</v>
      </c>
      <c r="N325" s="1" t="str">
        <f ca="1">IFERROR(__xludf.DUMMYFUNCTION("""COMPUTED_VALUE"""),"Moderately")</f>
        <v>Moderately</v>
      </c>
      <c r="O325" s="1" t="str">
        <f ca="1">IFERROR(__xludf.DUMMYFUNCTION("""COMPUTED_VALUE"""),"Neutral")</f>
        <v>Neutral</v>
      </c>
      <c r="P325" s="1" t="str">
        <f ca="1">IFERROR(__xludf.DUMMYFUNCTION("""COMPUTED_VALUE"""),"Moderately")</f>
        <v>Moderately</v>
      </c>
      <c r="Q325" s="1" t="str">
        <f ca="1">IFERROR(__xludf.DUMMYFUNCTION("""COMPUTED_VALUE"""),"Quite a bit")</f>
        <v>Quite a bit</v>
      </c>
      <c r="R325" s="1" t="str">
        <f ca="1">IFERROR(__xludf.DUMMYFUNCTION("""COMPUTED_VALUE"""),"Quite a bit")</f>
        <v>Quite a bit</v>
      </c>
      <c r="S325" s="1" t="str">
        <f ca="1">IFERROR(__xludf.DUMMYFUNCTION("""COMPUTED_VALUE"""),"A little bit")</f>
        <v>A little bit</v>
      </c>
      <c r="T325" s="1" t="str">
        <f ca="1">IFERROR(__xludf.DUMMYFUNCTION("""COMPUTED_VALUE"""),"A little bit")</f>
        <v>A little bit</v>
      </c>
      <c r="U325" s="1" t="str">
        <f ca="1">IFERROR(__xludf.DUMMYFUNCTION("""COMPUTED_VALUE"""),"A little bit")</f>
        <v>A little bit</v>
      </c>
      <c r="V325" s="1" t="str">
        <f ca="1">IFERROR(__xludf.DUMMYFUNCTION("""COMPUTED_VALUE"""),"A little bit")</f>
        <v>A little bit</v>
      </c>
      <c r="W325" s="1" t="str">
        <f ca="1">IFERROR(__xludf.DUMMYFUNCTION("""COMPUTED_VALUE"""),"A little bit")</f>
        <v>A little bit</v>
      </c>
      <c r="X325" s="1" t="str">
        <f ca="1">IFERROR(__xludf.DUMMYFUNCTION("""COMPUTED_VALUE"""),"A little bit")</f>
        <v>A little bit</v>
      </c>
      <c r="Y325" s="1" t="str">
        <f ca="1">IFERROR(__xludf.DUMMYFUNCTION("""COMPUTED_VALUE"""),"A little bit")</f>
        <v>A little bit</v>
      </c>
      <c r="Z325" s="1" t="str">
        <f ca="1">IFERROR(__xludf.DUMMYFUNCTION("""COMPUTED_VALUE"""),"Negatively")</f>
        <v>Negatively</v>
      </c>
      <c r="AA325" s="1" t="str">
        <f ca="1">IFERROR(__xludf.DUMMYFUNCTION("""COMPUTED_VALUE"""),"Quite a bit")</f>
        <v>Quite a bit</v>
      </c>
      <c r="AB325" s="1" t="str">
        <f ca="1">IFERROR(__xludf.DUMMYFUNCTION("""COMPUTED_VALUE"""),"Quite a bit")</f>
        <v>Quite a bit</v>
      </c>
      <c r="AC325" s="1" t="str">
        <f ca="1">IFERROR(__xludf.DUMMYFUNCTION("""COMPUTED_VALUE"""),"Quite a bit")</f>
        <v>Quite a bit</v>
      </c>
      <c r="AD325" s="1" t="str">
        <f ca="1">IFERROR(__xludf.DUMMYFUNCTION("""COMPUTED_VALUE"""),"Not at all")</f>
        <v>Not at all</v>
      </c>
      <c r="AE325" s="1" t="str">
        <f ca="1">IFERROR(__xludf.DUMMYFUNCTION("""COMPUTED_VALUE"""),"Not at all")</f>
        <v>Not at all</v>
      </c>
      <c r="AF325" s="1" t="str">
        <f ca="1">IFERROR(__xludf.DUMMYFUNCTION("""COMPUTED_VALUE"""),"Rarely")</f>
        <v>Rarely</v>
      </c>
      <c r="AG325" s="1" t="str">
        <f ca="1">IFERROR(__xludf.DUMMYFUNCTION("""COMPUTED_VALUE"""),"Rarely")</f>
        <v>Rarely</v>
      </c>
      <c r="AH325" s="1" t="str">
        <f ca="1">IFERROR(__xludf.DUMMYFUNCTION("""COMPUTED_VALUE"""),"Rarely")</f>
        <v>Rarely</v>
      </c>
      <c r="AI325" s="1" t="str">
        <f ca="1">IFERROR(__xludf.DUMMYFUNCTION("""COMPUTED_VALUE"""),"Sometimes")</f>
        <v>Sometimes</v>
      </c>
      <c r="AJ325" s="1" t="str">
        <f ca="1">IFERROR(__xludf.DUMMYFUNCTION("""COMPUTED_VALUE"""),"Sometimes")</f>
        <v>Sometimes</v>
      </c>
      <c r="AK325" s="1" t="str">
        <f ca="1">IFERROR(__xludf.DUMMYFUNCTION("""COMPUTED_VALUE"""),"Sometimes")</f>
        <v>Sometimes</v>
      </c>
      <c r="AL325" s="1" t="str">
        <f ca="1">IFERROR(__xludf.DUMMYFUNCTION("""COMPUTED_VALUE"""),"Rarely")</f>
        <v>Rarely</v>
      </c>
      <c r="AM325" s="1" t="str">
        <f ca="1">IFERROR(__xludf.DUMMYFUNCTION("""COMPUTED_VALUE"""),"Sometimes")</f>
        <v>Sometimes</v>
      </c>
      <c r="AN325" s="1" t="str">
        <f ca="1">IFERROR(__xludf.DUMMYFUNCTION("""COMPUTED_VALUE"""),"Sometimes")</f>
        <v>Sometimes</v>
      </c>
      <c r="AO325" s="1" t="str">
        <f ca="1">IFERROR(__xludf.DUMMYFUNCTION("""COMPUTED_VALUE"""),"Sometimes")</f>
        <v>Sometimes</v>
      </c>
      <c r="AP325" s="1" t="str">
        <f ca="1">IFERROR(__xludf.DUMMYFUNCTION("""COMPUTED_VALUE"""),"Sometimes")</f>
        <v>Sometimes</v>
      </c>
      <c r="AQ325" s="1" t="str">
        <f ca="1">IFERROR(__xludf.DUMMYFUNCTION("""COMPUTED_VALUE"""),"Rarely")</f>
        <v>Rarely</v>
      </c>
      <c r="AR325" s="1" t="str">
        <f ca="1">IFERROR(__xludf.DUMMYFUNCTION("""COMPUTED_VALUE"""),"Just After Stressful Events")</f>
        <v>Just After Stressful Events</v>
      </c>
      <c r="AS325" s="1" t="str">
        <f ca="1">IFERROR(__xludf.DUMMYFUNCTION("""COMPUTED_VALUE"""),"Disagree")</f>
        <v>Disagree</v>
      </c>
      <c r="AT325" s="1" t="str">
        <f ca="1">IFERROR(__xludf.DUMMYFUNCTION("""COMPUTED_VALUE"""),"Disagree")</f>
        <v>Disagree</v>
      </c>
      <c r="AU325" s="1" t="str">
        <f ca="1">IFERROR(__xludf.DUMMYFUNCTION("""COMPUTED_VALUE"""),"Agree")</f>
        <v>Agree</v>
      </c>
      <c r="AV325" s="1" t="str">
        <f ca="1">IFERROR(__xludf.DUMMYFUNCTION("""COMPUTED_VALUE"""),"Disagree")</f>
        <v>Disagree</v>
      </c>
      <c r="AW325" s="1" t="str">
        <f ca="1">IFERROR(__xludf.DUMMYFUNCTION("""COMPUTED_VALUE"""),"Agree")</f>
        <v>Agree</v>
      </c>
      <c r="AX325" s="1" t="str">
        <f ca="1">IFERROR(__xludf.DUMMYFUNCTION("""COMPUTED_VALUE"""),"Agree")</f>
        <v>Agree</v>
      </c>
      <c r="AY325" s="1" t="str">
        <f ca="1">IFERROR(__xludf.DUMMYFUNCTION("""COMPUTED_VALUE"""),"Agree")</f>
        <v>Agree</v>
      </c>
      <c r="AZ325" s="1" t="str">
        <f ca="1">IFERROR(__xludf.DUMMYFUNCTION("""COMPUTED_VALUE"""),"Agree")</f>
        <v>Agree</v>
      </c>
      <c r="BA325" s="1" t="str">
        <f ca="1">IFERROR(__xludf.DUMMYFUNCTION("""COMPUTED_VALUE"""),"Strongly Agree")</f>
        <v>Strongly Agree</v>
      </c>
      <c r="BB325" s="1" t="str">
        <f ca="1">IFERROR(__xludf.DUMMYFUNCTION("""COMPUTED_VALUE"""),"Agree")</f>
        <v>Agree</v>
      </c>
      <c r="BC325" s="1" t="str">
        <f ca="1">IFERROR(__xludf.DUMMYFUNCTION("""COMPUTED_VALUE"""),"Isolate Yourself, Exercise")</f>
        <v>Isolate Yourself, Exercise</v>
      </c>
      <c r="BD325" s="1" t="str">
        <f ca="1">IFERROR(__xludf.DUMMYFUNCTION("""COMPUTED_VALUE"""),"Never")</f>
        <v>Never</v>
      </c>
      <c r="BF325" s="1">
        <f t="shared" ca="1" si="0"/>
        <v>1</v>
      </c>
      <c r="BG325" s="7" t="b">
        <f t="shared" ca="1" si="1"/>
        <v>0</v>
      </c>
      <c r="BH325" s="1">
        <f t="shared" ca="1" si="2"/>
        <v>3</v>
      </c>
      <c r="BI325" s="10">
        <f t="shared" ca="1" si="3"/>
        <v>1</v>
      </c>
      <c r="BJ325" s="10">
        <f t="shared" ca="1" si="4"/>
        <v>2</v>
      </c>
      <c r="BK325" s="10">
        <f t="shared" ca="1" si="5"/>
        <v>2</v>
      </c>
      <c r="BL325" s="10">
        <f t="shared" ref="BL325:BM325" ca="1" si="1938">IF(I325="Yes",1,IF(I325="No",2))</f>
        <v>1</v>
      </c>
      <c r="BM325" s="10">
        <f t="shared" ca="1" si="1938"/>
        <v>1</v>
      </c>
      <c r="BN325" s="10">
        <f t="shared" ca="1" si="7"/>
        <v>2</v>
      </c>
      <c r="BO325" s="10">
        <f t="shared" ref="BO325:BP325" ca="1" si="1939">IF(L325="Strongly Disagree",1,IF(L325="Disagree",2,IF(L325="Neutral",3,IF(L325="Agree",4,IF(L325="Strongly Agree",5)))))</f>
        <v>2</v>
      </c>
      <c r="BP325" s="10">
        <f t="shared" ca="1" si="1939"/>
        <v>2</v>
      </c>
      <c r="BQ325" s="10">
        <f t="shared" ca="1" si="9"/>
        <v>3</v>
      </c>
      <c r="BR325" s="1">
        <f t="shared" ca="1" si="10"/>
        <v>3</v>
      </c>
      <c r="BS325" s="10">
        <f t="shared" ref="BS325:CB325" ca="1" si="1940">IF(P325="Not at all",1,IF(P325="A little bit",2,IF(P325="Moderately",3,IF(P325="Quite a bit",4,IF(P325="Extremely",5)))))</f>
        <v>3</v>
      </c>
      <c r="BT325" s="10">
        <f t="shared" ca="1" si="1940"/>
        <v>4</v>
      </c>
      <c r="BU325" s="10">
        <f t="shared" ca="1" si="1940"/>
        <v>4</v>
      </c>
      <c r="BV325" s="10">
        <f t="shared" ca="1" si="1940"/>
        <v>2</v>
      </c>
      <c r="BW325" s="10">
        <f t="shared" ca="1" si="1940"/>
        <v>2</v>
      </c>
      <c r="BX325" s="10">
        <f t="shared" ca="1" si="1940"/>
        <v>2</v>
      </c>
      <c r="BY325" s="10">
        <f t="shared" ca="1" si="1940"/>
        <v>2</v>
      </c>
      <c r="BZ325" s="10">
        <f t="shared" ca="1" si="1940"/>
        <v>2</v>
      </c>
      <c r="CA325" s="10">
        <f t="shared" ca="1" si="1940"/>
        <v>2</v>
      </c>
      <c r="CB325" s="10">
        <f t="shared" ca="1" si="1940"/>
        <v>2</v>
      </c>
      <c r="CC325" s="10">
        <f t="shared" ca="1" si="12"/>
        <v>1</v>
      </c>
      <c r="CD325" s="10">
        <f t="shared" ref="CD325:CH325" ca="1" si="1941">IF(AA325="Not at all",1,IF(AA325="A little bit",2,IF(AA325="Moderately",3,IF(AA325="Quite a bit",4,IF(AA325="Extremely",5)))))</f>
        <v>4</v>
      </c>
      <c r="CE325" s="10">
        <f t="shared" ca="1" si="1941"/>
        <v>4</v>
      </c>
      <c r="CF325" s="10">
        <f t="shared" ca="1" si="1941"/>
        <v>4</v>
      </c>
      <c r="CG325" s="10">
        <f t="shared" ca="1" si="1941"/>
        <v>1</v>
      </c>
      <c r="CH325" s="10">
        <f t="shared" ca="1" si="1941"/>
        <v>1</v>
      </c>
      <c r="CI325" s="10">
        <f t="shared" ref="CI325:CT325" ca="1" si="1942">IF(AF325="Never",1,IF(AF325="Rarely",2,IF(AF325="Sometimes",3,IF(AF325="Often",4,IF(AF325="Very Often",5)))))</f>
        <v>2</v>
      </c>
      <c r="CJ325" s="10">
        <f t="shared" ca="1" si="1942"/>
        <v>2</v>
      </c>
      <c r="CK325" s="10">
        <f t="shared" ca="1" si="1942"/>
        <v>2</v>
      </c>
      <c r="CL325" s="10">
        <f t="shared" ca="1" si="1942"/>
        <v>3</v>
      </c>
      <c r="CM325" s="10">
        <f t="shared" ca="1" si="1942"/>
        <v>3</v>
      </c>
      <c r="CN325" s="10">
        <f t="shared" ca="1" si="1942"/>
        <v>3</v>
      </c>
      <c r="CO325" s="10">
        <f t="shared" ca="1" si="1942"/>
        <v>2</v>
      </c>
      <c r="CP325" s="10">
        <f t="shared" ca="1" si="1942"/>
        <v>3</v>
      </c>
      <c r="CQ325" s="10">
        <f t="shared" ca="1" si="1942"/>
        <v>3</v>
      </c>
      <c r="CR325" s="10">
        <f t="shared" ca="1" si="1942"/>
        <v>3</v>
      </c>
      <c r="CS325" s="10">
        <f t="shared" ca="1" si="1942"/>
        <v>3</v>
      </c>
      <c r="CT325" s="10">
        <f t="shared" ca="1" si="1942"/>
        <v>2</v>
      </c>
      <c r="CU325" s="10">
        <f t="shared" ca="1" si="15"/>
        <v>2</v>
      </c>
      <c r="CV325" s="1">
        <f t="shared" ref="CV325:DE325" ca="1" si="1943">IF(AS325="Strongly Disagree",1,IF(AS325="Disagree",2,IF(AS325="Neutral",3,IF(AS325="Agree",4,IF(AS325="Strongly Agree",5)))))</f>
        <v>2</v>
      </c>
      <c r="CW325" s="1">
        <f t="shared" ca="1" si="1943"/>
        <v>2</v>
      </c>
      <c r="CX325" s="1">
        <f t="shared" ca="1" si="1943"/>
        <v>4</v>
      </c>
      <c r="CY325" s="1">
        <f t="shared" ca="1" si="1943"/>
        <v>2</v>
      </c>
      <c r="CZ325" s="1">
        <f t="shared" ca="1" si="1943"/>
        <v>4</v>
      </c>
      <c r="DA325" s="1">
        <f t="shared" ca="1" si="1943"/>
        <v>4</v>
      </c>
      <c r="DB325" s="1">
        <f t="shared" ca="1" si="1943"/>
        <v>4</v>
      </c>
      <c r="DC325" s="1">
        <f t="shared" ca="1" si="1943"/>
        <v>4</v>
      </c>
      <c r="DD325" s="1">
        <f t="shared" ca="1" si="1943"/>
        <v>5</v>
      </c>
      <c r="DE325" s="1">
        <f t="shared" ca="1" si="1943"/>
        <v>4</v>
      </c>
      <c r="DG325" s="1">
        <f t="shared" ca="1" si="17"/>
        <v>1</v>
      </c>
    </row>
    <row r="326" spans="1:111" ht="15">
      <c r="A326" s="8">
        <f ca="1">IFERROR(__xludf.DUMMYFUNCTION("""COMPUTED_VALUE"""),43817.3294820254)</f>
        <v>43817.329482025401</v>
      </c>
      <c r="B326" s="1" t="str">
        <f ca="1">IFERROR(__xludf.DUMMYFUNCTION("""COMPUTED_VALUE"""),"Yes")</f>
        <v>Yes</v>
      </c>
      <c r="C326" s="3" t="str">
        <f ca="1">IFERROR(__xludf.DUMMYFUNCTION("""COMPUTED_VALUE"""),"Law Enforcement Professional  (Dispatch or other Civilian Department Member )")</f>
        <v>Law Enforcement Professional  (Dispatch or other Civilian Department Member )</v>
      </c>
      <c r="D326" s="1" t="str">
        <f ca="1">IFERROR(__xludf.DUMMYFUNCTION("""COMPUTED_VALUE"""),"1-6 years")</f>
        <v>1-6 years</v>
      </c>
      <c r="E326" s="1" t="str">
        <f ca="1">IFERROR(__xludf.DUMMYFUNCTION("""COMPUTED_VALUE"""),"A little bit")</f>
        <v>A little bit</v>
      </c>
      <c r="F326" s="1" t="str">
        <f ca="1">IFERROR(__xludf.DUMMYFUNCTION("""COMPUTED_VALUE"""),"No")</f>
        <v>No</v>
      </c>
      <c r="G326" s="1" t="str">
        <f ca="1">IFERROR(__xludf.DUMMYFUNCTION("""COMPUTED_VALUE"""),"Sometimes")</f>
        <v>Sometimes</v>
      </c>
      <c r="H326" s="1" t="str">
        <f ca="1">IFERROR(__xludf.DUMMYFUNCTION("""COMPUTED_VALUE"""),"Not at all")</f>
        <v>Not at all</v>
      </c>
      <c r="I326" s="1" t="str">
        <f ca="1">IFERROR(__xludf.DUMMYFUNCTION("""COMPUTED_VALUE"""),"Yes")</f>
        <v>Yes</v>
      </c>
      <c r="J326" s="1" t="str">
        <f ca="1">IFERROR(__xludf.DUMMYFUNCTION("""COMPUTED_VALUE"""),"No")</f>
        <v>No</v>
      </c>
      <c r="K326" s="1" t="str">
        <f ca="1">IFERROR(__xludf.DUMMYFUNCTION("""COMPUTED_VALUE"""),"Rarely")</f>
        <v>Rarely</v>
      </c>
      <c r="L326" s="1" t="str">
        <f ca="1">IFERROR(__xludf.DUMMYFUNCTION("""COMPUTED_VALUE"""),"Strongly Disagree")</f>
        <v>Strongly Disagree</v>
      </c>
      <c r="M326" s="1" t="str">
        <f ca="1">IFERROR(__xludf.DUMMYFUNCTION("""COMPUTED_VALUE"""),"Neutral")</f>
        <v>Neutral</v>
      </c>
      <c r="N326" s="1" t="str">
        <f ca="1">IFERROR(__xludf.DUMMYFUNCTION("""COMPUTED_VALUE"""),"Quite a bit")</f>
        <v>Quite a bit</v>
      </c>
      <c r="O326" s="1" t="str">
        <f ca="1">IFERROR(__xludf.DUMMYFUNCTION("""COMPUTED_VALUE"""),"Agree")</f>
        <v>Agree</v>
      </c>
      <c r="P326" s="1" t="str">
        <f ca="1">IFERROR(__xludf.DUMMYFUNCTION("""COMPUTED_VALUE"""),"Quite a bit")</f>
        <v>Quite a bit</v>
      </c>
      <c r="Q326" s="1" t="str">
        <f ca="1">IFERROR(__xludf.DUMMYFUNCTION("""COMPUTED_VALUE"""),"Moderately")</f>
        <v>Moderately</v>
      </c>
      <c r="R326" s="1" t="str">
        <f ca="1">IFERROR(__xludf.DUMMYFUNCTION("""COMPUTED_VALUE"""),"Moderately")</f>
        <v>Moderately</v>
      </c>
      <c r="S326" s="1" t="str">
        <f ca="1">IFERROR(__xludf.DUMMYFUNCTION("""COMPUTED_VALUE"""),"Quite a bit")</f>
        <v>Quite a bit</v>
      </c>
      <c r="T326" s="1" t="str">
        <f ca="1">IFERROR(__xludf.DUMMYFUNCTION("""COMPUTED_VALUE"""),"Quite a bit")</f>
        <v>Quite a bit</v>
      </c>
      <c r="U326" s="1" t="str">
        <f ca="1">IFERROR(__xludf.DUMMYFUNCTION("""COMPUTED_VALUE"""),"Quite a bit")</f>
        <v>Quite a bit</v>
      </c>
      <c r="V326" s="1" t="str">
        <f ca="1">IFERROR(__xludf.DUMMYFUNCTION("""COMPUTED_VALUE"""),"Quite a bit")</f>
        <v>Quite a bit</v>
      </c>
      <c r="W326" s="1" t="str">
        <f ca="1">IFERROR(__xludf.DUMMYFUNCTION("""COMPUTED_VALUE"""),"Quite a bit")</f>
        <v>Quite a bit</v>
      </c>
      <c r="X326" s="1" t="str">
        <f ca="1">IFERROR(__xludf.DUMMYFUNCTION("""COMPUTED_VALUE"""),"Quite a bit")</f>
        <v>Quite a bit</v>
      </c>
      <c r="Y326" s="1" t="str">
        <f ca="1">IFERROR(__xludf.DUMMYFUNCTION("""COMPUTED_VALUE"""),"Extremely")</f>
        <v>Extremely</v>
      </c>
      <c r="Z326" s="1" t="str">
        <f ca="1">IFERROR(__xludf.DUMMYFUNCTION("""COMPUTED_VALUE"""),"Not at all")</f>
        <v>Not at all</v>
      </c>
      <c r="AA326" s="1" t="str">
        <f ca="1">IFERROR(__xludf.DUMMYFUNCTION("""COMPUTED_VALUE"""),"Not at all")</f>
        <v>Not at all</v>
      </c>
      <c r="AB326" s="1" t="str">
        <f ca="1">IFERROR(__xludf.DUMMYFUNCTION("""COMPUTED_VALUE"""),"Quite a bit")</f>
        <v>Quite a bit</v>
      </c>
      <c r="AC326" s="1" t="str">
        <f ca="1">IFERROR(__xludf.DUMMYFUNCTION("""COMPUTED_VALUE"""),"Quite a bit")</f>
        <v>Quite a bit</v>
      </c>
      <c r="AD326" s="1" t="str">
        <f ca="1">IFERROR(__xludf.DUMMYFUNCTION("""COMPUTED_VALUE"""),"Not at all")</f>
        <v>Not at all</v>
      </c>
      <c r="AE326" s="1" t="str">
        <f ca="1">IFERROR(__xludf.DUMMYFUNCTION("""COMPUTED_VALUE"""),"Moderately")</f>
        <v>Moderately</v>
      </c>
      <c r="AF326" s="1" t="str">
        <f ca="1">IFERROR(__xludf.DUMMYFUNCTION("""COMPUTED_VALUE"""),"Very Often")</f>
        <v>Very Often</v>
      </c>
      <c r="AG326" s="1" t="str">
        <f ca="1">IFERROR(__xludf.DUMMYFUNCTION("""COMPUTED_VALUE"""),"Often")</f>
        <v>Often</v>
      </c>
      <c r="AH326" s="1" t="str">
        <f ca="1">IFERROR(__xludf.DUMMYFUNCTION("""COMPUTED_VALUE"""),"Sometimes")</f>
        <v>Sometimes</v>
      </c>
      <c r="AI326" s="1" t="str">
        <f ca="1">IFERROR(__xludf.DUMMYFUNCTION("""COMPUTED_VALUE"""),"Rarely")</f>
        <v>Rarely</v>
      </c>
      <c r="AJ326" s="1" t="str">
        <f ca="1">IFERROR(__xludf.DUMMYFUNCTION("""COMPUTED_VALUE"""),"")</f>
        <v/>
      </c>
      <c r="AK326" s="1" t="str">
        <f ca="1">IFERROR(__xludf.DUMMYFUNCTION("""COMPUTED_VALUE"""),"Very Often")</f>
        <v>Very Often</v>
      </c>
      <c r="AL326" s="1" t="str">
        <f ca="1">IFERROR(__xludf.DUMMYFUNCTION("""COMPUTED_VALUE"""),"Sometimes")</f>
        <v>Sometimes</v>
      </c>
      <c r="AM326" s="1" t="str">
        <f ca="1">IFERROR(__xludf.DUMMYFUNCTION("""COMPUTED_VALUE"""),"Very Often")</f>
        <v>Very Often</v>
      </c>
      <c r="AN326" s="1" t="str">
        <f ca="1">IFERROR(__xludf.DUMMYFUNCTION("""COMPUTED_VALUE"""),"Rarely")</f>
        <v>Rarely</v>
      </c>
      <c r="AO326" s="1" t="str">
        <f ca="1">IFERROR(__xludf.DUMMYFUNCTION("""COMPUTED_VALUE"""),"Rarely")</f>
        <v>Rarely</v>
      </c>
      <c r="AP326" s="1" t="str">
        <f ca="1">IFERROR(__xludf.DUMMYFUNCTION("""COMPUTED_VALUE"""),"Sometimes")</f>
        <v>Sometimes</v>
      </c>
      <c r="AQ326" s="1" t="str">
        <f ca="1">IFERROR(__xludf.DUMMYFUNCTION("""COMPUTED_VALUE"""),"Often")</f>
        <v>Often</v>
      </c>
      <c r="AR326" s="1" t="str">
        <f ca="1">IFERROR(__xludf.DUMMYFUNCTION("""COMPUTED_VALUE"""),"(2-3)x’s a Month")</f>
        <v>(2-3)x’s a Month</v>
      </c>
      <c r="AS326" s="1" t="str">
        <f ca="1">IFERROR(__xludf.DUMMYFUNCTION("""COMPUTED_VALUE"""),"Strongly Agree")</f>
        <v>Strongly Agree</v>
      </c>
      <c r="AT326" s="1" t="str">
        <f ca="1">IFERROR(__xludf.DUMMYFUNCTION("""COMPUTED_VALUE"""),"Agree")</f>
        <v>Agree</v>
      </c>
      <c r="AU326" s="1" t="str">
        <f ca="1">IFERROR(__xludf.DUMMYFUNCTION("""COMPUTED_VALUE"""),"Agree")</f>
        <v>Agree</v>
      </c>
      <c r="AV326" s="1" t="str">
        <f ca="1">IFERROR(__xludf.DUMMYFUNCTION("""COMPUTED_VALUE"""),"Strongly Disagree")</f>
        <v>Strongly Disagree</v>
      </c>
      <c r="AW326" s="1" t="str">
        <f ca="1">IFERROR(__xludf.DUMMYFUNCTION("""COMPUTED_VALUE"""),"Strongly Agree")</f>
        <v>Strongly Agree</v>
      </c>
      <c r="AX326" s="1" t="str">
        <f ca="1">IFERROR(__xludf.DUMMYFUNCTION("""COMPUTED_VALUE"""),"Strongly Agree")</f>
        <v>Strongly Agree</v>
      </c>
      <c r="AY326" s="1" t="str">
        <f ca="1">IFERROR(__xludf.DUMMYFUNCTION("""COMPUTED_VALUE"""),"Strongly Agree")</f>
        <v>Strongly Agree</v>
      </c>
      <c r="AZ326" s="1" t="str">
        <f ca="1">IFERROR(__xludf.DUMMYFUNCTION("""COMPUTED_VALUE"""),"Disagree")</f>
        <v>Disagree</v>
      </c>
      <c r="BA326" s="1" t="str">
        <f ca="1">IFERROR(__xludf.DUMMYFUNCTION("""COMPUTED_VALUE"""),"")</f>
        <v/>
      </c>
      <c r="BB326" s="1" t="str">
        <f ca="1">IFERROR(__xludf.DUMMYFUNCTION("""COMPUTED_VALUE"""),"Strongly Agree")</f>
        <v>Strongly Agree</v>
      </c>
      <c r="BC326" s="1" t="str">
        <f ca="1">IFERROR(__xludf.DUMMYFUNCTION("""COMPUTED_VALUE"""),"Isolate Yourself, Talk to others outside of the department about your hard shift")</f>
        <v>Isolate Yourself, Talk to others outside of the department about your hard shift</v>
      </c>
      <c r="BD326" s="1" t="str">
        <f ca="1">IFERROR(__xludf.DUMMYFUNCTION("""COMPUTED_VALUE"""),"Never")</f>
        <v>Never</v>
      </c>
      <c r="BF326" s="1">
        <f t="shared" ca="1" si="0"/>
        <v>2</v>
      </c>
      <c r="BG326" s="7">
        <f t="shared" ca="1" si="1"/>
        <v>1</v>
      </c>
      <c r="BH326" s="1">
        <f t="shared" ca="1" si="2"/>
        <v>2</v>
      </c>
      <c r="BI326" s="10">
        <f t="shared" ca="1" si="3"/>
        <v>2</v>
      </c>
      <c r="BJ326" s="10">
        <f t="shared" ca="1" si="4"/>
        <v>3</v>
      </c>
      <c r="BK326" s="10">
        <f t="shared" ca="1" si="5"/>
        <v>1</v>
      </c>
      <c r="BL326" s="10">
        <f t="shared" ref="BL326:BM326" ca="1" si="1944">IF(I326="Yes",1,IF(I326="No",2))</f>
        <v>1</v>
      </c>
      <c r="BM326" s="10">
        <f t="shared" ca="1" si="1944"/>
        <v>2</v>
      </c>
      <c r="BN326" s="10">
        <f t="shared" ca="1" si="7"/>
        <v>2</v>
      </c>
      <c r="BO326" s="10">
        <f t="shared" ref="BO326:BP326" ca="1" si="1945">IF(L326="Strongly Disagree",1,IF(L326="Disagree",2,IF(L326="Neutral",3,IF(L326="Agree",4,IF(L326="Strongly Agree",5)))))</f>
        <v>1</v>
      </c>
      <c r="BP326" s="10">
        <f t="shared" ca="1" si="1945"/>
        <v>3</v>
      </c>
      <c r="BQ326" s="10">
        <f t="shared" ca="1" si="9"/>
        <v>4</v>
      </c>
      <c r="BR326" s="1">
        <f t="shared" ca="1" si="10"/>
        <v>4</v>
      </c>
      <c r="BS326" s="10">
        <f t="shared" ref="BS326:CB326" ca="1" si="1946">IF(P326="Not at all",1,IF(P326="A little bit",2,IF(P326="Moderately",3,IF(P326="Quite a bit",4,IF(P326="Extremely",5)))))</f>
        <v>4</v>
      </c>
      <c r="BT326" s="10">
        <f t="shared" ca="1" si="1946"/>
        <v>3</v>
      </c>
      <c r="BU326" s="10">
        <f t="shared" ca="1" si="1946"/>
        <v>3</v>
      </c>
      <c r="BV326" s="10">
        <f t="shared" ca="1" si="1946"/>
        <v>4</v>
      </c>
      <c r="BW326" s="10">
        <f t="shared" ca="1" si="1946"/>
        <v>4</v>
      </c>
      <c r="BX326" s="10">
        <f t="shared" ca="1" si="1946"/>
        <v>4</v>
      </c>
      <c r="BY326" s="10">
        <f t="shared" ca="1" si="1946"/>
        <v>4</v>
      </c>
      <c r="BZ326" s="10">
        <f t="shared" ca="1" si="1946"/>
        <v>4</v>
      </c>
      <c r="CA326" s="10">
        <f t="shared" ca="1" si="1946"/>
        <v>4</v>
      </c>
      <c r="CB326" s="10">
        <f t="shared" ca="1" si="1946"/>
        <v>5</v>
      </c>
      <c r="CC326" s="10">
        <f t="shared" ca="1" si="12"/>
        <v>4</v>
      </c>
      <c r="CD326" s="10">
        <f t="shared" ref="CD326:CH326" ca="1" si="1947">IF(AA326="Not at all",1,IF(AA326="A little bit",2,IF(AA326="Moderately",3,IF(AA326="Quite a bit",4,IF(AA326="Extremely",5)))))</f>
        <v>1</v>
      </c>
      <c r="CE326" s="10">
        <f t="shared" ca="1" si="1947"/>
        <v>4</v>
      </c>
      <c r="CF326" s="10">
        <f t="shared" ca="1" si="1947"/>
        <v>4</v>
      </c>
      <c r="CG326" s="10">
        <f t="shared" ca="1" si="1947"/>
        <v>1</v>
      </c>
      <c r="CH326" s="10">
        <f t="shared" ca="1" si="1947"/>
        <v>3</v>
      </c>
      <c r="CI326" s="10">
        <f t="shared" ref="CI326:CT326" ca="1" si="1948">IF(AF326="Never",1,IF(AF326="Rarely",2,IF(AF326="Sometimes",3,IF(AF326="Often",4,IF(AF326="Very Often",5)))))</f>
        <v>5</v>
      </c>
      <c r="CJ326" s="10">
        <f t="shared" ca="1" si="1948"/>
        <v>4</v>
      </c>
      <c r="CK326" s="10">
        <f t="shared" ca="1" si="1948"/>
        <v>3</v>
      </c>
      <c r="CL326" s="10">
        <f t="shared" ca="1" si="1948"/>
        <v>2</v>
      </c>
      <c r="CM326" s="10" t="b">
        <f t="shared" ca="1" si="1948"/>
        <v>0</v>
      </c>
      <c r="CN326" s="10">
        <f t="shared" ca="1" si="1948"/>
        <v>5</v>
      </c>
      <c r="CO326" s="10">
        <f t="shared" ca="1" si="1948"/>
        <v>3</v>
      </c>
      <c r="CP326" s="10">
        <f t="shared" ca="1" si="1948"/>
        <v>5</v>
      </c>
      <c r="CQ326" s="10">
        <f t="shared" ca="1" si="1948"/>
        <v>2</v>
      </c>
      <c r="CR326" s="10">
        <f t="shared" ca="1" si="1948"/>
        <v>2</v>
      </c>
      <c r="CS326" s="10">
        <f t="shared" ca="1" si="1948"/>
        <v>3</v>
      </c>
      <c r="CT326" s="10">
        <f t="shared" ca="1" si="1948"/>
        <v>4</v>
      </c>
      <c r="CU326" s="10" t="b">
        <f t="shared" ca="1" si="15"/>
        <v>0</v>
      </c>
      <c r="CV326" s="1">
        <f t="shared" ref="CV326:DE326" ca="1" si="1949">IF(AS326="Strongly Disagree",1,IF(AS326="Disagree",2,IF(AS326="Neutral",3,IF(AS326="Agree",4,IF(AS326="Strongly Agree",5)))))</f>
        <v>5</v>
      </c>
      <c r="CW326" s="1">
        <f t="shared" ca="1" si="1949"/>
        <v>4</v>
      </c>
      <c r="CX326" s="1">
        <f t="shared" ca="1" si="1949"/>
        <v>4</v>
      </c>
      <c r="CY326" s="1">
        <f t="shared" ca="1" si="1949"/>
        <v>1</v>
      </c>
      <c r="CZ326" s="1">
        <f t="shared" ca="1" si="1949"/>
        <v>5</v>
      </c>
      <c r="DA326" s="1">
        <f t="shared" ca="1" si="1949"/>
        <v>5</v>
      </c>
      <c r="DB326" s="1">
        <f t="shared" ca="1" si="1949"/>
        <v>5</v>
      </c>
      <c r="DC326" s="1">
        <f t="shared" ca="1" si="1949"/>
        <v>2</v>
      </c>
      <c r="DD326" s="1" t="b">
        <f t="shared" ca="1" si="1949"/>
        <v>0</v>
      </c>
      <c r="DE326" s="1">
        <f t="shared" ca="1" si="1949"/>
        <v>5</v>
      </c>
      <c r="DG326" s="1">
        <f t="shared" ca="1" si="17"/>
        <v>1</v>
      </c>
    </row>
    <row r="327" spans="1:111" ht="15">
      <c r="A327" s="8">
        <f ca="1">IFERROR(__xludf.DUMMYFUNCTION("""COMPUTED_VALUE"""),43817.5272942129)</f>
        <v>43817.527294212901</v>
      </c>
      <c r="B327" s="1" t="str">
        <f ca="1">IFERROR(__xludf.DUMMYFUNCTION("""COMPUTED_VALUE"""),"Yes")</f>
        <v>Yes</v>
      </c>
      <c r="C327" s="3" t="str">
        <f ca="1">IFERROR(__xludf.DUMMYFUNCTION("""COMPUTED_VALUE"""),"Sworn Officer")</f>
        <v>Sworn Officer</v>
      </c>
      <c r="D327" s="1" t="str">
        <f ca="1">IFERROR(__xludf.DUMMYFUNCTION("""COMPUTED_VALUE"""),"20+ years")</f>
        <v>20+ years</v>
      </c>
      <c r="E327" s="1" t="str">
        <f ca="1">IFERROR(__xludf.DUMMYFUNCTION("""COMPUTED_VALUE"""),"Moderately")</f>
        <v>Moderately</v>
      </c>
      <c r="F327" s="1" t="str">
        <f ca="1">IFERROR(__xludf.DUMMYFUNCTION("""COMPUTED_VALUE"""),"No")</f>
        <v>No</v>
      </c>
      <c r="G327" s="1" t="str">
        <f ca="1">IFERROR(__xludf.DUMMYFUNCTION("""COMPUTED_VALUE"""),"Sometimes")</f>
        <v>Sometimes</v>
      </c>
      <c r="H327" s="1" t="str">
        <f ca="1">IFERROR(__xludf.DUMMYFUNCTION("""COMPUTED_VALUE"""),"Moderately")</f>
        <v>Moderately</v>
      </c>
      <c r="I327" s="1" t="str">
        <f ca="1">IFERROR(__xludf.DUMMYFUNCTION("""COMPUTED_VALUE"""),"Yes")</f>
        <v>Yes</v>
      </c>
      <c r="J327" s="1" t="str">
        <f ca="1">IFERROR(__xludf.DUMMYFUNCTION("""COMPUTED_VALUE"""),"No")</f>
        <v>No</v>
      </c>
      <c r="K327" s="1" t="str">
        <f ca="1">IFERROR(__xludf.DUMMYFUNCTION("""COMPUTED_VALUE"""),"Sometimes")</f>
        <v>Sometimes</v>
      </c>
      <c r="L327" s="1" t="str">
        <f ca="1">IFERROR(__xludf.DUMMYFUNCTION("""COMPUTED_VALUE"""),"Agree")</f>
        <v>Agree</v>
      </c>
      <c r="M327" s="1" t="str">
        <f ca="1">IFERROR(__xludf.DUMMYFUNCTION("""COMPUTED_VALUE"""),"Neutral")</f>
        <v>Neutral</v>
      </c>
      <c r="N327" s="1" t="str">
        <f ca="1">IFERROR(__xludf.DUMMYFUNCTION("""COMPUTED_VALUE"""),"Moderately")</f>
        <v>Moderately</v>
      </c>
      <c r="O327" s="1" t="str">
        <f ca="1">IFERROR(__xludf.DUMMYFUNCTION("""COMPUTED_VALUE"""),"Neutral")</f>
        <v>Neutral</v>
      </c>
      <c r="P327" s="1" t="str">
        <f ca="1">IFERROR(__xludf.DUMMYFUNCTION("""COMPUTED_VALUE"""),"A little bit")</f>
        <v>A little bit</v>
      </c>
      <c r="Q327" s="1" t="str">
        <f ca="1">IFERROR(__xludf.DUMMYFUNCTION("""COMPUTED_VALUE"""),"Moderately")</f>
        <v>Moderately</v>
      </c>
      <c r="R327" s="1" t="str">
        <f ca="1">IFERROR(__xludf.DUMMYFUNCTION("""COMPUTED_VALUE"""),"Quite a bit")</f>
        <v>Quite a bit</v>
      </c>
      <c r="S327" s="1" t="str">
        <f ca="1">IFERROR(__xludf.DUMMYFUNCTION("""COMPUTED_VALUE"""),"Moderately")</f>
        <v>Moderately</v>
      </c>
      <c r="T327" s="1" t="str">
        <f ca="1">IFERROR(__xludf.DUMMYFUNCTION("""COMPUTED_VALUE"""),"Moderately")</f>
        <v>Moderately</v>
      </c>
      <c r="U327" s="1" t="str">
        <f ca="1">IFERROR(__xludf.DUMMYFUNCTION("""COMPUTED_VALUE"""),"Moderately")</f>
        <v>Moderately</v>
      </c>
      <c r="V327" s="1" t="str">
        <f ca="1">IFERROR(__xludf.DUMMYFUNCTION("""COMPUTED_VALUE"""),"Moderately")</f>
        <v>Moderately</v>
      </c>
      <c r="W327" s="1" t="str">
        <f ca="1">IFERROR(__xludf.DUMMYFUNCTION("""COMPUTED_VALUE"""),"A little bit")</f>
        <v>A little bit</v>
      </c>
      <c r="X327" s="1" t="str">
        <f ca="1">IFERROR(__xludf.DUMMYFUNCTION("""COMPUTED_VALUE"""),"A little bit")</f>
        <v>A little bit</v>
      </c>
      <c r="Y327" s="1" t="str">
        <f ca="1">IFERROR(__xludf.DUMMYFUNCTION("""COMPUTED_VALUE"""),"Extremely")</f>
        <v>Extremely</v>
      </c>
      <c r="Z327" s="1" t="str">
        <f ca="1">IFERROR(__xludf.DUMMYFUNCTION("""COMPUTED_VALUE"""),"Positively")</f>
        <v>Positively</v>
      </c>
      <c r="AA327" s="1" t="str">
        <f ca="1">IFERROR(__xludf.DUMMYFUNCTION("""COMPUTED_VALUE"""),"Moderately")</f>
        <v>Moderately</v>
      </c>
      <c r="AB327" s="1" t="str">
        <f ca="1">IFERROR(__xludf.DUMMYFUNCTION("""COMPUTED_VALUE"""),"Extremely")</f>
        <v>Extremely</v>
      </c>
      <c r="AC327" s="1" t="str">
        <f ca="1">IFERROR(__xludf.DUMMYFUNCTION("""COMPUTED_VALUE"""),"Quite a bit")</f>
        <v>Quite a bit</v>
      </c>
      <c r="AD327" s="1" t="str">
        <f ca="1">IFERROR(__xludf.DUMMYFUNCTION("""COMPUTED_VALUE"""),"Not at all")</f>
        <v>Not at all</v>
      </c>
      <c r="AE327" s="1" t="str">
        <f ca="1">IFERROR(__xludf.DUMMYFUNCTION("""COMPUTED_VALUE"""),"Not at all")</f>
        <v>Not at all</v>
      </c>
      <c r="AF327" s="1" t="str">
        <f ca="1">IFERROR(__xludf.DUMMYFUNCTION("""COMPUTED_VALUE"""),"Rarely")</f>
        <v>Rarely</v>
      </c>
      <c r="AG327" s="1" t="str">
        <f ca="1">IFERROR(__xludf.DUMMYFUNCTION("""COMPUTED_VALUE"""),"Sometimes")</f>
        <v>Sometimes</v>
      </c>
      <c r="AH327" s="1" t="str">
        <f ca="1">IFERROR(__xludf.DUMMYFUNCTION("""COMPUTED_VALUE"""),"Rarely")</f>
        <v>Rarely</v>
      </c>
      <c r="AI327" s="1" t="str">
        <f ca="1">IFERROR(__xludf.DUMMYFUNCTION("""COMPUTED_VALUE"""),"Rarely")</f>
        <v>Rarely</v>
      </c>
      <c r="AJ327" s="1" t="str">
        <f ca="1">IFERROR(__xludf.DUMMYFUNCTION("""COMPUTED_VALUE"""),"Rarely")</f>
        <v>Rarely</v>
      </c>
      <c r="AK327" s="1" t="str">
        <f ca="1">IFERROR(__xludf.DUMMYFUNCTION("""COMPUTED_VALUE"""),"Rarely")</f>
        <v>Rarely</v>
      </c>
      <c r="AL327" s="1" t="str">
        <f ca="1">IFERROR(__xludf.DUMMYFUNCTION("""COMPUTED_VALUE"""),"Never")</f>
        <v>Never</v>
      </c>
      <c r="AM327" s="1" t="str">
        <f ca="1">IFERROR(__xludf.DUMMYFUNCTION("""COMPUTED_VALUE"""),"Never")</f>
        <v>Never</v>
      </c>
      <c r="AN327" s="1" t="str">
        <f ca="1">IFERROR(__xludf.DUMMYFUNCTION("""COMPUTED_VALUE"""),"Rarely")</f>
        <v>Rarely</v>
      </c>
      <c r="AO327" s="1" t="str">
        <f ca="1">IFERROR(__xludf.DUMMYFUNCTION("""COMPUTED_VALUE"""),"Never")</f>
        <v>Never</v>
      </c>
      <c r="AP327" s="1" t="str">
        <f ca="1">IFERROR(__xludf.DUMMYFUNCTION("""COMPUTED_VALUE"""),"Never")</f>
        <v>Never</v>
      </c>
      <c r="AQ327" s="1" t="str">
        <f ca="1">IFERROR(__xludf.DUMMYFUNCTION("""COMPUTED_VALUE"""),"Never")</f>
        <v>Never</v>
      </c>
      <c r="AR327" s="1" t="str">
        <f ca="1">IFERROR(__xludf.DUMMYFUNCTION("""COMPUTED_VALUE"""),"Never")</f>
        <v>Never</v>
      </c>
      <c r="AS327" s="1" t="str">
        <f ca="1">IFERROR(__xludf.DUMMYFUNCTION("""COMPUTED_VALUE"""),"Strongly Disagree")</f>
        <v>Strongly Disagree</v>
      </c>
      <c r="AT327" s="1" t="str">
        <f ca="1">IFERROR(__xludf.DUMMYFUNCTION("""COMPUTED_VALUE"""),"Disagree")</f>
        <v>Disagree</v>
      </c>
      <c r="AU327" s="1" t="str">
        <f ca="1">IFERROR(__xludf.DUMMYFUNCTION("""COMPUTED_VALUE"""),"Neutral")</f>
        <v>Neutral</v>
      </c>
      <c r="AV327" s="1" t="str">
        <f ca="1">IFERROR(__xludf.DUMMYFUNCTION("""COMPUTED_VALUE"""),"Disagree")</f>
        <v>Disagree</v>
      </c>
      <c r="AW327" s="1" t="str">
        <f ca="1">IFERROR(__xludf.DUMMYFUNCTION("""COMPUTED_VALUE"""),"Agree")</f>
        <v>Agree</v>
      </c>
      <c r="AX327" s="1" t="str">
        <f ca="1">IFERROR(__xludf.DUMMYFUNCTION("""COMPUTED_VALUE"""),"Agree")</f>
        <v>Agree</v>
      </c>
      <c r="AY327" s="1" t="str">
        <f ca="1">IFERROR(__xludf.DUMMYFUNCTION("""COMPUTED_VALUE"""),"Agree")</f>
        <v>Agree</v>
      </c>
      <c r="AZ327" s="1" t="str">
        <f ca="1">IFERROR(__xludf.DUMMYFUNCTION("""COMPUTED_VALUE"""),"Neutral")</f>
        <v>Neutral</v>
      </c>
      <c r="BA327" s="1" t="str">
        <f ca="1">IFERROR(__xludf.DUMMYFUNCTION("""COMPUTED_VALUE"""),"Agree")</f>
        <v>Agree</v>
      </c>
      <c r="BB327" s="1" t="str">
        <f ca="1">IFERROR(__xludf.DUMMYFUNCTION("""COMPUTED_VALUE"""),"Strongly Disagree")</f>
        <v>Strongly Disagree</v>
      </c>
      <c r="BC327" s="1" t="str">
        <f ca="1">IFERROR(__xludf.DUMMYFUNCTION("""COMPUTED_VALUE"""),"Join in Positive/ Healthy Family Activities, Exercise, Talk to others outside of the department about your hard shift, Participate in Healthy Recreation/Hobbies")</f>
        <v>Join in Positive/ Healthy Family Activities, Exercise, Talk to others outside of the department about your hard shift, Participate in Healthy Recreation/Hobbies</v>
      </c>
      <c r="BD327" s="1" t="str">
        <f ca="1">IFERROR(__xludf.DUMMYFUNCTION("""COMPUTED_VALUE"""),"Never")</f>
        <v>Never</v>
      </c>
      <c r="BF327" s="1">
        <f ca="1">IF(C327="Sworn officer",1,IF(C327="Law Enforcement Professional (Dispatch or other Civillian Department Member)",2))</f>
        <v>1</v>
      </c>
      <c r="BG327" s="7">
        <f t="shared" ca="1" si="1"/>
        <v>4</v>
      </c>
      <c r="BH327" s="1">
        <f t="shared" ca="1" si="2"/>
        <v>3</v>
      </c>
      <c r="BI327" s="10">
        <f t="shared" ca="1" si="3"/>
        <v>2</v>
      </c>
      <c r="BJ327" s="10">
        <f t="shared" ca="1" si="4"/>
        <v>3</v>
      </c>
      <c r="BK327" s="10">
        <f t="shared" ca="1" si="5"/>
        <v>3</v>
      </c>
      <c r="BL327" s="10">
        <f t="shared" ref="BL327:BM327" ca="1" si="1950">IF(I327="Yes",1,IF(I327="No",2))</f>
        <v>1</v>
      </c>
      <c r="BM327" s="10">
        <f t="shared" ca="1" si="1950"/>
        <v>2</v>
      </c>
      <c r="BN327" s="10">
        <f t="shared" ca="1" si="7"/>
        <v>3</v>
      </c>
      <c r="BO327" s="10">
        <f t="shared" ref="BO327:BP327" ca="1" si="1951">IF(L327="Strongly Disagree",1,IF(L327="Disagree",2,IF(L327="Neutral",3,IF(L327="Agree",4,IF(L327="Strongly Agree",5)))))</f>
        <v>4</v>
      </c>
      <c r="BP327" s="10">
        <f t="shared" ca="1" si="1951"/>
        <v>3</v>
      </c>
      <c r="BQ327" s="10">
        <f t="shared" ca="1" si="9"/>
        <v>3</v>
      </c>
      <c r="BR327" s="1">
        <f t="shared" ca="1" si="10"/>
        <v>3</v>
      </c>
      <c r="BS327" s="10">
        <f t="shared" ref="BS327:CB327" ca="1" si="1952">IF(P327="Not at all",1,IF(P327="A little bit",2,IF(P327="Moderately",3,IF(P327="Quite a bit",4,IF(P327="Extremely",5)))))</f>
        <v>2</v>
      </c>
      <c r="BT327" s="10">
        <f t="shared" ca="1" si="1952"/>
        <v>3</v>
      </c>
      <c r="BU327" s="10">
        <f t="shared" ca="1" si="1952"/>
        <v>4</v>
      </c>
      <c r="BV327" s="10">
        <f t="shared" ca="1" si="1952"/>
        <v>3</v>
      </c>
      <c r="BW327" s="10">
        <f t="shared" ca="1" si="1952"/>
        <v>3</v>
      </c>
      <c r="BX327" s="10">
        <f t="shared" ca="1" si="1952"/>
        <v>3</v>
      </c>
      <c r="BY327" s="10">
        <f t="shared" ca="1" si="1952"/>
        <v>3</v>
      </c>
      <c r="BZ327" s="10">
        <f t="shared" ca="1" si="1952"/>
        <v>2</v>
      </c>
      <c r="CA327" s="10">
        <f t="shared" ca="1" si="1952"/>
        <v>2</v>
      </c>
      <c r="CB327" s="10">
        <f t="shared" ca="1" si="1952"/>
        <v>5</v>
      </c>
      <c r="CC327" s="10">
        <f t="shared" ca="1" si="12"/>
        <v>2</v>
      </c>
      <c r="CD327" s="10">
        <f t="shared" ref="CD327:CH327" ca="1" si="1953">IF(AA327="Not at all",1,IF(AA327="A little bit",2,IF(AA327="Moderately",3,IF(AA327="Quite a bit",4,IF(AA327="Extremely",5)))))</f>
        <v>3</v>
      </c>
      <c r="CE327" s="10">
        <f t="shared" ca="1" si="1953"/>
        <v>5</v>
      </c>
      <c r="CF327" s="10">
        <f t="shared" ca="1" si="1953"/>
        <v>4</v>
      </c>
      <c r="CG327" s="10">
        <f t="shared" ca="1" si="1953"/>
        <v>1</v>
      </c>
      <c r="CH327" s="10">
        <f t="shared" ca="1" si="1953"/>
        <v>1</v>
      </c>
      <c r="CI327" s="10">
        <f t="shared" ref="CI327:CT327" ca="1" si="1954">IF(AF327="Never",1,IF(AF327="Rarely",2,IF(AF327="Sometimes",3,IF(AF327="Often",4,IF(AF327="Very Often",5)))))</f>
        <v>2</v>
      </c>
      <c r="CJ327" s="10">
        <f t="shared" ca="1" si="1954"/>
        <v>3</v>
      </c>
      <c r="CK327" s="10">
        <f t="shared" ca="1" si="1954"/>
        <v>2</v>
      </c>
      <c r="CL327" s="10">
        <f t="shared" ca="1" si="1954"/>
        <v>2</v>
      </c>
      <c r="CM327" s="10">
        <f t="shared" ca="1" si="1954"/>
        <v>2</v>
      </c>
      <c r="CN327" s="10">
        <f t="shared" ca="1" si="1954"/>
        <v>2</v>
      </c>
      <c r="CO327" s="10">
        <f t="shared" ca="1" si="1954"/>
        <v>1</v>
      </c>
      <c r="CP327" s="10">
        <f t="shared" ca="1" si="1954"/>
        <v>1</v>
      </c>
      <c r="CQ327" s="10">
        <f t="shared" ca="1" si="1954"/>
        <v>2</v>
      </c>
      <c r="CR327" s="10">
        <f t="shared" ca="1" si="1954"/>
        <v>1</v>
      </c>
      <c r="CS327" s="10">
        <f t="shared" ca="1" si="1954"/>
        <v>1</v>
      </c>
      <c r="CT327" s="10">
        <f t="shared" ca="1" si="1954"/>
        <v>1</v>
      </c>
      <c r="CU327" s="10">
        <f t="shared" ca="1" si="15"/>
        <v>1</v>
      </c>
      <c r="CV327" s="1">
        <f t="shared" ref="CV327:DE327" ca="1" si="1955">IF(AS327="Strongly Disagree",1,IF(AS327="Disagree",2,IF(AS327="Neutral",3,IF(AS327="Agree",4,IF(AS327="Strongly Agree",5)))))</f>
        <v>1</v>
      </c>
      <c r="CW327" s="1">
        <f t="shared" ca="1" si="1955"/>
        <v>2</v>
      </c>
      <c r="CX327" s="1">
        <f t="shared" ca="1" si="1955"/>
        <v>3</v>
      </c>
      <c r="CY327" s="1">
        <f t="shared" ca="1" si="1955"/>
        <v>2</v>
      </c>
      <c r="CZ327" s="1">
        <f t="shared" ca="1" si="1955"/>
        <v>4</v>
      </c>
      <c r="DA327" s="1">
        <f t="shared" ca="1" si="1955"/>
        <v>4</v>
      </c>
      <c r="DB327" s="1">
        <f t="shared" ca="1" si="1955"/>
        <v>4</v>
      </c>
      <c r="DC327" s="1">
        <f t="shared" ca="1" si="1955"/>
        <v>3</v>
      </c>
      <c r="DD327" s="1">
        <f t="shared" ca="1" si="1955"/>
        <v>4</v>
      </c>
      <c r="DE327" s="1">
        <f t="shared" ca="1" si="1955"/>
        <v>1</v>
      </c>
      <c r="DG327" s="1">
        <f t="shared" ca="1" si="17"/>
        <v>1</v>
      </c>
    </row>
    <row r="328" spans="1:111" ht="15">
      <c r="A328" s="8" t="str">
        <f ca="1">IFERROR(__xludf.DUMMYFUNCTION("""COMPUTED_VALUE"""),"")</f>
        <v/>
      </c>
      <c r="B328" s="1" t="str">
        <f ca="1">IFERROR(__xludf.DUMMYFUNCTION("""COMPUTED_VALUE"""),"")</f>
        <v/>
      </c>
      <c r="C328" s="3" t="str">
        <f ca="1">IFERROR(__xludf.DUMMYFUNCTION("""COMPUTED_VALUE"""),"")</f>
        <v/>
      </c>
      <c r="D328" s="1" t="str">
        <f ca="1">IFERROR(__xludf.DUMMYFUNCTION("""COMPUTED_VALUE"""),"")</f>
        <v/>
      </c>
      <c r="E328" s="1" t="str">
        <f ca="1">IFERROR(__xludf.DUMMYFUNCTION("""COMPUTED_VALUE"""),"")</f>
        <v/>
      </c>
      <c r="F328" s="1" t="str">
        <f ca="1">IFERROR(__xludf.DUMMYFUNCTION("""COMPUTED_VALUE"""),"")</f>
        <v/>
      </c>
      <c r="G328" s="1" t="str">
        <f ca="1">IFERROR(__xludf.DUMMYFUNCTION("""COMPUTED_VALUE"""),"")</f>
        <v/>
      </c>
      <c r="H328" s="1" t="str">
        <f ca="1">IFERROR(__xludf.DUMMYFUNCTION("""COMPUTED_VALUE"""),"")</f>
        <v/>
      </c>
      <c r="I328" s="1" t="str">
        <f ca="1">IFERROR(__xludf.DUMMYFUNCTION("""COMPUTED_VALUE"""),"")</f>
        <v/>
      </c>
      <c r="J328" s="1" t="str">
        <f ca="1">IFERROR(__xludf.DUMMYFUNCTION("""COMPUTED_VALUE"""),"")</f>
        <v/>
      </c>
      <c r="K328" s="1" t="str">
        <f ca="1">IFERROR(__xludf.DUMMYFUNCTION("""COMPUTED_VALUE"""),"")</f>
        <v/>
      </c>
      <c r="L328" s="1" t="str">
        <f ca="1">IFERROR(__xludf.DUMMYFUNCTION("""COMPUTED_VALUE"""),"")</f>
        <v/>
      </c>
      <c r="M328" s="1" t="str">
        <f ca="1">IFERROR(__xludf.DUMMYFUNCTION("""COMPUTED_VALUE"""),"")</f>
        <v/>
      </c>
      <c r="N328" s="1" t="str">
        <f ca="1">IFERROR(__xludf.DUMMYFUNCTION("""COMPUTED_VALUE"""),"")</f>
        <v/>
      </c>
      <c r="O328" s="1" t="str">
        <f ca="1">IFERROR(__xludf.DUMMYFUNCTION("""COMPUTED_VALUE"""),"")</f>
        <v/>
      </c>
      <c r="P328" s="1" t="str">
        <f ca="1">IFERROR(__xludf.DUMMYFUNCTION("""COMPUTED_VALUE"""),"")</f>
        <v/>
      </c>
      <c r="Q328" s="1" t="str">
        <f ca="1">IFERROR(__xludf.DUMMYFUNCTION("""COMPUTED_VALUE"""),"")</f>
        <v/>
      </c>
      <c r="R328" s="1" t="str">
        <f ca="1">IFERROR(__xludf.DUMMYFUNCTION("""COMPUTED_VALUE"""),"")</f>
        <v/>
      </c>
      <c r="S328" s="1" t="str">
        <f ca="1">IFERROR(__xludf.DUMMYFUNCTION("""COMPUTED_VALUE"""),"")</f>
        <v/>
      </c>
      <c r="T328" s="1" t="str">
        <f ca="1">IFERROR(__xludf.DUMMYFUNCTION("""COMPUTED_VALUE"""),"")</f>
        <v/>
      </c>
      <c r="U328" s="1" t="str">
        <f ca="1">IFERROR(__xludf.DUMMYFUNCTION("""COMPUTED_VALUE"""),"")</f>
        <v/>
      </c>
      <c r="V328" s="1" t="str">
        <f ca="1">IFERROR(__xludf.DUMMYFUNCTION("""COMPUTED_VALUE"""),"")</f>
        <v/>
      </c>
      <c r="W328" s="1" t="str">
        <f ca="1">IFERROR(__xludf.DUMMYFUNCTION("""COMPUTED_VALUE"""),"")</f>
        <v/>
      </c>
      <c r="X328" s="1" t="str">
        <f ca="1">IFERROR(__xludf.DUMMYFUNCTION("""COMPUTED_VALUE"""),"")</f>
        <v/>
      </c>
      <c r="Y328" s="1" t="str">
        <f ca="1">IFERROR(__xludf.DUMMYFUNCTION("""COMPUTED_VALUE"""),"")</f>
        <v/>
      </c>
      <c r="Z328" s="1" t="str">
        <f ca="1">IFERROR(__xludf.DUMMYFUNCTION("""COMPUTED_VALUE"""),"")</f>
        <v/>
      </c>
      <c r="AA328" s="1" t="str">
        <f ca="1">IFERROR(__xludf.DUMMYFUNCTION("""COMPUTED_VALUE"""),"")</f>
        <v/>
      </c>
      <c r="AB328" s="1" t="str">
        <f ca="1">IFERROR(__xludf.DUMMYFUNCTION("""COMPUTED_VALUE"""),"")</f>
        <v/>
      </c>
      <c r="AC328" s="1" t="str">
        <f ca="1">IFERROR(__xludf.DUMMYFUNCTION("""COMPUTED_VALUE"""),"")</f>
        <v/>
      </c>
      <c r="AD328" s="1" t="str">
        <f ca="1">IFERROR(__xludf.DUMMYFUNCTION("""COMPUTED_VALUE"""),"")</f>
        <v/>
      </c>
      <c r="AE328" s="1" t="str">
        <f ca="1">IFERROR(__xludf.DUMMYFUNCTION("""COMPUTED_VALUE"""),"")</f>
        <v/>
      </c>
      <c r="AF328" s="1" t="str">
        <f ca="1">IFERROR(__xludf.DUMMYFUNCTION("""COMPUTED_VALUE"""),"")</f>
        <v/>
      </c>
      <c r="AG328" s="1" t="str">
        <f ca="1">IFERROR(__xludf.DUMMYFUNCTION("""COMPUTED_VALUE"""),"")</f>
        <v/>
      </c>
      <c r="AH328" s="1" t="str">
        <f ca="1">IFERROR(__xludf.DUMMYFUNCTION("""COMPUTED_VALUE"""),"")</f>
        <v/>
      </c>
      <c r="AI328" s="1" t="str">
        <f ca="1">IFERROR(__xludf.DUMMYFUNCTION("""COMPUTED_VALUE"""),"")</f>
        <v/>
      </c>
      <c r="AJ328" s="1" t="str">
        <f ca="1">IFERROR(__xludf.DUMMYFUNCTION("""COMPUTED_VALUE"""),"")</f>
        <v/>
      </c>
      <c r="AK328" s="1" t="str">
        <f ca="1">IFERROR(__xludf.DUMMYFUNCTION("""COMPUTED_VALUE"""),"")</f>
        <v/>
      </c>
      <c r="AL328" s="1" t="str">
        <f ca="1">IFERROR(__xludf.DUMMYFUNCTION("""COMPUTED_VALUE"""),"")</f>
        <v/>
      </c>
      <c r="AM328" s="1" t="str">
        <f ca="1">IFERROR(__xludf.DUMMYFUNCTION("""COMPUTED_VALUE"""),"")</f>
        <v/>
      </c>
      <c r="AN328" s="1" t="str">
        <f ca="1">IFERROR(__xludf.DUMMYFUNCTION("""COMPUTED_VALUE"""),"")</f>
        <v/>
      </c>
      <c r="AO328" s="1" t="str">
        <f ca="1">IFERROR(__xludf.DUMMYFUNCTION("""COMPUTED_VALUE"""),"")</f>
        <v/>
      </c>
      <c r="AP328" s="1" t="str">
        <f ca="1">IFERROR(__xludf.DUMMYFUNCTION("""COMPUTED_VALUE"""),"")</f>
        <v/>
      </c>
      <c r="AQ328" s="1" t="str">
        <f ca="1">IFERROR(__xludf.DUMMYFUNCTION("""COMPUTED_VALUE"""),"")</f>
        <v/>
      </c>
      <c r="AR328" s="1" t="str">
        <f ca="1">IFERROR(__xludf.DUMMYFUNCTION("""COMPUTED_VALUE"""),"")</f>
        <v/>
      </c>
      <c r="AS328" s="1" t="str">
        <f ca="1">IFERROR(__xludf.DUMMYFUNCTION("""COMPUTED_VALUE"""),"")</f>
        <v/>
      </c>
      <c r="AT328" s="1" t="str">
        <f ca="1">IFERROR(__xludf.DUMMYFUNCTION("""COMPUTED_VALUE"""),"")</f>
        <v/>
      </c>
      <c r="AU328" s="1" t="str">
        <f ca="1">IFERROR(__xludf.DUMMYFUNCTION("""COMPUTED_VALUE"""),"")</f>
        <v/>
      </c>
      <c r="AV328" s="1" t="str">
        <f ca="1">IFERROR(__xludf.DUMMYFUNCTION("""COMPUTED_VALUE"""),"")</f>
        <v/>
      </c>
      <c r="AW328" s="1" t="str">
        <f ca="1">IFERROR(__xludf.DUMMYFUNCTION("""COMPUTED_VALUE"""),"")</f>
        <v/>
      </c>
      <c r="AX328" s="1" t="str">
        <f ca="1">IFERROR(__xludf.DUMMYFUNCTION("""COMPUTED_VALUE"""),"")</f>
        <v/>
      </c>
      <c r="AY328" s="1" t="str">
        <f ca="1">IFERROR(__xludf.DUMMYFUNCTION("""COMPUTED_VALUE"""),"")</f>
        <v/>
      </c>
      <c r="AZ328" s="1" t="str">
        <f ca="1">IFERROR(__xludf.DUMMYFUNCTION("""COMPUTED_VALUE"""),"")</f>
        <v/>
      </c>
      <c r="BA328" s="1" t="str">
        <f ca="1">IFERROR(__xludf.DUMMYFUNCTION("""COMPUTED_VALUE"""),"")</f>
        <v/>
      </c>
      <c r="BB328" s="1" t="str">
        <f ca="1">IFERROR(__xludf.DUMMYFUNCTION("""COMPUTED_VALUE"""),"")</f>
        <v/>
      </c>
      <c r="BC328" s="1" t="str">
        <f ca="1">IFERROR(__xludf.DUMMYFUNCTION("""COMPUTED_VALUE"""),"")</f>
        <v/>
      </c>
      <c r="BD328" s="1" t="str">
        <f ca="1">IFERROR(__xludf.DUMMYFUNCTION("""COMPUTED_VALUE"""),"")</f>
        <v/>
      </c>
      <c r="BF328" s="10"/>
      <c r="CP328" s="10"/>
      <c r="CS328" s="10"/>
      <c r="CU328" s="10"/>
      <c r="CV328" s="10"/>
    </row>
    <row r="329" spans="1:111" ht="15">
      <c r="A329" s="8" t="str">
        <f ca="1">IFERROR(__xludf.DUMMYFUNCTION("""COMPUTED_VALUE"""),"")</f>
        <v/>
      </c>
      <c r="B329" s="1" t="str">
        <f ca="1">IFERROR(__xludf.DUMMYFUNCTION("""COMPUTED_VALUE"""),"")</f>
        <v/>
      </c>
      <c r="C329" s="3" t="str">
        <f ca="1">IFERROR(__xludf.DUMMYFUNCTION("""COMPUTED_VALUE"""),"")</f>
        <v/>
      </c>
      <c r="D329" s="1" t="str">
        <f ca="1">IFERROR(__xludf.DUMMYFUNCTION("""COMPUTED_VALUE"""),"")</f>
        <v/>
      </c>
      <c r="E329" s="1" t="str">
        <f ca="1">IFERROR(__xludf.DUMMYFUNCTION("""COMPUTED_VALUE"""),"")</f>
        <v/>
      </c>
      <c r="F329" s="1" t="str">
        <f ca="1">IFERROR(__xludf.DUMMYFUNCTION("""COMPUTED_VALUE"""),"")</f>
        <v/>
      </c>
      <c r="G329" s="1" t="str">
        <f ca="1">IFERROR(__xludf.DUMMYFUNCTION("""COMPUTED_VALUE"""),"")</f>
        <v/>
      </c>
      <c r="H329" s="1" t="str">
        <f ca="1">IFERROR(__xludf.DUMMYFUNCTION("""COMPUTED_VALUE"""),"")</f>
        <v/>
      </c>
      <c r="I329" s="1" t="str">
        <f ca="1">IFERROR(__xludf.DUMMYFUNCTION("""COMPUTED_VALUE"""),"")</f>
        <v/>
      </c>
      <c r="J329" s="1" t="str">
        <f ca="1">IFERROR(__xludf.DUMMYFUNCTION("""COMPUTED_VALUE"""),"")</f>
        <v/>
      </c>
      <c r="K329" s="1" t="str">
        <f ca="1">IFERROR(__xludf.DUMMYFUNCTION("""COMPUTED_VALUE"""),"")</f>
        <v/>
      </c>
      <c r="L329" s="1" t="str">
        <f ca="1">IFERROR(__xludf.DUMMYFUNCTION("""COMPUTED_VALUE"""),"")</f>
        <v/>
      </c>
      <c r="M329" s="1" t="str">
        <f ca="1">IFERROR(__xludf.DUMMYFUNCTION("""COMPUTED_VALUE"""),"")</f>
        <v/>
      </c>
      <c r="N329" s="1" t="str">
        <f ca="1">IFERROR(__xludf.DUMMYFUNCTION("""COMPUTED_VALUE"""),"")</f>
        <v/>
      </c>
      <c r="O329" s="1" t="str">
        <f ca="1">IFERROR(__xludf.DUMMYFUNCTION("""COMPUTED_VALUE"""),"")</f>
        <v/>
      </c>
      <c r="P329" s="1" t="str">
        <f ca="1">IFERROR(__xludf.DUMMYFUNCTION("""COMPUTED_VALUE"""),"")</f>
        <v/>
      </c>
      <c r="Q329" s="1" t="str">
        <f ca="1">IFERROR(__xludf.DUMMYFUNCTION("""COMPUTED_VALUE"""),"")</f>
        <v/>
      </c>
      <c r="R329" s="1" t="str">
        <f ca="1">IFERROR(__xludf.DUMMYFUNCTION("""COMPUTED_VALUE"""),"")</f>
        <v/>
      </c>
      <c r="S329" s="1" t="str">
        <f ca="1">IFERROR(__xludf.DUMMYFUNCTION("""COMPUTED_VALUE"""),"")</f>
        <v/>
      </c>
      <c r="T329" s="1" t="str">
        <f ca="1">IFERROR(__xludf.DUMMYFUNCTION("""COMPUTED_VALUE"""),"")</f>
        <v/>
      </c>
      <c r="U329" s="1" t="str">
        <f ca="1">IFERROR(__xludf.DUMMYFUNCTION("""COMPUTED_VALUE"""),"")</f>
        <v/>
      </c>
      <c r="V329" s="1" t="str">
        <f ca="1">IFERROR(__xludf.DUMMYFUNCTION("""COMPUTED_VALUE"""),"")</f>
        <v/>
      </c>
      <c r="W329" s="1" t="str">
        <f ca="1">IFERROR(__xludf.DUMMYFUNCTION("""COMPUTED_VALUE"""),"")</f>
        <v/>
      </c>
      <c r="X329" s="1" t="str">
        <f ca="1">IFERROR(__xludf.DUMMYFUNCTION("""COMPUTED_VALUE"""),"")</f>
        <v/>
      </c>
      <c r="Y329" s="1" t="str">
        <f ca="1">IFERROR(__xludf.DUMMYFUNCTION("""COMPUTED_VALUE"""),"")</f>
        <v/>
      </c>
      <c r="Z329" s="1" t="str">
        <f ca="1">IFERROR(__xludf.DUMMYFUNCTION("""COMPUTED_VALUE"""),"")</f>
        <v/>
      </c>
      <c r="AA329" s="1" t="str">
        <f ca="1">IFERROR(__xludf.DUMMYFUNCTION("""COMPUTED_VALUE"""),"")</f>
        <v/>
      </c>
      <c r="AB329" s="1" t="str">
        <f ca="1">IFERROR(__xludf.DUMMYFUNCTION("""COMPUTED_VALUE"""),"")</f>
        <v/>
      </c>
      <c r="AC329" s="1" t="str">
        <f ca="1">IFERROR(__xludf.DUMMYFUNCTION("""COMPUTED_VALUE"""),"")</f>
        <v/>
      </c>
      <c r="AD329" s="1" t="str">
        <f ca="1">IFERROR(__xludf.DUMMYFUNCTION("""COMPUTED_VALUE"""),"")</f>
        <v/>
      </c>
      <c r="AE329" s="1" t="str">
        <f ca="1">IFERROR(__xludf.DUMMYFUNCTION("""COMPUTED_VALUE"""),"")</f>
        <v/>
      </c>
      <c r="AF329" s="1" t="str">
        <f ca="1">IFERROR(__xludf.DUMMYFUNCTION("""COMPUTED_VALUE"""),"")</f>
        <v/>
      </c>
      <c r="AG329" s="1" t="str">
        <f ca="1">IFERROR(__xludf.DUMMYFUNCTION("""COMPUTED_VALUE"""),"")</f>
        <v/>
      </c>
      <c r="AH329" s="1" t="str">
        <f ca="1">IFERROR(__xludf.DUMMYFUNCTION("""COMPUTED_VALUE"""),"")</f>
        <v/>
      </c>
      <c r="AI329" s="1" t="str">
        <f ca="1">IFERROR(__xludf.DUMMYFUNCTION("""COMPUTED_VALUE"""),"")</f>
        <v/>
      </c>
      <c r="AJ329" s="1" t="str">
        <f ca="1">IFERROR(__xludf.DUMMYFUNCTION("""COMPUTED_VALUE"""),"")</f>
        <v/>
      </c>
      <c r="AK329" s="1" t="str">
        <f ca="1">IFERROR(__xludf.DUMMYFUNCTION("""COMPUTED_VALUE"""),"")</f>
        <v/>
      </c>
      <c r="AL329" s="1" t="str">
        <f ca="1">IFERROR(__xludf.DUMMYFUNCTION("""COMPUTED_VALUE"""),"")</f>
        <v/>
      </c>
      <c r="AM329" s="1" t="str">
        <f ca="1">IFERROR(__xludf.DUMMYFUNCTION("""COMPUTED_VALUE"""),"")</f>
        <v/>
      </c>
      <c r="AN329" s="1" t="str">
        <f ca="1">IFERROR(__xludf.DUMMYFUNCTION("""COMPUTED_VALUE"""),"")</f>
        <v/>
      </c>
      <c r="AO329" s="1" t="str">
        <f ca="1">IFERROR(__xludf.DUMMYFUNCTION("""COMPUTED_VALUE"""),"")</f>
        <v/>
      </c>
      <c r="AP329" s="1" t="str">
        <f ca="1">IFERROR(__xludf.DUMMYFUNCTION("""COMPUTED_VALUE"""),"")</f>
        <v/>
      </c>
      <c r="AQ329" s="1" t="str">
        <f ca="1">IFERROR(__xludf.DUMMYFUNCTION("""COMPUTED_VALUE"""),"")</f>
        <v/>
      </c>
      <c r="AR329" s="1" t="str">
        <f ca="1">IFERROR(__xludf.DUMMYFUNCTION("""COMPUTED_VALUE"""),"")</f>
        <v/>
      </c>
      <c r="AS329" s="1" t="str">
        <f ca="1">IFERROR(__xludf.DUMMYFUNCTION("""COMPUTED_VALUE"""),"")</f>
        <v/>
      </c>
      <c r="AT329" s="1" t="str">
        <f ca="1">IFERROR(__xludf.DUMMYFUNCTION("""COMPUTED_VALUE"""),"")</f>
        <v/>
      </c>
      <c r="AU329" s="1" t="str">
        <f ca="1">IFERROR(__xludf.DUMMYFUNCTION("""COMPUTED_VALUE"""),"")</f>
        <v/>
      </c>
      <c r="AV329" s="1" t="str">
        <f ca="1">IFERROR(__xludf.DUMMYFUNCTION("""COMPUTED_VALUE"""),"")</f>
        <v/>
      </c>
      <c r="AW329" s="1" t="str">
        <f ca="1">IFERROR(__xludf.DUMMYFUNCTION("""COMPUTED_VALUE"""),"")</f>
        <v/>
      </c>
      <c r="AX329" s="1" t="str">
        <f ca="1">IFERROR(__xludf.DUMMYFUNCTION("""COMPUTED_VALUE"""),"")</f>
        <v/>
      </c>
      <c r="AY329" s="1" t="str">
        <f ca="1">IFERROR(__xludf.DUMMYFUNCTION("""COMPUTED_VALUE"""),"")</f>
        <v/>
      </c>
      <c r="AZ329" s="1" t="str">
        <f ca="1">IFERROR(__xludf.DUMMYFUNCTION("""COMPUTED_VALUE"""),"")</f>
        <v/>
      </c>
      <c r="BA329" s="1" t="str">
        <f ca="1">IFERROR(__xludf.DUMMYFUNCTION("""COMPUTED_VALUE"""),"")</f>
        <v/>
      </c>
      <c r="BB329" s="1" t="str">
        <f ca="1">IFERROR(__xludf.DUMMYFUNCTION("""COMPUTED_VALUE"""),"")</f>
        <v/>
      </c>
      <c r="BC329" s="1" t="str">
        <f ca="1">IFERROR(__xludf.DUMMYFUNCTION("""COMPUTED_VALUE"""),"")</f>
        <v/>
      </c>
      <c r="BD329" s="1" t="str">
        <f ca="1">IFERROR(__xludf.DUMMYFUNCTION("""COMPUTED_VALUE"""),"")</f>
        <v/>
      </c>
      <c r="BF329" s="10">
        <f ca="1">COUNTIF(BF4:BF327,"1")</f>
        <v>257</v>
      </c>
      <c r="BG329" s="1">
        <f t="shared" ref="BG329:DE329" ca="1" si="1956">COUNTIF(BG4:BG327,"1")</f>
        <v>56</v>
      </c>
      <c r="BH329" s="1">
        <f t="shared" ca="1" si="1956"/>
        <v>11</v>
      </c>
      <c r="BI329" s="1">
        <f t="shared" ca="1" si="1956"/>
        <v>211</v>
      </c>
      <c r="BJ329" s="1">
        <f t="shared" ca="1" si="1956"/>
        <v>38</v>
      </c>
      <c r="BK329" s="1">
        <f t="shared" ca="1" si="1956"/>
        <v>21</v>
      </c>
      <c r="BL329" s="1">
        <f t="shared" ca="1" si="1956"/>
        <v>242</v>
      </c>
      <c r="BM329" s="1">
        <f t="shared" ca="1" si="1956"/>
        <v>210</v>
      </c>
      <c r="BN329" s="1">
        <f t="shared" ca="1" si="1956"/>
        <v>46</v>
      </c>
      <c r="BO329" s="1">
        <f t="shared" ca="1" si="1956"/>
        <v>27</v>
      </c>
      <c r="BP329" s="1">
        <f t="shared" ca="1" si="1956"/>
        <v>16</v>
      </c>
      <c r="BQ329" s="1">
        <f t="shared" ca="1" si="1956"/>
        <v>83</v>
      </c>
      <c r="BR329" s="1">
        <f t="shared" ca="1" si="1956"/>
        <v>16</v>
      </c>
      <c r="BS329" s="1">
        <f t="shared" ca="1" si="1956"/>
        <v>23</v>
      </c>
      <c r="BT329" s="1">
        <f t="shared" ca="1" si="1956"/>
        <v>42</v>
      </c>
      <c r="BU329" s="1">
        <f t="shared" ca="1" si="1956"/>
        <v>39</v>
      </c>
      <c r="BV329" s="1">
        <f t="shared" ca="1" si="1956"/>
        <v>75</v>
      </c>
      <c r="BW329" s="1">
        <f t="shared" ca="1" si="1956"/>
        <v>84</v>
      </c>
      <c r="BX329" s="1">
        <f t="shared" ca="1" si="1956"/>
        <v>50</v>
      </c>
      <c r="BY329" s="1">
        <f t="shared" ca="1" si="1956"/>
        <v>46</v>
      </c>
      <c r="BZ329" s="1">
        <f t="shared" ca="1" si="1956"/>
        <v>98</v>
      </c>
      <c r="CA329" s="1">
        <f t="shared" ca="1" si="1956"/>
        <v>61</v>
      </c>
      <c r="CB329" s="1">
        <f t="shared" ca="1" si="1956"/>
        <v>17</v>
      </c>
      <c r="CC329" s="1">
        <f t="shared" ca="1" si="1956"/>
        <v>73</v>
      </c>
      <c r="CD329" s="1">
        <f t="shared" ca="1" si="1956"/>
        <v>90</v>
      </c>
      <c r="CE329" s="1">
        <f t="shared" ca="1" si="1956"/>
        <v>67</v>
      </c>
      <c r="CF329" s="1">
        <f t="shared" ca="1" si="1956"/>
        <v>87</v>
      </c>
      <c r="CG329" s="1">
        <f t="shared" ca="1" si="1956"/>
        <v>206</v>
      </c>
      <c r="CH329" s="1">
        <f t="shared" ca="1" si="1956"/>
        <v>233</v>
      </c>
      <c r="CI329" s="1">
        <f t="shared" ca="1" si="1956"/>
        <v>28</v>
      </c>
      <c r="CJ329" s="1">
        <f t="shared" ca="1" si="1956"/>
        <v>25</v>
      </c>
      <c r="CK329" s="1">
        <f t="shared" ca="1" si="1956"/>
        <v>113</v>
      </c>
      <c r="CL329" s="1">
        <f t="shared" ca="1" si="1956"/>
        <v>39</v>
      </c>
      <c r="CM329" s="1">
        <f t="shared" ca="1" si="1956"/>
        <v>58</v>
      </c>
      <c r="CN329" s="1">
        <f t="shared" ca="1" si="1956"/>
        <v>21</v>
      </c>
      <c r="CO329" s="1">
        <f t="shared" ca="1" si="1956"/>
        <v>40</v>
      </c>
      <c r="CP329" s="1">
        <f t="shared" ca="1" si="1956"/>
        <v>103</v>
      </c>
      <c r="CQ329" s="1">
        <f t="shared" ca="1" si="1956"/>
        <v>27</v>
      </c>
      <c r="CR329" s="1">
        <f t="shared" ca="1" si="1956"/>
        <v>88</v>
      </c>
      <c r="CS329" s="1">
        <f t="shared" ca="1" si="1956"/>
        <v>116</v>
      </c>
      <c r="CT329" s="1">
        <f t="shared" ca="1" si="1956"/>
        <v>241</v>
      </c>
      <c r="CU329" s="1">
        <f t="shared" ca="1" si="1956"/>
        <v>249</v>
      </c>
      <c r="CV329" s="1">
        <f t="shared" ca="1" si="1956"/>
        <v>84</v>
      </c>
      <c r="CW329" s="1">
        <f t="shared" ca="1" si="1956"/>
        <v>44</v>
      </c>
      <c r="CX329" s="1">
        <f t="shared" ca="1" si="1956"/>
        <v>28</v>
      </c>
      <c r="CY329" s="1">
        <f t="shared" ca="1" si="1956"/>
        <v>160</v>
      </c>
      <c r="CZ329" s="1">
        <f t="shared" ca="1" si="1956"/>
        <v>41</v>
      </c>
      <c r="DA329" s="1">
        <f t="shared" ca="1" si="1956"/>
        <v>42</v>
      </c>
      <c r="DB329" s="1">
        <f t="shared" ca="1" si="1956"/>
        <v>26</v>
      </c>
      <c r="DC329" s="1">
        <f t="shared" ca="1" si="1956"/>
        <v>25</v>
      </c>
      <c r="DD329" s="1">
        <f t="shared" ca="1" si="1956"/>
        <v>3</v>
      </c>
      <c r="DE329" s="1">
        <f t="shared" ca="1" si="1956"/>
        <v>28</v>
      </c>
      <c r="DG329" s="1">
        <f ca="1">COUNTIF(DG4:DG327,"1")</f>
        <v>195</v>
      </c>
    </row>
    <row r="330" spans="1:111" ht="15">
      <c r="A330" s="8" t="str">
        <f ca="1">IFERROR(__xludf.DUMMYFUNCTION("""COMPUTED_VALUE"""),"")</f>
        <v/>
      </c>
      <c r="B330" s="1" t="str">
        <f ca="1">IFERROR(__xludf.DUMMYFUNCTION("""COMPUTED_VALUE"""),"")</f>
        <v/>
      </c>
      <c r="C330" s="3" t="str">
        <f ca="1">IFERROR(__xludf.DUMMYFUNCTION("""COMPUTED_VALUE"""),"")</f>
        <v/>
      </c>
      <c r="D330" s="1" t="str">
        <f ca="1">IFERROR(__xludf.DUMMYFUNCTION("""COMPUTED_VALUE"""),"")</f>
        <v/>
      </c>
      <c r="E330" s="1" t="str">
        <f ca="1">IFERROR(__xludf.DUMMYFUNCTION("""COMPUTED_VALUE"""),"")</f>
        <v/>
      </c>
      <c r="F330" s="1" t="str">
        <f ca="1">IFERROR(__xludf.DUMMYFUNCTION("""COMPUTED_VALUE"""),"")</f>
        <v/>
      </c>
      <c r="G330" s="1" t="str">
        <f ca="1">IFERROR(__xludf.DUMMYFUNCTION("""COMPUTED_VALUE"""),"")</f>
        <v/>
      </c>
      <c r="H330" s="1" t="str">
        <f ca="1">IFERROR(__xludf.DUMMYFUNCTION("""COMPUTED_VALUE"""),"")</f>
        <v/>
      </c>
      <c r="I330" s="1" t="str">
        <f ca="1">IFERROR(__xludf.DUMMYFUNCTION("""COMPUTED_VALUE"""),"")</f>
        <v/>
      </c>
      <c r="J330" s="1" t="str">
        <f ca="1">IFERROR(__xludf.DUMMYFUNCTION("""COMPUTED_VALUE"""),"")</f>
        <v/>
      </c>
      <c r="K330" s="1" t="str">
        <f ca="1">IFERROR(__xludf.DUMMYFUNCTION("""COMPUTED_VALUE"""),"")</f>
        <v/>
      </c>
      <c r="L330" s="1" t="str">
        <f ca="1">IFERROR(__xludf.DUMMYFUNCTION("""COMPUTED_VALUE"""),"")</f>
        <v/>
      </c>
      <c r="M330" s="1" t="str">
        <f ca="1">IFERROR(__xludf.DUMMYFUNCTION("""COMPUTED_VALUE"""),"")</f>
        <v/>
      </c>
      <c r="N330" s="1" t="str">
        <f ca="1">IFERROR(__xludf.DUMMYFUNCTION("""COMPUTED_VALUE"""),"")</f>
        <v/>
      </c>
      <c r="O330" s="1" t="str">
        <f ca="1">IFERROR(__xludf.DUMMYFUNCTION("""COMPUTED_VALUE"""),"")</f>
        <v/>
      </c>
      <c r="P330" s="1" t="str">
        <f ca="1">IFERROR(__xludf.DUMMYFUNCTION("""COMPUTED_VALUE"""),"")</f>
        <v/>
      </c>
      <c r="Q330" s="1" t="str">
        <f ca="1">IFERROR(__xludf.DUMMYFUNCTION("""COMPUTED_VALUE"""),"")</f>
        <v/>
      </c>
      <c r="R330" s="1" t="str">
        <f ca="1">IFERROR(__xludf.DUMMYFUNCTION("""COMPUTED_VALUE"""),"")</f>
        <v/>
      </c>
      <c r="S330" s="1" t="str">
        <f ca="1">IFERROR(__xludf.DUMMYFUNCTION("""COMPUTED_VALUE"""),"")</f>
        <v/>
      </c>
      <c r="T330" s="1" t="str">
        <f ca="1">IFERROR(__xludf.DUMMYFUNCTION("""COMPUTED_VALUE"""),"")</f>
        <v/>
      </c>
      <c r="U330" s="1" t="str">
        <f ca="1">IFERROR(__xludf.DUMMYFUNCTION("""COMPUTED_VALUE"""),"")</f>
        <v/>
      </c>
      <c r="V330" s="1" t="str">
        <f ca="1">IFERROR(__xludf.DUMMYFUNCTION("""COMPUTED_VALUE"""),"")</f>
        <v/>
      </c>
      <c r="W330" s="1" t="str">
        <f ca="1">IFERROR(__xludf.DUMMYFUNCTION("""COMPUTED_VALUE"""),"")</f>
        <v/>
      </c>
      <c r="X330" s="1" t="str">
        <f ca="1">IFERROR(__xludf.DUMMYFUNCTION("""COMPUTED_VALUE"""),"")</f>
        <v/>
      </c>
      <c r="Y330" s="1" t="str">
        <f ca="1">IFERROR(__xludf.DUMMYFUNCTION("""COMPUTED_VALUE"""),"")</f>
        <v/>
      </c>
      <c r="Z330" s="1" t="str">
        <f ca="1">IFERROR(__xludf.DUMMYFUNCTION("""COMPUTED_VALUE"""),"")</f>
        <v/>
      </c>
      <c r="AA330" s="1" t="str">
        <f ca="1">IFERROR(__xludf.DUMMYFUNCTION("""COMPUTED_VALUE"""),"")</f>
        <v/>
      </c>
      <c r="AB330" s="1" t="str">
        <f ca="1">IFERROR(__xludf.DUMMYFUNCTION("""COMPUTED_VALUE"""),"")</f>
        <v/>
      </c>
      <c r="AC330" s="1" t="str">
        <f ca="1">IFERROR(__xludf.DUMMYFUNCTION("""COMPUTED_VALUE"""),"")</f>
        <v/>
      </c>
      <c r="AD330" s="1" t="str">
        <f ca="1">IFERROR(__xludf.DUMMYFUNCTION("""COMPUTED_VALUE"""),"")</f>
        <v/>
      </c>
      <c r="AE330" s="1" t="str">
        <f ca="1">IFERROR(__xludf.DUMMYFUNCTION("""COMPUTED_VALUE"""),"")</f>
        <v/>
      </c>
      <c r="AF330" s="1" t="str">
        <f ca="1">IFERROR(__xludf.DUMMYFUNCTION("""COMPUTED_VALUE"""),"")</f>
        <v/>
      </c>
      <c r="AG330" s="1" t="str">
        <f ca="1">IFERROR(__xludf.DUMMYFUNCTION("""COMPUTED_VALUE"""),"")</f>
        <v/>
      </c>
      <c r="AH330" s="1" t="str">
        <f ca="1">IFERROR(__xludf.DUMMYFUNCTION("""COMPUTED_VALUE"""),"")</f>
        <v/>
      </c>
      <c r="AI330" s="1" t="str">
        <f ca="1">IFERROR(__xludf.DUMMYFUNCTION("""COMPUTED_VALUE"""),"")</f>
        <v/>
      </c>
      <c r="AJ330" s="1" t="str">
        <f ca="1">IFERROR(__xludf.DUMMYFUNCTION("""COMPUTED_VALUE"""),"")</f>
        <v/>
      </c>
      <c r="AK330" s="1" t="str">
        <f ca="1">IFERROR(__xludf.DUMMYFUNCTION("""COMPUTED_VALUE"""),"")</f>
        <v/>
      </c>
      <c r="AL330" s="1" t="str">
        <f ca="1">IFERROR(__xludf.DUMMYFUNCTION("""COMPUTED_VALUE"""),"")</f>
        <v/>
      </c>
      <c r="AM330" s="1" t="str">
        <f ca="1">IFERROR(__xludf.DUMMYFUNCTION("""COMPUTED_VALUE"""),"")</f>
        <v/>
      </c>
      <c r="AN330" s="1" t="str">
        <f ca="1">IFERROR(__xludf.DUMMYFUNCTION("""COMPUTED_VALUE"""),"")</f>
        <v/>
      </c>
      <c r="AO330" s="1" t="str">
        <f ca="1">IFERROR(__xludf.DUMMYFUNCTION("""COMPUTED_VALUE"""),"")</f>
        <v/>
      </c>
      <c r="AP330" s="1" t="str">
        <f ca="1">IFERROR(__xludf.DUMMYFUNCTION("""COMPUTED_VALUE"""),"")</f>
        <v/>
      </c>
      <c r="AQ330" s="1" t="str">
        <f ca="1">IFERROR(__xludf.DUMMYFUNCTION("""COMPUTED_VALUE"""),"")</f>
        <v/>
      </c>
      <c r="AR330" s="1" t="str">
        <f ca="1">IFERROR(__xludf.DUMMYFUNCTION("""COMPUTED_VALUE"""),"")</f>
        <v/>
      </c>
      <c r="AS330" s="1" t="str">
        <f ca="1">IFERROR(__xludf.DUMMYFUNCTION("""COMPUTED_VALUE"""),"")</f>
        <v/>
      </c>
      <c r="AT330" s="1" t="str">
        <f ca="1">IFERROR(__xludf.DUMMYFUNCTION("""COMPUTED_VALUE"""),"")</f>
        <v/>
      </c>
      <c r="AU330" s="1" t="str">
        <f ca="1">IFERROR(__xludf.DUMMYFUNCTION("""COMPUTED_VALUE"""),"")</f>
        <v/>
      </c>
      <c r="AV330" s="1" t="str">
        <f ca="1">IFERROR(__xludf.DUMMYFUNCTION("""COMPUTED_VALUE"""),"")</f>
        <v/>
      </c>
      <c r="AW330" s="1" t="str">
        <f ca="1">IFERROR(__xludf.DUMMYFUNCTION("""COMPUTED_VALUE"""),"")</f>
        <v/>
      </c>
      <c r="AX330" s="1" t="str">
        <f ca="1">IFERROR(__xludf.DUMMYFUNCTION("""COMPUTED_VALUE"""),"")</f>
        <v/>
      </c>
      <c r="AY330" s="1" t="str">
        <f ca="1">IFERROR(__xludf.DUMMYFUNCTION("""COMPUTED_VALUE"""),"")</f>
        <v/>
      </c>
      <c r="AZ330" s="1" t="str">
        <f ca="1">IFERROR(__xludf.DUMMYFUNCTION("""COMPUTED_VALUE"""),"")</f>
        <v/>
      </c>
      <c r="BA330" s="1" t="str">
        <f ca="1">IFERROR(__xludf.DUMMYFUNCTION("""COMPUTED_VALUE"""),"")</f>
        <v/>
      </c>
      <c r="BB330" s="1" t="str">
        <f ca="1">IFERROR(__xludf.DUMMYFUNCTION("""COMPUTED_VALUE"""),"")</f>
        <v/>
      </c>
      <c r="BC330" s="1" t="str">
        <f ca="1">IFERROR(__xludf.DUMMYFUNCTION("""COMPUTED_VALUE"""),"")</f>
        <v/>
      </c>
      <c r="BD330" s="1" t="str">
        <f ca="1">IFERROR(__xludf.DUMMYFUNCTION("""COMPUTED_VALUE"""),"")</f>
        <v/>
      </c>
      <c r="BF330" s="10">
        <f ca="1">COUNTIF(BF5:BF329,"2")</f>
        <v>67</v>
      </c>
      <c r="BG330" s="1">
        <f t="shared" ref="BG330:DE330" ca="1" si="1957">COUNTIF(BG5:BG329,"2")</f>
        <v>94</v>
      </c>
      <c r="BH330" s="1">
        <f t="shared" ca="1" si="1957"/>
        <v>83</v>
      </c>
      <c r="BI330" s="1">
        <f t="shared" ca="1" si="1957"/>
        <v>113</v>
      </c>
      <c r="BJ330" s="1">
        <f t="shared" ca="1" si="1957"/>
        <v>120</v>
      </c>
      <c r="BK330" s="1">
        <f t="shared" ca="1" si="1957"/>
        <v>118</v>
      </c>
      <c r="BL330" s="1">
        <f t="shared" ca="1" si="1957"/>
        <v>80</v>
      </c>
      <c r="BM330" s="1">
        <f t="shared" ca="1" si="1957"/>
        <v>113</v>
      </c>
      <c r="BN330" s="1">
        <f t="shared" ca="1" si="1957"/>
        <v>167</v>
      </c>
      <c r="BO330" s="1">
        <f t="shared" ca="1" si="1957"/>
        <v>57</v>
      </c>
      <c r="BP330" s="1">
        <f t="shared" ca="1" si="1957"/>
        <v>51</v>
      </c>
      <c r="BQ330" s="1">
        <f t="shared" ca="1" si="1957"/>
        <v>86</v>
      </c>
      <c r="BR330" s="1">
        <f t="shared" ca="1" si="1957"/>
        <v>34</v>
      </c>
      <c r="BS330" s="1">
        <f t="shared" ca="1" si="1957"/>
        <v>46</v>
      </c>
      <c r="BT330" s="1">
        <f t="shared" ca="1" si="1957"/>
        <v>53</v>
      </c>
      <c r="BU330" s="1">
        <f t="shared" ca="1" si="1957"/>
        <v>55</v>
      </c>
      <c r="BV330" s="1">
        <f t="shared" ca="1" si="1957"/>
        <v>82</v>
      </c>
      <c r="BW330" s="1">
        <f t="shared" ca="1" si="1957"/>
        <v>102</v>
      </c>
      <c r="BX330" s="1">
        <f t="shared" ca="1" si="1957"/>
        <v>69</v>
      </c>
      <c r="BY330" s="1">
        <f t="shared" ca="1" si="1957"/>
        <v>75</v>
      </c>
      <c r="BZ330" s="1">
        <f t="shared" ca="1" si="1957"/>
        <v>84</v>
      </c>
      <c r="CA330" s="1">
        <f t="shared" ca="1" si="1957"/>
        <v>93</v>
      </c>
      <c r="CB330" s="1">
        <f t="shared" ca="1" si="1957"/>
        <v>36</v>
      </c>
      <c r="CC330" s="1">
        <f t="shared" ca="1" si="1957"/>
        <v>46</v>
      </c>
      <c r="CD330" s="1">
        <f t="shared" ca="1" si="1957"/>
        <v>40</v>
      </c>
      <c r="CE330" s="1">
        <f t="shared" ca="1" si="1957"/>
        <v>60</v>
      </c>
      <c r="CF330" s="1">
        <f t="shared" ca="1" si="1957"/>
        <v>53</v>
      </c>
      <c r="CG330" s="1">
        <f t="shared" ca="1" si="1957"/>
        <v>66</v>
      </c>
      <c r="CH330" s="1">
        <f t="shared" ca="1" si="1957"/>
        <v>72</v>
      </c>
      <c r="CI330" s="1">
        <f t="shared" ca="1" si="1957"/>
        <v>112</v>
      </c>
      <c r="CJ330" s="1">
        <f t="shared" ca="1" si="1957"/>
        <v>62</v>
      </c>
      <c r="CK330" s="1">
        <f t="shared" ca="1" si="1957"/>
        <v>137</v>
      </c>
      <c r="CL330" s="1">
        <f t="shared" ca="1" si="1957"/>
        <v>79</v>
      </c>
      <c r="CM330" s="1">
        <f t="shared" ca="1" si="1957"/>
        <v>108</v>
      </c>
      <c r="CN330" s="1">
        <f t="shared" ca="1" si="1957"/>
        <v>112</v>
      </c>
      <c r="CO330" s="1">
        <f t="shared" ca="1" si="1957"/>
        <v>127</v>
      </c>
      <c r="CP330" s="1">
        <f t="shared" ca="1" si="1957"/>
        <v>119</v>
      </c>
      <c r="CQ330" s="1">
        <f t="shared" ca="1" si="1957"/>
        <v>126</v>
      </c>
      <c r="CR330" s="1">
        <f t="shared" ca="1" si="1957"/>
        <v>147</v>
      </c>
      <c r="CS330" s="1">
        <f t="shared" ca="1" si="1957"/>
        <v>107</v>
      </c>
      <c r="CT330" s="1">
        <f t="shared" ca="1" si="1957"/>
        <v>52</v>
      </c>
      <c r="CU330" s="1">
        <f t="shared" ca="1" si="1957"/>
        <v>46</v>
      </c>
      <c r="CV330" s="1">
        <f t="shared" ca="1" si="1957"/>
        <v>131</v>
      </c>
      <c r="CW330" s="1">
        <f t="shared" ca="1" si="1957"/>
        <v>110</v>
      </c>
      <c r="CX330" s="1">
        <f t="shared" ca="1" si="1957"/>
        <v>75</v>
      </c>
      <c r="CY330" s="1">
        <f t="shared" ca="1" si="1957"/>
        <v>107</v>
      </c>
      <c r="CZ330" s="1">
        <f t="shared" ca="1" si="1957"/>
        <v>72</v>
      </c>
      <c r="DA330" s="1">
        <f t="shared" ca="1" si="1957"/>
        <v>83</v>
      </c>
      <c r="DB330" s="1">
        <f t="shared" ca="1" si="1957"/>
        <v>53</v>
      </c>
      <c r="DC330" s="1">
        <f t="shared" ca="1" si="1957"/>
        <v>95</v>
      </c>
      <c r="DD330" s="1">
        <f t="shared" ca="1" si="1957"/>
        <v>22</v>
      </c>
      <c r="DE330" s="1">
        <f t="shared" ca="1" si="1957"/>
        <v>57</v>
      </c>
      <c r="DG330" s="1">
        <f ca="1">COUNTIF(DG5:DG329,"2")</f>
        <v>74</v>
      </c>
    </row>
    <row r="331" spans="1:111" ht="13">
      <c r="A331" s="8" t="str">
        <f ca="1">IFERROR(__xludf.DUMMYFUNCTION("""COMPUTED_VALUE"""),"")</f>
        <v/>
      </c>
      <c r="B331" s="1" t="str">
        <f ca="1">IFERROR(__xludf.DUMMYFUNCTION("""COMPUTED_VALUE"""),"")</f>
        <v/>
      </c>
      <c r="C331" s="3" t="str">
        <f ca="1">IFERROR(__xludf.DUMMYFUNCTION("""COMPUTED_VALUE"""),"")</f>
        <v/>
      </c>
      <c r="D331" s="1" t="str">
        <f ca="1">IFERROR(__xludf.DUMMYFUNCTION("""COMPUTED_VALUE"""),"")</f>
        <v/>
      </c>
      <c r="E331" s="1" t="str">
        <f ca="1">IFERROR(__xludf.DUMMYFUNCTION("""COMPUTED_VALUE"""),"")</f>
        <v/>
      </c>
      <c r="F331" s="1" t="str">
        <f ca="1">IFERROR(__xludf.DUMMYFUNCTION("""COMPUTED_VALUE"""),"")</f>
        <v/>
      </c>
      <c r="G331" s="1" t="str">
        <f ca="1">IFERROR(__xludf.DUMMYFUNCTION("""COMPUTED_VALUE"""),"")</f>
        <v/>
      </c>
      <c r="H331" s="1" t="str">
        <f ca="1">IFERROR(__xludf.DUMMYFUNCTION("""COMPUTED_VALUE"""),"")</f>
        <v/>
      </c>
      <c r="I331" s="1" t="str">
        <f ca="1">IFERROR(__xludf.DUMMYFUNCTION("""COMPUTED_VALUE"""),"")</f>
        <v/>
      </c>
      <c r="J331" s="1" t="str">
        <f ca="1">IFERROR(__xludf.DUMMYFUNCTION("""COMPUTED_VALUE"""),"")</f>
        <v/>
      </c>
      <c r="K331" s="1" t="str">
        <f ca="1">IFERROR(__xludf.DUMMYFUNCTION("""COMPUTED_VALUE"""),"")</f>
        <v/>
      </c>
      <c r="L331" s="1" t="str">
        <f ca="1">IFERROR(__xludf.DUMMYFUNCTION("""COMPUTED_VALUE"""),"")</f>
        <v/>
      </c>
      <c r="M331" s="1" t="str">
        <f ca="1">IFERROR(__xludf.DUMMYFUNCTION("""COMPUTED_VALUE"""),"")</f>
        <v/>
      </c>
      <c r="N331" s="1" t="str">
        <f ca="1">IFERROR(__xludf.DUMMYFUNCTION("""COMPUTED_VALUE"""),"")</f>
        <v/>
      </c>
      <c r="O331" s="1" t="str">
        <f ca="1">IFERROR(__xludf.DUMMYFUNCTION("""COMPUTED_VALUE"""),"")</f>
        <v/>
      </c>
      <c r="P331" s="1" t="str">
        <f ca="1">IFERROR(__xludf.DUMMYFUNCTION("""COMPUTED_VALUE"""),"")</f>
        <v/>
      </c>
      <c r="Q331" s="1" t="str">
        <f ca="1">IFERROR(__xludf.DUMMYFUNCTION("""COMPUTED_VALUE"""),"")</f>
        <v/>
      </c>
      <c r="R331" s="1" t="str">
        <f ca="1">IFERROR(__xludf.DUMMYFUNCTION("""COMPUTED_VALUE"""),"")</f>
        <v/>
      </c>
      <c r="S331" s="1" t="str">
        <f ca="1">IFERROR(__xludf.DUMMYFUNCTION("""COMPUTED_VALUE"""),"")</f>
        <v/>
      </c>
      <c r="T331" s="1" t="str">
        <f ca="1">IFERROR(__xludf.DUMMYFUNCTION("""COMPUTED_VALUE"""),"")</f>
        <v/>
      </c>
      <c r="U331" s="1" t="str">
        <f ca="1">IFERROR(__xludf.DUMMYFUNCTION("""COMPUTED_VALUE"""),"")</f>
        <v/>
      </c>
      <c r="V331" s="1" t="str">
        <f ca="1">IFERROR(__xludf.DUMMYFUNCTION("""COMPUTED_VALUE"""),"")</f>
        <v/>
      </c>
      <c r="W331" s="1" t="str">
        <f ca="1">IFERROR(__xludf.DUMMYFUNCTION("""COMPUTED_VALUE"""),"")</f>
        <v/>
      </c>
      <c r="X331" s="1" t="str">
        <f ca="1">IFERROR(__xludf.DUMMYFUNCTION("""COMPUTED_VALUE"""),"")</f>
        <v/>
      </c>
      <c r="Y331" s="1" t="str">
        <f ca="1">IFERROR(__xludf.DUMMYFUNCTION("""COMPUTED_VALUE"""),"")</f>
        <v/>
      </c>
      <c r="Z331" s="1" t="str">
        <f ca="1">IFERROR(__xludf.DUMMYFUNCTION("""COMPUTED_VALUE"""),"")</f>
        <v/>
      </c>
      <c r="AA331" s="1" t="str">
        <f ca="1">IFERROR(__xludf.DUMMYFUNCTION("""COMPUTED_VALUE"""),"")</f>
        <v/>
      </c>
      <c r="AB331" s="1" t="str">
        <f ca="1">IFERROR(__xludf.DUMMYFUNCTION("""COMPUTED_VALUE"""),"")</f>
        <v/>
      </c>
      <c r="AC331" s="1" t="str">
        <f ca="1">IFERROR(__xludf.DUMMYFUNCTION("""COMPUTED_VALUE"""),"")</f>
        <v/>
      </c>
      <c r="AD331" s="1" t="str">
        <f ca="1">IFERROR(__xludf.DUMMYFUNCTION("""COMPUTED_VALUE"""),"")</f>
        <v/>
      </c>
      <c r="AE331" s="1" t="str">
        <f ca="1">IFERROR(__xludf.DUMMYFUNCTION("""COMPUTED_VALUE"""),"")</f>
        <v/>
      </c>
      <c r="AF331" s="1" t="str">
        <f ca="1">IFERROR(__xludf.DUMMYFUNCTION("""COMPUTED_VALUE"""),"")</f>
        <v/>
      </c>
      <c r="AG331" s="1" t="str">
        <f ca="1">IFERROR(__xludf.DUMMYFUNCTION("""COMPUTED_VALUE"""),"")</f>
        <v/>
      </c>
      <c r="AH331" s="1" t="str">
        <f ca="1">IFERROR(__xludf.DUMMYFUNCTION("""COMPUTED_VALUE"""),"")</f>
        <v/>
      </c>
      <c r="AI331" s="1" t="str">
        <f ca="1">IFERROR(__xludf.DUMMYFUNCTION("""COMPUTED_VALUE"""),"")</f>
        <v/>
      </c>
      <c r="AJ331" s="1" t="str">
        <f ca="1">IFERROR(__xludf.DUMMYFUNCTION("""COMPUTED_VALUE"""),"")</f>
        <v/>
      </c>
      <c r="AK331" s="1" t="str">
        <f ca="1">IFERROR(__xludf.DUMMYFUNCTION("""COMPUTED_VALUE"""),"")</f>
        <v/>
      </c>
      <c r="AL331" s="1" t="str">
        <f ca="1">IFERROR(__xludf.DUMMYFUNCTION("""COMPUTED_VALUE"""),"")</f>
        <v/>
      </c>
      <c r="AM331" s="1" t="str">
        <f ca="1">IFERROR(__xludf.DUMMYFUNCTION("""COMPUTED_VALUE"""),"")</f>
        <v/>
      </c>
      <c r="AN331" s="1" t="str">
        <f ca="1">IFERROR(__xludf.DUMMYFUNCTION("""COMPUTED_VALUE"""),"")</f>
        <v/>
      </c>
      <c r="AO331" s="1" t="str">
        <f ca="1">IFERROR(__xludf.DUMMYFUNCTION("""COMPUTED_VALUE"""),"")</f>
        <v/>
      </c>
      <c r="AP331" s="1" t="str">
        <f ca="1">IFERROR(__xludf.DUMMYFUNCTION("""COMPUTED_VALUE"""),"")</f>
        <v/>
      </c>
      <c r="AQ331" s="1" t="str">
        <f ca="1">IFERROR(__xludf.DUMMYFUNCTION("""COMPUTED_VALUE"""),"")</f>
        <v/>
      </c>
      <c r="AR331" s="1" t="str">
        <f ca="1">IFERROR(__xludf.DUMMYFUNCTION("""COMPUTED_VALUE"""),"")</f>
        <v/>
      </c>
      <c r="AS331" s="1" t="str">
        <f ca="1">IFERROR(__xludf.DUMMYFUNCTION("""COMPUTED_VALUE"""),"")</f>
        <v/>
      </c>
      <c r="AT331" s="1" t="str">
        <f ca="1">IFERROR(__xludf.DUMMYFUNCTION("""COMPUTED_VALUE"""),"")</f>
        <v/>
      </c>
      <c r="AU331" s="1" t="str">
        <f ca="1">IFERROR(__xludf.DUMMYFUNCTION("""COMPUTED_VALUE"""),"")</f>
        <v/>
      </c>
      <c r="AV331" s="1" t="str">
        <f ca="1">IFERROR(__xludf.DUMMYFUNCTION("""COMPUTED_VALUE"""),"")</f>
        <v/>
      </c>
      <c r="AW331" s="1" t="str">
        <f ca="1">IFERROR(__xludf.DUMMYFUNCTION("""COMPUTED_VALUE"""),"")</f>
        <v/>
      </c>
      <c r="AX331" s="1" t="str">
        <f ca="1">IFERROR(__xludf.DUMMYFUNCTION("""COMPUTED_VALUE"""),"")</f>
        <v/>
      </c>
      <c r="AY331" s="1" t="str">
        <f ca="1">IFERROR(__xludf.DUMMYFUNCTION("""COMPUTED_VALUE"""),"")</f>
        <v/>
      </c>
      <c r="AZ331" s="1" t="str">
        <f ca="1">IFERROR(__xludf.DUMMYFUNCTION("""COMPUTED_VALUE"""),"")</f>
        <v/>
      </c>
      <c r="BA331" s="1" t="str">
        <f ca="1">IFERROR(__xludf.DUMMYFUNCTION("""COMPUTED_VALUE"""),"")</f>
        <v/>
      </c>
      <c r="BB331" s="1" t="str">
        <f ca="1">IFERROR(__xludf.DUMMYFUNCTION("""COMPUTED_VALUE"""),"")</f>
        <v/>
      </c>
      <c r="BC331" s="1" t="str">
        <f ca="1">IFERROR(__xludf.DUMMYFUNCTION("""COMPUTED_VALUE"""),"")</f>
        <v/>
      </c>
      <c r="BD331" s="1" t="str">
        <f ca="1">IFERROR(__xludf.DUMMYFUNCTION("""COMPUTED_VALUE"""),"")</f>
        <v/>
      </c>
      <c r="BG331" s="1">
        <f t="shared" ref="BG331:BH331" ca="1" si="1958">COUNTIF(BG6:BG330,"3")</f>
        <v>73</v>
      </c>
      <c r="BH331" s="1">
        <f t="shared" ca="1" si="1958"/>
        <v>130</v>
      </c>
      <c r="BJ331" s="1">
        <f t="shared" ref="BJ331:DE331" ca="1" si="1959">COUNTIF(BJ6:BJ330,"3")</f>
        <v>122</v>
      </c>
      <c r="BK331" s="1">
        <f t="shared" ca="1" si="1959"/>
        <v>107</v>
      </c>
      <c r="BL331" s="1">
        <f t="shared" ca="1" si="1959"/>
        <v>0</v>
      </c>
      <c r="BM331" s="1">
        <f t="shared" ca="1" si="1959"/>
        <v>0</v>
      </c>
      <c r="BN331" s="1">
        <f t="shared" ca="1" si="1959"/>
        <v>82</v>
      </c>
      <c r="BO331" s="1">
        <f t="shared" ca="1" si="1959"/>
        <v>127</v>
      </c>
      <c r="BP331" s="1">
        <f t="shared" ca="1" si="1959"/>
        <v>119</v>
      </c>
      <c r="BQ331" s="1">
        <f t="shared" ca="1" si="1959"/>
        <v>91</v>
      </c>
      <c r="BR331" s="1">
        <f t="shared" ca="1" si="1959"/>
        <v>132</v>
      </c>
      <c r="BS331" s="1">
        <f t="shared" ca="1" si="1959"/>
        <v>91</v>
      </c>
      <c r="BT331" s="1">
        <f t="shared" ca="1" si="1959"/>
        <v>99</v>
      </c>
      <c r="BU331" s="1">
        <f t="shared" ca="1" si="1959"/>
        <v>93</v>
      </c>
      <c r="BV331" s="1">
        <f t="shared" ca="1" si="1959"/>
        <v>97</v>
      </c>
      <c r="BW331" s="1">
        <f t="shared" ca="1" si="1959"/>
        <v>95</v>
      </c>
      <c r="BX331" s="1">
        <f t="shared" ca="1" si="1959"/>
        <v>101</v>
      </c>
      <c r="BY331" s="1">
        <f t="shared" ca="1" si="1959"/>
        <v>84</v>
      </c>
      <c r="BZ331" s="1">
        <f t="shared" ca="1" si="1959"/>
        <v>72</v>
      </c>
      <c r="CA331" s="1">
        <f t="shared" ca="1" si="1959"/>
        <v>104</v>
      </c>
      <c r="CB331" s="1">
        <f t="shared" ca="1" si="1959"/>
        <v>70</v>
      </c>
      <c r="CC331" s="1">
        <f t="shared" ca="1" si="1959"/>
        <v>112</v>
      </c>
      <c r="CD331" s="1">
        <f t="shared" ca="1" si="1959"/>
        <v>84</v>
      </c>
      <c r="CE331" s="1">
        <f t="shared" ca="1" si="1959"/>
        <v>46</v>
      </c>
      <c r="CF331" s="1">
        <f t="shared" ca="1" si="1959"/>
        <v>62</v>
      </c>
      <c r="CG331" s="1">
        <f t="shared" ca="1" si="1959"/>
        <v>35</v>
      </c>
      <c r="CH331" s="1">
        <f t="shared" ca="1" si="1959"/>
        <v>15</v>
      </c>
      <c r="CI331" s="1">
        <f t="shared" ca="1" si="1959"/>
        <v>118</v>
      </c>
      <c r="CJ331" s="1">
        <f t="shared" ca="1" si="1959"/>
        <v>92</v>
      </c>
      <c r="CK331" s="1">
        <f t="shared" ca="1" si="1959"/>
        <v>57</v>
      </c>
      <c r="CL331" s="1">
        <f t="shared" ca="1" si="1959"/>
        <v>112</v>
      </c>
      <c r="CM331" s="1">
        <f t="shared" ca="1" si="1959"/>
        <v>104</v>
      </c>
      <c r="CN331" s="1">
        <f t="shared" ca="1" si="1959"/>
        <v>125</v>
      </c>
      <c r="CO331" s="1">
        <f t="shared" ca="1" si="1959"/>
        <v>104</v>
      </c>
      <c r="CP331" s="1">
        <f t="shared" ca="1" si="1959"/>
        <v>72</v>
      </c>
      <c r="CQ331" s="1">
        <f t="shared" ca="1" si="1959"/>
        <v>122</v>
      </c>
      <c r="CR331" s="1">
        <f t="shared" ca="1" si="1959"/>
        <v>66</v>
      </c>
      <c r="CS331" s="1">
        <f t="shared" ca="1" si="1959"/>
        <v>73</v>
      </c>
      <c r="CT331" s="1">
        <f t="shared" ca="1" si="1959"/>
        <v>23</v>
      </c>
      <c r="CU331" s="1">
        <f t="shared" ca="1" si="1959"/>
        <v>0</v>
      </c>
      <c r="CV331" s="1">
        <f t="shared" ca="1" si="1959"/>
        <v>79</v>
      </c>
      <c r="CW331" s="1">
        <f t="shared" ca="1" si="1959"/>
        <v>67</v>
      </c>
      <c r="CX331" s="1">
        <f t="shared" ca="1" si="1959"/>
        <v>89</v>
      </c>
      <c r="CY331" s="1">
        <f t="shared" ca="1" si="1959"/>
        <v>43</v>
      </c>
      <c r="CZ331" s="1">
        <f t="shared" ca="1" si="1959"/>
        <v>91</v>
      </c>
      <c r="DA331" s="1">
        <f t="shared" ca="1" si="1959"/>
        <v>77</v>
      </c>
      <c r="DB331" s="1">
        <f t="shared" ca="1" si="1959"/>
        <v>77</v>
      </c>
      <c r="DC331" s="1">
        <f t="shared" ca="1" si="1959"/>
        <v>87</v>
      </c>
      <c r="DD331" s="1">
        <f t="shared" ca="1" si="1959"/>
        <v>88</v>
      </c>
      <c r="DE331" s="1">
        <f t="shared" ca="1" si="1959"/>
        <v>79</v>
      </c>
      <c r="DG331" s="1">
        <f ca="1">COUNTIF(DG6:DG330,"3")</f>
        <v>32</v>
      </c>
    </row>
    <row r="332" spans="1:111" ht="13">
      <c r="A332" s="8" t="str">
        <f ca="1">IFERROR(__xludf.DUMMYFUNCTION("""COMPUTED_VALUE"""),"")</f>
        <v/>
      </c>
      <c r="B332" s="1" t="str">
        <f ca="1">IFERROR(__xludf.DUMMYFUNCTION("""COMPUTED_VALUE"""),"")</f>
        <v/>
      </c>
      <c r="C332" s="3" t="str">
        <f ca="1">IFERROR(__xludf.DUMMYFUNCTION("""COMPUTED_VALUE"""),"")</f>
        <v/>
      </c>
      <c r="D332" s="1" t="str">
        <f ca="1">IFERROR(__xludf.DUMMYFUNCTION("""COMPUTED_VALUE"""),"")</f>
        <v/>
      </c>
      <c r="E332" s="1" t="str">
        <f ca="1">IFERROR(__xludf.DUMMYFUNCTION("""COMPUTED_VALUE"""),"")</f>
        <v/>
      </c>
      <c r="F332" s="1" t="str">
        <f ca="1">IFERROR(__xludf.DUMMYFUNCTION("""COMPUTED_VALUE"""),"")</f>
        <v/>
      </c>
      <c r="G332" s="1" t="str">
        <f ca="1">IFERROR(__xludf.DUMMYFUNCTION("""COMPUTED_VALUE"""),"")</f>
        <v/>
      </c>
      <c r="H332" s="1" t="str">
        <f ca="1">IFERROR(__xludf.DUMMYFUNCTION("""COMPUTED_VALUE"""),"")</f>
        <v/>
      </c>
      <c r="I332" s="1" t="str">
        <f ca="1">IFERROR(__xludf.DUMMYFUNCTION("""COMPUTED_VALUE"""),"")</f>
        <v/>
      </c>
      <c r="J332" s="1" t="str">
        <f ca="1">IFERROR(__xludf.DUMMYFUNCTION("""COMPUTED_VALUE"""),"")</f>
        <v/>
      </c>
      <c r="K332" s="1" t="str">
        <f ca="1">IFERROR(__xludf.DUMMYFUNCTION("""COMPUTED_VALUE"""),"")</f>
        <v/>
      </c>
      <c r="L332" s="1" t="str">
        <f ca="1">IFERROR(__xludf.DUMMYFUNCTION("""COMPUTED_VALUE"""),"")</f>
        <v/>
      </c>
      <c r="M332" s="1" t="str">
        <f ca="1">IFERROR(__xludf.DUMMYFUNCTION("""COMPUTED_VALUE"""),"")</f>
        <v/>
      </c>
      <c r="N332" s="1" t="str">
        <f ca="1">IFERROR(__xludf.DUMMYFUNCTION("""COMPUTED_VALUE"""),"")</f>
        <v/>
      </c>
      <c r="O332" s="1" t="str">
        <f ca="1">IFERROR(__xludf.DUMMYFUNCTION("""COMPUTED_VALUE"""),"")</f>
        <v/>
      </c>
      <c r="P332" s="1" t="str">
        <f ca="1">IFERROR(__xludf.DUMMYFUNCTION("""COMPUTED_VALUE"""),"")</f>
        <v/>
      </c>
      <c r="Q332" s="1" t="str">
        <f ca="1">IFERROR(__xludf.DUMMYFUNCTION("""COMPUTED_VALUE"""),"")</f>
        <v/>
      </c>
      <c r="R332" s="1" t="str">
        <f ca="1">IFERROR(__xludf.DUMMYFUNCTION("""COMPUTED_VALUE"""),"")</f>
        <v/>
      </c>
      <c r="S332" s="1" t="str">
        <f ca="1">IFERROR(__xludf.DUMMYFUNCTION("""COMPUTED_VALUE"""),"")</f>
        <v/>
      </c>
      <c r="T332" s="1" t="str">
        <f ca="1">IFERROR(__xludf.DUMMYFUNCTION("""COMPUTED_VALUE"""),"")</f>
        <v/>
      </c>
      <c r="U332" s="1" t="str">
        <f ca="1">IFERROR(__xludf.DUMMYFUNCTION("""COMPUTED_VALUE"""),"")</f>
        <v/>
      </c>
      <c r="V332" s="1" t="str">
        <f ca="1">IFERROR(__xludf.DUMMYFUNCTION("""COMPUTED_VALUE"""),"")</f>
        <v/>
      </c>
      <c r="W332" s="1" t="str">
        <f ca="1">IFERROR(__xludf.DUMMYFUNCTION("""COMPUTED_VALUE"""),"")</f>
        <v/>
      </c>
      <c r="X332" s="1" t="str">
        <f ca="1">IFERROR(__xludf.DUMMYFUNCTION("""COMPUTED_VALUE"""),"")</f>
        <v/>
      </c>
      <c r="Y332" s="1" t="str">
        <f ca="1">IFERROR(__xludf.DUMMYFUNCTION("""COMPUTED_VALUE"""),"")</f>
        <v/>
      </c>
      <c r="Z332" s="1" t="str">
        <f ca="1">IFERROR(__xludf.DUMMYFUNCTION("""COMPUTED_VALUE"""),"")</f>
        <v/>
      </c>
      <c r="AA332" s="1" t="str">
        <f ca="1">IFERROR(__xludf.DUMMYFUNCTION("""COMPUTED_VALUE"""),"")</f>
        <v/>
      </c>
      <c r="AB332" s="1" t="str">
        <f ca="1">IFERROR(__xludf.DUMMYFUNCTION("""COMPUTED_VALUE"""),"")</f>
        <v/>
      </c>
      <c r="AC332" s="1" t="str">
        <f ca="1">IFERROR(__xludf.DUMMYFUNCTION("""COMPUTED_VALUE"""),"")</f>
        <v/>
      </c>
      <c r="AD332" s="1" t="str">
        <f ca="1">IFERROR(__xludf.DUMMYFUNCTION("""COMPUTED_VALUE"""),"")</f>
        <v/>
      </c>
      <c r="AE332" s="1" t="str">
        <f ca="1">IFERROR(__xludf.DUMMYFUNCTION("""COMPUTED_VALUE"""),"")</f>
        <v/>
      </c>
      <c r="AF332" s="1" t="str">
        <f ca="1">IFERROR(__xludf.DUMMYFUNCTION("""COMPUTED_VALUE"""),"")</f>
        <v/>
      </c>
      <c r="AG332" s="1" t="str">
        <f ca="1">IFERROR(__xludf.DUMMYFUNCTION("""COMPUTED_VALUE"""),"")</f>
        <v/>
      </c>
      <c r="AH332" s="1" t="str">
        <f ca="1">IFERROR(__xludf.DUMMYFUNCTION("""COMPUTED_VALUE"""),"")</f>
        <v/>
      </c>
      <c r="AI332" s="1" t="str">
        <f ca="1">IFERROR(__xludf.DUMMYFUNCTION("""COMPUTED_VALUE"""),"")</f>
        <v/>
      </c>
      <c r="AJ332" s="1" t="str">
        <f ca="1">IFERROR(__xludf.DUMMYFUNCTION("""COMPUTED_VALUE"""),"")</f>
        <v/>
      </c>
      <c r="AK332" s="1" t="str">
        <f ca="1">IFERROR(__xludf.DUMMYFUNCTION("""COMPUTED_VALUE"""),"")</f>
        <v/>
      </c>
      <c r="AL332" s="1" t="str">
        <f ca="1">IFERROR(__xludf.DUMMYFUNCTION("""COMPUTED_VALUE"""),"")</f>
        <v/>
      </c>
      <c r="AM332" s="1" t="str">
        <f ca="1">IFERROR(__xludf.DUMMYFUNCTION("""COMPUTED_VALUE"""),"")</f>
        <v/>
      </c>
      <c r="AN332" s="1" t="str">
        <f ca="1">IFERROR(__xludf.DUMMYFUNCTION("""COMPUTED_VALUE"""),"")</f>
        <v/>
      </c>
      <c r="AO332" s="1" t="str">
        <f ca="1">IFERROR(__xludf.DUMMYFUNCTION("""COMPUTED_VALUE"""),"")</f>
        <v/>
      </c>
      <c r="AP332" s="1" t="str">
        <f ca="1">IFERROR(__xludf.DUMMYFUNCTION("""COMPUTED_VALUE"""),"")</f>
        <v/>
      </c>
      <c r="AQ332" s="1" t="str">
        <f ca="1">IFERROR(__xludf.DUMMYFUNCTION("""COMPUTED_VALUE"""),"")</f>
        <v/>
      </c>
      <c r="AR332" s="1" t="str">
        <f ca="1">IFERROR(__xludf.DUMMYFUNCTION("""COMPUTED_VALUE"""),"")</f>
        <v/>
      </c>
      <c r="AS332" s="1" t="str">
        <f ca="1">IFERROR(__xludf.DUMMYFUNCTION("""COMPUTED_VALUE"""),"")</f>
        <v/>
      </c>
      <c r="AT332" s="1" t="str">
        <f ca="1">IFERROR(__xludf.DUMMYFUNCTION("""COMPUTED_VALUE"""),"")</f>
        <v/>
      </c>
      <c r="AU332" s="1" t="str">
        <f ca="1">IFERROR(__xludf.DUMMYFUNCTION("""COMPUTED_VALUE"""),"")</f>
        <v/>
      </c>
      <c r="AV332" s="1" t="str">
        <f ca="1">IFERROR(__xludf.DUMMYFUNCTION("""COMPUTED_VALUE"""),"")</f>
        <v/>
      </c>
      <c r="AW332" s="1" t="str">
        <f ca="1">IFERROR(__xludf.DUMMYFUNCTION("""COMPUTED_VALUE"""),"")</f>
        <v/>
      </c>
      <c r="AX332" s="1" t="str">
        <f ca="1">IFERROR(__xludf.DUMMYFUNCTION("""COMPUTED_VALUE"""),"")</f>
        <v/>
      </c>
      <c r="AY332" s="1" t="str">
        <f ca="1">IFERROR(__xludf.DUMMYFUNCTION("""COMPUTED_VALUE"""),"")</f>
        <v/>
      </c>
      <c r="AZ332" s="1" t="str">
        <f ca="1">IFERROR(__xludf.DUMMYFUNCTION("""COMPUTED_VALUE"""),"")</f>
        <v/>
      </c>
      <c r="BA332" s="1" t="str">
        <f ca="1">IFERROR(__xludf.DUMMYFUNCTION("""COMPUTED_VALUE"""),"")</f>
        <v/>
      </c>
      <c r="BB332" s="1" t="str">
        <f ca="1">IFERROR(__xludf.DUMMYFUNCTION("""COMPUTED_VALUE"""),"")</f>
        <v/>
      </c>
      <c r="BC332" s="1" t="str">
        <f ca="1">IFERROR(__xludf.DUMMYFUNCTION("""COMPUTED_VALUE"""),"")</f>
        <v/>
      </c>
      <c r="BD332" s="1" t="str">
        <f ca="1">IFERROR(__xludf.DUMMYFUNCTION("""COMPUTED_VALUE"""),"")</f>
        <v/>
      </c>
      <c r="BG332" s="1">
        <f t="shared" ref="BG332:BH332" ca="1" si="1960">COUNTIF(BG7:BG331,"4")</f>
        <v>76</v>
      </c>
      <c r="BH332" s="1">
        <f t="shared" ca="1" si="1960"/>
        <v>81</v>
      </c>
      <c r="BJ332" s="1">
        <f t="shared" ref="BJ332:DE332" ca="1" si="1961">COUNTIF(BJ7:BJ331,"4")</f>
        <v>34</v>
      </c>
      <c r="BK332" s="1">
        <f t="shared" ca="1" si="1961"/>
        <v>58</v>
      </c>
      <c r="BL332" s="1">
        <f t="shared" ca="1" si="1961"/>
        <v>0</v>
      </c>
      <c r="BM332" s="1">
        <f t="shared" ca="1" si="1961"/>
        <v>0</v>
      </c>
      <c r="BN332" s="1">
        <f t="shared" ca="1" si="1961"/>
        <v>22</v>
      </c>
      <c r="BO332" s="1">
        <f t="shared" ca="1" si="1961"/>
        <v>83</v>
      </c>
      <c r="BP332" s="1">
        <f t="shared" ca="1" si="1961"/>
        <v>103</v>
      </c>
      <c r="BQ332" s="1">
        <f t="shared" ca="1" si="1961"/>
        <v>49</v>
      </c>
      <c r="BR332" s="1">
        <f t="shared" ca="1" si="1961"/>
        <v>124</v>
      </c>
      <c r="BS332" s="1">
        <f t="shared" ca="1" si="1961"/>
        <v>122</v>
      </c>
      <c r="BT332" s="1">
        <f t="shared" ca="1" si="1961"/>
        <v>96</v>
      </c>
      <c r="BU332" s="1">
        <f t="shared" ca="1" si="1961"/>
        <v>101</v>
      </c>
      <c r="BV332" s="1">
        <f t="shared" ca="1" si="1961"/>
        <v>53</v>
      </c>
      <c r="BW332" s="1">
        <f t="shared" ca="1" si="1961"/>
        <v>35</v>
      </c>
      <c r="BX332" s="1">
        <f t="shared" ca="1" si="1961"/>
        <v>76</v>
      </c>
      <c r="BY332" s="1">
        <f t="shared" ca="1" si="1961"/>
        <v>90</v>
      </c>
      <c r="BZ332" s="1">
        <f t="shared" ca="1" si="1961"/>
        <v>44</v>
      </c>
      <c r="CA332" s="1">
        <f t="shared" ca="1" si="1961"/>
        <v>44</v>
      </c>
      <c r="CB332" s="1">
        <f t="shared" ca="1" si="1961"/>
        <v>111</v>
      </c>
      <c r="CC332" s="1">
        <f t="shared" ca="1" si="1961"/>
        <v>91</v>
      </c>
      <c r="CD332" s="1">
        <f t="shared" ca="1" si="1961"/>
        <v>84</v>
      </c>
      <c r="CE332" s="1">
        <f t="shared" ca="1" si="1961"/>
        <v>72</v>
      </c>
      <c r="CF332" s="1">
        <f t="shared" ca="1" si="1961"/>
        <v>74</v>
      </c>
      <c r="CG332" s="1">
        <f t="shared" ca="1" si="1961"/>
        <v>12</v>
      </c>
      <c r="CH332" s="1">
        <f t="shared" ca="1" si="1961"/>
        <v>3</v>
      </c>
      <c r="CI332" s="1">
        <f t="shared" ca="1" si="1961"/>
        <v>40</v>
      </c>
      <c r="CJ332" s="1">
        <f t="shared" ca="1" si="1961"/>
        <v>70</v>
      </c>
      <c r="CK332" s="1">
        <f t="shared" ca="1" si="1961"/>
        <v>7</v>
      </c>
      <c r="CL332" s="1">
        <f t="shared" ca="1" si="1961"/>
        <v>56</v>
      </c>
      <c r="CM332" s="1">
        <f t="shared" ca="1" si="1961"/>
        <v>30</v>
      </c>
      <c r="CN332" s="1">
        <f t="shared" ca="1" si="1961"/>
        <v>40</v>
      </c>
      <c r="CO332" s="1">
        <f t="shared" ca="1" si="1961"/>
        <v>27</v>
      </c>
      <c r="CP332" s="1">
        <f t="shared" ca="1" si="1961"/>
        <v>15</v>
      </c>
      <c r="CQ332" s="1">
        <f t="shared" ca="1" si="1961"/>
        <v>33</v>
      </c>
      <c r="CR332" s="1">
        <f t="shared" ca="1" si="1961"/>
        <v>14</v>
      </c>
      <c r="CS332" s="1">
        <f t="shared" ca="1" si="1961"/>
        <v>13</v>
      </c>
      <c r="CT332" s="1">
        <f t="shared" ca="1" si="1961"/>
        <v>5</v>
      </c>
      <c r="CU332" s="1">
        <f t="shared" ca="1" si="1961"/>
        <v>0</v>
      </c>
      <c r="CV332" s="1">
        <f t="shared" ca="1" si="1961"/>
        <v>26</v>
      </c>
      <c r="CW332" s="1">
        <f t="shared" ca="1" si="1961"/>
        <v>67</v>
      </c>
      <c r="CX332" s="1">
        <f t="shared" ca="1" si="1961"/>
        <v>77</v>
      </c>
      <c r="CY332" s="1">
        <f t="shared" ca="1" si="1961"/>
        <v>10</v>
      </c>
      <c r="CZ332" s="1">
        <f t="shared" ca="1" si="1961"/>
        <v>80</v>
      </c>
      <c r="DA332" s="1">
        <f t="shared" ca="1" si="1961"/>
        <v>82</v>
      </c>
      <c r="DB332" s="1">
        <f t="shared" ca="1" si="1961"/>
        <v>113</v>
      </c>
      <c r="DC332" s="1">
        <f t="shared" ca="1" si="1961"/>
        <v>90</v>
      </c>
      <c r="DD332" s="1">
        <f t="shared" ca="1" si="1961"/>
        <v>138</v>
      </c>
      <c r="DE332" s="1">
        <f t="shared" ca="1" si="1961"/>
        <v>127</v>
      </c>
      <c r="DG332" s="1">
        <f ca="1">COUNTIF(DG7:DG331,"4")</f>
        <v>16</v>
      </c>
    </row>
    <row r="333" spans="1:111" ht="13">
      <c r="A333" s="8" t="str">
        <f ca="1">IFERROR(__xludf.DUMMYFUNCTION("""COMPUTED_VALUE"""),"")</f>
        <v/>
      </c>
      <c r="B333" s="1" t="str">
        <f ca="1">IFERROR(__xludf.DUMMYFUNCTION("""COMPUTED_VALUE"""),"")</f>
        <v/>
      </c>
      <c r="C333" s="3" t="str">
        <f ca="1">IFERROR(__xludf.DUMMYFUNCTION("""COMPUTED_VALUE"""),"")</f>
        <v/>
      </c>
      <c r="D333" s="1" t="str">
        <f ca="1">IFERROR(__xludf.DUMMYFUNCTION("""COMPUTED_VALUE"""),"")</f>
        <v/>
      </c>
      <c r="E333" s="1" t="str">
        <f ca="1">IFERROR(__xludf.DUMMYFUNCTION("""COMPUTED_VALUE"""),"")</f>
        <v/>
      </c>
      <c r="F333" s="1" t="str">
        <f ca="1">IFERROR(__xludf.DUMMYFUNCTION("""COMPUTED_VALUE"""),"")</f>
        <v/>
      </c>
      <c r="G333" s="1" t="str">
        <f ca="1">IFERROR(__xludf.DUMMYFUNCTION("""COMPUTED_VALUE"""),"")</f>
        <v/>
      </c>
      <c r="H333" s="1" t="str">
        <f ca="1">IFERROR(__xludf.DUMMYFUNCTION("""COMPUTED_VALUE"""),"")</f>
        <v/>
      </c>
      <c r="I333" s="1" t="str">
        <f ca="1">IFERROR(__xludf.DUMMYFUNCTION("""COMPUTED_VALUE"""),"")</f>
        <v/>
      </c>
      <c r="J333" s="1" t="str">
        <f ca="1">IFERROR(__xludf.DUMMYFUNCTION("""COMPUTED_VALUE"""),"")</f>
        <v/>
      </c>
      <c r="K333" s="1" t="str">
        <f ca="1">IFERROR(__xludf.DUMMYFUNCTION("""COMPUTED_VALUE"""),"")</f>
        <v/>
      </c>
      <c r="L333" s="1" t="str">
        <f ca="1">IFERROR(__xludf.DUMMYFUNCTION("""COMPUTED_VALUE"""),"")</f>
        <v/>
      </c>
      <c r="M333" s="1" t="str">
        <f ca="1">IFERROR(__xludf.DUMMYFUNCTION("""COMPUTED_VALUE"""),"")</f>
        <v/>
      </c>
      <c r="N333" s="1" t="str">
        <f ca="1">IFERROR(__xludf.DUMMYFUNCTION("""COMPUTED_VALUE"""),"")</f>
        <v/>
      </c>
      <c r="O333" s="1" t="str">
        <f ca="1">IFERROR(__xludf.DUMMYFUNCTION("""COMPUTED_VALUE"""),"")</f>
        <v/>
      </c>
      <c r="P333" s="1" t="str">
        <f ca="1">IFERROR(__xludf.DUMMYFUNCTION("""COMPUTED_VALUE"""),"")</f>
        <v/>
      </c>
      <c r="Q333" s="1" t="str">
        <f ca="1">IFERROR(__xludf.DUMMYFUNCTION("""COMPUTED_VALUE"""),"")</f>
        <v/>
      </c>
      <c r="R333" s="1" t="str">
        <f ca="1">IFERROR(__xludf.DUMMYFUNCTION("""COMPUTED_VALUE"""),"")</f>
        <v/>
      </c>
      <c r="S333" s="1" t="str">
        <f ca="1">IFERROR(__xludf.DUMMYFUNCTION("""COMPUTED_VALUE"""),"")</f>
        <v/>
      </c>
      <c r="T333" s="1" t="str">
        <f ca="1">IFERROR(__xludf.DUMMYFUNCTION("""COMPUTED_VALUE"""),"")</f>
        <v/>
      </c>
      <c r="U333" s="1" t="str">
        <f ca="1">IFERROR(__xludf.DUMMYFUNCTION("""COMPUTED_VALUE"""),"")</f>
        <v/>
      </c>
      <c r="V333" s="1" t="str">
        <f ca="1">IFERROR(__xludf.DUMMYFUNCTION("""COMPUTED_VALUE"""),"")</f>
        <v/>
      </c>
      <c r="W333" s="1" t="str">
        <f ca="1">IFERROR(__xludf.DUMMYFUNCTION("""COMPUTED_VALUE"""),"")</f>
        <v/>
      </c>
      <c r="X333" s="1" t="str">
        <f ca="1">IFERROR(__xludf.DUMMYFUNCTION("""COMPUTED_VALUE"""),"")</f>
        <v/>
      </c>
      <c r="Y333" s="1" t="str">
        <f ca="1">IFERROR(__xludf.DUMMYFUNCTION("""COMPUTED_VALUE"""),"")</f>
        <v/>
      </c>
      <c r="Z333" s="1" t="str">
        <f ca="1">IFERROR(__xludf.DUMMYFUNCTION("""COMPUTED_VALUE"""),"")</f>
        <v/>
      </c>
      <c r="AA333" s="1" t="str">
        <f ca="1">IFERROR(__xludf.DUMMYFUNCTION("""COMPUTED_VALUE"""),"")</f>
        <v/>
      </c>
      <c r="AB333" s="1" t="str">
        <f ca="1">IFERROR(__xludf.DUMMYFUNCTION("""COMPUTED_VALUE"""),"")</f>
        <v/>
      </c>
      <c r="AC333" s="1" t="str">
        <f ca="1">IFERROR(__xludf.DUMMYFUNCTION("""COMPUTED_VALUE"""),"")</f>
        <v/>
      </c>
      <c r="AD333" s="1" t="str">
        <f ca="1">IFERROR(__xludf.DUMMYFUNCTION("""COMPUTED_VALUE"""),"")</f>
        <v/>
      </c>
      <c r="AE333" s="1" t="str">
        <f ca="1">IFERROR(__xludf.DUMMYFUNCTION("""COMPUTED_VALUE"""),"")</f>
        <v/>
      </c>
      <c r="AF333" s="1" t="str">
        <f ca="1">IFERROR(__xludf.DUMMYFUNCTION("""COMPUTED_VALUE"""),"")</f>
        <v/>
      </c>
      <c r="AG333" s="1" t="str">
        <f ca="1">IFERROR(__xludf.DUMMYFUNCTION("""COMPUTED_VALUE"""),"")</f>
        <v/>
      </c>
      <c r="AH333" s="1" t="str">
        <f ca="1">IFERROR(__xludf.DUMMYFUNCTION("""COMPUTED_VALUE"""),"")</f>
        <v/>
      </c>
      <c r="AI333" s="1" t="str">
        <f ca="1">IFERROR(__xludf.DUMMYFUNCTION("""COMPUTED_VALUE"""),"")</f>
        <v/>
      </c>
      <c r="AJ333" s="1" t="str">
        <f ca="1">IFERROR(__xludf.DUMMYFUNCTION("""COMPUTED_VALUE"""),"")</f>
        <v/>
      </c>
      <c r="AK333" s="1" t="str">
        <f ca="1">IFERROR(__xludf.DUMMYFUNCTION("""COMPUTED_VALUE"""),"")</f>
        <v/>
      </c>
      <c r="AL333" s="1" t="str">
        <f ca="1">IFERROR(__xludf.DUMMYFUNCTION("""COMPUTED_VALUE"""),"")</f>
        <v/>
      </c>
      <c r="AM333" s="1" t="str">
        <f ca="1">IFERROR(__xludf.DUMMYFUNCTION("""COMPUTED_VALUE"""),"")</f>
        <v/>
      </c>
      <c r="AN333" s="1" t="str">
        <f ca="1">IFERROR(__xludf.DUMMYFUNCTION("""COMPUTED_VALUE"""),"")</f>
        <v/>
      </c>
      <c r="AO333" s="1" t="str">
        <f ca="1">IFERROR(__xludf.DUMMYFUNCTION("""COMPUTED_VALUE"""),"")</f>
        <v/>
      </c>
      <c r="AP333" s="1" t="str">
        <f ca="1">IFERROR(__xludf.DUMMYFUNCTION("""COMPUTED_VALUE"""),"")</f>
        <v/>
      </c>
      <c r="AQ333" s="1" t="str">
        <f ca="1">IFERROR(__xludf.DUMMYFUNCTION("""COMPUTED_VALUE"""),"")</f>
        <v/>
      </c>
      <c r="AR333" s="1" t="str">
        <f ca="1">IFERROR(__xludf.DUMMYFUNCTION("""COMPUTED_VALUE"""),"")</f>
        <v/>
      </c>
      <c r="AS333" s="1" t="str">
        <f ca="1">IFERROR(__xludf.DUMMYFUNCTION("""COMPUTED_VALUE"""),"")</f>
        <v/>
      </c>
      <c r="AT333" s="1" t="str">
        <f ca="1">IFERROR(__xludf.DUMMYFUNCTION("""COMPUTED_VALUE"""),"")</f>
        <v/>
      </c>
      <c r="AU333" s="1" t="str">
        <f ca="1">IFERROR(__xludf.DUMMYFUNCTION("""COMPUTED_VALUE"""),"")</f>
        <v/>
      </c>
      <c r="AV333" s="1" t="str">
        <f ca="1">IFERROR(__xludf.DUMMYFUNCTION("""COMPUTED_VALUE"""),"")</f>
        <v/>
      </c>
      <c r="AW333" s="1" t="str">
        <f ca="1">IFERROR(__xludf.DUMMYFUNCTION("""COMPUTED_VALUE"""),"")</f>
        <v/>
      </c>
      <c r="AX333" s="1" t="str">
        <f ca="1">IFERROR(__xludf.DUMMYFUNCTION("""COMPUTED_VALUE"""),"")</f>
        <v/>
      </c>
      <c r="AY333" s="1" t="str">
        <f ca="1">IFERROR(__xludf.DUMMYFUNCTION("""COMPUTED_VALUE"""),"")</f>
        <v/>
      </c>
      <c r="AZ333" s="1" t="str">
        <f ca="1">IFERROR(__xludf.DUMMYFUNCTION("""COMPUTED_VALUE"""),"")</f>
        <v/>
      </c>
      <c r="BA333" s="1" t="str">
        <f ca="1">IFERROR(__xludf.DUMMYFUNCTION("""COMPUTED_VALUE"""),"")</f>
        <v/>
      </c>
      <c r="BB333" s="1" t="str">
        <f ca="1">IFERROR(__xludf.DUMMYFUNCTION("""COMPUTED_VALUE"""),"")</f>
        <v/>
      </c>
      <c r="BC333" s="1" t="str">
        <f ca="1">IFERROR(__xludf.DUMMYFUNCTION("""COMPUTED_VALUE"""),"")</f>
        <v/>
      </c>
      <c r="BD333" s="1" t="str">
        <f ca="1">IFERROR(__xludf.DUMMYFUNCTION("""COMPUTED_VALUE"""),"")</f>
        <v/>
      </c>
      <c r="BJ333" s="1">
        <f ca="1">COUNTIF(BJ8:BJ332,"5")</f>
        <v>6</v>
      </c>
    </row>
    <row r="334" spans="1:111" ht="13">
      <c r="A334" s="8" t="str">
        <f ca="1">IFERROR(__xludf.DUMMYFUNCTION("""COMPUTED_VALUE"""),"")</f>
        <v/>
      </c>
      <c r="B334" s="1" t="str">
        <f ca="1">IFERROR(__xludf.DUMMYFUNCTION("""COMPUTED_VALUE"""),"")</f>
        <v/>
      </c>
      <c r="C334" s="3" t="str">
        <f ca="1">IFERROR(__xludf.DUMMYFUNCTION("""COMPUTED_VALUE"""),"")</f>
        <v/>
      </c>
      <c r="D334" s="1" t="str">
        <f ca="1">IFERROR(__xludf.DUMMYFUNCTION("""COMPUTED_VALUE"""),"")</f>
        <v/>
      </c>
      <c r="E334" s="1" t="str">
        <f ca="1">IFERROR(__xludf.DUMMYFUNCTION("""COMPUTED_VALUE"""),"")</f>
        <v/>
      </c>
      <c r="F334" s="1" t="str">
        <f ca="1">IFERROR(__xludf.DUMMYFUNCTION("""COMPUTED_VALUE"""),"")</f>
        <v/>
      </c>
      <c r="G334" s="1" t="str">
        <f ca="1">IFERROR(__xludf.DUMMYFUNCTION("""COMPUTED_VALUE"""),"")</f>
        <v/>
      </c>
      <c r="H334" s="1" t="str">
        <f ca="1">IFERROR(__xludf.DUMMYFUNCTION("""COMPUTED_VALUE"""),"")</f>
        <v/>
      </c>
      <c r="I334" s="1" t="str">
        <f ca="1">IFERROR(__xludf.DUMMYFUNCTION("""COMPUTED_VALUE"""),"")</f>
        <v/>
      </c>
      <c r="J334" s="1" t="str">
        <f ca="1">IFERROR(__xludf.DUMMYFUNCTION("""COMPUTED_VALUE"""),"")</f>
        <v/>
      </c>
      <c r="K334" s="1" t="str">
        <f ca="1">IFERROR(__xludf.DUMMYFUNCTION("""COMPUTED_VALUE"""),"")</f>
        <v/>
      </c>
      <c r="L334" s="1" t="str">
        <f ca="1">IFERROR(__xludf.DUMMYFUNCTION("""COMPUTED_VALUE"""),"")</f>
        <v/>
      </c>
      <c r="M334" s="1" t="str">
        <f ca="1">IFERROR(__xludf.DUMMYFUNCTION("""COMPUTED_VALUE"""),"")</f>
        <v/>
      </c>
      <c r="N334" s="1" t="str">
        <f ca="1">IFERROR(__xludf.DUMMYFUNCTION("""COMPUTED_VALUE"""),"")</f>
        <v/>
      </c>
      <c r="O334" s="1" t="str">
        <f ca="1">IFERROR(__xludf.DUMMYFUNCTION("""COMPUTED_VALUE"""),"")</f>
        <v/>
      </c>
      <c r="P334" s="1" t="str">
        <f ca="1">IFERROR(__xludf.DUMMYFUNCTION("""COMPUTED_VALUE"""),"")</f>
        <v/>
      </c>
      <c r="Q334" s="1" t="str">
        <f ca="1">IFERROR(__xludf.DUMMYFUNCTION("""COMPUTED_VALUE"""),"")</f>
        <v/>
      </c>
      <c r="R334" s="1" t="str">
        <f ca="1">IFERROR(__xludf.DUMMYFUNCTION("""COMPUTED_VALUE"""),"")</f>
        <v/>
      </c>
      <c r="S334" s="1" t="str">
        <f ca="1">IFERROR(__xludf.DUMMYFUNCTION("""COMPUTED_VALUE"""),"")</f>
        <v/>
      </c>
      <c r="T334" s="1" t="str">
        <f ca="1">IFERROR(__xludf.DUMMYFUNCTION("""COMPUTED_VALUE"""),"")</f>
        <v/>
      </c>
      <c r="U334" s="1" t="str">
        <f ca="1">IFERROR(__xludf.DUMMYFUNCTION("""COMPUTED_VALUE"""),"")</f>
        <v/>
      </c>
      <c r="V334" s="1" t="str">
        <f ca="1">IFERROR(__xludf.DUMMYFUNCTION("""COMPUTED_VALUE"""),"")</f>
        <v/>
      </c>
      <c r="W334" s="1" t="str">
        <f ca="1">IFERROR(__xludf.DUMMYFUNCTION("""COMPUTED_VALUE"""),"")</f>
        <v/>
      </c>
      <c r="X334" s="1" t="str">
        <f ca="1">IFERROR(__xludf.DUMMYFUNCTION("""COMPUTED_VALUE"""),"")</f>
        <v/>
      </c>
      <c r="Y334" s="1" t="str">
        <f ca="1">IFERROR(__xludf.DUMMYFUNCTION("""COMPUTED_VALUE"""),"")</f>
        <v/>
      </c>
      <c r="Z334" s="1" t="str">
        <f ca="1">IFERROR(__xludf.DUMMYFUNCTION("""COMPUTED_VALUE"""),"")</f>
        <v/>
      </c>
      <c r="AA334" s="1" t="str">
        <f ca="1">IFERROR(__xludf.DUMMYFUNCTION("""COMPUTED_VALUE"""),"")</f>
        <v/>
      </c>
      <c r="AB334" s="1" t="str">
        <f ca="1">IFERROR(__xludf.DUMMYFUNCTION("""COMPUTED_VALUE"""),"")</f>
        <v/>
      </c>
      <c r="AC334" s="1" t="str">
        <f ca="1">IFERROR(__xludf.DUMMYFUNCTION("""COMPUTED_VALUE"""),"")</f>
        <v/>
      </c>
      <c r="AD334" s="1" t="str">
        <f ca="1">IFERROR(__xludf.DUMMYFUNCTION("""COMPUTED_VALUE"""),"")</f>
        <v/>
      </c>
      <c r="AE334" s="1" t="str">
        <f ca="1">IFERROR(__xludf.DUMMYFUNCTION("""COMPUTED_VALUE"""),"")</f>
        <v/>
      </c>
      <c r="AF334" s="1" t="str">
        <f ca="1">IFERROR(__xludf.DUMMYFUNCTION("""COMPUTED_VALUE"""),"")</f>
        <v/>
      </c>
      <c r="AG334" s="1" t="str">
        <f ca="1">IFERROR(__xludf.DUMMYFUNCTION("""COMPUTED_VALUE"""),"")</f>
        <v/>
      </c>
      <c r="AH334" s="1" t="str">
        <f ca="1">IFERROR(__xludf.DUMMYFUNCTION("""COMPUTED_VALUE"""),"")</f>
        <v/>
      </c>
      <c r="AI334" s="1" t="str">
        <f ca="1">IFERROR(__xludf.DUMMYFUNCTION("""COMPUTED_VALUE"""),"")</f>
        <v/>
      </c>
      <c r="AJ334" s="1" t="str">
        <f ca="1">IFERROR(__xludf.DUMMYFUNCTION("""COMPUTED_VALUE"""),"")</f>
        <v/>
      </c>
      <c r="AK334" s="1" t="str">
        <f ca="1">IFERROR(__xludf.DUMMYFUNCTION("""COMPUTED_VALUE"""),"")</f>
        <v/>
      </c>
      <c r="AL334" s="1" t="str">
        <f ca="1">IFERROR(__xludf.DUMMYFUNCTION("""COMPUTED_VALUE"""),"")</f>
        <v/>
      </c>
      <c r="AM334" s="1" t="str">
        <f ca="1">IFERROR(__xludf.DUMMYFUNCTION("""COMPUTED_VALUE"""),"")</f>
        <v/>
      </c>
      <c r="AN334" s="1" t="str">
        <f ca="1">IFERROR(__xludf.DUMMYFUNCTION("""COMPUTED_VALUE"""),"")</f>
        <v/>
      </c>
      <c r="AO334" s="1" t="str">
        <f ca="1">IFERROR(__xludf.DUMMYFUNCTION("""COMPUTED_VALUE"""),"")</f>
        <v/>
      </c>
      <c r="AP334" s="1" t="str">
        <f ca="1">IFERROR(__xludf.DUMMYFUNCTION("""COMPUTED_VALUE"""),"")</f>
        <v/>
      </c>
      <c r="AQ334" s="1" t="str">
        <f ca="1">IFERROR(__xludf.DUMMYFUNCTION("""COMPUTED_VALUE"""),"")</f>
        <v/>
      </c>
      <c r="AR334" s="1" t="str">
        <f ca="1">IFERROR(__xludf.DUMMYFUNCTION("""COMPUTED_VALUE"""),"")</f>
        <v/>
      </c>
      <c r="AS334" s="1" t="str">
        <f ca="1">IFERROR(__xludf.DUMMYFUNCTION("""COMPUTED_VALUE"""),"")</f>
        <v/>
      </c>
      <c r="AT334" s="1" t="str">
        <f ca="1">IFERROR(__xludf.DUMMYFUNCTION("""COMPUTED_VALUE"""),"")</f>
        <v/>
      </c>
      <c r="AU334" s="1" t="str">
        <f ca="1">IFERROR(__xludf.DUMMYFUNCTION("""COMPUTED_VALUE"""),"")</f>
        <v/>
      </c>
      <c r="AV334" s="1" t="str">
        <f ca="1">IFERROR(__xludf.DUMMYFUNCTION("""COMPUTED_VALUE"""),"")</f>
        <v/>
      </c>
      <c r="AW334" s="1" t="str">
        <f ca="1">IFERROR(__xludf.DUMMYFUNCTION("""COMPUTED_VALUE"""),"")</f>
        <v/>
      </c>
      <c r="AX334" s="1" t="str">
        <f ca="1">IFERROR(__xludf.DUMMYFUNCTION("""COMPUTED_VALUE"""),"")</f>
        <v/>
      </c>
      <c r="AY334" s="1" t="str">
        <f ca="1">IFERROR(__xludf.DUMMYFUNCTION("""COMPUTED_VALUE"""),"")</f>
        <v/>
      </c>
      <c r="AZ334" s="1" t="str">
        <f ca="1">IFERROR(__xludf.DUMMYFUNCTION("""COMPUTED_VALUE"""),"")</f>
        <v/>
      </c>
      <c r="BA334" s="1" t="str">
        <f ca="1">IFERROR(__xludf.DUMMYFUNCTION("""COMPUTED_VALUE"""),"")</f>
        <v/>
      </c>
      <c r="BB334" s="1" t="str">
        <f ca="1">IFERROR(__xludf.DUMMYFUNCTION("""COMPUTED_VALUE"""),"")</f>
        <v/>
      </c>
      <c r="BC334" s="1" t="str">
        <f ca="1">IFERROR(__xludf.DUMMYFUNCTION("""COMPUTED_VALUE"""),"")</f>
        <v/>
      </c>
      <c r="BD334" s="1" t="str">
        <f ca="1">IFERROR(__xludf.DUMMYFUNCTION("""COMPUTED_VALUE"""),"")</f>
        <v/>
      </c>
      <c r="BF334" s="1">
        <f t="shared" ref="BF334:DG334" ca="1" si="1962">COUNT(BF4:BF327)</f>
        <v>324</v>
      </c>
      <c r="BG334" s="1">
        <f t="shared" ca="1" si="1962"/>
        <v>300</v>
      </c>
      <c r="BH334" s="1">
        <f t="shared" ca="1" si="1962"/>
        <v>324</v>
      </c>
      <c r="BI334" s="1">
        <f t="shared" ca="1" si="1962"/>
        <v>324</v>
      </c>
      <c r="BJ334" s="1">
        <f t="shared" ca="1" si="1962"/>
        <v>322</v>
      </c>
      <c r="BK334" s="1">
        <f t="shared" ca="1" si="1962"/>
        <v>324</v>
      </c>
      <c r="BL334" s="1">
        <f t="shared" ca="1" si="1962"/>
        <v>322</v>
      </c>
      <c r="BM334" s="1">
        <f t="shared" ca="1" si="1962"/>
        <v>323</v>
      </c>
      <c r="BN334" s="1">
        <f t="shared" ca="1" si="1962"/>
        <v>323</v>
      </c>
      <c r="BO334" s="1">
        <f t="shared" ca="1" si="1962"/>
        <v>322</v>
      </c>
      <c r="BP334" s="1">
        <f t="shared" ca="1" si="1962"/>
        <v>321</v>
      </c>
      <c r="BQ334" s="1">
        <f t="shared" ca="1" si="1962"/>
        <v>324</v>
      </c>
      <c r="BR334" s="1">
        <f t="shared" ca="1" si="1962"/>
        <v>323</v>
      </c>
      <c r="BS334" s="1">
        <f t="shared" ca="1" si="1962"/>
        <v>324</v>
      </c>
      <c r="BT334" s="1">
        <f t="shared" ca="1" si="1962"/>
        <v>323</v>
      </c>
      <c r="BU334" s="1">
        <f t="shared" ca="1" si="1962"/>
        <v>323</v>
      </c>
      <c r="BV334" s="1">
        <f t="shared" ca="1" si="1962"/>
        <v>322</v>
      </c>
      <c r="BW334" s="1">
        <f t="shared" ca="1" si="1962"/>
        <v>323</v>
      </c>
      <c r="BX334" s="1">
        <f t="shared" ca="1" si="1962"/>
        <v>321</v>
      </c>
      <c r="BY334" s="1">
        <f t="shared" ca="1" si="1962"/>
        <v>323</v>
      </c>
      <c r="BZ334" s="1">
        <f t="shared" ca="1" si="1962"/>
        <v>324</v>
      </c>
      <c r="CA334" s="1">
        <f t="shared" ca="1" si="1962"/>
        <v>323</v>
      </c>
      <c r="CB334" s="1">
        <f t="shared" ca="1" si="1962"/>
        <v>322</v>
      </c>
      <c r="CC334" s="1">
        <f t="shared" ca="1" si="1962"/>
        <v>323</v>
      </c>
      <c r="CD334" s="1">
        <f t="shared" ca="1" si="1962"/>
        <v>322</v>
      </c>
      <c r="CE334" s="1">
        <f t="shared" ca="1" si="1962"/>
        <v>323</v>
      </c>
      <c r="CF334" s="1">
        <f t="shared" ca="1" si="1962"/>
        <v>323</v>
      </c>
      <c r="CG334" s="1">
        <f t="shared" ca="1" si="1962"/>
        <v>323</v>
      </c>
      <c r="CH334" s="1">
        <f t="shared" ca="1" si="1962"/>
        <v>324</v>
      </c>
      <c r="CI334" s="1">
        <f t="shared" ca="1" si="1962"/>
        <v>323</v>
      </c>
      <c r="CJ334" s="1">
        <f t="shared" ca="1" si="1962"/>
        <v>323</v>
      </c>
      <c r="CK334" s="1">
        <f t="shared" ca="1" si="1962"/>
        <v>322</v>
      </c>
      <c r="CL334" s="1">
        <f t="shared" ca="1" si="1962"/>
        <v>324</v>
      </c>
      <c r="CM334" s="1">
        <f t="shared" ca="1" si="1962"/>
        <v>323</v>
      </c>
      <c r="CN334" s="1">
        <f t="shared" ca="1" si="1962"/>
        <v>324</v>
      </c>
      <c r="CO334" s="1">
        <f t="shared" ca="1" si="1962"/>
        <v>324</v>
      </c>
      <c r="CP334" s="1">
        <f t="shared" ca="1" si="1962"/>
        <v>324</v>
      </c>
      <c r="CQ334" s="1">
        <f t="shared" ca="1" si="1962"/>
        <v>324</v>
      </c>
      <c r="CR334" s="1">
        <f t="shared" ca="1" si="1962"/>
        <v>324</v>
      </c>
      <c r="CS334" s="1">
        <f t="shared" ca="1" si="1962"/>
        <v>324</v>
      </c>
      <c r="CT334" s="1">
        <f t="shared" ca="1" si="1962"/>
        <v>324</v>
      </c>
      <c r="CU334" s="1">
        <f t="shared" ca="1" si="1962"/>
        <v>299</v>
      </c>
      <c r="CV334" s="1">
        <f t="shared" ca="1" si="1962"/>
        <v>323</v>
      </c>
      <c r="CW334" s="1">
        <f t="shared" ca="1" si="1962"/>
        <v>322</v>
      </c>
      <c r="CX334" s="1">
        <f t="shared" ca="1" si="1962"/>
        <v>323</v>
      </c>
      <c r="CY334" s="1">
        <f t="shared" ca="1" si="1962"/>
        <v>324</v>
      </c>
      <c r="CZ334" s="1">
        <f t="shared" ca="1" si="1962"/>
        <v>323</v>
      </c>
      <c r="DA334" s="1">
        <f t="shared" ca="1" si="1962"/>
        <v>324</v>
      </c>
      <c r="DB334" s="1">
        <f t="shared" ca="1" si="1962"/>
        <v>324</v>
      </c>
      <c r="DC334" s="1">
        <f t="shared" ca="1" si="1962"/>
        <v>324</v>
      </c>
      <c r="DD334" s="1">
        <f t="shared" ca="1" si="1962"/>
        <v>323</v>
      </c>
      <c r="DE334" s="1">
        <f t="shared" ca="1" si="1962"/>
        <v>324</v>
      </c>
      <c r="DF334" s="1">
        <f t="shared" si="1962"/>
        <v>0</v>
      </c>
      <c r="DG334" s="1">
        <f t="shared" ca="1" si="1962"/>
        <v>324</v>
      </c>
    </row>
    <row r="335" spans="1:111" ht="15">
      <c r="A335" s="8" t="str">
        <f ca="1">IFERROR(__xludf.DUMMYFUNCTION("""COMPUTED_VALUE"""),"")</f>
        <v/>
      </c>
      <c r="B335" s="1" t="str">
        <f ca="1">IFERROR(__xludf.DUMMYFUNCTION("""COMPUTED_VALUE"""),"")</f>
        <v/>
      </c>
      <c r="C335" s="3" t="str">
        <f ca="1">IFERROR(__xludf.DUMMYFUNCTION("""COMPUTED_VALUE"""),"")</f>
        <v/>
      </c>
      <c r="D335" s="1" t="str">
        <f ca="1">IFERROR(__xludf.DUMMYFUNCTION("""COMPUTED_VALUE"""),"")</f>
        <v/>
      </c>
      <c r="E335" s="1" t="str">
        <f ca="1">IFERROR(__xludf.DUMMYFUNCTION("""COMPUTED_VALUE"""),"")</f>
        <v/>
      </c>
      <c r="F335" s="1" t="str">
        <f ca="1">IFERROR(__xludf.DUMMYFUNCTION("""COMPUTED_VALUE"""),"")</f>
        <v/>
      </c>
      <c r="G335" s="1" t="str">
        <f ca="1">IFERROR(__xludf.DUMMYFUNCTION("""COMPUTED_VALUE"""),"")</f>
        <v/>
      </c>
      <c r="H335" s="1" t="str">
        <f ca="1">IFERROR(__xludf.DUMMYFUNCTION("""COMPUTED_VALUE"""),"")</f>
        <v/>
      </c>
      <c r="I335" s="1" t="str">
        <f ca="1">IFERROR(__xludf.DUMMYFUNCTION("""COMPUTED_VALUE"""),"")</f>
        <v/>
      </c>
      <c r="J335" s="1" t="str">
        <f ca="1">IFERROR(__xludf.DUMMYFUNCTION("""COMPUTED_VALUE"""),"")</f>
        <v/>
      </c>
      <c r="K335" s="1" t="str">
        <f ca="1">IFERROR(__xludf.DUMMYFUNCTION("""COMPUTED_VALUE"""),"")</f>
        <v/>
      </c>
      <c r="L335" s="1" t="str">
        <f ca="1">IFERROR(__xludf.DUMMYFUNCTION("""COMPUTED_VALUE"""),"")</f>
        <v/>
      </c>
      <c r="M335" s="1" t="str">
        <f ca="1">IFERROR(__xludf.DUMMYFUNCTION("""COMPUTED_VALUE"""),"")</f>
        <v/>
      </c>
      <c r="N335" s="1" t="str">
        <f ca="1">IFERROR(__xludf.DUMMYFUNCTION("""COMPUTED_VALUE"""),"")</f>
        <v/>
      </c>
      <c r="O335" s="1" t="str">
        <f ca="1">IFERROR(__xludf.DUMMYFUNCTION("""COMPUTED_VALUE"""),"")</f>
        <v/>
      </c>
      <c r="P335" s="1" t="str">
        <f ca="1">IFERROR(__xludf.DUMMYFUNCTION("""COMPUTED_VALUE"""),"")</f>
        <v/>
      </c>
      <c r="Q335" s="1" t="str">
        <f ca="1">IFERROR(__xludf.DUMMYFUNCTION("""COMPUTED_VALUE"""),"")</f>
        <v/>
      </c>
      <c r="R335" s="1" t="str">
        <f ca="1">IFERROR(__xludf.DUMMYFUNCTION("""COMPUTED_VALUE"""),"")</f>
        <v/>
      </c>
      <c r="S335" s="1" t="str">
        <f ca="1">IFERROR(__xludf.DUMMYFUNCTION("""COMPUTED_VALUE"""),"")</f>
        <v/>
      </c>
      <c r="T335" s="1" t="str">
        <f ca="1">IFERROR(__xludf.DUMMYFUNCTION("""COMPUTED_VALUE"""),"")</f>
        <v/>
      </c>
      <c r="U335" s="1" t="str">
        <f ca="1">IFERROR(__xludf.DUMMYFUNCTION("""COMPUTED_VALUE"""),"")</f>
        <v/>
      </c>
      <c r="V335" s="1" t="str">
        <f ca="1">IFERROR(__xludf.DUMMYFUNCTION("""COMPUTED_VALUE"""),"")</f>
        <v/>
      </c>
      <c r="W335" s="1" t="str">
        <f ca="1">IFERROR(__xludf.DUMMYFUNCTION("""COMPUTED_VALUE"""),"")</f>
        <v/>
      </c>
      <c r="X335" s="1" t="str">
        <f ca="1">IFERROR(__xludf.DUMMYFUNCTION("""COMPUTED_VALUE"""),"")</f>
        <v/>
      </c>
      <c r="Y335" s="1" t="str">
        <f ca="1">IFERROR(__xludf.DUMMYFUNCTION("""COMPUTED_VALUE"""),"")</f>
        <v/>
      </c>
      <c r="Z335" s="1" t="str">
        <f ca="1">IFERROR(__xludf.DUMMYFUNCTION("""COMPUTED_VALUE"""),"")</f>
        <v/>
      </c>
      <c r="AA335" s="1" t="str">
        <f ca="1">IFERROR(__xludf.DUMMYFUNCTION("""COMPUTED_VALUE"""),"")</f>
        <v/>
      </c>
      <c r="AB335" s="1" t="str">
        <f ca="1">IFERROR(__xludf.DUMMYFUNCTION("""COMPUTED_VALUE"""),"")</f>
        <v/>
      </c>
      <c r="AC335" s="1" t="str">
        <f ca="1">IFERROR(__xludf.DUMMYFUNCTION("""COMPUTED_VALUE"""),"")</f>
        <v/>
      </c>
      <c r="AD335" s="1" t="str">
        <f ca="1">IFERROR(__xludf.DUMMYFUNCTION("""COMPUTED_VALUE"""),"")</f>
        <v/>
      </c>
      <c r="AE335" s="1" t="str">
        <f ca="1">IFERROR(__xludf.DUMMYFUNCTION("""COMPUTED_VALUE"""),"")</f>
        <v/>
      </c>
      <c r="AF335" s="1" t="str">
        <f ca="1">IFERROR(__xludf.DUMMYFUNCTION("""COMPUTED_VALUE"""),"")</f>
        <v/>
      </c>
      <c r="AG335" s="1" t="str">
        <f ca="1">IFERROR(__xludf.DUMMYFUNCTION("""COMPUTED_VALUE"""),"")</f>
        <v/>
      </c>
      <c r="AH335" s="1" t="str">
        <f ca="1">IFERROR(__xludf.DUMMYFUNCTION("""COMPUTED_VALUE"""),"")</f>
        <v/>
      </c>
      <c r="AI335" s="1" t="str">
        <f ca="1">IFERROR(__xludf.DUMMYFUNCTION("""COMPUTED_VALUE"""),"")</f>
        <v/>
      </c>
      <c r="AJ335" s="1" t="str">
        <f ca="1">IFERROR(__xludf.DUMMYFUNCTION("""COMPUTED_VALUE"""),"")</f>
        <v/>
      </c>
      <c r="AK335" s="1" t="str">
        <f ca="1">IFERROR(__xludf.DUMMYFUNCTION("""COMPUTED_VALUE"""),"")</f>
        <v/>
      </c>
      <c r="AL335" s="1" t="str">
        <f ca="1">IFERROR(__xludf.DUMMYFUNCTION("""COMPUTED_VALUE"""),"")</f>
        <v/>
      </c>
      <c r="AM335" s="1" t="str">
        <f ca="1">IFERROR(__xludf.DUMMYFUNCTION("""COMPUTED_VALUE"""),"")</f>
        <v/>
      </c>
      <c r="AN335" s="1" t="str">
        <f ca="1">IFERROR(__xludf.DUMMYFUNCTION("""COMPUTED_VALUE"""),"")</f>
        <v/>
      </c>
      <c r="AO335" s="1" t="str">
        <f ca="1">IFERROR(__xludf.DUMMYFUNCTION("""COMPUTED_VALUE"""),"")</f>
        <v/>
      </c>
      <c r="AP335" s="1" t="str">
        <f ca="1">IFERROR(__xludf.DUMMYFUNCTION("""COMPUTED_VALUE"""),"")</f>
        <v/>
      </c>
      <c r="AQ335" s="1" t="str">
        <f ca="1">IFERROR(__xludf.DUMMYFUNCTION("""COMPUTED_VALUE"""),"")</f>
        <v/>
      </c>
      <c r="AR335" s="1" t="str">
        <f ca="1">IFERROR(__xludf.DUMMYFUNCTION("""COMPUTED_VALUE"""),"")</f>
        <v/>
      </c>
      <c r="AS335" s="1" t="str">
        <f ca="1">IFERROR(__xludf.DUMMYFUNCTION("""COMPUTED_VALUE"""),"")</f>
        <v/>
      </c>
      <c r="AT335" s="1" t="str">
        <f ca="1">IFERROR(__xludf.DUMMYFUNCTION("""COMPUTED_VALUE"""),"")</f>
        <v/>
      </c>
      <c r="AU335" s="1" t="str">
        <f ca="1">IFERROR(__xludf.DUMMYFUNCTION("""COMPUTED_VALUE"""),"")</f>
        <v/>
      </c>
      <c r="AV335" s="1" t="str">
        <f ca="1">IFERROR(__xludf.DUMMYFUNCTION("""COMPUTED_VALUE"""),"")</f>
        <v/>
      </c>
      <c r="AW335" s="1" t="str">
        <f ca="1">IFERROR(__xludf.DUMMYFUNCTION("""COMPUTED_VALUE"""),"")</f>
        <v/>
      </c>
      <c r="AX335" s="1" t="str">
        <f ca="1">IFERROR(__xludf.DUMMYFUNCTION("""COMPUTED_VALUE"""),"")</f>
        <v/>
      </c>
      <c r="AY335" s="1" t="str">
        <f ca="1">IFERROR(__xludf.DUMMYFUNCTION("""COMPUTED_VALUE"""),"")</f>
        <v/>
      </c>
      <c r="AZ335" s="1" t="str">
        <f ca="1">IFERROR(__xludf.DUMMYFUNCTION("""COMPUTED_VALUE"""),"")</f>
        <v/>
      </c>
      <c r="BA335" s="1" t="str">
        <f ca="1">IFERROR(__xludf.DUMMYFUNCTION("""COMPUTED_VALUE"""),"")</f>
        <v/>
      </c>
      <c r="BB335" s="1" t="str">
        <f ca="1">IFERROR(__xludf.DUMMYFUNCTION("""COMPUTED_VALUE"""),"")</f>
        <v/>
      </c>
      <c r="BC335" s="1" t="str">
        <f ca="1">IFERROR(__xludf.DUMMYFUNCTION("""COMPUTED_VALUE"""),"")</f>
        <v/>
      </c>
      <c r="BD335" s="1" t="str">
        <f ca="1">IFERROR(__xludf.DUMMYFUNCTION("""COMPUTED_VALUE"""),"")</f>
        <v/>
      </c>
      <c r="CP335" s="10"/>
      <c r="CU335" s="10"/>
      <c r="CV335" s="10"/>
    </row>
    <row r="336" spans="1:111" ht="15">
      <c r="A336" s="8" t="str">
        <f ca="1">IFERROR(__xludf.DUMMYFUNCTION("""COMPUTED_VALUE"""),"")</f>
        <v/>
      </c>
      <c r="B336" s="1" t="str">
        <f ca="1">IFERROR(__xludf.DUMMYFUNCTION("""COMPUTED_VALUE"""),"")</f>
        <v/>
      </c>
      <c r="C336" s="3" t="str">
        <f ca="1">IFERROR(__xludf.DUMMYFUNCTION("""COMPUTED_VALUE"""),"")</f>
        <v/>
      </c>
      <c r="D336" s="1" t="str">
        <f ca="1">IFERROR(__xludf.DUMMYFUNCTION("""COMPUTED_VALUE"""),"")</f>
        <v/>
      </c>
      <c r="E336" s="1" t="str">
        <f ca="1">IFERROR(__xludf.DUMMYFUNCTION("""COMPUTED_VALUE"""),"")</f>
        <v/>
      </c>
      <c r="F336" s="1" t="str">
        <f ca="1">IFERROR(__xludf.DUMMYFUNCTION("""COMPUTED_VALUE"""),"")</f>
        <v/>
      </c>
      <c r="G336" s="1" t="str">
        <f ca="1">IFERROR(__xludf.DUMMYFUNCTION("""COMPUTED_VALUE"""),"")</f>
        <v/>
      </c>
      <c r="H336" s="1" t="str">
        <f ca="1">IFERROR(__xludf.DUMMYFUNCTION("""COMPUTED_VALUE"""),"")</f>
        <v/>
      </c>
      <c r="I336" s="1" t="str">
        <f ca="1">IFERROR(__xludf.DUMMYFUNCTION("""COMPUTED_VALUE"""),"")</f>
        <v/>
      </c>
      <c r="J336" s="1" t="str">
        <f ca="1">IFERROR(__xludf.DUMMYFUNCTION("""COMPUTED_VALUE"""),"")</f>
        <v/>
      </c>
      <c r="K336" s="1" t="str">
        <f ca="1">IFERROR(__xludf.DUMMYFUNCTION("""COMPUTED_VALUE"""),"")</f>
        <v/>
      </c>
      <c r="L336" s="1" t="str">
        <f ca="1">IFERROR(__xludf.DUMMYFUNCTION("""COMPUTED_VALUE"""),"")</f>
        <v/>
      </c>
      <c r="M336" s="1" t="str">
        <f ca="1">IFERROR(__xludf.DUMMYFUNCTION("""COMPUTED_VALUE"""),"")</f>
        <v/>
      </c>
      <c r="N336" s="1" t="str">
        <f ca="1">IFERROR(__xludf.DUMMYFUNCTION("""COMPUTED_VALUE"""),"")</f>
        <v/>
      </c>
      <c r="O336" s="1" t="str">
        <f ca="1">IFERROR(__xludf.DUMMYFUNCTION("""COMPUTED_VALUE"""),"")</f>
        <v/>
      </c>
      <c r="P336" s="1" t="str">
        <f ca="1">IFERROR(__xludf.DUMMYFUNCTION("""COMPUTED_VALUE"""),"")</f>
        <v/>
      </c>
      <c r="Q336" s="1" t="str">
        <f ca="1">IFERROR(__xludf.DUMMYFUNCTION("""COMPUTED_VALUE"""),"")</f>
        <v/>
      </c>
      <c r="R336" s="1" t="str">
        <f ca="1">IFERROR(__xludf.DUMMYFUNCTION("""COMPUTED_VALUE"""),"")</f>
        <v/>
      </c>
      <c r="S336" s="1" t="str">
        <f ca="1">IFERROR(__xludf.DUMMYFUNCTION("""COMPUTED_VALUE"""),"")</f>
        <v/>
      </c>
      <c r="T336" s="1" t="str">
        <f ca="1">IFERROR(__xludf.DUMMYFUNCTION("""COMPUTED_VALUE"""),"")</f>
        <v/>
      </c>
      <c r="U336" s="1" t="str">
        <f ca="1">IFERROR(__xludf.DUMMYFUNCTION("""COMPUTED_VALUE"""),"")</f>
        <v/>
      </c>
      <c r="V336" s="1" t="str">
        <f ca="1">IFERROR(__xludf.DUMMYFUNCTION("""COMPUTED_VALUE"""),"")</f>
        <v/>
      </c>
      <c r="W336" s="1" t="str">
        <f ca="1">IFERROR(__xludf.DUMMYFUNCTION("""COMPUTED_VALUE"""),"")</f>
        <v/>
      </c>
      <c r="X336" s="1" t="str">
        <f ca="1">IFERROR(__xludf.DUMMYFUNCTION("""COMPUTED_VALUE"""),"")</f>
        <v/>
      </c>
      <c r="Y336" s="1" t="str">
        <f ca="1">IFERROR(__xludf.DUMMYFUNCTION("""COMPUTED_VALUE"""),"")</f>
        <v/>
      </c>
      <c r="Z336" s="1" t="str">
        <f ca="1">IFERROR(__xludf.DUMMYFUNCTION("""COMPUTED_VALUE"""),"")</f>
        <v/>
      </c>
      <c r="AA336" s="1" t="str">
        <f ca="1">IFERROR(__xludf.DUMMYFUNCTION("""COMPUTED_VALUE"""),"")</f>
        <v/>
      </c>
      <c r="AB336" s="1" t="str">
        <f ca="1">IFERROR(__xludf.DUMMYFUNCTION("""COMPUTED_VALUE"""),"")</f>
        <v/>
      </c>
      <c r="AC336" s="1" t="str">
        <f ca="1">IFERROR(__xludf.DUMMYFUNCTION("""COMPUTED_VALUE"""),"")</f>
        <v/>
      </c>
      <c r="AD336" s="1" t="str">
        <f ca="1">IFERROR(__xludf.DUMMYFUNCTION("""COMPUTED_VALUE"""),"")</f>
        <v/>
      </c>
      <c r="AE336" s="1" t="str">
        <f ca="1">IFERROR(__xludf.DUMMYFUNCTION("""COMPUTED_VALUE"""),"")</f>
        <v/>
      </c>
      <c r="AF336" s="1" t="str">
        <f ca="1">IFERROR(__xludf.DUMMYFUNCTION("""COMPUTED_VALUE"""),"")</f>
        <v/>
      </c>
      <c r="AG336" s="1" t="str">
        <f ca="1">IFERROR(__xludf.DUMMYFUNCTION("""COMPUTED_VALUE"""),"")</f>
        <v/>
      </c>
      <c r="AH336" s="1" t="str">
        <f ca="1">IFERROR(__xludf.DUMMYFUNCTION("""COMPUTED_VALUE"""),"")</f>
        <v/>
      </c>
      <c r="AI336" s="1" t="str">
        <f ca="1">IFERROR(__xludf.DUMMYFUNCTION("""COMPUTED_VALUE"""),"")</f>
        <v/>
      </c>
      <c r="AJ336" s="1" t="str">
        <f ca="1">IFERROR(__xludf.DUMMYFUNCTION("""COMPUTED_VALUE"""),"")</f>
        <v/>
      </c>
      <c r="AK336" s="1" t="str">
        <f ca="1">IFERROR(__xludf.DUMMYFUNCTION("""COMPUTED_VALUE"""),"")</f>
        <v/>
      </c>
      <c r="AL336" s="1" t="str">
        <f ca="1">IFERROR(__xludf.DUMMYFUNCTION("""COMPUTED_VALUE"""),"")</f>
        <v/>
      </c>
      <c r="AM336" s="1" t="str">
        <f ca="1">IFERROR(__xludf.DUMMYFUNCTION("""COMPUTED_VALUE"""),"")</f>
        <v/>
      </c>
      <c r="AN336" s="1" t="str">
        <f ca="1">IFERROR(__xludf.DUMMYFUNCTION("""COMPUTED_VALUE"""),"")</f>
        <v/>
      </c>
      <c r="AO336" s="1" t="str">
        <f ca="1">IFERROR(__xludf.DUMMYFUNCTION("""COMPUTED_VALUE"""),"")</f>
        <v/>
      </c>
      <c r="AP336" s="1" t="str">
        <f ca="1">IFERROR(__xludf.DUMMYFUNCTION("""COMPUTED_VALUE"""),"")</f>
        <v/>
      </c>
      <c r="AQ336" s="1" t="str">
        <f ca="1">IFERROR(__xludf.DUMMYFUNCTION("""COMPUTED_VALUE"""),"")</f>
        <v/>
      </c>
      <c r="AR336" s="1" t="str">
        <f ca="1">IFERROR(__xludf.DUMMYFUNCTION("""COMPUTED_VALUE"""),"")</f>
        <v/>
      </c>
      <c r="AS336" s="1" t="str">
        <f ca="1">IFERROR(__xludf.DUMMYFUNCTION("""COMPUTED_VALUE"""),"")</f>
        <v/>
      </c>
      <c r="AT336" s="1" t="str">
        <f ca="1">IFERROR(__xludf.DUMMYFUNCTION("""COMPUTED_VALUE"""),"")</f>
        <v/>
      </c>
      <c r="AU336" s="1" t="str">
        <f ca="1">IFERROR(__xludf.DUMMYFUNCTION("""COMPUTED_VALUE"""),"")</f>
        <v/>
      </c>
      <c r="AV336" s="1" t="str">
        <f ca="1">IFERROR(__xludf.DUMMYFUNCTION("""COMPUTED_VALUE"""),"")</f>
        <v/>
      </c>
      <c r="AW336" s="1" t="str">
        <f ca="1">IFERROR(__xludf.DUMMYFUNCTION("""COMPUTED_VALUE"""),"")</f>
        <v/>
      </c>
      <c r="AX336" s="1" t="str">
        <f ca="1">IFERROR(__xludf.DUMMYFUNCTION("""COMPUTED_VALUE"""),"")</f>
        <v/>
      </c>
      <c r="AY336" s="1" t="str">
        <f ca="1">IFERROR(__xludf.DUMMYFUNCTION("""COMPUTED_VALUE"""),"")</f>
        <v/>
      </c>
      <c r="AZ336" s="1" t="str">
        <f ca="1">IFERROR(__xludf.DUMMYFUNCTION("""COMPUTED_VALUE"""),"")</f>
        <v/>
      </c>
      <c r="BA336" s="1" t="str">
        <f ca="1">IFERROR(__xludf.DUMMYFUNCTION("""COMPUTED_VALUE"""),"")</f>
        <v/>
      </c>
      <c r="BB336" s="1" t="str">
        <f ca="1">IFERROR(__xludf.DUMMYFUNCTION("""COMPUTED_VALUE"""),"")</f>
        <v/>
      </c>
      <c r="BC336" s="1" t="str">
        <f ca="1">IFERROR(__xludf.DUMMYFUNCTION("""COMPUTED_VALUE"""),"")</f>
        <v/>
      </c>
      <c r="BD336" s="1" t="str">
        <f ca="1">IFERROR(__xludf.DUMMYFUNCTION("""COMPUTED_VALUE"""),"")</f>
        <v/>
      </c>
      <c r="CP336" s="10"/>
      <c r="CU336" s="10"/>
      <c r="CV336" s="10"/>
    </row>
    <row r="337" spans="1:100" ht="15">
      <c r="A337" s="8" t="str">
        <f ca="1">IFERROR(__xludf.DUMMYFUNCTION("""COMPUTED_VALUE"""),"")</f>
        <v/>
      </c>
      <c r="B337" s="1" t="str">
        <f ca="1">IFERROR(__xludf.DUMMYFUNCTION("""COMPUTED_VALUE"""),"")</f>
        <v/>
      </c>
      <c r="C337" s="3" t="str">
        <f ca="1">IFERROR(__xludf.DUMMYFUNCTION("""COMPUTED_VALUE"""),"")</f>
        <v/>
      </c>
      <c r="D337" s="1" t="str">
        <f ca="1">IFERROR(__xludf.DUMMYFUNCTION("""COMPUTED_VALUE"""),"")</f>
        <v/>
      </c>
      <c r="E337" s="1" t="str">
        <f ca="1">IFERROR(__xludf.DUMMYFUNCTION("""COMPUTED_VALUE"""),"")</f>
        <v/>
      </c>
      <c r="F337" s="1" t="str">
        <f ca="1">IFERROR(__xludf.DUMMYFUNCTION("""COMPUTED_VALUE"""),"")</f>
        <v/>
      </c>
      <c r="G337" s="1" t="str">
        <f ca="1">IFERROR(__xludf.DUMMYFUNCTION("""COMPUTED_VALUE"""),"")</f>
        <v/>
      </c>
      <c r="H337" s="1" t="str">
        <f ca="1">IFERROR(__xludf.DUMMYFUNCTION("""COMPUTED_VALUE"""),"")</f>
        <v/>
      </c>
      <c r="I337" s="1" t="str">
        <f ca="1">IFERROR(__xludf.DUMMYFUNCTION("""COMPUTED_VALUE"""),"")</f>
        <v/>
      </c>
      <c r="J337" s="1" t="str">
        <f ca="1">IFERROR(__xludf.DUMMYFUNCTION("""COMPUTED_VALUE"""),"")</f>
        <v/>
      </c>
      <c r="K337" s="1" t="str">
        <f ca="1">IFERROR(__xludf.DUMMYFUNCTION("""COMPUTED_VALUE"""),"")</f>
        <v/>
      </c>
      <c r="L337" s="1" t="str">
        <f ca="1">IFERROR(__xludf.DUMMYFUNCTION("""COMPUTED_VALUE"""),"")</f>
        <v/>
      </c>
      <c r="M337" s="1" t="str">
        <f ca="1">IFERROR(__xludf.DUMMYFUNCTION("""COMPUTED_VALUE"""),"")</f>
        <v/>
      </c>
      <c r="N337" s="1" t="str">
        <f ca="1">IFERROR(__xludf.DUMMYFUNCTION("""COMPUTED_VALUE"""),"")</f>
        <v/>
      </c>
      <c r="O337" s="1" t="str">
        <f ca="1">IFERROR(__xludf.DUMMYFUNCTION("""COMPUTED_VALUE"""),"")</f>
        <v/>
      </c>
      <c r="P337" s="1" t="str">
        <f ca="1">IFERROR(__xludf.DUMMYFUNCTION("""COMPUTED_VALUE"""),"")</f>
        <v/>
      </c>
      <c r="Q337" s="1" t="str">
        <f ca="1">IFERROR(__xludf.DUMMYFUNCTION("""COMPUTED_VALUE"""),"")</f>
        <v/>
      </c>
      <c r="R337" s="1" t="str">
        <f ca="1">IFERROR(__xludf.DUMMYFUNCTION("""COMPUTED_VALUE"""),"")</f>
        <v/>
      </c>
      <c r="S337" s="1" t="str">
        <f ca="1">IFERROR(__xludf.DUMMYFUNCTION("""COMPUTED_VALUE"""),"")</f>
        <v/>
      </c>
      <c r="T337" s="1" t="str">
        <f ca="1">IFERROR(__xludf.DUMMYFUNCTION("""COMPUTED_VALUE"""),"")</f>
        <v/>
      </c>
      <c r="U337" s="1" t="str">
        <f ca="1">IFERROR(__xludf.DUMMYFUNCTION("""COMPUTED_VALUE"""),"")</f>
        <v/>
      </c>
      <c r="V337" s="1" t="str">
        <f ca="1">IFERROR(__xludf.DUMMYFUNCTION("""COMPUTED_VALUE"""),"")</f>
        <v/>
      </c>
      <c r="W337" s="1" t="str">
        <f ca="1">IFERROR(__xludf.DUMMYFUNCTION("""COMPUTED_VALUE"""),"")</f>
        <v/>
      </c>
      <c r="X337" s="1" t="str">
        <f ca="1">IFERROR(__xludf.DUMMYFUNCTION("""COMPUTED_VALUE"""),"")</f>
        <v/>
      </c>
      <c r="Y337" s="1" t="str">
        <f ca="1">IFERROR(__xludf.DUMMYFUNCTION("""COMPUTED_VALUE"""),"")</f>
        <v/>
      </c>
      <c r="Z337" s="1" t="str">
        <f ca="1">IFERROR(__xludf.DUMMYFUNCTION("""COMPUTED_VALUE"""),"")</f>
        <v/>
      </c>
      <c r="AA337" s="1" t="str">
        <f ca="1">IFERROR(__xludf.DUMMYFUNCTION("""COMPUTED_VALUE"""),"")</f>
        <v/>
      </c>
      <c r="AB337" s="1" t="str">
        <f ca="1">IFERROR(__xludf.DUMMYFUNCTION("""COMPUTED_VALUE"""),"")</f>
        <v/>
      </c>
      <c r="AC337" s="1" t="str">
        <f ca="1">IFERROR(__xludf.DUMMYFUNCTION("""COMPUTED_VALUE"""),"")</f>
        <v/>
      </c>
      <c r="AD337" s="1" t="str">
        <f ca="1">IFERROR(__xludf.DUMMYFUNCTION("""COMPUTED_VALUE"""),"")</f>
        <v/>
      </c>
      <c r="AE337" s="1" t="str">
        <f ca="1">IFERROR(__xludf.DUMMYFUNCTION("""COMPUTED_VALUE"""),"")</f>
        <v/>
      </c>
      <c r="AF337" s="1" t="str">
        <f ca="1">IFERROR(__xludf.DUMMYFUNCTION("""COMPUTED_VALUE"""),"")</f>
        <v/>
      </c>
      <c r="AG337" s="1" t="str">
        <f ca="1">IFERROR(__xludf.DUMMYFUNCTION("""COMPUTED_VALUE"""),"")</f>
        <v/>
      </c>
      <c r="AH337" s="1" t="str">
        <f ca="1">IFERROR(__xludf.DUMMYFUNCTION("""COMPUTED_VALUE"""),"")</f>
        <v/>
      </c>
      <c r="AI337" s="1" t="str">
        <f ca="1">IFERROR(__xludf.DUMMYFUNCTION("""COMPUTED_VALUE"""),"")</f>
        <v/>
      </c>
      <c r="AJ337" s="1" t="str">
        <f ca="1">IFERROR(__xludf.DUMMYFUNCTION("""COMPUTED_VALUE"""),"")</f>
        <v/>
      </c>
      <c r="AK337" s="1" t="str">
        <f ca="1">IFERROR(__xludf.DUMMYFUNCTION("""COMPUTED_VALUE"""),"")</f>
        <v/>
      </c>
      <c r="AL337" s="1" t="str">
        <f ca="1">IFERROR(__xludf.DUMMYFUNCTION("""COMPUTED_VALUE"""),"")</f>
        <v/>
      </c>
      <c r="AM337" s="1" t="str">
        <f ca="1">IFERROR(__xludf.DUMMYFUNCTION("""COMPUTED_VALUE"""),"")</f>
        <v/>
      </c>
      <c r="AN337" s="1" t="str">
        <f ca="1">IFERROR(__xludf.DUMMYFUNCTION("""COMPUTED_VALUE"""),"")</f>
        <v/>
      </c>
      <c r="AO337" s="1" t="str">
        <f ca="1">IFERROR(__xludf.DUMMYFUNCTION("""COMPUTED_VALUE"""),"")</f>
        <v/>
      </c>
      <c r="AP337" s="1" t="str">
        <f ca="1">IFERROR(__xludf.DUMMYFUNCTION("""COMPUTED_VALUE"""),"")</f>
        <v/>
      </c>
      <c r="AQ337" s="1" t="str">
        <f ca="1">IFERROR(__xludf.DUMMYFUNCTION("""COMPUTED_VALUE"""),"")</f>
        <v/>
      </c>
      <c r="AR337" s="1" t="str">
        <f ca="1">IFERROR(__xludf.DUMMYFUNCTION("""COMPUTED_VALUE"""),"")</f>
        <v/>
      </c>
      <c r="AS337" s="1" t="str">
        <f ca="1">IFERROR(__xludf.DUMMYFUNCTION("""COMPUTED_VALUE"""),"")</f>
        <v/>
      </c>
      <c r="AT337" s="1" t="str">
        <f ca="1">IFERROR(__xludf.DUMMYFUNCTION("""COMPUTED_VALUE"""),"")</f>
        <v/>
      </c>
      <c r="AU337" s="1" t="str">
        <f ca="1">IFERROR(__xludf.DUMMYFUNCTION("""COMPUTED_VALUE"""),"")</f>
        <v/>
      </c>
      <c r="AV337" s="1" t="str">
        <f ca="1">IFERROR(__xludf.DUMMYFUNCTION("""COMPUTED_VALUE"""),"")</f>
        <v/>
      </c>
      <c r="AW337" s="1" t="str">
        <f ca="1">IFERROR(__xludf.DUMMYFUNCTION("""COMPUTED_VALUE"""),"")</f>
        <v/>
      </c>
      <c r="AX337" s="1" t="str">
        <f ca="1">IFERROR(__xludf.DUMMYFUNCTION("""COMPUTED_VALUE"""),"")</f>
        <v/>
      </c>
      <c r="AY337" s="1" t="str">
        <f ca="1">IFERROR(__xludf.DUMMYFUNCTION("""COMPUTED_VALUE"""),"")</f>
        <v/>
      </c>
      <c r="AZ337" s="1" t="str">
        <f ca="1">IFERROR(__xludf.DUMMYFUNCTION("""COMPUTED_VALUE"""),"")</f>
        <v/>
      </c>
      <c r="BA337" s="1" t="str">
        <f ca="1">IFERROR(__xludf.DUMMYFUNCTION("""COMPUTED_VALUE"""),"")</f>
        <v/>
      </c>
      <c r="BB337" s="1" t="str">
        <f ca="1">IFERROR(__xludf.DUMMYFUNCTION("""COMPUTED_VALUE"""),"")</f>
        <v/>
      </c>
      <c r="BC337" s="1" t="str">
        <f ca="1">IFERROR(__xludf.DUMMYFUNCTION("""COMPUTED_VALUE"""),"")</f>
        <v/>
      </c>
      <c r="BD337" s="1" t="str">
        <f ca="1">IFERROR(__xludf.DUMMYFUNCTION("""COMPUTED_VALUE"""),"")</f>
        <v/>
      </c>
      <c r="CP337" s="10"/>
      <c r="CU337" s="10"/>
      <c r="CV337" s="10"/>
    </row>
    <row r="338" spans="1:100" ht="15">
      <c r="A338" s="8" t="str">
        <f ca="1">IFERROR(__xludf.DUMMYFUNCTION("""COMPUTED_VALUE"""),"")</f>
        <v/>
      </c>
      <c r="B338" s="1" t="str">
        <f ca="1">IFERROR(__xludf.DUMMYFUNCTION("""COMPUTED_VALUE"""),"")</f>
        <v/>
      </c>
      <c r="C338" s="3" t="str">
        <f ca="1">IFERROR(__xludf.DUMMYFUNCTION("""COMPUTED_VALUE"""),"")</f>
        <v/>
      </c>
      <c r="D338" s="1" t="str">
        <f ca="1">IFERROR(__xludf.DUMMYFUNCTION("""COMPUTED_VALUE"""),"")</f>
        <v/>
      </c>
      <c r="E338" s="1" t="str">
        <f ca="1">IFERROR(__xludf.DUMMYFUNCTION("""COMPUTED_VALUE"""),"")</f>
        <v/>
      </c>
      <c r="F338" s="1" t="str">
        <f ca="1">IFERROR(__xludf.DUMMYFUNCTION("""COMPUTED_VALUE"""),"")</f>
        <v/>
      </c>
      <c r="G338" s="1" t="str">
        <f ca="1">IFERROR(__xludf.DUMMYFUNCTION("""COMPUTED_VALUE"""),"")</f>
        <v/>
      </c>
      <c r="H338" s="1" t="str">
        <f ca="1">IFERROR(__xludf.DUMMYFUNCTION("""COMPUTED_VALUE"""),"")</f>
        <v/>
      </c>
      <c r="I338" s="1" t="str">
        <f ca="1">IFERROR(__xludf.DUMMYFUNCTION("""COMPUTED_VALUE"""),"")</f>
        <v/>
      </c>
      <c r="J338" s="1" t="str">
        <f ca="1">IFERROR(__xludf.DUMMYFUNCTION("""COMPUTED_VALUE"""),"")</f>
        <v/>
      </c>
      <c r="K338" s="1" t="str">
        <f ca="1">IFERROR(__xludf.DUMMYFUNCTION("""COMPUTED_VALUE"""),"")</f>
        <v/>
      </c>
      <c r="L338" s="1" t="str">
        <f ca="1">IFERROR(__xludf.DUMMYFUNCTION("""COMPUTED_VALUE"""),"")</f>
        <v/>
      </c>
      <c r="M338" s="1" t="str">
        <f ca="1">IFERROR(__xludf.DUMMYFUNCTION("""COMPUTED_VALUE"""),"")</f>
        <v/>
      </c>
      <c r="N338" s="1" t="str">
        <f ca="1">IFERROR(__xludf.DUMMYFUNCTION("""COMPUTED_VALUE"""),"")</f>
        <v/>
      </c>
      <c r="O338" s="1" t="str">
        <f ca="1">IFERROR(__xludf.DUMMYFUNCTION("""COMPUTED_VALUE"""),"")</f>
        <v/>
      </c>
      <c r="P338" s="1" t="str">
        <f ca="1">IFERROR(__xludf.DUMMYFUNCTION("""COMPUTED_VALUE"""),"")</f>
        <v/>
      </c>
      <c r="Q338" s="1" t="str">
        <f ca="1">IFERROR(__xludf.DUMMYFUNCTION("""COMPUTED_VALUE"""),"")</f>
        <v/>
      </c>
      <c r="R338" s="1" t="str">
        <f ca="1">IFERROR(__xludf.DUMMYFUNCTION("""COMPUTED_VALUE"""),"")</f>
        <v/>
      </c>
      <c r="S338" s="1" t="str">
        <f ca="1">IFERROR(__xludf.DUMMYFUNCTION("""COMPUTED_VALUE"""),"")</f>
        <v/>
      </c>
      <c r="T338" s="1" t="str">
        <f ca="1">IFERROR(__xludf.DUMMYFUNCTION("""COMPUTED_VALUE"""),"")</f>
        <v/>
      </c>
      <c r="U338" s="1" t="str">
        <f ca="1">IFERROR(__xludf.DUMMYFUNCTION("""COMPUTED_VALUE"""),"")</f>
        <v/>
      </c>
      <c r="V338" s="1" t="str">
        <f ca="1">IFERROR(__xludf.DUMMYFUNCTION("""COMPUTED_VALUE"""),"")</f>
        <v/>
      </c>
      <c r="W338" s="1" t="str">
        <f ca="1">IFERROR(__xludf.DUMMYFUNCTION("""COMPUTED_VALUE"""),"")</f>
        <v/>
      </c>
      <c r="X338" s="1" t="str">
        <f ca="1">IFERROR(__xludf.DUMMYFUNCTION("""COMPUTED_VALUE"""),"")</f>
        <v/>
      </c>
      <c r="Y338" s="1" t="str">
        <f ca="1">IFERROR(__xludf.DUMMYFUNCTION("""COMPUTED_VALUE"""),"")</f>
        <v/>
      </c>
      <c r="Z338" s="1" t="str">
        <f ca="1">IFERROR(__xludf.DUMMYFUNCTION("""COMPUTED_VALUE"""),"")</f>
        <v/>
      </c>
      <c r="AA338" s="1" t="str">
        <f ca="1">IFERROR(__xludf.DUMMYFUNCTION("""COMPUTED_VALUE"""),"")</f>
        <v/>
      </c>
      <c r="AB338" s="1" t="str">
        <f ca="1">IFERROR(__xludf.DUMMYFUNCTION("""COMPUTED_VALUE"""),"")</f>
        <v/>
      </c>
      <c r="AC338" s="1" t="str">
        <f ca="1">IFERROR(__xludf.DUMMYFUNCTION("""COMPUTED_VALUE"""),"")</f>
        <v/>
      </c>
      <c r="AD338" s="1" t="str">
        <f ca="1">IFERROR(__xludf.DUMMYFUNCTION("""COMPUTED_VALUE"""),"")</f>
        <v/>
      </c>
      <c r="AE338" s="1" t="str">
        <f ca="1">IFERROR(__xludf.DUMMYFUNCTION("""COMPUTED_VALUE"""),"")</f>
        <v/>
      </c>
      <c r="AF338" s="1" t="str">
        <f ca="1">IFERROR(__xludf.DUMMYFUNCTION("""COMPUTED_VALUE"""),"")</f>
        <v/>
      </c>
      <c r="AG338" s="1" t="str">
        <f ca="1">IFERROR(__xludf.DUMMYFUNCTION("""COMPUTED_VALUE"""),"")</f>
        <v/>
      </c>
      <c r="AH338" s="1" t="str">
        <f ca="1">IFERROR(__xludf.DUMMYFUNCTION("""COMPUTED_VALUE"""),"")</f>
        <v/>
      </c>
      <c r="AI338" s="1" t="str">
        <f ca="1">IFERROR(__xludf.DUMMYFUNCTION("""COMPUTED_VALUE"""),"")</f>
        <v/>
      </c>
      <c r="AJ338" s="1" t="str">
        <f ca="1">IFERROR(__xludf.DUMMYFUNCTION("""COMPUTED_VALUE"""),"")</f>
        <v/>
      </c>
      <c r="AK338" s="1" t="str">
        <f ca="1">IFERROR(__xludf.DUMMYFUNCTION("""COMPUTED_VALUE"""),"")</f>
        <v/>
      </c>
      <c r="AL338" s="1" t="str">
        <f ca="1">IFERROR(__xludf.DUMMYFUNCTION("""COMPUTED_VALUE"""),"")</f>
        <v/>
      </c>
      <c r="AM338" s="1" t="str">
        <f ca="1">IFERROR(__xludf.DUMMYFUNCTION("""COMPUTED_VALUE"""),"")</f>
        <v/>
      </c>
      <c r="AN338" s="1" t="str">
        <f ca="1">IFERROR(__xludf.DUMMYFUNCTION("""COMPUTED_VALUE"""),"")</f>
        <v/>
      </c>
      <c r="AO338" s="1" t="str">
        <f ca="1">IFERROR(__xludf.DUMMYFUNCTION("""COMPUTED_VALUE"""),"")</f>
        <v/>
      </c>
      <c r="AP338" s="1" t="str">
        <f ca="1">IFERROR(__xludf.DUMMYFUNCTION("""COMPUTED_VALUE"""),"")</f>
        <v/>
      </c>
      <c r="AQ338" s="1" t="str">
        <f ca="1">IFERROR(__xludf.DUMMYFUNCTION("""COMPUTED_VALUE"""),"")</f>
        <v/>
      </c>
      <c r="AR338" s="1" t="str">
        <f ca="1">IFERROR(__xludf.DUMMYFUNCTION("""COMPUTED_VALUE"""),"")</f>
        <v/>
      </c>
      <c r="AS338" s="1" t="str">
        <f ca="1">IFERROR(__xludf.DUMMYFUNCTION("""COMPUTED_VALUE"""),"")</f>
        <v/>
      </c>
      <c r="AT338" s="1" t="str">
        <f ca="1">IFERROR(__xludf.DUMMYFUNCTION("""COMPUTED_VALUE"""),"")</f>
        <v/>
      </c>
      <c r="AU338" s="1" t="str">
        <f ca="1">IFERROR(__xludf.DUMMYFUNCTION("""COMPUTED_VALUE"""),"")</f>
        <v/>
      </c>
      <c r="AV338" s="1" t="str">
        <f ca="1">IFERROR(__xludf.DUMMYFUNCTION("""COMPUTED_VALUE"""),"")</f>
        <v/>
      </c>
      <c r="AW338" s="1" t="str">
        <f ca="1">IFERROR(__xludf.DUMMYFUNCTION("""COMPUTED_VALUE"""),"")</f>
        <v/>
      </c>
      <c r="AX338" s="1" t="str">
        <f ca="1">IFERROR(__xludf.DUMMYFUNCTION("""COMPUTED_VALUE"""),"")</f>
        <v/>
      </c>
      <c r="AY338" s="1" t="str">
        <f ca="1">IFERROR(__xludf.DUMMYFUNCTION("""COMPUTED_VALUE"""),"")</f>
        <v/>
      </c>
      <c r="AZ338" s="1" t="str">
        <f ca="1">IFERROR(__xludf.DUMMYFUNCTION("""COMPUTED_VALUE"""),"")</f>
        <v/>
      </c>
      <c r="BA338" s="1" t="str">
        <f ca="1">IFERROR(__xludf.DUMMYFUNCTION("""COMPUTED_VALUE"""),"")</f>
        <v/>
      </c>
      <c r="BB338" s="1" t="str">
        <f ca="1">IFERROR(__xludf.DUMMYFUNCTION("""COMPUTED_VALUE"""),"")</f>
        <v/>
      </c>
      <c r="BC338" s="1" t="str">
        <f ca="1">IFERROR(__xludf.DUMMYFUNCTION("""COMPUTED_VALUE"""),"")</f>
        <v/>
      </c>
      <c r="BD338" s="1" t="str">
        <f ca="1">IFERROR(__xludf.DUMMYFUNCTION("""COMPUTED_VALUE"""),"")</f>
        <v/>
      </c>
      <c r="CU338" s="10"/>
      <c r="CV338" s="10"/>
    </row>
    <row r="339" spans="1:100" ht="15">
      <c r="A339" s="8" t="str">
        <f ca="1">IFERROR(__xludf.DUMMYFUNCTION("""COMPUTED_VALUE"""),"")</f>
        <v/>
      </c>
      <c r="B339" s="1" t="str">
        <f ca="1">IFERROR(__xludf.DUMMYFUNCTION("""COMPUTED_VALUE"""),"")</f>
        <v/>
      </c>
      <c r="C339" s="3" t="str">
        <f ca="1">IFERROR(__xludf.DUMMYFUNCTION("""COMPUTED_VALUE"""),"")</f>
        <v/>
      </c>
      <c r="D339" s="1" t="str">
        <f ca="1">IFERROR(__xludf.DUMMYFUNCTION("""COMPUTED_VALUE"""),"")</f>
        <v/>
      </c>
      <c r="E339" s="1" t="str">
        <f ca="1">IFERROR(__xludf.DUMMYFUNCTION("""COMPUTED_VALUE"""),"")</f>
        <v/>
      </c>
      <c r="F339" s="1" t="str">
        <f ca="1">IFERROR(__xludf.DUMMYFUNCTION("""COMPUTED_VALUE"""),"")</f>
        <v/>
      </c>
      <c r="G339" s="1" t="str">
        <f ca="1">IFERROR(__xludf.DUMMYFUNCTION("""COMPUTED_VALUE"""),"")</f>
        <v/>
      </c>
      <c r="H339" s="1" t="str">
        <f ca="1">IFERROR(__xludf.DUMMYFUNCTION("""COMPUTED_VALUE"""),"")</f>
        <v/>
      </c>
      <c r="I339" s="1" t="str">
        <f ca="1">IFERROR(__xludf.DUMMYFUNCTION("""COMPUTED_VALUE"""),"")</f>
        <v/>
      </c>
      <c r="J339" s="1" t="str">
        <f ca="1">IFERROR(__xludf.DUMMYFUNCTION("""COMPUTED_VALUE"""),"")</f>
        <v/>
      </c>
      <c r="K339" s="1" t="str">
        <f ca="1">IFERROR(__xludf.DUMMYFUNCTION("""COMPUTED_VALUE"""),"")</f>
        <v/>
      </c>
      <c r="L339" s="1" t="str">
        <f ca="1">IFERROR(__xludf.DUMMYFUNCTION("""COMPUTED_VALUE"""),"")</f>
        <v/>
      </c>
      <c r="M339" s="1" t="str">
        <f ca="1">IFERROR(__xludf.DUMMYFUNCTION("""COMPUTED_VALUE"""),"")</f>
        <v/>
      </c>
      <c r="N339" s="1" t="str">
        <f ca="1">IFERROR(__xludf.DUMMYFUNCTION("""COMPUTED_VALUE"""),"")</f>
        <v/>
      </c>
      <c r="O339" s="1" t="str">
        <f ca="1">IFERROR(__xludf.DUMMYFUNCTION("""COMPUTED_VALUE"""),"")</f>
        <v/>
      </c>
      <c r="P339" s="1" t="str">
        <f ca="1">IFERROR(__xludf.DUMMYFUNCTION("""COMPUTED_VALUE"""),"")</f>
        <v/>
      </c>
      <c r="Q339" s="1" t="str">
        <f ca="1">IFERROR(__xludf.DUMMYFUNCTION("""COMPUTED_VALUE"""),"")</f>
        <v/>
      </c>
      <c r="R339" s="1" t="str">
        <f ca="1">IFERROR(__xludf.DUMMYFUNCTION("""COMPUTED_VALUE"""),"")</f>
        <v/>
      </c>
      <c r="S339" s="1" t="str">
        <f ca="1">IFERROR(__xludf.DUMMYFUNCTION("""COMPUTED_VALUE"""),"")</f>
        <v/>
      </c>
      <c r="T339" s="1" t="str">
        <f ca="1">IFERROR(__xludf.DUMMYFUNCTION("""COMPUTED_VALUE"""),"")</f>
        <v/>
      </c>
      <c r="U339" s="1" t="str">
        <f ca="1">IFERROR(__xludf.DUMMYFUNCTION("""COMPUTED_VALUE"""),"")</f>
        <v/>
      </c>
      <c r="V339" s="1" t="str">
        <f ca="1">IFERROR(__xludf.DUMMYFUNCTION("""COMPUTED_VALUE"""),"")</f>
        <v/>
      </c>
      <c r="W339" s="1" t="str">
        <f ca="1">IFERROR(__xludf.DUMMYFUNCTION("""COMPUTED_VALUE"""),"")</f>
        <v/>
      </c>
      <c r="X339" s="1" t="str">
        <f ca="1">IFERROR(__xludf.DUMMYFUNCTION("""COMPUTED_VALUE"""),"")</f>
        <v/>
      </c>
      <c r="Y339" s="1" t="str">
        <f ca="1">IFERROR(__xludf.DUMMYFUNCTION("""COMPUTED_VALUE"""),"")</f>
        <v/>
      </c>
      <c r="Z339" s="1" t="str">
        <f ca="1">IFERROR(__xludf.DUMMYFUNCTION("""COMPUTED_VALUE"""),"")</f>
        <v/>
      </c>
      <c r="AA339" s="1" t="str">
        <f ca="1">IFERROR(__xludf.DUMMYFUNCTION("""COMPUTED_VALUE"""),"")</f>
        <v/>
      </c>
      <c r="AB339" s="1" t="str">
        <f ca="1">IFERROR(__xludf.DUMMYFUNCTION("""COMPUTED_VALUE"""),"")</f>
        <v/>
      </c>
      <c r="AC339" s="1" t="str">
        <f ca="1">IFERROR(__xludf.DUMMYFUNCTION("""COMPUTED_VALUE"""),"")</f>
        <v/>
      </c>
      <c r="AD339" s="1" t="str">
        <f ca="1">IFERROR(__xludf.DUMMYFUNCTION("""COMPUTED_VALUE"""),"")</f>
        <v/>
      </c>
      <c r="AE339" s="1" t="str">
        <f ca="1">IFERROR(__xludf.DUMMYFUNCTION("""COMPUTED_VALUE"""),"")</f>
        <v/>
      </c>
      <c r="AF339" s="1" t="str">
        <f ca="1">IFERROR(__xludf.DUMMYFUNCTION("""COMPUTED_VALUE"""),"")</f>
        <v/>
      </c>
      <c r="AG339" s="1" t="str">
        <f ca="1">IFERROR(__xludf.DUMMYFUNCTION("""COMPUTED_VALUE"""),"")</f>
        <v/>
      </c>
      <c r="AH339" s="1" t="str">
        <f ca="1">IFERROR(__xludf.DUMMYFUNCTION("""COMPUTED_VALUE"""),"")</f>
        <v/>
      </c>
      <c r="AI339" s="1" t="str">
        <f ca="1">IFERROR(__xludf.DUMMYFUNCTION("""COMPUTED_VALUE"""),"")</f>
        <v/>
      </c>
      <c r="AJ339" s="1" t="str">
        <f ca="1">IFERROR(__xludf.DUMMYFUNCTION("""COMPUTED_VALUE"""),"")</f>
        <v/>
      </c>
      <c r="AK339" s="1" t="str">
        <f ca="1">IFERROR(__xludf.DUMMYFUNCTION("""COMPUTED_VALUE"""),"")</f>
        <v/>
      </c>
      <c r="AL339" s="1" t="str">
        <f ca="1">IFERROR(__xludf.DUMMYFUNCTION("""COMPUTED_VALUE"""),"")</f>
        <v/>
      </c>
      <c r="AM339" s="1" t="str">
        <f ca="1">IFERROR(__xludf.DUMMYFUNCTION("""COMPUTED_VALUE"""),"")</f>
        <v/>
      </c>
      <c r="AN339" s="1" t="str">
        <f ca="1">IFERROR(__xludf.DUMMYFUNCTION("""COMPUTED_VALUE"""),"")</f>
        <v/>
      </c>
      <c r="AO339" s="1" t="str">
        <f ca="1">IFERROR(__xludf.DUMMYFUNCTION("""COMPUTED_VALUE"""),"")</f>
        <v/>
      </c>
      <c r="AP339" s="1" t="str">
        <f ca="1">IFERROR(__xludf.DUMMYFUNCTION("""COMPUTED_VALUE"""),"")</f>
        <v/>
      </c>
      <c r="AQ339" s="1" t="str">
        <f ca="1">IFERROR(__xludf.DUMMYFUNCTION("""COMPUTED_VALUE"""),"")</f>
        <v/>
      </c>
      <c r="AR339" s="1" t="str">
        <f ca="1">IFERROR(__xludf.DUMMYFUNCTION("""COMPUTED_VALUE"""),"")</f>
        <v/>
      </c>
      <c r="AS339" s="1" t="str">
        <f ca="1">IFERROR(__xludf.DUMMYFUNCTION("""COMPUTED_VALUE"""),"")</f>
        <v/>
      </c>
      <c r="AT339" s="1" t="str">
        <f ca="1">IFERROR(__xludf.DUMMYFUNCTION("""COMPUTED_VALUE"""),"")</f>
        <v/>
      </c>
      <c r="AU339" s="1" t="str">
        <f ca="1">IFERROR(__xludf.DUMMYFUNCTION("""COMPUTED_VALUE"""),"")</f>
        <v/>
      </c>
      <c r="AV339" s="1" t="str">
        <f ca="1">IFERROR(__xludf.DUMMYFUNCTION("""COMPUTED_VALUE"""),"")</f>
        <v/>
      </c>
      <c r="AW339" s="1" t="str">
        <f ca="1">IFERROR(__xludf.DUMMYFUNCTION("""COMPUTED_VALUE"""),"")</f>
        <v/>
      </c>
      <c r="AX339" s="1" t="str">
        <f ca="1">IFERROR(__xludf.DUMMYFUNCTION("""COMPUTED_VALUE"""),"")</f>
        <v/>
      </c>
      <c r="AY339" s="1" t="str">
        <f ca="1">IFERROR(__xludf.DUMMYFUNCTION("""COMPUTED_VALUE"""),"")</f>
        <v/>
      </c>
      <c r="AZ339" s="1" t="str">
        <f ca="1">IFERROR(__xludf.DUMMYFUNCTION("""COMPUTED_VALUE"""),"")</f>
        <v/>
      </c>
      <c r="BA339" s="1" t="str">
        <f ca="1">IFERROR(__xludf.DUMMYFUNCTION("""COMPUTED_VALUE"""),"")</f>
        <v/>
      </c>
      <c r="BB339" s="1" t="str">
        <f ca="1">IFERROR(__xludf.DUMMYFUNCTION("""COMPUTED_VALUE"""),"")</f>
        <v/>
      </c>
      <c r="BC339" s="1" t="str">
        <f ca="1">IFERROR(__xludf.DUMMYFUNCTION("""COMPUTED_VALUE"""),"")</f>
        <v/>
      </c>
      <c r="BD339" s="1" t="str">
        <f ca="1">IFERROR(__xludf.DUMMYFUNCTION("""COMPUTED_VALUE"""),"")</f>
        <v/>
      </c>
      <c r="CV339" s="10"/>
    </row>
    <row r="340" spans="1:100" ht="13">
      <c r="A340" s="8" t="str">
        <f ca="1">IFERROR(__xludf.DUMMYFUNCTION("""COMPUTED_VALUE"""),"")</f>
        <v/>
      </c>
      <c r="B340" s="1" t="str">
        <f ca="1">IFERROR(__xludf.DUMMYFUNCTION("""COMPUTED_VALUE"""),"")</f>
        <v/>
      </c>
      <c r="C340" s="3" t="str">
        <f ca="1">IFERROR(__xludf.DUMMYFUNCTION("""COMPUTED_VALUE"""),"")</f>
        <v/>
      </c>
      <c r="D340" s="1" t="str">
        <f ca="1">IFERROR(__xludf.DUMMYFUNCTION("""COMPUTED_VALUE"""),"")</f>
        <v/>
      </c>
      <c r="E340" s="1" t="str">
        <f ca="1">IFERROR(__xludf.DUMMYFUNCTION("""COMPUTED_VALUE"""),"")</f>
        <v/>
      </c>
      <c r="F340" s="1" t="str">
        <f ca="1">IFERROR(__xludf.DUMMYFUNCTION("""COMPUTED_VALUE"""),"")</f>
        <v/>
      </c>
      <c r="G340" s="1" t="str">
        <f ca="1">IFERROR(__xludf.DUMMYFUNCTION("""COMPUTED_VALUE"""),"")</f>
        <v/>
      </c>
      <c r="H340" s="1" t="str">
        <f ca="1">IFERROR(__xludf.DUMMYFUNCTION("""COMPUTED_VALUE"""),"")</f>
        <v/>
      </c>
      <c r="I340" s="1" t="str">
        <f ca="1">IFERROR(__xludf.DUMMYFUNCTION("""COMPUTED_VALUE"""),"")</f>
        <v/>
      </c>
      <c r="J340" s="1" t="str">
        <f ca="1">IFERROR(__xludf.DUMMYFUNCTION("""COMPUTED_VALUE"""),"")</f>
        <v/>
      </c>
      <c r="K340" s="1" t="str">
        <f ca="1">IFERROR(__xludf.DUMMYFUNCTION("""COMPUTED_VALUE"""),"")</f>
        <v/>
      </c>
      <c r="L340" s="1" t="str">
        <f ca="1">IFERROR(__xludf.DUMMYFUNCTION("""COMPUTED_VALUE"""),"")</f>
        <v/>
      </c>
      <c r="M340" s="1" t="str">
        <f ca="1">IFERROR(__xludf.DUMMYFUNCTION("""COMPUTED_VALUE"""),"")</f>
        <v/>
      </c>
      <c r="N340" s="1" t="str">
        <f ca="1">IFERROR(__xludf.DUMMYFUNCTION("""COMPUTED_VALUE"""),"")</f>
        <v/>
      </c>
      <c r="O340" s="1" t="str">
        <f ca="1">IFERROR(__xludf.DUMMYFUNCTION("""COMPUTED_VALUE"""),"")</f>
        <v/>
      </c>
      <c r="P340" s="1" t="str">
        <f ca="1">IFERROR(__xludf.DUMMYFUNCTION("""COMPUTED_VALUE"""),"")</f>
        <v/>
      </c>
      <c r="Q340" s="1" t="str">
        <f ca="1">IFERROR(__xludf.DUMMYFUNCTION("""COMPUTED_VALUE"""),"")</f>
        <v/>
      </c>
      <c r="R340" s="1" t="str">
        <f ca="1">IFERROR(__xludf.DUMMYFUNCTION("""COMPUTED_VALUE"""),"")</f>
        <v/>
      </c>
      <c r="S340" s="1" t="str">
        <f ca="1">IFERROR(__xludf.DUMMYFUNCTION("""COMPUTED_VALUE"""),"")</f>
        <v/>
      </c>
      <c r="T340" s="1" t="str">
        <f ca="1">IFERROR(__xludf.DUMMYFUNCTION("""COMPUTED_VALUE"""),"")</f>
        <v/>
      </c>
      <c r="U340" s="1" t="str">
        <f ca="1">IFERROR(__xludf.DUMMYFUNCTION("""COMPUTED_VALUE"""),"")</f>
        <v/>
      </c>
      <c r="V340" s="1" t="str">
        <f ca="1">IFERROR(__xludf.DUMMYFUNCTION("""COMPUTED_VALUE"""),"")</f>
        <v/>
      </c>
      <c r="W340" s="1" t="str">
        <f ca="1">IFERROR(__xludf.DUMMYFUNCTION("""COMPUTED_VALUE"""),"")</f>
        <v/>
      </c>
      <c r="X340" s="1" t="str">
        <f ca="1">IFERROR(__xludf.DUMMYFUNCTION("""COMPUTED_VALUE"""),"")</f>
        <v/>
      </c>
      <c r="Y340" s="1" t="str">
        <f ca="1">IFERROR(__xludf.DUMMYFUNCTION("""COMPUTED_VALUE"""),"")</f>
        <v/>
      </c>
      <c r="Z340" s="1" t="str">
        <f ca="1">IFERROR(__xludf.DUMMYFUNCTION("""COMPUTED_VALUE"""),"")</f>
        <v/>
      </c>
      <c r="AA340" s="1" t="str">
        <f ca="1">IFERROR(__xludf.DUMMYFUNCTION("""COMPUTED_VALUE"""),"")</f>
        <v/>
      </c>
      <c r="AB340" s="1" t="str">
        <f ca="1">IFERROR(__xludf.DUMMYFUNCTION("""COMPUTED_VALUE"""),"")</f>
        <v/>
      </c>
      <c r="AC340" s="1" t="str">
        <f ca="1">IFERROR(__xludf.DUMMYFUNCTION("""COMPUTED_VALUE"""),"")</f>
        <v/>
      </c>
      <c r="AD340" s="1" t="str">
        <f ca="1">IFERROR(__xludf.DUMMYFUNCTION("""COMPUTED_VALUE"""),"")</f>
        <v/>
      </c>
      <c r="AE340" s="1" t="str">
        <f ca="1">IFERROR(__xludf.DUMMYFUNCTION("""COMPUTED_VALUE"""),"")</f>
        <v/>
      </c>
      <c r="AF340" s="1" t="str">
        <f ca="1">IFERROR(__xludf.DUMMYFUNCTION("""COMPUTED_VALUE"""),"")</f>
        <v/>
      </c>
      <c r="AG340" s="1" t="str">
        <f ca="1">IFERROR(__xludf.DUMMYFUNCTION("""COMPUTED_VALUE"""),"")</f>
        <v/>
      </c>
      <c r="AH340" s="1" t="str">
        <f ca="1">IFERROR(__xludf.DUMMYFUNCTION("""COMPUTED_VALUE"""),"")</f>
        <v/>
      </c>
      <c r="AI340" s="1" t="str">
        <f ca="1">IFERROR(__xludf.DUMMYFUNCTION("""COMPUTED_VALUE"""),"")</f>
        <v/>
      </c>
      <c r="AJ340" s="1" t="str">
        <f ca="1">IFERROR(__xludf.DUMMYFUNCTION("""COMPUTED_VALUE"""),"")</f>
        <v/>
      </c>
      <c r="AK340" s="1" t="str">
        <f ca="1">IFERROR(__xludf.DUMMYFUNCTION("""COMPUTED_VALUE"""),"")</f>
        <v/>
      </c>
      <c r="AL340" s="1" t="str">
        <f ca="1">IFERROR(__xludf.DUMMYFUNCTION("""COMPUTED_VALUE"""),"")</f>
        <v/>
      </c>
      <c r="AM340" s="1" t="str">
        <f ca="1">IFERROR(__xludf.DUMMYFUNCTION("""COMPUTED_VALUE"""),"")</f>
        <v/>
      </c>
      <c r="AN340" s="1" t="str">
        <f ca="1">IFERROR(__xludf.DUMMYFUNCTION("""COMPUTED_VALUE"""),"")</f>
        <v/>
      </c>
      <c r="AO340" s="1" t="str">
        <f ca="1">IFERROR(__xludf.DUMMYFUNCTION("""COMPUTED_VALUE"""),"")</f>
        <v/>
      </c>
      <c r="AP340" s="1" t="str">
        <f ca="1">IFERROR(__xludf.DUMMYFUNCTION("""COMPUTED_VALUE"""),"")</f>
        <v/>
      </c>
      <c r="AQ340" s="1" t="str">
        <f ca="1">IFERROR(__xludf.DUMMYFUNCTION("""COMPUTED_VALUE"""),"")</f>
        <v/>
      </c>
      <c r="AR340" s="1" t="str">
        <f ca="1">IFERROR(__xludf.DUMMYFUNCTION("""COMPUTED_VALUE"""),"")</f>
        <v/>
      </c>
      <c r="AS340" s="1" t="str">
        <f ca="1">IFERROR(__xludf.DUMMYFUNCTION("""COMPUTED_VALUE"""),"")</f>
        <v/>
      </c>
      <c r="AT340" s="1" t="str">
        <f ca="1">IFERROR(__xludf.DUMMYFUNCTION("""COMPUTED_VALUE"""),"")</f>
        <v/>
      </c>
      <c r="AU340" s="1" t="str">
        <f ca="1">IFERROR(__xludf.DUMMYFUNCTION("""COMPUTED_VALUE"""),"")</f>
        <v/>
      </c>
      <c r="AV340" s="1" t="str">
        <f ca="1">IFERROR(__xludf.DUMMYFUNCTION("""COMPUTED_VALUE"""),"")</f>
        <v/>
      </c>
      <c r="AW340" s="1" t="str">
        <f ca="1">IFERROR(__xludf.DUMMYFUNCTION("""COMPUTED_VALUE"""),"")</f>
        <v/>
      </c>
      <c r="AX340" s="1" t="str">
        <f ca="1">IFERROR(__xludf.DUMMYFUNCTION("""COMPUTED_VALUE"""),"")</f>
        <v/>
      </c>
      <c r="AY340" s="1" t="str">
        <f ca="1">IFERROR(__xludf.DUMMYFUNCTION("""COMPUTED_VALUE"""),"")</f>
        <v/>
      </c>
      <c r="AZ340" s="1" t="str">
        <f ca="1">IFERROR(__xludf.DUMMYFUNCTION("""COMPUTED_VALUE"""),"")</f>
        <v/>
      </c>
      <c r="BA340" s="1" t="str">
        <f ca="1">IFERROR(__xludf.DUMMYFUNCTION("""COMPUTED_VALUE"""),"")</f>
        <v/>
      </c>
      <c r="BB340" s="1" t="str">
        <f ca="1">IFERROR(__xludf.DUMMYFUNCTION("""COMPUTED_VALUE"""),"")</f>
        <v/>
      </c>
      <c r="BC340" s="1" t="str">
        <f ca="1">IFERROR(__xludf.DUMMYFUNCTION("""COMPUTED_VALUE"""),"")</f>
        <v/>
      </c>
      <c r="BD340" s="1" t="str">
        <f ca="1">IFERROR(__xludf.DUMMYFUNCTION("""COMPUTED_VALUE"""),"")</f>
        <v/>
      </c>
    </row>
    <row r="341" spans="1:100" ht="13">
      <c r="A341" s="8" t="str">
        <f ca="1">IFERROR(__xludf.DUMMYFUNCTION("""COMPUTED_VALUE"""),"")</f>
        <v/>
      </c>
      <c r="B341" s="1" t="str">
        <f ca="1">IFERROR(__xludf.DUMMYFUNCTION("""COMPUTED_VALUE"""),"")</f>
        <v/>
      </c>
      <c r="C341" s="3" t="str">
        <f ca="1">IFERROR(__xludf.DUMMYFUNCTION("""COMPUTED_VALUE"""),"")</f>
        <v/>
      </c>
      <c r="D341" s="1" t="str">
        <f ca="1">IFERROR(__xludf.DUMMYFUNCTION("""COMPUTED_VALUE"""),"")</f>
        <v/>
      </c>
      <c r="E341" s="1" t="str">
        <f ca="1">IFERROR(__xludf.DUMMYFUNCTION("""COMPUTED_VALUE"""),"")</f>
        <v/>
      </c>
      <c r="F341" s="1" t="str">
        <f ca="1">IFERROR(__xludf.DUMMYFUNCTION("""COMPUTED_VALUE"""),"")</f>
        <v/>
      </c>
      <c r="G341" s="1" t="str">
        <f ca="1">IFERROR(__xludf.DUMMYFUNCTION("""COMPUTED_VALUE"""),"")</f>
        <v/>
      </c>
      <c r="H341" s="1" t="str">
        <f ca="1">IFERROR(__xludf.DUMMYFUNCTION("""COMPUTED_VALUE"""),"")</f>
        <v/>
      </c>
      <c r="I341" s="1" t="str">
        <f ca="1">IFERROR(__xludf.DUMMYFUNCTION("""COMPUTED_VALUE"""),"")</f>
        <v/>
      </c>
      <c r="J341" s="1" t="str">
        <f ca="1">IFERROR(__xludf.DUMMYFUNCTION("""COMPUTED_VALUE"""),"")</f>
        <v/>
      </c>
      <c r="K341" s="1" t="str">
        <f ca="1">IFERROR(__xludf.DUMMYFUNCTION("""COMPUTED_VALUE"""),"")</f>
        <v/>
      </c>
      <c r="L341" s="1" t="str">
        <f ca="1">IFERROR(__xludf.DUMMYFUNCTION("""COMPUTED_VALUE"""),"")</f>
        <v/>
      </c>
      <c r="M341" s="1" t="str">
        <f ca="1">IFERROR(__xludf.DUMMYFUNCTION("""COMPUTED_VALUE"""),"")</f>
        <v/>
      </c>
      <c r="N341" s="1" t="str">
        <f ca="1">IFERROR(__xludf.DUMMYFUNCTION("""COMPUTED_VALUE"""),"")</f>
        <v/>
      </c>
      <c r="O341" s="1" t="str">
        <f ca="1">IFERROR(__xludf.DUMMYFUNCTION("""COMPUTED_VALUE"""),"")</f>
        <v/>
      </c>
      <c r="P341" s="1" t="str">
        <f ca="1">IFERROR(__xludf.DUMMYFUNCTION("""COMPUTED_VALUE"""),"")</f>
        <v/>
      </c>
      <c r="Q341" s="1" t="str">
        <f ca="1">IFERROR(__xludf.DUMMYFUNCTION("""COMPUTED_VALUE"""),"")</f>
        <v/>
      </c>
      <c r="R341" s="1" t="str">
        <f ca="1">IFERROR(__xludf.DUMMYFUNCTION("""COMPUTED_VALUE"""),"")</f>
        <v/>
      </c>
      <c r="S341" s="1" t="str">
        <f ca="1">IFERROR(__xludf.DUMMYFUNCTION("""COMPUTED_VALUE"""),"")</f>
        <v/>
      </c>
      <c r="T341" s="1" t="str">
        <f ca="1">IFERROR(__xludf.DUMMYFUNCTION("""COMPUTED_VALUE"""),"")</f>
        <v/>
      </c>
      <c r="U341" s="1" t="str">
        <f ca="1">IFERROR(__xludf.DUMMYFUNCTION("""COMPUTED_VALUE"""),"")</f>
        <v/>
      </c>
      <c r="V341" s="1" t="str">
        <f ca="1">IFERROR(__xludf.DUMMYFUNCTION("""COMPUTED_VALUE"""),"")</f>
        <v/>
      </c>
      <c r="W341" s="1" t="str">
        <f ca="1">IFERROR(__xludf.DUMMYFUNCTION("""COMPUTED_VALUE"""),"")</f>
        <v/>
      </c>
      <c r="X341" s="1" t="str">
        <f ca="1">IFERROR(__xludf.DUMMYFUNCTION("""COMPUTED_VALUE"""),"")</f>
        <v/>
      </c>
      <c r="Y341" s="1" t="str">
        <f ca="1">IFERROR(__xludf.DUMMYFUNCTION("""COMPUTED_VALUE"""),"")</f>
        <v/>
      </c>
      <c r="Z341" s="1" t="str">
        <f ca="1">IFERROR(__xludf.DUMMYFUNCTION("""COMPUTED_VALUE"""),"")</f>
        <v/>
      </c>
      <c r="AA341" s="1" t="str">
        <f ca="1">IFERROR(__xludf.DUMMYFUNCTION("""COMPUTED_VALUE"""),"")</f>
        <v/>
      </c>
      <c r="AB341" s="1" t="str">
        <f ca="1">IFERROR(__xludf.DUMMYFUNCTION("""COMPUTED_VALUE"""),"")</f>
        <v/>
      </c>
      <c r="AC341" s="1" t="str">
        <f ca="1">IFERROR(__xludf.DUMMYFUNCTION("""COMPUTED_VALUE"""),"")</f>
        <v/>
      </c>
      <c r="AD341" s="1" t="str">
        <f ca="1">IFERROR(__xludf.DUMMYFUNCTION("""COMPUTED_VALUE"""),"")</f>
        <v/>
      </c>
      <c r="AE341" s="1" t="str">
        <f ca="1">IFERROR(__xludf.DUMMYFUNCTION("""COMPUTED_VALUE"""),"")</f>
        <v/>
      </c>
      <c r="AF341" s="1" t="str">
        <f ca="1">IFERROR(__xludf.DUMMYFUNCTION("""COMPUTED_VALUE"""),"")</f>
        <v/>
      </c>
      <c r="AG341" s="1" t="str">
        <f ca="1">IFERROR(__xludf.DUMMYFUNCTION("""COMPUTED_VALUE"""),"")</f>
        <v/>
      </c>
      <c r="AH341" s="1" t="str">
        <f ca="1">IFERROR(__xludf.DUMMYFUNCTION("""COMPUTED_VALUE"""),"")</f>
        <v/>
      </c>
      <c r="AI341" s="1" t="str">
        <f ca="1">IFERROR(__xludf.DUMMYFUNCTION("""COMPUTED_VALUE"""),"")</f>
        <v/>
      </c>
      <c r="AJ341" s="1" t="str">
        <f ca="1">IFERROR(__xludf.DUMMYFUNCTION("""COMPUTED_VALUE"""),"")</f>
        <v/>
      </c>
      <c r="AK341" s="1" t="str">
        <f ca="1">IFERROR(__xludf.DUMMYFUNCTION("""COMPUTED_VALUE"""),"")</f>
        <v/>
      </c>
      <c r="AL341" s="1" t="str">
        <f ca="1">IFERROR(__xludf.DUMMYFUNCTION("""COMPUTED_VALUE"""),"")</f>
        <v/>
      </c>
      <c r="AM341" s="1" t="str">
        <f ca="1">IFERROR(__xludf.DUMMYFUNCTION("""COMPUTED_VALUE"""),"")</f>
        <v/>
      </c>
      <c r="AN341" s="1" t="str">
        <f ca="1">IFERROR(__xludf.DUMMYFUNCTION("""COMPUTED_VALUE"""),"")</f>
        <v/>
      </c>
      <c r="AO341" s="1" t="str">
        <f ca="1">IFERROR(__xludf.DUMMYFUNCTION("""COMPUTED_VALUE"""),"")</f>
        <v/>
      </c>
      <c r="AP341" s="1" t="str">
        <f ca="1">IFERROR(__xludf.DUMMYFUNCTION("""COMPUTED_VALUE"""),"")</f>
        <v/>
      </c>
      <c r="AQ341" s="1" t="str">
        <f ca="1">IFERROR(__xludf.DUMMYFUNCTION("""COMPUTED_VALUE"""),"")</f>
        <v/>
      </c>
      <c r="AR341" s="1" t="str">
        <f ca="1">IFERROR(__xludf.DUMMYFUNCTION("""COMPUTED_VALUE"""),"")</f>
        <v/>
      </c>
      <c r="AS341" s="1" t="str">
        <f ca="1">IFERROR(__xludf.DUMMYFUNCTION("""COMPUTED_VALUE"""),"")</f>
        <v/>
      </c>
      <c r="AT341" s="1" t="str">
        <f ca="1">IFERROR(__xludf.DUMMYFUNCTION("""COMPUTED_VALUE"""),"")</f>
        <v/>
      </c>
      <c r="AU341" s="1" t="str">
        <f ca="1">IFERROR(__xludf.DUMMYFUNCTION("""COMPUTED_VALUE"""),"")</f>
        <v/>
      </c>
      <c r="AV341" s="1" t="str">
        <f ca="1">IFERROR(__xludf.DUMMYFUNCTION("""COMPUTED_VALUE"""),"")</f>
        <v/>
      </c>
      <c r="AW341" s="1" t="str">
        <f ca="1">IFERROR(__xludf.DUMMYFUNCTION("""COMPUTED_VALUE"""),"")</f>
        <v/>
      </c>
      <c r="AX341" s="1" t="str">
        <f ca="1">IFERROR(__xludf.DUMMYFUNCTION("""COMPUTED_VALUE"""),"")</f>
        <v/>
      </c>
      <c r="AY341" s="1" t="str">
        <f ca="1">IFERROR(__xludf.DUMMYFUNCTION("""COMPUTED_VALUE"""),"")</f>
        <v/>
      </c>
      <c r="AZ341" s="1" t="str">
        <f ca="1">IFERROR(__xludf.DUMMYFUNCTION("""COMPUTED_VALUE"""),"")</f>
        <v/>
      </c>
      <c r="BA341" s="1" t="str">
        <f ca="1">IFERROR(__xludf.DUMMYFUNCTION("""COMPUTED_VALUE"""),"")</f>
        <v/>
      </c>
      <c r="BB341" s="1" t="str">
        <f ca="1">IFERROR(__xludf.DUMMYFUNCTION("""COMPUTED_VALUE"""),"")</f>
        <v/>
      </c>
      <c r="BC341" s="1" t="str">
        <f ca="1">IFERROR(__xludf.DUMMYFUNCTION("""COMPUTED_VALUE"""),"")</f>
        <v/>
      </c>
      <c r="BD341" s="1" t="str">
        <f ca="1">IFERROR(__xludf.DUMMYFUNCTION("""COMPUTED_VALUE"""),"")</f>
        <v/>
      </c>
    </row>
    <row r="342" spans="1:100" ht="13">
      <c r="A342" s="8" t="str">
        <f ca="1">IFERROR(__xludf.DUMMYFUNCTION("""COMPUTED_VALUE"""),"")</f>
        <v/>
      </c>
      <c r="B342" s="1" t="str">
        <f ca="1">IFERROR(__xludf.DUMMYFUNCTION("""COMPUTED_VALUE"""),"")</f>
        <v/>
      </c>
      <c r="C342" s="3" t="str">
        <f ca="1">IFERROR(__xludf.DUMMYFUNCTION("""COMPUTED_VALUE"""),"")</f>
        <v/>
      </c>
      <c r="D342" s="1" t="str">
        <f ca="1">IFERROR(__xludf.DUMMYFUNCTION("""COMPUTED_VALUE"""),"")</f>
        <v/>
      </c>
      <c r="E342" s="1" t="str">
        <f ca="1">IFERROR(__xludf.DUMMYFUNCTION("""COMPUTED_VALUE"""),"")</f>
        <v/>
      </c>
      <c r="F342" s="1" t="str">
        <f ca="1">IFERROR(__xludf.DUMMYFUNCTION("""COMPUTED_VALUE"""),"")</f>
        <v/>
      </c>
      <c r="G342" s="1" t="str">
        <f ca="1">IFERROR(__xludf.DUMMYFUNCTION("""COMPUTED_VALUE"""),"")</f>
        <v/>
      </c>
      <c r="H342" s="1" t="str">
        <f ca="1">IFERROR(__xludf.DUMMYFUNCTION("""COMPUTED_VALUE"""),"")</f>
        <v/>
      </c>
      <c r="I342" s="1" t="str">
        <f ca="1">IFERROR(__xludf.DUMMYFUNCTION("""COMPUTED_VALUE"""),"")</f>
        <v/>
      </c>
      <c r="J342" s="1" t="str">
        <f ca="1">IFERROR(__xludf.DUMMYFUNCTION("""COMPUTED_VALUE"""),"")</f>
        <v/>
      </c>
      <c r="K342" s="1" t="str">
        <f ca="1">IFERROR(__xludf.DUMMYFUNCTION("""COMPUTED_VALUE"""),"")</f>
        <v/>
      </c>
      <c r="L342" s="1" t="str">
        <f ca="1">IFERROR(__xludf.DUMMYFUNCTION("""COMPUTED_VALUE"""),"")</f>
        <v/>
      </c>
      <c r="M342" s="1" t="str">
        <f ca="1">IFERROR(__xludf.DUMMYFUNCTION("""COMPUTED_VALUE"""),"")</f>
        <v/>
      </c>
      <c r="N342" s="1" t="str">
        <f ca="1">IFERROR(__xludf.DUMMYFUNCTION("""COMPUTED_VALUE"""),"")</f>
        <v/>
      </c>
      <c r="O342" s="1" t="str">
        <f ca="1">IFERROR(__xludf.DUMMYFUNCTION("""COMPUTED_VALUE"""),"")</f>
        <v/>
      </c>
      <c r="P342" s="1" t="str">
        <f ca="1">IFERROR(__xludf.DUMMYFUNCTION("""COMPUTED_VALUE"""),"")</f>
        <v/>
      </c>
      <c r="Q342" s="1" t="str">
        <f ca="1">IFERROR(__xludf.DUMMYFUNCTION("""COMPUTED_VALUE"""),"")</f>
        <v/>
      </c>
      <c r="R342" s="1" t="str">
        <f ca="1">IFERROR(__xludf.DUMMYFUNCTION("""COMPUTED_VALUE"""),"")</f>
        <v/>
      </c>
      <c r="S342" s="1" t="str">
        <f ca="1">IFERROR(__xludf.DUMMYFUNCTION("""COMPUTED_VALUE"""),"")</f>
        <v/>
      </c>
      <c r="T342" s="1" t="str">
        <f ca="1">IFERROR(__xludf.DUMMYFUNCTION("""COMPUTED_VALUE"""),"")</f>
        <v/>
      </c>
      <c r="U342" s="1" t="str">
        <f ca="1">IFERROR(__xludf.DUMMYFUNCTION("""COMPUTED_VALUE"""),"")</f>
        <v/>
      </c>
      <c r="V342" s="1" t="str">
        <f ca="1">IFERROR(__xludf.DUMMYFUNCTION("""COMPUTED_VALUE"""),"")</f>
        <v/>
      </c>
      <c r="W342" s="1" t="str">
        <f ca="1">IFERROR(__xludf.DUMMYFUNCTION("""COMPUTED_VALUE"""),"")</f>
        <v/>
      </c>
      <c r="X342" s="1" t="str">
        <f ca="1">IFERROR(__xludf.DUMMYFUNCTION("""COMPUTED_VALUE"""),"")</f>
        <v/>
      </c>
      <c r="Y342" s="1" t="str">
        <f ca="1">IFERROR(__xludf.DUMMYFUNCTION("""COMPUTED_VALUE"""),"")</f>
        <v/>
      </c>
      <c r="Z342" s="1" t="str">
        <f ca="1">IFERROR(__xludf.DUMMYFUNCTION("""COMPUTED_VALUE"""),"")</f>
        <v/>
      </c>
      <c r="AA342" s="1" t="str">
        <f ca="1">IFERROR(__xludf.DUMMYFUNCTION("""COMPUTED_VALUE"""),"")</f>
        <v/>
      </c>
      <c r="AB342" s="1" t="str">
        <f ca="1">IFERROR(__xludf.DUMMYFUNCTION("""COMPUTED_VALUE"""),"")</f>
        <v/>
      </c>
      <c r="AC342" s="1" t="str">
        <f ca="1">IFERROR(__xludf.DUMMYFUNCTION("""COMPUTED_VALUE"""),"")</f>
        <v/>
      </c>
      <c r="AD342" s="1" t="str">
        <f ca="1">IFERROR(__xludf.DUMMYFUNCTION("""COMPUTED_VALUE"""),"")</f>
        <v/>
      </c>
      <c r="AE342" s="1" t="str">
        <f ca="1">IFERROR(__xludf.DUMMYFUNCTION("""COMPUTED_VALUE"""),"")</f>
        <v/>
      </c>
      <c r="AF342" s="1" t="str">
        <f ca="1">IFERROR(__xludf.DUMMYFUNCTION("""COMPUTED_VALUE"""),"")</f>
        <v/>
      </c>
      <c r="AG342" s="1" t="str">
        <f ca="1">IFERROR(__xludf.DUMMYFUNCTION("""COMPUTED_VALUE"""),"")</f>
        <v/>
      </c>
      <c r="AH342" s="1" t="str">
        <f ca="1">IFERROR(__xludf.DUMMYFUNCTION("""COMPUTED_VALUE"""),"")</f>
        <v/>
      </c>
      <c r="AI342" s="1" t="str">
        <f ca="1">IFERROR(__xludf.DUMMYFUNCTION("""COMPUTED_VALUE"""),"")</f>
        <v/>
      </c>
      <c r="AJ342" s="1" t="str">
        <f ca="1">IFERROR(__xludf.DUMMYFUNCTION("""COMPUTED_VALUE"""),"")</f>
        <v/>
      </c>
      <c r="AK342" s="1" t="str">
        <f ca="1">IFERROR(__xludf.DUMMYFUNCTION("""COMPUTED_VALUE"""),"")</f>
        <v/>
      </c>
      <c r="AL342" s="1" t="str">
        <f ca="1">IFERROR(__xludf.DUMMYFUNCTION("""COMPUTED_VALUE"""),"")</f>
        <v/>
      </c>
      <c r="AM342" s="1" t="str">
        <f ca="1">IFERROR(__xludf.DUMMYFUNCTION("""COMPUTED_VALUE"""),"")</f>
        <v/>
      </c>
      <c r="AN342" s="1" t="str">
        <f ca="1">IFERROR(__xludf.DUMMYFUNCTION("""COMPUTED_VALUE"""),"")</f>
        <v/>
      </c>
      <c r="AO342" s="1" t="str">
        <f ca="1">IFERROR(__xludf.DUMMYFUNCTION("""COMPUTED_VALUE"""),"")</f>
        <v/>
      </c>
      <c r="AP342" s="1" t="str">
        <f ca="1">IFERROR(__xludf.DUMMYFUNCTION("""COMPUTED_VALUE"""),"")</f>
        <v/>
      </c>
      <c r="AQ342" s="1" t="str">
        <f ca="1">IFERROR(__xludf.DUMMYFUNCTION("""COMPUTED_VALUE"""),"")</f>
        <v/>
      </c>
      <c r="AR342" s="1" t="str">
        <f ca="1">IFERROR(__xludf.DUMMYFUNCTION("""COMPUTED_VALUE"""),"")</f>
        <v/>
      </c>
      <c r="AS342" s="1" t="str">
        <f ca="1">IFERROR(__xludf.DUMMYFUNCTION("""COMPUTED_VALUE"""),"")</f>
        <v/>
      </c>
      <c r="AT342" s="1" t="str">
        <f ca="1">IFERROR(__xludf.DUMMYFUNCTION("""COMPUTED_VALUE"""),"")</f>
        <v/>
      </c>
      <c r="AU342" s="1" t="str">
        <f ca="1">IFERROR(__xludf.DUMMYFUNCTION("""COMPUTED_VALUE"""),"")</f>
        <v/>
      </c>
      <c r="AV342" s="1" t="str">
        <f ca="1">IFERROR(__xludf.DUMMYFUNCTION("""COMPUTED_VALUE"""),"")</f>
        <v/>
      </c>
      <c r="AW342" s="1" t="str">
        <f ca="1">IFERROR(__xludf.DUMMYFUNCTION("""COMPUTED_VALUE"""),"")</f>
        <v/>
      </c>
      <c r="AX342" s="1" t="str">
        <f ca="1">IFERROR(__xludf.DUMMYFUNCTION("""COMPUTED_VALUE"""),"")</f>
        <v/>
      </c>
      <c r="AY342" s="1" t="str">
        <f ca="1">IFERROR(__xludf.DUMMYFUNCTION("""COMPUTED_VALUE"""),"")</f>
        <v/>
      </c>
      <c r="AZ342" s="1" t="str">
        <f ca="1">IFERROR(__xludf.DUMMYFUNCTION("""COMPUTED_VALUE"""),"")</f>
        <v/>
      </c>
      <c r="BA342" s="1" t="str">
        <f ca="1">IFERROR(__xludf.DUMMYFUNCTION("""COMPUTED_VALUE"""),"")</f>
        <v/>
      </c>
      <c r="BB342" s="1" t="str">
        <f ca="1">IFERROR(__xludf.DUMMYFUNCTION("""COMPUTED_VALUE"""),"")</f>
        <v/>
      </c>
      <c r="BC342" s="1" t="str">
        <f ca="1">IFERROR(__xludf.DUMMYFUNCTION("""COMPUTED_VALUE"""),"")</f>
        <v/>
      </c>
      <c r="BD342" s="1" t="str">
        <f ca="1">IFERROR(__xludf.DUMMYFUNCTION("""COMPUTED_VALUE"""),"")</f>
        <v/>
      </c>
    </row>
    <row r="343" spans="1:100" ht="13">
      <c r="A343" s="8" t="str">
        <f ca="1">IFERROR(__xludf.DUMMYFUNCTION("""COMPUTED_VALUE"""),"")</f>
        <v/>
      </c>
      <c r="B343" s="1" t="str">
        <f ca="1">IFERROR(__xludf.DUMMYFUNCTION("""COMPUTED_VALUE"""),"")</f>
        <v/>
      </c>
      <c r="C343" s="3" t="str">
        <f ca="1">IFERROR(__xludf.DUMMYFUNCTION("""COMPUTED_VALUE"""),"")</f>
        <v/>
      </c>
      <c r="D343" s="1" t="str">
        <f ca="1">IFERROR(__xludf.DUMMYFUNCTION("""COMPUTED_VALUE"""),"")</f>
        <v/>
      </c>
      <c r="E343" s="1" t="str">
        <f ca="1">IFERROR(__xludf.DUMMYFUNCTION("""COMPUTED_VALUE"""),"")</f>
        <v/>
      </c>
      <c r="F343" s="1" t="str">
        <f ca="1">IFERROR(__xludf.DUMMYFUNCTION("""COMPUTED_VALUE"""),"")</f>
        <v/>
      </c>
      <c r="G343" s="1" t="str">
        <f ca="1">IFERROR(__xludf.DUMMYFUNCTION("""COMPUTED_VALUE"""),"")</f>
        <v/>
      </c>
      <c r="H343" s="1" t="str">
        <f ca="1">IFERROR(__xludf.DUMMYFUNCTION("""COMPUTED_VALUE"""),"")</f>
        <v/>
      </c>
      <c r="I343" s="1" t="str">
        <f ca="1">IFERROR(__xludf.DUMMYFUNCTION("""COMPUTED_VALUE"""),"")</f>
        <v/>
      </c>
      <c r="J343" s="1" t="str">
        <f ca="1">IFERROR(__xludf.DUMMYFUNCTION("""COMPUTED_VALUE"""),"")</f>
        <v/>
      </c>
      <c r="K343" s="1" t="str">
        <f ca="1">IFERROR(__xludf.DUMMYFUNCTION("""COMPUTED_VALUE"""),"")</f>
        <v/>
      </c>
      <c r="L343" s="1" t="str">
        <f ca="1">IFERROR(__xludf.DUMMYFUNCTION("""COMPUTED_VALUE"""),"")</f>
        <v/>
      </c>
      <c r="M343" s="1" t="str">
        <f ca="1">IFERROR(__xludf.DUMMYFUNCTION("""COMPUTED_VALUE"""),"")</f>
        <v/>
      </c>
      <c r="N343" s="1" t="str">
        <f ca="1">IFERROR(__xludf.DUMMYFUNCTION("""COMPUTED_VALUE"""),"")</f>
        <v/>
      </c>
      <c r="O343" s="1" t="str">
        <f ca="1">IFERROR(__xludf.DUMMYFUNCTION("""COMPUTED_VALUE"""),"")</f>
        <v/>
      </c>
      <c r="P343" s="1" t="str">
        <f ca="1">IFERROR(__xludf.DUMMYFUNCTION("""COMPUTED_VALUE"""),"")</f>
        <v/>
      </c>
      <c r="Q343" s="1" t="str">
        <f ca="1">IFERROR(__xludf.DUMMYFUNCTION("""COMPUTED_VALUE"""),"")</f>
        <v/>
      </c>
      <c r="R343" s="1" t="str">
        <f ca="1">IFERROR(__xludf.DUMMYFUNCTION("""COMPUTED_VALUE"""),"")</f>
        <v/>
      </c>
      <c r="S343" s="1" t="str">
        <f ca="1">IFERROR(__xludf.DUMMYFUNCTION("""COMPUTED_VALUE"""),"")</f>
        <v/>
      </c>
      <c r="T343" s="1" t="str">
        <f ca="1">IFERROR(__xludf.DUMMYFUNCTION("""COMPUTED_VALUE"""),"")</f>
        <v/>
      </c>
      <c r="U343" s="1" t="str">
        <f ca="1">IFERROR(__xludf.DUMMYFUNCTION("""COMPUTED_VALUE"""),"")</f>
        <v/>
      </c>
      <c r="V343" s="1" t="str">
        <f ca="1">IFERROR(__xludf.DUMMYFUNCTION("""COMPUTED_VALUE"""),"")</f>
        <v/>
      </c>
      <c r="W343" s="1" t="str">
        <f ca="1">IFERROR(__xludf.DUMMYFUNCTION("""COMPUTED_VALUE"""),"")</f>
        <v/>
      </c>
      <c r="X343" s="1" t="str">
        <f ca="1">IFERROR(__xludf.DUMMYFUNCTION("""COMPUTED_VALUE"""),"")</f>
        <v/>
      </c>
      <c r="Y343" s="1" t="str">
        <f ca="1">IFERROR(__xludf.DUMMYFUNCTION("""COMPUTED_VALUE"""),"")</f>
        <v/>
      </c>
      <c r="Z343" s="1" t="str">
        <f ca="1">IFERROR(__xludf.DUMMYFUNCTION("""COMPUTED_VALUE"""),"")</f>
        <v/>
      </c>
      <c r="AA343" s="1" t="str">
        <f ca="1">IFERROR(__xludf.DUMMYFUNCTION("""COMPUTED_VALUE"""),"")</f>
        <v/>
      </c>
      <c r="AB343" s="1" t="str">
        <f ca="1">IFERROR(__xludf.DUMMYFUNCTION("""COMPUTED_VALUE"""),"")</f>
        <v/>
      </c>
      <c r="AC343" s="1" t="str">
        <f ca="1">IFERROR(__xludf.DUMMYFUNCTION("""COMPUTED_VALUE"""),"")</f>
        <v/>
      </c>
      <c r="AD343" s="1" t="str">
        <f ca="1">IFERROR(__xludf.DUMMYFUNCTION("""COMPUTED_VALUE"""),"")</f>
        <v/>
      </c>
      <c r="AE343" s="1" t="str">
        <f ca="1">IFERROR(__xludf.DUMMYFUNCTION("""COMPUTED_VALUE"""),"")</f>
        <v/>
      </c>
      <c r="AF343" s="1" t="str">
        <f ca="1">IFERROR(__xludf.DUMMYFUNCTION("""COMPUTED_VALUE"""),"")</f>
        <v/>
      </c>
      <c r="AG343" s="1" t="str">
        <f ca="1">IFERROR(__xludf.DUMMYFUNCTION("""COMPUTED_VALUE"""),"")</f>
        <v/>
      </c>
      <c r="AH343" s="1" t="str">
        <f ca="1">IFERROR(__xludf.DUMMYFUNCTION("""COMPUTED_VALUE"""),"")</f>
        <v/>
      </c>
      <c r="AI343" s="1" t="str">
        <f ca="1">IFERROR(__xludf.DUMMYFUNCTION("""COMPUTED_VALUE"""),"")</f>
        <v/>
      </c>
      <c r="AJ343" s="1" t="str">
        <f ca="1">IFERROR(__xludf.DUMMYFUNCTION("""COMPUTED_VALUE"""),"")</f>
        <v/>
      </c>
      <c r="AK343" s="1" t="str">
        <f ca="1">IFERROR(__xludf.DUMMYFUNCTION("""COMPUTED_VALUE"""),"")</f>
        <v/>
      </c>
      <c r="AL343" s="1" t="str">
        <f ca="1">IFERROR(__xludf.DUMMYFUNCTION("""COMPUTED_VALUE"""),"")</f>
        <v/>
      </c>
      <c r="AM343" s="1" t="str">
        <f ca="1">IFERROR(__xludf.DUMMYFUNCTION("""COMPUTED_VALUE"""),"")</f>
        <v/>
      </c>
      <c r="AN343" s="1" t="str">
        <f ca="1">IFERROR(__xludf.DUMMYFUNCTION("""COMPUTED_VALUE"""),"")</f>
        <v/>
      </c>
      <c r="AO343" s="1" t="str">
        <f ca="1">IFERROR(__xludf.DUMMYFUNCTION("""COMPUTED_VALUE"""),"")</f>
        <v/>
      </c>
      <c r="AP343" s="1" t="str">
        <f ca="1">IFERROR(__xludf.DUMMYFUNCTION("""COMPUTED_VALUE"""),"")</f>
        <v/>
      </c>
      <c r="AQ343" s="1" t="str">
        <f ca="1">IFERROR(__xludf.DUMMYFUNCTION("""COMPUTED_VALUE"""),"")</f>
        <v/>
      </c>
      <c r="AR343" s="1" t="str">
        <f ca="1">IFERROR(__xludf.DUMMYFUNCTION("""COMPUTED_VALUE"""),"")</f>
        <v/>
      </c>
      <c r="AS343" s="1" t="str">
        <f ca="1">IFERROR(__xludf.DUMMYFUNCTION("""COMPUTED_VALUE"""),"")</f>
        <v/>
      </c>
      <c r="AT343" s="1" t="str">
        <f ca="1">IFERROR(__xludf.DUMMYFUNCTION("""COMPUTED_VALUE"""),"")</f>
        <v/>
      </c>
      <c r="AU343" s="1" t="str">
        <f ca="1">IFERROR(__xludf.DUMMYFUNCTION("""COMPUTED_VALUE"""),"")</f>
        <v/>
      </c>
      <c r="AV343" s="1" t="str">
        <f ca="1">IFERROR(__xludf.DUMMYFUNCTION("""COMPUTED_VALUE"""),"")</f>
        <v/>
      </c>
      <c r="AW343" s="1" t="str">
        <f ca="1">IFERROR(__xludf.DUMMYFUNCTION("""COMPUTED_VALUE"""),"")</f>
        <v/>
      </c>
      <c r="AX343" s="1" t="str">
        <f ca="1">IFERROR(__xludf.DUMMYFUNCTION("""COMPUTED_VALUE"""),"")</f>
        <v/>
      </c>
      <c r="AY343" s="1" t="str">
        <f ca="1">IFERROR(__xludf.DUMMYFUNCTION("""COMPUTED_VALUE"""),"")</f>
        <v/>
      </c>
      <c r="AZ343" s="1" t="str">
        <f ca="1">IFERROR(__xludf.DUMMYFUNCTION("""COMPUTED_VALUE"""),"")</f>
        <v/>
      </c>
      <c r="BA343" s="1" t="str">
        <f ca="1">IFERROR(__xludf.DUMMYFUNCTION("""COMPUTED_VALUE"""),"")</f>
        <v/>
      </c>
      <c r="BB343" s="1" t="str">
        <f ca="1">IFERROR(__xludf.DUMMYFUNCTION("""COMPUTED_VALUE"""),"")</f>
        <v/>
      </c>
      <c r="BC343" s="1" t="str">
        <f ca="1">IFERROR(__xludf.DUMMYFUNCTION("""COMPUTED_VALUE"""),"")</f>
        <v/>
      </c>
      <c r="BD343" s="1" t="str">
        <f ca="1">IFERROR(__xludf.DUMMYFUNCTION("""COMPUTED_VALUE"""),"")</f>
        <v/>
      </c>
    </row>
    <row r="344" spans="1:100" ht="13">
      <c r="A344" s="8" t="str">
        <f ca="1">IFERROR(__xludf.DUMMYFUNCTION("""COMPUTED_VALUE"""),"")</f>
        <v/>
      </c>
      <c r="B344" s="1" t="str">
        <f ca="1">IFERROR(__xludf.DUMMYFUNCTION("""COMPUTED_VALUE"""),"")</f>
        <v/>
      </c>
      <c r="C344" s="3" t="str">
        <f ca="1">IFERROR(__xludf.DUMMYFUNCTION("""COMPUTED_VALUE"""),"")</f>
        <v/>
      </c>
      <c r="D344" s="1" t="str">
        <f ca="1">IFERROR(__xludf.DUMMYFUNCTION("""COMPUTED_VALUE"""),"")</f>
        <v/>
      </c>
      <c r="E344" s="1" t="str">
        <f ca="1">IFERROR(__xludf.DUMMYFUNCTION("""COMPUTED_VALUE"""),"")</f>
        <v/>
      </c>
      <c r="F344" s="1" t="str">
        <f ca="1">IFERROR(__xludf.DUMMYFUNCTION("""COMPUTED_VALUE"""),"")</f>
        <v/>
      </c>
      <c r="G344" s="1" t="str">
        <f ca="1">IFERROR(__xludf.DUMMYFUNCTION("""COMPUTED_VALUE"""),"")</f>
        <v/>
      </c>
      <c r="H344" s="1" t="str">
        <f ca="1">IFERROR(__xludf.DUMMYFUNCTION("""COMPUTED_VALUE"""),"")</f>
        <v/>
      </c>
      <c r="I344" s="1" t="str">
        <f ca="1">IFERROR(__xludf.DUMMYFUNCTION("""COMPUTED_VALUE"""),"")</f>
        <v/>
      </c>
      <c r="J344" s="1" t="str">
        <f ca="1">IFERROR(__xludf.DUMMYFUNCTION("""COMPUTED_VALUE"""),"")</f>
        <v/>
      </c>
      <c r="K344" s="1" t="str">
        <f ca="1">IFERROR(__xludf.DUMMYFUNCTION("""COMPUTED_VALUE"""),"")</f>
        <v/>
      </c>
      <c r="L344" s="1" t="str">
        <f ca="1">IFERROR(__xludf.DUMMYFUNCTION("""COMPUTED_VALUE"""),"")</f>
        <v/>
      </c>
      <c r="M344" s="1" t="str">
        <f ca="1">IFERROR(__xludf.DUMMYFUNCTION("""COMPUTED_VALUE"""),"")</f>
        <v/>
      </c>
      <c r="N344" s="1" t="str">
        <f ca="1">IFERROR(__xludf.DUMMYFUNCTION("""COMPUTED_VALUE"""),"")</f>
        <v/>
      </c>
      <c r="O344" s="1" t="str">
        <f ca="1">IFERROR(__xludf.DUMMYFUNCTION("""COMPUTED_VALUE"""),"")</f>
        <v/>
      </c>
      <c r="P344" s="1" t="str">
        <f ca="1">IFERROR(__xludf.DUMMYFUNCTION("""COMPUTED_VALUE"""),"")</f>
        <v/>
      </c>
      <c r="Q344" s="1" t="str">
        <f ca="1">IFERROR(__xludf.DUMMYFUNCTION("""COMPUTED_VALUE"""),"")</f>
        <v/>
      </c>
      <c r="R344" s="1" t="str">
        <f ca="1">IFERROR(__xludf.DUMMYFUNCTION("""COMPUTED_VALUE"""),"")</f>
        <v/>
      </c>
      <c r="S344" s="1" t="str">
        <f ca="1">IFERROR(__xludf.DUMMYFUNCTION("""COMPUTED_VALUE"""),"")</f>
        <v/>
      </c>
      <c r="T344" s="1" t="str">
        <f ca="1">IFERROR(__xludf.DUMMYFUNCTION("""COMPUTED_VALUE"""),"")</f>
        <v/>
      </c>
      <c r="U344" s="1" t="str">
        <f ca="1">IFERROR(__xludf.DUMMYFUNCTION("""COMPUTED_VALUE"""),"")</f>
        <v/>
      </c>
      <c r="V344" s="1" t="str">
        <f ca="1">IFERROR(__xludf.DUMMYFUNCTION("""COMPUTED_VALUE"""),"")</f>
        <v/>
      </c>
      <c r="W344" s="1" t="str">
        <f ca="1">IFERROR(__xludf.DUMMYFUNCTION("""COMPUTED_VALUE"""),"")</f>
        <v/>
      </c>
      <c r="X344" s="1" t="str">
        <f ca="1">IFERROR(__xludf.DUMMYFUNCTION("""COMPUTED_VALUE"""),"")</f>
        <v/>
      </c>
      <c r="Y344" s="1" t="str">
        <f ca="1">IFERROR(__xludf.DUMMYFUNCTION("""COMPUTED_VALUE"""),"")</f>
        <v/>
      </c>
      <c r="Z344" s="1" t="str">
        <f ca="1">IFERROR(__xludf.DUMMYFUNCTION("""COMPUTED_VALUE"""),"")</f>
        <v/>
      </c>
      <c r="AA344" s="1" t="str">
        <f ca="1">IFERROR(__xludf.DUMMYFUNCTION("""COMPUTED_VALUE"""),"")</f>
        <v/>
      </c>
      <c r="AB344" s="1" t="str">
        <f ca="1">IFERROR(__xludf.DUMMYFUNCTION("""COMPUTED_VALUE"""),"")</f>
        <v/>
      </c>
      <c r="AC344" s="1" t="str">
        <f ca="1">IFERROR(__xludf.DUMMYFUNCTION("""COMPUTED_VALUE"""),"")</f>
        <v/>
      </c>
      <c r="AD344" s="1" t="str">
        <f ca="1">IFERROR(__xludf.DUMMYFUNCTION("""COMPUTED_VALUE"""),"")</f>
        <v/>
      </c>
      <c r="AE344" s="1" t="str">
        <f ca="1">IFERROR(__xludf.DUMMYFUNCTION("""COMPUTED_VALUE"""),"")</f>
        <v/>
      </c>
      <c r="AF344" s="1" t="str">
        <f ca="1">IFERROR(__xludf.DUMMYFUNCTION("""COMPUTED_VALUE"""),"")</f>
        <v/>
      </c>
      <c r="AG344" s="1" t="str">
        <f ca="1">IFERROR(__xludf.DUMMYFUNCTION("""COMPUTED_VALUE"""),"")</f>
        <v/>
      </c>
      <c r="AH344" s="1" t="str">
        <f ca="1">IFERROR(__xludf.DUMMYFUNCTION("""COMPUTED_VALUE"""),"")</f>
        <v/>
      </c>
      <c r="AI344" s="1" t="str">
        <f ca="1">IFERROR(__xludf.DUMMYFUNCTION("""COMPUTED_VALUE"""),"")</f>
        <v/>
      </c>
      <c r="AJ344" s="1" t="str">
        <f ca="1">IFERROR(__xludf.DUMMYFUNCTION("""COMPUTED_VALUE"""),"")</f>
        <v/>
      </c>
      <c r="AK344" s="1" t="str">
        <f ca="1">IFERROR(__xludf.DUMMYFUNCTION("""COMPUTED_VALUE"""),"")</f>
        <v/>
      </c>
      <c r="AL344" s="1" t="str">
        <f ca="1">IFERROR(__xludf.DUMMYFUNCTION("""COMPUTED_VALUE"""),"")</f>
        <v/>
      </c>
      <c r="AM344" s="1" t="str">
        <f ca="1">IFERROR(__xludf.DUMMYFUNCTION("""COMPUTED_VALUE"""),"")</f>
        <v/>
      </c>
      <c r="AN344" s="1" t="str">
        <f ca="1">IFERROR(__xludf.DUMMYFUNCTION("""COMPUTED_VALUE"""),"")</f>
        <v/>
      </c>
      <c r="AO344" s="1" t="str">
        <f ca="1">IFERROR(__xludf.DUMMYFUNCTION("""COMPUTED_VALUE"""),"")</f>
        <v/>
      </c>
      <c r="AP344" s="1" t="str">
        <f ca="1">IFERROR(__xludf.DUMMYFUNCTION("""COMPUTED_VALUE"""),"")</f>
        <v/>
      </c>
      <c r="AQ344" s="1" t="str">
        <f ca="1">IFERROR(__xludf.DUMMYFUNCTION("""COMPUTED_VALUE"""),"")</f>
        <v/>
      </c>
      <c r="AR344" s="1" t="str">
        <f ca="1">IFERROR(__xludf.DUMMYFUNCTION("""COMPUTED_VALUE"""),"")</f>
        <v/>
      </c>
      <c r="AS344" s="1" t="str">
        <f ca="1">IFERROR(__xludf.DUMMYFUNCTION("""COMPUTED_VALUE"""),"")</f>
        <v/>
      </c>
      <c r="AT344" s="1" t="str">
        <f ca="1">IFERROR(__xludf.DUMMYFUNCTION("""COMPUTED_VALUE"""),"")</f>
        <v/>
      </c>
      <c r="AU344" s="1" t="str">
        <f ca="1">IFERROR(__xludf.DUMMYFUNCTION("""COMPUTED_VALUE"""),"")</f>
        <v/>
      </c>
      <c r="AV344" s="1" t="str">
        <f ca="1">IFERROR(__xludf.DUMMYFUNCTION("""COMPUTED_VALUE"""),"")</f>
        <v/>
      </c>
      <c r="AW344" s="1" t="str">
        <f ca="1">IFERROR(__xludf.DUMMYFUNCTION("""COMPUTED_VALUE"""),"")</f>
        <v/>
      </c>
      <c r="AX344" s="1" t="str">
        <f ca="1">IFERROR(__xludf.DUMMYFUNCTION("""COMPUTED_VALUE"""),"")</f>
        <v/>
      </c>
      <c r="AY344" s="1" t="str">
        <f ca="1">IFERROR(__xludf.DUMMYFUNCTION("""COMPUTED_VALUE"""),"")</f>
        <v/>
      </c>
      <c r="AZ344" s="1" t="str">
        <f ca="1">IFERROR(__xludf.DUMMYFUNCTION("""COMPUTED_VALUE"""),"")</f>
        <v/>
      </c>
      <c r="BA344" s="1" t="str">
        <f ca="1">IFERROR(__xludf.DUMMYFUNCTION("""COMPUTED_VALUE"""),"")</f>
        <v/>
      </c>
      <c r="BB344" s="1" t="str">
        <f ca="1">IFERROR(__xludf.DUMMYFUNCTION("""COMPUTED_VALUE"""),"")</f>
        <v/>
      </c>
      <c r="BC344" s="1" t="str">
        <f ca="1">IFERROR(__xludf.DUMMYFUNCTION("""COMPUTED_VALUE"""),"")</f>
        <v/>
      </c>
      <c r="BD344" s="1" t="str">
        <f ca="1">IFERROR(__xludf.DUMMYFUNCTION("""COMPUTED_VALUE"""),"")</f>
        <v/>
      </c>
    </row>
    <row r="345" spans="1:100" ht="13">
      <c r="A345" s="8" t="str">
        <f ca="1">IFERROR(__xludf.DUMMYFUNCTION("""COMPUTED_VALUE"""),"")</f>
        <v/>
      </c>
      <c r="B345" s="1" t="str">
        <f ca="1">IFERROR(__xludf.DUMMYFUNCTION("""COMPUTED_VALUE"""),"")</f>
        <v/>
      </c>
      <c r="C345" s="3" t="str">
        <f ca="1">IFERROR(__xludf.DUMMYFUNCTION("""COMPUTED_VALUE"""),"")</f>
        <v/>
      </c>
      <c r="D345" s="1" t="str">
        <f ca="1">IFERROR(__xludf.DUMMYFUNCTION("""COMPUTED_VALUE"""),"")</f>
        <v/>
      </c>
      <c r="E345" s="1" t="str">
        <f ca="1">IFERROR(__xludf.DUMMYFUNCTION("""COMPUTED_VALUE"""),"")</f>
        <v/>
      </c>
      <c r="F345" s="1" t="str">
        <f ca="1">IFERROR(__xludf.DUMMYFUNCTION("""COMPUTED_VALUE"""),"")</f>
        <v/>
      </c>
      <c r="G345" s="1" t="str">
        <f ca="1">IFERROR(__xludf.DUMMYFUNCTION("""COMPUTED_VALUE"""),"")</f>
        <v/>
      </c>
      <c r="H345" s="1" t="str">
        <f ca="1">IFERROR(__xludf.DUMMYFUNCTION("""COMPUTED_VALUE"""),"")</f>
        <v/>
      </c>
      <c r="I345" s="1" t="str">
        <f ca="1">IFERROR(__xludf.DUMMYFUNCTION("""COMPUTED_VALUE"""),"")</f>
        <v/>
      </c>
      <c r="J345" s="1" t="str">
        <f ca="1">IFERROR(__xludf.DUMMYFUNCTION("""COMPUTED_VALUE"""),"")</f>
        <v/>
      </c>
      <c r="K345" s="1" t="str">
        <f ca="1">IFERROR(__xludf.DUMMYFUNCTION("""COMPUTED_VALUE"""),"")</f>
        <v/>
      </c>
      <c r="L345" s="1" t="str">
        <f ca="1">IFERROR(__xludf.DUMMYFUNCTION("""COMPUTED_VALUE"""),"")</f>
        <v/>
      </c>
      <c r="M345" s="1" t="str">
        <f ca="1">IFERROR(__xludf.DUMMYFUNCTION("""COMPUTED_VALUE"""),"")</f>
        <v/>
      </c>
      <c r="N345" s="1" t="str">
        <f ca="1">IFERROR(__xludf.DUMMYFUNCTION("""COMPUTED_VALUE"""),"")</f>
        <v/>
      </c>
      <c r="O345" s="1" t="str">
        <f ca="1">IFERROR(__xludf.DUMMYFUNCTION("""COMPUTED_VALUE"""),"")</f>
        <v/>
      </c>
      <c r="P345" s="1" t="str">
        <f ca="1">IFERROR(__xludf.DUMMYFUNCTION("""COMPUTED_VALUE"""),"")</f>
        <v/>
      </c>
      <c r="Q345" s="1" t="str">
        <f ca="1">IFERROR(__xludf.DUMMYFUNCTION("""COMPUTED_VALUE"""),"")</f>
        <v/>
      </c>
      <c r="R345" s="1" t="str">
        <f ca="1">IFERROR(__xludf.DUMMYFUNCTION("""COMPUTED_VALUE"""),"")</f>
        <v/>
      </c>
      <c r="S345" s="1" t="str">
        <f ca="1">IFERROR(__xludf.DUMMYFUNCTION("""COMPUTED_VALUE"""),"")</f>
        <v/>
      </c>
      <c r="T345" s="1" t="str">
        <f ca="1">IFERROR(__xludf.DUMMYFUNCTION("""COMPUTED_VALUE"""),"")</f>
        <v/>
      </c>
      <c r="U345" s="1" t="str">
        <f ca="1">IFERROR(__xludf.DUMMYFUNCTION("""COMPUTED_VALUE"""),"")</f>
        <v/>
      </c>
      <c r="V345" s="1" t="str">
        <f ca="1">IFERROR(__xludf.DUMMYFUNCTION("""COMPUTED_VALUE"""),"")</f>
        <v/>
      </c>
      <c r="W345" s="1" t="str">
        <f ca="1">IFERROR(__xludf.DUMMYFUNCTION("""COMPUTED_VALUE"""),"")</f>
        <v/>
      </c>
      <c r="X345" s="1" t="str">
        <f ca="1">IFERROR(__xludf.DUMMYFUNCTION("""COMPUTED_VALUE"""),"")</f>
        <v/>
      </c>
      <c r="Y345" s="1" t="str">
        <f ca="1">IFERROR(__xludf.DUMMYFUNCTION("""COMPUTED_VALUE"""),"")</f>
        <v/>
      </c>
      <c r="Z345" s="1" t="str">
        <f ca="1">IFERROR(__xludf.DUMMYFUNCTION("""COMPUTED_VALUE"""),"")</f>
        <v/>
      </c>
      <c r="AA345" s="1" t="str">
        <f ca="1">IFERROR(__xludf.DUMMYFUNCTION("""COMPUTED_VALUE"""),"")</f>
        <v/>
      </c>
      <c r="AB345" s="1" t="str">
        <f ca="1">IFERROR(__xludf.DUMMYFUNCTION("""COMPUTED_VALUE"""),"")</f>
        <v/>
      </c>
      <c r="AC345" s="1" t="str">
        <f ca="1">IFERROR(__xludf.DUMMYFUNCTION("""COMPUTED_VALUE"""),"")</f>
        <v/>
      </c>
      <c r="AD345" s="1" t="str">
        <f ca="1">IFERROR(__xludf.DUMMYFUNCTION("""COMPUTED_VALUE"""),"")</f>
        <v/>
      </c>
      <c r="AE345" s="1" t="str">
        <f ca="1">IFERROR(__xludf.DUMMYFUNCTION("""COMPUTED_VALUE"""),"")</f>
        <v/>
      </c>
      <c r="AF345" s="1" t="str">
        <f ca="1">IFERROR(__xludf.DUMMYFUNCTION("""COMPUTED_VALUE"""),"")</f>
        <v/>
      </c>
      <c r="AG345" s="1" t="str">
        <f ca="1">IFERROR(__xludf.DUMMYFUNCTION("""COMPUTED_VALUE"""),"")</f>
        <v/>
      </c>
      <c r="AH345" s="1" t="str">
        <f ca="1">IFERROR(__xludf.DUMMYFUNCTION("""COMPUTED_VALUE"""),"")</f>
        <v/>
      </c>
      <c r="AI345" s="1" t="str">
        <f ca="1">IFERROR(__xludf.DUMMYFUNCTION("""COMPUTED_VALUE"""),"")</f>
        <v/>
      </c>
      <c r="AJ345" s="1" t="str">
        <f ca="1">IFERROR(__xludf.DUMMYFUNCTION("""COMPUTED_VALUE"""),"")</f>
        <v/>
      </c>
      <c r="AK345" s="1" t="str">
        <f ca="1">IFERROR(__xludf.DUMMYFUNCTION("""COMPUTED_VALUE"""),"")</f>
        <v/>
      </c>
      <c r="AL345" s="1" t="str">
        <f ca="1">IFERROR(__xludf.DUMMYFUNCTION("""COMPUTED_VALUE"""),"")</f>
        <v/>
      </c>
      <c r="AM345" s="1" t="str">
        <f ca="1">IFERROR(__xludf.DUMMYFUNCTION("""COMPUTED_VALUE"""),"")</f>
        <v/>
      </c>
      <c r="AN345" s="1" t="str">
        <f ca="1">IFERROR(__xludf.DUMMYFUNCTION("""COMPUTED_VALUE"""),"")</f>
        <v/>
      </c>
      <c r="AO345" s="1" t="str">
        <f ca="1">IFERROR(__xludf.DUMMYFUNCTION("""COMPUTED_VALUE"""),"")</f>
        <v/>
      </c>
      <c r="AP345" s="1" t="str">
        <f ca="1">IFERROR(__xludf.DUMMYFUNCTION("""COMPUTED_VALUE"""),"")</f>
        <v/>
      </c>
      <c r="AQ345" s="1" t="str">
        <f ca="1">IFERROR(__xludf.DUMMYFUNCTION("""COMPUTED_VALUE"""),"")</f>
        <v/>
      </c>
      <c r="AR345" s="1" t="str">
        <f ca="1">IFERROR(__xludf.DUMMYFUNCTION("""COMPUTED_VALUE"""),"")</f>
        <v/>
      </c>
      <c r="AS345" s="1" t="str">
        <f ca="1">IFERROR(__xludf.DUMMYFUNCTION("""COMPUTED_VALUE"""),"")</f>
        <v/>
      </c>
      <c r="AT345" s="1" t="str">
        <f ca="1">IFERROR(__xludf.DUMMYFUNCTION("""COMPUTED_VALUE"""),"")</f>
        <v/>
      </c>
      <c r="AU345" s="1" t="str">
        <f ca="1">IFERROR(__xludf.DUMMYFUNCTION("""COMPUTED_VALUE"""),"")</f>
        <v/>
      </c>
      <c r="AV345" s="1" t="str">
        <f ca="1">IFERROR(__xludf.DUMMYFUNCTION("""COMPUTED_VALUE"""),"")</f>
        <v/>
      </c>
      <c r="AW345" s="1" t="str">
        <f ca="1">IFERROR(__xludf.DUMMYFUNCTION("""COMPUTED_VALUE"""),"")</f>
        <v/>
      </c>
      <c r="AX345" s="1" t="str">
        <f ca="1">IFERROR(__xludf.DUMMYFUNCTION("""COMPUTED_VALUE"""),"")</f>
        <v/>
      </c>
      <c r="AY345" s="1" t="str">
        <f ca="1">IFERROR(__xludf.DUMMYFUNCTION("""COMPUTED_VALUE"""),"")</f>
        <v/>
      </c>
      <c r="AZ345" s="1" t="str">
        <f ca="1">IFERROR(__xludf.DUMMYFUNCTION("""COMPUTED_VALUE"""),"")</f>
        <v/>
      </c>
      <c r="BA345" s="1" t="str">
        <f ca="1">IFERROR(__xludf.DUMMYFUNCTION("""COMPUTED_VALUE"""),"")</f>
        <v/>
      </c>
      <c r="BB345" s="1" t="str">
        <f ca="1">IFERROR(__xludf.DUMMYFUNCTION("""COMPUTED_VALUE"""),"")</f>
        <v/>
      </c>
      <c r="BC345" s="1" t="str">
        <f ca="1">IFERROR(__xludf.DUMMYFUNCTION("""COMPUTED_VALUE"""),"")</f>
        <v/>
      </c>
      <c r="BD345" s="1" t="str">
        <f ca="1">IFERROR(__xludf.DUMMYFUNCTION("""COMPUTED_VALUE"""),"")</f>
        <v/>
      </c>
    </row>
    <row r="346" spans="1:100" ht="13">
      <c r="A346" s="8" t="str">
        <f ca="1">IFERROR(__xludf.DUMMYFUNCTION("""COMPUTED_VALUE"""),"")</f>
        <v/>
      </c>
      <c r="B346" s="1" t="str">
        <f ca="1">IFERROR(__xludf.DUMMYFUNCTION("""COMPUTED_VALUE"""),"")</f>
        <v/>
      </c>
      <c r="C346" s="3" t="str">
        <f ca="1">IFERROR(__xludf.DUMMYFUNCTION("""COMPUTED_VALUE"""),"")</f>
        <v/>
      </c>
      <c r="D346" s="1" t="str">
        <f ca="1">IFERROR(__xludf.DUMMYFUNCTION("""COMPUTED_VALUE"""),"")</f>
        <v/>
      </c>
      <c r="E346" s="1" t="str">
        <f ca="1">IFERROR(__xludf.DUMMYFUNCTION("""COMPUTED_VALUE"""),"")</f>
        <v/>
      </c>
      <c r="F346" s="1" t="str">
        <f ca="1">IFERROR(__xludf.DUMMYFUNCTION("""COMPUTED_VALUE"""),"")</f>
        <v/>
      </c>
      <c r="G346" s="1" t="str">
        <f ca="1">IFERROR(__xludf.DUMMYFUNCTION("""COMPUTED_VALUE"""),"")</f>
        <v/>
      </c>
      <c r="H346" s="1" t="str">
        <f ca="1">IFERROR(__xludf.DUMMYFUNCTION("""COMPUTED_VALUE"""),"")</f>
        <v/>
      </c>
      <c r="I346" s="1" t="str">
        <f ca="1">IFERROR(__xludf.DUMMYFUNCTION("""COMPUTED_VALUE"""),"")</f>
        <v/>
      </c>
      <c r="J346" s="1" t="str">
        <f ca="1">IFERROR(__xludf.DUMMYFUNCTION("""COMPUTED_VALUE"""),"")</f>
        <v/>
      </c>
      <c r="K346" s="1" t="str">
        <f ca="1">IFERROR(__xludf.DUMMYFUNCTION("""COMPUTED_VALUE"""),"")</f>
        <v/>
      </c>
      <c r="L346" s="1" t="str">
        <f ca="1">IFERROR(__xludf.DUMMYFUNCTION("""COMPUTED_VALUE"""),"")</f>
        <v/>
      </c>
      <c r="M346" s="1" t="str">
        <f ca="1">IFERROR(__xludf.DUMMYFUNCTION("""COMPUTED_VALUE"""),"")</f>
        <v/>
      </c>
      <c r="N346" s="1" t="str">
        <f ca="1">IFERROR(__xludf.DUMMYFUNCTION("""COMPUTED_VALUE"""),"")</f>
        <v/>
      </c>
      <c r="O346" s="1" t="str">
        <f ca="1">IFERROR(__xludf.DUMMYFUNCTION("""COMPUTED_VALUE"""),"")</f>
        <v/>
      </c>
      <c r="P346" s="1" t="str">
        <f ca="1">IFERROR(__xludf.DUMMYFUNCTION("""COMPUTED_VALUE"""),"")</f>
        <v/>
      </c>
      <c r="Q346" s="1" t="str">
        <f ca="1">IFERROR(__xludf.DUMMYFUNCTION("""COMPUTED_VALUE"""),"")</f>
        <v/>
      </c>
      <c r="R346" s="1" t="str">
        <f ca="1">IFERROR(__xludf.DUMMYFUNCTION("""COMPUTED_VALUE"""),"")</f>
        <v/>
      </c>
      <c r="S346" s="1" t="str">
        <f ca="1">IFERROR(__xludf.DUMMYFUNCTION("""COMPUTED_VALUE"""),"")</f>
        <v/>
      </c>
      <c r="T346" s="1" t="str">
        <f ca="1">IFERROR(__xludf.DUMMYFUNCTION("""COMPUTED_VALUE"""),"")</f>
        <v/>
      </c>
      <c r="U346" s="1" t="str">
        <f ca="1">IFERROR(__xludf.DUMMYFUNCTION("""COMPUTED_VALUE"""),"")</f>
        <v/>
      </c>
      <c r="V346" s="1" t="str">
        <f ca="1">IFERROR(__xludf.DUMMYFUNCTION("""COMPUTED_VALUE"""),"")</f>
        <v/>
      </c>
      <c r="W346" s="1" t="str">
        <f ca="1">IFERROR(__xludf.DUMMYFUNCTION("""COMPUTED_VALUE"""),"")</f>
        <v/>
      </c>
      <c r="X346" s="1" t="str">
        <f ca="1">IFERROR(__xludf.DUMMYFUNCTION("""COMPUTED_VALUE"""),"")</f>
        <v/>
      </c>
      <c r="Y346" s="1" t="str">
        <f ca="1">IFERROR(__xludf.DUMMYFUNCTION("""COMPUTED_VALUE"""),"")</f>
        <v/>
      </c>
      <c r="Z346" s="1" t="str">
        <f ca="1">IFERROR(__xludf.DUMMYFUNCTION("""COMPUTED_VALUE"""),"")</f>
        <v/>
      </c>
      <c r="AA346" s="1" t="str">
        <f ca="1">IFERROR(__xludf.DUMMYFUNCTION("""COMPUTED_VALUE"""),"")</f>
        <v/>
      </c>
      <c r="AB346" s="1" t="str">
        <f ca="1">IFERROR(__xludf.DUMMYFUNCTION("""COMPUTED_VALUE"""),"")</f>
        <v/>
      </c>
      <c r="AC346" s="1" t="str">
        <f ca="1">IFERROR(__xludf.DUMMYFUNCTION("""COMPUTED_VALUE"""),"")</f>
        <v/>
      </c>
      <c r="AD346" s="1" t="str">
        <f ca="1">IFERROR(__xludf.DUMMYFUNCTION("""COMPUTED_VALUE"""),"")</f>
        <v/>
      </c>
      <c r="AE346" s="1" t="str">
        <f ca="1">IFERROR(__xludf.DUMMYFUNCTION("""COMPUTED_VALUE"""),"")</f>
        <v/>
      </c>
      <c r="AF346" s="1" t="str">
        <f ca="1">IFERROR(__xludf.DUMMYFUNCTION("""COMPUTED_VALUE"""),"")</f>
        <v/>
      </c>
      <c r="AG346" s="1" t="str">
        <f ca="1">IFERROR(__xludf.DUMMYFUNCTION("""COMPUTED_VALUE"""),"")</f>
        <v/>
      </c>
      <c r="AH346" s="1" t="str">
        <f ca="1">IFERROR(__xludf.DUMMYFUNCTION("""COMPUTED_VALUE"""),"")</f>
        <v/>
      </c>
      <c r="AI346" s="1" t="str">
        <f ca="1">IFERROR(__xludf.DUMMYFUNCTION("""COMPUTED_VALUE"""),"")</f>
        <v/>
      </c>
      <c r="AJ346" s="1" t="str">
        <f ca="1">IFERROR(__xludf.DUMMYFUNCTION("""COMPUTED_VALUE"""),"")</f>
        <v/>
      </c>
      <c r="AK346" s="1" t="str">
        <f ca="1">IFERROR(__xludf.DUMMYFUNCTION("""COMPUTED_VALUE"""),"")</f>
        <v/>
      </c>
      <c r="AL346" s="1" t="str">
        <f ca="1">IFERROR(__xludf.DUMMYFUNCTION("""COMPUTED_VALUE"""),"")</f>
        <v/>
      </c>
      <c r="AM346" s="1" t="str">
        <f ca="1">IFERROR(__xludf.DUMMYFUNCTION("""COMPUTED_VALUE"""),"")</f>
        <v/>
      </c>
      <c r="AN346" s="1" t="str">
        <f ca="1">IFERROR(__xludf.DUMMYFUNCTION("""COMPUTED_VALUE"""),"")</f>
        <v/>
      </c>
      <c r="AO346" s="1" t="str">
        <f ca="1">IFERROR(__xludf.DUMMYFUNCTION("""COMPUTED_VALUE"""),"")</f>
        <v/>
      </c>
      <c r="AP346" s="1" t="str">
        <f ca="1">IFERROR(__xludf.DUMMYFUNCTION("""COMPUTED_VALUE"""),"")</f>
        <v/>
      </c>
      <c r="AQ346" s="1" t="str">
        <f ca="1">IFERROR(__xludf.DUMMYFUNCTION("""COMPUTED_VALUE"""),"")</f>
        <v/>
      </c>
      <c r="AR346" s="1" t="str">
        <f ca="1">IFERROR(__xludf.DUMMYFUNCTION("""COMPUTED_VALUE"""),"")</f>
        <v/>
      </c>
      <c r="AS346" s="1" t="str">
        <f ca="1">IFERROR(__xludf.DUMMYFUNCTION("""COMPUTED_VALUE"""),"")</f>
        <v/>
      </c>
      <c r="AT346" s="1" t="str">
        <f ca="1">IFERROR(__xludf.DUMMYFUNCTION("""COMPUTED_VALUE"""),"")</f>
        <v/>
      </c>
      <c r="AU346" s="1" t="str">
        <f ca="1">IFERROR(__xludf.DUMMYFUNCTION("""COMPUTED_VALUE"""),"")</f>
        <v/>
      </c>
      <c r="AV346" s="1" t="str">
        <f ca="1">IFERROR(__xludf.DUMMYFUNCTION("""COMPUTED_VALUE"""),"")</f>
        <v/>
      </c>
      <c r="AW346" s="1" t="str">
        <f ca="1">IFERROR(__xludf.DUMMYFUNCTION("""COMPUTED_VALUE"""),"")</f>
        <v/>
      </c>
      <c r="AX346" s="1" t="str">
        <f ca="1">IFERROR(__xludf.DUMMYFUNCTION("""COMPUTED_VALUE"""),"")</f>
        <v/>
      </c>
      <c r="AY346" s="1" t="str">
        <f ca="1">IFERROR(__xludf.DUMMYFUNCTION("""COMPUTED_VALUE"""),"")</f>
        <v/>
      </c>
      <c r="AZ346" s="1" t="str">
        <f ca="1">IFERROR(__xludf.DUMMYFUNCTION("""COMPUTED_VALUE"""),"")</f>
        <v/>
      </c>
      <c r="BA346" s="1" t="str">
        <f ca="1">IFERROR(__xludf.DUMMYFUNCTION("""COMPUTED_VALUE"""),"")</f>
        <v/>
      </c>
      <c r="BB346" s="1" t="str">
        <f ca="1">IFERROR(__xludf.DUMMYFUNCTION("""COMPUTED_VALUE"""),"")</f>
        <v/>
      </c>
      <c r="BC346" s="1" t="str">
        <f ca="1">IFERROR(__xludf.DUMMYFUNCTION("""COMPUTED_VALUE"""),"")</f>
        <v/>
      </c>
      <c r="BD346" s="1" t="str">
        <f ca="1">IFERROR(__xludf.DUMMYFUNCTION("""COMPUTED_VALUE"""),"")</f>
        <v/>
      </c>
    </row>
    <row r="347" spans="1:100" ht="13">
      <c r="A347" s="8" t="str">
        <f ca="1">IFERROR(__xludf.DUMMYFUNCTION("""COMPUTED_VALUE"""),"")</f>
        <v/>
      </c>
      <c r="B347" s="1" t="str">
        <f ca="1">IFERROR(__xludf.DUMMYFUNCTION("""COMPUTED_VALUE"""),"")</f>
        <v/>
      </c>
      <c r="C347" s="3" t="str">
        <f ca="1">IFERROR(__xludf.DUMMYFUNCTION("""COMPUTED_VALUE"""),"")</f>
        <v/>
      </c>
      <c r="D347" s="1" t="str">
        <f ca="1">IFERROR(__xludf.DUMMYFUNCTION("""COMPUTED_VALUE"""),"")</f>
        <v/>
      </c>
      <c r="E347" s="1" t="str">
        <f ca="1">IFERROR(__xludf.DUMMYFUNCTION("""COMPUTED_VALUE"""),"")</f>
        <v/>
      </c>
      <c r="F347" s="1" t="str">
        <f ca="1">IFERROR(__xludf.DUMMYFUNCTION("""COMPUTED_VALUE"""),"")</f>
        <v/>
      </c>
      <c r="G347" s="1" t="str">
        <f ca="1">IFERROR(__xludf.DUMMYFUNCTION("""COMPUTED_VALUE"""),"")</f>
        <v/>
      </c>
      <c r="H347" s="1" t="str">
        <f ca="1">IFERROR(__xludf.DUMMYFUNCTION("""COMPUTED_VALUE"""),"")</f>
        <v/>
      </c>
      <c r="I347" s="1" t="str">
        <f ca="1">IFERROR(__xludf.DUMMYFUNCTION("""COMPUTED_VALUE"""),"")</f>
        <v/>
      </c>
      <c r="J347" s="1" t="str">
        <f ca="1">IFERROR(__xludf.DUMMYFUNCTION("""COMPUTED_VALUE"""),"")</f>
        <v/>
      </c>
      <c r="K347" s="1" t="str">
        <f ca="1">IFERROR(__xludf.DUMMYFUNCTION("""COMPUTED_VALUE"""),"")</f>
        <v/>
      </c>
      <c r="L347" s="1" t="str">
        <f ca="1">IFERROR(__xludf.DUMMYFUNCTION("""COMPUTED_VALUE"""),"")</f>
        <v/>
      </c>
      <c r="M347" s="1" t="str">
        <f ca="1">IFERROR(__xludf.DUMMYFUNCTION("""COMPUTED_VALUE"""),"")</f>
        <v/>
      </c>
      <c r="N347" s="1" t="str">
        <f ca="1">IFERROR(__xludf.DUMMYFUNCTION("""COMPUTED_VALUE"""),"")</f>
        <v/>
      </c>
      <c r="O347" s="1" t="str">
        <f ca="1">IFERROR(__xludf.DUMMYFUNCTION("""COMPUTED_VALUE"""),"")</f>
        <v/>
      </c>
      <c r="P347" s="1" t="str">
        <f ca="1">IFERROR(__xludf.DUMMYFUNCTION("""COMPUTED_VALUE"""),"")</f>
        <v/>
      </c>
      <c r="Q347" s="1" t="str">
        <f ca="1">IFERROR(__xludf.DUMMYFUNCTION("""COMPUTED_VALUE"""),"")</f>
        <v/>
      </c>
      <c r="R347" s="1" t="str">
        <f ca="1">IFERROR(__xludf.DUMMYFUNCTION("""COMPUTED_VALUE"""),"")</f>
        <v/>
      </c>
      <c r="S347" s="1" t="str">
        <f ca="1">IFERROR(__xludf.DUMMYFUNCTION("""COMPUTED_VALUE"""),"")</f>
        <v/>
      </c>
      <c r="T347" s="1" t="str">
        <f ca="1">IFERROR(__xludf.DUMMYFUNCTION("""COMPUTED_VALUE"""),"")</f>
        <v/>
      </c>
      <c r="U347" s="1" t="str">
        <f ca="1">IFERROR(__xludf.DUMMYFUNCTION("""COMPUTED_VALUE"""),"")</f>
        <v/>
      </c>
      <c r="V347" s="1" t="str">
        <f ca="1">IFERROR(__xludf.DUMMYFUNCTION("""COMPUTED_VALUE"""),"")</f>
        <v/>
      </c>
      <c r="W347" s="1" t="str">
        <f ca="1">IFERROR(__xludf.DUMMYFUNCTION("""COMPUTED_VALUE"""),"")</f>
        <v/>
      </c>
      <c r="X347" s="1" t="str">
        <f ca="1">IFERROR(__xludf.DUMMYFUNCTION("""COMPUTED_VALUE"""),"")</f>
        <v/>
      </c>
      <c r="Y347" s="1" t="str">
        <f ca="1">IFERROR(__xludf.DUMMYFUNCTION("""COMPUTED_VALUE"""),"")</f>
        <v/>
      </c>
      <c r="Z347" s="1" t="str">
        <f ca="1">IFERROR(__xludf.DUMMYFUNCTION("""COMPUTED_VALUE"""),"")</f>
        <v/>
      </c>
      <c r="AA347" s="1" t="str">
        <f ca="1">IFERROR(__xludf.DUMMYFUNCTION("""COMPUTED_VALUE"""),"")</f>
        <v/>
      </c>
      <c r="AB347" s="1" t="str">
        <f ca="1">IFERROR(__xludf.DUMMYFUNCTION("""COMPUTED_VALUE"""),"")</f>
        <v/>
      </c>
      <c r="AC347" s="1" t="str">
        <f ca="1">IFERROR(__xludf.DUMMYFUNCTION("""COMPUTED_VALUE"""),"")</f>
        <v/>
      </c>
      <c r="AD347" s="1" t="str">
        <f ca="1">IFERROR(__xludf.DUMMYFUNCTION("""COMPUTED_VALUE"""),"")</f>
        <v/>
      </c>
      <c r="AE347" s="1" t="str">
        <f ca="1">IFERROR(__xludf.DUMMYFUNCTION("""COMPUTED_VALUE"""),"")</f>
        <v/>
      </c>
      <c r="AF347" s="1" t="str">
        <f ca="1">IFERROR(__xludf.DUMMYFUNCTION("""COMPUTED_VALUE"""),"")</f>
        <v/>
      </c>
      <c r="AG347" s="1" t="str">
        <f ca="1">IFERROR(__xludf.DUMMYFUNCTION("""COMPUTED_VALUE"""),"")</f>
        <v/>
      </c>
      <c r="AH347" s="1" t="str">
        <f ca="1">IFERROR(__xludf.DUMMYFUNCTION("""COMPUTED_VALUE"""),"")</f>
        <v/>
      </c>
      <c r="AI347" s="1" t="str">
        <f ca="1">IFERROR(__xludf.DUMMYFUNCTION("""COMPUTED_VALUE"""),"")</f>
        <v/>
      </c>
      <c r="AJ347" s="1" t="str">
        <f ca="1">IFERROR(__xludf.DUMMYFUNCTION("""COMPUTED_VALUE"""),"")</f>
        <v/>
      </c>
      <c r="AK347" s="1" t="str">
        <f ca="1">IFERROR(__xludf.DUMMYFUNCTION("""COMPUTED_VALUE"""),"")</f>
        <v/>
      </c>
      <c r="AL347" s="1" t="str">
        <f ca="1">IFERROR(__xludf.DUMMYFUNCTION("""COMPUTED_VALUE"""),"")</f>
        <v/>
      </c>
      <c r="AM347" s="1" t="str">
        <f ca="1">IFERROR(__xludf.DUMMYFUNCTION("""COMPUTED_VALUE"""),"")</f>
        <v/>
      </c>
      <c r="AN347" s="1" t="str">
        <f ca="1">IFERROR(__xludf.DUMMYFUNCTION("""COMPUTED_VALUE"""),"")</f>
        <v/>
      </c>
      <c r="AO347" s="1" t="str">
        <f ca="1">IFERROR(__xludf.DUMMYFUNCTION("""COMPUTED_VALUE"""),"")</f>
        <v/>
      </c>
      <c r="AP347" s="1" t="str">
        <f ca="1">IFERROR(__xludf.DUMMYFUNCTION("""COMPUTED_VALUE"""),"")</f>
        <v/>
      </c>
      <c r="AQ347" s="1" t="str">
        <f ca="1">IFERROR(__xludf.DUMMYFUNCTION("""COMPUTED_VALUE"""),"")</f>
        <v/>
      </c>
      <c r="AR347" s="1" t="str">
        <f ca="1">IFERROR(__xludf.DUMMYFUNCTION("""COMPUTED_VALUE"""),"")</f>
        <v/>
      </c>
      <c r="AS347" s="1" t="str">
        <f ca="1">IFERROR(__xludf.DUMMYFUNCTION("""COMPUTED_VALUE"""),"")</f>
        <v/>
      </c>
      <c r="AT347" s="1" t="str">
        <f ca="1">IFERROR(__xludf.DUMMYFUNCTION("""COMPUTED_VALUE"""),"")</f>
        <v/>
      </c>
      <c r="AU347" s="1" t="str">
        <f ca="1">IFERROR(__xludf.DUMMYFUNCTION("""COMPUTED_VALUE"""),"")</f>
        <v/>
      </c>
      <c r="AV347" s="1" t="str">
        <f ca="1">IFERROR(__xludf.DUMMYFUNCTION("""COMPUTED_VALUE"""),"")</f>
        <v/>
      </c>
      <c r="AW347" s="1" t="str">
        <f ca="1">IFERROR(__xludf.DUMMYFUNCTION("""COMPUTED_VALUE"""),"")</f>
        <v/>
      </c>
      <c r="AX347" s="1" t="str">
        <f ca="1">IFERROR(__xludf.DUMMYFUNCTION("""COMPUTED_VALUE"""),"")</f>
        <v/>
      </c>
      <c r="AY347" s="1" t="str">
        <f ca="1">IFERROR(__xludf.DUMMYFUNCTION("""COMPUTED_VALUE"""),"")</f>
        <v/>
      </c>
      <c r="AZ347" s="1" t="str">
        <f ca="1">IFERROR(__xludf.DUMMYFUNCTION("""COMPUTED_VALUE"""),"")</f>
        <v/>
      </c>
      <c r="BA347" s="1" t="str">
        <f ca="1">IFERROR(__xludf.DUMMYFUNCTION("""COMPUTED_VALUE"""),"")</f>
        <v/>
      </c>
      <c r="BB347" s="1" t="str">
        <f ca="1">IFERROR(__xludf.DUMMYFUNCTION("""COMPUTED_VALUE"""),"")</f>
        <v/>
      </c>
      <c r="BC347" s="1" t="str">
        <f ca="1">IFERROR(__xludf.DUMMYFUNCTION("""COMPUTED_VALUE"""),"")</f>
        <v/>
      </c>
      <c r="BD347" s="1" t="str">
        <f ca="1">IFERROR(__xludf.DUMMYFUNCTION("""COMPUTED_VALUE"""),"")</f>
        <v/>
      </c>
    </row>
    <row r="348" spans="1:100" ht="13">
      <c r="A348" s="8" t="str">
        <f ca="1">IFERROR(__xludf.DUMMYFUNCTION("""COMPUTED_VALUE"""),"")</f>
        <v/>
      </c>
      <c r="B348" s="1" t="str">
        <f ca="1">IFERROR(__xludf.DUMMYFUNCTION("""COMPUTED_VALUE"""),"")</f>
        <v/>
      </c>
      <c r="C348" s="3" t="str">
        <f ca="1">IFERROR(__xludf.DUMMYFUNCTION("""COMPUTED_VALUE"""),"")</f>
        <v/>
      </c>
      <c r="D348" s="1" t="str">
        <f ca="1">IFERROR(__xludf.DUMMYFUNCTION("""COMPUTED_VALUE"""),"")</f>
        <v/>
      </c>
      <c r="E348" s="1" t="str">
        <f ca="1">IFERROR(__xludf.DUMMYFUNCTION("""COMPUTED_VALUE"""),"")</f>
        <v/>
      </c>
      <c r="F348" s="1" t="str">
        <f ca="1">IFERROR(__xludf.DUMMYFUNCTION("""COMPUTED_VALUE"""),"")</f>
        <v/>
      </c>
      <c r="G348" s="1" t="str">
        <f ca="1">IFERROR(__xludf.DUMMYFUNCTION("""COMPUTED_VALUE"""),"")</f>
        <v/>
      </c>
      <c r="H348" s="1" t="str">
        <f ca="1">IFERROR(__xludf.DUMMYFUNCTION("""COMPUTED_VALUE"""),"")</f>
        <v/>
      </c>
      <c r="I348" s="1" t="str">
        <f ca="1">IFERROR(__xludf.DUMMYFUNCTION("""COMPUTED_VALUE"""),"")</f>
        <v/>
      </c>
      <c r="J348" s="1" t="str">
        <f ca="1">IFERROR(__xludf.DUMMYFUNCTION("""COMPUTED_VALUE"""),"")</f>
        <v/>
      </c>
      <c r="K348" s="1" t="str">
        <f ca="1">IFERROR(__xludf.DUMMYFUNCTION("""COMPUTED_VALUE"""),"")</f>
        <v/>
      </c>
      <c r="L348" s="1" t="str">
        <f ca="1">IFERROR(__xludf.DUMMYFUNCTION("""COMPUTED_VALUE"""),"")</f>
        <v/>
      </c>
      <c r="M348" s="1" t="str">
        <f ca="1">IFERROR(__xludf.DUMMYFUNCTION("""COMPUTED_VALUE"""),"")</f>
        <v/>
      </c>
      <c r="N348" s="1" t="str">
        <f ca="1">IFERROR(__xludf.DUMMYFUNCTION("""COMPUTED_VALUE"""),"")</f>
        <v/>
      </c>
      <c r="O348" s="1" t="str">
        <f ca="1">IFERROR(__xludf.DUMMYFUNCTION("""COMPUTED_VALUE"""),"")</f>
        <v/>
      </c>
      <c r="P348" s="1" t="str">
        <f ca="1">IFERROR(__xludf.DUMMYFUNCTION("""COMPUTED_VALUE"""),"")</f>
        <v/>
      </c>
      <c r="Q348" s="1" t="str">
        <f ca="1">IFERROR(__xludf.DUMMYFUNCTION("""COMPUTED_VALUE"""),"")</f>
        <v/>
      </c>
      <c r="R348" s="1" t="str">
        <f ca="1">IFERROR(__xludf.DUMMYFUNCTION("""COMPUTED_VALUE"""),"")</f>
        <v/>
      </c>
      <c r="S348" s="1" t="str">
        <f ca="1">IFERROR(__xludf.DUMMYFUNCTION("""COMPUTED_VALUE"""),"")</f>
        <v/>
      </c>
      <c r="T348" s="1" t="str">
        <f ca="1">IFERROR(__xludf.DUMMYFUNCTION("""COMPUTED_VALUE"""),"")</f>
        <v/>
      </c>
      <c r="U348" s="1" t="str">
        <f ca="1">IFERROR(__xludf.DUMMYFUNCTION("""COMPUTED_VALUE"""),"")</f>
        <v/>
      </c>
      <c r="V348" s="1" t="str">
        <f ca="1">IFERROR(__xludf.DUMMYFUNCTION("""COMPUTED_VALUE"""),"")</f>
        <v/>
      </c>
      <c r="W348" s="1" t="str">
        <f ca="1">IFERROR(__xludf.DUMMYFUNCTION("""COMPUTED_VALUE"""),"")</f>
        <v/>
      </c>
      <c r="X348" s="1" t="str">
        <f ca="1">IFERROR(__xludf.DUMMYFUNCTION("""COMPUTED_VALUE"""),"")</f>
        <v/>
      </c>
      <c r="Y348" s="1" t="str">
        <f ca="1">IFERROR(__xludf.DUMMYFUNCTION("""COMPUTED_VALUE"""),"")</f>
        <v/>
      </c>
      <c r="Z348" s="1" t="str">
        <f ca="1">IFERROR(__xludf.DUMMYFUNCTION("""COMPUTED_VALUE"""),"")</f>
        <v/>
      </c>
      <c r="AA348" s="1" t="str">
        <f ca="1">IFERROR(__xludf.DUMMYFUNCTION("""COMPUTED_VALUE"""),"")</f>
        <v/>
      </c>
      <c r="AB348" s="1" t="str">
        <f ca="1">IFERROR(__xludf.DUMMYFUNCTION("""COMPUTED_VALUE"""),"")</f>
        <v/>
      </c>
      <c r="AC348" s="1" t="str">
        <f ca="1">IFERROR(__xludf.DUMMYFUNCTION("""COMPUTED_VALUE"""),"")</f>
        <v/>
      </c>
      <c r="AD348" s="1" t="str">
        <f ca="1">IFERROR(__xludf.DUMMYFUNCTION("""COMPUTED_VALUE"""),"")</f>
        <v/>
      </c>
      <c r="AE348" s="1" t="str">
        <f ca="1">IFERROR(__xludf.DUMMYFUNCTION("""COMPUTED_VALUE"""),"")</f>
        <v/>
      </c>
      <c r="AF348" s="1" t="str">
        <f ca="1">IFERROR(__xludf.DUMMYFUNCTION("""COMPUTED_VALUE"""),"")</f>
        <v/>
      </c>
      <c r="AG348" s="1" t="str">
        <f ca="1">IFERROR(__xludf.DUMMYFUNCTION("""COMPUTED_VALUE"""),"")</f>
        <v/>
      </c>
      <c r="AH348" s="1" t="str">
        <f ca="1">IFERROR(__xludf.DUMMYFUNCTION("""COMPUTED_VALUE"""),"")</f>
        <v/>
      </c>
      <c r="AI348" s="1" t="str">
        <f ca="1">IFERROR(__xludf.DUMMYFUNCTION("""COMPUTED_VALUE"""),"")</f>
        <v/>
      </c>
      <c r="AJ348" s="1" t="str">
        <f ca="1">IFERROR(__xludf.DUMMYFUNCTION("""COMPUTED_VALUE"""),"")</f>
        <v/>
      </c>
      <c r="AK348" s="1" t="str">
        <f ca="1">IFERROR(__xludf.DUMMYFUNCTION("""COMPUTED_VALUE"""),"")</f>
        <v/>
      </c>
      <c r="AL348" s="1" t="str">
        <f ca="1">IFERROR(__xludf.DUMMYFUNCTION("""COMPUTED_VALUE"""),"")</f>
        <v/>
      </c>
      <c r="AM348" s="1" t="str">
        <f ca="1">IFERROR(__xludf.DUMMYFUNCTION("""COMPUTED_VALUE"""),"")</f>
        <v/>
      </c>
      <c r="AN348" s="1" t="str">
        <f ca="1">IFERROR(__xludf.DUMMYFUNCTION("""COMPUTED_VALUE"""),"")</f>
        <v/>
      </c>
      <c r="AO348" s="1" t="str">
        <f ca="1">IFERROR(__xludf.DUMMYFUNCTION("""COMPUTED_VALUE"""),"")</f>
        <v/>
      </c>
      <c r="AP348" s="1" t="str">
        <f ca="1">IFERROR(__xludf.DUMMYFUNCTION("""COMPUTED_VALUE"""),"")</f>
        <v/>
      </c>
      <c r="AQ348" s="1" t="str">
        <f ca="1">IFERROR(__xludf.DUMMYFUNCTION("""COMPUTED_VALUE"""),"")</f>
        <v/>
      </c>
      <c r="AR348" s="1" t="str">
        <f ca="1">IFERROR(__xludf.DUMMYFUNCTION("""COMPUTED_VALUE"""),"")</f>
        <v/>
      </c>
      <c r="AS348" s="1" t="str">
        <f ca="1">IFERROR(__xludf.DUMMYFUNCTION("""COMPUTED_VALUE"""),"")</f>
        <v/>
      </c>
      <c r="AT348" s="1" t="str">
        <f ca="1">IFERROR(__xludf.DUMMYFUNCTION("""COMPUTED_VALUE"""),"")</f>
        <v/>
      </c>
      <c r="AU348" s="1" t="str">
        <f ca="1">IFERROR(__xludf.DUMMYFUNCTION("""COMPUTED_VALUE"""),"")</f>
        <v/>
      </c>
      <c r="AV348" s="1" t="str">
        <f ca="1">IFERROR(__xludf.DUMMYFUNCTION("""COMPUTED_VALUE"""),"")</f>
        <v/>
      </c>
      <c r="AW348" s="1" t="str">
        <f ca="1">IFERROR(__xludf.DUMMYFUNCTION("""COMPUTED_VALUE"""),"")</f>
        <v/>
      </c>
      <c r="AX348" s="1" t="str">
        <f ca="1">IFERROR(__xludf.DUMMYFUNCTION("""COMPUTED_VALUE"""),"")</f>
        <v/>
      </c>
      <c r="AY348" s="1" t="str">
        <f ca="1">IFERROR(__xludf.DUMMYFUNCTION("""COMPUTED_VALUE"""),"")</f>
        <v/>
      </c>
      <c r="AZ348" s="1" t="str">
        <f ca="1">IFERROR(__xludf.DUMMYFUNCTION("""COMPUTED_VALUE"""),"")</f>
        <v/>
      </c>
      <c r="BA348" s="1" t="str">
        <f ca="1">IFERROR(__xludf.DUMMYFUNCTION("""COMPUTED_VALUE"""),"")</f>
        <v/>
      </c>
      <c r="BB348" s="1" t="str">
        <f ca="1">IFERROR(__xludf.DUMMYFUNCTION("""COMPUTED_VALUE"""),"")</f>
        <v/>
      </c>
      <c r="BC348" s="1" t="str">
        <f ca="1">IFERROR(__xludf.DUMMYFUNCTION("""COMPUTED_VALUE"""),"")</f>
        <v/>
      </c>
      <c r="BD348" s="1" t="str">
        <f ca="1">IFERROR(__xludf.DUMMYFUNCTION("""COMPUTED_VALUE"""),"")</f>
        <v/>
      </c>
    </row>
    <row r="349" spans="1:100" ht="13">
      <c r="A349" s="8" t="str">
        <f ca="1">IFERROR(__xludf.DUMMYFUNCTION("""COMPUTED_VALUE"""),"")</f>
        <v/>
      </c>
      <c r="B349" s="1" t="str">
        <f ca="1">IFERROR(__xludf.DUMMYFUNCTION("""COMPUTED_VALUE"""),"")</f>
        <v/>
      </c>
      <c r="C349" s="3" t="str">
        <f ca="1">IFERROR(__xludf.DUMMYFUNCTION("""COMPUTED_VALUE"""),"")</f>
        <v/>
      </c>
      <c r="D349" s="1" t="str">
        <f ca="1">IFERROR(__xludf.DUMMYFUNCTION("""COMPUTED_VALUE"""),"")</f>
        <v/>
      </c>
      <c r="E349" s="1" t="str">
        <f ca="1">IFERROR(__xludf.DUMMYFUNCTION("""COMPUTED_VALUE"""),"")</f>
        <v/>
      </c>
      <c r="F349" s="1" t="str">
        <f ca="1">IFERROR(__xludf.DUMMYFUNCTION("""COMPUTED_VALUE"""),"")</f>
        <v/>
      </c>
      <c r="G349" s="1" t="str">
        <f ca="1">IFERROR(__xludf.DUMMYFUNCTION("""COMPUTED_VALUE"""),"")</f>
        <v/>
      </c>
      <c r="H349" s="1" t="str">
        <f ca="1">IFERROR(__xludf.DUMMYFUNCTION("""COMPUTED_VALUE"""),"")</f>
        <v/>
      </c>
      <c r="I349" s="1" t="str">
        <f ca="1">IFERROR(__xludf.DUMMYFUNCTION("""COMPUTED_VALUE"""),"")</f>
        <v/>
      </c>
      <c r="J349" s="1" t="str">
        <f ca="1">IFERROR(__xludf.DUMMYFUNCTION("""COMPUTED_VALUE"""),"")</f>
        <v/>
      </c>
      <c r="K349" s="1" t="str">
        <f ca="1">IFERROR(__xludf.DUMMYFUNCTION("""COMPUTED_VALUE"""),"")</f>
        <v/>
      </c>
      <c r="L349" s="1" t="str">
        <f ca="1">IFERROR(__xludf.DUMMYFUNCTION("""COMPUTED_VALUE"""),"")</f>
        <v/>
      </c>
      <c r="M349" s="1" t="str">
        <f ca="1">IFERROR(__xludf.DUMMYFUNCTION("""COMPUTED_VALUE"""),"")</f>
        <v/>
      </c>
      <c r="N349" s="1" t="str">
        <f ca="1">IFERROR(__xludf.DUMMYFUNCTION("""COMPUTED_VALUE"""),"")</f>
        <v/>
      </c>
      <c r="O349" s="1" t="str">
        <f ca="1">IFERROR(__xludf.DUMMYFUNCTION("""COMPUTED_VALUE"""),"")</f>
        <v/>
      </c>
      <c r="P349" s="1" t="str">
        <f ca="1">IFERROR(__xludf.DUMMYFUNCTION("""COMPUTED_VALUE"""),"")</f>
        <v/>
      </c>
      <c r="Q349" s="1" t="str">
        <f ca="1">IFERROR(__xludf.DUMMYFUNCTION("""COMPUTED_VALUE"""),"")</f>
        <v/>
      </c>
      <c r="R349" s="1" t="str">
        <f ca="1">IFERROR(__xludf.DUMMYFUNCTION("""COMPUTED_VALUE"""),"")</f>
        <v/>
      </c>
      <c r="S349" s="1" t="str">
        <f ca="1">IFERROR(__xludf.DUMMYFUNCTION("""COMPUTED_VALUE"""),"")</f>
        <v/>
      </c>
      <c r="T349" s="1" t="str">
        <f ca="1">IFERROR(__xludf.DUMMYFUNCTION("""COMPUTED_VALUE"""),"")</f>
        <v/>
      </c>
      <c r="U349" s="1" t="str">
        <f ca="1">IFERROR(__xludf.DUMMYFUNCTION("""COMPUTED_VALUE"""),"")</f>
        <v/>
      </c>
      <c r="V349" s="1" t="str">
        <f ca="1">IFERROR(__xludf.DUMMYFUNCTION("""COMPUTED_VALUE"""),"")</f>
        <v/>
      </c>
      <c r="W349" s="1" t="str">
        <f ca="1">IFERROR(__xludf.DUMMYFUNCTION("""COMPUTED_VALUE"""),"")</f>
        <v/>
      </c>
      <c r="X349" s="1" t="str">
        <f ca="1">IFERROR(__xludf.DUMMYFUNCTION("""COMPUTED_VALUE"""),"")</f>
        <v/>
      </c>
      <c r="Y349" s="1" t="str">
        <f ca="1">IFERROR(__xludf.DUMMYFUNCTION("""COMPUTED_VALUE"""),"")</f>
        <v/>
      </c>
      <c r="Z349" s="1" t="str">
        <f ca="1">IFERROR(__xludf.DUMMYFUNCTION("""COMPUTED_VALUE"""),"")</f>
        <v/>
      </c>
      <c r="AA349" s="1" t="str">
        <f ca="1">IFERROR(__xludf.DUMMYFUNCTION("""COMPUTED_VALUE"""),"")</f>
        <v/>
      </c>
      <c r="AB349" s="1" t="str">
        <f ca="1">IFERROR(__xludf.DUMMYFUNCTION("""COMPUTED_VALUE"""),"")</f>
        <v/>
      </c>
      <c r="AC349" s="1" t="str">
        <f ca="1">IFERROR(__xludf.DUMMYFUNCTION("""COMPUTED_VALUE"""),"")</f>
        <v/>
      </c>
      <c r="AD349" s="1" t="str">
        <f ca="1">IFERROR(__xludf.DUMMYFUNCTION("""COMPUTED_VALUE"""),"")</f>
        <v/>
      </c>
      <c r="AE349" s="1" t="str">
        <f ca="1">IFERROR(__xludf.DUMMYFUNCTION("""COMPUTED_VALUE"""),"")</f>
        <v/>
      </c>
      <c r="AF349" s="1" t="str">
        <f ca="1">IFERROR(__xludf.DUMMYFUNCTION("""COMPUTED_VALUE"""),"")</f>
        <v/>
      </c>
      <c r="AG349" s="1" t="str">
        <f ca="1">IFERROR(__xludf.DUMMYFUNCTION("""COMPUTED_VALUE"""),"")</f>
        <v/>
      </c>
      <c r="AH349" s="1" t="str">
        <f ca="1">IFERROR(__xludf.DUMMYFUNCTION("""COMPUTED_VALUE"""),"")</f>
        <v/>
      </c>
      <c r="AI349" s="1" t="str">
        <f ca="1">IFERROR(__xludf.DUMMYFUNCTION("""COMPUTED_VALUE"""),"")</f>
        <v/>
      </c>
      <c r="AJ349" s="1" t="str">
        <f ca="1">IFERROR(__xludf.DUMMYFUNCTION("""COMPUTED_VALUE"""),"")</f>
        <v/>
      </c>
      <c r="AK349" s="1" t="str">
        <f ca="1">IFERROR(__xludf.DUMMYFUNCTION("""COMPUTED_VALUE"""),"")</f>
        <v/>
      </c>
      <c r="AL349" s="1" t="str">
        <f ca="1">IFERROR(__xludf.DUMMYFUNCTION("""COMPUTED_VALUE"""),"")</f>
        <v/>
      </c>
      <c r="AM349" s="1" t="str">
        <f ca="1">IFERROR(__xludf.DUMMYFUNCTION("""COMPUTED_VALUE"""),"")</f>
        <v/>
      </c>
      <c r="AN349" s="1" t="str">
        <f ca="1">IFERROR(__xludf.DUMMYFUNCTION("""COMPUTED_VALUE"""),"")</f>
        <v/>
      </c>
      <c r="AO349" s="1" t="str">
        <f ca="1">IFERROR(__xludf.DUMMYFUNCTION("""COMPUTED_VALUE"""),"")</f>
        <v/>
      </c>
      <c r="AP349" s="1" t="str">
        <f ca="1">IFERROR(__xludf.DUMMYFUNCTION("""COMPUTED_VALUE"""),"")</f>
        <v/>
      </c>
      <c r="AQ349" s="1" t="str">
        <f ca="1">IFERROR(__xludf.DUMMYFUNCTION("""COMPUTED_VALUE"""),"")</f>
        <v/>
      </c>
      <c r="AR349" s="1" t="str">
        <f ca="1">IFERROR(__xludf.DUMMYFUNCTION("""COMPUTED_VALUE"""),"")</f>
        <v/>
      </c>
      <c r="AS349" s="1" t="str">
        <f ca="1">IFERROR(__xludf.DUMMYFUNCTION("""COMPUTED_VALUE"""),"")</f>
        <v/>
      </c>
      <c r="AT349" s="1" t="str">
        <f ca="1">IFERROR(__xludf.DUMMYFUNCTION("""COMPUTED_VALUE"""),"")</f>
        <v/>
      </c>
      <c r="AU349" s="1" t="str">
        <f ca="1">IFERROR(__xludf.DUMMYFUNCTION("""COMPUTED_VALUE"""),"")</f>
        <v/>
      </c>
      <c r="AV349" s="1" t="str">
        <f ca="1">IFERROR(__xludf.DUMMYFUNCTION("""COMPUTED_VALUE"""),"")</f>
        <v/>
      </c>
      <c r="AW349" s="1" t="str">
        <f ca="1">IFERROR(__xludf.DUMMYFUNCTION("""COMPUTED_VALUE"""),"")</f>
        <v/>
      </c>
      <c r="AX349" s="1" t="str">
        <f ca="1">IFERROR(__xludf.DUMMYFUNCTION("""COMPUTED_VALUE"""),"")</f>
        <v/>
      </c>
      <c r="AY349" s="1" t="str">
        <f ca="1">IFERROR(__xludf.DUMMYFUNCTION("""COMPUTED_VALUE"""),"")</f>
        <v/>
      </c>
      <c r="AZ349" s="1" t="str">
        <f ca="1">IFERROR(__xludf.DUMMYFUNCTION("""COMPUTED_VALUE"""),"")</f>
        <v/>
      </c>
      <c r="BA349" s="1" t="str">
        <f ca="1">IFERROR(__xludf.DUMMYFUNCTION("""COMPUTED_VALUE"""),"")</f>
        <v/>
      </c>
      <c r="BB349" s="1" t="str">
        <f ca="1">IFERROR(__xludf.DUMMYFUNCTION("""COMPUTED_VALUE"""),"")</f>
        <v/>
      </c>
      <c r="BC349" s="1" t="str">
        <f ca="1">IFERROR(__xludf.DUMMYFUNCTION("""COMPUTED_VALUE"""),"")</f>
        <v/>
      </c>
      <c r="BD349" s="1" t="str">
        <f ca="1">IFERROR(__xludf.DUMMYFUNCTION("""COMPUTED_VALUE"""),"")</f>
        <v/>
      </c>
    </row>
    <row r="350" spans="1:100" ht="13">
      <c r="A350" s="8" t="str">
        <f ca="1">IFERROR(__xludf.DUMMYFUNCTION("""COMPUTED_VALUE"""),"")</f>
        <v/>
      </c>
      <c r="B350" s="1" t="str">
        <f ca="1">IFERROR(__xludf.DUMMYFUNCTION("""COMPUTED_VALUE"""),"")</f>
        <v/>
      </c>
      <c r="C350" s="3" t="str">
        <f ca="1">IFERROR(__xludf.DUMMYFUNCTION("""COMPUTED_VALUE"""),"")</f>
        <v/>
      </c>
      <c r="D350" s="1" t="str">
        <f ca="1">IFERROR(__xludf.DUMMYFUNCTION("""COMPUTED_VALUE"""),"")</f>
        <v/>
      </c>
      <c r="E350" s="1" t="str">
        <f ca="1">IFERROR(__xludf.DUMMYFUNCTION("""COMPUTED_VALUE"""),"")</f>
        <v/>
      </c>
      <c r="F350" s="1" t="str">
        <f ca="1">IFERROR(__xludf.DUMMYFUNCTION("""COMPUTED_VALUE"""),"")</f>
        <v/>
      </c>
      <c r="G350" s="1" t="str">
        <f ca="1">IFERROR(__xludf.DUMMYFUNCTION("""COMPUTED_VALUE"""),"")</f>
        <v/>
      </c>
      <c r="H350" s="1" t="str">
        <f ca="1">IFERROR(__xludf.DUMMYFUNCTION("""COMPUTED_VALUE"""),"")</f>
        <v/>
      </c>
      <c r="I350" s="1" t="str">
        <f ca="1">IFERROR(__xludf.DUMMYFUNCTION("""COMPUTED_VALUE"""),"")</f>
        <v/>
      </c>
      <c r="J350" s="1" t="str">
        <f ca="1">IFERROR(__xludf.DUMMYFUNCTION("""COMPUTED_VALUE"""),"")</f>
        <v/>
      </c>
      <c r="K350" s="1" t="str">
        <f ca="1">IFERROR(__xludf.DUMMYFUNCTION("""COMPUTED_VALUE"""),"")</f>
        <v/>
      </c>
      <c r="L350" s="1" t="str">
        <f ca="1">IFERROR(__xludf.DUMMYFUNCTION("""COMPUTED_VALUE"""),"")</f>
        <v/>
      </c>
      <c r="M350" s="1" t="str">
        <f ca="1">IFERROR(__xludf.DUMMYFUNCTION("""COMPUTED_VALUE"""),"")</f>
        <v/>
      </c>
      <c r="N350" s="1" t="str">
        <f ca="1">IFERROR(__xludf.DUMMYFUNCTION("""COMPUTED_VALUE"""),"")</f>
        <v/>
      </c>
      <c r="O350" s="1" t="str">
        <f ca="1">IFERROR(__xludf.DUMMYFUNCTION("""COMPUTED_VALUE"""),"")</f>
        <v/>
      </c>
      <c r="P350" s="1" t="str">
        <f ca="1">IFERROR(__xludf.DUMMYFUNCTION("""COMPUTED_VALUE"""),"")</f>
        <v/>
      </c>
      <c r="Q350" s="1" t="str">
        <f ca="1">IFERROR(__xludf.DUMMYFUNCTION("""COMPUTED_VALUE"""),"")</f>
        <v/>
      </c>
      <c r="R350" s="1" t="str">
        <f ca="1">IFERROR(__xludf.DUMMYFUNCTION("""COMPUTED_VALUE"""),"")</f>
        <v/>
      </c>
      <c r="S350" s="1" t="str">
        <f ca="1">IFERROR(__xludf.DUMMYFUNCTION("""COMPUTED_VALUE"""),"")</f>
        <v/>
      </c>
      <c r="T350" s="1" t="str">
        <f ca="1">IFERROR(__xludf.DUMMYFUNCTION("""COMPUTED_VALUE"""),"")</f>
        <v/>
      </c>
      <c r="U350" s="1" t="str">
        <f ca="1">IFERROR(__xludf.DUMMYFUNCTION("""COMPUTED_VALUE"""),"")</f>
        <v/>
      </c>
      <c r="V350" s="1" t="str">
        <f ca="1">IFERROR(__xludf.DUMMYFUNCTION("""COMPUTED_VALUE"""),"")</f>
        <v/>
      </c>
      <c r="W350" s="1" t="str">
        <f ca="1">IFERROR(__xludf.DUMMYFUNCTION("""COMPUTED_VALUE"""),"")</f>
        <v/>
      </c>
      <c r="X350" s="1" t="str">
        <f ca="1">IFERROR(__xludf.DUMMYFUNCTION("""COMPUTED_VALUE"""),"")</f>
        <v/>
      </c>
      <c r="Y350" s="1" t="str">
        <f ca="1">IFERROR(__xludf.DUMMYFUNCTION("""COMPUTED_VALUE"""),"")</f>
        <v/>
      </c>
      <c r="Z350" s="1" t="str">
        <f ca="1">IFERROR(__xludf.DUMMYFUNCTION("""COMPUTED_VALUE"""),"")</f>
        <v/>
      </c>
      <c r="AA350" s="1" t="str">
        <f ca="1">IFERROR(__xludf.DUMMYFUNCTION("""COMPUTED_VALUE"""),"")</f>
        <v/>
      </c>
      <c r="AB350" s="1" t="str">
        <f ca="1">IFERROR(__xludf.DUMMYFUNCTION("""COMPUTED_VALUE"""),"")</f>
        <v/>
      </c>
      <c r="AC350" s="1" t="str">
        <f ca="1">IFERROR(__xludf.DUMMYFUNCTION("""COMPUTED_VALUE"""),"")</f>
        <v/>
      </c>
      <c r="AD350" s="1" t="str">
        <f ca="1">IFERROR(__xludf.DUMMYFUNCTION("""COMPUTED_VALUE"""),"")</f>
        <v/>
      </c>
      <c r="AE350" s="1" t="str">
        <f ca="1">IFERROR(__xludf.DUMMYFUNCTION("""COMPUTED_VALUE"""),"")</f>
        <v/>
      </c>
      <c r="AF350" s="1" t="str">
        <f ca="1">IFERROR(__xludf.DUMMYFUNCTION("""COMPUTED_VALUE"""),"")</f>
        <v/>
      </c>
      <c r="AG350" s="1" t="str">
        <f ca="1">IFERROR(__xludf.DUMMYFUNCTION("""COMPUTED_VALUE"""),"")</f>
        <v/>
      </c>
      <c r="AH350" s="1" t="str">
        <f ca="1">IFERROR(__xludf.DUMMYFUNCTION("""COMPUTED_VALUE"""),"")</f>
        <v/>
      </c>
      <c r="AI350" s="1" t="str">
        <f ca="1">IFERROR(__xludf.DUMMYFUNCTION("""COMPUTED_VALUE"""),"")</f>
        <v/>
      </c>
      <c r="AJ350" s="1" t="str">
        <f ca="1">IFERROR(__xludf.DUMMYFUNCTION("""COMPUTED_VALUE"""),"")</f>
        <v/>
      </c>
      <c r="AK350" s="1" t="str">
        <f ca="1">IFERROR(__xludf.DUMMYFUNCTION("""COMPUTED_VALUE"""),"")</f>
        <v/>
      </c>
      <c r="AL350" s="1" t="str">
        <f ca="1">IFERROR(__xludf.DUMMYFUNCTION("""COMPUTED_VALUE"""),"")</f>
        <v/>
      </c>
      <c r="AM350" s="1" t="str">
        <f ca="1">IFERROR(__xludf.DUMMYFUNCTION("""COMPUTED_VALUE"""),"")</f>
        <v/>
      </c>
      <c r="AN350" s="1" t="str">
        <f ca="1">IFERROR(__xludf.DUMMYFUNCTION("""COMPUTED_VALUE"""),"")</f>
        <v/>
      </c>
      <c r="AO350" s="1" t="str">
        <f ca="1">IFERROR(__xludf.DUMMYFUNCTION("""COMPUTED_VALUE"""),"")</f>
        <v/>
      </c>
      <c r="AP350" s="1" t="str">
        <f ca="1">IFERROR(__xludf.DUMMYFUNCTION("""COMPUTED_VALUE"""),"")</f>
        <v/>
      </c>
      <c r="AQ350" s="1" t="str">
        <f ca="1">IFERROR(__xludf.DUMMYFUNCTION("""COMPUTED_VALUE"""),"")</f>
        <v/>
      </c>
      <c r="AR350" s="1" t="str">
        <f ca="1">IFERROR(__xludf.DUMMYFUNCTION("""COMPUTED_VALUE"""),"")</f>
        <v/>
      </c>
      <c r="AS350" s="1" t="str">
        <f ca="1">IFERROR(__xludf.DUMMYFUNCTION("""COMPUTED_VALUE"""),"")</f>
        <v/>
      </c>
      <c r="AT350" s="1" t="str">
        <f ca="1">IFERROR(__xludf.DUMMYFUNCTION("""COMPUTED_VALUE"""),"")</f>
        <v/>
      </c>
      <c r="AU350" s="1" t="str">
        <f ca="1">IFERROR(__xludf.DUMMYFUNCTION("""COMPUTED_VALUE"""),"")</f>
        <v/>
      </c>
      <c r="AV350" s="1" t="str">
        <f ca="1">IFERROR(__xludf.DUMMYFUNCTION("""COMPUTED_VALUE"""),"")</f>
        <v/>
      </c>
      <c r="AW350" s="1" t="str">
        <f ca="1">IFERROR(__xludf.DUMMYFUNCTION("""COMPUTED_VALUE"""),"")</f>
        <v/>
      </c>
      <c r="AX350" s="1" t="str">
        <f ca="1">IFERROR(__xludf.DUMMYFUNCTION("""COMPUTED_VALUE"""),"")</f>
        <v/>
      </c>
      <c r="AY350" s="1" t="str">
        <f ca="1">IFERROR(__xludf.DUMMYFUNCTION("""COMPUTED_VALUE"""),"")</f>
        <v/>
      </c>
      <c r="AZ350" s="1" t="str">
        <f ca="1">IFERROR(__xludf.DUMMYFUNCTION("""COMPUTED_VALUE"""),"")</f>
        <v/>
      </c>
      <c r="BA350" s="1" t="str">
        <f ca="1">IFERROR(__xludf.DUMMYFUNCTION("""COMPUTED_VALUE"""),"")</f>
        <v/>
      </c>
      <c r="BB350" s="1" t="str">
        <f ca="1">IFERROR(__xludf.DUMMYFUNCTION("""COMPUTED_VALUE"""),"")</f>
        <v/>
      </c>
      <c r="BC350" s="1" t="str">
        <f ca="1">IFERROR(__xludf.DUMMYFUNCTION("""COMPUTED_VALUE"""),"")</f>
        <v/>
      </c>
      <c r="BD350" s="1" t="str">
        <f ca="1">IFERROR(__xludf.DUMMYFUNCTION("""COMPUTED_VALUE"""),"")</f>
        <v/>
      </c>
    </row>
    <row r="351" spans="1:100" ht="13">
      <c r="A351" s="8" t="str">
        <f ca="1">IFERROR(__xludf.DUMMYFUNCTION("""COMPUTED_VALUE"""),"")</f>
        <v/>
      </c>
      <c r="B351" s="1" t="str">
        <f ca="1">IFERROR(__xludf.DUMMYFUNCTION("""COMPUTED_VALUE"""),"")</f>
        <v/>
      </c>
      <c r="C351" s="3" t="str">
        <f ca="1">IFERROR(__xludf.DUMMYFUNCTION("""COMPUTED_VALUE"""),"")</f>
        <v/>
      </c>
      <c r="D351" s="1" t="str">
        <f ca="1">IFERROR(__xludf.DUMMYFUNCTION("""COMPUTED_VALUE"""),"")</f>
        <v/>
      </c>
      <c r="E351" s="1" t="str">
        <f ca="1">IFERROR(__xludf.DUMMYFUNCTION("""COMPUTED_VALUE"""),"")</f>
        <v/>
      </c>
      <c r="F351" s="1" t="str">
        <f ca="1">IFERROR(__xludf.DUMMYFUNCTION("""COMPUTED_VALUE"""),"")</f>
        <v/>
      </c>
      <c r="G351" s="1" t="str">
        <f ca="1">IFERROR(__xludf.DUMMYFUNCTION("""COMPUTED_VALUE"""),"")</f>
        <v/>
      </c>
      <c r="H351" s="1" t="str">
        <f ca="1">IFERROR(__xludf.DUMMYFUNCTION("""COMPUTED_VALUE"""),"")</f>
        <v/>
      </c>
      <c r="I351" s="1" t="str">
        <f ca="1">IFERROR(__xludf.DUMMYFUNCTION("""COMPUTED_VALUE"""),"")</f>
        <v/>
      </c>
      <c r="J351" s="1" t="str">
        <f ca="1">IFERROR(__xludf.DUMMYFUNCTION("""COMPUTED_VALUE"""),"")</f>
        <v/>
      </c>
      <c r="K351" s="1" t="str">
        <f ca="1">IFERROR(__xludf.DUMMYFUNCTION("""COMPUTED_VALUE"""),"")</f>
        <v/>
      </c>
      <c r="L351" s="1" t="str">
        <f ca="1">IFERROR(__xludf.DUMMYFUNCTION("""COMPUTED_VALUE"""),"")</f>
        <v/>
      </c>
      <c r="M351" s="1" t="str">
        <f ca="1">IFERROR(__xludf.DUMMYFUNCTION("""COMPUTED_VALUE"""),"")</f>
        <v/>
      </c>
      <c r="N351" s="1" t="str">
        <f ca="1">IFERROR(__xludf.DUMMYFUNCTION("""COMPUTED_VALUE"""),"")</f>
        <v/>
      </c>
      <c r="O351" s="1" t="str">
        <f ca="1">IFERROR(__xludf.DUMMYFUNCTION("""COMPUTED_VALUE"""),"")</f>
        <v/>
      </c>
      <c r="P351" s="1" t="str">
        <f ca="1">IFERROR(__xludf.DUMMYFUNCTION("""COMPUTED_VALUE"""),"")</f>
        <v/>
      </c>
      <c r="Q351" s="1" t="str">
        <f ca="1">IFERROR(__xludf.DUMMYFUNCTION("""COMPUTED_VALUE"""),"")</f>
        <v/>
      </c>
      <c r="R351" s="1" t="str">
        <f ca="1">IFERROR(__xludf.DUMMYFUNCTION("""COMPUTED_VALUE"""),"")</f>
        <v/>
      </c>
      <c r="S351" s="1" t="str">
        <f ca="1">IFERROR(__xludf.DUMMYFUNCTION("""COMPUTED_VALUE"""),"")</f>
        <v/>
      </c>
      <c r="T351" s="1" t="str">
        <f ca="1">IFERROR(__xludf.DUMMYFUNCTION("""COMPUTED_VALUE"""),"")</f>
        <v/>
      </c>
      <c r="U351" s="1" t="str">
        <f ca="1">IFERROR(__xludf.DUMMYFUNCTION("""COMPUTED_VALUE"""),"")</f>
        <v/>
      </c>
      <c r="V351" s="1" t="str">
        <f ca="1">IFERROR(__xludf.DUMMYFUNCTION("""COMPUTED_VALUE"""),"")</f>
        <v/>
      </c>
      <c r="W351" s="1" t="str">
        <f ca="1">IFERROR(__xludf.DUMMYFUNCTION("""COMPUTED_VALUE"""),"")</f>
        <v/>
      </c>
      <c r="X351" s="1" t="str">
        <f ca="1">IFERROR(__xludf.DUMMYFUNCTION("""COMPUTED_VALUE"""),"")</f>
        <v/>
      </c>
      <c r="Y351" s="1" t="str">
        <f ca="1">IFERROR(__xludf.DUMMYFUNCTION("""COMPUTED_VALUE"""),"")</f>
        <v/>
      </c>
      <c r="Z351" s="1" t="str">
        <f ca="1">IFERROR(__xludf.DUMMYFUNCTION("""COMPUTED_VALUE"""),"")</f>
        <v/>
      </c>
      <c r="AA351" s="1" t="str">
        <f ca="1">IFERROR(__xludf.DUMMYFUNCTION("""COMPUTED_VALUE"""),"")</f>
        <v/>
      </c>
      <c r="AB351" s="1" t="str">
        <f ca="1">IFERROR(__xludf.DUMMYFUNCTION("""COMPUTED_VALUE"""),"")</f>
        <v/>
      </c>
      <c r="AC351" s="1" t="str">
        <f ca="1">IFERROR(__xludf.DUMMYFUNCTION("""COMPUTED_VALUE"""),"")</f>
        <v/>
      </c>
      <c r="AD351" s="1" t="str">
        <f ca="1">IFERROR(__xludf.DUMMYFUNCTION("""COMPUTED_VALUE"""),"")</f>
        <v/>
      </c>
      <c r="AE351" s="1" t="str">
        <f ca="1">IFERROR(__xludf.DUMMYFUNCTION("""COMPUTED_VALUE"""),"")</f>
        <v/>
      </c>
      <c r="AF351" s="1" t="str">
        <f ca="1">IFERROR(__xludf.DUMMYFUNCTION("""COMPUTED_VALUE"""),"")</f>
        <v/>
      </c>
      <c r="AG351" s="1" t="str">
        <f ca="1">IFERROR(__xludf.DUMMYFUNCTION("""COMPUTED_VALUE"""),"")</f>
        <v/>
      </c>
      <c r="AH351" s="1" t="str">
        <f ca="1">IFERROR(__xludf.DUMMYFUNCTION("""COMPUTED_VALUE"""),"")</f>
        <v/>
      </c>
      <c r="AI351" s="1" t="str">
        <f ca="1">IFERROR(__xludf.DUMMYFUNCTION("""COMPUTED_VALUE"""),"")</f>
        <v/>
      </c>
      <c r="AJ351" s="1" t="str">
        <f ca="1">IFERROR(__xludf.DUMMYFUNCTION("""COMPUTED_VALUE"""),"")</f>
        <v/>
      </c>
      <c r="AK351" s="1" t="str">
        <f ca="1">IFERROR(__xludf.DUMMYFUNCTION("""COMPUTED_VALUE"""),"")</f>
        <v/>
      </c>
      <c r="AL351" s="1" t="str">
        <f ca="1">IFERROR(__xludf.DUMMYFUNCTION("""COMPUTED_VALUE"""),"")</f>
        <v/>
      </c>
      <c r="AM351" s="1" t="str">
        <f ca="1">IFERROR(__xludf.DUMMYFUNCTION("""COMPUTED_VALUE"""),"")</f>
        <v/>
      </c>
      <c r="AN351" s="1" t="str">
        <f ca="1">IFERROR(__xludf.DUMMYFUNCTION("""COMPUTED_VALUE"""),"")</f>
        <v/>
      </c>
      <c r="AO351" s="1" t="str">
        <f ca="1">IFERROR(__xludf.DUMMYFUNCTION("""COMPUTED_VALUE"""),"")</f>
        <v/>
      </c>
      <c r="AP351" s="1" t="str">
        <f ca="1">IFERROR(__xludf.DUMMYFUNCTION("""COMPUTED_VALUE"""),"")</f>
        <v/>
      </c>
      <c r="AQ351" s="1" t="str">
        <f ca="1">IFERROR(__xludf.DUMMYFUNCTION("""COMPUTED_VALUE"""),"")</f>
        <v/>
      </c>
      <c r="AR351" s="1" t="str">
        <f ca="1">IFERROR(__xludf.DUMMYFUNCTION("""COMPUTED_VALUE"""),"")</f>
        <v/>
      </c>
      <c r="AS351" s="1" t="str">
        <f ca="1">IFERROR(__xludf.DUMMYFUNCTION("""COMPUTED_VALUE"""),"")</f>
        <v/>
      </c>
      <c r="AT351" s="1" t="str">
        <f ca="1">IFERROR(__xludf.DUMMYFUNCTION("""COMPUTED_VALUE"""),"")</f>
        <v/>
      </c>
      <c r="AU351" s="1" t="str">
        <f ca="1">IFERROR(__xludf.DUMMYFUNCTION("""COMPUTED_VALUE"""),"")</f>
        <v/>
      </c>
      <c r="AV351" s="1" t="str">
        <f ca="1">IFERROR(__xludf.DUMMYFUNCTION("""COMPUTED_VALUE"""),"")</f>
        <v/>
      </c>
      <c r="AW351" s="1" t="str">
        <f ca="1">IFERROR(__xludf.DUMMYFUNCTION("""COMPUTED_VALUE"""),"")</f>
        <v/>
      </c>
      <c r="AX351" s="1" t="str">
        <f ca="1">IFERROR(__xludf.DUMMYFUNCTION("""COMPUTED_VALUE"""),"")</f>
        <v/>
      </c>
      <c r="AY351" s="1" t="str">
        <f ca="1">IFERROR(__xludf.DUMMYFUNCTION("""COMPUTED_VALUE"""),"")</f>
        <v/>
      </c>
      <c r="AZ351" s="1" t="str">
        <f ca="1">IFERROR(__xludf.DUMMYFUNCTION("""COMPUTED_VALUE"""),"")</f>
        <v/>
      </c>
      <c r="BA351" s="1" t="str">
        <f ca="1">IFERROR(__xludf.DUMMYFUNCTION("""COMPUTED_VALUE"""),"")</f>
        <v/>
      </c>
      <c r="BB351" s="1" t="str">
        <f ca="1">IFERROR(__xludf.DUMMYFUNCTION("""COMPUTED_VALUE"""),"")</f>
        <v/>
      </c>
      <c r="BC351" s="1" t="str">
        <f ca="1">IFERROR(__xludf.DUMMYFUNCTION("""COMPUTED_VALUE"""),"")</f>
        <v/>
      </c>
      <c r="BD351" s="1" t="str">
        <f ca="1">IFERROR(__xludf.DUMMYFUNCTION("""COMPUTED_VALUE"""),"")</f>
        <v/>
      </c>
    </row>
    <row r="352" spans="1:100" ht="13">
      <c r="A352" s="8" t="str">
        <f ca="1">IFERROR(__xludf.DUMMYFUNCTION("""COMPUTED_VALUE"""),"")</f>
        <v/>
      </c>
      <c r="B352" s="1" t="str">
        <f ca="1">IFERROR(__xludf.DUMMYFUNCTION("""COMPUTED_VALUE"""),"")</f>
        <v/>
      </c>
      <c r="C352" s="3" t="str">
        <f ca="1">IFERROR(__xludf.DUMMYFUNCTION("""COMPUTED_VALUE"""),"")</f>
        <v/>
      </c>
      <c r="D352" s="1" t="str">
        <f ca="1">IFERROR(__xludf.DUMMYFUNCTION("""COMPUTED_VALUE"""),"")</f>
        <v/>
      </c>
      <c r="E352" s="1" t="str">
        <f ca="1">IFERROR(__xludf.DUMMYFUNCTION("""COMPUTED_VALUE"""),"")</f>
        <v/>
      </c>
      <c r="F352" s="1" t="str">
        <f ca="1">IFERROR(__xludf.DUMMYFUNCTION("""COMPUTED_VALUE"""),"")</f>
        <v/>
      </c>
      <c r="G352" s="1" t="str">
        <f ca="1">IFERROR(__xludf.DUMMYFUNCTION("""COMPUTED_VALUE"""),"")</f>
        <v/>
      </c>
      <c r="H352" s="1" t="str">
        <f ca="1">IFERROR(__xludf.DUMMYFUNCTION("""COMPUTED_VALUE"""),"")</f>
        <v/>
      </c>
      <c r="I352" s="1" t="str">
        <f ca="1">IFERROR(__xludf.DUMMYFUNCTION("""COMPUTED_VALUE"""),"")</f>
        <v/>
      </c>
      <c r="J352" s="1" t="str">
        <f ca="1">IFERROR(__xludf.DUMMYFUNCTION("""COMPUTED_VALUE"""),"")</f>
        <v/>
      </c>
      <c r="K352" s="1" t="str">
        <f ca="1">IFERROR(__xludf.DUMMYFUNCTION("""COMPUTED_VALUE"""),"")</f>
        <v/>
      </c>
      <c r="L352" s="1" t="str">
        <f ca="1">IFERROR(__xludf.DUMMYFUNCTION("""COMPUTED_VALUE"""),"")</f>
        <v/>
      </c>
      <c r="M352" s="1" t="str">
        <f ca="1">IFERROR(__xludf.DUMMYFUNCTION("""COMPUTED_VALUE"""),"")</f>
        <v/>
      </c>
      <c r="N352" s="1" t="str">
        <f ca="1">IFERROR(__xludf.DUMMYFUNCTION("""COMPUTED_VALUE"""),"")</f>
        <v/>
      </c>
      <c r="O352" s="1" t="str">
        <f ca="1">IFERROR(__xludf.DUMMYFUNCTION("""COMPUTED_VALUE"""),"")</f>
        <v/>
      </c>
      <c r="P352" s="1" t="str">
        <f ca="1">IFERROR(__xludf.DUMMYFUNCTION("""COMPUTED_VALUE"""),"")</f>
        <v/>
      </c>
      <c r="Q352" s="1" t="str">
        <f ca="1">IFERROR(__xludf.DUMMYFUNCTION("""COMPUTED_VALUE"""),"")</f>
        <v/>
      </c>
      <c r="R352" s="1" t="str">
        <f ca="1">IFERROR(__xludf.DUMMYFUNCTION("""COMPUTED_VALUE"""),"")</f>
        <v/>
      </c>
      <c r="S352" s="1" t="str">
        <f ca="1">IFERROR(__xludf.DUMMYFUNCTION("""COMPUTED_VALUE"""),"")</f>
        <v/>
      </c>
      <c r="T352" s="1" t="str">
        <f ca="1">IFERROR(__xludf.DUMMYFUNCTION("""COMPUTED_VALUE"""),"")</f>
        <v/>
      </c>
      <c r="U352" s="1" t="str">
        <f ca="1">IFERROR(__xludf.DUMMYFUNCTION("""COMPUTED_VALUE"""),"")</f>
        <v/>
      </c>
      <c r="V352" s="1" t="str">
        <f ca="1">IFERROR(__xludf.DUMMYFUNCTION("""COMPUTED_VALUE"""),"")</f>
        <v/>
      </c>
      <c r="W352" s="1" t="str">
        <f ca="1">IFERROR(__xludf.DUMMYFUNCTION("""COMPUTED_VALUE"""),"")</f>
        <v/>
      </c>
      <c r="X352" s="1" t="str">
        <f ca="1">IFERROR(__xludf.DUMMYFUNCTION("""COMPUTED_VALUE"""),"")</f>
        <v/>
      </c>
      <c r="Y352" s="1" t="str">
        <f ca="1">IFERROR(__xludf.DUMMYFUNCTION("""COMPUTED_VALUE"""),"")</f>
        <v/>
      </c>
      <c r="Z352" s="1" t="str">
        <f ca="1">IFERROR(__xludf.DUMMYFUNCTION("""COMPUTED_VALUE"""),"")</f>
        <v/>
      </c>
      <c r="AA352" s="1" t="str">
        <f ca="1">IFERROR(__xludf.DUMMYFUNCTION("""COMPUTED_VALUE"""),"")</f>
        <v/>
      </c>
      <c r="AB352" s="1" t="str">
        <f ca="1">IFERROR(__xludf.DUMMYFUNCTION("""COMPUTED_VALUE"""),"")</f>
        <v/>
      </c>
      <c r="AC352" s="1" t="str">
        <f ca="1">IFERROR(__xludf.DUMMYFUNCTION("""COMPUTED_VALUE"""),"")</f>
        <v/>
      </c>
      <c r="AD352" s="1" t="str">
        <f ca="1">IFERROR(__xludf.DUMMYFUNCTION("""COMPUTED_VALUE"""),"")</f>
        <v/>
      </c>
      <c r="AE352" s="1" t="str">
        <f ca="1">IFERROR(__xludf.DUMMYFUNCTION("""COMPUTED_VALUE"""),"")</f>
        <v/>
      </c>
      <c r="AF352" s="1" t="str">
        <f ca="1">IFERROR(__xludf.DUMMYFUNCTION("""COMPUTED_VALUE"""),"")</f>
        <v/>
      </c>
      <c r="AG352" s="1" t="str">
        <f ca="1">IFERROR(__xludf.DUMMYFUNCTION("""COMPUTED_VALUE"""),"")</f>
        <v/>
      </c>
      <c r="AH352" s="1" t="str">
        <f ca="1">IFERROR(__xludf.DUMMYFUNCTION("""COMPUTED_VALUE"""),"")</f>
        <v/>
      </c>
      <c r="AI352" s="1" t="str">
        <f ca="1">IFERROR(__xludf.DUMMYFUNCTION("""COMPUTED_VALUE"""),"")</f>
        <v/>
      </c>
      <c r="AJ352" s="1" t="str">
        <f ca="1">IFERROR(__xludf.DUMMYFUNCTION("""COMPUTED_VALUE"""),"")</f>
        <v/>
      </c>
      <c r="AK352" s="1" t="str">
        <f ca="1">IFERROR(__xludf.DUMMYFUNCTION("""COMPUTED_VALUE"""),"")</f>
        <v/>
      </c>
      <c r="AL352" s="1" t="str">
        <f ca="1">IFERROR(__xludf.DUMMYFUNCTION("""COMPUTED_VALUE"""),"")</f>
        <v/>
      </c>
      <c r="AM352" s="1" t="str">
        <f ca="1">IFERROR(__xludf.DUMMYFUNCTION("""COMPUTED_VALUE"""),"")</f>
        <v/>
      </c>
      <c r="AN352" s="1" t="str">
        <f ca="1">IFERROR(__xludf.DUMMYFUNCTION("""COMPUTED_VALUE"""),"")</f>
        <v/>
      </c>
      <c r="AO352" s="1" t="str">
        <f ca="1">IFERROR(__xludf.DUMMYFUNCTION("""COMPUTED_VALUE"""),"")</f>
        <v/>
      </c>
      <c r="AP352" s="1" t="str">
        <f ca="1">IFERROR(__xludf.DUMMYFUNCTION("""COMPUTED_VALUE"""),"")</f>
        <v/>
      </c>
      <c r="AQ352" s="1" t="str">
        <f ca="1">IFERROR(__xludf.DUMMYFUNCTION("""COMPUTED_VALUE"""),"")</f>
        <v/>
      </c>
      <c r="AR352" s="1" t="str">
        <f ca="1">IFERROR(__xludf.DUMMYFUNCTION("""COMPUTED_VALUE"""),"")</f>
        <v/>
      </c>
      <c r="AS352" s="1" t="str">
        <f ca="1">IFERROR(__xludf.DUMMYFUNCTION("""COMPUTED_VALUE"""),"")</f>
        <v/>
      </c>
      <c r="AT352" s="1" t="str">
        <f ca="1">IFERROR(__xludf.DUMMYFUNCTION("""COMPUTED_VALUE"""),"")</f>
        <v/>
      </c>
      <c r="AU352" s="1" t="str">
        <f ca="1">IFERROR(__xludf.DUMMYFUNCTION("""COMPUTED_VALUE"""),"")</f>
        <v/>
      </c>
      <c r="AV352" s="1" t="str">
        <f ca="1">IFERROR(__xludf.DUMMYFUNCTION("""COMPUTED_VALUE"""),"")</f>
        <v/>
      </c>
      <c r="AW352" s="1" t="str">
        <f ca="1">IFERROR(__xludf.DUMMYFUNCTION("""COMPUTED_VALUE"""),"")</f>
        <v/>
      </c>
      <c r="AX352" s="1" t="str">
        <f ca="1">IFERROR(__xludf.DUMMYFUNCTION("""COMPUTED_VALUE"""),"")</f>
        <v/>
      </c>
      <c r="AY352" s="1" t="str">
        <f ca="1">IFERROR(__xludf.DUMMYFUNCTION("""COMPUTED_VALUE"""),"")</f>
        <v/>
      </c>
      <c r="AZ352" s="1" t="str">
        <f ca="1">IFERROR(__xludf.DUMMYFUNCTION("""COMPUTED_VALUE"""),"")</f>
        <v/>
      </c>
      <c r="BA352" s="1" t="str">
        <f ca="1">IFERROR(__xludf.DUMMYFUNCTION("""COMPUTED_VALUE"""),"")</f>
        <v/>
      </c>
      <c r="BB352" s="1" t="str">
        <f ca="1">IFERROR(__xludf.DUMMYFUNCTION("""COMPUTED_VALUE"""),"")</f>
        <v/>
      </c>
      <c r="BC352" s="1" t="str">
        <f ca="1">IFERROR(__xludf.DUMMYFUNCTION("""COMPUTED_VALUE"""),"")</f>
        <v/>
      </c>
      <c r="BD352" s="1" t="str">
        <f ca="1">IFERROR(__xludf.DUMMYFUNCTION("""COMPUTED_VALUE"""),"")</f>
        <v/>
      </c>
    </row>
    <row r="353" spans="1:56" ht="13">
      <c r="A353" s="8" t="str">
        <f ca="1">IFERROR(__xludf.DUMMYFUNCTION("""COMPUTED_VALUE"""),"")</f>
        <v/>
      </c>
      <c r="B353" s="1" t="str">
        <f ca="1">IFERROR(__xludf.DUMMYFUNCTION("""COMPUTED_VALUE"""),"")</f>
        <v/>
      </c>
      <c r="C353" s="3" t="str">
        <f ca="1">IFERROR(__xludf.DUMMYFUNCTION("""COMPUTED_VALUE"""),"")</f>
        <v/>
      </c>
      <c r="D353" s="1" t="str">
        <f ca="1">IFERROR(__xludf.DUMMYFUNCTION("""COMPUTED_VALUE"""),"")</f>
        <v/>
      </c>
      <c r="E353" s="1" t="str">
        <f ca="1">IFERROR(__xludf.DUMMYFUNCTION("""COMPUTED_VALUE"""),"")</f>
        <v/>
      </c>
      <c r="F353" s="1" t="str">
        <f ca="1">IFERROR(__xludf.DUMMYFUNCTION("""COMPUTED_VALUE"""),"")</f>
        <v/>
      </c>
      <c r="G353" s="1" t="str">
        <f ca="1">IFERROR(__xludf.DUMMYFUNCTION("""COMPUTED_VALUE"""),"")</f>
        <v/>
      </c>
      <c r="H353" s="1" t="str">
        <f ca="1">IFERROR(__xludf.DUMMYFUNCTION("""COMPUTED_VALUE"""),"")</f>
        <v/>
      </c>
      <c r="I353" s="1" t="str">
        <f ca="1">IFERROR(__xludf.DUMMYFUNCTION("""COMPUTED_VALUE"""),"")</f>
        <v/>
      </c>
      <c r="J353" s="1" t="str">
        <f ca="1">IFERROR(__xludf.DUMMYFUNCTION("""COMPUTED_VALUE"""),"")</f>
        <v/>
      </c>
      <c r="K353" s="1" t="str">
        <f ca="1">IFERROR(__xludf.DUMMYFUNCTION("""COMPUTED_VALUE"""),"")</f>
        <v/>
      </c>
      <c r="L353" s="1" t="str">
        <f ca="1">IFERROR(__xludf.DUMMYFUNCTION("""COMPUTED_VALUE"""),"")</f>
        <v/>
      </c>
      <c r="M353" s="1" t="str">
        <f ca="1">IFERROR(__xludf.DUMMYFUNCTION("""COMPUTED_VALUE"""),"")</f>
        <v/>
      </c>
      <c r="N353" s="1" t="str">
        <f ca="1">IFERROR(__xludf.DUMMYFUNCTION("""COMPUTED_VALUE"""),"")</f>
        <v/>
      </c>
      <c r="O353" s="1" t="str">
        <f ca="1">IFERROR(__xludf.DUMMYFUNCTION("""COMPUTED_VALUE"""),"")</f>
        <v/>
      </c>
      <c r="P353" s="1" t="str">
        <f ca="1">IFERROR(__xludf.DUMMYFUNCTION("""COMPUTED_VALUE"""),"")</f>
        <v/>
      </c>
      <c r="Q353" s="1" t="str">
        <f ca="1">IFERROR(__xludf.DUMMYFUNCTION("""COMPUTED_VALUE"""),"")</f>
        <v/>
      </c>
      <c r="R353" s="1" t="str">
        <f ca="1">IFERROR(__xludf.DUMMYFUNCTION("""COMPUTED_VALUE"""),"")</f>
        <v/>
      </c>
      <c r="S353" s="1" t="str">
        <f ca="1">IFERROR(__xludf.DUMMYFUNCTION("""COMPUTED_VALUE"""),"")</f>
        <v/>
      </c>
      <c r="T353" s="1" t="str">
        <f ca="1">IFERROR(__xludf.DUMMYFUNCTION("""COMPUTED_VALUE"""),"")</f>
        <v/>
      </c>
      <c r="U353" s="1" t="str">
        <f ca="1">IFERROR(__xludf.DUMMYFUNCTION("""COMPUTED_VALUE"""),"")</f>
        <v/>
      </c>
      <c r="V353" s="1" t="str">
        <f ca="1">IFERROR(__xludf.DUMMYFUNCTION("""COMPUTED_VALUE"""),"")</f>
        <v/>
      </c>
      <c r="W353" s="1" t="str">
        <f ca="1">IFERROR(__xludf.DUMMYFUNCTION("""COMPUTED_VALUE"""),"")</f>
        <v/>
      </c>
      <c r="X353" s="1" t="str">
        <f ca="1">IFERROR(__xludf.DUMMYFUNCTION("""COMPUTED_VALUE"""),"")</f>
        <v/>
      </c>
      <c r="Y353" s="1" t="str">
        <f ca="1">IFERROR(__xludf.DUMMYFUNCTION("""COMPUTED_VALUE"""),"")</f>
        <v/>
      </c>
      <c r="Z353" s="1" t="str">
        <f ca="1">IFERROR(__xludf.DUMMYFUNCTION("""COMPUTED_VALUE"""),"")</f>
        <v/>
      </c>
      <c r="AA353" s="1" t="str">
        <f ca="1">IFERROR(__xludf.DUMMYFUNCTION("""COMPUTED_VALUE"""),"")</f>
        <v/>
      </c>
      <c r="AB353" s="1" t="str">
        <f ca="1">IFERROR(__xludf.DUMMYFUNCTION("""COMPUTED_VALUE"""),"")</f>
        <v/>
      </c>
      <c r="AC353" s="1" t="str">
        <f ca="1">IFERROR(__xludf.DUMMYFUNCTION("""COMPUTED_VALUE"""),"")</f>
        <v/>
      </c>
      <c r="AD353" s="1" t="str">
        <f ca="1">IFERROR(__xludf.DUMMYFUNCTION("""COMPUTED_VALUE"""),"")</f>
        <v/>
      </c>
      <c r="AE353" s="1" t="str">
        <f ca="1">IFERROR(__xludf.DUMMYFUNCTION("""COMPUTED_VALUE"""),"")</f>
        <v/>
      </c>
      <c r="AF353" s="1" t="str">
        <f ca="1">IFERROR(__xludf.DUMMYFUNCTION("""COMPUTED_VALUE"""),"")</f>
        <v/>
      </c>
      <c r="AG353" s="1" t="str">
        <f ca="1">IFERROR(__xludf.DUMMYFUNCTION("""COMPUTED_VALUE"""),"")</f>
        <v/>
      </c>
      <c r="AH353" s="1" t="str">
        <f ca="1">IFERROR(__xludf.DUMMYFUNCTION("""COMPUTED_VALUE"""),"")</f>
        <v/>
      </c>
      <c r="AI353" s="1" t="str">
        <f ca="1">IFERROR(__xludf.DUMMYFUNCTION("""COMPUTED_VALUE"""),"")</f>
        <v/>
      </c>
      <c r="AJ353" s="1" t="str">
        <f ca="1">IFERROR(__xludf.DUMMYFUNCTION("""COMPUTED_VALUE"""),"")</f>
        <v/>
      </c>
      <c r="AK353" s="1" t="str">
        <f ca="1">IFERROR(__xludf.DUMMYFUNCTION("""COMPUTED_VALUE"""),"")</f>
        <v/>
      </c>
      <c r="AL353" s="1" t="str">
        <f ca="1">IFERROR(__xludf.DUMMYFUNCTION("""COMPUTED_VALUE"""),"")</f>
        <v/>
      </c>
      <c r="AM353" s="1" t="str">
        <f ca="1">IFERROR(__xludf.DUMMYFUNCTION("""COMPUTED_VALUE"""),"")</f>
        <v/>
      </c>
      <c r="AN353" s="1" t="str">
        <f ca="1">IFERROR(__xludf.DUMMYFUNCTION("""COMPUTED_VALUE"""),"")</f>
        <v/>
      </c>
      <c r="AO353" s="1" t="str">
        <f ca="1">IFERROR(__xludf.DUMMYFUNCTION("""COMPUTED_VALUE"""),"")</f>
        <v/>
      </c>
      <c r="AP353" s="1" t="str">
        <f ca="1">IFERROR(__xludf.DUMMYFUNCTION("""COMPUTED_VALUE"""),"")</f>
        <v/>
      </c>
      <c r="AQ353" s="1" t="str">
        <f ca="1">IFERROR(__xludf.DUMMYFUNCTION("""COMPUTED_VALUE"""),"")</f>
        <v/>
      </c>
      <c r="AR353" s="1" t="str">
        <f ca="1">IFERROR(__xludf.DUMMYFUNCTION("""COMPUTED_VALUE"""),"")</f>
        <v/>
      </c>
      <c r="AS353" s="1" t="str">
        <f ca="1">IFERROR(__xludf.DUMMYFUNCTION("""COMPUTED_VALUE"""),"")</f>
        <v/>
      </c>
      <c r="AT353" s="1" t="str">
        <f ca="1">IFERROR(__xludf.DUMMYFUNCTION("""COMPUTED_VALUE"""),"")</f>
        <v/>
      </c>
      <c r="AU353" s="1" t="str">
        <f ca="1">IFERROR(__xludf.DUMMYFUNCTION("""COMPUTED_VALUE"""),"")</f>
        <v/>
      </c>
      <c r="AV353" s="1" t="str">
        <f ca="1">IFERROR(__xludf.DUMMYFUNCTION("""COMPUTED_VALUE"""),"")</f>
        <v/>
      </c>
      <c r="AW353" s="1" t="str">
        <f ca="1">IFERROR(__xludf.DUMMYFUNCTION("""COMPUTED_VALUE"""),"")</f>
        <v/>
      </c>
      <c r="AX353" s="1" t="str">
        <f ca="1">IFERROR(__xludf.DUMMYFUNCTION("""COMPUTED_VALUE"""),"")</f>
        <v/>
      </c>
      <c r="AY353" s="1" t="str">
        <f ca="1">IFERROR(__xludf.DUMMYFUNCTION("""COMPUTED_VALUE"""),"")</f>
        <v/>
      </c>
      <c r="AZ353" s="1" t="str">
        <f ca="1">IFERROR(__xludf.DUMMYFUNCTION("""COMPUTED_VALUE"""),"")</f>
        <v/>
      </c>
      <c r="BA353" s="1" t="str">
        <f ca="1">IFERROR(__xludf.DUMMYFUNCTION("""COMPUTED_VALUE"""),"")</f>
        <v/>
      </c>
      <c r="BB353" s="1" t="str">
        <f ca="1">IFERROR(__xludf.DUMMYFUNCTION("""COMPUTED_VALUE"""),"")</f>
        <v/>
      </c>
      <c r="BC353" s="1" t="str">
        <f ca="1">IFERROR(__xludf.DUMMYFUNCTION("""COMPUTED_VALUE"""),"")</f>
        <v/>
      </c>
      <c r="BD353" s="1" t="str">
        <f ca="1">IFERROR(__xludf.DUMMYFUNCTION("""COMPUTED_VALUE"""),"")</f>
        <v/>
      </c>
    </row>
    <row r="354" spans="1:56" ht="13">
      <c r="A354" s="8" t="str">
        <f ca="1">IFERROR(__xludf.DUMMYFUNCTION("""COMPUTED_VALUE"""),"")</f>
        <v/>
      </c>
      <c r="B354" s="1" t="str">
        <f ca="1">IFERROR(__xludf.DUMMYFUNCTION("""COMPUTED_VALUE"""),"")</f>
        <v/>
      </c>
      <c r="C354" s="3" t="str">
        <f ca="1">IFERROR(__xludf.DUMMYFUNCTION("""COMPUTED_VALUE"""),"")</f>
        <v/>
      </c>
      <c r="D354" s="1" t="str">
        <f ca="1">IFERROR(__xludf.DUMMYFUNCTION("""COMPUTED_VALUE"""),"")</f>
        <v/>
      </c>
      <c r="E354" s="1" t="str">
        <f ca="1">IFERROR(__xludf.DUMMYFUNCTION("""COMPUTED_VALUE"""),"")</f>
        <v/>
      </c>
      <c r="F354" s="1" t="str">
        <f ca="1">IFERROR(__xludf.DUMMYFUNCTION("""COMPUTED_VALUE"""),"")</f>
        <v/>
      </c>
      <c r="G354" s="1" t="str">
        <f ca="1">IFERROR(__xludf.DUMMYFUNCTION("""COMPUTED_VALUE"""),"")</f>
        <v/>
      </c>
      <c r="H354" s="1" t="str">
        <f ca="1">IFERROR(__xludf.DUMMYFUNCTION("""COMPUTED_VALUE"""),"")</f>
        <v/>
      </c>
      <c r="I354" s="1" t="str">
        <f ca="1">IFERROR(__xludf.DUMMYFUNCTION("""COMPUTED_VALUE"""),"")</f>
        <v/>
      </c>
      <c r="J354" s="1" t="str">
        <f ca="1">IFERROR(__xludf.DUMMYFUNCTION("""COMPUTED_VALUE"""),"")</f>
        <v/>
      </c>
      <c r="K354" s="1" t="str">
        <f ca="1">IFERROR(__xludf.DUMMYFUNCTION("""COMPUTED_VALUE"""),"")</f>
        <v/>
      </c>
      <c r="L354" s="1" t="str">
        <f ca="1">IFERROR(__xludf.DUMMYFUNCTION("""COMPUTED_VALUE"""),"")</f>
        <v/>
      </c>
      <c r="M354" s="1" t="str">
        <f ca="1">IFERROR(__xludf.DUMMYFUNCTION("""COMPUTED_VALUE"""),"")</f>
        <v/>
      </c>
      <c r="N354" s="1" t="str">
        <f ca="1">IFERROR(__xludf.DUMMYFUNCTION("""COMPUTED_VALUE"""),"")</f>
        <v/>
      </c>
      <c r="O354" s="1" t="str">
        <f ca="1">IFERROR(__xludf.DUMMYFUNCTION("""COMPUTED_VALUE"""),"")</f>
        <v/>
      </c>
      <c r="P354" s="1" t="str">
        <f ca="1">IFERROR(__xludf.DUMMYFUNCTION("""COMPUTED_VALUE"""),"")</f>
        <v/>
      </c>
      <c r="Q354" s="1" t="str">
        <f ca="1">IFERROR(__xludf.DUMMYFUNCTION("""COMPUTED_VALUE"""),"")</f>
        <v/>
      </c>
      <c r="R354" s="1" t="str">
        <f ca="1">IFERROR(__xludf.DUMMYFUNCTION("""COMPUTED_VALUE"""),"")</f>
        <v/>
      </c>
      <c r="S354" s="1" t="str">
        <f ca="1">IFERROR(__xludf.DUMMYFUNCTION("""COMPUTED_VALUE"""),"")</f>
        <v/>
      </c>
      <c r="T354" s="1" t="str">
        <f ca="1">IFERROR(__xludf.DUMMYFUNCTION("""COMPUTED_VALUE"""),"")</f>
        <v/>
      </c>
      <c r="U354" s="1" t="str">
        <f ca="1">IFERROR(__xludf.DUMMYFUNCTION("""COMPUTED_VALUE"""),"")</f>
        <v/>
      </c>
      <c r="V354" s="1" t="str">
        <f ca="1">IFERROR(__xludf.DUMMYFUNCTION("""COMPUTED_VALUE"""),"")</f>
        <v/>
      </c>
      <c r="W354" s="1" t="str">
        <f ca="1">IFERROR(__xludf.DUMMYFUNCTION("""COMPUTED_VALUE"""),"")</f>
        <v/>
      </c>
      <c r="X354" s="1" t="str">
        <f ca="1">IFERROR(__xludf.DUMMYFUNCTION("""COMPUTED_VALUE"""),"")</f>
        <v/>
      </c>
      <c r="Y354" s="1" t="str">
        <f ca="1">IFERROR(__xludf.DUMMYFUNCTION("""COMPUTED_VALUE"""),"")</f>
        <v/>
      </c>
      <c r="Z354" s="1" t="str">
        <f ca="1">IFERROR(__xludf.DUMMYFUNCTION("""COMPUTED_VALUE"""),"")</f>
        <v/>
      </c>
      <c r="AA354" s="1" t="str">
        <f ca="1">IFERROR(__xludf.DUMMYFUNCTION("""COMPUTED_VALUE"""),"")</f>
        <v/>
      </c>
      <c r="AB354" s="1" t="str">
        <f ca="1">IFERROR(__xludf.DUMMYFUNCTION("""COMPUTED_VALUE"""),"")</f>
        <v/>
      </c>
      <c r="AC354" s="1" t="str">
        <f ca="1">IFERROR(__xludf.DUMMYFUNCTION("""COMPUTED_VALUE"""),"")</f>
        <v/>
      </c>
      <c r="AD354" s="1" t="str">
        <f ca="1">IFERROR(__xludf.DUMMYFUNCTION("""COMPUTED_VALUE"""),"")</f>
        <v/>
      </c>
      <c r="AE354" s="1" t="str">
        <f ca="1">IFERROR(__xludf.DUMMYFUNCTION("""COMPUTED_VALUE"""),"")</f>
        <v/>
      </c>
      <c r="AF354" s="1" t="str">
        <f ca="1">IFERROR(__xludf.DUMMYFUNCTION("""COMPUTED_VALUE"""),"")</f>
        <v/>
      </c>
      <c r="AG354" s="1" t="str">
        <f ca="1">IFERROR(__xludf.DUMMYFUNCTION("""COMPUTED_VALUE"""),"")</f>
        <v/>
      </c>
      <c r="AH354" s="1" t="str">
        <f ca="1">IFERROR(__xludf.DUMMYFUNCTION("""COMPUTED_VALUE"""),"")</f>
        <v/>
      </c>
      <c r="AI354" s="1" t="str">
        <f ca="1">IFERROR(__xludf.DUMMYFUNCTION("""COMPUTED_VALUE"""),"")</f>
        <v/>
      </c>
      <c r="AJ354" s="1" t="str">
        <f ca="1">IFERROR(__xludf.DUMMYFUNCTION("""COMPUTED_VALUE"""),"")</f>
        <v/>
      </c>
      <c r="AK354" s="1" t="str">
        <f ca="1">IFERROR(__xludf.DUMMYFUNCTION("""COMPUTED_VALUE"""),"")</f>
        <v/>
      </c>
      <c r="AL354" s="1" t="str">
        <f ca="1">IFERROR(__xludf.DUMMYFUNCTION("""COMPUTED_VALUE"""),"")</f>
        <v/>
      </c>
      <c r="AM354" s="1" t="str">
        <f ca="1">IFERROR(__xludf.DUMMYFUNCTION("""COMPUTED_VALUE"""),"")</f>
        <v/>
      </c>
      <c r="AN354" s="1" t="str">
        <f ca="1">IFERROR(__xludf.DUMMYFUNCTION("""COMPUTED_VALUE"""),"")</f>
        <v/>
      </c>
      <c r="AO354" s="1" t="str">
        <f ca="1">IFERROR(__xludf.DUMMYFUNCTION("""COMPUTED_VALUE"""),"")</f>
        <v/>
      </c>
      <c r="AP354" s="1" t="str">
        <f ca="1">IFERROR(__xludf.DUMMYFUNCTION("""COMPUTED_VALUE"""),"")</f>
        <v/>
      </c>
      <c r="AQ354" s="1" t="str">
        <f ca="1">IFERROR(__xludf.DUMMYFUNCTION("""COMPUTED_VALUE"""),"")</f>
        <v/>
      </c>
      <c r="AR354" s="1" t="str">
        <f ca="1">IFERROR(__xludf.DUMMYFUNCTION("""COMPUTED_VALUE"""),"")</f>
        <v/>
      </c>
      <c r="AS354" s="1" t="str">
        <f ca="1">IFERROR(__xludf.DUMMYFUNCTION("""COMPUTED_VALUE"""),"")</f>
        <v/>
      </c>
      <c r="AT354" s="1" t="str">
        <f ca="1">IFERROR(__xludf.DUMMYFUNCTION("""COMPUTED_VALUE"""),"")</f>
        <v/>
      </c>
      <c r="AU354" s="1" t="str">
        <f ca="1">IFERROR(__xludf.DUMMYFUNCTION("""COMPUTED_VALUE"""),"")</f>
        <v/>
      </c>
      <c r="AV354" s="1" t="str">
        <f ca="1">IFERROR(__xludf.DUMMYFUNCTION("""COMPUTED_VALUE"""),"")</f>
        <v/>
      </c>
      <c r="AW354" s="1" t="str">
        <f ca="1">IFERROR(__xludf.DUMMYFUNCTION("""COMPUTED_VALUE"""),"")</f>
        <v/>
      </c>
      <c r="AX354" s="1" t="str">
        <f ca="1">IFERROR(__xludf.DUMMYFUNCTION("""COMPUTED_VALUE"""),"")</f>
        <v/>
      </c>
      <c r="AY354" s="1" t="str">
        <f ca="1">IFERROR(__xludf.DUMMYFUNCTION("""COMPUTED_VALUE"""),"")</f>
        <v/>
      </c>
      <c r="AZ354" s="1" t="str">
        <f ca="1">IFERROR(__xludf.DUMMYFUNCTION("""COMPUTED_VALUE"""),"")</f>
        <v/>
      </c>
      <c r="BA354" s="1" t="str">
        <f ca="1">IFERROR(__xludf.DUMMYFUNCTION("""COMPUTED_VALUE"""),"")</f>
        <v/>
      </c>
      <c r="BB354" s="1" t="str">
        <f ca="1">IFERROR(__xludf.DUMMYFUNCTION("""COMPUTED_VALUE"""),"")</f>
        <v/>
      </c>
      <c r="BC354" s="1" t="str">
        <f ca="1">IFERROR(__xludf.DUMMYFUNCTION("""COMPUTED_VALUE"""),"")</f>
        <v/>
      </c>
      <c r="BD354" s="1" t="str">
        <f ca="1">IFERROR(__xludf.DUMMYFUNCTION("""COMPUTED_VALUE"""),"")</f>
        <v/>
      </c>
    </row>
    <row r="355" spans="1:56" ht="13">
      <c r="A355" s="8" t="str">
        <f ca="1">IFERROR(__xludf.DUMMYFUNCTION("""COMPUTED_VALUE"""),"")</f>
        <v/>
      </c>
      <c r="B355" s="1" t="str">
        <f ca="1">IFERROR(__xludf.DUMMYFUNCTION("""COMPUTED_VALUE"""),"")</f>
        <v/>
      </c>
      <c r="C355" s="3" t="str">
        <f ca="1">IFERROR(__xludf.DUMMYFUNCTION("""COMPUTED_VALUE"""),"")</f>
        <v/>
      </c>
      <c r="D355" s="1" t="str">
        <f ca="1">IFERROR(__xludf.DUMMYFUNCTION("""COMPUTED_VALUE"""),"")</f>
        <v/>
      </c>
      <c r="E355" s="1" t="str">
        <f ca="1">IFERROR(__xludf.DUMMYFUNCTION("""COMPUTED_VALUE"""),"")</f>
        <v/>
      </c>
      <c r="F355" s="1" t="str">
        <f ca="1">IFERROR(__xludf.DUMMYFUNCTION("""COMPUTED_VALUE"""),"")</f>
        <v/>
      </c>
      <c r="G355" s="1" t="str">
        <f ca="1">IFERROR(__xludf.DUMMYFUNCTION("""COMPUTED_VALUE"""),"")</f>
        <v/>
      </c>
      <c r="H355" s="1" t="str">
        <f ca="1">IFERROR(__xludf.DUMMYFUNCTION("""COMPUTED_VALUE"""),"")</f>
        <v/>
      </c>
      <c r="I355" s="1" t="str">
        <f ca="1">IFERROR(__xludf.DUMMYFUNCTION("""COMPUTED_VALUE"""),"")</f>
        <v/>
      </c>
      <c r="J355" s="1" t="str">
        <f ca="1">IFERROR(__xludf.DUMMYFUNCTION("""COMPUTED_VALUE"""),"")</f>
        <v/>
      </c>
      <c r="K355" s="1" t="str">
        <f ca="1">IFERROR(__xludf.DUMMYFUNCTION("""COMPUTED_VALUE"""),"")</f>
        <v/>
      </c>
      <c r="L355" s="1" t="str">
        <f ca="1">IFERROR(__xludf.DUMMYFUNCTION("""COMPUTED_VALUE"""),"")</f>
        <v/>
      </c>
      <c r="M355" s="1" t="str">
        <f ca="1">IFERROR(__xludf.DUMMYFUNCTION("""COMPUTED_VALUE"""),"")</f>
        <v/>
      </c>
      <c r="N355" s="1" t="str">
        <f ca="1">IFERROR(__xludf.DUMMYFUNCTION("""COMPUTED_VALUE"""),"")</f>
        <v/>
      </c>
      <c r="O355" s="1" t="str">
        <f ca="1">IFERROR(__xludf.DUMMYFUNCTION("""COMPUTED_VALUE"""),"")</f>
        <v/>
      </c>
      <c r="P355" s="1" t="str">
        <f ca="1">IFERROR(__xludf.DUMMYFUNCTION("""COMPUTED_VALUE"""),"")</f>
        <v/>
      </c>
      <c r="Q355" s="1" t="str">
        <f ca="1">IFERROR(__xludf.DUMMYFUNCTION("""COMPUTED_VALUE"""),"")</f>
        <v/>
      </c>
      <c r="R355" s="1" t="str">
        <f ca="1">IFERROR(__xludf.DUMMYFUNCTION("""COMPUTED_VALUE"""),"")</f>
        <v/>
      </c>
      <c r="S355" s="1" t="str">
        <f ca="1">IFERROR(__xludf.DUMMYFUNCTION("""COMPUTED_VALUE"""),"")</f>
        <v/>
      </c>
      <c r="T355" s="1" t="str">
        <f ca="1">IFERROR(__xludf.DUMMYFUNCTION("""COMPUTED_VALUE"""),"")</f>
        <v/>
      </c>
      <c r="U355" s="1" t="str">
        <f ca="1">IFERROR(__xludf.DUMMYFUNCTION("""COMPUTED_VALUE"""),"")</f>
        <v/>
      </c>
      <c r="V355" s="1" t="str">
        <f ca="1">IFERROR(__xludf.DUMMYFUNCTION("""COMPUTED_VALUE"""),"")</f>
        <v/>
      </c>
      <c r="W355" s="1" t="str">
        <f ca="1">IFERROR(__xludf.DUMMYFUNCTION("""COMPUTED_VALUE"""),"")</f>
        <v/>
      </c>
      <c r="X355" s="1" t="str">
        <f ca="1">IFERROR(__xludf.DUMMYFUNCTION("""COMPUTED_VALUE"""),"")</f>
        <v/>
      </c>
      <c r="Y355" s="1" t="str">
        <f ca="1">IFERROR(__xludf.DUMMYFUNCTION("""COMPUTED_VALUE"""),"")</f>
        <v/>
      </c>
      <c r="Z355" s="1" t="str">
        <f ca="1">IFERROR(__xludf.DUMMYFUNCTION("""COMPUTED_VALUE"""),"")</f>
        <v/>
      </c>
      <c r="AA355" s="1" t="str">
        <f ca="1">IFERROR(__xludf.DUMMYFUNCTION("""COMPUTED_VALUE"""),"")</f>
        <v/>
      </c>
      <c r="AB355" s="1" t="str">
        <f ca="1">IFERROR(__xludf.DUMMYFUNCTION("""COMPUTED_VALUE"""),"")</f>
        <v/>
      </c>
      <c r="AC355" s="1" t="str">
        <f ca="1">IFERROR(__xludf.DUMMYFUNCTION("""COMPUTED_VALUE"""),"")</f>
        <v/>
      </c>
      <c r="AD355" s="1" t="str">
        <f ca="1">IFERROR(__xludf.DUMMYFUNCTION("""COMPUTED_VALUE"""),"")</f>
        <v/>
      </c>
      <c r="AE355" s="1" t="str">
        <f ca="1">IFERROR(__xludf.DUMMYFUNCTION("""COMPUTED_VALUE"""),"")</f>
        <v/>
      </c>
      <c r="AF355" s="1" t="str">
        <f ca="1">IFERROR(__xludf.DUMMYFUNCTION("""COMPUTED_VALUE"""),"")</f>
        <v/>
      </c>
      <c r="AG355" s="1" t="str">
        <f ca="1">IFERROR(__xludf.DUMMYFUNCTION("""COMPUTED_VALUE"""),"")</f>
        <v/>
      </c>
      <c r="AH355" s="1" t="str">
        <f ca="1">IFERROR(__xludf.DUMMYFUNCTION("""COMPUTED_VALUE"""),"")</f>
        <v/>
      </c>
      <c r="AI355" s="1" t="str">
        <f ca="1">IFERROR(__xludf.DUMMYFUNCTION("""COMPUTED_VALUE"""),"")</f>
        <v/>
      </c>
      <c r="AJ355" s="1" t="str">
        <f ca="1">IFERROR(__xludf.DUMMYFUNCTION("""COMPUTED_VALUE"""),"")</f>
        <v/>
      </c>
      <c r="AK355" s="1" t="str">
        <f ca="1">IFERROR(__xludf.DUMMYFUNCTION("""COMPUTED_VALUE"""),"")</f>
        <v/>
      </c>
      <c r="AL355" s="1" t="str">
        <f ca="1">IFERROR(__xludf.DUMMYFUNCTION("""COMPUTED_VALUE"""),"")</f>
        <v/>
      </c>
      <c r="AM355" s="1" t="str">
        <f ca="1">IFERROR(__xludf.DUMMYFUNCTION("""COMPUTED_VALUE"""),"")</f>
        <v/>
      </c>
      <c r="AN355" s="1" t="str">
        <f ca="1">IFERROR(__xludf.DUMMYFUNCTION("""COMPUTED_VALUE"""),"")</f>
        <v/>
      </c>
      <c r="AO355" s="1" t="str">
        <f ca="1">IFERROR(__xludf.DUMMYFUNCTION("""COMPUTED_VALUE"""),"")</f>
        <v/>
      </c>
      <c r="AP355" s="1" t="str">
        <f ca="1">IFERROR(__xludf.DUMMYFUNCTION("""COMPUTED_VALUE"""),"")</f>
        <v/>
      </c>
      <c r="AQ355" s="1" t="str">
        <f ca="1">IFERROR(__xludf.DUMMYFUNCTION("""COMPUTED_VALUE"""),"")</f>
        <v/>
      </c>
      <c r="AR355" s="1" t="str">
        <f ca="1">IFERROR(__xludf.DUMMYFUNCTION("""COMPUTED_VALUE"""),"")</f>
        <v/>
      </c>
      <c r="AS355" s="1" t="str">
        <f ca="1">IFERROR(__xludf.DUMMYFUNCTION("""COMPUTED_VALUE"""),"")</f>
        <v/>
      </c>
      <c r="AT355" s="1" t="str">
        <f ca="1">IFERROR(__xludf.DUMMYFUNCTION("""COMPUTED_VALUE"""),"")</f>
        <v/>
      </c>
      <c r="AU355" s="1" t="str">
        <f ca="1">IFERROR(__xludf.DUMMYFUNCTION("""COMPUTED_VALUE"""),"")</f>
        <v/>
      </c>
      <c r="AV355" s="1" t="str">
        <f ca="1">IFERROR(__xludf.DUMMYFUNCTION("""COMPUTED_VALUE"""),"")</f>
        <v/>
      </c>
      <c r="AW355" s="1" t="str">
        <f ca="1">IFERROR(__xludf.DUMMYFUNCTION("""COMPUTED_VALUE"""),"")</f>
        <v/>
      </c>
      <c r="AX355" s="1" t="str">
        <f ca="1">IFERROR(__xludf.DUMMYFUNCTION("""COMPUTED_VALUE"""),"")</f>
        <v/>
      </c>
      <c r="AY355" s="1" t="str">
        <f ca="1">IFERROR(__xludf.DUMMYFUNCTION("""COMPUTED_VALUE"""),"")</f>
        <v/>
      </c>
      <c r="AZ355" s="1" t="str">
        <f ca="1">IFERROR(__xludf.DUMMYFUNCTION("""COMPUTED_VALUE"""),"")</f>
        <v/>
      </c>
      <c r="BA355" s="1" t="str">
        <f ca="1">IFERROR(__xludf.DUMMYFUNCTION("""COMPUTED_VALUE"""),"")</f>
        <v/>
      </c>
      <c r="BB355" s="1" t="str">
        <f ca="1">IFERROR(__xludf.DUMMYFUNCTION("""COMPUTED_VALUE"""),"")</f>
        <v/>
      </c>
      <c r="BC355" s="1" t="str">
        <f ca="1">IFERROR(__xludf.DUMMYFUNCTION("""COMPUTED_VALUE"""),"")</f>
        <v/>
      </c>
      <c r="BD355" s="1" t="str">
        <f ca="1">IFERROR(__xludf.DUMMYFUNCTION("""COMPUTED_VALUE"""),"")</f>
        <v/>
      </c>
    </row>
    <row r="356" spans="1:56" ht="13">
      <c r="A356" s="8" t="str">
        <f ca="1">IFERROR(__xludf.DUMMYFUNCTION("""COMPUTED_VALUE"""),"")</f>
        <v/>
      </c>
      <c r="B356" s="1" t="str">
        <f ca="1">IFERROR(__xludf.DUMMYFUNCTION("""COMPUTED_VALUE"""),"")</f>
        <v/>
      </c>
      <c r="C356" s="3" t="str">
        <f ca="1">IFERROR(__xludf.DUMMYFUNCTION("""COMPUTED_VALUE"""),"")</f>
        <v/>
      </c>
      <c r="D356" s="1" t="str">
        <f ca="1">IFERROR(__xludf.DUMMYFUNCTION("""COMPUTED_VALUE"""),"")</f>
        <v/>
      </c>
      <c r="E356" s="1" t="str">
        <f ca="1">IFERROR(__xludf.DUMMYFUNCTION("""COMPUTED_VALUE"""),"")</f>
        <v/>
      </c>
      <c r="F356" s="1" t="str">
        <f ca="1">IFERROR(__xludf.DUMMYFUNCTION("""COMPUTED_VALUE"""),"")</f>
        <v/>
      </c>
      <c r="G356" s="1" t="str">
        <f ca="1">IFERROR(__xludf.DUMMYFUNCTION("""COMPUTED_VALUE"""),"")</f>
        <v/>
      </c>
      <c r="H356" s="1" t="str">
        <f ca="1">IFERROR(__xludf.DUMMYFUNCTION("""COMPUTED_VALUE"""),"")</f>
        <v/>
      </c>
      <c r="I356" s="1" t="str">
        <f ca="1">IFERROR(__xludf.DUMMYFUNCTION("""COMPUTED_VALUE"""),"")</f>
        <v/>
      </c>
      <c r="J356" s="1" t="str">
        <f ca="1">IFERROR(__xludf.DUMMYFUNCTION("""COMPUTED_VALUE"""),"")</f>
        <v/>
      </c>
      <c r="K356" s="1" t="str">
        <f ca="1">IFERROR(__xludf.DUMMYFUNCTION("""COMPUTED_VALUE"""),"")</f>
        <v/>
      </c>
      <c r="L356" s="1" t="str">
        <f ca="1">IFERROR(__xludf.DUMMYFUNCTION("""COMPUTED_VALUE"""),"")</f>
        <v/>
      </c>
      <c r="M356" s="1" t="str">
        <f ca="1">IFERROR(__xludf.DUMMYFUNCTION("""COMPUTED_VALUE"""),"")</f>
        <v/>
      </c>
      <c r="N356" s="1" t="str">
        <f ca="1">IFERROR(__xludf.DUMMYFUNCTION("""COMPUTED_VALUE"""),"")</f>
        <v/>
      </c>
      <c r="O356" s="1" t="str">
        <f ca="1">IFERROR(__xludf.DUMMYFUNCTION("""COMPUTED_VALUE"""),"")</f>
        <v/>
      </c>
      <c r="P356" s="1" t="str">
        <f ca="1">IFERROR(__xludf.DUMMYFUNCTION("""COMPUTED_VALUE"""),"")</f>
        <v/>
      </c>
      <c r="Q356" s="1" t="str">
        <f ca="1">IFERROR(__xludf.DUMMYFUNCTION("""COMPUTED_VALUE"""),"")</f>
        <v/>
      </c>
      <c r="R356" s="1" t="str">
        <f ca="1">IFERROR(__xludf.DUMMYFUNCTION("""COMPUTED_VALUE"""),"")</f>
        <v/>
      </c>
      <c r="S356" s="1" t="str">
        <f ca="1">IFERROR(__xludf.DUMMYFUNCTION("""COMPUTED_VALUE"""),"")</f>
        <v/>
      </c>
      <c r="T356" s="1" t="str">
        <f ca="1">IFERROR(__xludf.DUMMYFUNCTION("""COMPUTED_VALUE"""),"")</f>
        <v/>
      </c>
      <c r="U356" s="1" t="str">
        <f ca="1">IFERROR(__xludf.DUMMYFUNCTION("""COMPUTED_VALUE"""),"")</f>
        <v/>
      </c>
      <c r="V356" s="1" t="str">
        <f ca="1">IFERROR(__xludf.DUMMYFUNCTION("""COMPUTED_VALUE"""),"")</f>
        <v/>
      </c>
      <c r="W356" s="1" t="str">
        <f ca="1">IFERROR(__xludf.DUMMYFUNCTION("""COMPUTED_VALUE"""),"")</f>
        <v/>
      </c>
      <c r="X356" s="1" t="str">
        <f ca="1">IFERROR(__xludf.DUMMYFUNCTION("""COMPUTED_VALUE"""),"")</f>
        <v/>
      </c>
      <c r="Y356" s="1" t="str">
        <f ca="1">IFERROR(__xludf.DUMMYFUNCTION("""COMPUTED_VALUE"""),"")</f>
        <v/>
      </c>
      <c r="Z356" s="1" t="str">
        <f ca="1">IFERROR(__xludf.DUMMYFUNCTION("""COMPUTED_VALUE"""),"")</f>
        <v/>
      </c>
      <c r="AA356" s="1" t="str">
        <f ca="1">IFERROR(__xludf.DUMMYFUNCTION("""COMPUTED_VALUE"""),"")</f>
        <v/>
      </c>
      <c r="AB356" s="1" t="str">
        <f ca="1">IFERROR(__xludf.DUMMYFUNCTION("""COMPUTED_VALUE"""),"")</f>
        <v/>
      </c>
      <c r="AC356" s="1" t="str">
        <f ca="1">IFERROR(__xludf.DUMMYFUNCTION("""COMPUTED_VALUE"""),"")</f>
        <v/>
      </c>
      <c r="AD356" s="1" t="str">
        <f ca="1">IFERROR(__xludf.DUMMYFUNCTION("""COMPUTED_VALUE"""),"")</f>
        <v/>
      </c>
      <c r="AE356" s="1" t="str">
        <f ca="1">IFERROR(__xludf.DUMMYFUNCTION("""COMPUTED_VALUE"""),"")</f>
        <v/>
      </c>
      <c r="AF356" s="1" t="str">
        <f ca="1">IFERROR(__xludf.DUMMYFUNCTION("""COMPUTED_VALUE"""),"")</f>
        <v/>
      </c>
      <c r="AG356" s="1" t="str">
        <f ca="1">IFERROR(__xludf.DUMMYFUNCTION("""COMPUTED_VALUE"""),"")</f>
        <v/>
      </c>
      <c r="AH356" s="1" t="str">
        <f ca="1">IFERROR(__xludf.DUMMYFUNCTION("""COMPUTED_VALUE"""),"")</f>
        <v/>
      </c>
      <c r="AI356" s="1" t="str">
        <f ca="1">IFERROR(__xludf.DUMMYFUNCTION("""COMPUTED_VALUE"""),"")</f>
        <v/>
      </c>
      <c r="AJ356" s="1" t="str">
        <f ca="1">IFERROR(__xludf.DUMMYFUNCTION("""COMPUTED_VALUE"""),"")</f>
        <v/>
      </c>
      <c r="AK356" s="1" t="str">
        <f ca="1">IFERROR(__xludf.DUMMYFUNCTION("""COMPUTED_VALUE"""),"")</f>
        <v/>
      </c>
      <c r="AL356" s="1" t="str">
        <f ca="1">IFERROR(__xludf.DUMMYFUNCTION("""COMPUTED_VALUE"""),"")</f>
        <v/>
      </c>
      <c r="AM356" s="1" t="str">
        <f ca="1">IFERROR(__xludf.DUMMYFUNCTION("""COMPUTED_VALUE"""),"")</f>
        <v/>
      </c>
      <c r="AN356" s="1" t="str">
        <f ca="1">IFERROR(__xludf.DUMMYFUNCTION("""COMPUTED_VALUE"""),"")</f>
        <v/>
      </c>
      <c r="AO356" s="1" t="str">
        <f ca="1">IFERROR(__xludf.DUMMYFUNCTION("""COMPUTED_VALUE"""),"")</f>
        <v/>
      </c>
      <c r="AP356" s="1" t="str">
        <f ca="1">IFERROR(__xludf.DUMMYFUNCTION("""COMPUTED_VALUE"""),"")</f>
        <v/>
      </c>
      <c r="AQ356" s="1" t="str">
        <f ca="1">IFERROR(__xludf.DUMMYFUNCTION("""COMPUTED_VALUE"""),"")</f>
        <v/>
      </c>
      <c r="AR356" s="1" t="str">
        <f ca="1">IFERROR(__xludf.DUMMYFUNCTION("""COMPUTED_VALUE"""),"")</f>
        <v/>
      </c>
      <c r="AS356" s="1" t="str">
        <f ca="1">IFERROR(__xludf.DUMMYFUNCTION("""COMPUTED_VALUE"""),"")</f>
        <v/>
      </c>
      <c r="AT356" s="1" t="str">
        <f ca="1">IFERROR(__xludf.DUMMYFUNCTION("""COMPUTED_VALUE"""),"")</f>
        <v/>
      </c>
      <c r="AU356" s="1" t="str">
        <f ca="1">IFERROR(__xludf.DUMMYFUNCTION("""COMPUTED_VALUE"""),"")</f>
        <v/>
      </c>
      <c r="AV356" s="1" t="str">
        <f ca="1">IFERROR(__xludf.DUMMYFUNCTION("""COMPUTED_VALUE"""),"")</f>
        <v/>
      </c>
      <c r="AW356" s="1" t="str">
        <f ca="1">IFERROR(__xludf.DUMMYFUNCTION("""COMPUTED_VALUE"""),"")</f>
        <v/>
      </c>
      <c r="AX356" s="1" t="str">
        <f ca="1">IFERROR(__xludf.DUMMYFUNCTION("""COMPUTED_VALUE"""),"")</f>
        <v/>
      </c>
      <c r="AY356" s="1" t="str">
        <f ca="1">IFERROR(__xludf.DUMMYFUNCTION("""COMPUTED_VALUE"""),"")</f>
        <v/>
      </c>
      <c r="AZ356" s="1" t="str">
        <f ca="1">IFERROR(__xludf.DUMMYFUNCTION("""COMPUTED_VALUE"""),"")</f>
        <v/>
      </c>
      <c r="BA356" s="1" t="str">
        <f ca="1">IFERROR(__xludf.DUMMYFUNCTION("""COMPUTED_VALUE"""),"")</f>
        <v/>
      </c>
      <c r="BB356" s="1" t="str">
        <f ca="1">IFERROR(__xludf.DUMMYFUNCTION("""COMPUTED_VALUE"""),"")</f>
        <v/>
      </c>
      <c r="BC356" s="1" t="str">
        <f ca="1">IFERROR(__xludf.DUMMYFUNCTION("""COMPUTED_VALUE"""),"")</f>
        <v/>
      </c>
      <c r="BD356" s="1" t="str">
        <f ca="1">IFERROR(__xludf.DUMMYFUNCTION("""COMPUTED_VALUE"""),"")</f>
        <v/>
      </c>
    </row>
    <row r="357" spans="1:56" ht="13">
      <c r="A357" s="8" t="str">
        <f ca="1">IFERROR(__xludf.DUMMYFUNCTION("""COMPUTED_VALUE"""),"")</f>
        <v/>
      </c>
      <c r="B357" s="1" t="str">
        <f ca="1">IFERROR(__xludf.DUMMYFUNCTION("""COMPUTED_VALUE"""),"")</f>
        <v/>
      </c>
      <c r="C357" s="3" t="str">
        <f ca="1">IFERROR(__xludf.DUMMYFUNCTION("""COMPUTED_VALUE"""),"")</f>
        <v/>
      </c>
      <c r="D357" s="1" t="str">
        <f ca="1">IFERROR(__xludf.DUMMYFUNCTION("""COMPUTED_VALUE"""),"")</f>
        <v/>
      </c>
      <c r="E357" s="1" t="str">
        <f ca="1">IFERROR(__xludf.DUMMYFUNCTION("""COMPUTED_VALUE"""),"")</f>
        <v/>
      </c>
      <c r="F357" s="1" t="str">
        <f ca="1">IFERROR(__xludf.DUMMYFUNCTION("""COMPUTED_VALUE"""),"")</f>
        <v/>
      </c>
      <c r="G357" s="1" t="str">
        <f ca="1">IFERROR(__xludf.DUMMYFUNCTION("""COMPUTED_VALUE"""),"")</f>
        <v/>
      </c>
      <c r="H357" s="1" t="str">
        <f ca="1">IFERROR(__xludf.DUMMYFUNCTION("""COMPUTED_VALUE"""),"")</f>
        <v/>
      </c>
      <c r="I357" s="1" t="str">
        <f ca="1">IFERROR(__xludf.DUMMYFUNCTION("""COMPUTED_VALUE"""),"")</f>
        <v/>
      </c>
      <c r="J357" s="1" t="str">
        <f ca="1">IFERROR(__xludf.DUMMYFUNCTION("""COMPUTED_VALUE"""),"")</f>
        <v/>
      </c>
      <c r="K357" s="1" t="str">
        <f ca="1">IFERROR(__xludf.DUMMYFUNCTION("""COMPUTED_VALUE"""),"")</f>
        <v/>
      </c>
      <c r="L357" s="1" t="str">
        <f ca="1">IFERROR(__xludf.DUMMYFUNCTION("""COMPUTED_VALUE"""),"")</f>
        <v/>
      </c>
      <c r="M357" s="1" t="str">
        <f ca="1">IFERROR(__xludf.DUMMYFUNCTION("""COMPUTED_VALUE"""),"")</f>
        <v/>
      </c>
      <c r="N357" s="1" t="str">
        <f ca="1">IFERROR(__xludf.DUMMYFUNCTION("""COMPUTED_VALUE"""),"")</f>
        <v/>
      </c>
      <c r="O357" s="1" t="str">
        <f ca="1">IFERROR(__xludf.DUMMYFUNCTION("""COMPUTED_VALUE"""),"")</f>
        <v/>
      </c>
      <c r="P357" s="1" t="str">
        <f ca="1">IFERROR(__xludf.DUMMYFUNCTION("""COMPUTED_VALUE"""),"")</f>
        <v/>
      </c>
      <c r="Q357" s="1" t="str">
        <f ca="1">IFERROR(__xludf.DUMMYFUNCTION("""COMPUTED_VALUE"""),"")</f>
        <v/>
      </c>
      <c r="R357" s="1" t="str">
        <f ca="1">IFERROR(__xludf.DUMMYFUNCTION("""COMPUTED_VALUE"""),"")</f>
        <v/>
      </c>
      <c r="S357" s="1" t="str">
        <f ca="1">IFERROR(__xludf.DUMMYFUNCTION("""COMPUTED_VALUE"""),"")</f>
        <v/>
      </c>
      <c r="T357" s="1" t="str">
        <f ca="1">IFERROR(__xludf.DUMMYFUNCTION("""COMPUTED_VALUE"""),"")</f>
        <v/>
      </c>
      <c r="U357" s="1" t="str">
        <f ca="1">IFERROR(__xludf.DUMMYFUNCTION("""COMPUTED_VALUE"""),"")</f>
        <v/>
      </c>
      <c r="V357" s="1" t="str">
        <f ca="1">IFERROR(__xludf.DUMMYFUNCTION("""COMPUTED_VALUE"""),"")</f>
        <v/>
      </c>
      <c r="W357" s="1" t="str">
        <f ca="1">IFERROR(__xludf.DUMMYFUNCTION("""COMPUTED_VALUE"""),"")</f>
        <v/>
      </c>
      <c r="X357" s="1" t="str">
        <f ca="1">IFERROR(__xludf.DUMMYFUNCTION("""COMPUTED_VALUE"""),"")</f>
        <v/>
      </c>
      <c r="Y357" s="1" t="str">
        <f ca="1">IFERROR(__xludf.DUMMYFUNCTION("""COMPUTED_VALUE"""),"")</f>
        <v/>
      </c>
      <c r="Z357" s="1" t="str">
        <f ca="1">IFERROR(__xludf.DUMMYFUNCTION("""COMPUTED_VALUE"""),"")</f>
        <v/>
      </c>
      <c r="AA357" s="1" t="str">
        <f ca="1">IFERROR(__xludf.DUMMYFUNCTION("""COMPUTED_VALUE"""),"")</f>
        <v/>
      </c>
      <c r="AB357" s="1" t="str">
        <f ca="1">IFERROR(__xludf.DUMMYFUNCTION("""COMPUTED_VALUE"""),"")</f>
        <v/>
      </c>
      <c r="AC357" s="1" t="str">
        <f ca="1">IFERROR(__xludf.DUMMYFUNCTION("""COMPUTED_VALUE"""),"")</f>
        <v/>
      </c>
      <c r="AD357" s="1" t="str">
        <f ca="1">IFERROR(__xludf.DUMMYFUNCTION("""COMPUTED_VALUE"""),"")</f>
        <v/>
      </c>
      <c r="AE357" s="1" t="str">
        <f ca="1">IFERROR(__xludf.DUMMYFUNCTION("""COMPUTED_VALUE"""),"")</f>
        <v/>
      </c>
      <c r="AF357" s="1" t="str">
        <f ca="1">IFERROR(__xludf.DUMMYFUNCTION("""COMPUTED_VALUE"""),"")</f>
        <v/>
      </c>
      <c r="AG357" s="1" t="str">
        <f ca="1">IFERROR(__xludf.DUMMYFUNCTION("""COMPUTED_VALUE"""),"")</f>
        <v/>
      </c>
      <c r="AH357" s="1" t="str">
        <f ca="1">IFERROR(__xludf.DUMMYFUNCTION("""COMPUTED_VALUE"""),"")</f>
        <v/>
      </c>
      <c r="AI357" s="1" t="str">
        <f ca="1">IFERROR(__xludf.DUMMYFUNCTION("""COMPUTED_VALUE"""),"")</f>
        <v/>
      </c>
      <c r="AJ357" s="1" t="str">
        <f ca="1">IFERROR(__xludf.DUMMYFUNCTION("""COMPUTED_VALUE"""),"")</f>
        <v/>
      </c>
      <c r="AK357" s="1" t="str">
        <f ca="1">IFERROR(__xludf.DUMMYFUNCTION("""COMPUTED_VALUE"""),"")</f>
        <v/>
      </c>
      <c r="AL357" s="1" t="str">
        <f ca="1">IFERROR(__xludf.DUMMYFUNCTION("""COMPUTED_VALUE"""),"")</f>
        <v/>
      </c>
      <c r="AM357" s="1" t="str">
        <f ca="1">IFERROR(__xludf.DUMMYFUNCTION("""COMPUTED_VALUE"""),"")</f>
        <v/>
      </c>
      <c r="AN357" s="1" t="str">
        <f ca="1">IFERROR(__xludf.DUMMYFUNCTION("""COMPUTED_VALUE"""),"")</f>
        <v/>
      </c>
      <c r="AO357" s="1" t="str">
        <f ca="1">IFERROR(__xludf.DUMMYFUNCTION("""COMPUTED_VALUE"""),"")</f>
        <v/>
      </c>
      <c r="AP357" s="1" t="str">
        <f ca="1">IFERROR(__xludf.DUMMYFUNCTION("""COMPUTED_VALUE"""),"")</f>
        <v/>
      </c>
      <c r="AQ357" s="1" t="str">
        <f ca="1">IFERROR(__xludf.DUMMYFUNCTION("""COMPUTED_VALUE"""),"")</f>
        <v/>
      </c>
      <c r="AR357" s="1" t="str">
        <f ca="1">IFERROR(__xludf.DUMMYFUNCTION("""COMPUTED_VALUE"""),"")</f>
        <v/>
      </c>
      <c r="AS357" s="1" t="str">
        <f ca="1">IFERROR(__xludf.DUMMYFUNCTION("""COMPUTED_VALUE"""),"")</f>
        <v/>
      </c>
      <c r="AT357" s="1" t="str">
        <f ca="1">IFERROR(__xludf.DUMMYFUNCTION("""COMPUTED_VALUE"""),"")</f>
        <v/>
      </c>
      <c r="AU357" s="1" t="str">
        <f ca="1">IFERROR(__xludf.DUMMYFUNCTION("""COMPUTED_VALUE"""),"")</f>
        <v/>
      </c>
      <c r="AV357" s="1" t="str">
        <f ca="1">IFERROR(__xludf.DUMMYFUNCTION("""COMPUTED_VALUE"""),"")</f>
        <v/>
      </c>
      <c r="AW357" s="1" t="str">
        <f ca="1">IFERROR(__xludf.DUMMYFUNCTION("""COMPUTED_VALUE"""),"")</f>
        <v/>
      </c>
      <c r="AX357" s="1" t="str">
        <f ca="1">IFERROR(__xludf.DUMMYFUNCTION("""COMPUTED_VALUE"""),"")</f>
        <v/>
      </c>
      <c r="AY357" s="1" t="str">
        <f ca="1">IFERROR(__xludf.DUMMYFUNCTION("""COMPUTED_VALUE"""),"")</f>
        <v/>
      </c>
      <c r="AZ357" s="1" t="str">
        <f ca="1">IFERROR(__xludf.DUMMYFUNCTION("""COMPUTED_VALUE"""),"")</f>
        <v/>
      </c>
      <c r="BA357" s="1" t="str">
        <f ca="1">IFERROR(__xludf.DUMMYFUNCTION("""COMPUTED_VALUE"""),"")</f>
        <v/>
      </c>
      <c r="BB357" s="1" t="str">
        <f ca="1">IFERROR(__xludf.DUMMYFUNCTION("""COMPUTED_VALUE"""),"")</f>
        <v/>
      </c>
      <c r="BC357" s="1" t="str">
        <f ca="1">IFERROR(__xludf.DUMMYFUNCTION("""COMPUTED_VALUE"""),"")</f>
        <v/>
      </c>
      <c r="BD357" s="1" t="str">
        <f ca="1">IFERROR(__xludf.DUMMYFUNCTION("""COMPUTED_VALUE"""),"")</f>
        <v/>
      </c>
    </row>
    <row r="358" spans="1:56" ht="13">
      <c r="A358" s="8" t="str">
        <f ca="1">IFERROR(__xludf.DUMMYFUNCTION("""COMPUTED_VALUE"""),"")</f>
        <v/>
      </c>
      <c r="B358" s="1" t="str">
        <f ca="1">IFERROR(__xludf.DUMMYFUNCTION("""COMPUTED_VALUE"""),"")</f>
        <v/>
      </c>
      <c r="C358" s="3" t="str">
        <f ca="1">IFERROR(__xludf.DUMMYFUNCTION("""COMPUTED_VALUE"""),"")</f>
        <v/>
      </c>
      <c r="D358" s="1" t="str">
        <f ca="1">IFERROR(__xludf.DUMMYFUNCTION("""COMPUTED_VALUE"""),"")</f>
        <v/>
      </c>
      <c r="E358" s="1" t="str">
        <f ca="1">IFERROR(__xludf.DUMMYFUNCTION("""COMPUTED_VALUE"""),"")</f>
        <v/>
      </c>
      <c r="F358" s="1" t="str">
        <f ca="1">IFERROR(__xludf.DUMMYFUNCTION("""COMPUTED_VALUE"""),"")</f>
        <v/>
      </c>
      <c r="G358" s="1" t="str">
        <f ca="1">IFERROR(__xludf.DUMMYFUNCTION("""COMPUTED_VALUE"""),"")</f>
        <v/>
      </c>
      <c r="H358" s="1" t="str">
        <f ca="1">IFERROR(__xludf.DUMMYFUNCTION("""COMPUTED_VALUE"""),"")</f>
        <v/>
      </c>
      <c r="I358" s="1" t="str">
        <f ca="1">IFERROR(__xludf.DUMMYFUNCTION("""COMPUTED_VALUE"""),"")</f>
        <v/>
      </c>
      <c r="J358" s="1" t="str">
        <f ca="1">IFERROR(__xludf.DUMMYFUNCTION("""COMPUTED_VALUE"""),"")</f>
        <v/>
      </c>
      <c r="K358" s="1" t="str">
        <f ca="1">IFERROR(__xludf.DUMMYFUNCTION("""COMPUTED_VALUE"""),"")</f>
        <v/>
      </c>
      <c r="L358" s="1" t="str">
        <f ca="1">IFERROR(__xludf.DUMMYFUNCTION("""COMPUTED_VALUE"""),"")</f>
        <v/>
      </c>
      <c r="M358" s="1" t="str">
        <f ca="1">IFERROR(__xludf.DUMMYFUNCTION("""COMPUTED_VALUE"""),"")</f>
        <v/>
      </c>
      <c r="N358" s="1" t="str">
        <f ca="1">IFERROR(__xludf.DUMMYFUNCTION("""COMPUTED_VALUE"""),"")</f>
        <v/>
      </c>
      <c r="O358" s="1" t="str">
        <f ca="1">IFERROR(__xludf.DUMMYFUNCTION("""COMPUTED_VALUE"""),"")</f>
        <v/>
      </c>
      <c r="P358" s="1" t="str">
        <f ca="1">IFERROR(__xludf.DUMMYFUNCTION("""COMPUTED_VALUE"""),"")</f>
        <v/>
      </c>
      <c r="Q358" s="1" t="str">
        <f ca="1">IFERROR(__xludf.DUMMYFUNCTION("""COMPUTED_VALUE"""),"")</f>
        <v/>
      </c>
      <c r="R358" s="1" t="str">
        <f ca="1">IFERROR(__xludf.DUMMYFUNCTION("""COMPUTED_VALUE"""),"")</f>
        <v/>
      </c>
      <c r="S358" s="1" t="str">
        <f ca="1">IFERROR(__xludf.DUMMYFUNCTION("""COMPUTED_VALUE"""),"")</f>
        <v/>
      </c>
      <c r="T358" s="1" t="str">
        <f ca="1">IFERROR(__xludf.DUMMYFUNCTION("""COMPUTED_VALUE"""),"")</f>
        <v/>
      </c>
      <c r="U358" s="1" t="str">
        <f ca="1">IFERROR(__xludf.DUMMYFUNCTION("""COMPUTED_VALUE"""),"")</f>
        <v/>
      </c>
      <c r="V358" s="1" t="str">
        <f ca="1">IFERROR(__xludf.DUMMYFUNCTION("""COMPUTED_VALUE"""),"")</f>
        <v/>
      </c>
      <c r="W358" s="1" t="str">
        <f ca="1">IFERROR(__xludf.DUMMYFUNCTION("""COMPUTED_VALUE"""),"")</f>
        <v/>
      </c>
      <c r="X358" s="1" t="str">
        <f ca="1">IFERROR(__xludf.DUMMYFUNCTION("""COMPUTED_VALUE"""),"")</f>
        <v/>
      </c>
      <c r="Y358" s="1" t="str">
        <f ca="1">IFERROR(__xludf.DUMMYFUNCTION("""COMPUTED_VALUE"""),"")</f>
        <v/>
      </c>
      <c r="Z358" s="1" t="str">
        <f ca="1">IFERROR(__xludf.DUMMYFUNCTION("""COMPUTED_VALUE"""),"")</f>
        <v/>
      </c>
      <c r="AA358" s="1" t="str">
        <f ca="1">IFERROR(__xludf.DUMMYFUNCTION("""COMPUTED_VALUE"""),"")</f>
        <v/>
      </c>
      <c r="AB358" s="1" t="str">
        <f ca="1">IFERROR(__xludf.DUMMYFUNCTION("""COMPUTED_VALUE"""),"")</f>
        <v/>
      </c>
      <c r="AC358" s="1" t="str">
        <f ca="1">IFERROR(__xludf.DUMMYFUNCTION("""COMPUTED_VALUE"""),"")</f>
        <v/>
      </c>
      <c r="AD358" s="1" t="str">
        <f ca="1">IFERROR(__xludf.DUMMYFUNCTION("""COMPUTED_VALUE"""),"")</f>
        <v/>
      </c>
      <c r="AE358" s="1" t="str">
        <f ca="1">IFERROR(__xludf.DUMMYFUNCTION("""COMPUTED_VALUE"""),"")</f>
        <v/>
      </c>
      <c r="AF358" s="1" t="str">
        <f ca="1">IFERROR(__xludf.DUMMYFUNCTION("""COMPUTED_VALUE"""),"")</f>
        <v/>
      </c>
      <c r="AG358" s="1" t="str">
        <f ca="1">IFERROR(__xludf.DUMMYFUNCTION("""COMPUTED_VALUE"""),"")</f>
        <v/>
      </c>
      <c r="AH358" s="1" t="str">
        <f ca="1">IFERROR(__xludf.DUMMYFUNCTION("""COMPUTED_VALUE"""),"")</f>
        <v/>
      </c>
      <c r="AI358" s="1" t="str">
        <f ca="1">IFERROR(__xludf.DUMMYFUNCTION("""COMPUTED_VALUE"""),"")</f>
        <v/>
      </c>
      <c r="AJ358" s="1" t="str">
        <f ca="1">IFERROR(__xludf.DUMMYFUNCTION("""COMPUTED_VALUE"""),"")</f>
        <v/>
      </c>
      <c r="AK358" s="1" t="str">
        <f ca="1">IFERROR(__xludf.DUMMYFUNCTION("""COMPUTED_VALUE"""),"")</f>
        <v/>
      </c>
      <c r="AL358" s="1" t="str">
        <f ca="1">IFERROR(__xludf.DUMMYFUNCTION("""COMPUTED_VALUE"""),"")</f>
        <v/>
      </c>
      <c r="AM358" s="1" t="str">
        <f ca="1">IFERROR(__xludf.DUMMYFUNCTION("""COMPUTED_VALUE"""),"")</f>
        <v/>
      </c>
      <c r="AN358" s="1" t="str">
        <f ca="1">IFERROR(__xludf.DUMMYFUNCTION("""COMPUTED_VALUE"""),"")</f>
        <v/>
      </c>
      <c r="AO358" s="1" t="str">
        <f ca="1">IFERROR(__xludf.DUMMYFUNCTION("""COMPUTED_VALUE"""),"")</f>
        <v/>
      </c>
      <c r="AP358" s="1" t="str">
        <f ca="1">IFERROR(__xludf.DUMMYFUNCTION("""COMPUTED_VALUE"""),"")</f>
        <v/>
      </c>
      <c r="AQ358" s="1" t="str">
        <f ca="1">IFERROR(__xludf.DUMMYFUNCTION("""COMPUTED_VALUE"""),"")</f>
        <v/>
      </c>
      <c r="AR358" s="1" t="str">
        <f ca="1">IFERROR(__xludf.DUMMYFUNCTION("""COMPUTED_VALUE"""),"")</f>
        <v/>
      </c>
      <c r="AS358" s="1" t="str">
        <f ca="1">IFERROR(__xludf.DUMMYFUNCTION("""COMPUTED_VALUE"""),"")</f>
        <v/>
      </c>
      <c r="AT358" s="1" t="str">
        <f ca="1">IFERROR(__xludf.DUMMYFUNCTION("""COMPUTED_VALUE"""),"")</f>
        <v/>
      </c>
      <c r="AU358" s="1" t="str">
        <f ca="1">IFERROR(__xludf.DUMMYFUNCTION("""COMPUTED_VALUE"""),"")</f>
        <v/>
      </c>
      <c r="AV358" s="1" t="str">
        <f ca="1">IFERROR(__xludf.DUMMYFUNCTION("""COMPUTED_VALUE"""),"")</f>
        <v/>
      </c>
      <c r="AW358" s="1" t="str">
        <f ca="1">IFERROR(__xludf.DUMMYFUNCTION("""COMPUTED_VALUE"""),"")</f>
        <v/>
      </c>
      <c r="AX358" s="1" t="str">
        <f ca="1">IFERROR(__xludf.DUMMYFUNCTION("""COMPUTED_VALUE"""),"")</f>
        <v/>
      </c>
      <c r="AY358" s="1" t="str">
        <f ca="1">IFERROR(__xludf.DUMMYFUNCTION("""COMPUTED_VALUE"""),"")</f>
        <v/>
      </c>
      <c r="AZ358" s="1" t="str">
        <f ca="1">IFERROR(__xludf.DUMMYFUNCTION("""COMPUTED_VALUE"""),"")</f>
        <v/>
      </c>
      <c r="BA358" s="1" t="str">
        <f ca="1">IFERROR(__xludf.DUMMYFUNCTION("""COMPUTED_VALUE"""),"")</f>
        <v/>
      </c>
      <c r="BB358" s="1" t="str">
        <f ca="1">IFERROR(__xludf.DUMMYFUNCTION("""COMPUTED_VALUE"""),"")</f>
        <v/>
      </c>
      <c r="BC358" s="1" t="str">
        <f ca="1">IFERROR(__xludf.DUMMYFUNCTION("""COMPUTED_VALUE"""),"")</f>
        <v/>
      </c>
      <c r="BD358" s="1" t="str">
        <f ca="1">IFERROR(__xludf.DUMMYFUNCTION("""COMPUTED_VALUE"""),"")</f>
        <v/>
      </c>
    </row>
    <row r="359" spans="1:56" ht="13">
      <c r="A359" s="8" t="str">
        <f ca="1">IFERROR(__xludf.DUMMYFUNCTION("""COMPUTED_VALUE"""),"")</f>
        <v/>
      </c>
      <c r="B359" s="1" t="str">
        <f ca="1">IFERROR(__xludf.DUMMYFUNCTION("""COMPUTED_VALUE"""),"")</f>
        <v/>
      </c>
      <c r="C359" s="3" t="str">
        <f ca="1">IFERROR(__xludf.DUMMYFUNCTION("""COMPUTED_VALUE"""),"")</f>
        <v/>
      </c>
      <c r="D359" s="1" t="str">
        <f ca="1">IFERROR(__xludf.DUMMYFUNCTION("""COMPUTED_VALUE"""),"")</f>
        <v/>
      </c>
      <c r="E359" s="1" t="str">
        <f ca="1">IFERROR(__xludf.DUMMYFUNCTION("""COMPUTED_VALUE"""),"")</f>
        <v/>
      </c>
      <c r="F359" s="1" t="str">
        <f ca="1">IFERROR(__xludf.DUMMYFUNCTION("""COMPUTED_VALUE"""),"")</f>
        <v/>
      </c>
      <c r="G359" s="1" t="str">
        <f ca="1">IFERROR(__xludf.DUMMYFUNCTION("""COMPUTED_VALUE"""),"")</f>
        <v/>
      </c>
      <c r="H359" s="1" t="str">
        <f ca="1">IFERROR(__xludf.DUMMYFUNCTION("""COMPUTED_VALUE"""),"")</f>
        <v/>
      </c>
      <c r="I359" s="1" t="str">
        <f ca="1">IFERROR(__xludf.DUMMYFUNCTION("""COMPUTED_VALUE"""),"")</f>
        <v/>
      </c>
      <c r="J359" s="1" t="str">
        <f ca="1">IFERROR(__xludf.DUMMYFUNCTION("""COMPUTED_VALUE"""),"")</f>
        <v/>
      </c>
      <c r="K359" s="1" t="str">
        <f ca="1">IFERROR(__xludf.DUMMYFUNCTION("""COMPUTED_VALUE"""),"")</f>
        <v/>
      </c>
      <c r="L359" s="1" t="str">
        <f ca="1">IFERROR(__xludf.DUMMYFUNCTION("""COMPUTED_VALUE"""),"")</f>
        <v/>
      </c>
      <c r="M359" s="1" t="str">
        <f ca="1">IFERROR(__xludf.DUMMYFUNCTION("""COMPUTED_VALUE"""),"")</f>
        <v/>
      </c>
      <c r="N359" s="1" t="str">
        <f ca="1">IFERROR(__xludf.DUMMYFUNCTION("""COMPUTED_VALUE"""),"")</f>
        <v/>
      </c>
      <c r="O359" s="1" t="str">
        <f ca="1">IFERROR(__xludf.DUMMYFUNCTION("""COMPUTED_VALUE"""),"")</f>
        <v/>
      </c>
      <c r="P359" s="1" t="str">
        <f ca="1">IFERROR(__xludf.DUMMYFUNCTION("""COMPUTED_VALUE"""),"")</f>
        <v/>
      </c>
      <c r="Q359" s="1" t="str">
        <f ca="1">IFERROR(__xludf.DUMMYFUNCTION("""COMPUTED_VALUE"""),"")</f>
        <v/>
      </c>
      <c r="R359" s="1" t="str">
        <f ca="1">IFERROR(__xludf.DUMMYFUNCTION("""COMPUTED_VALUE"""),"")</f>
        <v/>
      </c>
      <c r="S359" s="1" t="str">
        <f ca="1">IFERROR(__xludf.DUMMYFUNCTION("""COMPUTED_VALUE"""),"")</f>
        <v/>
      </c>
      <c r="T359" s="1" t="str">
        <f ca="1">IFERROR(__xludf.DUMMYFUNCTION("""COMPUTED_VALUE"""),"")</f>
        <v/>
      </c>
      <c r="U359" s="1" t="str">
        <f ca="1">IFERROR(__xludf.DUMMYFUNCTION("""COMPUTED_VALUE"""),"")</f>
        <v/>
      </c>
      <c r="V359" s="1" t="str">
        <f ca="1">IFERROR(__xludf.DUMMYFUNCTION("""COMPUTED_VALUE"""),"")</f>
        <v/>
      </c>
      <c r="W359" s="1" t="str">
        <f ca="1">IFERROR(__xludf.DUMMYFUNCTION("""COMPUTED_VALUE"""),"")</f>
        <v/>
      </c>
      <c r="X359" s="1" t="str">
        <f ca="1">IFERROR(__xludf.DUMMYFUNCTION("""COMPUTED_VALUE"""),"")</f>
        <v/>
      </c>
      <c r="Y359" s="1" t="str">
        <f ca="1">IFERROR(__xludf.DUMMYFUNCTION("""COMPUTED_VALUE"""),"")</f>
        <v/>
      </c>
      <c r="Z359" s="1" t="str">
        <f ca="1">IFERROR(__xludf.DUMMYFUNCTION("""COMPUTED_VALUE"""),"")</f>
        <v/>
      </c>
      <c r="AA359" s="1" t="str">
        <f ca="1">IFERROR(__xludf.DUMMYFUNCTION("""COMPUTED_VALUE"""),"")</f>
        <v/>
      </c>
      <c r="AB359" s="1" t="str">
        <f ca="1">IFERROR(__xludf.DUMMYFUNCTION("""COMPUTED_VALUE"""),"")</f>
        <v/>
      </c>
      <c r="AC359" s="1" t="str">
        <f ca="1">IFERROR(__xludf.DUMMYFUNCTION("""COMPUTED_VALUE"""),"")</f>
        <v/>
      </c>
      <c r="AD359" s="1" t="str">
        <f ca="1">IFERROR(__xludf.DUMMYFUNCTION("""COMPUTED_VALUE"""),"")</f>
        <v/>
      </c>
      <c r="AE359" s="1" t="str">
        <f ca="1">IFERROR(__xludf.DUMMYFUNCTION("""COMPUTED_VALUE"""),"")</f>
        <v/>
      </c>
      <c r="AF359" s="1" t="str">
        <f ca="1">IFERROR(__xludf.DUMMYFUNCTION("""COMPUTED_VALUE"""),"")</f>
        <v/>
      </c>
      <c r="AG359" s="1" t="str">
        <f ca="1">IFERROR(__xludf.DUMMYFUNCTION("""COMPUTED_VALUE"""),"")</f>
        <v/>
      </c>
      <c r="AH359" s="1" t="str">
        <f ca="1">IFERROR(__xludf.DUMMYFUNCTION("""COMPUTED_VALUE"""),"")</f>
        <v/>
      </c>
      <c r="AI359" s="1" t="str">
        <f ca="1">IFERROR(__xludf.DUMMYFUNCTION("""COMPUTED_VALUE"""),"")</f>
        <v/>
      </c>
      <c r="AJ359" s="1" t="str">
        <f ca="1">IFERROR(__xludf.DUMMYFUNCTION("""COMPUTED_VALUE"""),"")</f>
        <v/>
      </c>
      <c r="AK359" s="1" t="str">
        <f ca="1">IFERROR(__xludf.DUMMYFUNCTION("""COMPUTED_VALUE"""),"")</f>
        <v/>
      </c>
      <c r="AL359" s="1" t="str">
        <f ca="1">IFERROR(__xludf.DUMMYFUNCTION("""COMPUTED_VALUE"""),"")</f>
        <v/>
      </c>
      <c r="AM359" s="1" t="str">
        <f ca="1">IFERROR(__xludf.DUMMYFUNCTION("""COMPUTED_VALUE"""),"")</f>
        <v/>
      </c>
      <c r="AN359" s="1" t="str">
        <f ca="1">IFERROR(__xludf.DUMMYFUNCTION("""COMPUTED_VALUE"""),"")</f>
        <v/>
      </c>
      <c r="AO359" s="1" t="str">
        <f ca="1">IFERROR(__xludf.DUMMYFUNCTION("""COMPUTED_VALUE"""),"")</f>
        <v/>
      </c>
      <c r="AP359" s="1" t="str">
        <f ca="1">IFERROR(__xludf.DUMMYFUNCTION("""COMPUTED_VALUE"""),"")</f>
        <v/>
      </c>
      <c r="AQ359" s="1" t="str">
        <f ca="1">IFERROR(__xludf.DUMMYFUNCTION("""COMPUTED_VALUE"""),"")</f>
        <v/>
      </c>
      <c r="AR359" s="1" t="str">
        <f ca="1">IFERROR(__xludf.DUMMYFUNCTION("""COMPUTED_VALUE"""),"")</f>
        <v/>
      </c>
      <c r="AS359" s="1" t="str">
        <f ca="1">IFERROR(__xludf.DUMMYFUNCTION("""COMPUTED_VALUE"""),"")</f>
        <v/>
      </c>
      <c r="AT359" s="1" t="str">
        <f ca="1">IFERROR(__xludf.DUMMYFUNCTION("""COMPUTED_VALUE"""),"")</f>
        <v/>
      </c>
      <c r="AU359" s="1" t="str">
        <f ca="1">IFERROR(__xludf.DUMMYFUNCTION("""COMPUTED_VALUE"""),"")</f>
        <v/>
      </c>
      <c r="AV359" s="1" t="str">
        <f ca="1">IFERROR(__xludf.DUMMYFUNCTION("""COMPUTED_VALUE"""),"")</f>
        <v/>
      </c>
      <c r="AW359" s="1" t="str">
        <f ca="1">IFERROR(__xludf.DUMMYFUNCTION("""COMPUTED_VALUE"""),"")</f>
        <v/>
      </c>
      <c r="AX359" s="1" t="str">
        <f ca="1">IFERROR(__xludf.DUMMYFUNCTION("""COMPUTED_VALUE"""),"")</f>
        <v/>
      </c>
      <c r="AY359" s="1" t="str">
        <f ca="1">IFERROR(__xludf.DUMMYFUNCTION("""COMPUTED_VALUE"""),"")</f>
        <v/>
      </c>
      <c r="AZ359" s="1" t="str">
        <f ca="1">IFERROR(__xludf.DUMMYFUNCTION("""COMPUTED_VALUE"""),"")</f>
        <v/>
      </c>
      <c r="BA359" s="1" t="str">
        <f ca="1">IFERROR(__xludf.DUMMYFUNCTION("""COMPUTED_VALUE"""),"")</f>
        <v/>
      </c>
      <c r="BB359" s="1" t="str">
        <f ca="1">IFERROR(__xludf.DUMMYFUNCTION("""COMPUTED_VALUE"""),"")</f>
        <v/>
      </c>
      <c r="BC359" s="1" t="str">
        <f ca="1">IFERROR(__xludf.DUMMYFUNCTION("""COMPUTED_VALUE"""),"")</f>
        <v/>
      </c>
      <c r="BD359" s="1" t="str">
        <f ca="1">IFERROR(__xludf.DUMMYFUNCTION("""COMPUTED_VALUE"""),"")</f>
        <v/>
      </c>
    </row>
    <row r="360" spans="1:56" ht="13">
      <c r="A360" s="8" t="str">
        <f ca="1">IFERROR(__xludf.DUMMYFUNCTION("""COMPUTED_VALUE"""),"")</f>
        <v/>
      </c>
      <c r="B360" s="1" t="str">
        <f ca="1">IFERROR(__xludf.DUMMYFUNCTION("""COMPUTED_VALUE"""),"")</f>
        <v/>
      </c>
      <c r="C360" s="3" t="str">
        <f ca="1">IFERROR(__xludf.DUMMYFUNCTION("""COMPUTED_VALUE"""),"")</f>
        <v/>
      </c>
      <c r="D360" s="1" t="str">
        <f ca="1">IFERROR(__xludf.DUMMYFUNCTION("""COMPUTED_VALUE"""),"")</f>
        <v/>
      </c>
      <c r="E360" s="1" t="str">
        <f ca="1">IFERROR(__xludf.DUMMYFUNCTION("""COMPUTED_VALUE"""),"")</f>
        <v/>
      </c>
      <c r="F360" s="1" t="str">
        <f ca="1">IFERROR(__xludf.DUMMYFUNCTION("""COMPUTED_VALUE"""),"")</f>
        <v/>
      </c>
      <c r="G360" s="1" t="str">
        <f ca="1">IFERROR(__xludf.DUMMYFUNCTION("""COMPUTED_VALUE"""),"")</f>
        <v/>
      </c>
      <c r="H360" s="1" t="str">
        <f ca="1">IFERROR(__xludf.DUMMYFUNCTION("""COMPUTED_VALUE"""),"")</f>
        <v/>
      </c>
      <c r="I360" s="1" t="str">
        <f ca="1">IFERROR(__xludf.DUMMYFUNCTION("""COMPUTED_VALUE"""),"")</f>
        <v/>
      </c>
      <c r="J360" s="1" t="str">
        <f ca="1">IFERROR(__xludf.DUMMYFUNCTION("""COMPUTED_VALUE"""),"")</f>
        <v/>
      </c>
      <c r="K360" s="1" t="str">
        <f ca="1">IFERROR(__xludf.DUMMYFUNCTION("""COMPUTED_VALUE"""),"")</f>
        <v/>
      </c>
      <c r="L360" s="1" t="str">
        <f ca="1">IFERROR(__xludf.DUMMYFUNCTION("""COMPUTED_VALUE"""),"")</f>
        <v/>
      </c>
      <c r="M360" s="1" t="str">
        <f ca="1">IFERROR(__xludf.DUMMYFUNCTION("""COMPUTED_VALUE"""),"")</f>
        <v/>
      </c>
      <c r="N360" s="1" t="str">
        <f ca="1">IFERROR(__xludf.DUMMYFUNCTION("""COMPUTED_VALUE"""),"")</f>
        <v/>
      </c>
      <c r="O360" s="1" t="str">
        <f ca="1">IFERROR(__xludf.DUMMYFUNCTION("""COMPUTED_VALUE"""),"")</f>
        <v/>
      </c>
      <c r="P360" s="1" t="str">
        <f ca="1">IFERROR(__xludf.DUMMYFUNCTION("""COMPUTED_VALUE"""),"")</f>
        <v/>
      </c>
      <c r="Q360" s="1" t="str">
        <f ca="1">IFERROR(__xludf.DUMMYFUNCTION("""COMPUTED_VALUE"""),"")</f>
        <v/>
      </c>
      <c r="R360" s="1" t="str">
        <f ca="1">IFERROR(__xludf.DUMMYFUNCTION("""COMPUTED_VALUE"""),"")</f>
        <v/>
      </c>
      <c r="S360" s="1" t="str">
        <f ca="1">IFERROR(__xludf.DUMMYFUNCTION("""COMPUTED_VALUE"""),"")</f>
        <v/>
      </c>
      <c r="T360" s="1" t="str">
        <f ca="1">IFERROR(__xludf.DUMMYFUNCTION("""COMPUTED_VALUE"""),"")</f>
        <v/>
      </c>
      <c r="U360" s="1" t="str">
        <f ca="1">IFERROR(__xludf.DUMMYFUNCTION("""COMPUTED_VALUE"""),"")</f>
        <v/>
      </c>
      <c r="V360" s="1" t="str">
        <f ca="1">IFERROR(__xludf.DUMMYFUNCTION("""COMPUTED_VALUE"""),"")</f>
        <v/>
      </c>
      <c r="W360" s="1" t="str">
        <f ca="1">IFERROR(__xludf.DUMMYFUNCTION("""COMPUTED_VALUE"""),"")</f>
        <v/>
      </c>
      <c r="X360" s="1" t="str">
        <f ca="1">IFERROR(__xludf.DUMMYFUNCTION("""COMPUTED_VALUE"""),"")</f>
        <v/>
      </c>
      <c r="Y360" s="1" t="str">
        <f ca="1">IFERROR(__xludf.DUMMYFUNCTION("""COMPUTED_VALUE"""),"")</f>
        <v/>
      </c>
      <c r="Z360" s="1" t="str">
        <f ca="1">IFERROR(__xludf.DUMMYFUNCTION("""COMPUTED_VALUE"""),"")</f>
        <v/>
      </c>
      <c r="AA360" s="1" t="str">
        <f ca="1">IFERROR(__xludf.DUMMYFUNCTION("""COMPUTED_VALUE"""),"")</f>
        <v/>
      </c>
      <c r="AB360" s="1" t="str">
        <f ca="1">IFERROR(__xludf.DUMMYFUNCTION("""COMPUTED_VALUE"""),"")</f>
        <v/>
      </c>
      <c r="AC360" s="1" t="str">
        <f ca="1">IFERROR(__xludf.DUMMYFUNCTION("""COMPUTED_VALUE"""),"")</f>
        <v/>
      </c>
      <c r="AD360" s="1" t="str">
        <f ca="1">IFERROR(__xludf.DUMMYFUNCTION("""COMPUTED_VALUE"""),"")</f>
        <v/>
      </c>
      <c r="AE360" s="1" t="str">
        <f ca="1">IFERROR(__xludf.DUMMYFUNCTION("""COMPUTED_VALUE"""),"")</f>
        <v/>
      </c>
      <c r="AF360" s="1" t="str">
        <f ca="1">IFERROR(__xludf.DUMMYFUNCTION("""COMPUTED_VALUE"""),"")</f>
        <v/>
      </c>
      <c r="AG360" s="1" t="str">
        <f ca="1">IFERROR(__xludf.DUMMYFUNCTION("""COMPUTED_VALUE"""),"")</f>
        <v/>
      </c>
      <c r="AH360" s="1" t="str">
        <f ca="1">IFERROR(__xludf.DUMMYFUNCTION("""COMPUTED_VALUE"""),"")</f>
        <v/>
      </c>
      <c r="AI360" s="1" t="str">
        <f ca="1">IFERROR(__xludf.DUMMYFUNCTION("""COMPUTED_VALUE"""),"")</f>
        <v/>
      </c>
      <c r="AJ360" s="1" t="str">
        <f ca="1">IFERROR(__xludf.DUMMYFUNCTION("""COMPUTED_VALUE"""),"")</f>
        <v/>
      </c>
      <c r="AK360" s="1" t="str">
        <f ca="1">IFERROR(__xludf.DUMMYFUNCTION("""COMPUTED_VALUE"""),"")</f>
        <v/>
      </c>
      <c r="AL360" s="1" t="str">
        <f ca="1">IFERROR(__xludf.DUMMYFUNCTION("""COMPUTED_VALUE"""),"")</f>
        <v/>
      </c>
      <c r="AM360" s="1" t="str">
        <f ca="1">IFERROR(__xludf.DUMMYFUNCTION("""COMPUTED_VALUE"""),"")</f>
        <v/>
      </c>
      <c r="AN360" s="1" t="str">
        <f ca="1">IFERROR(__xludf.DUMMYFUNCTION("""COMPUTED_VALUE"""),"")</f>
        <v/>
      </c>
      <c r="AO360" s="1" t="str">
        <f ca="1">IFERROR(__xludf.DUMMYFUNCTION("""COMPUTED_VALUE"""),"")</f>
        <v/>
      </c>
      <c r="AP360" s="1" t="str">
        <f ca="1">IFERROR(__xludf.DUMMYFUNCTION("""COMPUTED_VALUE"""),"")</f>
        <v/>
      </c>
      <c r="AQ360" s="1" t="str">
        <f ca="1">IFERROR(__xludf.DUMMYFUNCTION("""COMPUTED_VALUE"""),"")</f>
        <v/>
      </c>
      <c r="AR360" s="1" t="str">
        <f ca="1">IFERROR(__xludf.DUMMYFUNCTION("""COMPUTED_VALUE"""),"")</f>
        <v/>
      </c>
      <c r="AS360" s="1" t="str">
        <f ca="1">IFERROR(__xludf.DUMMYFUNCTION("""COMPUTED_VALUE"""),"")</f>
        <v/>
      </c>
      <c r="AT360" s="1" t="str">
        <f ca="1">IFERROR(__xludf.DUMMYFUNCTION("""COMPUTED_VALUE"""),"")</f>
        <v/>
      </c>
      <c r="AU360" s="1" t="str">
        <f ca="1">IFERROR(__xludf.DUMMYFUNCTION("""COMPUTED_VALUE"""),"")</f>
        <v/>
      </c>
      <c r="AV360" s="1" t="str">
        <f ca="1">IFERROR(__xludf.DUMMYFUNCTION("""COMPUTED_VALUE"""),"")</f>
        <v/>
      </c>
      <c r="AW360" s="1" t="str">
        <f ca="1">IFERROR(__xludf.DUMMYFUNCTION("""COMPUTED_VALUE"""),"")</f>
        <v/>
      </c>
      <c r="AX360" s="1" t="str">
        <f ca="1">IFERROR(__xludf.DUMMYFUNCTION("""COMPUTED_VALUE"""),"")</f>
        <v/>
      </c>
      <c r="AY360" s="1" t="str">
        <f ca="1">IFERROR(__xludf.DUMMYFUNCTION("""COMPUTED_VALUE"""),"")</f>
        <v/>
      </c>
      <c r="AZ360" s="1" t="str">
        <f ca="1">IFERROR(__xludf.DUMMYFUNCTION("""COMPUTED_VALUE"""),"")</f>
        <v/>
      </c>
      <c r="BA360" s="1" t="str">
        <f ca="1">IFERROR(__xludf.DUMMYFUNCTION("""COMPUTED_VALUE"""),"")</f>
        <v/>
      </c>
      <c r="BB360" s="1" t="str">
        <f ca="1">IFERROR(__xludf.DUMMYFUNCTION("""COMPUTED_VALUE"""),"")</f>
        <v/>
      </c>
      <c r="BC360" s="1" t="str">
        <f ca="1">IFERROR(__xludf.DUMMYFUNCTION("""COMPUTED_VALUE"""),"")</f>
        <v/>
      </c>
      <c r="BD360" s="1" t="str">
        <f ca="1">IFERROR(__xludf.DUMMYFUNCTION("""COMPUTED_VALUE"""),"")</f>
        <v/>
      </c>
    </row>
    <row r="361" spans="1:56" ht="13">
      <c r="A361" s="8" t="str">
        <f ca="1">IFERROR(__xludf.DUMMYFUNCTION("""COMPUTED_VALUE"""),"")</f>
        <v/>
      </c>
      <c r="B361" s="1" t="str">
        <f ca="1">IFERROR(__xludf.DUMMYFUNCTION("""COMPUTED_VALUE"""),"")</f>
        <v/>
      </c>
      <c r="C361" s="3" t="str">
        <f ca="1">IFERROR(__xludf.DUMMYFUNCTION("""COMPUTED_VALUE"""),"")</f>
        <v/>
      </c>
      <c r="D361" s="1" t="str">
        <f ca="1">IFERROR(__xludf.DUMMYFUNCTION("""COMPUTED_VALUE"""),"")</f>
        <v/>
      </c>
      <c r="E361" s="1" t="str">
        <f ca="1">IFERROR(__xludf.DUMMYFUNCTION("""COMPUTED_VALUE"""),"")</f>
        <v/>
      </c>
      <c r="F361" s="1" t="str">
        <f ca="1">IFERROR(__xludf.DUMMYFUNCTION("""COMPUTED_VALUE"""),"")</f>
        <v/>
      </c>
      <c r="G361" s="1" t="str">
        <f ca="1">IFERROR(__xludf.DUMMYFUNCTION("""COMPUTED_VALUE"""),"")</f>
        <v/>
      </c>
      <c r="H361" s="1" t="str">
        <f ca="1">IFERROR(__xludf.DUMMYFUNCTION("""COMPUTED_VALUE"""),"")</f>
        <v/>
      </c>
      <c r="I361" s="1" t="str">
        <f ca="1">IFERROR(__xludf.DUMMYFUNCTION("""COMPUTED_VALUE"""),"")</f>
        <v/>
      </c>
      <c r="J361" s="1" t="str">
        <f ca="1">IFERROR(__xludf.DUMMYFUNCTION("""COMPUTED_VALUE"""),"")</f>
        <v/>
      </c>
      <c r="K361" s="1" t="str">
        <f ca="1">IFERROR(__xludf.DUMMYFUNCTION("""COMPUTED_VALUE"""),"")</f>
        <v/>
      </c>
      <c r="L361" s="1" t="str">
        <f ca="1">IFERROR(__xludf.DUMMYFUNCTION("""COMPUTED_VALUE"""),"")</f>
        <v/>
      </c>
      <c r="M361" s="1" t="str">
        <f ca="1">IFERROR(__xludf.DUMMYFUNCTION("""COMPUTED_VALUE"""),"")</f>
        <v/>
      </c>
      <c r="N361" s="1" t="str">
        <f ca="1">IFERROR(__xludf.DUMMYFUNCTION("""COMPUTED_VALUE"""),"")</f>
        <v/>
      </c>
      <c r="O361" s="1" t="str">
        <f ca="1">IFERROR(__xludf.DUMMYFUNCTION("""COMPUTED_VALUE"""),"")</f>
        <v/>
      </c>
      <c r="P361" s="1" t="str">
        <f ca="1">IFERROR(__xludf.DUMMYFUNCTION("""COMPUTED_VALUE"""),"")</f>
        <v/>
      </c>
      <c r="Q361" s="1" t="str">
        <f ca="1">IFERROR(__xludf.DUMMYFUNCTION("""COMPUTED_VALUE"""),"")</f>
        <v/>
      </c>
      <c r="R361" s="1" t="str">
        <f ca="1">IFERROR(__xludf.DUMMYFUNCTION("""COMPUTED_VALUE"""),"")</f>
        <v/>
      </c>
      <c r="S361" s="1" t="str">
        <f ca="1">IFERROR(__xludf.DUMMYFUNCTION("""COMPUTED_VALUE"""),"")</f>
        <v/>
      </c>
      <c r="T361" s="1" t="str">
        <f ca="1">IFERROR(__xludf.DUMMYFUNCTION("""COMPUTED_VALUE"""),"")</f>
        <v/>
      </c>
      <c r="U361" s="1" t="str">
        <f ca="1">IFERROR(__xludf.DUMMYFUNCTION("""COMPUTED_VALUE"""),"")</f>
        <v/>
      </c>
      <c r="V361" s="1" t="str">
        <f ca="1">IFERROR(__xludf.DUMMYFUNCTION("""COMPUTED_VALUE"""),"")</f>
        <v/>
      </c>
      <c r="W361" s="1" t="str">
        <f ca="1">IFERROR(__xludf.DUMMYFUNCTION("""COMPUTED_VALUE"""),"")</f>
        <v/>
      </c>
      <c r="X361" s="1" t="str">
        <f ca="1">IFERROR(__xludf.DUMMYFUNCTION("""COMPUTED_VALUE"""),"")</f>
        <v/>
      </c>
      <c r="Y361" s="1" t="str">
        <f ca="1">IFERROR(__xludf.DUMMYFUNCTION("""COMPUTED_VALUE"""),"")</f>
        <v/>
      </c>
      <c r="Z361" s="1" t="str">
        <f ca="1">IFERROR(__xludf.DUMMYFUNCTION("""COMPUTED_VALUE"""),"")</f>
        <v/>
      </c>
      <c r="AA361" s="1" t="str">
        <f ca="1">IFERROR(__xludf.DUMMYFUNCTION("""COMPUTED_VALUE"""),"")</f>
        <v/>
      </c>
      <c r="AB361" s="1" t="str">
        <f ca="1">IFERROR(__xludf.DUMMYFUNCTION("""COMPUTED_VALUE"""),"")</f>
        <v/>
      </c>
      <c r="AC361" s="1" t="str">
        <f ca="1">IFERROR(__xludf.DUMMYFUNCTION("""COMPUTED_VALUE"""),"")</f>
        <v/>
      </c>
      <c r="AD361" s="1" t="str">
        <f ca="1">IFERROR(__xludf.DUMMYFUNCTION("""COMPUTED_VALUE"""),"")</f>
        <v/>
      </c>
      <c r="AE361" s="1" t="str">
        <f ca="1">IFERROR(__xludf.DUMMYFUNCTION("""COMPUTED_VALUE"""),"")</f>
        <v/>
      </c>
      <c r="AF361" s="1" t="str">
        <f ca="1">IFERROR(__xludf.DUMMYFUNCTION("""COMPUTED_VALUE"""),"")</f>
        <v/>
      </c>
      <c r="AG361" s="1" t="str">
        <f ca="1">IFERROR(__xludf.DUMMYFUNCTION("""COMPUTED_VALUE"""),"")</f>
        <v/>
      </c>
      <c r="AH361" s="1" t="str">
        <f ca="1">IFERROR(__xludf.DUMMYFUNCTION("""COMPUTED_VALUE"""),"")</f>
        <v/>
      </c>
      <c r="AI361" s="1" t="str">
        <f ca="1">IFERROR(__xludf.DUMMYFUNCTION("""COMPUTED_VALUE"""),"")</f>
        <v/>
      </c>
      <c r="AJ361" s="1" t="str">
        <f ca="1">IFERROR(__xludf.DUMMYFUNCTION("""COMPUTED_VALUE"""),"")</f>
        <v/>
      </c>
      <c r="AK361" s="1" t="str">
        <f ca="1">IFERROR(__xludf.DUMMYFUNCTION("""COMPUTED_VALUE"""),"")</f>
        <v/>
      </c>
      <c r="AL361" s="1" t="str">
        <f ca="1">IFERROR(__xludf.DUMMYFUNCTION("""COMPUTED_VALUE"""),"")</f>
        <v/>
      </c>
      <c r="AM361" s="1" t="str">
        <f ca="1">IFERROR(__xludf.DUMMYFUNCTION("""COMPUTED_VALUE"""),"")</f>
        <v/>
      </c>
      <c r="AN361" s="1" t="str">
        <f ca="1">IFERROR(__xludf.DUMMYFUNCTION("""COMPUTED_VALUE"""),"")</f>
        <v/>
      </c>
      <c r="AO361" s="1" t="str">
        <f ca="1">IFERROR(__xludf.DUMMYFUNCTION("""COMPUTED_VALUE"""),"")</f>
        <v/>
      </c>
      <c r="AP361" s="1" t="str">
        <f ca="1">IFERROR(__xludf.DUMMYFUNCTION("""COMPUTED_VALUE"""),"")</f>
        <v/>
      </c>
      <c r="AQ361" s="1" t="str">
        <f ca="1">IFERROR(__xludf.DUMMYFUNCTION("""COMPUTED_VALUE"""),"")</f>
        <v/>
      </c>
      <c r="AR361" s="1" t="str">
        <f ca="1">IFERROR(__xludf.DUMMYFUNCTION("""COMPUTED_VALUE"""),"")</f>
        <v/>
      </c>
      <c r="AS361" s="1" t="str">
        <f ca="1">IFERROR(__xludf.DUMMYFUNCTION("""COMPUTED_VALUE"""),"")</f>
        <v/>
      </c>
      <c r="AT361" s="1" t="str">
        <f ca="1">IFERROR(__xludf.DUMMYFUNCTION("""COMPUTED_VALUE"""),"")</f>
        <v/>
      </c>
      <c r="AU361" s="1" t="str">
        <f ca="1">IFERROR(__xludf.DUMMYFUNCTION("""COMPUTED_VALUE"""),"")</f>
        <v/>
      </c>
      <c r="AV361" s="1" t="str">
        <f ca="1">IFERROR(__xludf.DUMMYFUNCTION("""COMPUTED_VALUE"""),"")</f>
        <v/>
      </c>
      <c r="AW361" s="1" t="str">
        <f ca="1">IFERROR(__xludf.DUMMYFUNCTION("""COMPUTED_VALUE"""),"")</f>
        <v/>
      </c>
      <c r="AX361" s="1" t="str">
        <f ca="1">IFERROR(__xludf.DUMMYFUNCTION("""COMPUTED_VALUE"""),"")</f>
        <v/>
      </c>
      <c r="AY361" s="1" t="str">
        <f ca="1">IFERROR(__xludf.DUMMYFUNCTION("""COMPUTED_VALUE"""),"")</f>
        <v/>
      </c>
      <c r="AZ361" s="1" t="str">
        <f ca="1">IFERROR(__xludf.DUMMYFUNCTION("""COMPUTED_VALUE"""),"")</f>
        <v/>
      </c>
      <c r="BA361" s="1" t="str">
        <f ca="1">IFERROR(__xludf.DUMMYFUNCTION("""COMPUTED_VALUE"""),"")</f>
        <v/>
      </c>
      <c r="BB361" s="1" t="str">
        <f ca="1">IFERROR(__xludf.DUMMYFUNCTION("""COMPUTED_VALUE"""),"")</f>
        <v/>
      </c>
      <c r="BC361" s="1" t="str">
        <f ca="1">IFERROR(__xludf.DUMMYFUNCTION("""COMPUTED_VALUE"""),"")</f>
        <v/>
      </c>
      <c r="BD361" s="1" t="str">
        <f ca="1">IFERROR(__xludf.DUMMYFUNCTION("""COMPUTED_VALUE"""),"")</f>
        <v/>
      </c>
    </row>
    <row r="362" spans="1:56" ht="13">
      <c r="A362" s="8" t="str">
        <f ca="1">IFERROR(__xludf.DUMMYFUNCTION("""COMPUTED_VALUE"""),"")</f>
        <v/>
      </c>
      <c r="B362" s="1" t="str">
        <f ca="1">IFERROR(__xludf.DUMMYFUNCTION("""COMPUTED_VALUE"""),"")</f>
        <v/>
      </c>
      <c r="C362" s="3" t="str">
        <f ca="1">IFERROR(__xludf.DUMMYFUNCTION("""COMPUTED_VALUE"""),"")</f>
        <v/>
      </c>
      <c r="D362" s="1" t="str">
        <f ca="1">IFERROR(__xludf.DUMMYFUNCTION("""COMPUTED_VALUE"""),"")</f>
        <v/>
      </c>
      <c r="E362" s="1" t="str">
        <f ca="1">IFERROR(__xludf.DUMMYFUNCTION("""COMPUTED_VALUE"""),"")</f>
        <v/>
      </c>
      <c r="F362" s="1" t="str">
        <f ca="1">IFERROR(__xludf.DUMMYFUNCTION("""COMPUTED_VALUE"""),"")</f>
        <v/>
      </c>
      <c r="G362" s="1" t="str">
        <f ca="1">IFERROR(__xludf.DUMMYFUNCTION("""COMPUTED_VALUE"""),"")</f>
        <v/>
      </c>
      <c r="H362" s="1" t="str">
        <f ca="1">IFERROR(__xludf.DUMMYFUNCTION("""COMPUTED_VALUE"""),"")</f>
        <v/>
      </c>
      <c r="I362" s="1" t="str">
        <f ca="1">IFERROR(__xludf.DUMMYFUNCTION("""COMPUTED_VALUE"""),"")</f>
        <v/>
      </c>
      <c r="J362" s="1" t="str">
        <f ca="1">IFERROR(__xludf.DUMMYFUNCTION("""COMPUTED_VALUE"""),"")</f>
        <v/>
      </c>
      <c r="K362" s="1" t="str">
        <f ca="1">IFERROR(__xludf.DUMMYFUNCTION("""COMPUTED_VALUE"""),"")</f>
        <v/>
      </c>
      <c r="L362" s="1" t="str">
        <f ca="1">IFERROR(__xludf.DUMMYFUNCTION("""COMPUTED_VALUE"""),"")</f>
        <v/>
      </c>
      <c r="M362" s="1" t="str">
        <f ca="1">IFERROR(__xludf.DUMMYFUNCTION("""COMPUTED_VALUE"""),"")</f>
        <v/>
      </c>
      <c r="N362" s="1" t="str">
        <f ca="1">IFERROR(__xludf.DUMMYFUNCTION("""COMPUTED_VALUE"""),"")</f>
        <v/>
      </c>
      <c r="O362" s="1" t="str">
        <f ca="1">IFERROR(__xludf.DUMMYFUNCTION("""COMPUTED_VALUE"""),"")</f>
        <v/>
      </c>
      <c r="P362" s="1" t="str">
        <f ca="1">IFERROR(__xludf.DUMMYFUNCTION("""COMPUTED_VALUE"""),"")</f>
        <v/>
      </c>
      <c r="Q362" s="1" t="str">
        <f ca="1">IFERROR(__xludf.DUMMYFUNCTION("""COMPUTED_VALUE"""),"")</f>
        <v/>
      </c>
      <c r="R362" s="1" t="str">
        <f ca="1">IFERROR(__xludf.DUMMYFUNCTION("""COMPUTED_VALUE"""),"")</f>
        <v/>
      </c>
      <c r="S362" s="1" t="str">
        <f ca="1">IFERROR(__xludf.DUMMYFUNCTION("""COMPUTED_VALUE"""),"")</f>
        <v/>
      </c>
      <c r="T362" s="1" t="str">
        <f ca="1">IFERROR(__xludf.DUMMYFUNCTION("""COMPUTED_VALUE"""),"")</f>
        <v/>
      </c>
      <c r="U362" s="1" t="str">
        <f ca="1">IFERROR(__xludf.DUMMYFUNCTION("""COMPUTED_VALUE"""),"")</f>
        <v/>
      </c>
      <c r="V362" s="1" t="str">
        <f ca="1">IFERROR(__xludf.DUMMYFUNCTION("""COMPUTED_VALUE"""),"")</f>
        <v/>
      </c>
      <c r="W362" s="1" t="str">
        <f ca="1">IFERROR(__xludf.DUMMYFUNCTION("""COMPUTED_VALUE"""),"")</f>
        <v/>
      </c>
      <c r="X362" s="1" t="str">
        <f ca="1">IFERROR(__xludf.DUMMYFUNCTION("""COMPUTED_VALUE"""),"")</f>
        <v/>
      </c>
      <c r="Y362" s="1" t="str">
        <f ca="1">IFERROR(__xludf.DUMMYFUNCTION("""COMPUTED_VALUE"""),"")</f>
        <v/>
      </c>
      <c r="Z362" s="1" t="str">
        <f ca="1">IFERROR(__xludf.DUMMYFUNCTION("""COMPUTED_VALUE"""),"")</f>
        <v/>
      </c>
      <c r="AA362" s="1" t="str">
        <f ca="1">IFERROR(__xludf.DUMMYFUNCTION("""COMPUTED_VALUE"""),"")</f>
        <v/>
      </c>
      <c r="AB362" s="1" t="str">
        <f ca="1">IFERROR(__xludf.DUMMYFUNCTION("""COMPUTED_VALUE"""),"")</f>
        <v/>
      </c>
      <c r="AC362" s="1" t="str">
        <f ca="1">IFERROR(__xludf.DUMMYFUNCTION("""COMPUTED_VALUE"""),"")</f>
        <v/>
      </c>
      <c r="AD362" s="1" t="str">
        <f ca="1">IFERROR(__xludf.DUMMYFUNCTION("""COMPUTED_VALUE"""),"")</f>
        <v/>
      </c>
      <c r="AE362" s="1" t="str">
        <f ca="1">IFERROR(__xludf.DUMMYFUNCTION("""COMPUTED_VALUE"""),"")</f>
        <v/>
      </c>
      <c r="AF362" s="1" t="str">
        <f ca="1">IFERROR(__xludf.DUMMYFUNCTION("""COMPUTED_VALUE"""),"")</f>
        <v/>
      </c>
      <c r="AG362" s="1" t="str">
        <f ca="1">IFERROR(__xludf.DUMMYFUNCTION("""COMPUTED_VALUE"""),"")</f>
        <v/>
      </c>
      <c r="AH362" s="1" t="str">
        <f ca="1">IFERROR(__xludf.DUMMYFUNCTION("""COMPUTED_VALUE"""),"")</f>
        <v/>
      </c>
      <c r="AI362" s="1" t="str">
        <f ca="1">IFERROR(__xludf.DUMMYFUNCTION("""COMPUTED_VALUE"""),"")</f>
        <v/>
      </c>
      <c r="AJ362" s="1" t="str">
        <f ca="1">IFERROR(__xludf.DUMMYFUNCTION("""COMPUTED_VALUE"""),"")</f>
        <v/>
      </c>
      <c r="AK362" s="1" t="str">
        <f ca="1">IFERROR(__xludf.DUMMYFUNCTION("""COMPUTED_VALUE"""),"")</f>
        <v/>
      </c>
      <c r="AL362" s="1" t="str">
        <f ca="1">IFERROR(__xludf.DUMMYFUNCTION("""COMPUTED_VALUE"""),"")</f>
        <v/>
      </c>
      <c r="AM362" s="1" t="str">
        <f ca="1">IFERROR(__xludf.DUMMYFUNCTION("""COMPUTED_VALUE"""),"")</f>
        <v/>
      </c>
      <c r="AN362" s="1" t="str">
        <f ca="1">IFERROR(__xludf.DUMMYFUNCTION("""COMPUTED_VALUE"""),"")</f>
        <v/>
      </c>
      <c r="AO362" s="1" t="str">
        <f ca="1">IFERROR(__xludf.DUMMYFUNCTION("""COMPUTED_VALUE"""),"")</f>
        <v/>
      </c>
      <c r="AP362" s="1" t="str">
        <f ca="1">IFERROR(__xludf.DUMMYFUNCTION("""COMPUTED_VALUE"""),"")</f>
        <v/>
      </c>
      <c r="AQ362" s="1" t="str">
        <f ca="1">IFERROR(__xludf.DUMMYFUNCTION("""COMPUTED_VALUE"""),"")</f>
        <v/>
      </c>
      <c r="AR362" s="1" t="str">
        <f ca="1">IFERROR(__xludf.DUMMYFUNCTION("""COMPUTED_VALUE"""),"")</f>
        <v/>
      </c>
      <c r="AS362" s="1" t="str">
        <f ca="1">IFERROR(__xludf.DUMMYFUNCTION("""COMPUTED_VALUE"""),"")</f>
        <v/>
      </c>
      <c r="AT362" s="1" t="str">
        <f ca="1">IFERROR(__xludf.DUMMYFUNCTION("""COMPUTED_VALUE"""),"")</f>
        <v/>
      </c>
      <c r="AU362" s="1" t="str">
        <f ca="1">IFERROR(__xludf.DUMMYFUNCTION("""COMPUTED_VALUE"""),"")</f>
        <v/>
      </c>
      <c r="AV362" s="1" t="str">
        <f ca="1">IFERROR(__xludf.DUMMYFUNCTION("""COMPUTED_VALUE"""),"")</f>
        <v/>
      </c>
      <c r="AW362" s="1" t="str">
        <f ca="1">IFERROR(__xludf.DUMMYFUNCTION("""COMPUTED_VALUE"""),"")</f>
        <v/>
      </c>
      <c r="AX362" s="1" t="str">
        <f ca="1">IFERROR(__xludf.DUMMYFUNCTION("""COMPUTED_VALUE"""),"")</f>
        <v/>
      </c>
      <c r="AY362" s="1" t="str">
        <f ca="1">IFERROR(__xludf.DUMMYFUNCTION("""COMPUTED_VALUE"""),"")</f>
        <v/>
      </c>
      <c r="AZ362" s="1" t="str">
        <f ca="1">IFERROR(__xludf.DUMMYFUNCTION("""COMPUTED_VALUE"""),"")</f>
        <v/>
      </c>
      <c r="BA362" s="1" t="str">
        <f ca="1">IFERROR(__xludf.DUMMYFUNCTION("""COMPUTED_VALUE"""),"")</f>
        <v/>
      </c>
      <c r="BB362" s="1" t="str">
        <f ca="1">IFERROR(__xludf.DUMMYFUNCTION("""COMPUTED_VALUE"""),"")</f>
        <v/>
      </c>
      <c r="BC362" s="1" t="str">
        <f ca="1">IFERROR(__xludf.DUMMYFUNCTION("""COMPUTED_VALUE"""),"")</f>
        <v/>
      </c>
      <c r="BD362" s="1" t="str">
        <f ca="1">IFERROR(__xludf.DUMMYFUNCTION("""COMPUTED_VALUE"""),"")</f>
        <v/>
      </c>
    </row>
    <row r="363" spans="1:56" ht="13">
      <c r="A363" s="8" t="str">
        <f ca="1">IFERROR(__xludf.DUMMYFUNCTION("""COMPUTED_VALUE"""),"")</f>
        <v/>
      </c>
      <c r="B363" s="1" t="str">
        <f ca="1">IFERROR(__xludf.DUMMYFUNCTION("""COMPUTED_VALUE"""),"")</f>
        <v/>
      </c>
      <c r="C363" s="3" t="str">
        <f ca="1">IFERROR(__xludf.DUMMYFUNCTION("""COMPUTED_VALUE"""),"")</f>
        <v/>
      </c>
      <c r="D363" s="1" t="str">
        <f ca="1">IFERROR(__xludf.DUMMYFUNCTION("""COMPUTED_VALUE"""),"")</f>
        <v/>
      </c>
      <c r="E363" s="1" t="str">
        <f ca="1">IFERROR(__xludf.DUMMYFUNCTION("""COMPUTED_VALUE"""),"")</f>
        <v/>
      </c>
      <c r="F363" s="1" t="str">
        <f ca="1">IFERROR(__xludf.DUMMYFUNCTION("""COMPUTED_VALUE"""),"")</f>
        <v/>
      </c>
      <c r="G363" s="1" t="str">
        <f ca="1">IFERROR(__xludf.DUMMYFUNCTION("""COMPUTED_VALUE"""),"")</f>
        <v/>
      </c>
      <c r="H363" s="1" t="str">
        <f ca="1">IFERROR(__xludf.DUMMYFUNCTION("""COMPUTED_VALUE"""),"")</f>
        <v/>
      </c>
      <c r="I363" s="1" t="str">
        <f ca="1">IFERROR(__xludf.DUMMYFUNCTION("""COMPUTED_VALUE"""),"")</f>
        <v/>
      </c>
      <c r="J363" s="1" t="str">
        <f ca="1">IFERROR(__xludf.DUMMYFUNCTION("""COMPUTED_VALUE"""),"")</f>
        <v/>
      </c>
      <c r="K363" s="1" t="str">
        <f ca="1">IFERROR(__xludf.DUMMYFUNCTION("""COMPUTED_VALUE"""),"")</f>
        <v/>
      </c>
      <c r="L363" s="1" t="str">
        <f ca="1">IFERROR(__xludf.DUMMYFUNCTION("""COMPUTED_VALUE"""),"")</f>
        <v/>
      </c>
      <c r="M363" s="1" t="str">
        <f ca="1">IFERROR(__xludf.DUMMYFUNCTION("""COMPUTED_VALUE"""),"")</f>
        <v/>
      </c>
      <c r="N363" s="1" t="str">
        <f ca="1">IFERROR(__xludf.DUMMYFUNCTION("""COMPUTED_VALUE"""),"")</f>
        <v/>
      </c>
      <c r="O363" s="1" t="str">
        <f ca="1">IFERROR(__xludf.DUMMYFUNCTION("""COMPUTED_VALUE"""),"")</f>
        <v/>
      </c>
      <c r="P363" s="1" t="str">
        <f ca="1">IFERROR(__xludf.DUMMYFUNCTION("""COMPUTED_VALUE"""),"")</f>
        <v/>
      </c>
      <c r="Q363" s="1" t="str">
        <f ca="1">IFERROR(__xludf.DUMMYFUNCTION("""COMPUTED_VALUE"""),"")</f>
        <v/>
      </c>
      <c r="R363" s="1" t="str">
        <f ca="1">IFERROR(__xludf.DUMMYFUNCTION("""COMPUTED_VALUE"""),"")</f>
        <v/>
      </c>
      <c r="S363" s="1" t="str">
        <f ca="1">IFERROR(__xludf.DUMMYFUNCTION("""COMPUTED_VALUE"""),"")</f>
        <v/>
      </c>
      <c r="T363" s="1" t="str">
        <f ca="1">IFERROR(__xludf.DUMMYFUNCTION("""COMPUTED_VALUE"""),"")</f>
        <v/>
      </c>
      <c r="U363" s="1" t="str">
        <f ca="1">IFERROR(__xludf.DUMMYFUNCTION("""COMPUTED_VALUE"""),"")</f>
        <v/>
      </c>
      <c r="V363" s="1" t="str">
        <f ca="1">IFERROR(__xludf.DUMMYFUNCTION("""COMPUTED_VALUE"""),"")</f>
        <v/>
      </c>
      <c r="W363" s="1" t="str">
        <f ca="1">IFERROR(__xludf.DUMMYFUNCTION("""COMPUTED_VALUE"""),"")</f>
        <v/>
      </c>
      <c r="X363" s="1" t="str">
        <f ca="1">IFERROR(__xludf.DUMMYFUNCTION("""COMPUTED_VALUE"""),"")</f>
        <v/>
      </c>
      <c r="Y363" s="1" t="str">
        <f ca="1">IFERROR(__xludf.DUMMYFUNCTION("""COMPUTED_VALUE"""),"")</f>
        <v/>
      </c>
      <c r="Z363" s="1" t="str">
        <f ca="1">IFERROR(__xludf.DUMMYFUNCTION("""COMPUTED_VALUE"""),"")</f>
        <v/>
      </c>
      <c r="AA363" s="1" t="str">
        <f ca="1">IFERROR(__xludf.DUMMYFUNCTION("""COMPUTED_VALUE"""),"")</f>
        <v/>
      </c>
      <c r="AB363" s="1" t="str">
        <f ca="1">IFERROR(__xludf.DUMMYFUNCTION("""COMPUTED_VALUE"""),"")</f>
        <v/>
      </c>
      <c r="AC363" s="1" t="str">
        <f ca="1">IFERROR(__xludf.DUMMYFUNCTION("""COMPUTED_VALUE"""),"")</f>
        <v/>
      </c>
      <c r="AD363" s="1" t="str">
        <f ca="1">IFERROR(__xludf.DUMMYFUNCTION("""COMPUTED_VALUE"""),"")</f>
        <v/>
      </c>
      <c r="AE363" s="1" t="str">
        <f ca="1">IFERROR(__xludf.DUMMYFUNCTION("""COMPUTED_VALUE"""),"")</f>
        <v/>
      </c>
      <c r="AF363" s="1" t="str">
        <f ca="1">IFERROR(__xludf.DUMMYFUNCTION("""COMPUTED_VALUE"""),"")</f>
        <v/>
      </c>
      <c r="AG363" s="1" t="str">
        <f ca="1">IFERROR(__xludf.DUMMYFUNCTION("""COMPUTED_VALUE"""),"")</f>
        <v/>
      </c>
      <c r="AH363" s="1" t="str">
        <f ca="1">IFERROR(__xludf.DUMMYFUNCTION("""COMPUTED_VALUE"""),"")</f>
        <v/>
      </c>
      <c r="AI363" s="1" t="str">
        <f ca="1">IFERROR(__xludf.DUMMYFUNCTION("""COMPUTED_VALUE"""),"")</f>
        <v/>
      </c>
      <c r="AJ363" s="1" t="str">
        <f ca="1">IFERROR(__xludf.DUMMYFUNCTION("""COMPUTED_VALUE"""),"")</f>
        <v/>
      </c>
      <c r="AK363" s="1" t="str">
        <f ca="1">IFERROR(__xludf.DUMMYFUNCTION("""COMPUTED_VALUE"""),"")</f>
        <v/>
      </c>
      <c r="AL363" s="1" t="str">
        <f ca="1">IFERROR(__xludf.DUMMYFUNCTION("""COMPUTED_VALUE"""),"")</f>
        <v/>
      </c>
      <c r="AM363" s="1" t="str">
        <f ca="1">IFERROR(__xludf.DUMMYFUNCTION("""COMPUTED_VALUE"""),"")</f>
        <v/>
      </c>
      <c r="AN363" s="1" t="str">
        <f ca="1">IFERROR(__xludf.DUMMYFUNCTION("""COMPUTED_VALUE"""),"")</f>
        <v/>
      </c>
      <c r="AO363" s="1" t="str">
        <f ca="1">IFERROR(__xludf.DUMMYFUNCTION("""COMPUTED_VALUE"""),"")</f>
        <v/>
      </c>
      <c r="AP363" s="1" t="str">
        <f ca="1">IFERROR(__xludf.DUMMYFUNCTION("""COMPUTED_VALUE"""),"")</f>
        <v/>
      </c>
      <c r="AQ363" s="1" t="str">
        <f ca="1">IFERROR(__xludf.DUMMYFUNCTION("""COMPUTED_VALUE"""),"")</f>
        <v/>
      </c>
      <c r="AR363" s="1" t="str">
        <f ca="1">IFERROR(__xludf.DUMMYFUNCTION("""COMPUTED_VALUE"""),"")</f>
        <v/>
      </c>
      <c r="AS363" s="1" t="str">
        <f ca="1">IFERROR(__xludf.DUMMYFUNCTION("""COMPUTED_VALUE"""),"")</f>
        <v/>
      </c>
      <c r="AT363" s="1" t="str">
        <f ca="1">IFERROR(__xludf.DUMMYFUNCTION("""COMPUTED_VALUE"""),"")</f>
        <v/>
      </c>
      <c r="AU363" s="1" t="str">
        <f ca="1">IFERROR(__xludf.DUMMYFUNCTION("""COMPUTED_VALUE"""),"")</f>
        <v/>
      </c>
      <c r="AV363" s="1" t="str">
        <f ca="1">IFERROR(__xludf.DUMMYFUNCTION("""COMPUTED_VALUE"""),"")</f>
        <v/>
      </c>
      <c r="AW363" s="1" t="str">
        <f ca="1">IFERROR(__xludf.DUMMYFUNCTION("""COMPUTED_VALUE"""),"")</f>
        <v/>
      </c>
      <c r="AX363" s="1" t="str">
        <f ca="1">IFERROR(__xludf.DUMMYFUNCTION("""COMPUTED_VALUE"""),"")</f>
        <v/>
      </c>
      <c r="AY363" s="1" t="str">
        <f ca="1">IFERROR(__xludf.DUMMYFUNCTION("""COMPUTED_VALUE"""),"")</f>
        <v/>
      </c>
      <c r="AZ363" s="1" t="str">
        <f ca="1">IFERROR(__xludf.DUMMYFUNCTION("""COMPUTED_VALUE"""),"")</f>
        <v/>
      </c>
      <c r="BA363" s="1" t="str">
        <f ca="1">IFERROR(__xludf.DUMMYFUNCTION("""COMPUTED_VALUE"""),"")</f>
        <v/>
      </c>
      <c r="BB363" s="1" t="str">
        <f ca="1">IFERROR(__xludf.DUMMYFUNCTION("""COMPUTED_VALUE"""),"")</f>
        <v/>
      </c>
      <c r="BC363" s="1" t="str">
        <f ca="1">IFERROR(__xludf.DUMMYFUNCTION("""COMPUTED_VALUE"""),"")</f>
        <v/>
      </c>
      <c r="BD363" s="1" t="str">
        <f ca="1">IFERROR(__xludf.DUMMYFUNCTION("""COMPUTED_VALUE"""),"")</f>
        <v/>
      </c>
    </row>
    <row r="364" spans="1:56" ht="13">
      <c r="A364" s="8" t="str">
        <f ca="1">IFERROR(__xludf.DUMMYFUNCTION("""COMPUTED_VALUE"""),"")</f>
        <v/>
      </c>
      <c r="B364" s="1" t="str">
        <f ca="1">IFERROR(__xludf.DUMMYFUNCTION("""COMPUTED_VALUE"""),"")</f>
        <v/>
      </c>
      <c r="C364" s="3" t="str">
        <f ca="1">IFERROR(__xludf.DUMMYFUNCTION("""COMPUTED_VALUE"""),"")</f>
        <v/>
      </c>
      <c r="D364" s="1" t="str">
        <f ca="1">IFERROR(__xludf.DUMMYFUNCTION("""COMPUTED_VALUE"""),"")</f>
        <v/>
      </c>
      <c r="E364" s="1" t="str">
        <f ca="1">IFERROR(__xludf.DUMMYFUNCTION("""COMPUTED_VALUE"""),"")</f>
        <v/>
      </c>
      <c r="F364" s="1" t="str">
        <f ca="1">IFERROR(__xludf.DUMMYFUNCTION("""COMPUTED_VALUE"""),"")</f>
        <v/>
      </c>
      <c r="G364" s="1" t="str">
        <f ca="1">IFERROR(__xludf.DUMMYFUNCTION("""COMPUTED_VALUE"""),"")</f>
        <v/>
      </c>
      <c r="H364" s="1" t="str">
        <f ca="1">IFERROR(__xludf.DUMMYFUNCTION("""COMPUTED_VALUE"""),"")</f>
        <v/>
      </c>
      <c r="I364" s="1" t="str">
        <f ca="1">IFERROR(__xludf.DUMMYFUNCTION("""COMPUTED_VALUE"""),"")</f>
        <v/>
      </c>
      <c r="J364" s="1" t="str">
        <f ca="1">IFERROR(__xludf.DUMMYFUNCTION("""COMPUTED_VALUE"""),"")</f>
        <v/>
      </c>
      <c r="K364" s="1" t="str">
        <f ca="1">IFERROR(__xludf.DUMMYFUNCTION("""COMPUTED_VALUE"""),"")</f>
        <v/>
      </c>
      <c r="L364" s="1" t="str">
        <f ca="1">IFERROR(__xludf.DUMMYFUNCTION("""COMPUTED_VALUE"""),"")</f>
        <v/>
      </c>
      <c r="M364" s="1" t="str">
        <f ca="1">IFERROR(__xludf.DUMMYFUNCTION("""COMPUTED_VALUE"""),"")</f>
        <v/>
      </c>
      <c r="N364" s="1" t="str">
        <f ca="1">IFERROR(__xludf.DUMMYFUNCTION("""COMPUTED_VALUE"""),"")</f>
        <v/>
      </c>
      <c r="O364" s="1" t="str">
        <f ca="1">IFERROR(__xludf.DUMMYFUNCTION("""COMPUTED_VALUE"""),"")</f>
        <v/>
      </c>
      <c r="P364" s="1" t="str">
        <f ca="1">IFERROR(__xludf.DUMMYFUNCTION("""COMPUTED_VALUE"""),"")</f>
        <v/>
      </c>
      <c r="Q364" s="1" t="str">
        <f ca="1">IFERROR(__xludf.DUMMYFUNCTION("""COMPUTED_VALUE"""),"")</f>
        <v/>
      </c>
      <c r="R364" s="1" t="str">
        <f ca="1">IFERROR(__xludf.DUMMYFUNCTION("""COMPUTED_VALUE"""),"")</f>
        <v/>
      </c>
      <c r="S364" s="1" t="str">
        <f ca="1">IFERROR(__xludf.DUMMYFUNCTION("""COMPUTED_VALUE"""),"")</f>
        <v/>
      </c>
      <c r="T364" s="1" t="str">
        <f ca="1">IFERROR(__xludf.DUMMYFUNCTION("""COMPUTED_VALUE"""),"")</f>
        <v/>
      </c>
      <c r="U364" s="1" t="str">
        <f ca="1">IFERROR(__xludf.DUMMYFUNCTION("""COMPUTED_VALUE"""),"")</f>
        <v/>
      </c>
      <c r="V364" s="1" t="str">
        <f ca="1">IFERROR(__xludf.DUMMYFUNCTION("""COMPUTED_VALUE"""),"")</f>
        <v/>
      </c>
      <c r="W364" s="1" t="str">
        <f ca="1">IFERROR(__xludf.DUMMYFUNCTION("""COMPUTED_VALUE"""),"")</f>
        <v/>
      </c>
      <c r="X364" s="1" t="str">
        <f ca="1">IFERROR(__xludf.DUMMYFUNCTION("""COMPUTED_VALUE"""),"")</f>
        <v/>
      </c>
      <c r="Y364" s="1" t="str">
        <f ca="1">IFERROR(__xludf.DUMMYFUNCTION("""COMPUTED_VALUE"""),"")</f>
        <v/>
      </c>
      <c r="Z364" s="1" t="str">
        <f ca="1">IFERROR(__xludf.DUMMYFUNCTION("""COMPUTED_VALUE"""),"")</f>
        <v/>
      </c>
      <c r="AA364" s="1" t="str">
        <f ca="1">IFERROR(__xludf.DUMMYFUNCTION("""COMPUTED_VALUE"""),"")</f>
        <v/>
      </c>
      <c r="AB364" s="1" t="str">
        <f ca="1">IFERROR(__xludf.DUMMYFUNCTION("""COMPUTED_VALUE"""),"")</f>
        <v/>
      </c>
      <c r="AC364" s="1" t="str">
        <f ca="1">IFERROR(__xludf.DUMMYFUNCTION("""COMPUTED_VALUE"""),"")</f>
        <v/>
      </c>
      <c r="AD364" s="1" t="str">
        <f ca="1">IFERROR(__xludf.DUMMYFUNCTION("""COMPUTED_VALUE"""),"")</f>
        <v/>
      </c>
      <c r="AE364" s="1" t="str">
        <f ca="1">IFERROR(__xludf.DUMMYFUNCTION("""COMPUTED_VALUE"""),"")</f>
        <v/>
      </c>
      <c r="AF364" s="1" t="str">
        <f ca="1">IFERROR(__xludf.DUMMYFUNCTION("""COMPUTED_VALUE"""),"")</f>
        <v/>
      </c>
      <c r="AG364" s="1" t="str">
        <f ca="1">IFERROR(__xludf.DUMMYFUNCTION("""COMPUTED_VALUE"""),"")</f>
        <v/>
      </c>
      <c r="AH364" s="1" t="str">
        <f ca="1">IFERROR(__xludf.DUMMYFUNCTION("""COMPUTED_VALUE"""),"")</f>
        <v/>
      </c>
      <c r="AI364" s="1" t="str">
        <f ca="1">IFERROR(__xludf.DUMMYFUNCTION("""COMPUTED_VALUE"""),"")</f>
        <v/>
      </c>
      <c r="AJ364" s="1" t="str">
        <f ca="1">IFERROR(__xludf.DUMMYFUNCTION("""COMPUTED_VALUE"""),"")</f>
        <v/>
      </c>
      <c r="AK364" s="1" t="str">
        <f ca="1">IFERROR(__xludf.DUMMYFUNCTION("""COMPUTED_VALUE"""),"")</f>
        <v/>
      </c>
      <c r="AL364" s="1" t="str">
        <f ca="1">IFERROR(__xludf.DUMMYFUNCTION("""COMPUTED_VALUE"""),"")</f>
        <v/>
      </c>
      <c r="AM364" s="1" t="str">
        <f ca="1">IFERROR(__xludf.DUMMYFUNCTION("""COMPUTED_VALUE"""),"")</f>
        <v/>
      </c>
      <c r="AN364" s="1" t="str">
        <f ca="1">IFERROR(__xludf.DUMMYFUNCTION("""COMPUTED_VALUE"""),"")</f>
        <v/>
      </c>
      <c r="AO364" s="1" t="str">
        <f ca="1">IFERROR(__xludf.DUMMYFUNCTION("""COMPUTED_VALUE"""),"")</f>
        <v/>
      </c>
      <c r="AP364" s="1" t="str">
        <f ca="1">IFERROR(__xludf.DUMMYFUNCTION("""COMPUTED_VALUE"""),"")</f>
        <v/>
      </c>
      <c r="AQ364" s="1" t="str">
        <f ca="1">IFERROR(__xludf.DUMMYFUNCTION("""COMPUTED_VALUE"""),"")</f>
        <v/>
      </c>
      <c r="AR364" s="1" t="str">
        <f ca="1">IFERROR(__xludf.DUMMYFUNCTION("""COMPUTED_VALUE"""),"")</f>
        <v/>
      </c>
      <c r="AS364" s="1" t="str">
        <f ca="1">IFERROR(__xludf.DUMMYFUNCTION("""COMPUTED_VALUE"""),"")</f>
        <v/>
      </c>
      <c r="AT364" s="1" t="str">
        <f ca="1">IFERROR(__xludf.DUMMYFUNCTION("""COMPUTED_VALUE"""),"")</f>
        <v/>
      </c>
      <c r="AU364" s="1" t="str">
        <f ca="1">IFERROR(__xludf.DUMMYFUNCTION("""COMPUTED_VALUE"""),"")</f>
        <v/>
      </c>
      <c r="AV364" s="1" t="str">
        <f ca="1">IFERROR(__xludf.DUMMYFUNCTION("""COMPUTED_VALUE"""),"")</f>
        <v/>
      </c>
      <c r="AW364" s="1" t="str">
        <f ca="1">IFERROR(__xludf.DUMMYFUNCTION("""COMPUTED_VALUE"""),"")</f>
        <v/>
      </c>
      <c r="AX364" s="1" t="str">
        <f ca="1">IFERROR(__xludf.DUMMYFUNCTION("""COMPUTED_VALUE"""),"")</f>
        <v/>
      </c>
      <c r="AY364" s="1" t="str">
        <f ca="1">IFERROR(__xludf.DUMMYFUNCTION("""COMPUTED_VALUE"""),"")</f>
        <v/>
      </c>
      <c r="AZ364" s="1" t="str">
        <f ca="1">IFERROR(__xludf.DUMMYFUNCTION("""COMPUTED_VALUE"""),"")</f>
        <v/>
      </c>
      <c r="BA364" s="1" t="str">
        <f ca="1">IFERROR(__xludf.DUMMYFUNCTION("""COMPUTED_VALUE"""),"")</f>
        <v/>
      </c>
      <c r="BB364" s="1" t="str">
        <f ca="1">IFERROR(__xludf.DUMMYFUNCTION("""COMPUTED_VALUE"""),"")</f>
        <v/>
      </c>
      <c r="BC364" s="1" t="str">
        <f ca="1">IFERROR(__xludf.DUMMYFUNCTION("""COMPUTED_VALUE"""),"")</f>
        <v/>
      </c>
      <c r="BD364" s="1" t="str">
        <f ca="1">IFERROR(__xludf.DUMMYFUNCTION("""COMPUTED_VALUE"""),"")</f>
        <v/>
      </c>
    </row>
    <row r="365" spans="1:56" ht="13">
      <c r="A365" s="8" t="str">
        <f ca="1">IFERROR(__xludf.DUMMYFUNCTION("""COMPUTED_VALUE"""),"")</f>
        <v/>
      </c>
      <c r="B365" s="1" t="str">
        <f ca="1">IFERROR(__xludf.DUMMYFUNCTION("""COMPUTED_VALUE"""),"")</f>
        <v/>
      </c>
      <c r="C365" s="3" t="str">
        <f ca="1">IFERROR(__xludf.DUMMYFUNCTION("""COMPUTED_VALUE"""),"")</f>
        <v/>
      </c>
      <c r="D365" s="1" t="str">
        <f ca="1">IFERROR(__xludf.DUMMYFUNCTION("""COMPUTED_VALUE"""),"")</f>
        <v/>
      </c>
      <c r="E365" s="1" t="str">
        <f ca="1">IFERROR(__xludf.DUMMYFUNCTION("""COMPUTED_VALUE"""),"")</f>
        <v/>
      </c>
      <c r="F365" s="1" t="str">
        <f ca="1">IFERROR(__xludf.DUMMYFUNCTION("""COMPUTED_VALUE"""),"")</f>
        <v/>
      </c>
      <c r="G365" s="1" t="str">
        <f ca="1">IFERROR(__xludf.DUMMYFUNCTION("""COMPUTED_VALUE"""),"")</f>
        <v/>
      </c>
      <c r="H365" s="1" t="str">
        <f ca="1">IFERROR(__xludf.DUMMYFUNCTION("""COMPUTED_VALUE"""),"")</f>
        <v/>
      </c>
      <c r="I365" s="1" t="str">
        <f ca="1">IFERROR(__xludf.DUMMYFUNCTION("""COMPUTED_VALUE"""),"")</f>
        <v/>
      </c>
      <c r="J365" s="1" t="str">
        <f ca="1">IFERROR(__xludf.DUMMYFUNCTION("""COMPUTED_VALUE"""),"")</f>
        <v/>
      </c>
      <c r="K365" s="1" t="str">
        <f ca="1">IFERROR(__xludf.DUMMYFUNCTION("""COMPUTED_VALUE"""),"")</f>
        <v/>
      </c>
      <c r="L365" s="1" t="str">
        <f ca="1">IFERROR(__xludf.DUMMYFUNCTION("""COMPUTED_VALUE"""),"")</f>
        <v/>
      </c>
      <c r="M365" s="1" t="str">
        <f ca="1">IFERROR(__xludf.DUMMYFUNCTION("""COMPUTED_VALUE"""),"")</f>
        <v/>
      </c>
      <c r="N365" s="1" t="str">
        <f ca="1">IFERROR(__xludf.DUMMYFUNCTION("""COMPUTED_VALUE"""),"")</f>
        <v/>
      </c>
      <c r="O365" s="1" t="str">
        <f ca="1">IFERROR(__xludf.DUMMYFUNCTION("""COMPUTED_VALUE"""),"")</f>
        <v/>
      </c>
      <c r="P365" s="1" t="str">
        <f ca="1">IFERROR(__xludf.DUMMYFUNCTION("""COMPUTED_VALUE"""),"")</f>
        <v/>
      </c>
      <c r="Q365" s="1" t="str">
        <f ca="1">IFERROR(__xludf.DUMMYFUNCTION("""COMPUTED_VALUE"""),"")</f>
        <v/>
      </c>
      <c r="R365" s="1" t="str">
        <f ca="1">IFERROR(__xludf.DUMMYFUNCTION("""COMPUTED_VALUE"""),"")</f>
        <v/>
      </c>
      <c r="S365" s="1" t="str">
        <f ca="1">IFERROR(__xludf.DUMMYFUNCTION("""COMPUTED_VALUE"""),"")</f>
        <v/>
      </c>
      <c r="T365" s="1" t="str">
        <f ca="1">IFERROR(__xludf.DUMMYFUNCTION("""COMPUTED_VALUE"""),"")</f>
        <v/>
      </c>
      <c r="U365" s="1" t="str">
        <f ca="1">IFERROR(__xludf.DUMMYFUNCTION("""COMPUTED_VALUE"""),"")</f>
        <v/>
      </c>
      <c r="V365" s="1" t="str">
        <f ca="1">IFERROR(__xludf.DUMMYFUNCTION("""COMPUTED_VALUE"""),"")</f>
        <v/>
      </c>
      <c r="W365" s="1" t="str">
        <f ca="1">IFERROR(__xludf.DUMMYFUNCTION("""COMPUTED_VALUE"""),"")</f>
        <v/>
      </c>
      <c r="X365" s="1" t="str">
        <f ca="1">IFERROR(__xludf.DUMMYFUNCTION("""COMPUTED_VALUE"""),"")</f>
        <v/>
      </c>
      <c r="Y365" s="1" t="str">
        <f ca="1">IFERROR(__xludf.DUMMYFUNCTION("""COMPUTED_VALUE"""),"")</f>
        <v/>
      </c>
      <c r="Z365" s="1" t="str">
        <f ca="1">IFERROR(__xludf.DUMMYFUNCTION("""COMPUTED_VALUE"""),"")</f>
        <v/>
      </c>
      <c r="AA365" s="1" t="str">
        <f ca="1">IFERROR(__xludf.DUMMYFUNCTION("""COMPUTED_VALUE"""),"")</f>
        <v/>
      </c>
      <c r="AB365" s="1" t="str">
        <f ca="1">IFERROR(__xludf.DUMMYFUNCTION("""COMPUTED_VALUE"""),"")</f>
        <v/>
      </c>
      <c r="AC365" s="1" t="str">
        <f ca="1">IFERROR(__xludf.DUMMYFUNCTION("""COMPUTED_VALUE"""),"")</f>
        <v/>
      </c>
      <c r="AD365" s="1" t="str">
        <f ca="1">IFERROR(__xludf.DUMMYFUNCTION("""COMPUTED_VALUE"""),"")</f>
        <v/>
      </c>
      <c r="AE365" s="1" t="str">
        <f ca="1">IFERROR(__xludf.DUMMYFUNCTION("""COMPUTED_VALUE"""),"")</f>
        <v/>
      </c>
      <c r="AF365" s="1" t="str">
        <f ca="1">IFERROR(__xludf.DUMMYFUNCTION("""COMPUTED_VALUE"""),"")</f>
        <v/>
      </c>
      <c r="AG365" s="1" t="str">
        <f ca="1">IFERROR(__xludf.DUMMYFUNCTION("""COMPUTED_VALUE"""),"")</f>
        <v/>
      </c>
      <c r="AH365" s="1" t="str">
        <f ca="1">IFERROR(__xludf.DUMMYFUNCTION("""COMPUTED_VALUE"""),"")</f>
        <v/>
      </c>
      <c r="AI365" s="1" t="str">
        <f ca="1">IFERROR(__xludf.DUMMYFUNCTION("""COMPUTED_VALUE"""),"")</f>
        <v/>
      </c>
      <c r="AJ365" s="1" t="str">
        <f ca="1">IFERROR(__xludf.DUMMYFUNCTION("""COMPUTED_VALUE"""),"")</f>
        <v/>
      </c>
      <c r="AK365" s="1" t="str">
        <f ca="1">IFERROR(__xludf.DUMMYFUNCTION("""COMPUTED_VALUE"""),"")</f>
        <v/>
      </c>
      <c r="AL365" s="1" t="str">
        <f ca="1">IFERROR(__xludf.DUMMYFUNCTION("""COMPUTED_VALUE"""),"")</f>
        <v/>
      </c>
      <c r="AM365" s="1" t="str">
        <f ca="1">IFERROR(__xludf.DUMMYFUNCTION("""COMPUTED_VALUE"""),"")</f>
        <v/>
      </c>
      <c r="AN365" s="1" t="str">
        <f ca="1">IFERROR(__xludf.DUMMYFUNCTION("""COMPUTED_VALUE"""),"")</f>
        <v/>
      </c>
      <c r="AO365" s="1" t="str">
        <f ca="1">IFERROR(__xludf.DUMMYFUNCTION("""COMPUTED_VALUE"""),"")</f>
        <v/>
      </c>
      <c r="AP365" s="1" t="str">
        <f ca="1">IFERROR(__xludf.DUMMYFUNCTION("""COMPUTED_VALUE"""),"")</f>
        <v/>
      </c>
      <c r="AQ365" s="1" t="str">
        <f ca="1">IFERROR(__xludf.DUMMYFUNCTION("""COMPUTED_VALUE"""),"")</f>
        <v/>
      </c>
      <c r="AR365" s="1" t="str">
        <f ca="1">IFERROR(__xludf.DUMMYFUNCTION("""COMPUTED_VALUE"""),"")</f>
        <v/>
      </c>
      <c r="AS365" s="1" t="str">
        <f ca="1">IFERROR(__xludf.DUMMYFUNCTION("""COMPUTED_VALUE"""),"")</f>
        <v/>
      </c>
      <c r="AT365" s="1" t="str">
        <f ca="1">IFERROR(__xludf.DUMMYFUNCTION("""COMPUTED_VALUE"""),"")</f>
        <v/>
      </c>
      <c r="AU365" s="1" t="str">
        <f ca="1">IFERROR(__xludf.DUMMYFUNCTION("""COMPUTED_VALUE"""),"")</f>
        <v/>
      </c>
      <c r="AV365" s="1" t="str">
        <f ca="1">IFERROR(__xludf.DUMMYFUNCTION("""COMPUTED_VALUE"""),"")</f>
        <v/>
      </c>
      <c r="AW365" s="1" t="str">
        <f ca="1">IFERROR(__xludf.DUMMYFUNCTION("""COMPUTED_VALUE"""),"")</f>
        <v/>
      </c>
      <c r="AX365" s="1" t="str">
        <f ca="1">IFERROR(__xludf.DUMMYFUNCTION("""COMPUTED_VALUE"""),"")</f>
        <v/>
      </c>
      <c r="AY365" s="1" t="str">
        <f ca="1">IFERROR(__xludf.DUMMYFUNCTION("""COMPUTED_VALUE"""),"")</f>
        <v/>
      </c>
      <c r="AZ365" s="1" t="str">
        <f ca="1">IFERROR(__xludf.DUMMYFUNCTION("""COMPUTED_VALUE"""),"")</f>
        <v/>
      </c>
      <c r="BA365" s="1" t="str">
        <f ca="1">IFERROR(__xludf.DUMMYFUNCTION("""COMPUTED_VALUE"""),"")</f>
        <v/>
      </c>
      <c r="BB365" s="1" t="str">
        <f ca="1">IFERROR(__xludf.DUMMYFUNCTION("""COMPUTED_VALUE"""),"")</f>
        <v/>
      </c>
      <c r="BC365" s="1" t="str">
        <f ca="1">IFERROR(__xludf.DUMMYFUNCTION("""COMPUTED_VALUE"""),"")</f>
        <v/>
      </c>
      <c r="BD365" s="1" t="str">
        <f ca="1">IFERROR(__xludf.DUMMYFUNCTION("""COMPUTED_VALUE"""),"")</f>
        <v/>
      </c>
    </row>
    <row r="366" spans="1:56" ht="13">
      <c r="A366" s="8" t="str">
        <f ca="1">IFERROR(__xludf.DUMMYFUNCTION("""COMPUTED_VALUE"""),"")</f>
        <v/>
      </c>
      <c r="B366" s="1" t="str">
        <f ca="1">IFERROR(__xludf.DUMMYFUNCTION("""COMPUTED_VALUE"""),"")</f>
        <v/>
      </c>
      <c r="C366" s="3" t="str">
        <f ca="1">IFERROR(__xludf.DUMMYFUNCTION("""COMPUTED_VALUE"""),"")</f>
        <v/>
      </c>
      <c r="D366" s="1" t="str">
        <f ca="1">IFERROR(__xludf.DUMMYFUNCTION("""COMPUTED_VALUE"""),"")</f>
        <v/>
      </c>
      <c r="E366" s="1" t="str">
        <f ca="1">IFERROR(__xludf.DUMMYFUNCTION("""COMPUTED_VALUE"""),"")</f>
        <v/>
      </c>
      <c r="F366" s="1" t="str">
        <f ca="1">IFERROR(__xludf.DUMMYFUNCTION("""COMPUTED_VALUE"""),"")</f>
        <v/>
      </c>
      <c r="G366" s="1" t="str">
        <f ca="1">IFERROR(__xludf.DUMMYFUNCTION("""COMPUTED_VALUE"""),"")</f>
        <v/>
      </c>
      <c r="H366" s="1" t="str">
        <f ca="1">IFERROR(__xludf.DUMMYFUNCTION("""COMPUTED_VALUE"""),"")</f>
        <v/>
      </c>
      <c r="I366" s="1" t="str">
        <f ca="1">IFERROR(__xludf.DUMMYFUNCTION("""COMPUTED_VALUE"""),"")</f>
        <v/>
      </c>
      <c r="J366" s="1" t="str">
        <f ca="1">IFERROR(__xludf.DUMMYFUNCTION("""COMPUTED_VALUE"""),"")</f>
        <v/>
      </c>
      <c r="K366" s="1" t="str">
        <f ca="1">IFERROR(__xludf.DUMMYFUNCTION("""COMPUTED_VALUE"""),"")</f>
        <v/>
      </c>
      <c r="L366" s="1" t="str">
        <f ca="1">IFERROR(__xludf.DUMMYFUNCTION("""COMPUTED_VALUE"""),"")</f>
        <v/>
      </c>
      <c r="M366" s="1" t="str">
        <f ca="1">IFERROR(__xludf.DUMMYFUNCTION("""COMPUTED_VALUE"""),"")</f>
        <v/>
      </c>
      <c r="N366" s="1" t="str">
        <f ca="1">IFERROR(__xludf.DUMMYFUNCTION("""COMPUTED_VALUE"""),"")</f>
        <v/>
      </c>
      <c r="O366" s="1" t="str">
        <f ca="1">IFERROR(__xludf.DUMMYFUNCTION("""COMPUTED_VALUE"""),"")</f>
        <v/>
      </c>
      <c r="P366" s="1" t="str">
        <f ca="1">IFERROR(__xludf.DUMMYFUNCTION("""COMPUTED_VALUE"""),"")</f>
        <v/>
      </c>
      <c r="Q366" s="1" t="str">
        <f ca="1">IFERROR(__xludf.DUMMYFUNCTION("""COMPUTED_VALUE"""),"")</f>
        <v/>
      </c>
      <c r="R366" s="1" t="str">
        <f ca="1">IFERROR(__xludf.DUMMYFUNCTION("""COMPUTED_VALUE"""),"")</f>
        <v/>
      </c>
      <c r="S366" s="1" t="str">
        <f ca="1">IFERROR(__xludf.DUMMYFUNCTION("""COMPUTED_VALUE"""),"")</f>
        <v/>
      </c>
      <c r="T366" s="1" t="str">
        <f ca="1">IFERROR(__xludf.DUMMYFUNCTION("""COMPUTED_VALUE"""),"")</f>
        <v/>
      </c>
      <c r="U366" s="1" t="str">
        <f ca="1">IFERROR(__xludf.DUMMYFUNCTION("""COMPUTED_VALUE"""),"")</f>
        <v/>
      </c>
      <c r="V366" s="1" t="str">
        <f ca="1">IFERROR(__xludf.DUMMYFUNCTION("""COMPUTED_VALUE"""),"")</f>
        <v/>
      </c>
      <c r="W366" s="1" t="str">
        <f ca="1">IFERROR(__xludf.DUMMYFUNCTION("""COMPUTED_VALUE"""),"")</f>
        <v/>
      </c>
      <c r="X366" s="1" t="str">
        <f ca="1">IFERROR(__xludf.DUMMYFUNCTION("""COMPUTED_VALUE"""),"")</f>
        <v/>
      </c>
      <c r="Y366" s="1" t="str">
        <f ca="1">IFERROR(__xludf.DUMMYFUNCTION("""COMPUTED_VALUE"""),"")</f>
        <v/>
      </c>
      <c r="Z366" s="1" t="str">
        <f ca="1">IFERROR(__xludf.DUMMYFUNCTION("""COMPUTED_VALUE"""),"")</f>
        <v/>
      </c>
      <c r="AA366" s="1" t="str">
        <f ca="1">IFERROR(__xludf.DUMMYFUNCTION("""COMPUTED_VALUE"""),"")</f>
        <v/>
      </c>
      <c r="AB366" s="1" t="str">
        <f ca="1">IFERROR(__xludf.DUMMYFUNCTION("""COMPUTED_VALUE"""),"")</f>
        <v/>
      </c>
      <c r="AC366" s="1" t="str">
        <f ca="1">IFERROR(__xludf.DUMMYFUNCTION("""COMPUTED_VALUE"""),"")</f>
        <v/>
      </c>
      <c r="AD366" s="1" t="str">
        <f ca="1">IFERROR(__xludf.DUMMYFUNCTION("""COMPUTED_VALUE"""),"")</f>
        <v/>
      </c>
      <c r="AE366" s="1" t="str">
        <f ca="1">IFERROR(__xludf.DUMMYFUNCTION("""COMPUTED_VALUE"""),"")</f>
        <v/>
      </c>
      <c r="AF366" s="1" t="str">
        <f ca="1">IFERROR(__xludf.DUMMYFUNCTION("""COMPUTED_VALUE"""),"")</f>
        <v/>
      </c>
      <c r="AG366" s="1" t="str">
        <f ca="1">IFERROR(__xludf.DUMMYFUNCTION("""COMPUTED_VALUE"""),"")</f>
        <v/>
      </c>
      <c r="AH366" s="1" t="str">
        <f ca="1">IFERROR(__xludf.DUMMYFUNCTION("""COMPUTED_VALUE"""),"")</f>
        <v/>
      </c>
      <c r="AI366" s="1" t="str">
        <f ca="1">IFERROR(__xludf.DUMMYFUNCTION("""COMPUTED_VALUE"""),"")</f>
        <v/>
      </c>
      <c r="AJ366" s="1" t="str">
        <f ca="1">IFERROR(__xludf.DUMMYFUNCTION("""COMPUTED_VALUE"""),"")</f>
        <v/>
      </c>
      <c r="AK366" s="1" t="str">
        <f ca="1">IFERROR(__xludf.DUMMYFUNCTION("""COMPUTED_VALUE"""),"")</f>
        <v/>
      </c>
      <c r="AL366" s="1" t="str">
        <f ca="1">IFERROR(__xludf.DUMMYFUNCTION("""COMPUTED_VALUE"""),"")</f>
        <v/>
      </c>
      <c r="AM366" s="1" t="str">
        <f ca="1">IFERROR(__xludf.DUMMYFUNCTION("""COMPUTED_VALUE"""),"")</f>
        <v/>
      </c>
      <c r="AN366" s="1" t="str">
        <f ca="1">IFERROR(__xludf.DUMMYFUNCTION("""COMPUTED_VALUE"""),"")</f>
        <v/>
      </c>
      <c r="AO366" s="1" t="str">
        <f ca="1">IFERROR(__xludf.DUMMYFUNCTION("""COMPUTED_VALUE"""),"")</f>
        <v/>
      </c>
      <c r="AP366" s="1" t="str">
        <f ca="1">IFERROR(__xludf.DUMMYFUNCTION("""COMPUTED_VALUE"""),"")</f>
        <v/>
      </c>
      <c r="AQ366" s="1" t="str">
        <f ca="1">IFERROR(__xludf.DUMMYFUNCTION("""COMPUTED_VALUE"""),"")</f>
        <v/>
      </c>
      <c r="AR366" s="1" t="str">
        <f ca="1">IFERROR(__xludf.DUMMYFUNCTION("""COMPUTED_VALUE"""),"")</f>
        <v/>
      </c>
      <c r="AS366" s="1" t="str">
        <f ca="1">IFERROR(__xludf.DUMMYFUNCTION("""COMPUTED_VALUE"""),"")</f>
        <v/>
      </c>
      <c r="AT366" s="1" t="str">
        <f ca="1">IFERROR(__xludf.DUMMYFUNCTION("""COMPUTED_VALUE"""),"")</f>
        <v/>
      </c>
      <c r="AU366" s="1" t="str">
        <f ca="1">IFERROR(__xludf.DUMMYFUNCTION("""COMPUTED_VALUE"""),"")</f>
        <v/>
      </c>
      <c r="AV366" s="1" t="str">
        <f ca="1">IFERROR(__xludf.DUMMYFUNCTION("""COMPUTED_VALUE"""),"")</f>
        <v/>
      </c>
      <c r="AW366" s="1" t="str">
        <f ca="1">IFERROR(__xludf.DUMMYFUNCTION("""COMPUTED_VALUE"""),"")</f>
        <v/>
      </c>
      <c r="AX366" s="1" t="str">
        <f ca="1">IFERROR(__xludf.DUMMYFUNCTION("""COMPUTED_VALUE"""),"")</f>
        <v/>
      </c>
      <c r="AY366" s="1" t="str">
        <f ca="1">IFERROR(__xludf.DUMMYFUNCTION("""COMPUTED_VALUE"""),"")</f>
        <v/>
      </c>
      <c r="AZ366" s="1" t="str">
        <f ca="1">IFERROR(__xludf.DUMMYFUNCTION("""COMPUTED_VALUE"""),"")</f>
        <v/>
      </c>
      <c r="BA366" s="1" t="str">
        <f ca="1">IFERROR(__xludf.DUMMYFUNCTION("""COMPUTED_VALUE"""),"")</f>
        <v/>
      </c>
      <c r="BB366" s="1" t="str">
        <f ca="1">IFERROR(__xludf.DUMMYFUNCTION("""COMPUTED_VALUE"""),"")</f>
        <v/>
      </c>
      <c r="BC366" s="1" t="str">
        <f ca="1">IFERROR(__xludf.DUMMYFUNCTION("""COMPUTED_VALUE"""),"")</f>
        <v/>
      </c>
      <c r="BD366" s="1" t="str">
        <f ca="1">IFERROR(__xludf.DUMMYFUNCTION("""COMPUTED_VALUE"""),"")</f>
        <v/>
      </c>
    </row>
    <row r="367" spans="1:56" ht="13">
      <c r="A367" s="8" t="str">
        <f ca="1">IFERROR(__xludf.DUMMYFUNCTION("""COMPUTED_VALUE"""),"")</f>
        <v/>
      </c>
      <c r="B367" s="1" t="str">
        <f ca="1">IFERROR(__xludf.DUMMYFUNCTION("""COMPUTED_VALUE"""),"")</f>
        <v/>
      </c>
      <c r="C367" s="3" t="str">
        <f ca="1">IFERROR(__xludf.DUMMYFUNCTION("""COMPUTED_VALUE"""),"")</f>
        <v/>
      </c>
      <c r="D367" s="1" t="str">
        <f ca="1">IFERROR(__xludf.DUMMYFUNCTION("""COMPUTED_VALUE"""),"")</f>
        <v/>
      </c>
      <c r="E367" s="1" t="str">
        <f ca="1">IFERROR(__xludf.DUMMYFUNCTION("""COMPUTED_VALUE"""),"")</f>
        <v/>
      </c>
      <c r="F367" s="1" t="str">
        <f ca="1">IFERROR(__xludf.DUMMYFUNCTION("""COMPUTED_VALUE"""),"")</f>
        <v/>
      </c>
      <c r="G367" s="1" t="str">
        <f ca="1">IFERROR(__xludf.DUMMYFUNCTION("""COMPUTED_VALUE"""),"")</f>
        <v/>
      </c>
      <c r="H367" s="1" t="str">
        <f ca="1">IFERROR(__xludf.DUMMYFUNCTION("""COMPUTED_VALUE"""),"")</f>
        <v/>
      </c>
      <c r="I367" s="1" t="str">
        <f ca="1">IFERROR(__xludf.DUMMYFUNCTION("""COMPUTED_VALUE"""),"")</f>
        <v/>
      </c>
      <c r="J367" s="1" t="str">
        <f ca="1">IFERROR(__xludf.DUMMYFUNCTION("""COMPUTED_VALUE"""),"")</f>
        <v/>
      </c>
      <c r="K367" s="1" t="str">
        <f ca="1">IFERROR(__xludf.DUMMYFUNCTION("""COMPUTED_VALUE"""),"")</f>
        <v/>
      </c>
      <c r="L367" s="1" t="str">
        <f ca="1">IFERROR(__xludf.DUMMYFUNCTION("""COMPUTED_VALUE"""),"")</f>
        <v/>
      </c>
      <c r="M367" s="1" t="str">
        <f ca="1">IFERROR(__xludf.DUMMYFUNCTION("""COMPUTED_VALUE"""),"")</f>
        <v/>
      </c>
      <c r="N367" s="1" t="str">
        <f ca="1">IFERROR(__xludf.DUMMYFUNCTION("""COMPUTED_VALUE"""),"")</f>
        <v/>
      </c>
      <c r="O367" s="1" t="str">
        <f ca="1">IFERROR(__xludf.DUMMYFUNCTION("""COMPUTED_VALUE"""),"")</f>
        <v/>
      </c>
      <c r="P367" s="1" t="str">
        <f ca="1">IFERROR(__xludf.DUMMYFUNCTION("""COMPUTED_VALUE"""),"")</f>
        <v/>
      </c>
      <c r="Q367" s="1" t="str">
        <f ca="1">IFERROR(__xludf.DUMMYFUNCTION("""COMPUTED_VALUE"""),"")</f>
        <v/>
      </c>
      <c r="R367" s="1" t="str">
        <f ca="1">IFERROR(__xludf.DUMMYFUNCTION("""COMPUTED_VALUE"""),"")</f>
        <v/>
      </c>
      <c r="S367" s="1" t="str">
        <f ca="1">IFERROR(__xludf.DUMMYFUNCTION("""COMPUTED_VALUE"""),"")</f>
        <v/>
      </c>
      <c r="T367" s="1" t="str">
        <f ca="1">IFERROR(__xludf.DUMMYFUNCTION("""COMPUTED_VALUE"""),"")</f>
        <v/>
      </c>
      <c r="U367" s="1" t="str">
        <f ca="1">IFERROR(__xludf.DUMMYFUNCTION("""COMPUTED_VALUE"""),"")</f>
        <v/>
      </c>
      <c r="V367" s="1" t="str">
        <f ca="1">IFERROR(__xludf.DUMMYFUNCTION("""COMPUTED_VALUE"""),"")</f>
        <v/>
      </c>
      <c r="W367" s="1" t="str">
        <f ca="1">IFERROR(__xludf.DUMMYFUNCTION("""COMPUTED_VALUE"""),"")</f>
        <v/>
      </c>
      <c r="X367" s="1" t="str">
        <f ca="1">IFERROR(__xludf.DUMMYFUNCTION("""COMPUTED_VALUE"""),"")</f>
        <v/>
      </c>
      <c r="Y367" s="1" t="str">
        <f ca="1">IFERROR(__xludf.DUMMYFUNCTION("""COMPUTED_VALUE"""),"")</f>
        <v/>
      </c>
      <c r="Z367" s="1" t="str">
        <f ca="1">IFERROR(__xludf.DUMMYFUNCTION("""COMPUTED_VALUE"""),"")</f>
        <v/>
      </c>
      <c r="AA367" s="1" t="str">
        <f ca="1">IFERROR(__xludf.DUMMYFUNCTION("""COMPUTED_VALUE"""),"")</f>
        <v/>
      </c>
      <c r="AB367" s="1" t="str">
        <f ca="1">IFERROR(__xludf.DUMMYFUNCTION("""COMPUTED_VALUE"""),"")</f>
        <v/>
      </c>
      <c r="AC367" s="1" t="str">
        <f ca="1">IFERROR(__xludf.DUMMYFUNCTION("""COMPUTED_VALUE"""),"")</f>
        <v/>
      </c>
      <c r="AD367" s="1" t="str">
        <f ca="1">IFERROR(__xludf.DUMMYFUNCTION("""COMPUTED_VALUE"""),"")</f>
        <v/>
      </c>
      <c r="AE367" s="1" t="str">
        <f ca="1">IFERROR(__xludf.DUMMYFUNCTION("""COMPUTED_VALUE"""),"")</f>
        <v/>
      </c>
      <c r="AF367" s="1" t="str">
        <f ca="1">IFERROR(__xludf.DUMMYFUNCTION("""COMPUTED_VALUE"""),"")</f>
        <v/>
      </c>
      <c r="AG367" s="1" t="str">
        <f ca="1">IFERROR(__xludf.DUMMYFUNCTION("""COMPUTED_VALUE"""),"")</f>
        <v/>
      </c>
      <c r="AH367" s="1" t="str">
        <f ca="1">IFERROR(__xludf.DUMMYFUNCTION("""COMPUTED_VALUE"""),"")</f>
        <v/>
      </c>
      <c r="AI367" s="1" t="str">
        <f ca="1">IFERROR(__xludf.DUMMYFUNCTION("""COMPUTED_VALUE"""),"")</f>
        <v/>
      </c>
      <c r="AJ367" s="1" t="str">
        <f ca="1">IFERROR(__xludf.DUMMYFUNCTION("""COMPUTED_VALUE"""),"")</f>
        <v/>
      </c>
      <c r="AK367" s="1" t="str">
        <f ca="1">IFERROR(__xludf.DUMMYFUNCTION("""COMPUTED_VALUE"""),"")</f>
        <v/>
      </c>
      <c r="AL367" s="1" t="str">
        <f ca="1">IFERROR(__xludf.DUMMYFUNCTION("""COMPUTED_VALUE"""),"")</f>
        <v/>
      </c>
      <c r="AM367" s="1" t="str">
        <f ca="1">IFERROR(__xludf.DUMMYFUNCTION("""COMPUTED_VALUE"""),"")</f>
        <v/>
      </c>
      <c r="AN367" s="1" t="str">
        <f ca="1">IFERROR(__xludf.DUMMYFUNCTION("""COMPUTED_VALUE"""),"")</f>
        <v/>
      </c>
      <c r="AO367" s="1" t="str">
        <f ca="1">IFERROR(__xludf.DUMMYFUNCTION("""COMPUTED_VALUE"""),"")</f>
        <v/>
      </c>
      <c r="AP367" s="1" t="str">
        <f ca="1">IFERROR(__xludf.DUMMYFUNCTION("""COMPUTED_VALUE"""),"")</f>
        <v/>
      </c>
      <c r="AQ367" s="1" t="str">
        <f ca="1">IFERROR(__xludf.DUMMYFUNCTION("""COMPUTED_VALUE"""),"")</f>
        <v/>
      </c>
      <c r="AR367" s="1" t="str">
        <f ca="1">IFERROR(__xludf.DUMMYFUNCTION("""COMPUTED_VALUE"""),"")</f>
        <v/>
      </c>
      <c r="AS367" s="1" t="str">
        <f ca="1">IFERROR(__xludf.DUMMYFUNCTION("""COMPUTED_VALUE"""),"")</f>
        <v/>
      </c>
      <c r="AT367" s="1" t="str">
        <f ca="1">IFERROR(__xludf.DUMMYFUNCTION("""COMPUTED_VALUE"""),"")</f>
        <v/>
      </c>
      <c r="AU367" s="1" t="str">
        <f ca="1">IFERROR(__xludf.DUMMYFUNCTION("""COMPUTED_VALUE"""),"")</f>
        <v/>
      </c>
      <c r="AV367" s="1" t="str">
        <f ca="1">IFERROR(__xludf.DUMMYFUNCTION("""COMPUTED_VALUE"""),"")</f>
        <v/>
      </c>
      <c r="AW367" s="1" t="str">
        <f ca="1">IFERROR(__xludf.DUMMYFUNCTION("""COMPUTED_VALUE"""),"")</f>
        <v/>
      </c>
      <c r="AX367" s="1" t="str">
        <f ca="1">IFERROR(__xludf.DUMMYFUNCTION("""COMPUTED_VALUE"""),"")</f>
        <v/>
      </c>
      <c r="AY367" s="1" t="str">
        <f ca="1">IFERROR(__xludf.DUMMYFUNCTION("""COMPUTED_VALUE"""),"")</f>
        <v/>
      </c>
      <c r="AZ367" s="1" t="str">
        <f ca="1">IFERROR(__xludf.DUMMYFUNCTION("""COMPUTED_VALUE"""),"")</f>
        <v/>
      </c>
      <c r="BA367" s="1" t="str">
        <f ca="1">IFERROR(__xludf.DUMMYFUNCTION("""COMPUTED_VALUE"""),"")</f>
        <v/>
      </c>
      <c r="BB367" s="1" t="str">
        <f ca="1">IFERROR(__xludf.DUMMYFUNCTION("""COMPUTED_VALUE"""),"")</f>
        <v/>
      </c>
      <c r="BC367" s="1" t="str">
        <f ca="1">IFERROR(__xludf.DUMMYFUNCTION("""COMPUTED_VALUE"""),"")</f>
        <v/>
      </c>
      <c r="BD367" s="1" t="str">
        <f ca="1">IFERROR(__xludf.DUMMYFUNCTION("""COMPUTED_VALUE"""),"")</f>
        <v/>
      </c>
    </row>
    <row r="368" spans="1:56" ht="13">
      <c r="A368" s="8" t="str">
        <f ca="1">IFERROR(__xludf.DUMMYFUNCTION("""COMPUTED_VALUE"""),"")</f>
        <v/>
      </c>
      <c r="B368" s="1" t="str">
        <f ca="1">IFERROR(__xludf.DUMMYFUNCTION("""COMPUTED_VALUE"""),"")</f>
        <v/>
      </c>
      <c r="C368" s="3" t="str">
        <f ca="1">IFERROR(__xludf.DUMMYFUNCTION("""COMPUTED_VALUE"""),"")</f>
        <v/>
      </c>
      <c r="D368" s="1" t="str">
        <f ca="1">IFERROR(__xludf.DUMMYFUNCTION("""COMPUTED_VALUE"""),"")</f>
        <v/>
      </c>
      <c r="E368" s="1" t="str">
        <f ca="1">IFERROR(__xludf.DUMMYFUNCTION("""COMPUTED_VALUE"""),"")</f>
        <v/>
      </c>
      <c r="F368" s="1" t="str">
        <f ca="1">IFERROR(__xludf.DUMMYFUNCTION("""COMPUTED_VALUE"""),"")</f>
        <v/>
      </c>
      <c r="G368" s="1" t="str">
        <f ca="1">IFERROR(__xludf.DUMMYFUNCTION("""COMPUTED_VALUE"""),"")</f>
        <v/>
      </c>
      <c r="H368" s="1" t="str">
        <f ca="1">IFERROR(__xludf.DUMMYFUNCTION("""COMPUTED_VALUE"""),"")</f>
        <v/>
      </c>
      <c r="I368" s="1" t="str">
        <f ca="1">IFERROR(__xludf.DUMMYFUNCTION("""COMPUTED_VALUE"""),"")</f>
        <v/>
      </c>
      <c r="J368" s="1" t="str">
        <f ca="1">IFERROR(__xludf.DUMMYFUNCTION("""COMPUTED_VALUE"""),"")</f>
        <v/>
      </c>
      <c r="K368" s="1" t="str">
        <f ca="1">IFERROR(__xludf.DUMMYFUNCTION("""COMPUTED_VALUE"""),"")</f>
        <v/>
      </c>
      <c r="L368" s="1" t="str">
        <f ca="1">IFERROR(__xludf.DUMMYFUNCTION("""COMPUTED_VALUE"""),"")</f>
        <v/>
      </c>
      <c r="M368" s="1" t="str">
        <f ca="1">IFERROR(__xludf.DUMMYFUNCTION("""COMPUTED_VALUE"""),"")</f>
        <v/>
      </c>
      <c r="N368" s="1" t="str">
        <f ca="1">IFERROR(__xludf.DUMMYFUNCTION("""COMPUTED_VALUE"""),"")</f>
        <v/>
      </c>
      <c r="O368" s="1" t="str">
        <f ca="1">IFERROR(__xludf.DUMMYFUNCTION("""COMPUTED_VALUE"""),"")</f>
        <v/>
      </c>
      <c r="P368" s="1" t="str">
        <f ca="1">IFERROR(__xludf.DUMMYFUNCTION("""COMPUTED_VALUE"""),"")</f>
        <v/>
      </c>
      <c r="Q368" s="1" t="str">
        <f ca="1">IFERROR(__xludf.DUMMYFUNCTION("""COMPUTED_VALUE"""),"")</f>
        <v/>
      </c>
      <c r="R368" s="1" t="str">
        <f ca="1">IFERROR(__xludf.DUMMYFUNCTION("""COMPUTED_VALUE"""),"")</f>
        <v/>
      </c>
      <c r="S368" s="1" t="str">
        <f ca="1">IFERROR(__xludf.DUMMYFUNCTION("""COMPUTED_VALUE"""),"")</f>
        <v/>
      </c>
      <c r="T368" s="1" t="str">
        <f ca="1">IFERROR(__xludf.DUMMYFUNCTION("""COMPUTED_VALUE"""),"")</f>
        <v/>
      </c>
      <c r="U368" s="1" t="str">
        <f ca="1">IFERROR(__xludf.DUMMYFUNCTION("""COMPUTED_VALUE"""),"")</f>
        <v/>
      </c>
      <c r="V368" s="1" t="str">
        <f ca="1">IFERROR(__xludf.DUMMYFUNCTION("""COMPUTED_VALUE"""),"")</f>
        <v/>
      </c>
      <c r="W368" s="1" t="str">
        <f ca="1">IFERROR(__xludf.DUMMYFUNCTION("""COMPUTED_VALUE"""),"")</f>
        <v/>
      </c>
      <c r="X368" s="1" t="str">
        <f ca="1">IFERROR(__xludf.DUMMYFUNCTION("""COMPUTED_VALUE"""),"")</f>
        <v/>
      </c>
      <c r="Y368" s="1" t="str">
        <f ca="1">IFERROR(__xludf.DUMMYFUNCTION("""COMPUTED_VALUE"""),"")</f>
        <v/>
      </c>
      <c r="Z368" s="1" t="str">
        <f ca="1">IFERROR(__xludf.DUMMYFUNCTION("""COMPUTED_VALUE"""),"")</f>
        <v/>
      </c>
      <c r="AA368" s="1" t="str">
        <f ca="1">IFERROR(__xludf.DUMMYFUNCTION("""COMPUTED_VALUE"""),"")</f>
        <v/>
      </c>
      <c r="AB368" s="1" t="str">
        <f ca="1">IFERROR(__xludf.DUMMYFUNCTION("""COMPUTED_VALUE"""),"")</f>
        <v/>
      </c>
      <c r="AC368" s="1" t="str">
        <f ca="1">IFERROR(__xludf.DUMMYFUNCTION("""COMPUTED_VALUE"""),"")</f>
        <v/>
      </c>
      <c r="AD368" s="1" t="str">
        <f ca="1">IFERROR(__xludf.DUMMYFUNCTION("""COMPUTED_VALUE"""),"")</f>
        <v/>
      </c>
      <c r="AE368" s="1" t="str">
        <f ca="1">IFERROR(__xludf.DUMMYFUNCTION("""COMPUTED_VALUE"""),"")</f>
        <v/>
      </c>
      <c r="AF368" s="1" t="str">
        <f ca="1">IFERROR(__xludf.DUMMYFUNCTION("""COMPUTED_VALUE"""),"")</f>
        <v/>
      </c>
      <c r="AG368" s="1" t="str">
        <f ca="1">IFERROR(__xludf.DUMMYFUNCTION("""COMPUTED_VALUE"""),"")</f>
        <v/>
      </c>
      <c r="AH368" s="1" t="str">
        <f ca="1">IFERROR(__xludf.DUMMYFUNCTION("""COMPUTED_VALUE"""),"")</f>
        <v/>
      </c>
      <c r="AI368" s="1" t="str">
        <f ca="1">IFERROR(__xludf.DUMMYFUNCTION("""COMPUTED_VALUE"""),"")</f>
        <v/>
      </c>
      <c r="AJ368" s="1" t="str">
        <f ca="1">IFERROR(__xludf.DUMMYFUNCTION("""COMPUTED_VALUE"""),"")</f>
        <v/>
      </c>
      <c r="AK368" s="1" t="str">
        <f ca="1">IFERROR(__xludf.DUMMYFUNCTION("""COMPUTED_VALUE"""),"")</f>
        <v/>
      </c>
      <c r="AL368" s="1" t="str">
        <f ca="1">IFERROR(__xludf.DUMMYFUNCTION("""COMPUTED_VALUE"""),"")</f>
        <v/>
      </c>
      <c r="AM368" s="1" t="str">
        <f ca="1">IFERROR(__xludf.DUMMYFUNCTION("""COMPUTED_VALUE"""),"")</f>
        <v/>
      </c>
      <c r="AN368" s="1" t="str">
        <f ca="1">IFERROR(__xludf.DUMMYFUNCTION("""COMPUTED_VALUE"""),"")</f>
        <v/>
      </c>
      <c r="AO368" s="1" t="str">
        <f ca="1">IFERROR(__xludf.DUMMYFUNCTION("""COMPUTED_VALUE"""),"")</f>
        <v/>
      </c>
      <c r="AP368" s="1" t="str">
        <f ca="1">IFERROR(__xludf.DUMMYFUNCTION("""COMPUTED_VALUE"""),"")</f>
        <v/>
      </c>
      <c r="AQ368" s="1" t="str">
        <f ca="1">IFERROR(__xludf.DUMMYFUNCTION("""COMPUTED_VALUE"""),"")</f>
        <v/>
      </c>
      <c r="AR368" s="1" t="str">
        <f ca="1">IFERROR(__xludf.DUMMYFUNCTION("""COMPUTED_VALUE"""),"")</f>
        <v/>
      </c>
      <c r="AS368" s="1" t="str">
        <f ca="1">IFERROR(__xludf.DUMMYFUNCTION("""COMPUTED_VALUE"""),"")</f>
        <v/>
      </c>
      <c r="AT368" s="1" t="str">
        <f ca="1">IFERROR(__xludf.DUMMYFUNCTION("""COMPUTED_VALUE"""),"")</f>
        <v/>
      </c>
      <c r="AU368" s="1" t="str">
        <f ca="1">IFERROR(__xludf.DUMMYFUNCTION("""COMPUTED_VALUE"""),"")</f>
        <v/>
      </c>
      <c r="AV368" s="1" t="str">
        <f ca="1">IFERROR(__xludf.DUMMYFUNCTION("""COMPUTED_VALUE"""),"")</f>
        <v/>
      </c>
      <c r="AW368" s="1" t="str">
        <f ca="1">IFERROR(__xludf.DUMMYFUNCTION("""COMPUTED_VALUE"""),"")</f>
        <v/>
      </c>
      <c r="AX368" s="1" t="str">
        <f ca="1">IFERROR(__xludf.DUMMYFUNCTION("""COMPUTED_VALUE"""),"")</f>
        <v/>
      </c>
      <c r="AY368" s="1" t="str">
        <f ca="1">IFERROR(__xludf.DUMMYFUNCTION("""COMPUTED_VALUE"""),"")</f>
        <v/>
      </c>
      <c r="AZ368" s="1" t="str">
        <f ca="1">IFERROR(__xludf.DUMMYFUNCTION("""COMPUTED_VALUE"""),"")</f>
        <v/>
      </c>
      <c r="BA368" s="1" t="str">
        <f ca="1">IFERROR(__xludf.DUMMYFUNCTION("""COMPUTED_VALUE"""),"")</f>
        <v/>
      </c>
      <c r="BB368" s="1" t="str">
        <f ca="1">IFERROR(__xludf.DUMMYFUNCTION("""COMPUTED_VALUE"""),"")</f>
        <v/>
      </c>
      <c r="BC368" s="1" t="str">
        <f ca="1">IFERROR(__xludf.DUMMYFUNCTION("""COMPUTED_VALUE"""),"")</f>
        <v/>
      </c>
      <c r="BD368" s="1" t="str">
        <f ca="1">IFERROR(__xludf.DUMMYFUNCTION("""COMPUTED_VALUE"""),"")</f>
        <v/>
      </c>
    </row>
    <row r="369" spans="1:56" ht="13">
      <c r="A369" s="8" t="str">
        <f ca="1">IFERROR(__xludf.DUMMYFUNCTION("""COMPUTED_VALUE"""),"")</f>
        <v/>
      </c>
      <c r="B369" s="1" t="str">
        <f ca="1">IFERROR(__xludf.DUMMYFUNCTION("""COMPUTED_VALUE"""),"")</f>
        <v/>
      </c>
      <c r="C369" s="3" t="str">
        <f ca="1">IFERROR(__xludf.DUMMYFUNCTION("""COMPUTED_VALUE"""),"")</f>
        <v/>
      </c>
      <c r="D369" s="1" t="str">
        <f ca="1">IFERROR(__xludf.DUMMYFUNCTION("""COMPUTED_VALUE"""),"")</f>
        <v/>
      </c>
      <c r="E369" s="1" t="str">
        <f ca="1">IFERROR(__xludf.DUMMYFUNCTION("""COMPUTED_VALUE"""),"")</f>
        <v/>
      </c>
      <c r="F369" s="1" t="str">
        <f ca="1">IFERROR(__xludf.DUMMYFUNCTION("""COMPUTED_VALUE"""),"")</f>
        <v/>
      </c>
      <c r="G369" s="1" t="str">
        <f ca="1">IFERROR(__xludf.DUMMYFUNCTION("""COMPUTED_VALUE"""),"")</f>
        <v/>
      </c>
      <c r="H369" s="1" t="str">
        <f ca="1">IFERROR(__xludf.DUMMYFUNCTION("""COMPUTED_VALUE"""),"")</f>
        <v/>
      </c>
      <c r="I369" s="1" t="str">
        <f ca="1">IFERROR(__xludf.DUMMYFUNCTION("""COMPUTED_VALUE"""),"")</f>
        <v/>
      </c>
      <c r="J369" s="1" t="str">
        <f ca="1">IFERROR(__xludf.DUMMYFUNCTION("""COMPUTED_VALUE"""),"")</f>
        <v/>
      </c>
      <c r="K369" s="1" t="str">
        <f ca="1">IFERROR(__xludf.DUMMYFUNCTION("""COMPUTED_VALUE"""),"")</f>
        <v/>
      </c>
      <c r="L369" s="1" t="str">
        <f ca="1">IFERROR(__xludf.DUMMYFUNCTION("""COMPUTED_VALUE"""),"")</f>
        <v/>
      </c>
      <c r="M369" s="1" t="str">
        <f ca="1">IFERROR(__xludf.DUMMYFUNCTION("""COMPUTED_VALUE"""),"")</f>
        <v/>
      </c>
      <c r="N369" s="1" t="str">
        <f ca="1">IFERROR(__xludf.DUMMYFUNCTION("""COMPUTED_VALUE"""),"")</f>
        <v/>
      </c>
      <c r="O369" s="1" t="str">
        <f ca="1">IFERROR(__xludf.DUMMYFUNCTION("""COMPUTED_VALUE"""),"")</f>
        <v/>
      </c>
      <c r="P369" s="1" t="str">
        <f ca="1">IFERROR(__xludf.DUMMYFUNCTION("""COMPUTED_VALUE"""),"")</f>
        <v/>
      </c>
      <c r="Q369" s="1" t="str">
        <f ca="1">IFERROR(__xludf.DUMMYFUNCTION("""COMPUTED_VALUE"""),"")</f>
        <v/>
      </c>
      <c r="R369" s="1" t="str">
        <f ca="1">IFERROR(__xludf.DUMMYFUNCTION("""COMPUTED_VALUE"""),"")</f>
        <v/>
      </c>
      <c r="S369" s="1" t="str">
        <f ca="1">IFERROR(__xludf.DUMMYFUNCTION("""COMPUTED_VALUE"""),"")</f>
        <v/>
      </c>
      <c r="T369" s="1" t="str">
        <f ca="1">IFERROR(__xludf.DUMMYFUNCTION("""COMPUTED_VALUE"""),"")</f>
        <v/>
      </c>
      <c r="U369" s="1" t="str">
        <f ca="1">IFERROR(__xludf.DUMMYFUNCTION("""COMPUTED_VALUE"""),"")</f>
        <v/>
      </c>
      <c r="V369" s="1" t="str">
        <f ca="1">IFERROR(__xludf.DUMMYFUNCTION("""COMPUTED_VALUE"""),"")</f>
        <v/>
      </c>
      <c r="W369" s="1" t="str">
        <f ca="1">IFERROR(__xludf.DUMMYFUNCTION("""COMPUTED_VALUE"""),"")</f>
        <v/>
      </c>
      <c r="X369" s="1" t="str">
        <f ca="1">IFERROR(__xludf.DUMMYFUNCTION("""COMPUTED_VALUE"""),"")</f>
        <v/>
      </c>
      <c r="Y369" s="1" t="str">
        <f ca="1">IFERROR(__xludf.DUMMYFUNCTION("""COMPUTED_VALUE"""),"")</f>
        <v/>
      </c>
      <c r="Z369" s="1" t="str">
        <f ca="1">IFERROR(__xludf.DUMMYFUNCTION("""COMPUTED_VALUE"""),"")</f>
        <v/>
      </c>
      <c r="AA369" s="1" t="str">
        <f ca="1">IFERROR(__xludf.DUMMYFUNCTION("""COMPUTED_VALUE"""),"")</f>
        <v/>
      </c>
      <c r="AB369" s="1" t="str">
        <f ca="1">IFERROR(__xludf.DUMMYFUNCTION("""COMPUTED_VALUE"""),"")</f>
        <v/>
      </c>
      <c r="AC369" s="1" t="str">
        <f ca="1">IFERROR(__xludf.DUMMYFUNCTION("""COMPUTED_VALUE"""),"")</f>
        <v/>
      </c>
      <c r="AD369" s="1" t="str">
        <f ca="1">IFERROR(__xludf.DUMMYFUNCTION("""COMPUTED_VALUE"""),"")</f>
        <v/>
      </c>
      <c r="AE369" s="1" t="str">
        <f ca="1">IFERROR(__xludf.DUMMYFUNCTION("""COMPUTED_VALUE"""),"")</f>
        <v/>
      </c>
      <c r="AF369" s="1" t="str">
        <f ca="1">IFERROR(__xludf.DUMMYFUNCTION("""COMPUTED_VALUE"""),"")</f>
        <v/>
      </c>
      <c r="AG369" s="1" t="str">
        <f ca="1">IFERROR(__xludf.DUMMYFUNCTION("""COMPUTED_VALUE"""),"")</f>
        <v/>
      </c>
      <c r="AH369" s="1" t="str">
        <f ca="1">IFERROR(__xludf.DUMMYFUNCTION("""COMPUTED_VALUE"""),"")</f>
        <v/>
      </c>
      <c r="AI369" s="1" t="str">
        <f ca="1">IFERROR(__xludf.DUMMYFUNCTION("""COMPUTED_VALUE"""),"")</f>
        <v/>
      </c>
      <c r="AJ369" s="1" t="str">
        <f ca="1">IFERROR(__xludf.DUMMYFUNCTION("""COMPUTED_VALUE"""),"")</f>
        <v/>
      </c>
      <c r="AK369" s="1" t="str">
        <f ca="1">IFERROR(__xludf.DUMMYFUNCTION("""COMPUTED_VALUE"""),"")</f>
        <v/>
      </c>
      <c r="AL369" s="1" t="str">
        <f ca="1">IFERROR(__xludf.DUMMYFUNCTION("""COMPUTED_VALUE"""),"")</f>
        <v/>
      </c>
      <c r="AM369" s="1" t="str">
        <f ca="1">IFERROR(__xludf.DUMMYFUNCTION("""COMPUTED_VALUE"""),"")</f>
        <v/>
      </c>
      <c r="AN369" s="1" t="str">
        <f ca="1">IFERROR(__xludf.DUMMYFUNCTION("""COMPUTED_VALUE"""),"")</f>
        <v/>
      </c>
      <c r="AO369" s="1" t="str">
        <f ca="1">IFERROR(__xludf.DUMMYFUNCTION("""COMPUTED_VALUE"""),"")</f>
        <v/>
      </c>
      <c r="AP369" s="1" t="str">
        <f ca="1">IFERROR(__xludf.DUMMYFUNCTION("""COMPUTED_VALUE"""),"")</f>
        <v/>
      </c>
      <c r="AQ369" s="1" t="str">
        <f ca="1">IFERROR(__xludf.DUMMYFUNCTION("""COMPUTED_VALUE"""),"")</f>
        <v/>
      </c>
      <c r="AR369" s="1" t="str">
        <f ca="1">IFERROR(__xludf.DUMMYFUNCTION("""COMPUTED_VALUE"""),"")</f>
        <v/>
      </c>
      <c r="AS369" s="1" t="str">
        <f ca="1">IFERROR(__xludf.DUMMYFUNCTION("""COMPUTED_VALUE"""),"")</f>
        <v/>
      </c>
      <c r="AT369" s="1" t="str">
        <f ca="1">IFERROR(__xludf.DUMMYFUNCTION("""COMPUTED_VALUE"""),"")</f>
        <v/>
      </c>
      <c r="AU369" s="1" t="str">
        <f ca="1">IFERROR(__xludf.DUMMYFUNCTION("""COMPUTED_VALUE"""),"")</f>
        <v/>
      </c>
      <c r="AV369" s="1" t="str">
        <f ca="1">IFERROR(__xludf.DUMMYFUNCTION("""COMPUTED_VALUE"""),"")</f>
        <v/>
      </c>
      <c r="AW369" s="1" t="str">
        <f ca="1">IFERROR(__xludf.DUMMYFUNCTION("""COMPUTED_VALUE"""),"")</f>
        <v/>
      </c>
      <c r="AX369" s="1" t="str">
        <f ca="1">IFERROR(__xludf.DUMMYFUNCTION("""COMPUTED_VALUE"""),"")</f>
        <v/>
      </c>
      <c r="AY369" s="1" t="str">
        <f ca="1">IFERROR(__xludf.DUMMYFUNCTION("""COMPUTED_VALUE"""),"")</f>
        <v/>
      </c>
      <c r="AZ369" s="1" t="str">
        <f ca="1">IFERROR(__xludf.DUMMYFUNCTION("""COMPUTED_VALUE"""),"")</f>
        <v/>
      </c>
      <c r="BA369" s="1" t="str">
        <f ca="1">IFERROR(__xludf.DUMMYFUNCTION("""COMPUTED_VALUE"""),"")</f>
        <v/>
      </c>
      <c r="BB369" s="1" t="str">
        <f ca="1">IFERROR(__xludf.DUMMYFUNCTION("""COMPUTED_VALUE"""),"")</f>
        <v/>
      </c>
      <c r="BC369" s="1" t="str">
        <f ca="1">IFERROR(__xludf.DUMMYFUNCTION("""COMPUTED_VALUE"""),"")</f>
        <v/>
      </c>
      <c r="BD369" s="1" t="str">
        <f ca="1">IFERROR(__xludf.DUMMYFUNCTION("""COMPUTED_VALUE"""),"")</f>
        <v/>
      </c>
    </row>
    <row r="370" spans="1:56" ht="13">
      <c r="A370" s="8" t="str">
        <f ca="1">IFERROR(__xludf.DUMMYFUNCTION("""COMPUTED_VALUE"""),"")</f>
        <v/>
      </c>
      <c r="B370" s="1" t="str">
        <f ca="1">IFERROR(__xludf.DUMMYFUNCTION("""COMPUTED_VALUE"""),"")</f>
        <v/>
      </c>
      <c r="C370" s="3" t="str">
        <f ca="1">IFERROR(__xludf.DUMMYFUNCTION("""COMPUTED_VALUE"""),"")</f>
        <v/>
      </c>
      <c r="D370" s="1" t="str">
        <f ca="1">IFERROR(__xludf.DUMMYFUNCTION("""COMPUTED_VALUE"""),"")</f>
        <v/>
      </c>
      <c r="E370" s="1" t="str">
        <f ca="1">IFERROR(__xludf.DUMMYFUNCTION("""COMPUTED_VALUE"""),"")</f>
        <v/>
      </c>
      <c r="F370" s="1" t="str">
        <f ca="1">IFERROR(__xludf.DUMMYFUNCTION("""COMPUTED_VALUE"""),"")</f>
        <v/>
      </c>
      <c r="G370" s="1" t="str">
        <f ca="1">IFERROR(__xludf.DUMMYFUNCTION("""COMPUTED_VALUE"""),"")</f>
        <v/>
      </c>
      <c r="H370" s="1" t="str">
        <f ca="1">IFERROR(__xludf.DUMMYFUNCTION("""COMPUTED_VALUE"""),"")</f>
        <v/>
      </c>
      <c r="I370" s="1" t="str">
        <f ca="1">IFERROR(__xludf.DUMMYFUNCTION("""COMPUTED_VALUE"""),"")</f>
        <v/>
      </c>
      <c r="J370" s="1" t="str">
        <f ca="1">IFERROR(__xludf.DUMMYFUNCTION("""COMPUTED_VALUE"""),"")</f>
        <v/>
      </c>
      <c r="K370" s="1" t="str">
        <f ca="1">IFERROR(__xludf.DUMMYFUNCTION("""COMPUTED_VALUE"""),"")</f>
        <v/>
      </c>
      <c r="L370" s="1" t="str">
        <f ca="1">IFERROR(__xludf.DUMMYFUNCTION("""COMPUTED_VALUE"""),"")</f>
        <v/>
      </c>
      <c r="M370" s="1" t="str">
        <f ca="1">IFERROR(__xludf.DUMMYFUNCTION("""COMPUTED_VALUE"""),"")</f>
        <v/>
      </c>
      <c r="N370" s="1" t="str">
        <f ca="1">IFERROR(__xludf.DUMMYFUNCTION("""COMPUTED_VALUE"""),"")</f>
        <v/>
      </c>
      <c r="O370" s="1" t="str">
        <f ca="1">IFERROR(__xludf.DUMMYFUNCTION("""COMPUTED_VALUE"""),"")</f>
        <v/>
      </c>
      <c r="P370" s="1" t="str">
        <f ca="1">IFERROR(__xludf.DUMMYFUNCTION("""COMPUTED_VALUE"""),"")</f>
        <v/>
      </c>
      <c r="Q370" s="1" t="str">
        <f ca="1">IFERROR(__xludf.DUMMYFUNCTION("""COMPUTED_VALUE"""),"")</f>
        <v/>
      </c>
      <c r="R370" s="1" t="str">
        <f ca="1">IFERROR(__xludf.DUMMYFUNCTION("""COMPUTED_VALUE"""),"")</f>
        <v/>
      </c>
      <c r="S370" s="1" t="str">
        <f ca="1">IFERROR(__xludf.DUMMYFUNCTION("""COMPUTED_VALUE"""),"")</f>
        <v/>
      </c>
      <c r="T370" s="1" t="str">
        <f ca="1">IFERROR(__xludf.DUMMYFUNCTION("""COMPUTED_VALUE"""),"")</f>
        <v/>
      </c>
      <c r="U370" s="1" t="str">
        <f ca="1">IFERROR(__xludf.DUMMYFUNCTION("""COMPUTED_VALUE"""),"")</f>
        <v/>
      </c>
      <c r="V370" s="1" t="str">
        <f ca="1">IFERROR(__xludf.DUMMYFUNCTION("""COMPUTED_VALUE"""),"")</f>
        <v/>
      </c>
      <c r="W370" s="1" t="str">
        <f ca="1">IFERROR(__xludf.DUMMYFUNCTION("""COMPUTED_VALUE"""),"")</f>
        <v/>
      </c>
      <c r="X370" s="1" t="str">
        <f ca="1">IFERROR(__xludf.DUMMYFUNCTION("""COMPUTED_VALUE"""),"")</f>
        <v/>
      </c>
      <c r="Y370" s="1" t="str">
        <f ca="1">IFERROR(__xludf.DUMMYFUNCTION("""COMPUTED_VALUE"""),"")</f>
        <v/>
      </c>
      <c r="Z370" s="1" t="str">
        <f ca="1">IFERROR(__xludf.DUMMYFUNCTION("""COMPUTED_VALUE"""),"")</f>
        <v/>
      </c>
      <c r="AA370" s="1" t="str">
        <f ca="1">IFERROR(__xludf.DUMMYFUNCTION("""COMPUTED_VALUE"""),"")</f>
        <v/>
      </c>
      <c r="AB370" s="1" t="str">
        <f ca="1">IFERROR(__xludf.DUMMYFUNCTION("""COMPUTED_VALUE"""),"")</f>
        <v/>
      </c>
      <c r="AC370" s="1" t="str">
        <f ca="1">IFERROR(__xludf.DUMMYFUNCTION("""COMPUTED_VALUE"""),"")</f>
        <v/>
      </c>
      <c r="AD370" s="1" t="str">
        <f ca="1">IFERROR(__xludf.DUMMYFUNCTION("""COMPUTED_VALUE"""),"")</f>
        <v/>
      </c>
      <c r="AE370" s="1" t="str">
        <f ca="1">IFERROR(__xludf.DUMMYFUNCTION("""COMPUTED_VALUE"""),"")</f>
        <v/>
      </c>
      <c r="AF370" s="1" t="str">
        <f ca="1">IFERROR(__xludf.DUMMYFUNCTION("""COMPUTED_VALUE"""),"")</f>
        <v/>
      </c>
      <c r="AG370" s="1" t="str">
        <f ca="1">IFERROR(__xludf.DUMMYFUNCTION("""COMPUTED_VALUE"""),"")</f>
        <v/>
      </c>
      <c r="AH370" s="1" t="str">
        <f ca="1">IFERROR(__xludf.DUMMYFUNCTION("""COMPUTED_VALUE"""),"")</f>
        <v/>
      </c>
      <c r="AI370" s="1" t="str">
        <f ca="1">IFERROR(__xludf.DUMMYFUNCTION("""COMPUTED_VALUE"""),"")</f>
        <v/>
      </c>
      <c r="AJ370" s="1" t="str">
        <f ca="1">IFERROR(__xludf.DUMMYFUNCTION("""COMPUTED_VALUE"""),"")</f>
        <v/>
      </c>
      <c r="AK370" s="1" t="str">
        <f ca="1">IFERROR(__xludf.DUMMYFUNCTION("""COMPUTED_VALUE"""),"")</f>
        <v/>
      </c>
      <c r="AL370" s="1" t="str">
        <f ca="1">IFERROR(__xludf.DUMMYFUNCTION("""COMPUTED_VALUE"""),"")</f>
        <v/>
      </c>
      <c r="AM370" s="1" t="str">
        <f ca="1">IFERROR(__xludf.DUMMYFUNCTION("""COMPUTED_VALUE"""),"")</f>
        <v/>
      </c>
      <c r="AN370" s="1" t="str">
        <f ca="1">IFERROR(__xludf.DUMMYFUNCTION("""COMPUTED_VALUE"""),"")</f>
        <v/>
      </c>
      <c r="AO370" s="1" t="str">
        <f ca="1">IFERROR(__xludf.DUMMYFUNCTION("""COMPUTED_VALUE"""),"")</f>
        <v/>
      </c>
      <c r="AP370" s="1" t="str">
        <f ca="1">IFERROR(__xludf.DUMMYFUNCTION("""COMPUTED_VALUE"""),"")</f>
        <v/>
      </c>
      <c r="AQ370" s="1" t="str">
        <f ca="1">IFERROR(__xludf.DUMMYFUNCTION("""COMPUTED_VALUE"""),"")</f>
        <v/>
      </c>
      <c r="AR370" s="1" t="str">
        <f ca="1">IFERROR(__xludf.DUMMYFUNCTION("""COMPUTED_VALUE"""),"")</f>
        <v/>
      </c>
      <c r="AS370" s="1" t="str">
        <f ca="1">IFERROR(__xludf.DUMMYFUNCTION("""COMPUTED_VALUE"""),"")</f>
        <v/>
      </c>
      <c r="AT370" s="1" t="str">
        <f ca="1">IFERROR(__xludf.DUMMYFUNCTION("""COMPUTED_VALUE"""),"")</f>
        <v/>
      </c>
      <c r="AU370" s="1" t="str">
        <f ca="1">IFERROR(__xludf.DUMMYFUNCTION("""COMPUTED_VALUE"""),"")</f>
        <v/>
      </c>
      <c r="AV370" s="1" t="str">
        <f ca="1">IFERROR(__xludf.DUMMYFUNCTION("""COMPUTED_VALUE"""),"")</f>
        <v/>
      </c>
      <c r="AW370" s="1" t="str">
        <f ca="1">IFERROR(__xludf.DUMMYFUNCTION("""COMPUTED_VALUE"""),"")</f>
        <v/>
      </c>
      <c r="AX370" s="1" t="str">
        <f ca="1">IFERROR(__xludf.DUMMYFUNCTION("""COMPUTED_VALUE"""),"")</f>
        <v/>
      </c>
      <c r="AY370" s="1" t="str">
        <f ca="1">IFERROR(__xludf.DUMMYFUNCTION("""COMPUTED_VALUE"""),"")</f>
        <v/>
      </c>
      <c r="AZ370" s="1" t="str">
        <f ca="1">IFERROR(__xludf.DUMMYFUNCTION("""COMPUTED_VALUE"""),"")</f>
        <v/>
      </c>
      <c r="BA370" s="1" t="str">
        <f ca="1">IFERROR(__xludf.DUMMYFUNCTION("""COMPUTED_VALUE"""),"")</f>
        <v/>
      </c>
      <c r="BB370" s="1" t="str">
        <f ca="1">IFERROR(__xludf.DUMMYFUNCTION("""COMPUTED_VALUE"""),"")</f>
        <v/>
      </c>
      <c r="BC370" s="1" t="str">
        <f ca="1">IFERROR(__xludf.DUMMYFUNCTION("""COMPUTED_VALUE"""),"")</f>
        <v/>
      </c>
      <c r="BD370" s="1" t="str">
        <f ca="1">IFERROR(__xludf.DUMMYFUNCTION("""COMPUTED_VALUE"""),"")</f>
        <v/>
      </c>
    </row>
    <row r="371" spans="1:56" ht="13">
      <c r="A371" s="8" t="str">
        <f ca="1">IFERROR(__xludf.DUMMYFUNCTION("""COMPUTED_VALUE"""),"")</f>
        <v/>
      </c>
      <c r="B371" s="1" t="str">
        <f ca="1">IFERROR(__xludf.DUMMYFUNCTION("""COMPUTED_VALUE"""),"")</f>
        <v/>
      </c>
      <c r="C371" s="3" t="str">
        <f ca="1">IFERROR(__xludf.DUMMYFUNCTION("""COMPUTED_VALUE"""),"")</f>
        <v/>
      </c>
      <c r="D371" s="1" t="str">
        <f ca="1">IFERROR(__xludf.DUMMYFUNCTION("""COMPUTED_VALUE"""),"")</f>
        <v/>
      </c>
      <c r="E371" s="1" t="str">
        <f ca="1">IFERROR(__xludf.DUMMYFUNCTION("""COMPUTED_VALUE"""),"")</f>
        <v/>
      </c>
      <c r="F371" s="1" t="str">
        <f ca="1">IFERROR(__xludf.DUMMYFUNCTION("""COMPUTED_VALUE"""),"")</f>
        <v/>
      </c>
      <c r="G371" s="1" t="str">
        <f ca="1">IFERROR(__xludf.DUMMYFUNCTION("""COMPUTED_VALUE"""),"")</f>
        <v/>
      </c>
      <c r="H371" s="1" t="str">
        <f ca="1">IFERROR(__xludf.DUMMYFUNCTION("""COMPUTED_VALUE"""),"")</f>
        <v/>
      </c>
      <c r="I371" s="1" t="str">
        <f ca="1">IFERROR(__xludf.DUMMYFUNCTION("""COMPUTED_VALUE"""),"")</f>
        <v/>
      </c>
      <c r="J371" s="1" t="str">
        <f ca="1">IFERROR(__xludf.DUMMYFUNCTION("""COMPUTED_VALUE"""),"")</f>
        <v/>
      </c>
      <c r="K371" s="1" t="str">
        <f ca="1">IFERROR(__xludf.DUMMYFUNCTION("""COMPUTED_VALUE"""),"")</f>
        <v/>
      </c>
      <c r="L371" s="1" t="str">
        <f ca="1">IFERROR(__xludf.DUMMYFUNCTION("""COMPUTED_VALUE"""),"")</f>
        <v/>
      </c>
      <c r="M371" s="1" t="str">
        <f ca="1">IFERROR(__xludf.DUMMYFUNCTION("""COMPUTED_VALUE"""),"")</f>
        <v/>
      </c>
      <c r="N371" s="1" t="str">
        <f ca="1">IFERROR(__xludf.DUMMYFUNCTION("""COMPUTED_VALUE"""),"")</f>
        <v/>
      </c>
      <c r="O371" s="1" t="str">
        <f ca="1">IFERROR(__xludf.DUMMYFUNCTION("""COMPUTED_VALUE"""),"")</f>
        <v/>
      </c>
      <c r="P371" s="1" t="str">
        <f ca="1">IFERROR(__xludf.DUMMYFUNCTION("""COMPUTED_VALUE"""),"")</f>
        <v/>
      </c>
      <c r="Q371" s="1" t="str">
        <f ca="1">IFERROR(__xludf.DUMMYFUNCTION("""COMPUTED_VALUE"""),"")</f>
        <v/>
      </c>
      <c r="R371" s="1" t="str">
        <f ca="1">IFERROR(__xludf.DUMMYFUNCTION("""COMPUTED_VALUE"""),"")</f>
        <v/>
      </c>
      <c r="S371" s="1" t="str">
        <f ca="1">IFERROR(__xludf.DUMMYFUNCTION("""COMPUTED_VALUE"""),"")</f>
        <v/>
      </c>
      <c r="T371" s="1" t="str">
        <f ca="1">IFERROR(__xludf.DUMMYFUNCTION("""COMPUTED_VALUE"""),"")</f>
        <v/>
      </c>
      <c r="U371" s="1" t="str">
        <f ca="1">IFERROR(__xludf.DUMMYFUNCTION("""COMPUTED_VALUE"""),"")</f>
        <v/>
      </c>
      <c r="V371" s="1" t="str">
        <f ca="1">IFERROR(__xludf.DUMMYFUNCTION("""COMPUTED_VALUE"""),"")</f>
        <v/>
      </c>
      <c r="W371" s="1" t="str">
        <f ca="1">IFERROR(__xludf.DUMMYFUNCTION("""COMPUTED_VALUE"""),"")</f>
        <v/>
      </c>
      <c r="X371" s="1" t="str">
        <f ca="1">IFERROR(__xludf.DUMMYFUNCTION("""COMPUTED_VALUE"""),"")</f>
        <v/>
      </c>
      <c r="Y371" s="1" t="str">
        <f ca="1">IFERROR(__xludf.DUMMYFUNCTION("""COMPUTED_VALUE"""),"")</f>
        <v/>
      </c>
      <c r="Z371" s="1" t="str">
        <f ca="1">IFERROR(__xludf.DUMMYFUNCTION("""COMPUTED_VALUE"""),"")</f>
        <v/>
      </c>
      <c r="AA371" s="1" t="str">
        <f ca="1">IFERROR(__xludf.DUMMYFUNCTION("""COMPUTED_VALUE"""),"")</f>
        <v/>
      </c>
      <c r="AB371" s="1" t="str">
        <f ca="1">IFERROR(__xludf.DUMMYFUNCTION("""COMPUTED_VALUE"""),"")</f>
        <v/>
      </c>
      <c r="AC371" s="1" t="str">
        <f ca="1">IFERROR(__xludf.DUMMYFUNCTION("""COMPUTED_VALUE"""),"")</f>
        <v/>
      </c>
      <c r="AD371" s="1" t="str">
        <f ca="1">IFERROR(__xludf.DUMMYFUNCTION("""COMPUTED_VALUE"""),"")</f>
        <v/>
      </c>
      <c r="AE371" s="1" t="str">
        <f ca="1">IFERROR(__xludf.DUMMYFUNCTION("""COMPUTED_VALUE"""),"")</f>
        <v/>
      </c>
      <c r="AF371" s="1" t="str">
        <f ca="1">IFERROR(__xludf.DUMMYFUNCTION("""COMPUTED_VALUE"""),"")</f>
        <v/>
      </c>
      <c r="AG371" s="1" t="str">
        <f ca="1">IFERROR(__xludf.DUMMYFUNCTION("""COMPUTED_VALUE"""),"")</f>
        <v/>
      </c>
      <c r="AH371" s="1" t="str">
        <f ca="1">IFERROR(__xludf.DUMMYFUNCTION("""COMPUTED_VALUE"""),"")</f>
        <v/>
      </c>
      <c r="AI371" s="1" t="str">
        <f ca="1">IFERROR(__xludf.DUMMYFUNCTION("""COMPUTED_VALUE"""),"")</f>
        <v/>
      </c>
      <c r="AJ371" s="1" t="str">
        <f ca="1">IFERROR(__xludf.DUMMYFUNCTION("""COMPUTED_VALUE"""),"")</f>
        <v/>
      </c>
      <c r="AK371" s="1" t="str">
        <f ca="1">IFERROR(__xludf.DUMMYFUNCTION("""COMPUTED_VALUE"""),"")</f>
        <v/>
      </c>
      <c r="AL371" s="1" t="str">
        <f ca="1">IFERROR(__xludf.DUMMYFUNCTION("""COMPUTED_VALUE"""),"")</f>
        <v/>
      </c>
      <c r="AM371" s="1" t="str">
        <f ca="1">IFERROR(__xludf.DUMMYFUNCTION("""COMPUTED_VALUE"""),"")</f>
        <v/>
      </c>
      <c r="AN371" s="1" t="str">
        <f ca="1">IFERROR(__xludf.DUMMYFUNCTION("""COMPUTED_VALUE"""),"")</f>
        <v/>
      </c>
      <c r="AO371" s="1" t="str">
        <f ca="1">IFERROR(__xludf.DUMMYFUNCTION("""COMPUTED_VALUE"""),"")</f>
        <v/>
      </c>
      <c r="AP371" s="1" t="str">
        <f ca="1">IFERROR(__xludf.DUMMYFUNCTION("""COMPUTED_VALUE"""),"")</f>
        <v/>
      </c>
      <c r="AQ371" s="1" t="str">
        <f ca="1">IFERROR(__xludf.DUMMYFUNCTION("""COMPUTED_VALUE"""),"")</f>
        <v/>
      </c>
      <c r="AR371" s="1" t="str">
        <f ca="1">IFERROR(__xludf.DUMMYFUNCTION("""COMPUTED_VALUE"""),"")</f>
        <v/>
      </c>
      <c r="AS371" s="1" t="str">
        <f ca="1">IFERROR(__xludf.DUMMYFUNCTION("""COMPUTED_VALUE"""),"")</f>
        <v/>
      </c>
      <c r="AT371" s="1" t="str">
        <f ca="1">IFERROR(__xludf.DUMMYFUNCTION("""COMPUTED_VALUE"""),"")</f>
        <v/>
      </c>
      <c r="AU371" s="1" t="str">
        <f ca="1">IFERROR(__xludf.DUMMYFUNCTION("""COMPUTED_VALUE"""),"")</f>
        <v/>
      </c>
      <c r="AV371" s="1" t="str">
        <f ca="1">IFERROR(__xludf.DUMMYFUNCTION("""COMPUTED_VALUE"""),"")</f>
        <v/>
      </c>
      <c r="AW371" s="1" t="str">
        <f ca="1">IFERROR(__xludf.DUMMYFUNCTION("""COMPUTED_VALUE"""),"")</f>
        <v/>
      </c>
      <c r="AX371" s="1" t="str">
        <f ca="1">IFERROR(__xludf.DUMMYFUNCTION("""COMPUTED_VALUE"""),"")</f>
        <v/>
      </c>
      <c r="AY371" s="1" t="str">
        <f ca="1">IFERROR(__xludf.DUMMYFUNCTION("""COMPUTED_VALUE"""),"")</f>
        <v/>
      </c>
      <c r="AZ371" s="1" t="str">
        <f ca="1">IFERROR(__xludf.DUMMYFUNCTION("""COMPUTED_VALUE"""),"")</f>
        <v/>
      </c>
      <c r="BA371" s="1" t="str">
        <f ca="1">IFERROR(__xludf.DUMMYFUNCTION("""COMPUTED_VALUE"""),"")</f>
        <v/>
      </c>
      <c r="BB371" s="1" t="str">
        <f ca="1">IFERROR(__xludf.DUMMYFUNCTION("""COMPUTED_VALUE"""),"")</f>
        <v/>
      </c>
      <c r="BC371" s="1" t="str">
        <f ca="1">IFERROR(__xludf.DUMMYFUNCTION("""COMPUTED_VALUE"""),"")</f>
        <v/>
      </c>
      <c r="BD371" s="1" t="str">
        <f ca="1">IFERROR(__xludf.DUMMYFUNCTION("""COMPUTED_VALUE"""),"")</f>
        <v/>
      </c>
    </row>
    <row r="372" spans="1:56" ht="13">
      <c r="A372" s="8" t="str">
        <f ca="1">IFERROR(__xludf.DUMMYFUNCTION("""COMPUTED_VALUE"""),"")</f>
        <v/>
      </c>
      <c r="B372" s="1" t="str">
        <f ca="1">IFERROR(__xludf.DUMMYFUNCTION("""COMPUTED_VALUE"""),"")</f>
        <v/>
      </c>
      <c r="C372" s="3" t="str">
        <f ca="1">IFERROR(__xludf.DUMMYFUNCTION("""COMPUTED_VALUE"""),"")</f>
        <v/>
      </c>
      <c r="D372" s="1" t="str">
        <f ca="1">IFERROR(__xludf.DUMMYFUNCTION("""COMPUTED_VALUE"""),"")</f>
        <v/>
      </c>
      <c r="E372" s="1" t="str">
        <f ca="1">IFERROR(__xludf.DUMMYFUNCTION("""COMPUTED_VALUE"""),"")</f>
        <v/>
      </c>
      <c r="F372" s="1" t="str">
        <f ca="1">IFERROR(__xludf.DUMMYFUNCTION("""COMPUTED_VALUE"""),"")</f>
        <v/>
      </c>
      <c r="G372" s="1" t="str">
        <f ca="1">IFERROR(__xludf.DUMMYFUNCTION("""COMPUTED_VALUE"""),"")</f>
        <v/>
      </c>
      <c r="H372" s="1" t="str">
        <f ca="1">IFERROR(__xludf.DUMMYFUNCTION("""COMPUTED_VALUE"""),"")</f>
        <v/>
      </c>
      <c r="I372" s="1" t="str">
        <f ca="1">IFERROR(__xludf.DUMMYFUNCTION("""COMPUTED_VALUE"""),"")</f>
        <v/>
      </c>
      <c r="J372" s="1" t="str">
        <f ca="1">IFERROR(__xludf.DUMMYFUNCTION("""COMPUTED_VALUE"""),"")</f>
        <v/>
      </c>
      <c r="K372" s="1" t="str">
        <f ca="1">IFERROR(__xludf.DUMMYFUNCTION("""COMPUTED_VALUE"""),"")</f>
        <v/>
      </c>
      <c r="L372" s="1" t="str">
        <f ca="1">IFERROR(__xludf.DUMMYFUNCTION("""COMPUTED_VALUE"""),"")</f>
        <v/>
      </c>
      <c r="M372" s="1" t="str">
        <f ca="1">IFERROR(__xludf.DUMMYFUNCTION("""COMPUTED_VALUE"""),"")</f>
        <v/>
      </c>
      <c r="N372" s="1" t="str">
        <f ca="1">IFERROR(__xludf.DUMMYFUNCTION("""COMPUTED_VALUE"""),"")</f>
        <v/>
      </c>
      <c r="O372" s="1" t="str">
        <f ca="1">IFERROR(__xludf.DUMMYFUNCTION("""COMPUTED_VALUE"""),"")</f>
        <v/>
      </c>
      <c r="P372" s="1" t="str">
        <f ca="1">IFERROR(__xludf.DUMMYFUNCTION("""COMPUTED_VALUE"""),"")</f>
        <v/>
      </c>
      <c r="Q372" s="1" t="str">
        <f ca="1">IFERROR(__xludf.DUMMYFUNCTION("""COMPUTED_VALUE"""),"")</f>
        <v/>
      </c>
      <c r="R372" s="1" t="str">
        <f ca="1">IFERROR(__xludf.DUMMYFUNCTION("""COMPUTED_VALUE"""),"")</f>
        <v/>
      </c>
      <c r="S372" s="1" t="str">
        <f ca="1">IFERROR(__xludf.DUMMYFUNCTION("""COMPUTED_VALUE"""),"")</f>
        <v/>
      </c>
      <c r="T372" s="1" t="str">
        <f ca="1">IFERROR(__xludf.DUMMYFUNCTION("""COMPUTED_VALUE"""),"")</f>
        <v/>
      </c>
      <c r="U372" s="1" t="str">
        <f ca="1">IFERROR(__xludf.DUMMYFUNCTION("""COMPUTED_VALUE"""),"")</f>
        <v/>
      </c>
      <c r="V372" s="1" t="str">
        <f ca="1">IFERROR(__xludf.DUMMYFUNCTION("""COMPUTED_VALUE"""),"")</f>
        <v/>
      </c>
      <c r="W372" s="1" t="str">
        <f ca="1">IFERROR(__xludf.DUMMYFUNCTION("""COMPUTED_VALUE"""),"")</f>
        <v/>
      </c>
      <c r="X372" s="1" t="str">
        <f ca="1">IFERROR(__xludf.DUMMYFUNCTION("""COMPUTED_VALUE"""),"")</f>
        <v/>
      </c>
      <c r="Y372" s="1" t="str">
        <f ca="1">IFERROR(__xludf.DUMMYFUNCTION("""COMPUTED_VALUE"""),"")</f>
        <v/>
      </c>
      <c r="Z372" s="1" t="str">
        <f ca="1">IFERROR(__xludf.DUMMYFUNCTION("""COMPUTED_VALUE"""),"")</f>
        <v/>
      </c>
      <c r="AA372" s="1" t="str">
        <f ca="1">IFERROR(__xludf.DUMMYFUNCTION("""COMPUTED_VALUE"""),"")</f>
        <v/>
      </c>
      <c r="AB372" s="1" t="str">
        <f ca="1">IFERROR(__xludf.DUMMYFUNCTION("""COMPUTED_VALUE"""),"")</f>
        <v/>
      </c>
      <c r="AC372" s="1" t="str">
        <f ca="1">IFERROR(__xludf.DUMMYFUNCTION("""COMPUTED_VALUE"""),"")</f>
        <v/>
      </c>
      <c r="AD372" s="1" t="str">
        <f ca="1">IFERROR(__xludf.DUMMYFUNCTION("""COMPUTED_VALUE"""),"")</f>
        <v/>
      </c>
      <c r="AE372" s="1" t="str">
        <f ca="1">IFERROR(__xludf.DUMMYFUNCTION("""COMPUTED_VALUE"""),"")</f>
        <v/>
      </c>
      <c r="AF372" s="1" t="str">
        <f ca="1">IFERROR(__xludf.DUMMYFUNCTION("""COMPUTED_VALUE"""),"")</f>
        <v/>
      </c>
      <c r="AG372" s="1" t="str">
        <f ca="1">IFERROR(__xludf.DUMMYFUNCTION("""COMPUTED_VALUE"""),"")</f>
        <v/>
      </c>
      <c r="AH372" s="1" t="str">
        <f ca="1">IFERROR(__xludf.DUMMYFUNCTION("""COMPUTED_VALUE"""),"")</f>
        <v/>
      </c>
      <c r="AI372" s="1" t="str">
        <f ca="1">IFERROR(__xludf.DUMMYFUNCTION("""COMPUTED_VALUE"""),"")</f>
        <v/>
      </c>
      <c r="AJ372" s="1" t="str">
        <f ca="1">IFERROR(__xludf.DUMMYFUNCTION("""COMPUTED_VALUE"""),"")</f>
        <v/>
      </c>
      <c r="AK372" s="1" t="str">
        <f ca="1">IFERROR(__xludf.DUMMYFUNCTION("""COMPUTED_VALUE"""),"")</f>
        <v/>
      </c>
      <c r="AL372" s="1" t="str">
        <f ca="1">IFERROR(__xludf.DUMMYFUNCTION("""COMPUTED_VALUE"""),"")</f>
        <v/>
      </c>
      <c r="AM372" s="1" t="str">
        <f ca="1">IFERROR(__xludf.DUMMYFUNCTION("""COMPUTED_VALUE"""),"")</f>
        <v/>
      </c>
      <c r="AN372" s="1" t="str">
        <f ca="1">IFERROR(__xludf.DUMMYFUNCTION("""COMPUTED_VALUE"""),"")</f>
        <v/>
      </c>
      <c r="AO372" s="1" t="str">
        <f ca="1">IFERROR(__xludf.DUMMYFUNCTION("""COMPUTED_VALUE"""),"")</f>
        <v/>
      </c>
      <c r="AP372" s="1" t="str">
        <f ca="1">IFERROR(__xludf.DUMMYFUNCTION("""COMPUTED_VALUE"""),"")</f>
        <v/>
      </c>
      <c r="AQ372" s="1" t="str">
        <f ca="1">IFERROR(__xludf.DUMMYFUNCTION("""COMPUTED_VALUE"""),"")</f>
        <v/>
      </c>
      <c r="AR372" s="1" t="str">
        <f ca="1">IFERROR(__xludf.DUMMYFUNCTION("""COMPUTED_VALUE"""),"")</f>
        <v/>
      </c>
      <c r="AS372" s="1" t="str">
        <f ca="1">IFERROR(__xludf.DUMMYFUNCTION("""COMPUTED_VALUE"""),"")</f>
        <v/>
      </c>
      <c r="AT372" s="1" t="str">
        <f ca="1">IFERROR(__xludf.DUMMYFUNCTION("""COMPUTED_VALUE"""),"")</f>
        <v/>
      </c>
      <c r="AU372" s="1" t="str">
        <f ca="1">IFERROR(__xludf.DUMMYFUNCTION("""COMPUTED_VALUE"""),"")</f>
        <v/>
      </c>
      <c r="AV372" s="1" t="str">
        <f ca="1">IFERROR(__xludf.DUMMYFUNCTION("""COMPUTED_VALUE"""),"")</f>
        <v/>
      </c>
      <c r="AW372" s="1" t="str">
        <f ca="1">IFERROR(__xludf.DUMMYFUNCTION("""COMPUTED_VALUE"""),"")</f>
        <v/>
      </c>
      <c r="AX372" s="1" t="str">
        <f ca="1">IFERROR(__xludf.DUMMYFUNCTION("""COMPUTED_VALUE"""),"")</f>
        <v/>
      </c>
      <c r="AY372" s="1" t="str">
        <f ca="1">IFERROR(__xludf.DUMMYFUNCTION("""COMPUTED_VALUE"""),"")</f>
        <v/>
      </c>
      <c r="AZ372" s="1" t="str">
        <f ca="1">IFERROR(__xludf.DUMMYFUNCTION("""COMPUTED_VALUE"""),"")</f>
        <v/>
      </c>
      <c r="BA372" s="1" t="str">
        <f ca="1">IFERROR(__xludf.DUMMYFUNCTION("""COMPUTED_VALUE"""),"")</f>
        <v/>
      </c>
      <c r="BB372" s="1" t="str">
        <f ca="1">IFERROR(__xludf.DUMMYFUNCTION("""COMPUTED_VALUE"""),"")</f>
        <v/>
      </c>
      <c r="BC372" s="1" t="str">
        <f ca="1">IFERROR(__xludf.DUMMYFUNCTION("""COMPUTED_VALUE"""),"")</f>
        <v/>
      </c>
      <c r="BD372" s="1" t="str">
        <f ca="1">IFERROR(__xludf.DUMMYFUNCTION("""COMPUTED_VALUE"""),"")</f>
        <v/>
      </c>
    </row>
    <row r="373" spans="1:56" ht="13">
      <c r="A373" s="8" t="str">
        <f ca="1">IFERROR(__xludf.DUMMYFUNCTION("""COMPUTED_VALUE"""),"")</f>
        <v/>
      </c>
      <c r="B373" s="1" t="str">
        <f ca="1">IFERROR(__xludf.DUMMYFUNCTION("""COMPUTED_VALUE"""),"")</f>
        <v/>
      </c>
      <c r="C373" s="3" t="str">
        <f ca="1">IFERROR(__xludf.DUMMYFUNCTION("""COMPUTED_VALUE"""),"")</f>
        <v/>
      </c>
      <c r="D373" s="1" t="str">
        <f ca="1">IFERROR(__xludf.DUMMYFUNCTION("""COMPUTED_VALUE"""),"")</f>
        <v/>
      </c>
      <c r="E373" s="1" t="str">
        <f ca="1">IFERROR(__xludf.DUMMYFUNCTION("""COMPUTED_VALUE"""),"")</f>
        <v/>
      </c>
      <c r="F373" s="1" t="str">
        <f ca="1">IFERROR(__xludf.DUMMYFUNCTION("""COMPUTED_VALUE"""),"")</f>
        <v/>
      </c>
      <c r="G373" s="1" t="str">
        <f ca="1">IFERROR(__xludf.DUMMYFUNCTION("""COMPUTED_VALUE"""),"")</f>
        <v/>
      </c>
      <c r="H373" s="1" t="str">
        <f ca="1">IFERROR(__xludf.DUMMYFUNCTION("""COMPUTED_VALUE"""),"")</f>
        <v/>
      </c>
      <c r="I373" s="1" t="str">
        <f ca="1">IFERROR(__xludf.DUMMYFUNCTION("""COMPUTED_VALUE"""),"")</f>
        <v/>
      </c>
      <c r="J373" s="1" t="str">
        <f ca="1">IFERROR(__xludf.DUMMYFUNCTION("""COMPUTED_VALUE"""),"")</f>
        <v/>
      </c>
      <c r="K373" s="1" t="str">
        <f ca="1">IFERROR(__xludf.DUMMYFUNCTION("""COMPUTED_VALUE"""),"")</f>
        <v/>
      </c>
      <c r="L373" s="1" t="str">
        <f ca="1">IFERROR(__xludf.DUMMYFUNCTION("""COMPUTED_VALUE"""),"")</f>
        <v/>
      </c>
      <c r="M373" s="1" t="str">
        <f ca="1">IFERROR(__xludf.DUMMYFUNCTION("""COMPUTED_VALUE"""),"")</f>
        <v/>
      </c>
      <c r="N373" s="1" t="str">
        <f ca="1">IFERROR(__xludf.DUMMYFUNCTION("""COMPUTED_VALUE"""),"")</f>
        <v/>
      </c>
      <c r="O373" s="1" t="str">
        <f ca="1">IFERROR(__xludf.DUMMYFUNCTION("""COMPUTED_VALUE"""),"")</f>
        <v/>
      </c>
      <c r="P373" s="1" t="str">
        <f ca="1">IFERROR(__xludf.DUMMYFUNCTION("""COMPUTED_VALUE"""),"")</f>
        <v/>
      </c>
      <c r="Q373" s="1" t="str">
        <f ca="1">IFERROR(__xludf.DUMMYFUNCTION("""COMPUTED_VALUE"""),"")</f>
        <v/>
      </c>
      <c r="R373" s="1" t="str">
        <f ca="1">IFERROR(__xludf.DUMMYFUNCTION("""COMPUTED_VALUE"""),"")</f>
        <v/>
      </c>
      <c r="S373" s="1" t="str">
        <f ca="1">IFERROR(__xludf.DUMMYFUNCTION("""COMPUTED_VALUE"""),"")</f>
        <v/>
      </c>
      <c r="T373" s="1" t="str">
        <f ca="1">IFERROR(__xludf.DUMMYFUNCTION("""COMPUTED_VALUE"""),"")</f>
        <v/>
      </c>
      <c r="U373" s="1" t="str">
        <f ca="1">IFERROR(__xludf.DUMMYFUNCTION("""COMPUTED_VALUE"""),"")</f>
        <v/>
      </c>
      <c r="V373" s="1" t="str">
        <f ca="1">IFERROR(__xludf.DUMMYFUNCTION("""COMPUTED_VALUE"""),"")</f>
        <v/>
      </c>
      <c r="W373" s="1" t="str">
        <f ca="1">IFERROR(__xludf.DUMMYFUNCTION("""COMPUTED_VALUE"""),"")</f>
        <v/>
      </c>
      <c r="X373" s="1" t="str">
        <f ca="1">IFERROR(__xludf.DUMMYFUNCTION("""COMPUTED_VALUE"""),"")</f>
        <v/>
      </c>
      <c r="Y373" s="1" t="str">
        <f ca="1">IFERROR(__xludf.DUMMYFUNCTION("""COMPUTED_VALUE"""),"")</f>
        <v/>
      </c>
      <c r="Z373" s="1" t="str">
        <f ca="1">IFERROR(__xludf.DUMMYFUNCTION("""COMPUTED_VALUE"""),"")</f>
        <v/>
      </c>
      <c r="AA373" s="1" t="str">
        <f ca="1">IFERROR(__xludf.DUMMYFUNCTION("""COMPUTED_VALUE"""),"")</f>
        <v/>
      </c>
      <c r="AB373" s="1" t="str">
        <f ca="1">IFERROR(__xludf.DUMMYFUNCTION("""COMPUTED_VALUE"""),"")</f>
        <v/>
      </c>
      <c r="AC373" s="1" t="str">
        <f ca="1">IFERROR(__xludf.DUMMYFUNCTION("""COMPUTED_VALUE"""),"")</f>
        <v/>
      </c>
      <c r="AD373" s="1" t="str">
        <f ca="1">IFERROR(__xludf.DUMMYFUNCTION("""COMPUTED_VALUE"""),"")</f>
        <v/>
      </c>
      <c r="AE373" s="1" t="str">
        <f ca="1">IFERROR(__xludf.DUMMYFUNCTION("""COMPUTED_VALUE"""),"")</f>
        <v/>
      </c>
      <c r="AF373" s="1" t="str">
        <f ca="1">IFERROR(__xludf.DUMMYFUNCTION("""COMPUTED_VALUE"""),"")</f>
        <v/>
      </c>
      <c r="AG373" s="1" t="str">
        <f ca="1">IFERROR(__xludf.DUMMYFUNCTION("""COMPUTED_VALUE"""),"")</f>
        <v/>
      </c>
      <c r="AH373" s="1" t="str">
        <f ca="1">IFERROR(__xludf.DUMMYFUNCTION("""COMPUTED_VALUE"""),"")</f>
        <v/>
      </c>
      <c r="AI373" s="1" t="str">
        <f ca="1">IFERROR(__xludf.DUMMYFUNCTION("""COMPUTED_VALUE"""),"")</f>
        <v/>
      </c>
      <c r="AJ373" s="1" t="str">
        <f ca="1">IFERROR(__xludf.DUMMYFUNCTION("""COMPUTED_VALUE"""),"")</f>
        <v/>
      </c>
      <c r="AK373" s="1" t="str">
        <f ca="1">IFERROR(__xludf.DUMMYFUNCTION("""COMPUTED_VALUE"""),"")</f>
        <v/>
      </c>
      <c r="AL373" s="1" t="str">
        <f ca="1">IFERROR(__xludf.DUMMYFUNCTION("""COMPUTED_VALUE"""),"")</f>
        <v/>
      </c>
      <c r="AM373" s="1" t="str">
        <f ca="1">IFERROR(__xludf.DUMMYFUNCTION("""COMPUTED_VALUE"""),"")</f>
        <v/>
      </c>
      <c r="AN373" s="1" t="str">
        <f ca="1">IFERROR(__xludf.DUMMYFUNCTION("""COMPUTED_VALUE"""),"")</f>
        <v/>
      </c>
      <c r="AO373" s="1" t="str">
        <f ca="1">IFERROR(__xludf.DUMMYFUNCTION("""COMPUTED_VALUE"""),"")</f>
        <v/>
      </c>
      <c r="AP373" s="1" t="str">
        <f ca="1">IFERROR(__xludf.DUMMYFUNCTION("""COMPUTED_VALUE"""),"")</f>
        <v/>
      </c>
      <c r="AQ373" s="1" t="str">
        <f ca="1">IFERROR(__xludf.DUMMYFUNCTION("""COMPUTED_VALUE"""),"")</f>
        <v/>
      </c>
      <c r="AR373" s="1" t="str">
        <f ca="1">IFERROR(__xludf.DUMMYFUNCTION("""COMPUTED_VALUE"""),"")</f>
        <v/>
      </c>
      <c r="AS373" s="1" t="str">
        <f ca="1">IFERROR(__xludf.DUMMYFUNCTION("""COMPUTED_VALUE"""),"")</f>
        <v/>
      </c>
      <c r="AT373" s="1" t="str">
        <f ca="1">IFERROR(__xludf.DUMMYFUNCTION("""COMPUTED_VALUE"""),"")</f>
        <v/>
      </c>
      <c r="AU373" s="1" t="str">
        <f ca="1">IFERROR(__xludf.DUMMYFUNCTION("""COMPUTED_VALUE"""),"")</f>
        <v/>
      </c>
      <c r="AV373" s="1" t="str">
        <f ca="1">IFERROR(__xludf.DUMMYFUNCTION("""COMPUTED_VALUE"""),"")</f>
        <v/>
      </c>
      <c r="AW373" s="1" t="str">
        <f ca="1">IFERROR(__xludf.DUMMYFUNCTION("""COMPUTED_VALUE"""),"")</f>
        <v/>
      </c>
      <c r="AX373" s="1" t="str">
        <f ca="1">IFERROR(__xludf.DUMMYFUNCTION("""COMPUTED_VALUE"""),"")</f>
        <v/>
      </c>
      <c r="AY373" s="1" t="str">
        <f ca="1">IFERROR(__xludf.DUMMYFUNCTION("""COMPUTED_VALUE"""),"")</f>
        <v/>
      </c>
      <c r="AZ373" s="1" t="str">
        <f ca="1">IFERROR(__xludf.DUMMYFUNCTION("""COMPUTED_VALUE"""),"")</f>
        <v/>
      </c>
      <c r="BA373" s="1" t="str">
        <f ca="1">IFERROR(__xludf.DUMMYFUNCTION("""COMPUTED_VALUE"""),"")</f>
        <v/>
      </c>
      <c r="BB373" s="1" t="str">
        <f ca="1">IFERROR(__xludf.DUMMYFUNCTION("""COMPUTED_VALUE"""),"")</f>
        <v/>
      </c>
      <c r="BC373" s="1" t="str">
        <f ca="1">IFERROR(__xludf.DUMMYFUNCTION("""COMPUTED_VALUE"""),"")</f>
        <v/>
      </c>
      <c r="BD373" s="1" t="str">
        <f ca="1">IFERROR(__xludf.DUMMYFUNCTION("""COMPUTED_VALUE"""),"")</f>
        <v/>
      </c>
    </row>
    <row r="374" spans="1:56" ht="13">
      <c r="A374" s="8" t="str">
        <f ca="1">IFERROR(__xludf.DUMMYFUNCTION("""COMPUTED_VALUE"""),"")</f>
        <v/>
      </c>
      <c r="B374" s="1" t="str">
        <f ca="1">IFERROR(__xludf.DUMMYFUNCTION("""COMPUTED_VALUE"""),"")</f>
        <v/>
      </c>
      <c r="C374" s="3" t="str">
        <f ca="1">IFERROR(__xludf.DUMMYFUNCTION("""COMPUTED_VALUE"""),"")</f>
        <v/>
      </c>
      <c r="D374" s="1" t="str">
        <f ca="1">IFERROR(__xludf.DUMMYFUNCTION("""COMPUTED_VALUE"""),"")</f>
        <v/>
      </c>
      <c r="E374" s="1" t="str">
        <f ca="1">IFERROR(__xludf.DUMMYFUNCTION("""COMPUTED_VALUE"""),"")</f>
        <v/>
      </c>
      <c r="F374" s="1" t="str">
        <f ca="1">IFERROR(__xludf.DUMMYFUNCTION("""COMPUTED_VALUE"""),"")</f>
        <v/>
      </c>
      <c r="G374" s="1" t="str">
        <f ca="1">IFERROR(__xludf.DUMMYFUNCTION("""COMPUTED_VALUE"""),"")</f>
        <v/>
      </c>
      <c r="H374" s="1" t="str">
        <f ca="1">IFERROR(__xludf.DUMMYFUNCTION("""COMPUTED_VALUE"""),"")</f>
        <v/>
      </c>
      <c r="I374" s="1" t="str">
        <f ca="1">IFERROR(__xludf.DUMMYFUNCTION("""COMPUTED_VALUE"""),"")</f>
        <v/>
      </c>
      <c r="J374" s="1" t="str">
        <f ca="1">IFERROR(__xludf.DUMMYFUNCTION("""COMPUTED_VALUE"""),"")</f>
        <v/>
      </c>
      <c r="K374" s="1" t="str">
        <f ca="1">IFERROR(__xludf.DUMMYFUNCTION("""COMPUTED_VALUE"""),"")</f>
        <v/>
      </c>
      <c r="L374" s="1" t="str">
        <f ca="1">IFERROR(__xludf.DUMMYFUNCTION("""COMPUTED_VALUE"""),"")</f>
        <v/>
      </c>
      <c r="M374" s="1" t="str">
        <f ca="1">IFERROR(__xludf.DUMMYFUNCTION("""COMPUTED_VALUE"""),"")</f>
        <v/>
      </c>
      <c r="N374" s="1" t="str">
        <f ca="1">IFERROR(__xludf.DUMMYFUNCTION("""COMPUTED_VALUE"""),"")</f>
        <v/>
      </c>
      <c r="O374" s="1" t="str">
        <f ca="1">IFERROR(__xludf.DUMMYFUNCTION("""COMPUTED_VALUE"""),"")</f>
        <v/>
      </c>
      <c r="P374" s="1" t="str">
        <f ca="1">IFERROR(__xludf.DUMMYFUNCTION("""COMPUTED_VALUE"""),"")</f>
        <v/>
      </c>
      <c r="Q374" s="1" t="str">
        <f ca="1">IFERROR(__xludf.DUMMYFUNCTION("""COMPUTED_VALUE"""),"")</f>
        <v/>
      </c>
      <c r="R374" s="1" t="str">
        <f ca="1">IFERROR(__xludf.DUMMYFUNCTION("""COMPUTED_VALUE"""),"")</f>
        <v/>
      </c>
      <c r="S374" s="1" t="str">
        <f ca="1">IFERROR(__xludf.DUMMYFUNCTION("""COMPUTED_VALUE"""),"")</f>
        <v/>
      </c>
      <c r="T374" s="1" t="str">
        <f ca="1">IFERROR(__xludf.DUMMYFUNCTION("""COMPUTED_VALUE"""),"")</f>
        <v/>
      </c>
      <c r="U374" s="1" t="str">
        <f ca="1">IFERROR(__xludf.DUMMYFUNCTION("""COMPUTED_VALUE"""),"")</f>
        <v/>
      </c>
      <c r="V374" s="1" t="str">
        <f ca="1">IFERROR(__xludf.DUMMYFUNCTION("""COMPUTED_VALUE"""),"")</f>
        <v/>
      </c>
      <c r="W374" s="1" t="str">
        <f ca="1">IFERROR(__xludf.DUMMYFUNCTION("""COMPUTED_VALUE"""),"")</f>
        <v/>
      </c>
      <c r="X374" s="1" t="str">
        <f ca="1">IFERROR(__xludf.DUMMYFUNCTION("""COMPUTED_VALUE"""),"")</f>
        <v/>
      </c>
      <c r="Y374" s="1" t="str">
        <f ca="1">IFERROR(__xludf.DUMMYFUNCTION("""COMPUTED_VALUE"""),"")</f>
        <v/>
      </c>
      <c r="Z374" s="1" t="str">
        <f ca="1">IFERROR(__xludf.DUMMYFUNCTION("""COMPUTED_VALUE"""),"")</f>
        <v/>
      </c>
      <c r="AA374" s="1" t="str">
        <f ca="1">IFERROR(__xludf.DUMMYFUNCTION("""COMPUTED_VALUE"""),"")</f>
        <v/>
      </c>
      <c r="AB374" s="1" t="str">
        <f ca="1">IFERROR(__xludf.DUMMYFUNCTION("""COMPUTED_VALUE"""),"")</f>
        <v/>
      </c>
      <c r="AC374" s="1" t="str">
        <f ca="1">IFERROR(__xludf.DUMMYFUNCTION("""COMPUTED_VALUE"""),"")</f>
        <v/>
      </c>
      <c r="AD374" s="1" t="str">
        <f ca="1">IFERROR(__xludf.DUMMYFUNCTION("""COMPUTED_VALUE"""),"")</f>
        <v/>
      </c>
      <c r="AE374" s="1" t="str">
        <f ca="1">IFERROR(__xludf.DUMMYFUNCTION("""COMPUTED_VALUE"""),"")</f>
        <v/>
      </c>
      <c r="AF374" s="1" t="str">
        <f ca="1">IFERROR(__xludf.DUMMYFUNCTION("""COMPUTED_VALUE"""),"")</f>
        <v/>
      </c>
      <c r="AG374" s="1" t="str">
        <f ca="1">IFERROR(__xludf.DUMMYFUNCTION("""COMPUTED_VALUE"""),"")</f>
        <v/>
      </c>
      <c r="AH374" s="1" t="str">
        <f ca="1">IFERROR(__xludf.DUMMYFUNCTION("""COMPUTED_VALUE"""),"")</f>
        <v/>
      </c>
      <c r="AI374" s="1" t="str">
        <f ca="1">IFERROR(__xludf.DUMMYFUNCTION("""COMPUTED_VALUE"""),"")</f>
        <v/>
      </c>
      <c r="AJ374" s="1" t="str">
        <f ca="1">IFERROR(__xludf.DUMMYFUNCTION("""COMPUTED_VALUE"""),"")</f>
        <v/>
      </c>
      <c r="AK374" s="1" t="str">
        <f ca="1">IFERROR(__xludf.DUMMYFUNCTION("""COMPUTED_VALUE"""),"")</f>
        <v/>
      </c>
      <c r="AL374" s="1" t="str">
        <f ca="1">IFERROR(__xludf.DUMMYFUNCTION("""COMPUTED_VALUE"""),"")</f>
        <v/>
      </c>
      <c r="AM374" s="1" t="str">
        <f ca="1">IFERROR(__xludf.DUMMYFUNCTION("""COMPUTED_VALUE"""),"")</f>
        <v/>
      </c>
      <c r="AN374" s="1" t="str">
        <f ca="1">IFERROR(__xludf.DUMMYFUNCTION("""COMPUTED_VALUE"""),"")</f>
        <v/>
      </c>
      <c r="AO374" s="1" t="str">
        <f ca="1">IFERROR(__xludf.DUMMYFUNCTION("""COMPUTED_VALUE"""),"")</f>
        <v/>
      </c>
      <c r="AP374" s="1" t="str">
        <f ca="1">IFERROR(__xludf.DUMMYFUNCTION("""COMPUTED_VALUE"""),"")</f>
        <v/>
      </c>
      <c r="AQ374" s="1" t="str">
        <f ca="1">IFERROR(__xludf.DUMMYFUNCTION("""COMPUTED_VALUE"""),"")</f>
        <v/>
      </c>
      <c r="AR374" s="1" t="str">
        <f ca="1">IFERROR(__xludf.DUMMYFUNCTION("""COMPUTED_VALUE"""),"")</f>
        <v/>
      </c>
      <c r="AS374" s="1" t="str">
        <f ca="1">IFERROR(__xludf.DUMMYFUNCTION("""COMPUTED_VALUE"""),"")</f>
        <v/>
      </c>
      <c r="AT374" s="1" t="str">
        <f ca="1">IFERROR(__xludf.DUMMYFUNCTION("""COMPUTED_VALUE"""),"")</f>
        <v/>
      </c>
      <c r="AU374" s="1" t="str">
        <f ca="1">IFERROR(__xludf.DUMMYFUNCTION("""COMPUTED_VALUE"""),"")</f>
        <v/>
      </c>
      <c r="AV374" s="1" t="str">
        <f ca="1">IFERROR(__xludf.DUMMYFUNCTION("""COMPUTED_VALUE"""),"")</f>
        <v/>
      </c>
      <c r="AW374" s="1" t="str">
        <f ca="1">IFERROR(__xludf.DUMMYFUNCTION("""COMPUTED_VALUE"""),"")</f>
        <v/>
      </c>
      <c r="AX374" s="1" t="str">
        <f ca="1">IFERROR(__xludf.DUMMYFUNCTION("""COMPUTED_VALUE"""),"")</f>
        <v/>
      </c>
      <c r="AY374" s="1" t="str">
        <f ca="1">IFERROR(__xludf.DUMMYFUNCTION("""COMPUTED_VALUE"""),"")</f>
        <v/>
      </c>
      <c r="AZ374" s="1" t="str">
        <f ca="1">IFERROR(__xludf.DUMMYFUNCTION("""COMPUTED_VALUE"""),"")</f>
        <v/>
      </c>
      <c r="BA374" s="1" t="str">
        <f ca="1">IFERROR(__xludf.DUMMYFUNCTION("""COMPUTED_VALUE"""),"")</f>
        <v/>
      </c>
      <c r="BB374" s="1" t="str">
        <f ca="1">IFERROR(__xludf.DUMMYFUNCTION("""COMPUTED_VALUE"""),"")</f>
        <v/>
      </c>
      <c r="BC374" s="1" t="str">
        <f ca="1">IFERROR(__xludf.DUMMYFUNCTION("""COMPUTED_VALUE"""),"")</f>
        <v/>
      </c>
      <c r="BD374" s="1" t="str">
        <f ca="1">IFERROR(__xludf.DUMMYFUNCTION("""COMPUTED_VALUE"""),"")</f>
        <v/>
      </c>
    </row>
    <row r="375" spans="1:56" ht="13">
      <c r="A375" s="8" t="str">
        <f ca="1">IFERROR(__xludf.DUMMYFUNCTION("""COMPUTED_VALUE"""),"")</f>
        <v/>
      </c>
      <c r="B375" s="1" t="str">
        <f ca="1">IFERROR(__xludf.DUMMYFUNCTION("""COMPUTED_VALUE"""),"")</f>
        <v/>
      </c>
      <c r="C375" s="3" t="str">
        <f ca="1">IFERROR(__xludf.DUMMYFUNCTION("""COMPUTED_VALUE"""),"")</f>
        <v/>
      </c>
      <c r="D375" s="1" t="str">
        <f ca="1">IFERROR(__xludf.DUMMYFUNCTION("""COMPUTED_VALUE"""),"")</f>
        <v/>
      </c>
      <c r="E375" s="1" t="str">
        <f ca="1">IFERROR(__xludf.DUMMYFUNCTION("""COMPUTED_VALUE"""),"")</f>
        <v/>
      </c>
      <c r="F375" s="1" t="str">
        <f ca="1">IFERROR(__xludf.DUMMYFUNCTION("""COMPUTED_VALUE"""),"")</f>
        <v/>
      </c>
      <c r="G375" s="1" t="str">
        <f ca="1">IFERROR(__xludf.DUMMYFUNCTION("""COMPUTED_VALUE"""),"")</f>
        <v/>
      </c>
      <c r="H375" s="1" t="str">
        <f ca="1">IFERROR(__xludf.DUMMYFUNCTION("""COMPUTED_VALUE"""),"")</f>
        <v/>
      </c>
      <c r="I375" s="1" t="str">
        <f ca="1">IFERROR(__xludf.DUMMYFUNCTION("""COMPUTED_VALUE"""),"")</f>
        <v/>
      </c>
      <c r="J375" s="1" t="str">
        <f ca="1">IFERROR(__xludf.DUMMYFUNCTION("""COMPUTED_VALUE"""),"")</f>
        <v/>
      </c>
      <c r="K375" s="1" t="str">
        <f ca="1">IFERROR(__xludf.DUMMYFUNCTION("""COMPUTED_VALUE"""),"")</f>
        <v/>
      </c>
      <c r="L375" s="1" t="str">
        <f ca="1">IFERROR(__xludf.DUMMYFUNCTION("""COMPUTED_VALUE"""),"")</f>
        <v/>
      </c>
      <c r="M375" s="1" t="str">
        <f ca="1">IFERROR(__xludf.DUMMYFUNCTION("""COMPUTED_VALUE"""),"")</f>
        <v/>
      </c>
      <c r="N375" s="1" t="str">
        <f ca="1">IFERROR(__xludf.DUMMYFUNCTION("""COMPUTED_VALUE"""),"")</f>
        <v/>
      </c>
      <c r="O375" s="1" t="str">
        <f ca="1">IFERROR(__xludf.DUMMYFUNCTION("""COMPUTED_VALUE"""),"")</f>
        <v/>
      </c>
      <c r="P375" s="1" t="str">
        <f ca="1">IFERROR(__xludf.DUMMYFUNCTION("""COMPUTED_VALUE"""),"")</f>
        <v/>
      </c>
      <c r="Q375" s="1" t="str">
        <f ca="1">IFERROR(__xludf.DUMMYFUNCTION("""COMPUTED_VALUE"""),"")</f>
        <v/>
      </c>
      <c r="R375" s="1" t="str">
        <f ca="1">IFERROR(__xludf.DUMMYFUNCTION("""COMPUTED_VALUE"""),"")</f>
        <v/>
      </c>
      <c r="S375" s="1" t="str">
        <f ca="1">IFERROR(__xludf.DUMMYFUNCTION("""COMPUTED_VALUE"""),"")</f>
        <v/>
      </c>
      <c r="T375" s="1" t="str">
        <f ca="1">IFERROR(__xludf.DUMMYFUNCTION("""COMPUTED_VALUE"""),"")</f>
        <v/>
      </c>
      <c r="U375" s="1" t="str">
        <f ca="1">IFERROR(__xludf.DUMMYFUNCTION("""COMPUTED_VALUE"""),"")</f>
        <v/>
      </c>
      <c r="V375" s="1" t="str">
        <f ca="1">IFERROR(__xludf.DUMMYFUNCTION("""COMPUTED_VALUE"""),"")</f>
        <v/>
      </c>
      <c r="W375" s="1" t="str">
        <f ca="1">IFERROR(__xludf.DUMMYFUNCTION("""COMPUTED_VALUE"""),"")</f>
        <v/>
      </c>
      <c r="X375" s="1" t="str">
        <f ca="1">IFERROR(__xludf.DUMMYFUNCTION("""COMPUTED_VALUE"""),"")</f>
        <v/>
      </c>
      <c r="Y375" s="1" t="str">
        <f ca="1">IFERROR(__xludf.DUMMYFUNCTION("""COMPUTED_VALUE"""),"")</f>
        <v/>
      </c>
      <c r="Z375" s="1" t="str">
        <f ca="1">IFERROR(__xludf.DUMMYFUNCTION("""COMPUTED_VALUE"""),"")</f>
        <v/>
      </c>
      <c r="AA375" s="1" t="str">
        <f ca="1">IFERROR(__xludf.DUMMYFUNCTION("""COMPUTED_VALUE"""),"")</f>
        <v/>
      </c>
      <c r="AB375" s="1" t="str">
        <f ca="1">IFERROR(__xludf.DUMMYFUNCTION("""COMPUTED_VALUE"""),"")</f>
        <v/>
      </c>
      <c r="AC375" s="1" t="str">
        <f ca="1">IFERROR(__xludf.DUMMYFUNCTION("""COMPUTED_VALUE"""),"")</f>
        <v/>
      </c>
      <c r="AD375" s="1" t="str">
        <f ca="1">IFERROR(__xludf.DUMMYFUNCTION("""COMPUTED_VALUE"""),"")</f>
        <v/>
      </c>
      <c r="AE375" s="1" t="str">
        <f ca="1">IFERROR(__xludf.DUMMYFUNCTION("""COMPUTED_VALUE"""),"")</f>
        <v/>
      </c>
      <c r="AF375" s="1" t="str">
        <f ca="1">IFERROR(__xludf.DUMMYFUNCTION("""COMPUTED_VALUE"""),"")</f>
        <v/>
      </c>
      <c r="AG375" s="1" t="str">
        <f ca="1">IFERROR(__xludf.DUMMYFUNCTION("""COMPUTED_VALUE"""),"")</f>
        <v/>
      </c>
      <c r="AH375" s="1" t="str">
        <f ca="1">IFERROR(__xludf.DUMMYFUNCTION("""COMPUTED_VALUE"""),"")</f>
        <v/>
      </c>
      <c r="AI375" s="1" t="str">
        <f ca="1">IFERROR(__xludf.DUMMYFUNCTION("""COMPUTED_VALUE"""),"")</f>
        <v/>
      </c>
      <c r="AJ375" s="1" t="str">
        <f ca="1">IFERROR(__xludf.DUMMYFUNCTION("""COMPUTED_VALUE"""),"")</f>
        <v/>
      </c>
      <c r="AK375" s="1" t="str">
        <f ca="1">IFERROR(__xludf.DUMMYFUNCTION("""COMPUTED_VALUE"""),"")</f>
        <v/>
      </c>
      <c r="AL375" s="1" t="str">
        <f ca="1">IFERROR(__xludf.DUMMYFUNCTION("""COMPUTED_VALUE"""),"")</f>
        <v/>
      </c>
      <c r="AM375" s="1" t="str">
        <f ca="1">IFERROR(__xludf.DUMMYFUNCTION("""COMPUTED_VALUE"""),"")</f>
        <v/>
      </c>
      <c r="AN375" s="1" t="str">
        <f ca="1">IFERROR(__xludf.DUMMYFUNCTION("""COMPUTED_VALUE"""),"")</f>
        <v/>
      </c>
      <c r="AO375" s="1" t="str">
        <f ca="1">IFERROR(__xludf.DUMMYFUNCTION("""COMPUTED_VALUE"""),"")</f>
        <v/>
      </c>
      <c r="AP375" s="1" t="str">
        <f ca="1">IFERROR(__xludf.DUMMYFUNCTION("""COMPUTED_VALUE"""),"")</f>
        <v/>
      </c>
      <c r="AQ375" s="1" t="str">
        <f ca="1">IFERROR(__xludf.DUMMYFUNCTION("""COMPUTED_VALUE"""),"")</f>
        <v/>
      </c>
      <c r="AR375" s="1" t="str">
        <f ca="1">IFERROR(__xludf.DUMMYFUNCTION("""COMPUTED_VALUE"""),"")</f>
        <v/>
      </c>
      <c r="AS375" s="1" t="str">
        <f ca="1">IFERROR(__xludf.DUMMYFUNCTION("""COMPUTED_VALUE"""),"")</f>
        <v/>
      </c>
      <c r="AT375" s="1" t="str">
        <f ca="1">IFERROR(__xludf.DUMMYFUNCTION("""COMPUTED_VALUE"""),"")</f>
        <v/>
      </c>
      <c r="AU375" s="1" t="str">
        <f ca="1">IFERROR(__xludf.DUMMYFUNCTION("""COMPUTED_VALUE"""),"")</f>
        <v/>
      </c>
      <c r="AV375" s="1" t="str">
        <f ca="1">IFERROR(__xludf.DUMMYFUNCTION("""COMPUTED_VALUE"""),"")</f>
        <v/>
      </c>
      <c r="AW375" s="1" t="str">
        <f ca="1">IFERROR(__xludf.DUMMYFUNCTION("""COMPUTED_VALUE"""),"")</f>
        <v/>
      </c>
      <c r="AX375" s="1" t="str">
        <f ca="1">IFERROR(__xludf.DUMMYFUNCTION("""COMPUTED_VALUE"""),"")</f>
        <v/>
      </c>
      <c r="AY375" s="1" t="str">
        <f ca="1">IFERROR(__xludf.DUMMYFUNCTION("""COMPUTED_VALUE"""),"")</f>
        <v/>
      </c>
      <c r="AZ375" s="1" t="str">
        <f ca="1">IFERROR(__xludf.DUMMYFUNCTION("""COMPUTED_VALUE"""),"")</f>
        <v/>
      </c>
      <c r="BA375" s="1" t="str">
        <f ca="1">IFERROR(__xludf.DUMMYFUNCTION("""COMPUTED_VALUE"""),"")</f>
        <v/>
      </c>
      <c r="BB375" s="1" t="str">
        <f ca="1">IFERROR(__xludf.DUMMYFUNCTION("""COMPUTED_VALUE"""),"")</f>
        <v/>
      </c>
      <c r="BC375" s="1" t="str">
        <f ca="1">IFERROR(__xludf.DUMMYFUNCTION("""COMPUTED_VALUE"""),"")</f>
        <v/>
      </c>
      <c r="BD375" s="1" t="str">
        <f ca="1">IFERROR(__xludf.DUMMYFUNCTION("""COMPUTED_VALUE"""),"")</f>
        <v/>
      </c>
    </row>
    <row r="376" spans="1:56" ht="13">
      <c r="A376" s="8" t="str">
        <f ca="1">IFERROR(__xludf.DUMMYFUNCTION("""COMPUTED_VALUE"""),"")</f>
        <v/>
      </c>
      <c r="B376" s="1" t="str">
        <f ca="1">IFERROR(__xludf.DUMMYFUNCTION("""COMPUTED_VALUE"""),"")</f>
        <v/>
      </c>
      <c r="C376" s="3" t="str">
        <f ca="1">IFERROR(__xludf.DUMMYFUNCTION("""COMPUTED_VALUE"""),"")</f>
        <v/>
      </c>
      <c r="D376" s="1" t="str">
        <f ca="1">IFERROR(__xludf.DUMMYFUNCTION("""COMPUTED_VALUE"""),"")</f>
        <v/>
      </c>
      <c r="E376" s="1" t="str">
        <f ca="1">IFERROR(__xludf.DUMMYFUNCTION("""COMPUTED_VALUE"""),"")</f>
        <v/>
      </c>
      <c r="F376" s="1" t="str">
        <f ca="1">IFERROR(__xludf.DUMMYFUNCTION("""COMPUTED_VALUE"""),"")</f>
        <v/>
      </c>
      <c r="G376" s="1" t="str">
        <f ca="1">IFERROR(__xludf.DUMMYFUNCTION("""COMPUTED_VALUE"""),"")</f>
        <v/>
      </c>
      <c r="H376" s="1" t="str">
        <f ca="1">IFERROR(__xludf.DUMMYFUNCTION("""COMPUTED_VALUE"""),"")</f>
        <v/>
      </c>
      <c r="I376" s="1" t="str">
        <f ca="1">IFERROR(__xludf.DUMMYFUNCTION("""COMPUTED_VALUE"""),"")</f>
        <v/>
      </c>
      <c r="J376" s="1" t="str">
        <f ca="1">IFERROR(__xludf.DUMMYFUNCTION("""COMPUTED_VALUE"""),"")</f>
        <v/>
      </c>
      <c r="K376" s="1" t="str">
        <f ca="1">IFERROR(__xludf.DUMMYFUNCTION("""COMPUTED_VALUE"""),"")</f>
        <v/>
      </c>
      <c r="L376" s="1" t="str">
        <f ca="1">IFERROR(__xludf.DUMMYFUNCTION("""COMPUTED_VALUE"""),"")</f>
        <v/>
      </c>
      <c r="M376" s="1" t="str">
        <f ca="1">IFERROR(__xludf.DUMMYFUNCTION("""COMPUTED_VALUE"""),"")</f>
        <v/>
      </c>
      <c r="N376" s="1" t="str">
        <f ca="1">IFERROR(__xludf.DUMMYFUNCTION("""COMPUTED_VALUE"""),"")</f>
        <v/>
      </c>
      <c r="O376" s="1" t="str">
        <f ca="1">IFERROR(__xludf.DUMMYFUNCTION("""COMPUTED_VALUE"""),"")</f>
        <v/>
      </c>
      <c r="P376" s="1" t="str">
        <f ca="1">IFERROR(__xludf.DUMMYFUNCTION("""COMPUTED_VALUE"""),"")</f>
        <v/>
      </c>
      <c r="Q376" s="1" t="str">
        <f ca="1">IFERROR(__xludf.DUMMYFUNCTION("""COMPUTED_VALUE"""),"")</f>
        <v/>
      </c>
      <c r="R376" s="1" t="str">
        <f ca="1">IFERROR(__xludf.DUMMYFUNCTION("""COMPUTED_VALUE"""),"")</f>
        <v/>
      </c>
      <c r="S376" s="1" t="str">
        <f ca="1">IFERROR(__xludf.DUMMYFUNCTION("""COMPUTED_VALUE"""),"")</f>
        <v/>
      </c>
      <c r="T376" s="1" t="str">
        <f ca="1">IFERROR(__xludf.DUMMYFUNCTION("""COMPUTED_VALUE"""),"")</f>
        <v/>
      </c>
      <c r="U376" s="1" t="str">
        <f ca="1">IFERROR(__xludf.DUMMYFUNCTION("""COMPUTED_VALUE"""),"")</f>
        <v/>
      </c>
      <c r="V376" s="1" t="str">
        <f ca="1">IFERROR(__xludf.DUMMYFUNCTION("""COMPUTED_VALUE"""),"")</f>
        <v/>
      </c>
      <c r="W376" s="1" t="str">
        <f ca="1">IFERROR(__xludf.DUMMYFUNCTION("""COMPUTED_VALUE"""),"")</f>
        <v/>
      </c>
      <c r="X376" s="1" t="str">
        <f ca="1">IFERROR(__xludf.DUMMYFUNCTION("""COMPUTED_VALUE"""),"")</f>
        <v/>
      </c>
      <c r="Y376" s="1" t="str">
        <f ca="1">IFERROR(__xludf.DUMMYFUNCTION("""COMPUTED_VALUE"""),"")</f>
        <v/>
      </c>
      <c r="Z376" s="1" t="str">
        <f ca="1">IFERROR(__xludf.DUMMYFUNCTION("""COMPUTED_VALUE"""),"")</f>
        <v/>
      </c>
      <c r="AA376" s="1" t="str">
        <f ca="1">IFERROR(__xludf.DUMMYFUNCTION("""COMPUTED_VALUE"""),"")</f>
        <v/>
      </c>
      <c r="AB376" s="1" t="str">
        <f ca="1">IFERROR(__xludf.DUMMYFUNCTION("""COMPUTED_VALUE"""),"")</f>
        <v/>
      </c>
      <c r="AC376" s="1" t="str">
        <f ca="1">IFERROR(__xludf.DUMMYFUNCTION("""COMPUTED_VALUE"""),"")</f>
        <v/>
      </c>
      <c r="AD376" s="1" t="str">
        <f ca="1">IFERROR(__xludf.DUMMYFUNCTION("""COMPUTED_VALUE"""),"")</f>
        <v/>
      </c>
      <c r="AE376" s="1" t="str">
        <f ca="1">IFERROR(__xludf.DUMMYFUNCTION("""COMPUTED_VALUE"""),"")</f>
        <v/>
      </c>
      <c r="AF376" s="1" t="str">
        <f ca="1">IFERROR(__xludf.DUMMYFUNCTION("""COMPUTED_VALUE"""),"")</f>
        <v/>
      </c>
      <c r="AG376" s="1" t="str">
        <f ca="1">IFERROR(__xludf.DUMMYFUNCTION("""COMPUTED_VALUE"""),"")</f>
        <v/>
      </c>
      <c r="AH376" s="1" t="str">
        <f ca="1">IFERROR(__xludf.DUMMYFUNCTION("""COMPUTED_VALUE"""),"")</f>
        <v/>
      </c>
      <c r="AI376" s="1" t="str">
        <f ca="1">IFERROR(__xludf.DUMMYFUNCTION("""COMPUTED_VALUE"""),"")</f>
        <v/>
      </c>
      <c r="AJ376" s="1" t="str">
        <f ca="1">IFERROR(__xludf.DUMMYFUNCTION("""COMPUTED_VALUE"""),"")</f>
        <v/>
      </c>
      <c r="AK376" s="1" t="str">
        <f ca="1">IFERROR(__xludf.DUMMYFUNCTION("""COMPUTED_VALUE"""),"")</f>
        <v/>
      </c>
      <c r="AL376" s="1" t="str">
        <f ca="1">IFERROR(__xludf.DUMMYFUNCTION("""COMPUTED_VALUE"""),"")</f>
        <v/>
      </c>
      <c r="AM376" s="1" t="str">
        <f ca="1">IFERROR(__xludf.DUMMYFUNCTION("""COMPUTED_VALUE"""),"")</f>
        <v/>
      </c>
      <c r="AN376" s="1" t="str">
        <f ca="1">IFERROR(__xludf.DUMMYFUNCTION("""COMPUTED_VALUE"""),"")</f>
        <v/>
      </c>
      <c r="AO376" s="1" t="str">
        <f ca="1">IFERROR(__xludf.DUMMYFUNCTION("""COMPUTED_VALUE"""),"")</f>
        <v/>
      </c>
      <c r="AP376" s="1" t="str">
        <f ca="1">IFERROR(__xludf.DUMMYFUNCTION("""COMPUTED_VALUE"""),"")</f>
        <v/>
      </c>
      <c r="AQ376" s="1" t="str">
        <f ca="1">IFERROR(__xludf.DUMMYFUNCTION("""COMPUTED_VALUE"""),"")</f>
        <v/>
      </c>
      <c r="AR376" s="1" t="str">
        <f ca="1">IFERROR(__xludf.DUMMYFUNCTION("""COMPUTED_VALUE"""),"")</f>
        <v/>
      </c>
      <c r="AS376" s="1" t="str">
        <f ca="1">IFERROR(__xludf.DUMMYFUNCTION("""COMPUTED_VALUE"""),"")</f>
        <v/>
      </c>
      <c r="AT376" s="1" t="str">
        <f ca="1">IFERROR(__xludf.DUMMYFUNCTION("""COMPUTED_VALUE"""),"")</f>
        <v/>
      </c>
      <c r="AU376" s="1" t="str">
        <f ca="1">IFERROR(__xludf.DUMMYFUNCTION("""COMPUTED_VALUE"""),"")</f>
        <v/>
      </c>
      <c r="AV376" s="1" t="str">
        <f ca="1">IFERROR(__xludf.DUMMYFUNCTION("""COMPUTED_VALUE"""),"")</f>
        <v/>
      </c>
      <c r="AW376" s="1" t="str">
        <f ca="1">IFERROR(__xludf.DUMMYFUNCTION("""COMPUTED_VALUE"""),"")</f>
        <v/>
      </c>
      <c r="AX376" s="1" t="str">
        <f ca="1">IFERROR(__xludf.DUMMYFUNCTION("""COMPUTED_VALUE"""),"")</f>
        <v/>
      </c>
      <c r="AY376" s="1" t="str">
        <f ca="1">IFERROR(__xludf.DUMMYFUNCTION("""COMPUTED_VALUE"""),"")</f>
        <v/>
      </c>
      <c r="AZ376" s="1" t="str">
        <f ca="1">IFERROR(__xludf.DUMMYFUNCTION("""COMPUTED_VALUE"""),"")</f>
        <v/>
      </c>
      <c r="BA376" s="1" t="str">
        <f ca="1">IFERROR(__xludf.DUMMYFUNCTION("""COMPUTED_VALUE"""),"")</f>
        <v/>
      </c>
      <c r="BB376" s="1" t="str">
        <f ca="1">IFERROR(__xludf.DUMMYFUNCTION("""COMPUTED_VALUE"""),"")</f>
        <v/>
      </c>
      <c r="BC376" s="1" t="str">
        <f ca="1">IFERROR(__xludf.DUMMYFUNCTION("""COMPUTED_VALUE"""),"")</f>
        <v/>
      </c>
      <c r="BD376" s="1" t="str">
        <f ca="1">IFERROR(__xludf.DUMMYFUNCTION("""COMPUTED_VALUE"""),"")</f>
        <v/>
      </c>
    </row>
    <row r="377" spans="1:56" ht="13">
      <c r="A377" s="8" t="str">
        <f ca="1">IFERROR(__xludf.DUMMYFUNCTION("""COMPUTED_VALUE"""),"")</f>
        <v/>
      </c>
      <c r="B377" s="1" t="str">
        <f ca="1">IFERROR(__xludf.DUMMYFUNCTION("""COMPUTED_VALUE"""),"")</f>
        <v/>
      </c>
      <c r="C377" s="3" t="str">
        <f ca="1">IFERROR(__xludf.DUMMYFUNCTION("""COMPUTED_VALUE"""),"")</f>
        <v/>
      </c>
      <c r="D377" s="1" t="str">
        <f ca="1">IFERROR(__xludf.DUMMYFUNCTION("""COMPUTED_VALUE"""),"")</f>
        <v/>
      </c>
      <c r="E377" s="1" t="str">
        <f ca="1">IFERROR(__xludf.DUMMYFUNCTION("""COMPUTED_VALUE"""),"")</f>
        <v/>
      </c>
      <c r="F377" s="1" t="str">
        <f ca="1">IFERROR(__xludf.DUMMYFUNCTION("""COMPUTED_VALUE"""),"")</f>
        <v/>
      </c>
      <c r="G377" s="1" t="str">
        <f ca="1">IFERROR(__xludf.DUMMYFUNCTION("""COMPUTED_VALUE"""),"")</f>
        <v/>
      </c>
      <c r="H377" s="1" t="str">
        <f ca="1">IFERROR(__xludf.DUMMYFUNCTION("""COMPUTED_VALUE"""),"")</f>
        <v/>
      </c>
      <c r="I377" s="1" t="str">
        <f ca="1">IFERROR(__xludf.DUMMYFUNCTION("""COMPUTED_VALUE"""),"")</f>
        <v/>
      </c>
      <c r="J377" s="1" t="str">
        <f ca="1">IFERROR(__xludf.DUMMYFUNCTION("""COMPUTED_VALUE"""),"")</f>
        <v/>
      </c>
      <c r="K377" s="1" t="str">
        <f ca="1">IFERROR(__xludf.DUMMYFUNCTION("""COMPUTED_VALUE"""),"")</f>
        <v/>
      </c>
      <c r="L377" s="1" t="str">
        <f ca="1">IFERROR(__xludf.DUMMYFUNCTION("""COMPUTED_VALUE"""),"")</f>
        <v/>
      </c>
      <c r="M377" s="1" t="str">
        <f ca="1">IFERROR(__xludf.DUMMYFUNCTION("""COMPUTED_VALUE"""),"")</f>
        <v/>
      </c>
      <c r="N377" s="1" t="str">
        <f ca="1">IFERROR(__xludf.DUMMYFUNCTION("""COMPUTED_VALUE"""),"")</f>
        <v/>
      </c>
      <c r="O377" s="1" t="str">
        <f ca="1">IFERROR(__xludf.DUMMYFUNCTION("""COMPUTED_VALUE"""),"")</f>
        <v/>
      </c>
      <c r="P377" s="1" t="str">
        <f ca="1">IFERROR(__xludf.DUMMYFUNCTION("""COMPUTED_VALUE"""),"")</f>
        <v/>
      </c>
      <c r="Q377" s="1" t="str">
        <f ca="1">IFERROR(__xludf.DUMMYFUNCTION("""COMPUTED_VALUE"""),"")</f>
        <v/>
      </c>
      <c r="R377" s="1" t="str">
        <f ca="1">IFERROR(__xludf.DUMMYFUNCTION("""COMPUTED_VALUE"""),"")</f>
        <v/>
      </c>
      <c r="S377" s="1" t="str">
        <f ca="1">IFERROR(__xludf.DUMMYFUNCTION("""COMPUTED_VALUE"""),"")</f>
        <v/>
      </c>
      <c r="T377" s="1" t="str">
        <f ca="1">IFERROR(__xludf.DUMMYFUNCTION("""COMPUTED_VALUE"""),"")</f>
        <v/>
      </c>
      <c r="U377" s="1" t="str">
        <f ca="1">IFERROR(__xludf.DUMMYFUNCTION("""COMPUTED_VALUE"""),"")</f>
        <v/>
      </c>
      <c r="V377" s="1" t="str">
        <f ca="1">IFERROR(__xludf.DUMMYFUNCTION("""COMPUTED_VALUE"""),"")</f>
        <v/>
      </c>
      <c r="W377" s="1" t="str">
        <f ca="1">IFERROR(__xludf.DUMMYFUNCTION("""COMPUTED_VALUE"""),"")</f>
        <v/>
      </c>
      <c r="X377" s="1" t="str">
        <f ca="1">IFERROR(__xludf.DUMMYFUNCTION("""COMPUTED_VALUE"""),"")</f>
        <v/>
      </c>
      <c r="Y377" s="1" t="str">
        <f ca="1">IFERROR(__xludf.DUMMYFUNCTION("""COMPUTED_VALUE"""),"")</f>
        <v/>
      </c>
      <c r="Z377" s="1" t="str">
        <f ca="1">IFERROR(__xludf.DUMMYFUNCTION("""COMPUTED_VALUE"""),"")</f>
        <v/>
      </c>
      <c r="AA377" s="1" t="str">
        <f ca="1">IFERROR(__xludf.DUMMYFUNCTION("""COMPUTED_VALUE"""),"")</f>
        <v/>
      </c>
      <c r="AB377" s="1" t="str">
        <f ca="1">IFERROR(__xludf.DUMMYFUNCTION("""COMPUTED_VALUE"""),"")</f>
        <v/>
      </c>
      <c r="AC377" s="1" t="str">
        <f ca="1">IFERROR(__xludf.DUMMYFUNCTION("""COMPUTED_VALUE"""),"")</f>
        <v/>
      </c>
      <c r="AD377" s="1" t="str">
        <f ca="1">IFERROR(__xludf.DUMMYFUNCTION("""COMPUTED_VALUE"""),"")</f>
        <v/>
      </c>
      <c r="AE377" s="1" t="str">
        <f ca="1">IFERROR(__xludf.DUMMYFUNCTION("""COMPUTED_VALUE"""),"")</f>
        <v/>
      </c>
      <c r="AF377" s="1" t="str">
        <f ca="1">IFERROR(__xludf.DUMMYFUNCTION("""COMPUTED_VALUE"""),"")</f>
        <v/>
      </c>
      <c r="AG377" s="1" t="str">
        <f ca="1">IFERROR(__xludf.DUMMYFUNCTION("""COMPUTED_VALUE"""),"")</f>
        <v/>
      </c>
      <c r="AH377" s="1" t="str">
        <f ca="1">IFERROR(__xludf.DUMMYFUNCTION("""COMPUTED_VALUE"""),"")</f>
        <v/>
      </c>
      <c r="AI377" s="1" t="str">
        <f ca="1">IFERROR(__xludf.DUMMYFUNCTION("""COMPUTED_VALUE"""),"")</f>
        <v/>
      </c>
      <c r="AJ377" s="1" t="str">
        <f ca="1">IFERROR(__xludf.DUMMYFUNCTION("""COMPUTED_VALUE"""),"")</f>
        <v/>
      </c>
      <c r="AK377" s="1" t="str">
        <f ca="1">IFERROR(__xludf.DUMMYFUNCTION("""COMPUTED_VALUE"""),"")</f>
        <v/>
      </c>
      <c r="AL377" s="1" t="str">
        <f ca="1">IFERROR(__xludf.DUMMYFUNCTION("""COMPUTED_VALUE"""),"")</f>
        <v/>
      </c>
      <c r="AM377" s="1" t="str">
        <f ca="1">IFERROR(__xludf.DUMMYFUNCTION("""COMPUTED_VALUE"""),"")</f>
        <v/>
      </c>
      <c r="AN377" s="1" t="str">
        <f ca="1">IFERROR(__xludf.DUMMYFUNCTION("""COMPUTED_VALUE"""),"")</f>
        <v/>
      </c>
      <c r="AO377" s="1" t="str">
        <f ca="1">IFERROR(__xludf.DUMMYFUNCTION("""COMPUTED_VALUE"""),"")</f>
        <v/>
      </c>
      <c r="AP377" s="1" t="str">
        <f ca="1">IFERROR(__xludf.DUMMYFUNCTION("""COMPUTED_VALUE"""),"")</f>
        <v/>
      </c>
      <c r="AQ377" s="1" t="str">
        <f ca="1">IFERROR(__xludf.DUMMYFUNCTION("""COMPUTED_VALUE"""),"")</f>
        <v/>
      </c>
      <c r="AR377" s="1" t="str">
        <f ca="1">IFERROR(__xludf.DUMMYFUNCTION("""COMPUTED_VALUE"""),"")</f>
        <v/>
      </c>
      <c r="AS377" s="1" t="str">
        <f ca="1">IFERROR(__xludf.DUMMYFUNCTION("""COMPUTED_VALUE"""),"")</f>
        <v/>
      </c>
      <c r="AT377" s="1" t="str">
        <f ca="1">IFERROR(__xludf.DUMMYFUNCTION("""COMPUTED_VALUE"""),"")</f>
        <v/>
      </c>
      <c r="AU377" s="1" t="str">
        <f ca="1">IFERROR(__xludf.DUMMYFUNCTION("""COMPUTED_VALUE"""),"")</f>
        <v/>
      </c>
      <c r="AV377" s="1" t="str">
        <f ca="1">IFERROR(__xludf.DUMMYFUNCTION("""COMPUTED_VALUE"""),"")</f>
        <v/>
      </c>
      <c r="AW377" s="1" t="str">
        <f ca="1">IFERROR(__xludf.DUMMYFUNCTION("""COMPUTED_VALUE"""),"")</f>
        <v/>
      </c>
      <c r="AX377" s="1" t="str">
        <f ca="1">IFERROR(__xludf.DUMMYFUNCTION("""COMPUTED_VALUE"""),"")</f>
        <v/>
      </c>
      <c r="AY377" s="1" t="str">
        <f ca="1">IFERROR(__xludf.DUMMYFUNCTION("""COMPUTED_VALUE"""),"")</f>
        <v/>
      </c>
      <c r="AZ377" s="1" t="str">
        <f ca="1">IFERROR(__xludf.DUMMYFUNCTION("""COMPUTED_VALUE"""),"")</f>
        <v/>
      </c>
      <c r="BA377" s="1" t="str">
        <f ca="1">IFERROR(__xludf.DUMMYFUNCTION("""COMPUTED_VALUE"""),"")</f>
        <v/>
      </c>
      <c r="BB377" s="1" t="str">
        <f ca="1">IFERROR(__xludf.DUMMYFUNCTION("""COMPUTED_VALUE"""),"")</f>
        <v/>
      </c>
      <c r="BC377" s="1" t="str">
        <f ca="1">IFERROR(__xludf.DUMMYFUNCTION("""COMPUTED_VALUE"""),"")</f>
        <v/>
      </c>
      <c r="BD377" s="1" t="str">
        <f ca="1">IFERROR(__xludf.DUMMYFUNCTION("""COMPUTED_VALUE"""),"")</f>
        <v/>
      </c>
    </row>
    <row r="378" spans="1:56" ht="13">
      <c r="A378" s="8" t="str">
        <f ca="1">IFERROR(__xludf.DUMMYFUNCTION("""COMPUTED_VALUE"""),"")</f>
        <v/>
      </c>
      <c r="B378" s="1" t="str">
        <f ca="1">IFERROR(__xludf.DUMMYFUNCTION("""COMPUTED_VALUE"""),"")</f>
        <v/>
      </c>
      <c r="C378" s="3" t="str">
        <f ca="1">IFERROR(__xludf.DUMMYFUNCTION("""COMPUTED_VALUE"""),"")</f>
        <v/>
      </c>
      <c r="D378" s="1" t="str">
        <f ca="1">IFERROR(__xludf.DUMMYFUNCTION("""COMPUTED_VALUE"""),"")</f>
        <v/>
      </c>
      <c r="E378" s="1" t="str">
        <f ca="1">IFERROR(__xludf.DUMMYFUNCTION("""COMPUTED_VALUE"""),"")</f>
        <v/>
      </c>
      <c r="F378" s="1" t="str">
        <f ca="1">IFERROR(__xludf.DUMMYFUNCTION("""COMPUTED_VALUE"""),"")</f>
        <v/>
      </c>
      <c r="G378" s="1" t="str">
        <f ca="1">IFERROR(__xludf.DUMMYFUNCTION("""COMPUTED_VALUE"""),"")</f>
        <v/>
      </c>
      <c r="H378" s="1" t="str">
        <f ca="1">IFERROR(__xludf.DUMMYFUNCTION("""COMPUTED_VALUE"""),"")</f>
        <v/>
      </c>
      <c r="I378" s="1" t="str">
        <f ca="1">IFERROR(__xludf.DUMMYFUNCTION("""COMPUTED_VALUE"""),"")</f>
        <v/>
      </c>
      <c r="J378" s="1" t="str">
        <f ca="1">IFERROR(__xludf.DUMMYFUNCTION("""COMPUTED_VALUE"""),"")</f>
        <v/>
      </c>
      <c r="K378" s="1" t="str">
        <f ca="1">IFERROR(__xludf.DUMMYFUNCTION("""COMPUTED_VALUE"""),"")</f>
        <v/>
      </c>
      <c r="L378" s="1" t="str">
        <f ca="1">IFERROR(__xludf.DUMMYFUNCTION("""COMPUTED_VALUE"""),"")</f>
        <v/>
      </c>
      <c r="M378" s="1" t="str">
        <f ca="1">IFERROR(__xludf.DUMMYFUNCTION("""COMPUTED_VALUE"""),"")</f>
        <v/>
      </c>
      <c r="N378" s="1" t="str">
        <f ca="1">IFERROR(__xludf.DUMMYFUNCTION("""COMPUTED_VALUE"""),"")</f>
        <v/>
      </c>
      <c r="O378" s="1" t="str">
        <f ca="1">IFERROR(__xludf.DUMMYFUNCTION("""COMPUTED_VALUE"""),"")</f>
        <v/>
      </c>
      <c r="P378" s="1" t="str">
        <f ca="1">IFERROR(__xludf.DUMMYFUNCTION("""COMPUTED_VALUE"""),"")</f>
        <v/>
      </c>
      <c r="Q378" s="1" t="str">
        <f ca="1">IFERROR(__xludf.DUMMYFUNCTION("""COMPUTED_VALUE"""),"")</f>
        <v/>
      </c>
      <c r="R378" s="1" t="str">
        <f ca="1">IFERROR(__xludf.DUMMYFUNCTION("""COMPUTED_VALUE"""),"")</f>
        <v/>
      </c>
      <c r="S378" s="1" t="str">
        <f ca="1">IFERROR(__xludf.DUMMYFUNCTION("""COMPUTED_VALUE"""),"")</f>
        <v/>
      </c>
      <c r="T378" s="1" t="str">
        <f ca="1">IFERROR(__xludf.DUMMYFUNCTION("""COMPUTED_VALUE"""),"")</f>
        <v/>
      </c>
      <c r="U378" s="1" t="str">
        <f ca="1">IFERROR(__xludf.DUMMYFUNCTION("""COMPUTED_VALUE"""),"")</f>
        <v/>
      </c>
      <c r="V378" s="1" t="str">
        <f ca="1">IFERROR(__xludf.DUMMYFUNCTION("""COMPUTED_VALUE"""),"")</f>
        <v/>
      </c>
      <c r="W378" s="1" t="str">
        <f ca="1">IFERROR(__xludf.DUMMYFUNCTION("""COMPUTED_VALUE"""),"")</f>
        <v/>
      </c>
      <c r="X378" s="1" t="str">
        <f ca="1">IFERROR(__xludf.DUMMYFUNCTION("""COMPUTED_VALUE"""),"")</f>
        <v/>
      </c>
      <c r="Y378" s="1" t="str">
        <f ca="1">IFERROR(__xludf.DUMMYFUNCTION("""COMPUTED_VALUE"""),"")</f>
        <v/>
      </c>
      <c r="Z378" s="1" t="str">
        <f ca="1">IFERROR(__xludf.DUMMYFUNCTION("""COMPUTED_VALUE"""),"")</f>
        <v/>
      </c>
      <c r="AA378" s="1" t="str">
        <f ca="1">IFERROR(__xludf.DUMMYFUNCTION("""COMPUTED_VALUE"""),"")</f>
        <v/>
      </c>
      <c r="AB378" s="1" t="str">
        <f ca="1">IFERROR(__xludf.DUMMYFUNCTION("""COMPUTED_VALUE"""),"")</f>
        <v/>
      </c>
      <c r="AC378" s="1" t="str">
        <f ca="1">IFERROR(__xludf.DUMMYFUNCTION("""COMPUTED_VALUE"""),"")</f>
        <v/>
      </c>
      <c r="AD378" s="1" t="str">
        <f ca="1">IFERROR(__xludf.DUMMYFUNCTION("""COMPUTED_VALUE"""),"")</f>
        <v/>
      </c>
      <c r="AE378" s="1" t="str">
        <f ca="1">IFERROR(__xludf.DUMMYFUNCTION("""COMPUTED_VALUE"""),"")</f>
        <v/>
      </c>
      <c r="AF378" s="1" t="str">
        <f ca="1">IFERROR(__xludf.DUMMYFUNCTION("""COMPUTED_VALUE"""),"")</f>
        <v/>
      </c>
      <c r="AG378" s="1" t="str">
        <f ca="1">IFERROR(__xludf.DUMMYFUNCTION("""COMPUTED_VALUE"""),"")</f>
        <v/>
      </c>
      <c r="AH378" s="1" t="str">
        <f ca="1">IFERROR(__xludf.DUMMYFUNCTION("""COMPUTED_VALUE"""),"")</f>
        <v/>
      </c>
      <c r="AI378" s="1" t="str">
        <f ca="1">IFERROR(__xludf.DUMMYFUNCTION("""COMPUTED_VALUE"""),"")</f>
        <v/>
      </c>
      <c r="AJ378" s="1" t="str">
        <f ca="1">IFERROR(__xludf.DUMMYFUNCTION("""COMPUTED_VALUE"""),"")</f>
        <v/>
      </c>
      <c r="AK378" s="1" t="str">
        <f ca="1">IFERROR(__xludf.DUMMYFUNCTION("""COMPUTED_VALUE"""),"")</f>
        <v/>
      </c>
      <c r="AL378" s="1" t="str">
        <f ca="1">IFERROR(__xludf.DUMMYFUNCTION("""COMPUTED_VALUE"""),"")</f>
        <v/>
      </c>
      <c r="AM378" s="1" t="str">
        <f ca="1">IFERROR(__xludf.DUMMYFUNCTION("""COMPUTED_VALUE"""),"")</f>
        <v/>
      </c>
      <c r="AN378" s="1" t="str">
        <f ca="1">IFERROR(__xludf.DUMMYFUNCTION("""COMPUTED_VALUE"""),"")</f>
        <v/>
      </c>
      <c r="AO378" s="1" t="str">
        <f ca="1">IFERROR(__xludf.DUMMYFUNCTION("""COMPUTED_VALUE"""),"")</f>
        <v/>
      </c>
      <c r="AP378" s="1" t="str">
        <f ca="1">IFERROR(__xludf.DUMMYFUNCTION("""COMPUTED_VALUE"""),"")</f>
        <v/>
      </c>
      <c r="AQ378" s="1" t="str">
        <f ca="1">IFERROR(__xludf.DUMMYFUNCTION("""COMPUTED_VALUE"""),"")</f>
        <v/>
      </c>
      <c r="AR378" s="1" t="str">
        <f ca="1">IFERROR(__xludf.DUMMYFUNCTION("""COMPUTED_VALUE"""),"")</f>
        <v/>
      </c>
      <c r="AS378" s="1" t="str">
        <f ca="1">IFERROR(__xludf.DUMMYFUNCTION("""COMPUTED_VALUE"""),"")</f>
        <v/>
      </c>
      <c r="AT378" s="1" t="str">
        <f ca="1">IFERROR(__xludf.DUMMYFUNCTION("""COMPUTED_VALUE"""),"")</f>
        <v/>
      </c>
      <c r="AU378" s="1" t="str">
        <f ca="1">IFERROR(__xludf.DUMMYFUNCTION("""COMPUTED_VALUE"""),"")</f>
        <v/>
      </c>
      <c r="AV378" s="1" t="str">
        <f ca="1">IFERROR(__xludf.DUMMYFUNCTION("""COMPUTED_VALUE"""),"")</f>
        <v/>
      </c>
      <c r="AW378" s="1" t="str">
        <f ca="1">IFERROR(__xludf.DUMMYFUNCTION("""COMPUTED_VALUE"""),"")</f>
        <v/>
      </c>
      <c r="AX378" s="1" t="str">
        <f ca="1">IFERROR(__xludf.DUMMYFUNCTION("""COMPUTED_VALUE"""),"")</f>
        <v/>
      </c>
      <c r="AY378" s="1" t="str">
        <f ca="1">IFERROR(__xludf.DUMMYFUNCTION("""COMPUTED_VALUE"""),"")</f>
        <v/>
      </c>
      <c r="AZ378" s="1" t="str">
        <f ca="1">IFERROR(__xludf.DUMMYFUNCTION("""COMPUTED_VALUE"""),"")</f>
        <v/>
      </c>
      <c r="BA378" s="1" t="str">
        <f ca="1">IFERROR(__xludf.DUMMYFUNCTION("""COMPUTED_VALUE"""),"")</f>
        <v/>
      </c>
      <c r="BB378" s="1" t="str">
        <f ca="1">IFERROR(__xludf.DUMMYFUNCTION("""COMPUTED_VALUE"""),"")</f>
        <v/>
      </c>
      <c r="BC378" s="1" t="str">
        <f ca="1">IFERROR(__xludf.DUMMYFUNCTION("""COMPUTED_VALUE"""),"")</f>
        <v/>
      </c>
      <c r="BD378" s="1" t="str">
        <f ca="1">IFERROR(__xludf.DUMMYFUNCTION("""COMPUTED_VALUE"""),"")</f>
        <v/>
      </c>
    </row>
    <row r="379" spans="1:56" ht="13">
      <c r="A379" s="8" t="str">
        <f ca="1">IFERROR(__xludf.DUMMYFUNCTION("""COMPUTED_VALUE"""),"")</f>
        <v/>
      </c>
      <c r="B379" s="1" t="str">
        <f ca="1">IFERROR(__xludf.DUMMYFUNCTION("""COMPUTED_VALUE"""),"")</f>
        <v/>
      </c>
      <c r="C379" s="3" t="str">
        <f ca="1">IFERROR(__xludf.DUMMYFUNCTION("""COMPUTED_VALUE"""),"")</f>
        <v/>
      </c>
      <c r="D379" s="1" t="str">
        <f ca="1">IFERROR(__xludf.DUMMYFUNCTION("""COMPUTED_VALUE"""),"")</f>
        <v/>
      </c>
      <c r="E379" s="1" t="str">
        <f ca="1">IFERROR(__xludf.DUMMYFUNCTION("""COMPUTED_VALUE"""),"")</f>
        <v/>
      </c>
      <c r="F379" s="1" t="str">
        <f ca="1">IFERROR(__xludf.DUMMYFUNCTION("""COMPUTED_VALUE"""),"")</f>
        <v/>
      </c>
      <c r="G379" s="1" t="str">
        <f ca="1">IFERROR(__xludf.DUMMYFUNCTION("""COMPUTED_VALUE"""),"")</f>
        <v/>
      </c>
      <c r="H379" s="1" t="str">
        <f ca="1">IFERROR(__xludf.DUMMYFUNCTION("""COMPUTED_VALUE"""),"")</f>
        <v/>
      </c>
      <c r="I379" s="1" t="str">
        <f ca="1">IFERROR(__xludf.DUMMYFUNCTION("""COMPUTED_VALUE"""),"")</f>
        <v/>
      </c>
      <c r="J379" s="1" t="str">
        <f ca="1">IFERROR(__xludf.DUMMYFUNCTION("""COMPUTED_VALUE"""),"")</f>
        <v/>
      </c>
      <c r="K379" s="1" t="str">
        <f ca="1">IFERROR(__xludf.DUMMYFUNCTION("""COMPUTED_VALUE"""),"")</f>
        <v/>
      </c>
      <c r="L379" s="1" t="str">
        <f ca="1">IFERROR(__xludf.DUMMYFUNCTION("""COMPUTED_VALUE"""),"")</f>
        <v/>
      </c>
      <c r="M379" s="1" t="str">
        <f ca="1">IFERROR(__xludf.DUMMYFUNCTION("""COMPUTED_VALUE"""),"")</f>
        <v/>
      </c>
      <c r="N379" s="1" t="str">
        <f ca="1">IFERROR(__xludf.DUMMYFUNCTION("""COMPUTED_VALUE"""),"")</f>
        <v/>
      </c>
      <c r="O379" s="1" t="str">
        <f ca="1">IFERROR(__xludf.DUMMYFUNCTION("""COMPUTED_VALUE"""),"")</f>
        <v/>
      </c>
      <c r="P379" s="1" t="str">
        <f ca="1">IFERROR(__xludf.DUMMYFUNCTION("""COMPUTED_VALUE"""),"")</f>
        <v/>
      </c>
      <c r="Q379" s="1" t="str">
        <f ca="1">IFERROR(__xludf.DUMMYFUNCTION("""COMPUTED_VALUE"""),"")</f>
        <v/>
      </c>
      <c r="R379" s="1" t="str">
        <f ca="1">IFERROR(__xludf.DUMMYFUNCTION("""COMPUTED_VALUE"""),"")</f>
        <v/>
      </c>
      <c r="S379" s="1" t="str">
        <f ca="1">IFERROR(__xludf.DUMMYFUNCTION("""COMPUTED_VALUE"""),"")</f>
        <v/>
      </c>
      <c r="T379" s="1" t="str">
        <f ca="1">IFERROR(__xludf.DUMMYFUNCTION("""COMPUTED_VALUE"""),"")</f>
        <v/>
      </c>
      <c r="U379" s="1" t="str">
        <f ca="1">IFERROR(__xludf.DUMMYFUNCTION("""COMPUTED_VALUE"""),"")</f>
        <v/>
      </c>
      <c r="V379" s="1" t="str">
        <f ca="1">IFERROR(__xludf.DUMMYFUNCTION("""COMPUTED_VALUE"""),"")</f>
        <v/>
      </c>
      <c r="W379" s="1" t="str">
        <f ca="1">IFERROR(__xludf.DUMMYFUNCTION("""COMPUTED_VALUE"""),"")</f>
        <v/>
      </c>
      <c r="X379" s="1" t="str">
        <f ca="1">IFERROR(__xludf.DUMMYFUNCTION("""COMPUTED_VALUE"""),"")</f>
        <v/>
      </c>
      <c r="Y379" s="1" t="str">
        <f ca="1">IFERROR(__xludf.DUMMYFUNCTION("""COMPUTED_VALUE"""),"")</f>
        <v/>
      </c>
      <c r="Z379" s="1" t="str">
        <f ca="1">IFERROR(__xludf.DUMMYFUNCTION("""COMPUTED_VALUE"""),"")</f>
        <v/>
      </c>
      <c r="AA379" s="1" t="str">
        <f ca="1">IFERROR(__xludf.DUMMYFUNCTION("""COMPUTED_VALUE"""),"")</f>
        <v/>
      </c>
      <c r="AB379" s="1" t="str">
        <f ca="1">IFERROR(__xludf.DUMMYFUNCTION("""COMPUTED_VALUE"""),"")</f>
        <v/>
      </c>
      <c r="AC379" s="1" t="str">
        <f ca="1">IFERROR(__xludf.DUMMYFUNCTION("""COMPUTED_VALUE"""),"")</f>
        <v/>
      </c>
      <c r="AD379" s="1" t="str">
        <f ca="1">IFERROR(__xludf.DUMMYFUNCTION("""COMPUTED_VALUE"""),"")</f>
        <v/>
      </c>
      <c r="AE379" s="1" t="str">
        <f ca="1">IFERROR(__xludf.DUMMYFUNCTION("""COMPUTED_VALUE"""),"")</f>
        <v/>
      </c>
      <c r="AF379" s="1" t="str">
        <f ca="1">IFERROR(__xludf.DUMMYFUNCTION("""COMPUTED_VALUE"""),"")</f>
        <v/>
      </c>
      <c r="AG379" s="1" t="str">
        <f ca="1">IFERROR(__xludf.DUMMYFUNCTION("""COMPUTED_VALUE"""),"")</f>
        <v/>
      </c>
      <c r="AH379" s="1" t="str">
        <f ca="1">IFERROR(__xludf.DUMMYFUNCTION("""COMPUTED_VALUE"""),"")</f>
        <v/>
      </c>
      <c r="AI379" s="1" t="str">
        <f ca="1">IFERROR(__xludf.DUMMYFUNCTION("""COMPUTED_VALUE"""),"")</f>
        <v/>
      </c>
      <c r="AJ379" s="1" t="str">
        <f ca="1">IFERROR(__xludf.DUMMYFUNCTION("""COMPUTED_VALUE"""),"")</f>
        <v/>
      </c>
      <c r="AK379" s="1" t="str">
        <f ca="1">IFERROR(__xludf.DUMMYFUNCTION("""COMPUTED_VALUE"""),"")</f>
        <v/>
      </c>
      <c r="AL379" s="1" t="str">
        <f ca="1">IFERROR(__xludf.DUMMYFUNCTION("""COMPUTED_VALUE"""),"")</f>
        <v/>
      </c>
      <c r="AM379" s="1" t="str">
        <f ca="1">IFERROR(__xludf.DUMMYFUNCTION("""COMPUTED_VALUE"""),"")</f>
        <v/>
      </c>
      <c r="AN379" s="1" t="str">
        <f ca="1">IFERROR(__xludf.DUMMYFUNCTION("""COMPUTED_VALUE"""),"")</f>
        <v/>
      </c>
      <c r="AO379" s="1" t="str">
        <f ca="1">IFERROR(__xludf.DUMMYFUNCTION("""COMPUTED_VALUE"""),"")</f>
        <v/>
      </c>
      <c r="AP379" s="1" t="str">
        <f ca="1">IFERROR(__xludf.DUMMYFUNCTION("""COMPUTED_VALUE"""),"")</f>
        <v/>
      </c>
      <c r="AQ379" s="1" t="str">
        <f ca="1">IFERROR(__xludf.DUMMYFUNCTION("""COMPUTED_VALUE"""),"")</f>
        <v/>
      </c>
      <c r="AR379" s="1" t="str">
        <f ca="1">IFERROR(__xludf.DUMMYFUNCTION("""COMPUTED_VALUE"""),"")</f>
        <v/>
      </c>
      <c r="AS379" s="1" t="str">
        <f ca="1">IFERROR(__xludf.DUMMYFUNCTION("""COMPUTED_VALUE"""),"")</f>
        <v/>
      </c>
      <c r="AT379" s="1" t="str">
        <f ca="1">IFERROR(__xludf.DUMMYFUNCTION("""COMPUTED_VALUE"""),"")</f>
        <v/>
      </c>
      <c r="AU379" s="1" t="str">
        <f ca="1">IFERROR(__xludf.DUMMYFUNCTION("""COMPUTED_VALUE"""),"")</f>
        <v/>
      </c>
      <c r="AV379" s="1" t="str">
        <f ca="1">IFERROR(__xludf.DUMMYFUNCTION("""COMPUTED_VALUE"""),"")</f>
        <v/>
      </c>
      <c r="AW379" s="1" t="str">
        <f ca="1">IFERROR(__xludf.DUMMYFUNCTION("""COMPUTED_VALUE"""),"")</f>
        <v/>
      </c>
      <c r="AX379" s="1" t="str">
        <f ca="1">IFERROR(__xludf.DUMMYFUNCTION("""COMPUTED_VALUE"""),"")</f>
        <v/>
      </c>
      <c r="AY379" s="1" t="str">
        <f ca="1">IFERROR(__xludf.DUMMYFUNCTION("""COMPUTED_VALUE"""),"")</f>
        <v/>
      </c>
      <c r="AZ379" s="1" t="str">
        <f ca="1">IFERROR(__xludf.DUMMYFUNCTION("""COMPUTED_VALUE"""),"")</f>
        <v/>
      </c>
      <c r="BA379" s="1" t="str">
        <f ca="1">IFERROR(__xludf.DUMMYFUNCTION("""COMPUTED_VALUE"""),"")</f>
        <v/>
      </c>
      <c r="BB379" s="1" t="str">
        <f ca="1">IFERROR(__xludf.DUMMYFUNCTION("""COMPUTED_VALUE"""),"")</f>
        <v/>
      </c>
      <c r="BC379" s="1" t="str">
        <f ca="1">IFERROR(__xludf.DUMMYFUNCTION("""COMPUTED_VALUE"""),"")</f>
        <v/>
      </c>
      <c r="BD379" s="1" t="str">
        <f ca="1">IFERROR(__xludf.DUMMYFUNCTION("""COMPUTED_VALUE"""),"")</f>
        <v/>
      </c>
    </row>
    <row r="380" spans="1:56" ht="13">
      <c r="A380" s="8" t="str">
        <f ca="1">IFERROR(__xludf.DUMMYFUNCTION("""COMPUTED_VALUE"""),"")</f>
        <v/>
      </c>
      <c r="B380" s="1" t="str">
        <f ca="1">IFERROR(__xludf.DUMMYFUNCTION("""COMPUTED_VALUE"""),"")</f>
        <v/>
      </c>
      <c r="C380" s="3" t="str">
        <f ca="1">IFERROR(__xludf.DUMMYFUNCTION("""COMPUTED_VALUE"""),"")</f>
        <v/>
      </c>
      <c r="D380" s="1" t="str">
        <f ca="1">IFERROR(__xludf.DUMMYFUNCTION("""COMPUTED_VALUE"""),"")</f>
        <v/>
      </c>
      <c r="E380" s="1" t="str">
        <f ca="1">IFERROR(__xludf.DUMMYFUNCTION("""COMPUTED_VALUE"""),"")</f>
        <v/>
      </c>
      <c r="F380" s="1" t="str">
        <f ca="1">IFERROR(__xludf.DUMMYFUNCTION("""COMPUTED_VALUE"""),"")</f>
        <v/>
      </c>
      <c r="G380" s="1" t="str">
        <f ca="1">IFERROR(__xludf.DUMMYFUNCTION("""COMPUTED_VALUE"""),"")</f>
        <v/>
      </c>
      <c r="H380" s="1" t="str">
        <f ca="1">IFERROR(__xludf.DUMMYFUNCTION("""COMPUTED_VALUE"""),"")</f>
        <v/>
      </c>
      <c r="I380" s="1" t="str">
        <f ca="1">IFERROR(__xludf.DUMMYFUNCTION("""COMPUTED_VALUE"""),"")</f>
        <v/>
      </c>
      <c r="J380" s="1" t="str">
        <f ca="1">IFERROR(__xludf.DUMMYFUNCTION("""COMPUTED_VALUE"""),"")</f>
        <v/>
      </c>
      <c r="K380" s="1" t="str">
        <f ca="1">IFERROR(__xludf.DUMMYFUNCTION("""COMPUTED_VALUE"""),"")</f>
        <v/>
      </c>
      <c r="L380" s="1" t="str">
        <f ca="1">IFERROR(__xludf.DUMMYFUNCTION("""COMPUTED_VALUE"""),"")</f>
        <v/>
      </c>
      <c r="M380" s="1" t="str">
        <f ca="1">IFERROR(__xludf.DUMMYFUNCTION("""COMPUTED_VALUE"""),"")</f>
        <v/>
      </c>
      <c r="N380" s="1" t="str">
        <f ca="1">IFERROR(__xludf.DUMMYFUNCTION("""COMPUTED_VALUE"""),"")</f>
        <v/>
      </c>
      <c r="O380" s="1" t="str">
        <f ca="1">IFERROR(__xludf.DUMMYFUNCTION("""COMPUTED_VALUE"""),"")</f>
        <v/>
      </c>
      <c r="P380" s="1" t="str">
        <f ca="1">IFERROR(__xludf.DUMMYFUNCTION("""COMPUTED_VALUE"""),"")</f>
        <v/>
      </c>
      <c r="Q380" s="1" t="str">
        <f ca="1">IFERROR(__xludf.DUMMYFUNCTION("""COMPUTED_VALUE"""),"")</f>
        <v/>
      </c>
      <c r="R380" s="1" t="str">
        <f ca="1">IFERROR(__xludf.DUMMYFUNCTION("""COMPUTED_VALUE"""),"")</f>
        <v/>
      </c>
      <c r="S380" s="1" t="str">
        <f ca="1">IFERROR(__xludf.DUMMYFUNCTION("""COMPUTED_VALUE"""),"")</f>
        <v/>
      </c>
      <c r="T380" s="1" t="str">
        <f ca="1">IFERROR(__xludf.DUMMYFUNCTION("""COMPUTED_VALUE"""),"")</f>
        <v/>
      </c>
      <c r="U380" s="1" t="str">
        <f ca="1">IFERROR(__xludf.DUMMYFUNCTION("""COMPUTED_VALUE"""),"")</f>
        <v/>
      </c>
      <c r="V380" s="1" t="str">
        <f ca="1">IFERROR(__xludf.DUMMYFUNCTION("""COMPUTED_VALUE"""),"")</f>
        <v/>
      </c>
      <c r="W380" s="1" t="str">
        <f ca="1">IFERROR(__xludf.DUMMYFUNCTION("""COMPUTED_VALUE"""),"")</f>
        <v/>
      </c>
      <c r="X380" s="1" t="str">
        <f ca="1">IFERROR(__xludf.DUMMYFUNCTION("""COMPUTED_VALUE"""),"")</f>
        <v/>
      </c>
      <c r="Y380" s="1" t="str">
        <f ca="1">IFERROR(__xludf.DUMMYFUNCTION("""COMPUTED_VALUE"""),"")</f>
        <v/>
      </c>
      <c r="Z380" s="1" t="str">
        <f ca="1">IFERROR(__xludf.DUMMYFUNCTION("""COMPUTED_VALUE"""),"")</f>
        <v/>
      </c>
      <c r="AA380" s="1" t="str">
        <f ca="1">IFERROR(__xludf.DUMMYFUNCTION("""COMPUTED_VALUE"""),"")</f>
        <v/>
      </c>
      <c r="AB380" s="1" t="str">
        <f ca="1">IFERROR(__xludf.DUMMYFUNCTION("""COMPUTED_VALUE"""),"")</f>
        <v/>
      </c>
      <c r="AC380" s="1" t="str">
        <f ca="1">IFERROR(__xludf.DUMMYFUNCTION("""COMPUTED_VALUE"""),"")</f>
        <v/>
      </c>
      <c r="AD380" s="1" t="str">
        <f ca="1">IFERROR(__xludf.DUMMYFUNCTION("""COMPUTED_VALUE"""),"")</f>
        <v/>
      </c>
      <c r="AE380" s="1" t="str">
        <f ca="1">IFERROR(__xludf.DUMMYFUNCTION("""COMPUTED_VALUE"""),"")</f>
        <v/>
      </c>
      <c r="AF380" s="1" t="str">
        <f ca="1">IFERROR(__xludf.DUMMYFUNCTION("""COMPUTED_VALUE"""),"")</f>
        <v/>
      </c>
      <c r="AG380" s="1" t="str">
        <f ca="1">IFERROR(__xludf.DUMMYFUNCTION("""COMPUTED_VALUE"""),"")</f>
        <v/>
      </c>
      <c r="AH380" s="1" t="str">
        <f ca="1">IFERROR(__xludf.DUMMYFUNCTION("""COMPUTED_VALUE"""),"")</f>
        <v/>
      </c>
      <c r="AI380" s="1" t="str">
        <f ca="1">IFERROR(__xludf.DUMMYFUNCTION("""COMPUTED_VALUE"""),"")</f>
        <v/>
      </c>
      <c r="AJ380" s="1" t="str">
        <f ca="1">IFERROR(__xludf.DUMMYFUNCTION("""COMPUTED_VALUE"""),"")</f>
        <v/>
      </c>
      <c r="AK380" s="1" t="str">
        <f ca="1">IFERROR(__xludf.DUMMYFUNCTION("""COMPUTED_VALUE"""),"")</f>
        <v/>
      </c>
      <c r="AL380" s="1" t="str">
        <f ca="1">IFERROR(__xludf.DUMMYFUNCTION("""COMPUTED_VALUE"""),"")</f>
        <v/>
      </c>
      <c r="AM380" s="1" t="str">
        <f ca="1">IFERROR(__xludf.DUMMYFUNCTION("""COMPUTED_VALUE"""),"")</f>
        <v/>
      </c>
      <c r="AN380" s="1" t="str">
        <f ca="1">IFERROR(__xludf.DUMMYFUNCTION("""COMPUTED_VALUE"""),"")</f>
        <v/>
      </c>
      <c r="AO380" s="1" t="str">
        <f ca="1">IFERROR(__xludf.DUMMYFUNCTION("""COMPUTED_VALUE"""),"")</f>
        <v/>
      </c>
      <c r="AP380" s="1" t="str">
        <f ca="1">IFERROR(__xludf.DUMMYFUNCTION("""COMPUTED_VALUE"""),"")</f>
        <v/>
      </c>
      <c r="AQ380" s="1" t="str">
        <f ca="1">IFERROR(__xludf.DUMMYFUNCTION("""COMPUTED_VALUE"""),"")</f>
        <v/>
      </c>
      <c r="AR380" s="1" t="str">
        <f ca="1">IFERROR(__xludf.DUMMYFUNCTION("""COMPUTED_VALUE"""),"")</f>
        <v/>
      </c>
      <c r="AS380" s="1" t="str">
        <f ca="1">IFERROR(__xludf.DUMMYFUNCTION("""COMPUTED_VALUE"""),"")</f>
        <v/>
      </c>
      <c r="AT380" s="1" t="str">
        <f ca="1">IFERROR(__xludf.DUMMYFUNCTION("""COMPUTED_VALUE"""),"")</f>
        <v/>
      </c>
      <c r="AU380" s="1" t="str">
        <f ca="1">IFERROR(__xludf.DUMMYFUNCTION("""COMPUTED_VALUE"""),"")</f>
        <v/>
      </c>
      <c r="AV380" s="1" t="str">
        <f ca="1">IFERROR(__xludf.DUMMYFUNCTION("""COMPUTED_VALUE"""),"")</f>
        <v/>
      </c>
      <c r="AW380" s="1" t="str">
        <f ca="1">IFERROR(__xludf.DUMMYFUNCTION("""COMPUTED_VALUE"""),"")</f>
        <v/>
      </c>
      <c r="AX380" s="1" t="str">
        <f ca="1">IFERROR(__xludf.DUMMYFUNCTION("""COMPUTED_VALUE"""),"")</f>
        <v/>
      </c>
      <c r="AY380" s="1" t="str">
        <f ca="1">IFERROR(__xludf.DUMMYFUNCTION("""COMPUTED_VALUE"""),"")</f>
        <v/>
      </c>
      <c r="AZ380" s="1" t="str">
        <f ca="1">IFERROR(__xludf.DUMMYFUNCTION("""COMPUTED_VALUE"""),"")</f>
        <v/>
      </c>
      <c r="BA380" s="1" t="str">
        <f ca="1">IFERROR(__xludf.DUMMYFUNCTION("""COMPUTED_VALUE"""),"")</f>
        <v/>
      </c>
      <c r="BB380" s="1" t="str">
        <f ca="1">IFERROR(__xludf.DUMMYFUNCTION("""COMPUTED_VALUE"""),"")</f>
        <v/>
      </c>
      <c r="BC380" s="1" t="str">
        <f ca="1">IFERROR(__xludf.DUMMYFUNCTION("""COMPUTED_VALUE"""),"")</f>
        <v/>
      </c>
      <c r="BD380" s="1" t="str">
        <f ca="1">IFERROR(__xludf.DUMMYFUNCTION("""COMPUTED_VALUE"""),"")</f>
        <v/>
      </c>
    </row>
    <row r="381" spans="1:56" ht="13">
      <c r="A381" s="8" t="str">
        <f ca="1">IFERROR(__xludf.DUMMYFUNCTION("""COMPUTED_VALUE"""),"")</f>
        <v/>
      </c>
      <c r="B381" s="1" t="str">
        <f ca="1">IFERROR(__xludf.DUMMYFUNCTION("""COMPUTED_VALUE"""),"")</f>
        <v/>
      </c>
      <c r="C381" s="3" t="str">
        <f ca="1">IFERROR(__xludf.DUMMYFUNCTION("""COMPUTED_VALUE"""),"")</f>
        <v/>
      </c>
      <c r="D381" s="1" t="str">
        <f ca="1">IFERROR(__xludf.DUMMYFUNCTION("""COMPUTED_VALUE"""),"")</f>
        <v/>
      </c>
      <c r="E381" s="1" t="str">
        <f ca="1">IFERROR(__xludf.DUMMYFUNCTION("""COMPUTED_VALUE"""),"")</f>
        <v/>
      </c>
      <c r="F381" s="1" t="str">
        <f ca="1">IFERROR(__xludf.DUMMYFUNCTION("""COMPUTED_VALUE"""),"")</f>
        <v/>
      </c>
      <c r="G381" s="1" t="str">
        <f ca="1">IFERROR(__xludf.DUMMYFUNCTION("""COMPUTED_VALUE"""),"")</f>
        <v/>
      </c>
      <c r="H381" s="1" t="str">
        <f ca="1">IFERROR(__xludf.DUMMYFUNCTION("""COMPUTED_VALUE"""),"")</f>
        <v/>
      </c>
      <c r="I381" s="1" t="str">
        <f ca="1">IFERROR(__xludf.DUMMYFUNCTION("""COMPUTED_VALUE"""),"")</f>
        <v/>
      </c>
      <c r="J381" s="1" t="str">
        <f ca="1">IFERROR(__xludf.DUMMYFUNCTION("""COMPUTED_VALUE"""),"")</f>
        <v/>
      </c>
      <c r="K381" s="1" t="str">
        <f ca="1">IFERROR(__xludf.DUMMYFUNCTION("""COMPUTED_VALUE"""),"")</f>
        <v/>
      </c>
      <c r="L381" s="1" t="str">
        <f ca="1">IFERROR(__xludf.DUMMYFUNCTION("""COMPUTED_VALUE"""),"")</f>
        <v/>
      </c>
      <c r="M381" s="1" t="str">
        <f ca="1">IFERROR(__xludf.DUMMYFUNCTION("""COMPUTED_VALUE"""),"")</f>
        <v/>
      </c>
      <c r="N381" s="1" t="str">
        <f ca="1">IFERROR(__xludf.DUMMYFUNCTION("""COMPUTED_VALUE"""),"")</f>
        <v/>
      </c>
      <c r="O381" s="1" t="str">
        <f ca="1">IFERROR(__xludf.DUMMYFUNCTION("""COMPUTED_VALUE"""),"")</f>
        <v/>
      </c>
      <c r="P381" s="1" t="str">
        <f ca="1">IFERROR(__xludf.DUMMYFUNCTION("""COMPUTED_VALUE"""),"")</f>
        <v/>
      </c>
      <c r="Q381" s="1" t="str">
        <f ca="1">IFERROR(__xludf.DUMMYFUNCTION("""COMPUTED_VALUE"""),"")</f>
        <v/>
      </c>
      <c r="R381" s="1" t="str">
        <f ca="1">IFERROR(__xludf.DUMMYFUNCTION("""COMPUTED_VALUE"""),"")</f>
        <v/>
      </c>
      <c r="S381" s="1" t="str">
        <f ca="1">IFERROR(__xludf.DUMMYFUNCTION("""COMPUTED_VALUE"""),"")</f>
        <v/>
      </c>
      <c r="T381" s="1" t="str">
        <f ca="1">IFERROR(__xludf.DUMMYFUNCTION("""COMPUTED_VALUE"""),"")</f>
        <v/>
      </c>
      <c r="U381" s="1" t="str">
        <f ca="1">IFERROR(__xludf.DUMMYFUNCTION("""COMPUTED_VALUE"""),"")</f>
        <v/>
      </c>
      <c r="V381" s="1" t="str">
        <f ca="1">IFERROR(__xludf.DUMMYFUNCTION("""COMPUTED_VALUE"""),"")</f>
        <v/>
      </c>
      <c r="W381" s="1" t="str">
        <f ca="1">IFERROR(__xludf.DUMMYFUNCTION("""COMPUTED_VALUE"""),"")</f>
        <v/>
      </c>
      <c r="X381" s="1" t="str">
        <f ca="1">IFERROR(__xludf.DUMMYFUNCTION("""COMPUTED_VALUE"""),"")</f>
        <v/>
      </c>
      <c r="Y381" s="1" t="str">
        <f ca="1">IFERROR(__xludf.DUMMYFUNCTION("""COMPUTED_VALUE"""),"")</f>
        <v/>
      </c>
      <c r="Z381" s="1" t="str">
        <f ca="1">IFERROR(__xludf.DUMMYFUNCTION("""COMPUTED_VALUE"""),"")</f>
        <v/>
      </c>
      <c r="AA381" s="1" t="str">
        <f ca="1">IFERROR(__xludf.DUMMYFUNCTION("""COMPUTED_VALUE"""),"")</f>
        <v/>
      </c>
      <c r="AB381" s="1" t="str">
        <f ca="1">IFERROR(__xludf.DUMMYFUNCTION("""COMPUTED_VALUE"""),"")</f>
        <v/>
      </c>
      <c r="AC381" s="1" t="str">
        <f ca="1">IFERROR(__xludf.DUMMYFUNCTION("""COMPUTED_VALUE"""),"")</f>
        <v/>
      </c>
      <c r="AD381" s="1" t="str">
        <f ca="1">IFERROR(__xludf.DUMMYFUNCTION("""COMPUTED_VALUE"""),"")</f>
        <v/>
      </c>
      <c r="AE381" s="1" t="str">
        <f ca="1">IFERROR(__xludf.DUMMYFUNCTION("""COMPUTED_VALUE"""),"")</f>
        <v/>
      </c>
      <c r="AF381" s="1" t="str">
        <f ca="1">IFERROR(__xludf.DUMMYFUNCTION("""COMPUTED_VALUE"""),"")</f>
        <v/>
      </c>
      <c r="AG381" s="1" t="str">
        <f ca="1">IFERROR(__xludf.DUMMYFUNCTION("""COMPUTED_VALUE"""),"")</f>
        <v/>
      </c>
      <c r="AH381" s="1" t="str">
        <f ca="1">IFERROR(__xludf.DUMMYFUNCTION("""COMPUTED_VALUE"""),"")</f>
        <v/>
      </c>
      <c r="AI381" s="1" t="str">
        <f ca="1">IFERROR(__xludf.DUMMYFUNCTION("""COMPUTED_VALUE"""),"")</f>
        <v/>
      </c>
      <c r="AJ381" s="1" t="str">
        <f ca="1">IFERROR(__xludf.DUMMYFUNCTION("""COMPUTED_VALUE"""),"")</f>
        <v/>
      </c>
      <c r="AK381" s="1" t="str">
        <f ca="1">IFERROR(__xludf.DUMMYFUNCTION("""COMPUTED_VALUE"""),"")</f>
        <v/>
      </c>
      <c r="AL381" s="1" t="str">
        <f ca="1">IFERROR(__xludf.DUMMYFUNCTION("""COMPUTED_VALUE"""),"")</f>
        <v/>
      </c>
      <c r="AM381" s="1" t="str">
        <f ca="1">IFERROR(__xludf.DUMMYFUNCTION("""COMPUTED_VALUE"""),"")</f>
        <v/>
      </c>
      <c r="AN381" s="1" t="str">
        <f ca="1">IFERROR(__xludf.DUMMYFUNCTION("""COMPUTED_VALUE"""),"")</f>
        <v/>
      </c>
      <c r="AO381" s="1" t="str">
        <f ca="1">IFERROR(__xludf.DUMMYFUNCTION("""COMPUTED_VALUE"""),"")</f>
        <v/>
      </c>
      <c r="AP381" s="1" t="str">
        <f ca="1">IFERROR(__xludf.DUMMYFUNCTION("""COMPUTED_VALUE"""),"")</f>
        <v/>
      </c>
      <c r="AQ381" s="1" t="str">
        <f ca="1">IFERROR(__xludf.DUMMYFUNCTION("""COMPUTED_VALUE"""),"")</f>
        <v/>
      </c>
      <c r="AR381" s="1" t="str">
        <f ca="1">IFERROR(__xludf.DUMMYFUNCTION("""COMPUTED_VALUE"""),"")</f>
        <v/>
      </c>
      <c r="AS381" s="1" t="str">
        <f ca="1">IFERROR(__xludf.DUMMYFUNCTION("""COMPUTED_VALUE"""),"")</f>
        <v/>
      </c>
      <c r="AT381" s="1" t="str">
        <f ca="1">IFERROR(__xludf.DUMMYFUNCTION("""COMPUTED_VALUE"""),"")</f>
        <v/>
      </c>
      <c r="AU381" s="1" t="str">
        <f ca="1">IFERROR(__xludf.DUMMYFUNCTION("""COMPUTED_VALUE"""),"")</f>
        <v/>
      </c>
      <c r="AV381" s="1" t="str">
        <f ca="1">IFERROR(__xludf.DUMMYFUNCTION("""COMPUTED_VALUE"""),"")</f>
        <v/>
      </c>
      <c r="AW381" s="1" t="str">
        <f ca="1">IFERROR(__xludf.DUMMYFUNCTION("""COMPUTED_VALUE"""),"")</f>
        <v/>
      </c>
      <c r="AX381" s="1" t="str">
        <f ca="1">IFERROR(__xludf.DUMMYFUNCTION("""COMPUTED_VALUE"""),"")</f>
        <v/>
      </c>
      <c r="AY381" s="1" t="str">
        <f ca="1">IFERROR(__xludf.DUMMYFUNCTION("""COMPUTED_VALUE"""),"")</f>
        <v/>
      </c>
      <c r="AZ381" s="1" t="str">
        <f ca="1">IFERROR(__xludf.DUMMYFUNCTION("""COMPUTED_VALUE"""),"")</f>
        <v/>
      </c>
      <c r="BA381" s="1" t="str">
        <f ca="1">IFERROR(__xludf.DUMMYFUNCTION("""COMPUTED_VALUE"""),"")</f>
        <v/>
      </c>
      <c r="BB381" s="1" t="str">
        <f ca="1">IFERROR(__xludf.DUMMYFUNCTION("""COMPUTED_VALUE"""),"")</f>
        <v/>
      </c>
      <c r="BC381" s="1" t="str">
        <f ca="1">IFERROR(__xludf.DUMMYFUNCTION("""COMPUTED_VALUE"""),"")</f>
        <v/>
      </c>
      <c r="BD381" s="1" t="str">
        <f ca="1">IFERROR(__xludf.DUMMYFUNCTION("""COMPUTED_VALUE"""),"")</f>
        <v/>
      </c>
    </row>
    <row r="382" spans="1:56" ht="13">
      <c r="A382" s="8" t="str">
        <f ca="1">IFERROR(__xludf.DUMMYFUNCTION("""COMPUTED_VALUE"""),"")</f>
        <v/>
      </c>
      <c r="B382" s="1" t="str">
        <f ca="1">IFERROR(__xludf.DUMMYFUNCTION("""COMPUTED_VALUE"""),"")</f>
        <v/>
      </c>
      <c r="C382" s="3" t="str">
        <f ca="1">IFERROR(__xludf.DUMMYFUNCTION("""COMPUTED_VALUE"""),"")</f>
        <v/>
      </c>
      <c r="D382" s="1" t="str">
        <f ca="1">IFERROR(__xludf.DUMMYFUNCTION("""COMPUTED_VALUE"""),"")</f>
        <v/>
      </c>
      <c r="E382" s="1" t="str">
        <f ca="1">IFERROR(__xludf.DUMMYFUNCTION("""COMPUTED_VALUE"""),"")</f>
        <v/>
      </c>
      <c r="F382" s="1" t="str">
        <f ca="1">IFERROR(__xludf.DUMMYFUNCTION("""COMPUTED_VALUE"""),"")</f>
        <v/>
      </c>
      <c r="G382" s="1" t="str">
        <f ca="1">IFERROR(__xludf.DUMMYFUNCTION("""COMPUTED_VALUE"""),"")</f>
        <v/>
      </c>
      <c r="H382" s="1" t="str">
        <f ca="1">IFERROR(__xludf.DUMMYFUNCTION("""COMPUTED_VALUE"""),"")</f>
        <v/>
      </c>
      <c r="I382" s="1" t="str">
        <f ca="1">IFERROR(__xludf.DUMMYFUNCTION("""COMPUTED_VALUE"""),"")</f>
        <v/>
      </c>
      <c r="J382" s="1" t="str">
        <f ca="1">IFERROR(__xludf.DUMMYFUNCTION("""COMPUTED_VALUE"""),"")</f>
        <v/>
      </c>
      <c r="K382" s="1" t="str">
        <f ca="1">IFERROR(__xludf.DUMMYFUNCTION("""COMPUTED_VALUE"""),"")</f>
        <v/>
      </c>
      <c r="L382" s="1" t="str">
        <f ca="1">IFERROR(__xludf.DUMMYFUNCTION("""COMPUTED_VALUE"""),"")</f>
        <v/>
      </c>
      <c r="M382" s="1" t="str">
        <f ca="1">IFERROR(__xludf.DUMMYFUNCTION("""COMPUTED_VALUE"""),"")</f>
        <v/>
      </c>
      <c r="N382" s="1" t="str">
        <f ca="1">IFERROR(__xludf.DUMMYFUNCTION("""COMPUTED_VALUE"""),"")</f>
        <v/>
      </c>
      <c r="O382" s="1" t="str">
        <f ca="1">IFERROR(__xludf.DUMMYFUNCTION("""COMPUTED_VALUE"""),"")</f>
        <v/>
      </c>
      <c r="P382" s="1" t="str">
        <f ca="1">IFERROR(__xludf.DUMMYFUNCTION("""COMPUTED_VALUE"""),"")</f>
        <v/>
      </c>
      <c r="Q382" s="1" t="str">
        <f ca="1">IFERROR(__xludf.DUMMYFUNCTION("""COMPUTED_VALUE"""),"")</f>
        <v/>
      </c>
      <c r="R382" s="1" t="str">
        <f ca="1">IFERROR(__xludf.DUMMYFUNCTION("""COMPUTED_VALUE"""),"")</f>
        <v/>
      </c>
      <c r="S382" s="1" t="str">
        <f ca="1">IFERROR(__xludf.DUMMYFUNCTION("""COMPUTED_VALUE"""),"")</f>
        <v/>
      </c>
      <c r="T382" s="1" t="str">
        <f ca="1">IFERROR(__xludf.DUMMYFUNCTION("""COMPUTED_VALUE"""),"")</f>
        <v/>
      </c>
      <c r="U382" s="1" t="str">
        <f ca="1">IFERROR(__xludf.DUMMYFUNCTION("""COMPUTED_VALUE"""),"")</f>
        <v/>
      </c>
      <c r="V382" s="1" t="str">
        <f ca="1">IFERROR(__xludf.DUMMYFUNCTION("""COMPUTED_VALUE"""),"")</f>
        <v/>
      </c>
      <c r="W382" s="1" t="str">
        <f ca="1">IFERROR(__xludf.DUMMYFUNCTION("""COMPUTED_VALUE"""),"")</f>
        <v/>
      </c>
      <c r="X382" s="1" t="str">
        <f ca="1">IFERROR(__xludf.DUMMYFUNCTION("""COMPUTED_VALUE"""),"")</f>
        <v/>
      </c>
      <c r="Y382" s="1" t="str">
        <f ca="1">IFERROR(__xludf.DUMMYFUNCTION("""COMPUTED_VALUE"""),"")</f>
        <v/>
      </c>
      <c r="Z382" s="1" t="str">
        <f ca="1">IFERROR(__xludf.DUMMYFUNCTION("""COMPUTED_VALUE"""),"")</f>
        <v/>
      </c>
      <c r="AA382" s="1" t="str">
        <f ca="1">IFERROR(__xludf.DUMMYFUNCTION("""COMPUTED_VALUE"""),"")</f>
        <v/>
      </c>
      <c r="AB382" s="1" t="str">
        <f ca="1">IFERROR(__xludf.DUMMYFUNCTION("""COMPUTED_VALUE"""),"")</f>
        <v/>
      </c>
      <c r="AC382" s="1" t="str">
        <f ca="1">IFERROR(__xludf.DUMMYFUNCTION("""COMPUTED_VALUE"""),"")</f>
        <v/>
      </c>
      <c r="AD382" s="1" t="str">
        <f ca="1">IFERROR(__xludf.DUMMYFUNCTION("""COMPUTED_VALUE"""),"")</f>
        <v/>
      </c>
      <c r="AE382" s="1" t="str">
        <f ca="1">IFERROR(__xludf.DUMMYFUNCTION("""COMPUTED_VALUE"""),"")</f>
        <v/>
      </c>
      <c r="AF382" s="1" t="str">
        <f ca="1">IFERROR(__xludf.DUMMYFUNCTION("""COMPUTED_VALUE"""),"")</f>
        <v/>
      </c>
      <c r="AG382" s="1" t="str">
        <f ca="1">IFERROR(__xludf.DUMMYFUNCTION("""COMPUTED_VALUE"""),"")</f>
        <v/>
      </c>
      <c r="AH382" s="1" t="str">
        <f ca="1">IFERROR(__xludf.DUMMYFUNCTION("""COMPUTED_VALUE"""),"")</f>
        <v/>
      </c>
      <c r="AI382" s="1" t="str">
        <f ca="1">IFERROR(__xludf.DUMMYFUNCTION("""COMPUTED_VALUE"""),"")</f>
        <v/>
      </c>
      <c r="AJ382" s="1" t="str">
        <f ca="1">IFERROR(__xludf.DUMMYFUNCTION("""COMPUTED_VALUE"""),"")</f>
        <v/>
      </c>
      <c r="AK382" s="1" t="str">
        <f ca="1">IFERROR(__xludf.DUMMYFUNCTION("""COMPUTED_VALUE"""),"")</f>
        <v/>
      </c>
      <c r="AL382" s="1" t="str">
        <f ca="1">IFERROR(__xludf.DUMMYFUNCTION("""COMPUTED_VALUE"""),"")</f>
        <v/>
      </c>
      <c r="AM382" s="1" t="str">
        <f ca="1">IFERROR(__xludf.DUMMYFUNCTION("""COMPUTED_VALUE"""),"")</f>
        <v/>
      </c>
      <c r="AN382" s="1" t="str">
        <f ca="1">IFERROR(__xludf.DUMMYFUNCTION("""COMPUTED_VALUE"""),"")</f>
        <v/>
      </c>
      <c r="AO382" s="1" t="str">
        <f ca="1">IFERROR(__xludf.DUMMYFUNCTION("""COMPUTED_VALUE"""),"")</f>
        <v/>
      </c>
      <c r="AP382" s="1" t="str">
        <f ca="1">IFERROR(__xludf.DUMMYFUNCTION("""COMPUTED_VALUE"""),"")</f>
        <v/>
      </c>
      <c r="AQ382" s="1" t="str">
        <f ca="1">IFERROR(__xludf.DUMMYFUNCTION("""COMPUTED_VALUE"""),"")</f>
        <v/>
      </c>
      <c r="AR382" s="1" t="str">
        <f ca="1">IFERROR(__xludf.DUMMYFUNCTION("""COMPUTED_VALUE"""),"")</f>
        <v/>
      </c>
      <c r="AS382" s="1" t="str">
        <f ca="1">IFERROR(__xludf.DUMMYFUNCTION("""COMPUTED_VALUE"""),"")</f>
        <v/>
      </c>
      <c r="AT382" s="1" t="str">
        <f ca="1">IFERROR(__xludf.DUMMYFUNCTION("""COMPUTED_VALUE"""),"")</f>
        <v/>
      </c>
      <c r="AU382" s="1" t="str">
        <f ca="1">IFERROR(__xludf.DUMMYFUNCTION("""COMPUTED_VALUE"""),"")</f>
        <v/>
      </c>
      <c r="AV382" s="1" t="str">
        <f ca="1">IFERROR(__xludf.DUMMYFUNCTION("""COMPUTED_VALUE"""),"")</f>
        <v/>
      </c>
      <c r="AW382" s="1" t="str">
        <f ca="1">IFERROR(__xludf.DUMMYFUNCTION("""COMPUTED_VALUE"""),"")</f>
        <v/>
      </c>
      <c r="AX382" s="1" t="str">
        <f ca="1">IFERROR(__xludf.DUMMYFUNCTION("""COMPUTED_VALUE"""),"")</f>
        <v/>
      </c>
      <c r="AY382" s="1" t="str">
        <f ca="1">IFERROR(__xludf.DUMMYFUNCTION("""COMPUTED_VALUE"""),"")</f>
        <v/>
      </c>
      <c r="AZ382" s="1" t="str">
        <f ca="1">IFERROR(__xludf.DUMMYFUNCTION("""COMPUTED_VALUE"""),"")</f>
        <v/>
      </c>
      <c r="BA382" s="1" t="str">
        <f ca="1">IFERROR(__xludf.DUMMYFUNCTION("""COMPUTED_VALUE"""),"")</f>
        <v/>
      </c>
      <c r="BB382" s="1" t="str">
        <f ca="1">IFERROR(__xludf.DUMMYFUNCTION("""COMPUTED_VALUE"""),"")</f>
        <v/>
      </c>
      <c r="BC382" s="1" t="str">
        <f ca="1">IFERROR(__xludf.DUMMYFUNCTION("""COMPUTED_VALUE"""),"")</f>
        <v/>
      </c>
      <c r="BD382" s="1" t="str">
        <f ca="1">IFERROR(__xludf.DUMMYFUNCTION("""COMPUTED_VALUE"""),"")</f>
        <v/>
      </c>
    </row>
    <row r="383" spans="1:56" ht="13">
      <c r="A383" s="8" t="str">
        <f ca="1">IFERROR(__xludf.DUMMYFUNCTION("""COMPUTED_VALUE"""),"")</f>
        <v/>
      </c>
      <c r="B383" s="1" t="str">
        <f ca="1">IFERROR(__xludf.DUMMYFUNCTION("""COMPUTED_VALUE"""),"")</f>
        <v/>
      </c>
      <c r="C383" s="3" t="str">
        <f ca="1">IFERROR(__xludf.DUMMYFUNCTION("""COMPUTED_VALUE"""),"")</f>
        <v/>
      </c>
      <c r="D383" s="1" t="str">
        <f ca="1">IFERROR(__xludf.DUMMYFUNCTION("""COMPUTED_VALUE"""),"")</f>
        <v/>
      </c>
      <c r="E383" s="1" t="str">
        <f ca="1">IFERROR(__xludf.DUMMYFUNCTION("""COMPUTED_VALUE"""),"")</f>
        <v/>
      </c>
      <c r="F383" s="1" t="str">
        <f ca="1">IFERROR(__xludf.DUMMYFUNCTION("""COMPUTED_VALUE"""),"")</f>
        <v/>
      </c>
      <c r="G383" s="1" t="str">
        <f ca="1">IFERROR(__xludf.DUMMYFUNCTION("""COMPUTED_VALUE"""),"")</f>
        <v/>
      </c>
      <c r="H383" s="1" t="str">
        <f ca="1">IFERROR(__xludf.DUMMYFUNCTION("""COMPUTED_VALUE"""),"")</f>
        <v/>
      </c>
      <c r="I383" s="1" t="str">
        <f ca="1">IFERROR(__xludf.DUMMYFUNCTION("""COMPUTED_VALUE"""),"")</f>
        <v/>
      </c>
      <c r="J383" s="1" t="str">
        <f ca="1">IFERROR(__xludf.DUMMYFUNCTION("""COMPUTED_VALUE"""),"")</f>
        <v/>
      </c>
      <c r="K383" s="1" t="str">
        <f ca="1">IFERROR(__xludf.DUMMYFUNCTION("""COMPUTED_VALUE"""),"")</f>
        <v/>
      </c>
      <c r="L383" s="1" t="str">
        <f ca="1">IFERROR(__xludf.DUMMYFUNCTION("""COMPUTED_VALUE"""),"")</f>
        <v/>
      </c>
      <c r="M383" s="1" t="str">
        <f ca="1">IFERROR(__xludf.DUMMYFUNCTION("""COMPUTED_VALUE"""),"")</f>
        <v/>
      </c>
      <c r="N383" s="1" t="str">
        <f ca="1">IFERROR(__xludf.DUMMYFUNCTION("""COMPUTED_VALUE"""),"")</f>
        <v/>
      </c>
      <c r="O383" s="1" t="str">
        <f ca="1">IFERROR(__xludf.DUMMYFUNCTION("""COMPUTED_VALUE"""),"")</f>
        <v/>
      </c>
      <c r="P383" s="1" t="str">
        <f ca="1">IFERROR(__xludf.DUMMYFUNCTION("""COMPUTED_VALUE"""),"")</f>
        <v/>
      </c>
      <c r="Q383" s="1" t="str">
        <f ca="1">IFERROR(__xludf.DUMMYFUNCTION("""COMPUTED_VALUE"""),"")</f>
        <v/>
      </c>
      <c r="R383" s="1" t="str">
        <f ca="1">IFERROR(__xludf.DUMMYFUNCTION("""COMPUTED_VALUE"""),"")</f>
        <v/>
      </c>
      <c r="S383" s="1" t="str">
        <f ca="1">IFERROR(__xludf.DUMMYFUNCTION("""COMPUTED_VALUE"""),"")</f>
        <v/>
      </c>
      <c r="T383" s="1" t="str">
        <f ca="1">IFERROR(__xludf.DUMMYFUNCTION("""COMPUTED_VALUE"""),"")</f>
        <v/>
      </c>
      <c r="U383" s="1" t="str">
        <f ca="1">IFERROR(__xludf.DUMMYFUNCTION("""COMPUTED_VALUE"""),"")</f>
        <v/>
      </c>
      <c r="V383" s="1" t="str">
        <f ca="1">IFERROR(__xludf.DUMMYFUNCTION("""COMPUTED_VALUE"""),"")</f>
        <v/>
      </c>
      <c r="W383" s="1" t="str">
        <f ca="1">IFERROR(__xludf.DUMMYFUNCTION("""COMPUTED_VALUE"""),"")</f>
        <v/>
      </c>
      <c r="X383" s="1" t="str">
        <f ca="1">IFERROR(__xludf.DUMMYFUNCTION("""COMPUTED_VALUE"""),"")</f>
        <v/>
      </c>
      <c r="Y383" s="1" t="str">
        <f ca="1">IFERROR(__xludf.DUMMYFUNCTION("""COMPUTED_VALUE"""),"")</f>
        <v/>
      </c>
      <c r="Z383" s="1" t="str">
        <f ca="1">IFERROR(__xludf.DUMMYFUNCTION("""COMPUTED_VALUE"""),"")</f>
        <v/>
      </c>
      <c r="AA383" s="1" t="str">
        <f ca="1">IFERROR(__xludf.DUMMYFUNCTION("""COMPUTED_VALUE"""),"")</f>
        <v/>
      </c>
      <c r="AB383" s="1" t="str">
        <f ca="1">IFERROR(__xludf.DUMMYFUNCTION("""COMPUTED_VALUE"""),"")</f>
        <v/>
      </c>
      <c r="AC383" s="1" t="str">
        <f ca="1">IFERROR(__xludf.DUMMYFUNCTION("""COMPUTED_VALUE"""),"")</f>
        <v/>
      </c>
      <c r="AD383" s="1" t="str">
        <f ca="1">IFERROR(__xludf.DUMMYFUNCTION("""COMPUTED_VALUE"""),"")</f>
        <v/>
      </c>
      <c r="AE383" s="1" t="str">
        <f ca="1">IFERROR(__xludf.DUMMYFUNCTION("""COMPUTED_VALUE"""),"")</f>
        <v/>
      </c>
      <c r="AF383" s="1" t="str">
        <f ca="1">IFERROR(__xludf.DUMMYFUNCTION("""COMPUTED_VALUE"""),"")</f>
        <v/>
      </c>
      <c r="AG383" s="1" t="str">
        <f ca="1">IFERROR(__xludf.DUMMYFUNCTION("""COMPUTED_VALUE"""),"")</f>
        <v/>
      </c>
      <c r="AH383" s="1" t="str">
        <f ca="1">IFERROR(__xludf.DUMMYFUNCTION("""COMPUTED_VALUE"""),"")</f>
        <v/>
      </c>
      <c r="AI383" s="1" t="str">
        <f ca="1">IFERROR(__xludf.DUMMYFUNCTION("""COMPUTED_VALUE"""),"")</f>
        <v/>
      </c>
      <c r="AJ383" s="1" t="str">
        <f ca="1">IFERROR(__xludf.DUMMYFUNCTION("""COMPUTED_VALUE"""),"")</f>
        <v/>
      </c>
      <c r="AK383" s="1" t="str">
        <f ca="1">IFERROR(__xludf.DUMMYFUNCTION("""COMPUTED_VALUE"""),"")</f>
        <v/>
      </c>
      <c r="AL383" s="1" t="str">
        <f ca="1">IFERROR(__xludf.DUMMYFUNCTION("""COMPUTED_VALUE"""),"")</f>
        <v/>
      </c>
      <c r="AM383" s="1" t="str">
        <f ca="1">IFERROR(__xludf.DUMMYFUNCTION("""COMPUTED_VALUE"""),"")</f>
        <v/>
      </c>
      <c r="AN383" s="1" t="str">
        <f ca="1">IFERROR(__xludf.DUMMYFUNCTION("""COMPUTED_VALUE"""),"")</f>
        <v/>
      </c>
      <c r="AO383" s="1" t="str">
        <f ca="1">IFERROR(__xludf.DUMMYFUNCTION("""COMPUTED_VALUE"""),"")</f>
        <v/>
      </c>
      <c r="AP383" s="1" t="str">
        <f ca="1">IFERROR(__xludf.DUMMYFUNCTION("""COMPUTED_VALUE"""),"")</f>
        <v/>
      </c>
      <c r="AQ383" s="1" t="str">
        <f ca="1">IFERROR(__xludf.DUMMYFUNCTION("""COMPUTED_VALUE"""),"")</f>
        <v/>
      </c>
      <c r="AR383" s="1" t="str">
        <f ca="1">IFERROR(__xludf.DUMMYFUNCTION("""COMPUTED_VALUE"""),"")</f>
        <v/>
      </c>
      <c r="AS383" s="1" t="str">
        <f ca="1">IFERROR(__xludf.DUMMYFUNCTION("""COMPUTED_VALUE"""),"")</f>
        <v/>
      </c>
      <c r="AT383" s="1" t="str">
        <f ca="1">IFERROR(__xludf.DUMMYFUNCTION("""COMPUTED_VALUE"""),"")</f>
        <v/>
      </c>
      <c r="AU383" s="1" t="str">
        <f ca="1">IFERROR(__xludf.DUMMYFUNCTION("""COMPUTED_VALUE"""),"")</f>
        <v/>
      </c>
      <c r="AV383" s="1" t="str">
        <f ca="1">IFERROR(__xludf.DUMMYFUNCTION("""COMPUTED_VALUE"""),"")</f>
        <v/>
      </c>
      <c r="AW383" s="1" t="str">
        <f ca="1">IFERROR(__xludf.DUMMYFUNCTION("""COMPUTED_VALUE"""),"")</f>
        <v/>
      </c>
      <c r="AX383" s="1" t="str">
        <f ca="1">IFERROR(__xludf.DUMMYFUNCTION("""COMPUTED_VALUE"""),"")</f>
        <v/>
      </c>
      <c r="AY383" s="1" t="str">
        <f ca="1">IFERROR(__xludf.DUMMYFUNCTION("""COMPUTED_VALUE"""),"")</f>
        <v/>
      </c>
      <c r="AZ383" s="1" t="str">
        <f ca="1">IFERROR(__xludf.DUMMYFUNCTION("""COMPUTED_VALUE"""),"")</f>
        <v/>
      </c>
      <c r="BA383" s="1" t="str">
        <f ca="1">IFERROR(__xludf.DUMMYFUNCTION("""COMPUTED_VALUE"""),"")</f>
        <v/>
      </c>
      <c r="BB383" s="1" t="str">
        <f ca="1">IFERROR(__xludf.DUMMYFUNCTION("""COMPUTED_VALUE"""),"")</f>
        <v/>
      </c>
      <c r="BC383" s="1" t="str">
        <f ca="1">IFERROR(__xludf.DUMMYFUNCTION("""COMPUTED_VALUE"""),"")</f>
        <v/>
      </c>
      <c r="BD383" s="1" t="str">
        <f ca="1">IFERROR(__xludf.DUMMYFUNCTION("""COMPUTED_VALUE"""),"")</f>
        <v/>
      </c>
    </row>
    <row r="384" spans="1:56" ht="13">
      <c r="A384" s="8" t="str">
        <f ca="1">IFERROR(__xludf.DUMMYFUNCTION("""COMPUTED_VALUE"""),"")</f>
        <v/>
      </c>
      <c r="B384" s="1" t="str">
        <f ca="1">IFERROR(__xludf.DUMMYFUNCTION("""COMPUTED_VALUE"""),"")</f>
        <v/>
      </c>
      <c r="C384" s="3" t="str">
        <f ca="1">IFERROR(__xludf.DUMMYFUNCTION("""COMPUTED_VALUE"""),"")</f>
        <v/>
      </c>
      <c r="D384" s="1" t="str">
        <f ca="1">IFERROR(__xludf.DUMMYFUNCTION("""COMPUTED_VALUE"""),"")</f>
        <v/>
      </c>
      <c r="E384" s="1" t="str">
        <f ca="1">IFERROR(__xludf.DUMMYFUNCTION("""COMPUTED_VALUE"""),"")</f>
        <v/>
      </c>
      <c r="F384" s="1" t="str">
        <f ca="1">IFERROR(__xludf.DUMMYFUNCTION("""COMPUTED_VALUE"""),"")</f>
        <v/>
      </c>
      <c r="G384" s="1" t="str">
        <f ca="1">IFERROR(__xludf.DUMMYFUNCTION("""COMPUTED_VALUE"""),"")</f>
        <v/>
      </c>
      <c r="H384" s="1" t="str">
        <f ca="1">IFERROR(__xludf.DUMMYFUNCTION("""COMPUTED_VALUE"""),"")</f>
        <v/>
      </c>
      <c r="I384" s="1" t="str">
        <f ca="1">IFERROR(__xludf.DUMMYFUNCTION("""COMPUTED_VALUE"""),"")</f>
        <v/>
      </c>
      <c r="J384" s="1" t="str">
        <f ca="1">IFERROR(__xludf.DUMMYFUNCTION("""COMPUTED_VALUE"""),"")</f>
        <v/>
      </c>
      <c r="K384" s="1" t="str">
        <f ca="1">IFERROR(__xludf.DUMMYFUNCTION("""COMPUTED_VALUE"""),"")</f>
        <v/>
      </c>
      <c r="L384" s="1" t="str">
        <f ca="1">IFERROR(__xludf.DUMMYFUNCTION("""COMPUTED_VALUE"""),"")</f>
        <v/>
      </c>
      <c r="M384" s="1" t="str">
        <f ca="1">IFERROR(__xludf.DUMMYFUNCTION("""COMPUTED_VALUE"""),"")</f>
        <v/>
      </c>
      <c r="N384" s="1" t="str">
        <f ca="1">IFERROR(__xludf.DUMMYFUNCTION("""COMPUTED_VALUE"""),"")</f>
        <v/>
      </c>
      <c r="O384" s="1" t="str">
        <f ca="1">IFERROR(__xludf.DUMMYFUNCTION("""COMPUTED_VALUE"""),"")</f>
        <v/>
      </c>
      <c r="P384" s="1" t="str">
        <f ca="1">IFERROR(__xludf.DUMMYFUNCTION("""COMPUTED_VALUE"""),"")</f>
        <v/>
      </c>
      <c r="Q384" s="1" t="str">
        <f ca="1">IFERROR(__xludf.DUMMYFUNCTION("""COMPUTED_VALUE"""),"")</f>
        <v/>
      </c>
      <c r="R384" s="1" t="str">
        <f ca="1">IFERROR(__xludf.DUMMYFUNCTION("""COMPUTED_VALUE"""),"")</f>
        <v/>
      </c>
      <c r="S384" s="1" t="str">
        <f ca="1">IFERROR(__xludf.DUMMYFUNCTION("""COMPUTED_VALUE"""),"")</f>
        <v/>
      </c>
      <c r="T384" s="1" t="str">
        <f ca="1">IFERROR(__xludf.DUMMYFUNCTION("""COMPUTED_VALUE"""),"")</f>
        <v/>
      </c>
      <c r="U384" s="1" t="str">
        <f ca="1">IFERROR(__xludf.DUMMYFUNCTION("""COMPUTED_VALUE"""),"")</f>
        <v/>
      </c>
      <c r="V384" s="1" t="str">
        <f ca="1">IFERROR(__xludf.DUMMYFUNCTION("""COMPUTED_VALUE"""),"")</f>
        <v/>
      </c>
      <c r="W384" s="1" t="str">
        <f ca="1">IFERROR(__xludf.DUMMYFUNCTION("""COMPUTED_VALUE"""),"")</f>
        <v/>
      </c>
      <c r="X384" s="1" t="str">
        <f ca="1">IFERROR(__xludf.DUMMYFUNCTION("""COMPUTED_VALUE"""),"")</f>
        <v/>
      </c>
      <c r="Y384" s="1" t="str">
        <f ca="1">IFERROR(__xludf.DUMMYFUNCTION("""COMPUTED_VALUE"""),"")</f>
        <v/>
      </c>
      <c r="Z384" s="1" t="str">
        <f ca="1">IFERROR(__xludf.DUMMYFUNCTION("""COMPUTED_VALUE"""),"")</f>
        <v/>
      </c>
      <c r="AA384" s="1" t="str">
        <f ca="1">IFERROR(__xludf.DUMMYFUNCTION("""COMPUTED_VALUE"""),"")</f>
        <v/>
      </c>
      <c r="AB384" s="1" t="str">
        <f ca="1">IFERROR(__xludf.DUMMYFUNCTION("""COMPUTED_VALUE"""),"")</f>
        <v/>
      </c>
      <c r="AC384" s="1" t="str">
        <f ca="1">IFERROR(__xludf.DUMMYFUNCTION("""COMPUTED_VALUE"""),"")</f>
        <v/>
      </c>
      <c r="AD384" s="1" t="str">
        <f ca="1">IFERROR(__xludf.DUMMYFUNCTION("""COMPUTED_VALUE"""),"")</f>
        <v/>
      </c>
      <c r="AE384" s="1" t="str">
        <f ca="1">IFERROR(__xludf.DUMMYFUNCTION("""COMPUTED_VALUE"""),"")</f>
        <v/>
      </c>
      <c r="AF384" s="1" t="str">
        <f ca="1">IFERROR(__xludf.DUMMYFUNCTION("""COMPUTED_VALUE"""),"")</f>
        <v/>
      </c>
      <c r="AG384" s="1" t="str">
        <f ca="1">IFERROR(__xludf.DUMMYFUNCTION("""COMPUTED_VALUE"""),"")</f>
        <v/>
      </c>
      <c r="AH384" s="1" t="str">
        <f ca="1">IFERROR(__xludf.DUMMYFUNCTION("""COMPUTED_VALUE"""),"")</f>
        <v/>
      </c>
      <c r="AI384" s="1" t="str">
        <f ca="1">IFERROR(__xludf.DUMMYFUNCTION("""COMPUTED_VALUE"""),"")</f>
        <v/>
      </c>
      <c r="AJ384" s="1" t="str">
        <f ca="1">IFERROR(__xludf.DUMMYFUNCTION("""COMPUTED_VALUE"""),"")</f>
        <v/>
      </c>
      <c r="AK384" s="1" t="str">
        <f ca="1">IFERROR(__xludf.DUMMYFUNCTION("""COMPUTED_VALUE"""),"")</f>
        <v/>
      </c>
      <c r="AL384" s="1" t="str">
        <f ca="1">IFERROR(__xludf.DUMMYFUNCTION("""COMPUTED_VALUE"""),"")</f>
        <v/>
      </c>
      <c r="AM384" s="1" t="str">
        <f ca="1">IFERROR(__xludf.DUMMYFUNCTION("""COMPUTED_VALUE"""),"")</f>
        <v/>
      </c>
      <c r="AN384" s="1" t="str">
        <f ca="1">IFERROR(__xludf.DUMMYFUNCTION("""COMPUTED_VALUE"""),"")</f>
        <v/>
      </c>
      <c r="AO384" s="1" t="str">
        <f ca="1">IFERROR(__xludf.DUMMYFUNCTION("""COMPUTED_VALUE"""),"")</f>
        <v/>
      </c>
      <c r="AP384" s="1" t="str">
        <f ca="1">IFERROR(__xludf.DUMMYFUNCTION("""COMPUTED_VALUE"""),"")</f>
        <v/>
      </c>
      <c r="AQ384" s="1" t="str">
        <f ca="1">IFERROR(__xludf.DUMMYFUNCTION("""COMPUTED_VALUE"""),"")</f>
        <v/>
      </c>
      <c r="AR384" s="1" t="str">
        <f ca="1">IFERROR(__xludf.DUMMYFUNCTION("""COMPUTED_VALUE"""),"")</f>
        <v/>
      </c>
      <c r="AS384" s="1" t="str">
        <f ca="1">IFERROR(__xludf.DUMMYFUNCTION("""COMPUTED_VALUE"""),"")</f>
        <v/>
      </c>
      <c r="AT384" s="1" t="str">
        <f ca="1">IFERROR(__xludf.DUMMYFUNCTION("""COMPUTED_VALUE"""),"")</f>
        <v/>
      </c>
      <c r="AU384" s="1" t="str">
        <f ca="1">IFERROR(__xludf.DUMMYFUNCTION("""COMPUTED_VALUE"""),"")</f>
        <v/>
      </c>
      <c r="AV384" s="1" t="str">
        <f ca="1">IFERROR(__xludf.DUMMYFUNCTION("""COMPUTED_VALUE"""),"")</f>
        <v/>
      </c>
      <c r="AW384" s="1" t="str">
        <f ca="1">IFERROR(__xludf.DUMMYFUNCTION("""COMPUTED_VALUE"""),"")</f>
        <v/>
      </c>
      <c r="AX384" s="1" t="str">
        <f ca="1">IFERROR(__xludf.DUMMYFUNCTION("""COMPUTED_VALUE"""),"")</f>
        <v/>
      </c>
      <c r="AY384" s="1" t="str">
        <f ca="1">IFERROR(__xludf.DUMMYFUNCTION("""COMPUTED_VALUE"""),"")</f>
        <v/>
      </c>
      <c r="AZ384" s="1" t="str">
        <f ca="1">IFERROR(__xludf.DUMMYFUNCTION("""COMPUTED_VALUE"""),"")</f>
        <v/>
      </c>
      <c r="BA384" s="1" t="str">
        <f ca="1">IFERROR(__xludf.DUMMYFUNCTION("""COMPUTED_VALUE"""),"")</f>
        <v/>
      </c>
      <c r="BB384" s="1" t="str">
        <f ca="1">IFERROR(__xludf.DUMMYFUNCTION("""COMPUTED_VALUE"""),"")</f>
        <v/>
      </c>
      <c r="BC384" s="1" t="str">
        <f ca="1">IFERROR(__xludf.DUMMYFUNCTION("""COMPUTED_VALUE"""),"")</f>
        <v/>
      </c>
      <c r="BD384" s="1" t="str">
        <f ca="1">IFERROR(__xludf.DUMMYFUNCTION("""COMPUTED_VALUE"""),"")</f>
        <v/>
      </c>
    </row>
    <row r="385" spans="1:56" ht="13">
      <c r="A385" s="8" t="str">
        <f ca="1">IFERROR(__xludf.DUMMYFUNCTION("""COMPUTED_VALUE"""),"")</f>
        <v/>
      </c>
      <c r="B385" s="1" t="str">
        <f ca="1">IFERROR(__xludf.DUMMYFUNCTION("""COMPUTED_VALUE"""),"")</f>
        <v/>
      </c>
      <c r="C385" s="3" t="str">
        <f ca="1">IFERROR(__xludf.DUMMYFUNCTION("""COMPUTED_VALUE"""),"")</f>
        <v/>
      </c>
      <c r="D385" s="1" t="str">
        <f ca="1">IFERROR(__xludf.DUMMYFUNCTION("""COMPUTED_VALUE"""),"")</f>
        <v/>
      </c>
      <c r="E385" s="1" t="str">
        <f ca="1">IFERROR(__xludf.DUMMYFUNCTION("""COMPUTED_VALUE"""),"")</f>
        <v/>
      </c>
      <c r="F385" s="1" t="str">
        <f ca="1">IFERROR(__xludf.DUMMYFUNCTION("""COMPUTED_VALUE"""),"")</f>
        <v/>
      </c>
      <c r="G385" s="1" t="str">
        <f ca="1">IFERROR(__xludf.DUMMYFUNCTION("""COMPUTED_VALUE"""),"")</f>
        <v/>
      </c>
      <c r="H385" s="1" t="str">
        <f ca="1">IFERROR(__xludf.DUMMYFUNCTION("""COMPUTED_VALUE"""),"")</f>
        <v/>
      </c>
      <c r="I385" s="1" t="str">
        <f ca="1">IFERROR(__xludf.DUMMYFUNCTION("""COMPUTED_VALUE"""),"")</f>
        <v/>
      </c>
      <c r="J385" s="1" t="str">
        <f ca="1">IFERROR(__xludf.DUMMYFUNCTION("""COMPUTED_VALUE"""),"")</f>
        <v/>
      </c>
      <c r="K385" s="1" t="str">
        <f ca="1">IFERROR(__xludf.DUMMYFUNCTION("""COMPUTED_VALUE"""),"")</f>
        <v/>
      </c>
      <c r="L385" s="1" t="str">
        <f ca="1">IFERROR(__xludf.DUMMYFUNCTION("""COMPUTED_VALUE"""),"")</f>
        <v/>
      </c>
      <c r="M385" s="1" t="str">
        <f ca="1">IFERROR(__xludf.DUMMYFUNCTION("""COMPUTED_VALUE"""),"")</f>
        <v/>
      </c>
      <c r="N385" s="1" t="str">
        <f ca="1">IFERROR(__xludf.DUMMYFUNCTION("""COMPUTED_VALUE"""),"")</f>
        <v/>
      </c>
      <c r="O385" s="1" t="str">
        <f ca="1">IFERROR(__xludf.DUMMYFUNCTION("""COMPUTED_VALUE"""),"")</f>
        <v/>
      </c>
      <c r="P385" s="1" t="str">
        <f ca="1">IFERROR(__xludf.DUMMYFUNCTION("""COMPUTED_VALUE"""),"")</f>
        <v/>
      </c>
      <c r="Q385" s="1" t="str">
        <f ca="1">IFERROR(__xludf.DUMMYFUNCTION("""COMPUTED_VALUE"""),"")</f>
        <v/>
      </c>
      <c r="R385" s="1" t="str">
        <f ca="1">IFERROR(__xludf.DUMMYFUNCTION("""COMPUTED_VALUE"""),"")</f>
        <v/>
      </c>
      <c r="S385" s="1" t="str">
        <f ca="1">IFERROR(__xludf.DUMMYFUNCTION("""COMPUTED_VALUE"""),"")</f>
        <v/>
      </c>
      <c r="T385" s="1" t="str">
        <f ca="1">IFERROR(__xludf.DUMMYFUNCTION("""COMPUTED_VALUE"""),"")</f>
        <v/>
      </c>
      <c r="U385" s="1" t="str">
        <f ca="1">IFERROR(__xludf.DUMMYFUNCTION("""COMPUTED_VALUE"""),"")</f>
        <v/>
      </c>
      <c r="V385" s="1" t="str">
        <f ca="1">IFERROR(__xludf.DUMMYFUNCTION("""COMPUTED_VALUE"""),"")</f>
        <v/>
      </c>
      <c r="W385" s="1" t="str">
        <f ca="1">IFERROR(__xludf.DUMMYFUNCTION("""COMPUTED_VALUE"""),"")</f>
        <v/>
      </c>
      <c r="X385" s="1" t="str">
        <f ca="1">IFERROR(__xludf.DUMMYFUNCTION("""COMPUTED_VALUE"""),"")</f>
        <v/>
      </c>
      <c r="Y385" s="1" t="str">
        <f ca="1">IFERROR(__xludf.DUMMYFUNCTION("""COMPUTED_VALUE"""),"")</f>
        <v/>
      </c>
      <c r="Z385" s="1" t="str">
        <f ca="1">IFERROR(__xludf.DUMMYFUNCTION("""COMPUTED_VALUE"""),"")</f>
        <v/>
      </c>
      <c r="AA385" s="1" t="str">
        <f ca="1">IFERROR(__xludf.DUMMYFUNCTION("""COMPUTED_VALUE"""),"")</f>
        <v/>
      </c>
      <c r="AB385" s="1" t="str">
        <f ca="1">IFERROR(__xludf.DUMMYFUNCTION("""COMPUTED_VALUE"""),"")</f>
        <v/>
      </c>
      <c r="AC385" s="1" t="str">
        <f ca="1">IFERROR(__xludf.DUMMYFUNCTION("""COMPUTED_VALUE"""),"")</f>
        <v/>
      </c>
      <c r="AD385" s="1" t="str">
        <f ca="1">IFERROR(__xludf.DUMMYFUNCTION("""COMPUTED_VALUE"""),"")</f>
        <v/>
      </c>
      <c r="AE385" s="1" t="str">
        <f ca="1">IFERROR(__xludf.DUMMYFUNCTION("""COMPUTED_VALUE"""),"")</f>
        <v/>
      </c>
      <c r="AF385" s="1" t="str">
        <f ca="1">IFERROR(__xludf.DUMMYFUNCTION("""COMPUTED_VALUE"""),"")</f>
        <v/>
      </c>
      <c r="AG385" s="1" t="str">
        <f ca="1">IFERROR(__xludf.DUMMYFUNCTION("""COMPUTED_VALUE"""),"")</f>
        <v/>
      </c>
      <c r="AH385" s="1" t="str">
        <f ca="1">IFERROR(__xludf.DUMMYFUNCTION("""COMPUTED_VALUE"""),"")</f>
        <v/>
      </c>
      <c r="AI385" s="1" t="str">
        <f ca="1">IFERROR(__xludf.DUMMYFUNCTION("""COMPUTED_VALUE"""),"")</f>
        <v/>
      </c>
      <c r="AJ385" s="1" t="str">
        <f ca="1">IFERROR(__xludf.DUMMYFUNCTION("""COMPUTED_VALUE"""),"")</f>
        <v/>
      </c>
      <c r="AK385" s="1" t="str">
        <f ca="1">IFERROR(__xludf.DUMMYFUNCTION("""COMPUTED_VALUE"""),"")</f>
        <v/>
      </c>
      <c r="AL385" s="1" t="str">
        <f ca="1">IFERROR(__xludf.DUMMYFUNCTION("""COMPUTED_VALUE"""),"")</f>
        <v/>
      </c>
      <c r="AM385" s="1" t="str">
        <f ca="1">IFERROR(__xludf.DUMMYFUNCTION("""COMPUTED_VALUE"""),"")</f>
        <v/>
      </c>
      <c r="AN385" s="1" t="str">
        <f ca="1">IFERROR(__xludf.DUMMYFUNCTION("""COMPUTED_VALUE"""),"")</f>
        <v/>
      </c>
      <c r="AO385" s="1" t="str">
        <f ca="1">IFERROR(__xludf.DUMMYFUNCTION("""COMPUTED_VALUE"""),"")</f>
        <v/>
      </c>
      <c r="AP385" s="1" t="str">
        <f ca="1">IFERROR(__xludf.DUMMYFUNCTION("""COMPUTED_VALUE"""),"")</f>
        <v/>
      </c>
      <c r="AQ385" s="1" t="str">
        <f ca="1">IFERROR(__xludf.DUMMYFUNCTION("""COMPUTED_VALUE"""),"")</f>
        <v/>
      </c>
      <c r="AR385" s="1" t="str">
        <f ca="1">IFERROR(__xludf.DUMMYFUNCTION("""COMPUTED_VALUE"""),"")</f>
        <v/>
      </c>
      <c r="AS385" s="1" t="str">
        <f ca="1">IFERROR(__xludf.DUMMYFUNCTION("""COMPUTED_VALUE"""),"")</f>
        <v/>
      </c>
      <c r="AT385" s="1" t="str">
        <f ca="1">IFERROR(__xludf.DUMMYFUNCTION("""COMPUTED_VALUE"""),"")</f>
        <v/>
      </c>
      <c r="AU385" s="1" t="str">
        <f ca="1">IFERROR(__xludf.DUMMYFUNCTION("""COMPUTED_VALUE"""),"")</f>
        <v/>
      </c>
      <c r="AV385" s="1" t="str">
        <f ca="1">IFERROR(__xludf.DUMMYFUNCTION("""COMPUTED_VALUE"""),"")</f>
        <v/>
      </c>
      <c r="AW385" s="1" t="str">
        <f ca="1">IFERROR(__xludf.DUMMYFUNCTION("""COMPUTED_VALUE"""),"")</f>
        <v/>
      </c>
      <c r="AX385" s="1" t="str">
        <f ca="1">IFERROR(__xludf.DUMMYFUNCTION("""COMPUTED_VALUE"""),"")</f>
        <v/>
      </c>
      <c r="AY385" s="1" t="str">
        <f ca="1">IFERROR(__xludf.DUMMYFUNCTION("""COMPUTED_VALUE"""),"")</f>
        <v/>
      </c>
      <c r="AZ385" s="1" t="str">
        <f ca="1">IFERROR(__xludf.DUMMYFUNCTION("""COMPUTED_VALUE"""),"")</f>
        <v/>
      </c>
      <c r="BA385" s="1" t="str">
        <f ca="1">IFERROR(__xludf.DUMMYFUNCTION("""COMPUTED_VALUE"""),"")</f>
        <v/>
      </c>
      <c r="BB385" s="1" t="str">
        <f ca="1">IFERROR(__xludf.DUMMYFUNCTION("""COMPUTED_VALUE"""),"")</f>
        <v/>
      </c>
      <c r="BC385" s="1" t="str">
        <f ca="1">IFERROR(__xludf.DUMMYFUNCTION("""COMPUTED_VALUE"""),"")</f>
        <v/>
      </c>
      <c r="BD385" s="1" t="str">
        <f ca="1">IFERROR(__xludf.DUMMYFUNCTION("""COMPUTED_VALUE"""),"")</f>
        <v/>
      </c>
    </row>
    <row r="386" spans="1:56" ht="13">
      <c r="A386" s="8" t="str">
        <f ca="1">IFERROR(__xludf.DUMMYFUNCTION("""COMPUTED_VALUE"""),"")</f>
        <v/>
      </c>
      <c r="B386" s="1" t="str">
        <f ca="1">IFERROR(__xludf.DUMMYFUNCTION("""COMPUTED_VALUE"""),"")</f>
        <v/>
      </c>
      <c r="C386" s="3" t="str">
        <f ca="1">IFERROR(__xludf.DUMMYFUNCTION("""COMPUTED_VALUE"""),"")</f>
        <v/>
      </c>
      <c r="D386" s="1" t="str">
        <f ca="1">IFERROR(__xludf.DUMMYFUNCTION("""COMPUTED_VALUE"""),"")</f>
        <v/>
      </c>
      <c r="E386" s="1" t="str">
        <f ca="1">IFERROR(__xludf.DUMMYFUNCTION("""COMPUTED_VALUE"""),"")</f>
        <v/>
      </c>
      <c r="F386" s="1" t="str">
        <f ca="1">IFERROR(__xludf.DUMMYFUNCTION("""COMPUTED_VALUE"""),"")</f>
        <v/>
      </c>
      <c r="G386" s="1" t="str">
        <f ca="1">IFERROR(__xludf.DUMMYFUNCTION("""COMPUTED_VALUE"""),"")</f>
        <v/>
      </c>
      <c r="H386" s="1" t="str">
        <f ca="1">IFERROR(__xludf.DUMMYFUNCTION("""COMPUTED_VALUE"""),"")</f>
        <v/>
      </c>
      <c r="I386" s="1" t="str">
        <f ca="1">IFERROR(__xludf.DUMMYFUNCTION("""COMPUTED_VALUE"""),"")</f>
        <v/>
      </c>
      <c r="J386" s="1" t="str">
        <f ca="1">IFERROR(__xludf.DUMMYFUNCTION("""COMPUTED_VALUE"""),"")</f>
        <v/>
      </c>
      <c r="K386" s="1" t="str">
        <f ca="1">IFERROR(__xludf.DUMMYFUNCTION("""COMPUTED_VALUE"""),"")</f>
        <v/>
      </c>
      <c r="L386" s="1" t="str">
        <f ca="1">IFERROR(__xludf.DUMMYFUNCTION("""COMPUTED_VALUE"""),"")</f>
        <v/>
      </c>
      <c r="M386" s="1" t="str">
        <f ca="1">IFERROR(__xludf.DUMMYFUNCTION("""COMPUTED_VALUE"""),"")</f>
        <v/>
      </c>
      <c r="N386" s="1" t="str">
        <f ca="1">IFERROR(__xludf.DUMMYFUNCTION("""COMPUTED_VALUE"""),"")</f>
        <v/>
      </c>
      <c r="O386" s="1" t="str">
        <f ca="1">IFERROR(__xludf.DUMMYFUNCTION("""COMPUTED_VALUE"""),"")</f>
        <v/>
      </c>
      <c r="P386" s="1" t="str">
        <f ca="1">IFERROR(__xludf.DUMMYFUNCTION("""COMPUTED_VALUE"""),"")</f>
        <v/>
      </c>
      <c r="Q386" s="1" t="str">
        <f ca="1">IFERROR(__xludf.DUMMYFUNCTION("""COMPUTED_VALUE"""),"")</f>
        <v/>
      </c>
      <c r="R386" s="1" t="str">
        <f ca="1">IFERROR(__xludf.DUMMYFUNCTION("""COMPUTED_VALUE"""),"")</f>
        <v/>
      </c>
      <c r="S386" s="1" t="str">
        <f ca="1">IFERROR(__xludf.DUMMYFUNCTION("""COMPUTED_VALUE"""),"")</f>
        <v/>
      </c>
      <c r="T386" s="1" t="str">
        <f ca="1">IFERROR(__xludf.DUMMYFUNCTION("""COMPUTED_VALUE"""),"")</f>
        <v/>
      </c>
      <c r="U386" s="1" t="str">
        <f ca="1">IFERROR(__xludf.DUMMYFUNCTION("""COMPUTED_VALUE"""),"")</f>
        <v/>
      </c>
      <c r="V386" s="1" t="str">
        <f ca="1">IFERROR(__xludf.DUMMYFUNCTION("""COMPUTED_VALUE"""),"")</f>
        <v/>
      </c>
      <c r="W386" s="1" t="str">
        <f ca="1">IFERROR(__xludf.DUMMYFUNCTION("""COMPUTED_VALUE"""),"")</f>
        <v/>
      </c>
      <c r="X386" s="1" t="str">
        <f ca="1">IFERROR(__xludf.DUMMYFUNCTION("""COMPUTED_VALUE"""),"")</f>
        <v/>
      </c>
      <c r="Y386" s="1" t="str">
        <f ca="1">IFERROR(__xludf.DUMMYFUNCTION("""COMPUTED_VALUE"""),"")</f>
        <v/>
      </c>
      <c r="Z386" s="1" t="str">
        <f ca="1">IFERROR(__xludf.DUMMYFUNCTION("""COMPUTED_VALUE"""),"")</f>
        <v/>
      </c>
      <c r="AA386" s="1" t="str">
        <f ca="1">IFERROR(__xludf.DUMMYFUNCTION("""COMPUTED_VALUE"""),"")</f>
        <v/>
      </c>
      <c r="AB386" s="1" t="str">
        <f ca="1">IFERROR(__xludf.DUMMYFUNCTION("""COMPUTED_VALUE"""),"")</f>
        <v/>
      </c>
      <c r="AC386" s="1" t="str">
        <f ca="1">IFERROR(__xludf.DUMMYFUNCTION("""COMPUTED_VALUE"""),"")</f>
        <v/>
      </c>
      <c r="AD386" s="1" t="str">
        <f ca="1">IFERROR(__xludf.DUMMYFUNCTION("""COMPUTED_VALUE"""),"")</f>
        <v/>
      </c>
      <c r="AE386" s="1" t="str">
        <f ca="1">IFERROR(__xludf.DUMMYFUNCTION("""COMPUTED_VALUE"""),"")</f>
        <v/>
      </c>
      <c r="AF386" s="1" t="str">
        <f ca="1">IFERROR(__xludf.DUMMYFUNCTION("""COMPUTED_VALUE"""),"")</f>
        <v/>
      </c>
      <c r="AG386" s="1" t="str">
        <f ca="1">IFERROR(__xludf.DUMMYFUNCTION("""COMPUTED_VALUE"""),"")</f>
        <v/>
      </c>
      <c r="AH386" s="1" t="str">
        <f ca="1">IFERROR(__xludf.DUMMYFUNCTION("""COMPUTED_VALUE"""),"")</f>
        <v/>
      </c>
      <c r="AI386" s="1" t="str">
        <f ca="1">IFERROR(__xludf.DUMMYFUNCTION("""COMPUTED_VALUE"""),"")</f>
        <v/>
      </c>
      <c r="AJ386" s="1" t="str">
        <f ca="1">IFERROR(__xludf.DUMMYFUNCTION("""COMPUTED_VALUE"""),"")</f>
        <v/>
      </c>
      <c r="AK386" s="1" t="str">
        <f ca="1">IFERROR(__xludf.DUMMYFUNCTION("""COMPUTED_VALUE"""),"")</f>
        <v/>
      </c>
      <c r="AL386" s="1" t="str">
        <f ca="1">IFERROR(__xludf.DUMMYFUNCTION("""COMPUTED_VALUE"""),"")</f>
        <v/>
      </c>
      <c r="AM386" s="1" t="str">
        <f ca="1">IFERROR(__xludf.DUMMYFUNCTION("""COMPUTED_VALUE"""),"")</f>
        <v/>
      </c>
      <c r="AN386" s="1" t="str">
        <f ca="1">IFERROR(__xludf.DUMMYFUNCTION("""COMPUTED_VALUE"""),"")</f>
        <v/>
      </c>
      <c r="AO386" s="1" t="str">
        <f ca="1">IFERROR(__xludf.DUMMYFUNCTION("""COMPUTED_VALUE"""),"")</f>
        <v/>
      </c>
      <c r="AP386" s="1" t="str">
        <f ca="1">IFERROR(__xludf.DUMMYFUNCTION("""COMPUTED_VALUE"""),"")</f>
        <v/>
      </c>
      <c r="AQ386" s="1" t="str">
        <f ca="1">IFERROR(__xludf.DUMMYFUNCTION("""COMPUTED_VALUE"""),"")</f>
        <v/>
      </c>
      <c r="AR386" s="1" t="str">
        <f ca="1">IFERROR(__xludf.DUMMYFUNCTION("""COMPUTED_VALUE"""),"")</f>
        <v/>
      </c>
      <c r="AS386" s="1" t="str">
        <f ca="1">IFERROR(__xludf.DUMMYFUNCTION("""COMPUTED_VALUE"""),"")</f>
        <v/>
      </c>
      <c r="AT386" s="1" t="str">
        <f ca="1">IFERROR(__xludf.DUMMYFUNCTION("""COMPUTED_VALUE"""),"")</f>
        <v/>
      </c>
      <c r="AU386" s="1" t="str">
        <f ca="1">IFERROR(__xludf.DUMMYFUNCTION("""COMPUTED_VALUE"""),"")</f>
        <v/>
      </c>
      <c r="AV386" s="1" t="str">
        <f ca="1">IFERROR(__xludf.DUMMYFUNCTION("""COMPUTED_VALUE"""),"")</f>
        <v/>
      </c>
      <c r="AW386" s="1" t="str">
        <f ca="1">IFERROR(__xludf.DUMMYFUNCTION("""COMPUTED_VALUE"""),"")</f>
        <v/>
      </c>
      <c r="AX386" s="1" t="str">
        <f ca="1">IFERROR(__xludf.DUMMYFUNCTION("""COMPUTED_VALUE"""),"")</f>
        <v/>
      </c>
      <c r="AY386" s="1" t="str">
        <f ca="1">IFERROR(__xludf.DUMMYFUNCTION("""COMPUTED_VALUE"""),"")</f>
        <v/>
      </c>
      <c r="AZ386" s="1" t="str">
        <f ca="1">IFERROR(__xludf.DUMMYFUNCTION("""COMPUTED_VALUE"""),"")</f>
        <v/>
      </c>
      <c r="BA386" s="1" t="str">
        <f ca="1">IFERROR(__xludf.DUMMYFUNCTION("""COMPUTED_VALUE"""),"")</f>
        <v/>
      </c>
      <c r="BB386" s="1" t="str">
        <f ca="1">IFERROR(__xludf.DUMMYFUNCTION("""COMPUTED_VALUE"""),"")</f>
        <v/>
      </c>
      <c r="BC386" s="1" t="str">
        <f ca="1">IFERROR(__xludf.DUMMYFUNCTION("""COMPUTED_VALUE"""),"")</f>
        <v/>
      </c>
      <c r="BD386" s="1" t="str">
        <f ca="1">IFERROR(__xludf.DUMMYFUNCTION("""COMPUTED_VALUE"""),"")</f>
        <v/>
      </c>
    </row>
    <row r="387" spans="1:56" ht="13">
      <c r="A387" s="8" t="str">
        <f ca="1">IFERROR(__xludf.DUMMYFUNCTION("""COMPUTED_VALUE"""),"")</f>
        <v/>
      </c>
      <c r="B387" s="1" t="str">
        <f ca="1">IFERROR(__xludf.DUMMYFUNCTION("""COMPUTED_VALUE"""),"")</f>
        <v/>
      </c>
      <c r="C387" s="3" t="str">
        <f ca="1">IFERROR(__xludf.DUMMYFUNCTION("""COMPUTED_VALUE"""),"")</f>
        <v/>
      </c>
      <c r="D387" s="1" t="str">
        <f ca="1">IFERROR(__xludf.DUMMYFUNCTION("""COMPUTED_VALUE"""),"")</f>
        <v/>
      </c>
      <c r="E387" s="1" t="str">
        <f ca="1">IFERROR(__xludf.DUMMYFUNCTION("""COMPUTED_VALUE"""),"")</f>
        <v/>
      </c>
      <c r="F387" s="1" t="str">
        <f ca="1">IFERROR(__xludf.DUMMYFUNCTION("""COMPUTED_VALUE"""),"")</f>
        <v/>
      </c>
      <c r="G387" s="1" t="str">
        <f ca="1">IFERROR(__xludf.DUMMYFUNCTION("""COMPUTED_VALUE"""),"")</f>
        <v/>
      </c>
      <c r="H387" s="1" t="str">
        <f ca="1">IFERROR(__xludf.DUMMYFUNCTION("""COMPUTED_VALUE"""),"")</f>
        <v/>
      </c>
      <c r="I387" s="1" t="str">
        <f ca="1">IFERROR(__xludf.DUMMYFUNCTION("""COMPUTED_VALUE"""),"")</f>
        <v/>
      </c>
      <c r="J387" s="1" t="str">
        <f ca="1">IFERROR(__xludf.DUMMYFUNCTION("""COMPUTED_VALUE"""),"")</f>
        <v/>
      </c>
      <c r="K387" s="1" t="str">
        <f ca="1">IFERROR(__xludf.DUMMYFUNCTION("""COMPUTED_VALUE"""),"")</f>
        <v/>
      </c>
      <c r="L387" s="1" t="str">
        <f ca="1">IFERROR(__xludf.DUMMYFUNCTION("""COMPUTED_VALUE"""),"")</f>
        <v/>
      </c>
      <c r="M387" s="1" t="str">
        <f ca="1">IFERROR(__xludf.DUMMYFUNCTION("""COMPUTED_VALUE"""),"")</f>
        <v/>
      </c>
      <c r="N387" s="1" t="str">
        <f ca="1">IFERROR(__xludf.DUMMYFUNCTION("""COMPUTED_VALUE"""),"")</f>
        <v/>
      </c>
      <c r="O387" s="1" t="str">
        <f ca="1">IFERROR(__xludf.DUMMYFUNCTION("""COMPUTED_VALUE"""),"")</f>
        <v/>
      </c>
      <c r="P387" s="1" t="str">
        <f ca="1">IFERROR(__xludf.DUMMYFUNCTION("""COMPUTED_VALUE"""),"")</f>
        <v/>
      </c>
      <c r="Q387" s="1" t="str">
        <f ca="1">IFERROR(__xludf.DUMMYFUNCTION("""COMPUTED_VALUE"""),"")</f>
        <v/>
      </c>
      <c r="R387" s="1" t="str">
        <f ca="1">IFERROR(__xludf.DUMMYFUNCTION("""COMPUTED_VALUE"""),"")</f>
        <v/>
      </c>
      <c r="S387" s="1" t="str">
        <f ca="1">IFERROR(__xludf.DUMMYFUNCTION("""COMPUTED_VALUE"""),"")</f>
        <v/>
      </c>
      <c r="T387" s="1" t="str">
        <f ca="1">IFERROR(__xludf.DUMMYFUNCTION("""COMPUTED_VALUE"""),"")</f>
        <v/>
      </c>
      <c r="U387" s="1" t="str">
        <f ca="1">IFERROR(__xludf.DUMMYFUNCTION("""COMPUTED_VALUE"""),"")</f>
        <v/>
      </c>
      <c r="V387" s="1" t="str">
        <f ca="1">IFERROR(__xludf.DUMMYFUNCTION("""COMPUTED_VALUE"""),"")</f>
        <v/>
      </c>
      <c r="W387" s="1" t="str">
        <f ca="1">IFERROR(__xludf.DUMMYFUNCTION("""COMPUTED_VALUE"""),"")</f>
        <v/>
      </c>
      <c r="X387" s="1" t="str">
        <f ca="1">IFERROR(__xludf.DUMMYFUNCTION("""COMPUTED_VALUE"""),"")</f>
        <v/>
      </c>
      <c r="Y387" s="1" t="str">
        <f ca="1">IFERROR(__xludf.DUMMYFUNCTION("""COMPUTED_VALUE"""),"")</f>
        <v/>
      </c>
      <c r="Z387" s="1" t="str">
        <f ca="1">IFERROR(__xludf.DUMMYFUNCTION("""COMPUTED_VALUE"""),"")</f>
        <v/>
      </c>
      <c r="AA387" s="1" t="str">
        <f ca="1">IFERROR(__xludf.DUMMYFUNCTION("""COMPUTED_VALUE"""),"")</f>
        <v/>
      </c>
      <c r="AB387" s="1" t="str">
        <f ca="1">IFERROR(__xludf.DUMMYFUNCTION("""COMPUTED_VALUE"""),"")</f>
        <v/>
      </c>
      <c r="AC387" s="1" t="str">
        <f ca="1">IFERROR(__xludf.DUMMYFUNCTION("""COMPUTED_VALUE"""),"")</f>
        <v/>
      </c>
      <c r="AD387" s="1" t="str">
        <f ca="1">IFERROR(__xludf.DUMMYFUNCTION("""COMPUTED_VALUE"""),"")</f>
        <v/>
      </c>
      <c r="AE387" s="1" t="str">
        <f ca="1">IFERROR(__xludf.DUMMYFUNCTION("""COMPUTED_VALUE"""),"")</f>
        <v/>
      </c>
      <c r="AF387" s="1" t="str">
        <f ca="1">IFERROR(__xludf.DUMMYFUNCTION("""COMPUTED_VALUE"""),"")</f>
        <v/>
      </c>
      <c r="AG387" s="1" t="str">
        <f ca="1">IFERROR(__xludf.DUMMYFUNCTION("""COMPUTED_VALUE"""),"")</f>
        <v/>
      </c>
      <c r="AH387" s="1" t="str">
        <f ca="1">IFERROR(__xludf.DUMMYFUNCTION("""COMPUTED_VALUE"""),"")</f>
        <v/>
      </c>
      <c r="AI387" s="1" t="str">
        <f ca="1">IFERROR(__xludf.DUMMYFUNCTION("""COMPUTED_VALUE"""),"")</f>
        <v/>
      </c>
      <c r="AJ387" s="1" t="str">
        <f ca="1">IFERROR(__xludf.DUMMYFUNCTION("""COMPUTED_VALUE"""),"")</f>
        <v/>
      </c>
      <c r="AK387" s="1" t="str">
        <f ca="1">IFERROR(__xludf.DUMMYFUNCTION("""COMPUTED_VALUE"""),"")</f>
        <v/>
      </c>
      <c r="AL387" s="1" t="str">
        <f ca="1">IFERROR(__xludf.DUMMYFUNCTION("""COMPUTED_VALUE"""),"")</f>
        <v/>
      </c>
      <c r="AM387" s="1" t="str">
        <f ca="1">IFERROR(__xludf.DUMMYFUNCTION("""COMPUTED_VALUE"""),"")</f>
        <v/>
      </c>
      <c r="AN387" s="1" t="str">
        <f ca="1">IFERROR(__xludf.DUMMYFUNCTION("""COMPUTED_VALUE"""),"")</f>
        <v/>
      </c>
      <c r="AO387" s="1" t="str">
        <f ca="1">IFERROR(__xludf.DUMMYFUNCTION("""COMPUTED_VALUE"""),"")</f>
        <v/>
      </c>
      <c r="AP387" s="1" t="str">
        <f ca="1">IFERROR(__xludf.DUMMYFUNCTION("""COMPUTED_VALUE"""),"")</f>
        <v/>
      </c>
      <c r="AQ387" s="1" t="str">
        <f ca="1">IFERROR(__xludf.DUMMYFUNCTION("""COMPUTED_VALUE"""),"")</f>
        <v/>
      </c>
      <c r="AR387" s="1" t="str">
        <f ca="1">IFERROR(__xludf.DUMMYFUNCTION("""COMPUTED_VALUE"""),"")</f>
        <v/>
      </c>
      <c r="AS387" s="1" t="str">
        <f ca="1">IFERROR(__xludf.DUMMYFUNCTION("""COMPUTED_VALUE"""),"")</f>
        <v/>
      </c>
      <c r="AT387" s="1" t="str">
        <f ca="1">IFERROR(__xludf.DUMMYFUNCTION("""COMPUTED_VALUE"""),"")</f>
        <v/>
      </c>
      <c r="AU387" s="1" t="str">
        <f ca="1">IFERROR(__xludf.DUMMYFUNCTION("""COMPUTED_VALUE"""),"")</f>
        <v/>
      </c>
      <c r="AV387" s="1" t="str">
        <f ca="1">IFERROR(__xludf.DUMMYFUNCTION("""COMPUTED_VALUE"""),"")</f>
        <v/>
      </c>
      <c r="AW387" s="1" t="str">
        <f ca="1">IFERROR(__xludf.DUMMYFUNCTION("""COMPUTED_VALUE"""),"")</f>
        <v/>
      </c>
      <c r="AX387" s="1" t="str">
        <f ca="1">IFERROR(__xludf.DUMMYFUNCTION("""COMPUTED_VALUE"""),"")</f>
        <v/>
      </c>
      <c r="AY387" s="1" t="str">
        <f ca="1">IFERROR(__xludf.DUMMYFUNCTION("""COMPUTED_VALUE"""),"")</f>
        <v/>
      </c>
      <c r="AZ387" s="1" t="str">
        <f ca="1">IFERROR(__xludf.DUMMYFUNCTION("""COMPUTED_VALUE"""),"")</f>
        <v/>
      </c>
      <c r="BA387" s="1" t="str">
        <f ca="1">IFERROR(__xludf.DUMMYFUNCTION("""COMPUTED_VALUE"""),"")</f>
        <v/>
      </c>
      <c r="BB387" s="1" t="str">
        <f ca="1">IFERROR(__xludf.DUMMYFUNCTION("""COMPUTED_VALUE"""),"")</f>
        <v/>
      </c>
      <c r="BC387" s="1" t="str">
        <f ca="1">IFERROR(__xludf.DUMMYFUNCTION("""COMPUTED_VALUE"""),"")</f>
        <v/>
      </c>
      <c r="BD387" s="1" t="str">
        <f ca="1">IFERROR(__xludf.DUMMYFUNCTION("""COMPUTED_VALUE"""),"")</f>
        <v/>
      </c>
    </row>
    <row r="388" spans="1:56" ht="13">
      <c r="A388" s="8" t="str">
        <f ca="1">IFERROR(__xludf.DUMMYFUNCTION("""COMPUTED_VALUE"""),"")</f>
        <v/>
      </c>
      <c r="B388" s="1" t="str">
        <f ca="1">IFERROR(__xludf.DUMMYFUNCTION("""COMPUTED_VALUE"""),"")</f>
        <v/>
      </c>
      <c r="C388" s="3" t="str">
        <f ca="1">IFERROR(__xludf.DUMMYFUNCTION("""COMPUTED_VALUE"""),"")</f>
        <v/>
      </c>
      <c r="D388" s="1" t="str">
        <f ca="1">IFERROR(__xludf.DUMMYFUNCTION("""COMPUTED_VALUE"""),"")</f>
        <v/>
      </c>
      <c r="E388" s="1" t="str">
        <f ca="1">IFERROR(__xludf.DUMMYFUNCTION("""COMPUTED_VALUE"""),"")</f>
        <v/>
      </c>
      <c r="F388" s="1" t="str">
        <f ca="1">IFERROR(__xludf.DUMMYFUNCTION("""COMPUTED_VALUE"""),"")</f>
        <v/>
      </c>
      <c r="G388" s="1" t="str">
        <f ca="1">IFERROR(__xludf.DUMMYFUNCTION("""COMPUTED_VALUE"""),"")</f>
        <v/>
      </c>
      <c r="H388" s="1" t="str">
        <f ca="1">IFERROR(__xludf.DUMMYFUNCTION("""COMPUTED_VALUE"""),"")</f>
        <v/>
      </c>
      <c r="I388" s="1" t="str">
        <f ca="1">IFERROR(__xludf.DUMMYFUNCTION("""COMPUTED_VALUE"""),"")</f>
        <v/>
      </c>
      <c r="J388" s="1" t="str">
        <f ca="1">IFERROR(__xludf.DUMMYFUNCTION("""COMPUTED_VALUE"""),"")</f>
        <v/>
      </c>
      <c r="K388" s="1" t="str">
        <f ca="1">IFERROR(__xludf.DUMMYFUNCTION("""COMPUTED_VALUE"""),"")</f>
        <v/>
      </c>
      <c r="L388" s="1" t="str">
        <f ca="1">IFERROR(__xludf.DUMMYFUNCTION("""COMPUTED_VALUE"""),"")</f>
        <v/>
      </c>
      <c r="M388" s="1" t="str">
        <f ca="1">IFERROR(__xludf.DUMMYFUNCTION("""COMPUTED_VALUE"""),"")</f>
        <v/>
      </c>
      <c r="N388" s="1" t="str">
        <f ca="1">IFERROR(__xludf.DUMMYFUNCTION("""COMPUTED_VALUE"""),"")</f>
        <v/>
      </c>
      <c r="O388" s="1" t="str">
        <f ca="1">IFERROR(__xludf.DUMMYFUNCTION("""COMPUTED_VALUE"""),"")</f>
        <v/>
      </c>
      <c r="P388" s="1" t="str">
        <f ca="1">IFERROR(__xludf.DUMMYFUNCTION("""COMPUTED_VALUE"""),"")</f>
        <v/>
      </c>
      <c r="Q388" s="1" t="str">
        <f ca="1">IFERROR(__xludf.DUMMYFUNCTION("""COMPUTED_VALUE"""),"")</f>
        <v/>
      </c>
      <c r="R388" s="1" t="str">
        <f ca="1">IFERROR(__xludf.DUMMYFUNCTION("""COMPUTED_VALUE"""),"")</f>
        <v/>
      </c>
      <c r="S388" s="1" t="str">
        <f ca="1">IFERROR(__xludf.DUMMYFUNCTION("""COMPUTED_VALUE"""),"")</f>
        <v/>
      </c>
      <c r="T388" s="1" t="str">
        <f ca="1">IFERROR(__xludf.DUMMYFUNCTION("""COMPUTED_VALUE"""),"")</f>
        <v/>
      </c>
      <c r="U388" s="1" t="str">
        <f ca="1">IFERROR(__xludf.DUMMYFUNCTION("""COMPUTED_VALUE"""),"")</f>
        <v/>
      </c>
      <c r="V388" s="1" t="str">
        <f ca="1">IFERROR(__xludf.DUMMYFUNCTION("""COMPUTED_VALUE"""),"")</f>
        <v/>
      </c>
      <c r="W388" s="1" t="str">
        <f ca="1">IFERROR(__xludf.DUMMYFUNCTION("""COMPUTED_VALUE"""),"")</f>
        <v/>
      </c>
      <c r="X388" s="1" t="str">
        <f ca="1">IFERROR(__xludf.DUMMYFUNCTION("""COMPUTED_VALUE"""),"")</f>
        <v/>
      </c>
      <c r="Y388" s="1" t="str">
        <f ca="1">IFERROR(__xludf.DUMMYFUNCTION("""COMPUTED_VALUE"""),"")</f>
        <v/>
      </c>
      <c r="Z388" s="1" t="str">
        <f ca="1">IFERROR(__xludf.DUMMYFUNCTION("""COMPUTED_VALUE"""),"")</f>
        <v/>
      </c>
      <c r="AA388" s="1" t="str">
        <f ca="1">IFERROR(__xludf.DUMMYFUNCTION("""COMPUTED_VALUE"""),"")</f>
        <v/>
      </c>
      <c r="AB388" s="1" t="str">
        <f ca="1">IFERROR(__xludf.DUMMYFUNCTION("""COMPUTED_VALUE"""),"")</f>
        <v/>
      </c>
      <c r="AC388" s="1" t="str">
        <f ca="1">IFERROR(__xludf.DUMMYFUNCTION("""COMPUTED_VALUE"""),"")</f>
        <v/>
      </c>
      <c r="AD388" s="1" t="str">
        <f ca="1">IFERROR(__xludf.DUMMYFUNCTION("""COMPUTED_VALUE"""),"")</f>
        <v/>
      </c>
      <c r="AE388" s="1" t="str">
        <f ca="1">IFERROR(__xludf.DUMMYFUNCTION("""COMPUTED_VALUE"""),"")</f>
        <v/>
      </c>
      <c r="AF388" s="1" t="str">
        <f ca="1">IFERROR(__xludf.DUMMYFUNCTION("""COMPUTED_VALUE"""),"")</f>
        <v/>
      </c>
      <c r="AG388" s="1" t="str">
        <f ca="1">IFERROR(__xludf.DUMMYFUNCTION("""COMPUTED_VALUE"""),"")</f>
        <v/>
      </c>
      <c r="AH388" s="1" t="str">
        <f ca="1">IFERROR(__xludf.DUMMYFUNCTION("""COMPUTED_VALUE"""),"")</f>
        <v/>
      </c>
      <c r="AI388" s="1" t="str">
        <f ca="1">IFERROR(__xludf.DUMMYFUNCTION("""COMPUTED_VALUE"""),"")</f>
        <v/>
      </c>
      <c r="AJ388" s="1" t="str">
        <f ca="1">IFERROR(__xludf.DUMMYFUNCTION("""COMPUTED_VALUE"""),"")</f>
        <v/>
      </c>
      <c r="AK388" s="1" t="str">
        <f ca="1">IFERROR(__xludf.DUMMYFUNCTION("""COMPUTED_VALUE"""),"")</f>
        <v/>
      </c>
      <c r="AL388" s="1" t="str">
        <f ca="1">IFERROR(__xludf.DUMMYFUNCTION("""COMPUTED_VALUE"""),"")</f>
        <v/>
      </c>
      <c r="AM388" s="1" t="str">
        <f ca="1">IFERROR(__xludf.DUMMYFUNCTION("""COMPUTED_VALUE"""),"")</f>
        <v/>
      </c>
      <c r="AN388" s="1" t="str">
        <f ca="1">IFERROR(__xludf.DUMMYFUNCTION("""COMPUTED_VALUE"""),"")</f>
        <v/>
      </c>
      <c r="AO388" s="1" t="str">
        <f ca="1">IFERROR(__xludf.DUMMYFUNCTION("""COMPUTED_VALUE"""),"")</f>
        <v/>
      </c>
      <c r="AP388" s="1" t="str">
        <f ca="1">IFERROR(__xludf.DUMMYFUNCTION("""COMPUTED_VALUE"""),"")</f>
        <v/>
      </c>
      <c r="AQ388" s="1" t="str">
        <f ca="1">IFERROR(__xludf.DUMMYFUNCTION("""COMPUTED_VALUE"""),"")</f>
        <v/>
      </c>
      <c r="AR388" s="1" t="str">
        <f ca="1">IFERROR(__xludf.DUMMYFUNCTION("""COMPUTED_VALUE"""),"")</f>
        <v/>
      </c>
      <c r="AS388" s="1" t="str">
        <f ca="1">IFERROR(__xludf.DUMMYFUNCTION("""COMPUTED_VALUE"""),"")</f>
        <v/>
      </c>
      <c r="AT388" s="1" t="str">
        <f ca="1">IFERROR(__xludf.DUMMYFUNCTION("""COMPUTED_VALUE"""),"")</f>
        <v/>
      </c>
      <c r="AU388" s="1" t="str">
        <f ca="1">IFERROR(__xludf.DUMMYFUNCTION("""COMPUTED_VALUE"""),"")</f>
        <v/>
      </c>
      <c r="AV388" s="1" t="str">
        <f ca="1">IFERROR(__xludf.DUMMYFUNCTION("""COMPUTED_VALUE"""),"")</f>
        <v/>
      </c>
      <c r="AW388" s="1" t="str">
        <f ca="1">IFERROR(__xludf.DUMMYFUNCTION("""COMPUTED_VALUE"""),"")</f>
        <v/>
      </c>
      <c r="AX388" s="1" t="str">
        <f ca="1">IFERROR(__xludf.DUMMYFUNCTION("""COMPUTED_VALUE"""),"")</f>
        <v/>
      </c>
      <c r="AY388" s="1" t="str">
        <f ca="1">IFERROR(__xludf.DUMMYFUNCTION("""COMPUTED_VALUE"""),"")</f>
        <v/>
      </c>
      <c r="AZ388" s="1" t="str">
        <f ca="1">IFERROR(__xludf.DUMMYFUNCTION("""COMPUTED_VALUE"""),"")</f>
        <v/>
      </c>
      <c r="BA388" s="1" t="str">
        <f ca="1">IFERROR(__xludf.DUMMYFUNCTION("""COMPUTED_VALUE"""),"")</f>
        <v/>
      </c>
      <c r="BB388" s="1" t="str">
        <f ca="1">IFERROR(__xludf.DUMMYFUNCTION("""COMPUTED_VALUE"""),"")</f>
        <v/>
      </c>
      <c r="BC388" s="1" t="str">
        <f ca="1">IFERROR(__xludf.DUMMYFUNCTION("""COMPUTED_VALUE"""),"")</f>
        <v/>
      </c>
      <c r="BD388" s="1" t="str">
        <f ca="1">IFERROR(__xludf.DUMMYFUNCTION("""COMPUTED_VALUE"""),"")</f>
        <v/>
      </c>
    </row>
    <row r="389" spans="1:56" ht="13">
      <c r="A389" s="8" t="str">
        <f ca="1">IFERROR(__xludf.DUMMYFUNCTION("""COMPUTED_VALUE"""),"")</f>
        <v/>
      </c>
      <c r="B389" s="1" t="str">
        <f ca="1">IFERROR(__xludf.DUMMYFUNCTION("""COMPUTED_VALUE"""),"")</f>
        <v/>
      </c>
      <c r="C389" s="3" t="str">
        <f ca="1">IFERROR(__xludf.DUMMYFUNCTION("""COMPUTED_VALUE"""),"")</f>
        <v/>
      </c>
      <c r="D389" s="1" t="str">
        <f ca="1">IFERROR(__xludf.DUMMYFUNCTION("""COMPUTED_VALUE"""),"")</f>
        <v/>
      </c>
      <c r="E389" s="1" t="str">
        <f ca="1">IFERROR(__xludf.DUMMYFUNCTION("""COMPUTED_VALUE"""),"")</f>
        <v/>
      </c>
      <c r="F389" s="1" t="str">
        <f ca="1">IFERROR(__xludf.DUMMYFUNCTION("""COMPUTED_VALUE"""),"")</f>
        <v/>
      </c>
      <c r="G389" s="1" t="str">
        <f ca="1">IFERROR(__xludf.DUMMYFUNCTION("""COMPUTED_VALUE"""),"")</f>
        <v/>
      </c>
      <c r="H389" s="1" t="str">
        <f ca="1">IFERROR(__xludf.DUMMYFUNCTION("""COMPUTED_VALUE"""),"")</f>
        <v/>
      </c>
      <c r="I389" s="1" t="str">
        <f ca="1">IFERROR(__xludf.DUMMYFUNCTION("""COMPUTED_VALUE"""),"")</f>
        <v/>
      </c>
      <c r="J389" s="1" t="str">
        <f ca="1">IFERROR(__xludf.DUMMYFUNCTION("""COMPUTED_VALUE"""),"")</f>
        <v/>
      </c>
      <c r="K389" s="1" t="str">
        <f ca="1">IFERROR(__xludf.DUMMYFUNCTION("""COMPUTED_VALUE"""),"")</f>
        <v/>
      </c>
      <c r="L389" s="1" t="str">
        <f ca="1">IFERROR(__xludf.DUMMYFUNCTION("""COMPUTED_VALUE"""),"")</f>
        <v/>
      </c>
      <c r="M389" s="1" t="str">
        <f ca="1">IFERROR(__xludf.DUMMYFUNCTION("""COMPUTED_VALUE"""),"")</f>
        <v/>
      </c>
      <c r="N389" s="1" t="str">
        <f ca="1">IFERROR(__xludf.DUMMYFUNCTION("""COMPUTED_VALUE"""),"")</f>
        <v/>
      </c>
      <c r="O389" s="1" t="str">
        <f ca="1">IFERROR(__xludf.DUMMYFUNCTION("""COMPUTED_VALUE"""),"")</f>
        <v/>
      </c>
      <c r="P389" s="1" t="str">
        <f ca="1">IFERROR(__xludf.DUMMYFUNCTION("""COMPUTED_VALUE"""),"")</f>
        <v/>
      </c>
      <c r="Q389" s="1" t="str">
        <f ca="1">IFERROR(__xludf.DUMMYFUNCTION("""COMPUTED_VALUE"""),"")</f>
        <v/>
      </c>
      <c r="R389" s="1" t="str">
        <f ca="1">IFERROR(__xludf.DUMMYFUNCTION("""COMPUTED_VALUE"""),"")</f>
        <v/>
      </c>
      <c r="S389" s="1" t="str">
        <f ca="1">IFERROR(__xludf.DUMMYFUNCTION("""COMPUTED_VALUE"""),"")</f>
        <v/>
      </c>
      <c r="T389" s="1" t="str">
        <f ca="1">IFERROR(__xludf.DUMMYFUNCTION("""COMPUTED_VALUE"""),"")</f>
        <v/>
      </c>
      <c r="U389" s="1" t="str">
        <f ca="1">IFERROR(__xludf.DUMMYFUNCTION("""COMPUTED_VALUE"""),"")</f>
        <v/>
      </c>
      <c r="V389" s="1" t="str">
        <f ca="1">IFERROR(__xludf.DUMMYFUNCTION("""COMPUTED_VALUE"""),"")</f>
        <v/>
      </c>
      <c r="W389" s="1" t="str">
        <f ca="1">IFERROR(__xludf.DUMMYFUNCTION("""COMPUTED_VALUE"""),"")</f>
        <v/>
      </c>
      <c r="X389" s="1" t="str">
        <f ca="1">IFERROR(__xludf.DUMMYFUNCTION("""COMPUTED_VALUE"""),"")</f>
        <v/>
      </c>
      <c r="Y389" s="1" t="str">
        <f ca="1">IFERROR(__xludf.DUMMYFUNCTION("""COMPUTED_VALUE"""),"")</f>
        <v/>
      </c>
      <c r="Z389" s="1" t="str">
        <f ca="1">IFERROR(__xludf.DUMMYFUNCTION("""COMPUTED_VALUE"""),"")</f>
        <v/>
      </c>
      <c r="AA389" s="1" t="str">
        <f ca="1">IFERROR(__xludf.DUMMYFUNCTION("""COMPUTED_VALUE"""),"")</f>
        <v/>
      </c>
      <c r="AB389" s="1" t="str">
        <f ca="1">IFERROR(__xludf.DUMMYFUNCTION("""COMPUTED_VALUE"""),"")</f>
        <v/>
      </c>
      <c r="AC389" s="1" t="str">
        <f ca="1">IFERROR(__xludf.DUMMYFUNCTION("""COMPUTED_VALUE"""),"")</f>
        <v/>
      </c>
      <c r="AD389" s="1" t="str">
        <f ca="1">IFERROR(__xludf.DUMMYFUNCTION("""COMPUTED_VALUE"""),"")</f>
        <v/>
      </c>
      <c r="AE389" s="1" t="str">
        <f ca="1">IFERROR(__xludf.DUMMYFUNCTION("""COMPUTED_VALUE"""),"")</f>
        <v/>
      </c>
      <c r="AF389" s="1" t="str">
        <f ca="1">IFERROR(__xludf.DUMMYFUNCTION("""COMPUTED_VALUE"""),"")</f>
        <v/>
      </c>
      <c r="AG389" s="1" t="str">
        <f ca="1">IFERROR(__xludf.DUMMYFUNCTION("""COMPUTED_VALUE"""),"")</f>
        <v/>
      </c>
      <c r="AH389" s="1" t="str">
        <f ca="1">IFERROR(__xludf.DUMMYFUNCTION("""COMPUTED_VALUE"""),"")</f>
        <v/>
      </c>
      <c r="AI389" s="1" t="str">
        <f ca="1">IFERROR(__xludf.DUMMYFUNCTION("""COMPUTED_VALUE"""),"")</f>
        <v/>
      </c>
      <c r="AJ389" s="1" t="str">
        <f ca="1">IFERROR(__xludf.DUMMYFUNCTION("""COMPUTED_VALUE"""),"")</f>
        <v/>
      </c>
      <c r="AK389" s="1" t="str">
        <f ca="1">IFERROR(__xludf.DUMMYFUNCTION("""COMPUTED_VALUE"""),"")</f>
        <v/>
      </c>
      <c r="AL389" s="1" t="str">
        <f ca="1">IFERROR(__xludf.DUMMYFUNCTION("""COMPUTED_VALUE"""),"")</f>
        <v/>
      </c>
      <c r="AM389" s="1" t="str">
        <f ca="1">IFERROR(__xludf.DUMMYFUNCTION("""COMPUTED_VALUE"""),"")</f>
        <v/>
      </c>
      <c r="AN389" s="1" t="str">
        <f ca="1">IFERROR(__xludf.DUMMYFUNCTION("""COMPUTED_VALUE"""),"")</f>
        <v/>
      </c>
      <c r="AO389" s="1" t="str">
        <f ca="1">IFERROR(__xludf.DUMMYFUNCTION("""COMPUTED_VALUE"""),"")</f>
        <v/>
      </c>
      <c r="AP389" s="1" t="str">
        <f ca="1">IFERROR(__xludf.DUMMYFUNCTION("""COMPUTED_VALUE"""),"")</f>
        <v/>
      </c>
      <c r="AQ389" s="1" t="str">
        <f ca="1">IFERROR(__xludf.DUMMYFUNCTION("""COMPUTED_VALUE"""),"")</f>
        <v/>
      </c>
      <c r="AR389" s="1" t="str">
        <f ca="1">IFERROR(__xludf.DUMMYFUNCTION("""COMPUTED_VALUE"""),"")</f>
        <v/>
      </c>
      <c r="AS389" s="1" t="str">
        <f ca="1">IFERROR(__xludf.DUMMYFUNCTION("""COMPUTED_VALUE"""),"")</f>
        <v/>
      </c>
      <c r="AT389" s="1" t="str">
        <f ca="1">IFERROR(__xludf.DUMMYFUNCTION("""COMPUTED_VALUE"""),"")</f>
        <v/>
      </c>
      <c r="AU389" s="1" t="str">
        <f ca="1">IFERROR(__xludf.DUMMYFUNCTION("""COMPUTED_VALUE"""),"")</f>
        <v/>
      </c>
      <c r="AV389" s="1" t="str">
        <f ca="1">IFERROR(__xludf.DUMMYFUNCTION("""COMPUTED_VALUE"""),"")</f>
        <v/>
      </c>
      <c r="AW389" s="1" t="str">
        <f ca="1">IFERROR(__xludf.DUMMYFUNCTION("""COMPUTED_VALUE"""),"")</f>
        <v/>
      </c>
      <c r="AX389" s="1" t="str">
        <f ca="1">IFERROR(__xludf.DUMMYFUNCTION("""COMPUTED_VALUE"""),"")</f>
        <v/>
      </c>
      <c r="AY389" s="1" t="str">
        <f ca="1">IFERROR(__xludf.DUMMYFUNCTION("""COMPUTED_VALUE"""),"")</f>
        <v/>
      </c>
      <c r="AZ389" s="1" t="str">
        <f ca="1">IFERROR(__xludf.DUMMYFUNCTION("""COMPUTED_VALUE"""),"")</f>
        <v/>
      </c>
      <c r="BA389" s="1" t="str">
        <f ca="1">IFERROR(__xludf.DUMMYFUNCTION("""COMPUTED_VALUE"""),"")</f>
        <v/>
      </c>
      <c r="BB389" s="1" t="str">
        <f ca="1">IFERROR(__xludf.DUMMYFUNCTION("""COMPUTED_VALUE"""),"")</f>
        <v/>
      </c>
      <c r="BC389" s="1" t="str">
        <f ca="1">IFERROR(__xludf.DUMMYFUNCTION("""COMPUTED_VALUE"""),"")</f>
        <v/>
      </c>
      <c r="BD389" s="1" t="str">
        <f ca="1">IFERROR(__xludf.DUMMYFUNCTION("""COMPUTED_VALUE"""),"")</f>
        <v/>
      </c>
    </row>
    <row r="390" spans="1:56" ht="13">
      <c r="A390" s="8" t="str">
        <f ca="1">IFERROR(__xludf.DUMMYFUNCTION("""COMPUTED_VALUE"""),"")</f>
        <v/>
      </c>
      <c r="B390" s="1" t="str">
        <f ca="1">IFERROR(__xludf.DUMMYFUNCTION("""COMPUTED_VALUE"""),"")</f>
        <v/>
      </c>
      <c r="C390" s="3" t="str">
        <f ca="1">IFERROR(__xludf.DUMMYFUNCTION("""COMPUTED_VALUE"""),"")</f>
        <v/>
      </c>
      <c r="D390" s="1" t="str">
        <f ca="1">IFERROR(__xludf.DUMMYFUNCTION("""COMPUTED_VALUE"""),"")</f>
        <v/>
      </c>
      <c r="E390" s="1" t="str">
        <f ca="1">IFERROR(__xludf.DUMMYFUNCTION("""COMPUTED_VALUE"""),"")</f>
        <v/>
      </c>
      <c r="F390" s="1" t="str">
        <f ca="1">IFERROR(__xludf.DUMMYFUNCTION("""COMPUTED_VALUE"""),"")</f>
        <v/>
      </c>
      <c r="G390" s="1" t="str">
        <f ca="1">IFERROR(__xludf.DUMMYFUNCTION("""COMPUTED_VALUE"""),"")</f>
        <v/>
      </c>
      <c r="H390" s="1" t="str">
        <f ca="1">IFERROR(__xludf.DUMMYFUNCTION("""COMPUTED_VALUE"""),"")</f>
        <v/>
      </c>
      <c r="I390" s="1" t="str">
        <f ca="1">IFERROR(__xludf.DUMMYFUNCTION("""COMPUTED_VALUE"""),"")</f>
        <v/>
      </c>
      <c r="J390" s="1" t="str">
        <f ca="1">IFERROR(__xludf.DUMMYFUNCTION("""COMPUTED_VALUE"""),"")</f>
        <v/>
      </c>
      <c r="K390" s="1" t="str">
        <f ca="1">IFERROR(__xludf.DUMMYFUNCTION("""COMPUTED_VALUE"""),"")</f>
        <v/>
      </c>
      <c r="L390" s="1" t="str">
        <f ca="1">IFERROR(__xludf.DUMMYFUNCTION("""COMPUTED_VALUE"""),"")</f>
        <v/>
      </c>
      <c r="M390" s="1" t="str">
        <f ca="1">IFERROR(__xludf.DUMMYFUNCTION("""COMPUTED_VALUE"""),"")</f>
        <v/>
      </c>
      <c r="N390" s="1" t="str">
        <f ca="1">IFERROR(__xludf.DUMMYFUNCTION("""COMPUTED_VALUE"""),"")</f>
        <v/>
      </c>
      <c r="O390" s="1" t="str">
        <f ca="1">IFERROR(__xludf.DUMMYFUNCTION("""COMPUTED_VALUE"""),"")</f>
        <v/>
      </c>
      <c r="P390" s="1" t="str">
        <f ca="1">IFERROR(__xludf.DUMMYFUNCTION("""COMPUTED_VALUE"""),"")</f>
        <v/>
      </c>
      <c r="Q390" s="1" t="str">
        <f ca="1">IFERROR(__xludf.DUMMYFUNCTION("""COMPUTED_VALUE"""),"")</f>
        <v/>
      </c>
      <c r="R390" s="1" t="str">
        <f ca="1">IFERROR(__xludf.DUMMYFUNCTION("""COMPUTED_VALUE"""),"")</f>
        <v/>
      </c>
      <c r="S390" s="1" t="str">
        <f ca="1">IFERROR(__xludf.DUMMYFUNCTION("""COMPUTED_VALUE"""),"")</f>
        <v/>
      </c>
      <c r="T390" s="1" t="str">
        <f ca="1">IFERROR(__xludf.DUMMYFUNCTION("""COMPUTED_VALUE"""),"")</f>
        <v/>
      </c>
      <c r="U390" s="1" t="str">
        <f ca="1">IFERROR(__xludf.DUMMYFUNCTION("""COMPUTED_VALUE"""),"")</f>
        <v/>
      </c>
      <c r="V390" s="1" t="str">
        <f ca="1">IFERROR(__xludf.DUMMYFUNCTION("""COMPUTED_VALUE"""),"")</f>
        <v/>
      </c>
      <c r="W390" s="1" t="str">
        <f ca="1">IFERROR(__xludf.DUMMYFUNCTION("""COMPUTED_VALUE"""),"")</f>
        <v/>
      </c>
      <c r="X390" s="1" t="str">
        <f ca="1">IFERROR(__xludf.DUMMYFUNCTION("""COMPUTED_VALUE"""),"")</f>
        <v/>
      </c>
      <c r="Y390" s="1" t="str">
        <f ca="1">IFERROR(__xludf.DUMMYFUNCTION("""COMPUTED_VALUE"""),"")</f>
        <v/>
      </c>
      <c r="Z390" s="1" t="str">
        <f ca="1">IFERROR(__xludf.DUMMYFUNCTION("""COMPUTED_VALUE"""),"")</f>
        <v/>
      </c>
      <c r="AA390" s="1" t="str">
        <f ca="1">IFERROR(__xludf.DUMMYFUNCTION("""COMPUTED_VALUE"""),"")</f>
        <v/>
      </c>
      <c r="AB390" s="1" t="str">
        <f ca="1">IFERROR(__xludf.DUMMYFUNCTION("""COMPUTED_VALUE"""),"")</f>
        <v/>
      </c>
      <c r="AC390" s="1" t="str">
        <f ca="1">IFERROR(__xludf.DUMMYFUNCTION("""COMPUTED_VALUE"""),"")</f>
        <v/>
      </c>
      <c r="AD390" s="1" t="str">
        <f ca="1">IFERROR(__xludf.DUMMYFUNCTION("""COMPUTED_VALUE"""),"")</f>
        <v/>
      </c>
      <c r="AE390" s="1" t="str">
        <f ca="1">IFERROR(__xludf.DUMMYFUNCTION("""COMPUTED_VALUE"""),"")</f>
        <v/>
      </c>
      <c r="AF390" s="1" t="str">
        <f ca="1">IFERROR(__xludf.DUMMYFUNCTION("""COMPUTED_VALUE"""),"")</f>
        <v/>
      </c>
      <c r="AG390" s="1" t="str">
        <f ca="1">IFERROR(__xludf.DUMMYFUNCTION("""COMPUTED_VALUE"""),"")</f>
        <v/>
      </c>
      <c r="AH390" s="1" t="str">
        <f ca="1">IFERROR(__xludf.DUMMYFUNCTION("""COMPUTED_VALUE"""),"")</f>
        <v/>
      </c>
      <c r="AI390" s="1" t="str">
        <f ca="1">IFERROR(__xludf.DUMMYFUNCTION("""COMPUTED_VALUE"""),"")</f>
        <v/>
      </c>
      <c r="AJ390" s="1" t="str">
        <f ca="1">IFERROR(__xludf.DUMMYFUNCTION("""COMPUTED_VALUE"""),"")</f>
        <v/>
      </c>
      <c r="AK390" s="1" t="str">
        <f ca="1">IFERROR(__xludf.DUMMYFUNCTION("""COMPUTED_VALUE"""),"")</f>
        <v/>
      </c>
      <c r="AL390" s="1" t="str">
        <f ca="1">IFERROR(__xludf.DUMMYFUNCTION("""COMPUTED_VALUE"""),"")</f>
        <v/>
      </c>
      <c r="AM390" s="1" t="str">
        <f ca="1">IFERROR(__xludf.DUMMYFUNCTION("""COMPUTED_VALUE"""),"")</f>
        <v/>
      </c>
      <c r="AN390" s="1" t="str">
        <f ca="1">IFERROR(__xludf.DUMMYFUNCTION("""COMPUTED_VALUE"""),"")</f>
        <v/>
      </c>
      <c r="AO390" s="1" t="str">
        <f ca="1">IFERROR(__xludf.DUMMYFUNCTION("""COMPUTED_VALUE"""),"")</f>
        <v/>
      </c>
      <c r="AP390" s="1" t="str">
        <f ca="1">IFERROR(__xludf.DUMMYFUNCTION("""COMPUTED_VALUE"""),"")</f>
        <v/>
      </c>
      <c r="AQ390" s="1" t="str">
        <f ca="1">IFERROR(__xludf.DUMMYFUNCTION("""COMPUTED_VALUE"""),"")</f>
        <v/>
      </c>
      <c r="AR390" s="1" t="str">
        <f ca="1">IFERROR(__xludf.DUMMYFUNCTION("""COMPUTED_VALUE"""),"")</f>
        <v/>
      </c>
      <c r="AS390" s="1" t="str">
        <f ca="1">IFERROR(__xludf.DUMMYFUNCTION("""COMPUTED_VALUE"""),"")</f>
        <v/>
      </c>
      <c r="AT390" s="1" t="str">
        <f ca="1">IFERROR(__xludf.DUMMYFUNCTION("""COMPUTED_VALUE"""),"")</f>
        <v/>
      </c>
      <c r="AU390" s="1" t="str">
        <f ca="1">IFERROR(__xludf.DUMMYFUNCTION("""COMPUTED_VALUE"""),"")</f>
        <v/>
      </c>
      <c r="AV390" s="1" t="str">
        <f ca="1">IFERROR(__xludf.DUMMYFUNCTION("""COMPUTED_VALUE"""),"")</f>
        <v/>
      </c>
      <c r="AW390" s="1" t="str">
        <f ca="1">IFERROR(__xludf.DUMMYFUNCTION("""COMPUTED_VALUE"""),"")</f>
        <v/>
      </c>
      <c r="AX390" s="1" t="str">
        <f ca="1">IFERROR(__xludf.DUMMYFUNCTION("""COMPUTED_VALUE"""),"")</f>
        <v/>
      </c>
      <c r="AY390" s="1" t="str">
        <f ca="1">IFERROR(__xludf.DUMMYFUNCTION("""COMPUTED_VALUE"""),"")</f>
        <v/>
      </c>
      <c r="AZ390" s="1" t="str">
        <f ca="1">IFERROR(__xludf.DUMMYFUNCTION("""COMPUTED_VALUE"""),"")</f>
        <v/>
      </c>
      <c r="BA390" s="1" t="str">
        <f ca="1">IFERROR(__xludf.DUMMYFUNCTION("""COMPUTED_VALUE"""),"")</f>
        <v/>
      </c>
      <c r="BB390" s="1" t="str">
        <f ca="1">IFERROR(__xludf.DUMMYFUNCTION("""COMPUTED_VALUE"""),"")</f>
        <v/>
      </c>
      <c r="BC390" s="1" t="str">
        <f ca="1">IFERROR(__xludf.DUMMYFUNCTION("""COMPUTED_VALUE"""),"")</f>
        <v/>
      </c>
      <c r="BD390" s="1" t="str">
        <f ca="1">IFERROR(__xludf.DUMMYFUNCTION("""COMPUTED_VALUE"""),"")</f>
        <v/>
      </c>
    </row>
    <row r="391" spans="1:56" ht="13">
      <c r="A391" s="8" t="str">
        <f ca="1">IFERROR(__xludf.DUMMYFUNCTION("""COMPUTED_VALUE"""),"")</f>
        <v/>
      </c>
      <c r="B391" s="1" t="str">
        <f ca="1">IFERROR(__xludf.DUMMYFUNCTION("""COMPUTED_VALUE"""),"")</f>
        <v/>
      </c>
      <c r="C391" s="3" t="str">
        <f ca="1">IFERROR(__xludf.DUMMYFUNCTION("""COMPUTED_VALUE"""),"")</f>
        <v/>
      </c>
      <c r="D391" s="1" t="str">
        <f ca="1">IFERROR(__xludf.DUMMYFUNCTION("""COMPUTED_VALUE"""),"")</f>
        <v/>
      </c>
      <c r="E391" s="1" t="str">
        <f ca="1">IFERROR(__xludf.DUMMYFUNCTION("""COMPUTED_VALUE"""),"")</f>
        <v/>
      </c>
      <c r="F391" s="1" t="str">
        <f ca="1">IFERROR(__xludf.DUMMYFUNCTION("""COMPUTED_VALUE"""),"")</f>
        <v/>
      </c>
      <c r="G391" s="1" t="str">
        <f ca="1">IFERROR(__xludf.DUMMYFUNCTION("""COMPUTED_VALUE"""),"")</f>
        <v/>
      </c>
      <c r="H391" s="1" t="str">
        <f ca="1">IFERROR(__xludf.DUMMYFUNCTION("""COMPUTED_VALUE"""),"")</f>
        <v/>
      </c>
      <c r="I391" s="1" t="str">
        <f ca="1">IFERROR(__xludf.DUMMYFUNCTION("""COMPUTED_VALUE"""),"")</f>
        <v/>
      </c>
      <c r="J391" s="1" t="str">
        <f ca="1">IFERROR(__xludf.DUMMYFUNCTION("""COMPUTED_VALUE"""),"")</f>
        <v/>
      </c>
      <c r="K391" s="1" t="str">
        <f ca="1">IFERROR(__xludf.DUMMYFUNCTION("""COMPUTED_VALUE"""),"")</f>
        <v/>
      </c>
      <c r="L391" s="1" t="str">
        <f ca="1">IFERROR(__xludf.DUMMYFUNCTION("""COMPUTED_VALUE"""),"")</f>
        <v/>
      </c>
      <c r="M391" s="1" t="str">
        <f ca="1">IFERROR(__xludf.DUMMYFUNCTION("""COMPUTED_VALUE"""),"")</f>
        <v/>
      </c>
      <c r="N391" s="1" t="str">
        <f ca="1">IFERROR(__xludf.DUMMYFUNCTION("""COMPUTED_VALUE"""),"")</f>
        <v/>
      </c>
      <c r="O391" s="1" t="str">
        <f ca="1">IFERROR(__xludf.DUMMYFUNCTION("""COMPUTED_VALUE"""),"")</f>
        <v/>
      </c>
      <c r="P391" s="1" t="str">
        <f ca="1">IFERROR(__xludf.DUMMYFUNCTION("""COMPUTED_VALUE"""),"")</f>
        <v/>
      </c>
      <c r="Q391" s="1" t="str">
        <f ca="1">IFERROR(__xludf.DUMMYFUNCTION("""COMPUTED_VALUE"""),"")</f>
        <v/>
      </c>
      <c r="R391" s="1" t="str">
        <f ca="1">IFERROR(__xludf.DUMMYFUNCTION("""COMPUTED_VALUE"""),"")</f>
        <v/>
      </c>
      <c r="S391" s="1" t="str">
        <f ca="1">IFERROR(__xludf.DUMMYFUNCTION("""COMPUTED_VALUE"""),"")</f>
        <v/>
      </c>
      <c r="T391" s="1" t="str">
        <f ca="1">IFERROR(__xludf.DUMMYFUNCTION("""COMPUTED_VALUE"""),"")</f>
        <v/>
      </c>
      <c r="U391" s="1" t="str">
        <f ca="1">IFERROR(__xludf.DUMMYFUNCTION("""COMPUTED_VALUE"""),"")</f>
        <v/>
      </c>
      <c r="V391" s="1" t="str">
        <f ca="1">IFERROR(__xludf.DUMMYFUNCTION("""COMPUTED_VALUE"""),"")</f>
        <v/>
      </c>
      <c r="W391" s="1" t="str">
        <f ca="1">IFERROR(__xludf.DUMMYFUNCTION("""COMPUTED_VALUE"""),"")</f>
        <v/>
      </c>
      <c r="X391" s="1" t="str">
        <f ca="1">IFERROR(__xludf.DUMMYFUNCTION("""COMPUTED_VALUE"""),"")</f>
        <v/>
      </c>
      <c r="Y391" s="1" t="str">
        <f ca="1">IFERROR(__xludf.DUMMYFUNCTION("""COMPUTED_VALUE"""),"")</f>
        <v/>
      </c>
      <c r="Z391" s="1" t="str">
        <f ca="1">IFERROR(__xludf.DUMMYFUNCTION("""COMPUTED_VALUE"""),"")</f>
        <v/>
      </c>
      <c r="AA391" s="1" t="str">
        <f ca="1">IFERROR(__xludf.DUMMYFUNCTION("""COMPUTED_VALUE"""),"")</f>
        <v/>
      </c>
      <c r="AB391" s="1" t="str">
        <f ca="1">IFERROR(__xludf.DUMMYFUNCTION("""COMPUTED_VALUE"""),"")</f>
        <v/>
      </c>
      <c r="AC391" s="1" t="str">
        <f ca="1">IFERROR(__xludf.DUMMYFUNCTION("""COMPUTED_VALUE"""),"")</f>
        <v/>
      </c>
      <c r="AD391" s="1" t="str">
        <f ca="1">IFERROR(__xludf.DUMMYFUNCTION("""COMPUTED_VALUE"""),"")</f>
        <v/>
      </c>
      <c r="AE391" s="1" t="str">
        <f ca="1">IFERROR(__xludf.DUMMYFUNCTION("""COMPUTED_VALUE"""),"")</f>
        <v/>
      </c>
      <c r="AF391" s="1" t="str">
        <f ca="1">IFERROR(__xludf.DUMMYFUNCTION("""COMPUTED_VALUE"""),"")</f>
        <v/>
      </c>
      <c r="AG391" s="1" t="str">
        <f ca="1">IFERROR(__xludf.DUMMYFUNCTION("""COMPUTED_VALUE"""),"")</f>
        <v/>
      </c>
      <c r="AH391" s="1" t="str">
        <f ca="1">IFERROR(__xludf.DUMMYFUNCTION("""COMPUTED_VALUE"""),"")</f>
        <v/>
      </c>
      <c r="AI391" s="1" t="str">
        <f ca="1">IFERROR(__xludf.DUMMYFUNCTION("""COMPUTED_VALUE"""),"")</f>
        <v/>
      </c>
      <c r="AJ391" s="1" t="str">
        <f ca="1">IFERROR(__xludf.DUMMYFUNCTION("""COMPUTED_VALUE"""),"")</f>
        <v/>
      </c>
      <c r="AK391" s="1" t="str">
        <f ca="1">IFERROR(__xludf.DUMMYFUNCTION("""COMPUTED_VALUE"""),"")</f>
        <v/>
      </c>
      <c r="AL391" s="1" t="str">
        <f ca="1">IFERROR(__xludf.DUMMYFUNCTION("""COMPUTED_VALUE"""),"")</f>
        <v/>
      </c>
      <c r="AM391" s="1" t="str">
        <f ca="1">IFERROR(__xludf.DUMMYFUNCTION("""COMPUTED_VALUE"""),"")</f>
        <v/>
      </c>
      <c r="AN391" s="1" t="str">
        <f ca="1">IFERROR(__xludf.DUMMYFUNCTION("""COMPUTED_VALUE"""),"")</f>
        <v/>
      </c>
      <c r="AO391" s="1" t="str">
        <f ca="1">IFERROR(__xludf.DUMMYFUNCTION("""COMPUTED_VALUE"""),"")</f>
        <v/>
      </c>
      <c r="AP391" s="1" t="str">
        <f ca="1">IFERROR(__xludf.DUMMYFUNCTION("""COMPUTED_VALUE"""),"")</f>
        <v/>
      </c>
      <c r="AQ391" s="1" t="str">
        <f ca="1">IFERROR(__xludf.DUMMYFUNCTION("""COMPUTED_VALUE"""),"")</f>
        <v/>
      </c>
      <c r="AR391" s="1" t="str">
        <f ca="1">IFERROR(__xludf.DUMMYFUNCTION("""COMPUTED_VALUE"""),"")</f>
        <v/>
      </c>
      <c r="AS391" s="1" t="str">
        <f ca="1">IFERROR(__xludf.DUMMYFUNCTION("""COMPUTED_VALUE"""),"")</f>
        <v/>
      </c>
      <c r="AT391" s="1" t="str">
        <f ca="1">IFERROR(__xludf.DUMMYFUNCTION("""COMPUTED_VALUE"""),"")</f>
        <v/>
      </c>
      <c r="AU391" s="1" t="str">
        <f ca="1">IFERROR(__xludf.DUMMYFUNCTION("""COMPUTED_VALUE"""),"")</f>
        <v/>
      </c>
      <c r="AV391" s="1" t="str">
        <f ca="1">IFERROR(__xludf.DUMMYFUNCTION("""COMPUTED_VALUE"""),"")</f>
        <v/>
      </c>
      <c r="AW391" s="1" t="str">
        <f ca="1">IFERROR(__xludf.DUMMYFUNCTION("""COMPUTED_VALUE"""),"")</f>
        <v/>
      </c>
      <c r="AX391" s="1" t="str">
        <f ca="1">IFERROR(__xludf.DUMMYFUNCTION("""COMPUTED_VALUE"""),"")</f>
        <v/>
      </c>
      <c r="AY391" s="1" t="str">
        <f ca="1">IFERROR(__xludf.DUMMYFUNCTION("""COMPUTED_VALUE"""),"")</f>
        <v/>
      </c>
      <c r="AZ391" s="1" t="str">
        <f ca="1">IFERROR(__xludf.DUMMYFUNCTION("""COMPUTED_VALUE"""),"")</f>
        <v/>
      </c>
      <c r="BA391" s="1" t="str">
        <f ca="1">IFERROR(__xludf.DUMMYFUNCTION("""COMPUTED_VALUE"""),"")</f>
        <v/>
      </c>
      <c r="BB391" s="1" t="str">
        <f ca="1">IFERROR(__xludf.DUMMYFUNCTION("""COMPUTED_VALUE"""),"")</f>
        <v/>
      </c>
      <c r="BC391" s="1" t="str">
        <f ca="1">IFERROR(__xludf.DUMMYFUNCTION("""COMPUTED_VALUE"""),"")</f>
        <v/>
      </c>
      <c r="BD391" s="1" t="str">
        <f ca="1">IFERROR(__xludf.DUMMYFUNCTION("""COMPUTED_VALUE"""),"")</f>
        <v/>
      </c>
    </row>
    <row r="392" spans="1:56" ht="13">
      <c r="A392" s="8" t="str">
        <f ca="1">IFERROR(__xludf.DUMMYFUNCTION("""COMPUTED_VALUE"""),"")</f>
        <v/>
      </c>
      <c r="B392" s="1" t="str">
        <f ca="1">IFERROR(__xludf.DUMMYFUNCTION("""COMPUTED_VALUE"""),"")</f>
        <v/>
      </c>
      <c r="C392" s="3" t="str">
        <f ca="1">IFERROR(__xludf.DUMMYFUNCTION("""COMPUTED_VALUE"""),"")</f>
        <v/>
      </c>
      <c r="D392" s="1" t="str">
        <f ca="1">IFERROR(__xludf.DUMMYFUNCTION("""COMPUTED_VALUE"""),"")</f>
        <v/>
      </c>
      <c r="E392" s="1" t="str">
        <f ca="1">IFERROR(__xludf.DUMMYFUNCTION("""COMPUTED_VALUE"""),"")</f>
        <v/>
      </c>
      <c r="F392" s="1" t="str">
        <f ca="1">IFERROR(__xludf.DUMMYFUNCTION("""COMPUTED_VALUE"""),"")</f>
        <v/>
      </c>
      <c r="G392" s="1" t="str">
        <f ca="1">IFERROR(__xludf.DUMMYFUNCTION("""COMPUTED_VALUE"""),"")</f>
        <v/>
      </c>
      <c r="H392" s="1" t="str">
        <f ca="1">IFERROR(__xludf.DUMMYFUNCTION("""COMPUTED_VALUE"""),"")</f>
        <v/>
      </c>
      <c r="I392" s="1" t="str">
        <f ca="1">IFERROR(__xludf.DUMMYFUNCTION("""COMPUTED_VALUE"""),"")</f>
        <v/>
      </c>
      <c r="J392" s="1" t="str">
        <f ca="1">IFERROR(__xludf.DUMMYFUNCTION("""COMPUTED_VALUE"""),"")</f>
        <v/>
      </c>
      <c r="K392" s="1" t="str">
        <f ca="1">IFERROR(__xludf.DUMMYFUNCTION("""COMPUTED_VALUE"""),"")</f>
        <v/>
      </c>
      <c r="L392" s="1" t="str">
        <f ca="1">IFERROR(__xludf.DUMMYFUNCTION("""COMPUTED_VALUE"""),"")</f>
        <v/>
      </c>
      <c r="M392" s="1" t="str">
        <f ca="1">IFERROR(__xludf.DUMMYFUNCTION("""COMPUTED_VALUE"""),"")</f>
        <v/>
      </c>
      <c r="N392" s="1" t="str">
        <f ca="1">IFERROR(__xludf.DUMMYFUNCTION("""COMPUTED_VALUE"""),"")</f>
        <v/>
      </c>
      <c r="O392" s="1" t="str">
        <f ca="1">IFERROR(__xludf.DUMMYFUNCTION("""COMPUTED_VALUE"""),"")</f>
        <v/>
      </c>
      <c r="P392" s="1" t="str">
        <f ca="1">IFERROR(__xludf.DUMMYFUNCTION("""COMPUTED_VALUE"""),"")</f>
        <v/>
      </c>
      <c r="Q392" s="1" t="str">
        <f ca="1">IFERROR(__xludf.DUMMYFUNCTION("""COMPUTED_VALUE"""),"")</f>
        <v/>
      </c>
      <c r="R392" s="1" t="str">
        <f ca="1">IFERROR(__xludf.DUMMYFUNCTION("""COMPUTED_VALUE"""),"")</f>
        <v/>
      </c>
      <c r="S392" s="1" t="str">
        <f ca="1">IFERROR(__xludf.DUMMYFUNCTION("""COMPUTED_VALUE"""),"")</f>
        <v/>
      </c>
      <c r="T392" s="1" t="str">
        <f ca="1">IFERROR(__xludf.DUMMYFUNCTION("""COMPUTED_VALUE"""),"")</f>
        <v/>
      </c>
      <c r="U392" s="1" t="str">
        <f ca="1">IFERROR(__xludf.DUMMYFUNCTION("""COMPUTED_VALUE"""),"")</f>
        <v/>
      </c>
      <c r="V392" s="1" t="str">
        <f ca="1">IFERROR(__xludf.DUMMYFUNCTION("""COMPUTED_VALUE"""),"")</f>
        <v/>
      </c>
      <c r="W392" s="1" t="str">
        <f ca="1">IFERROR(__xludf.DUMMYFUNCTION("""COMPUTED_VALUE"""),"")</f>
        <v/>
      </c>
      <c r="X392" s="1" t="str">
        <f ca="1">IFERROR(__xludf.DUMMYFUNCTION("""COMPUTED_VALUE"""),"")</f>
        <v/>
      </c>
      <c r="Y392" s="1" t="str">
        <f ca="1">IFERROR(__xludf.DUMMYFUNCTION("""COMPUTED_VALUE"""),"")</f>
        <v/>
      </c>
      <c r="Z392" s="1" t="str">
        <f ca="1">IFERROR(__xludf.DUMMYFUNCTION("""COMPUTED_VALUE"""),"")</f>
        <v/>
      </c>
      <c r="AA392" s="1" t="str">
        <f ca="1">IFERROR(__xludf.DUMMYFUNCTION("""COMPUTED_VALUE"""),"")</f>
        <v/>
      </c>
      <c r="AB392" s="1" t="str">
        <f ca="1">IFERROR(__xludf.DUMMYFUNCTION("""COMPUTED_VALUE"""),"")</f>
        <v/>
      </c>
      <c r="AC392" s="1" t="str">
        <f ca="1">IFERROR(__xludf.DUMMYFUNCTION("""COMPUTED_VALUE"""),"")</f>
        <v/>
      </c>
      <c r="AD392" s="1" t="str">
        <f ca="1">IFERROR(__xludf.DUMMYFUNCTION("""COMPUTED_VALUE"""),"")</f>
        <v/>
      </c>
      <c r="AE392" s="1" t="str">
        <f ca="1">IFERROR(__xludf.DUMMYFUNCTION("""COMPUTED_VALUE"""),"")</f>
        <v/>
      </c>
      <c r="AF392" s="1" t="str">
        <f ca="1">IFERROR(__xludf.DUMMYFUNCTION("""COMPUTED_VALUE"""),"")</f>
        <v/>
      </c>
      <c r="AG392" s="1" t="str">
        <f ca="1">IFERROR(__xludf.DUMMYFUNCTION("""COMPUTED_VALUE"""),"")</f>
        <v/>
      </c>
      <c r="AH392" s="1" t="str">
        <f ca="1">IFERROR(__xludf.DUMMYFUNCTION("""COMPUTED_VALUE"""),"")</f>
        <v/>
      </c>
      <c r="AI392" s="1" t="str">
        <f ca="1">IFERROR(__xludf.DUMMYFUNCTION("""COMPUTED_VALUE"""),"")</f>
        <v/>
      </c>
      <c r="AJ392" s="1" t="str">
        <f ca="1">IFERROR(__xludf.DUMMYFUNCTION("""COMPUTED_VALUE"""),"")</f>
        <v/>
      </c>
      <c r="AK392" s="1" t="str">
        <f ca="1">IFERROR(__xludf.DUMMYFUNCTION("""COMPUTED_VALUE"""),"")</f>
        <v/>
      </c>
      <c r="AL392" s="1" t="str">
        <f ca="1">IFERROR(__xludf.DUMMYFUNCTION("""COMPUTED_VALUE"""),"")</f>
        <v/>
      </c>
      <c r="AM392" s="1" t="str">
        <f ca="1">IFERROR(__xludf.DUMMYFUNCTION("""COMPUTED_VALUE"""),"")</f>
        <v/>
      </c>
      <c r="AN392" s="1" t="str">
        <f ca="1">IFERROR(__xludf.DUMMYFUNCTION("""COMPUTED_VALUE"""),"")</f>
        <v/>
      </c>
      <c r="AO392" s="1" t="str">
        <f ca="1">IFERROR(__xludf.DUMMYFUNCTION("""COMPUTED_VALUE"""),"")</f>
        <v/>
      </c>
      <c r="AP392" s="1" t="str">
        <f ca="1">IFERROR(__xludf.DUMMYFUNCTION("""COMPUTED_VALUE"""),"")</f>
        <v/>
      </c>
      <c r="AQ392" s="1" t="str">
        <f ca="1">IFERROR(__xludf.DUMMYFUNCTION("""COMPUTED_VALUE"""),"")</f>
        <v/>
      </c>
      <c r="AR392" s="1" t="str">
        <f ca="1">IFERROR(__xludf.DUMMYFUNCTION("""COMPUTED_VALUE"""),"")</f>
        <v/>
      </c>
      <c r="AS392" s="1" t="str">
        <f ca="1">IFERROR(__xludf.DUMMYFUNCTION("""COMPUTED_VALUE"""),"")</f>
        <v/>
      </c>
      <c r="AT392" s="1" t="str">
        <f ca="1">IFERROR(__xludf.DUMMYFUNCTION("""COMPUTED_VALUE"""),"")</f>
        <v/>
      </c>
      <c r="AU392" s="1" t="str">
        <f ca="1">IFERROR(__xludf.DUMMYFUNCTION("""COMPUTED_VALUE"""),"")</f>
        <v/>
      </c>
      <c r="AV392" s="1" t="str">
        <f ca="1">IFERROR(__xludf.DUMMYFUNCTION("""COMPUTED_VALUE"""),"")</f>
        <v/>
      </c>
      <c r="AW392" s="1" t="str">
        <f ca="1">IFERROR(__xludf.DUMMYFUNCTION("""COMPUTED_VALUE"""),"")</f>
        <v/>
      </c>
      <c r="AX392" s="1" t="str">
        <f ca="1">IFERROR(__xludf.DUMMYFUNCTION("""COMPUTED_VALUE"""),"")</f>
        <v/>
      </c>
      <c r="AY392" s="1" t="str">
        <f ca="1">IFERROR(__xludf.DUMMYFUNCTION("""COMPUTED_VALUE"""),"")</f>
        <v/>
      </c>
      <c r="AZ392" s="1" t="str">
        <f ca="1">IFERROR(__xludf.DUMMYFUNCTION("""COMPUTED_VALUE"""),"")</f>
        <v/>
      </c>
      <c r="BA392" s="1" t="str">
        <f ca="1">IFERROR(__xludf.DUMMYFUNCTION("""COMPUTED_VALUE"""),"")</f>
        <v/>
      </c>
      <c r="BB392" s="1" t="str">
        <f ca="1">IFERROR(__xludf.DUMMYFUNCTION("""COMPUTED_VALUE"""),"")</f>
        <v/>
      </c>
      <c r="BC392" s="1" t="str">
        <f ca="1">IFERROR(__xludf.DUMMYFUNCTION("""COMPUTED_VALUE"""),"")</f>
        <v/>
      </c>
      <c r="BD392" s="1" t="str">
        <f ca="1">IFERROR(__xludf.DUMMYFUNCTION("""COMPUTED_VALUE"""),"")</f>
        <v/>
      </c>
    </row>
    <row r="393" spans="1:56" ht="13">
      <c r="A393" s="8" t="str">
        <f ca="1">IFERROR(__xludf.DUMMYFUNCTION("""COMPUTED_VALUE"""),"")</f>
        <v/>
      </c>
      <c r="B393" s="1" t="str">
        <f ca="1">IFERROR(__xludf.DUMMYFUNCTION("""COMPUTED_VALUE"""),"")</f>
        <v/>
      </c>
      <c r="C393" s="3" t="str">
        <f ca="1">IFERROR(__xludf.DUMMYFUNCTION("""COMPUTED_VALUE"""),"")</f>
        <v/>
      </c>
      <c r="D393" s="1" t="str">
        <f ca="1">IFERROR(__xludf.DUMMYFUNCTION("""COMPUTED_VALUE"""),"")</f>
        <v/>
      </c>
      <c r="E393" s="1" t="str">
        <f ca="1">IFERROR(__xludf.DUMMYFUNCTION("""COMPUTED_VALUE"""),"")</f>
        <v/>
      </c>
      <c r="F393" s="1" t="str">
        <f ca="1">IFERROR(__xludf.DUMMYFUNCTION("""COMPUTED_VALUE"""),"")</f>
        <v/>
      </c>
      <c r="G393" s="1" t="str">
        <f ca="1">IFERROR(__xludf.DUMMYFUNCTION("""COMPUTED_VALUE"""),"")</f>
        <v/>
      </c>
      <c r="H393" s="1" t="str">
        <f ca="1">IFERROR(__xludf.DUMMYFUNCTION("""COMPUTED_VALUE"""),"")</f>
        <v/>
      </c>
      <c r="I393" s="1" t="str">
        <f ca="1">IFERROR(__xludf.DUMMYFUNCTION("""COMPUTED_VALUE"""),"")</f>
        <v/>
      </c>
      <c r="J393" s="1" t="str">
        <f ca="1">IFERROR(__xludf.DUMMYFUNCTION("""COMPUTED_VALUE"""),"")</f>
        <v/>
      </c>
      <c r="K393" s="1" t="str">
        <f ca="1">IFERROR(__xludf.DUMMYFUNCTION("""COMPUTED_VALUE"""),"")</f>
        <v/>
      </c>
      <c r="L393" s="1" t="str">
        <f ca="1">IFERROR(__xludf.DUMMYFUNCTION("""COMPUTED_VALUE"""),"")</f>
        <v/>
      </c>
      <c r="M393" s="1" t="str">
        <f ca="1">IFERROR(__xludf.DUMMYFUNCTION("""COMPUTED_VALUE"""),"")</f>
        <v/>
      </c>
      <c r="N393" s="1" t="str">
        <f ca="1">IFERROR(__xludf.DUMMYFUNCTION("""COMPUTED_VALUE"""),"")</f>
        <v/>
      </c>
      <c r="O393" s="1" t="str">
        <f ca="1">IFERROR(__xludf.DUMMYFUNCTION("""COMPUTED_VALUE"""),"")</f>
        <v/>
      </c>
      <c r="P393" s="1" t="str">
        <f ca="1">IFERROR(__xludf.DUMMYFUNCTION("""COMPUTED_VALUE"""),"")</f>
        <v/>
      </c>
      <c r="Q393" s="1" t="str">
        <f ca="1">IFERROR(__xludf.DUMMYFUNCTION("""COMPUTED_VALUE"""),"")</f>
        <v/>
      </c>
      <c r="R393" s="1" t="str">
        <f ca="1">IFERROR(__xludf.DUMMYFUNCTION("""COMPUTED_VALUE"""),"")</f>
        <v/>
      </c>
      <c r="S393" s="1" t="str">
        <f ca="1">IFERROR(__xludf.DUMMYFUNCTION("""COMPUTED_VALUE"""),"")</f>
        <v/>
      </c>
      <c r="T393" s="1" t="str">
        <f ca="1">IFERROR(__xludf.DUMMYFUNCTION("""COMPUTED_VALUE"""),"")</f>
        <v/>
      </c>
      <c r="U393" s="1" t="str">
        <f ca="1">IFERROR(__xludf.DUMMYFUNCTION("""COMPUTED_VALUE"""),"")</f>
        <v/>
      </c>
      <c r="V393" s="1" t="str">
        <f ca="1">IFERROR(__xludf.DUMMYFUNCTION("""COMPUTED_VALUE"""),"")</f>
        <v/>
      </c>
      <c r="W393" s="1" t="str">
        <f ca="1">IFERROR(__xludf.DUMMYFUNCTION("""COMPUTED_VALUE"""),"")</f>
        <v/>
      </c>
      <c r="X393" s="1" t="str">
        <f ca="1">IFERROR(__xludf.DUMMYFUNCTION("""COMPUTED_VALUE"""),"")</f>
        <v/>
      </c>
      <c r="Y393" s="1" t="str">
        <f ca="1">IFERROR(__xludf.DUMMYFUNCTION("""COMPUTED_VALUE"""),"")</f>
        <v/>
      </c>
      <c r="Z393" s="1" t="str">
        <f ca="1">IFERROR(__xludf.DUMMYFUNCTION("""COMPUTED_VALUE"""),"")</f>
        <v/>
      </c>
      <c r="AA393" s="1" t="str">
        <f ca="1">IFERROR(__xludf.DUMMYFUNCTION("""COMPUTED_VALUE"""),"")</f>
        <v/>
      </c>
      <c r="AB393" s="1" t="str">
        <f ca="1">IFERROR(__xludf.DUMMYFUNCTION("""COMPUTED_VALUE"""),"")</f>
        <v/>
      </c>
      <c r="AC393" s="1" t="str">
        <f ca="1">IFERROR(__xludf.DUMMYFUNCTION("""COMPUTED_VALUE"""),"")</f>
        <v/>
      </c>
      <c r="AD393" s="1" t="str">
        <f ca="1">IFERROR(__xludf.DUMMYFUNCTION("""COMPUTED_VALUE"""),"")</f>
        <v/>
      </c>
      <c r="AE393" s="1" t="str">
        <f ca="1">IFERROR(__xludf.DUMMYFUNCTION("""COMPUTED_VALUE"""),"")</f>
        <v/>
      </c>
      <c r="AF393" s="1" t="str">
        <f ca="1">IFERROR(__xludf.DUMMYFUNCTION("""COMPUTED_VALUE"""),"")</f>
        <v/>
      </c>
      <c r="AG393" s="1" t="str">
        <f ca="1">IFERROR(__xludf.DUMMYFUNCTION("""COMPUTED_VALUE"""),"")</f>
        <v/>
      </c>
      <c r="AH393" s="1" t="str">
        <f ca="1">IFERROR(__xludf.DUMMYFUNCTION("""COMPUTED_VALUE"""),"")</f>
        <v/>
      </c>
      <c r="AI393" s="1" t="str">
        <f ca="1">IFERROR(__xludf.DUMMYFUNCTION("""COMPUTED_VALUE"""),"")</f>
        <v/>
      </c>
      <c r="AJ393" s="1" t="str">
        <f ca="1">IFERROR(__xludf.DUMMYFUNCTION("""COMPUTED_VALUE"""),"")</f>
        <v/>
      </c>
      <c r="AK393" s="1" t="str">
        <f ca="1">IFERROR(__xludf.DUMMYFUNCTION("""COMPUTED_VALUE"""),"")</f>
        <v/>
      </c>
      <c r="AL393" s="1" t="str">
        <f ca="1">IFERROR(__xludf.DUMMYFUNCTION("""COMPUTED_VALUE"""),"")</f>
        <v/>
      </c>
      <c r="AM393" s="1" t="str">
        <f ca="1">IFERROR(__xludf.DUMMYFUNCTION("""COMPUTED_VALUE"""),"")</f>
        <v/>
      </c>
      <c r="AN393" s="1" t="str">
        <f ca="1">IFERROR(__xludf.DUMMYFUNCTION("""COMPUTED_VALUE"""),"")</f>
        <v/>
      </c>
      <c r="AO393" s="1" t="str">
        <f ca="1">IFERROR(__xludf.DUMMYFUNCTION("""COMPUTED_VALUE"""),"")</f>
        <v/>
      </c>
      <c r="AP393" s="1" t="str">
        <f ca="1">IFERROR(__xludf.DUMMYFUNCTION("""COMPUTED_VALUE"""),"")</f>
        <v/>
      </c>
      <c r="AQ393" s="1" t="str">
        <f ca="1">IFERROR(__xludf.DUMMYFUNCTION("""COMPUTED_VALUE"""),"")</f>
        <v/>
      </c>
      <c r="AR393" s="1" t="str">
        <f ca="1">IFERROR(__xludf.DUMMYFUNCTION("""COMPUTED_VALUE"""),"")</f>
        <v/>
      </c>
      <c r="AS393" s="1" t="str">
        <f ca="1">IFERROR(__xludf.DUMMYFUNCTION("""COMPUTED_VALUE"""),"")</f>
        <v/>
      </c>
      <c r="AT393" s="1" t="str">
        <f ca="1">IFERROR(__xludf.DUMMYFUNCTION("""COMPUTED_VALUE"""),"")</f>
        <v/>
      </c>
      <c r="AU393" s="1" t="str">
        <f ca="1">IFERROR(__xludf.DUMMYFUNCTION("""COMPUTED_VALUE"""),"")</f>
        <v/>
      </c>
      <c r="AV393" s="1" t="str">
        <f ca="1">IFERROR(__xludf.DUMMYFUNCTION("""COMPUTED_VALUE"""),"")</f>
        <v/>
      </c>
      <c r="AW393" s="1" t="str">
        <f ca="1">IFERROR(__xludf.DUMMYFUNCTION("""COMPUTED_VALUE"""),"")</f>
        <v/>
      </c>
      <c r="AX393" s="1" t="str">
        <f ca="1">IFERROR(__xludf.DUMMYFUNCTION("""COMPUTED_VALUE"""),"")</f>
        <v/>
      </c>
      <c r="AY393" s="1" t="str">
        <f ca="1">IFERROR(__xludf.DUMMYFUNCTION("""COMPUTED_VALUE"""),"")</f>
        <v/>
      </c>
      <c r="AZ393" s="1" t="str">
        <f ca="1">IFERROR(__xludf.DUMMYFUNCTION("""COMPUTED_VALUE"""),"")</f>
        <v/>
      </c>
      <c r="BA393" s="1" t="str">
        <f ca="1">IFERROR(__xludf.DUMMYFUNCTION("""COMPUTED_VALUE"""),"")</f>
        <v/>
      </c>
      <c r="BB393" s="1" t="str">
        <f ca="1">IFERROR(__xludf.DUMMYFUNCTION("""COMPUTED_VALUE"""),"")</f>
        <v/>
      </c>
      <c r="BC393" s="1" t="str">
        <f ca="1">IFERROR(__xludf.DUMMYFUNCTION("""COMPUTED_VALUE"""),"")</f>
        <v/>
      </c>
      <c r="BD393" s="1" t="str">
        <f ca="1">IFERROR(__xludf.DUMMYFUNCTION("""COMPUTED_VALUE"""),"")</f>
        <v/>
      </c>
    </row>
    <row r="394" spans="1:56" ht="13">
      <c r="A394" s="8" t="str">
        <f ca="1">IFERROR(__xludf.DUMMYFUNCTION("""COMPUTED_VALUE"""),"")</f>
        <v/>
      </c>
      <c r="B394" s="1" t="str">
        <f ca="1">IFERROR(__xludf.DUMMYFUNCTION("""COMPUTED_VALUE"""),"")</f>
        <v/>
      </c>
      <c r="C394" s="3" t="str">
        <f ca="1">IFERROR(__xludf.DUMMYFUNCTION("""COMPUTED_VALUE"""),"")</f>
        <v/>
      </c>
      <c r="D394" s="1" t="str">
        <f ca="1">IFERROR(__xludf.DUMMYFUNCTION("""COMPUTED_VALUE"""),"")</f>
        <v/>
      </c>
      <c r="E394" s="1" t="str">
        <f ca="1">IFERROR(__xludf.DUMMYFUNCTION("""COMPUTED_VALUE"""),"")</f>
        <v/>
      </c>
      <c r="F394" s="1" t="str">
        <f ca="1">IFERROR(__xludf.DUMMYFUNCTION("""COMPUTED_VALUE"""),"")</f>
        <v/>
      </c>
      <c r="G394" s="1" t="str">
        <f ca="1">IFERROR(__xludf.DUMMYFUNCTION("""COMPUTED_VALUE"""),"")</f>
        <v/>
      </c>
      <c r="H394" s="1" t="str">
        <f ca="1">IFERROR(__xludf.DUMMYFUNCTION("""COMPUTED_VALUE"""),"")</f>
        <v/>
      </c>
      <c r="I394" s="1" t="str">
        <f ca="1">IFERROR(__xludf.DUMMYFUNCTION("""COMPUTED_VALUE"""),"")</f>
        <v/>
      </c>
      <c r="J394" s="1" t="str">
        <f ca="1">IFERROR(__xludf.DUMMYFUNCTION("""COMPUTED_VALUE"""),"")</f>
        <v/>
      </c>
      <c r="K394" s="1" t="str">
        <f ca="1">IFERROR(__xludf.DUMMYFUNCTION("""COMPUTED_VALUE"""),"")</f>
        <v/>
      </c>
      <c r="L394" s="1" t="str">
        <f ca="1">IFERROR(__xludf.DUMMYFUNCTION("""COMPUTED_VALUE"""),"")</f>
        <v/>
      </c>
      <c r="M394" s="1" t="str">
        <f ca="1">IFERROR(__xludf.DUMMYFUNCTION("""COMPUTED_VALUE"""),"")</f>
        <v/>
      </c>
      <c r="N394" s="1" t="str">
        <f ca="1">IFERROR(__xludf.DUMMYFUNCTION("""COMPUTED_VALUE"""),"")</f>
        <v/>
      </c>
      <c r="O394" s="1" t="str">
        <f ca="1">IFERROR(__xludf.DUMMYFUNCTION("""COMPUTED_VALUE"""),"")</f>
        <v/>
      </c>
      <c r="P394" s="1" t="str">
        <f ca="1">IFERROR(__xludf.DUMMYFUNCTION("""COMPUTED_VALUE"""),"")</f>
        <v/>
      </c>
      <c r="Q394" s="1" t="str">
        <f ca="1">IFERROR(__xludf.DUMMYFUNCTION("""COMPUTED_VALUE"""),"")</f>
        <v/>
      </c>
      <c r="R394" s="1" t="str">
        <f ca="1">IFERROR(__xludf.DUMMYFUNCTION("""COMPUTED_VALUE"""),"")</f>
        <v/>
      </c>
      <c r="S394" s="1" t="str">
        <f ca="1">IFERROR(__xludf.DUMMYFUNCTION("""COMPUTED_VALUE"""),"")</f>
        <v/>
      </c>
      <c r="T394" s="1" t="str">
        <f ca="1">IFERROR(__xludf.DUMMYFUNCTION("""COMPUTED_VALUE"""),"")</f>
        <v/>
      </c>
      <c r="U394" s="1" t="str">
        <f ca="1">IFERROR(__xludf.DUMMYFUNCTION("""COMPUTED_VALUE"""),"")</f>
        <v/>
      </c>
      <c r="V394" s="1" t="str">
        <f ca="1">IFERROR(__xludf.DUMMYFUNCTION("""COMPUTED_VALUE"""),"")</f>
        <v/>
      </c>
      <c r="W394" s="1" t="str">
        <f ca="1">IFERROR(__xludf.DUMMYFUNCTION("""COMPUTED_VALUE"""),"")</f>
        <v/>
      </c>
      <c r="X394" s="1" t="str">
        <f ca="1">IFERROR(__xludf.DUMMYFUNCTION("""COMPUTED_VALUE"""),"")</f>
        <v/>
      </c>
      <c r="Y394" s="1" t="str">
        <f ca="1">IFERROR(__xludf.DUMMYFUNCTION("""COMPUTED_VALUE"""),"")</f>
        <v/>
      </c>
      <c r="Z394" s="1" t="str">
        <f ca="1">IFERROR(__xludf.DUMMYFUNCTION("""COMPUTED_VALUE"""),"")</f>
        <v/>
      </c>
      <c r="AA394" s="1" t="str">
        <f ca="1">IFERROR(__xludf.DUMMYFUNCTION("""COMPUTED_VALUE"""),"")</f>
        <v/>
      </c>
      <c r="AB394" s="1" t="str">
        <f ca="1">IFERROR(__xludf.DUMMYFUNCTION("""COMPUTED_VALUE"""),"")</f>
        <v/>
      </c>
      <c r="AC394" s="1" t="str">
        <f ca="1">IFERROR(__xludf.DUMMYFUNCTION("""COMPUTED_VALUE"""),"")</f>
        <v/>
      </c>
      <c r="AD394" s="1" t="str">
        <f ca="1">IFERROR(__xludf.DUMMYFUNCTION("""COMPUTED_VALUE"""),"")</f>
        <v/>
      </c>
      <c r="AE394" s="1" t="str">
        <f ca="1">IFERROR(__xludf.DUMMYFUNCTION("""COMPUTED_VALUE"""),"")</f>
        <v/>
      </c>
      <c r="AF394" s="1" t="str">
        <f ca="1">IFERROR(__xludf.DUMMYFUNCTION("""COMPUTED_VALUE"""),"")</f>
        <v/>
      </c>
      <c r="AG394" s="1" t="str">
        <f ca="1">IFERROR(__xludf.DUMMYFUNCTION("""COMPUTED_VALUE"""),"")</f>
        <v/>
      </c>
      <c r="AH394" s="1" t="str">
        <f ca="1">IFERROR(__xludf.DUMMYFUNCTION("""COMPUTED_VALUE"""),"")</f>
        <v/>
      </c>
      <c r="AI394" s="1" t="str">
        <f ca="1">IFERROR(__xludf.DUMMYFUNCTION("""COMPUTED_VALUE"""),"")</f>
        <v/>
      </c>
      <c r="AJ394" s="1" t="str">
        <f ca="1">IFERROR(__xludf.DUMMYFUNCTION("""COMPUTED_VALUE"""),"")</f>
        <v/>
      </c>
      <c r="AK394" s="1" t="str">
        <f ca="1">IFERROR(__xludf.DUMMYFUNCTION("""COMPUTED_VALUE"""),"")</f>
        <v/>
      </c>
      <c r="AL394" s="1" t="str">
        <f ca="1">IFERROR(__xludf.DUMMYFUNCTION("""COMPUTED_VALUE"""),"")</f>
        <v/>
      </c>
      <c r="AM394" s="1" t="str">
        <f ca="1">IFERROR(__xludf.DUMMYFUNCTION("""COMPUTED_VALUE"""),"")</f>
        <v/>
      </c>
      <c r="AN394" s="1" t="str">
        <f ca="1">IFERROR(__xludf.DUMMYFUNCTION("""COMPUTED_VALUE"""),"")</f>
        <v/>
      </c>
      <c r="AO394" s="1" t="str">
        <f ca="1">IFERROR(__xludf.DUMMYFUNCTION("""COMPUTED_VALUE"""),"")</f>
        <v/>
      </c>
      <c r="AP394" s="1" t="str">
        <f ca="1">IFERROR(__xludf.DUMMYFUNCTION("""COMPUTED_VALUE"""),"")</f>
        <v/>
      </c>
      <c r="AQ394" s="1" t="str">
        <f ca="1">IFERROR(__xludf.DUMMYFUNCTION("""COMPUTED_VALUE"""),"")</f>
        <v/>
      </c>
      <c r="AR394" s="1" t="str">
        <f ca="1">IFERROR(__xludf.DUMMYFUNCTION("""COMPUTED_VALUE"""),"")</f>
        <v/>
      </c>
      <c r="AS394" s="1" t="str">
        <f ca="1">IFERROR(__xludf.DUMMYFUNCTION("""COMPUTED_VALUE"""),"")</f>
        <v/>
      </c>
      <c r="AT394" s="1" t="str">
        <f ca="1">IFERROR(__xludf.DUMMYFUNCTION("""COMPUTED_VALUE"""),"")</f>
        <v/>
      </c>
      <c r="AU394" s="1" t="str">
        <f ca="1">IFERROR(__xludf.DUMMYFUNCTION("""COMPUTED_VALUE"""),"")</f>
        <v/>
      </c>
      <c r="AV394" s="1" t="str">
        <f ca="1">IFERROR(__xludf.DUMMYFUNCTION("""COMPUTED_VALUE"""),"")</f>
        <v/>
      </c>
      <c r="AW394" s="1" t="str">
        <f ca="1">IFERROR(__xludf.DUMMYFUNCTION("""COMPUTED_VALUE"""),"")</f>
        <v/>
      </c>
      <c r="AX394" s="1" t="str">
        <f ca="1">IFERROR(__xludf.DUMMYFUNCTION("""COMPUTED_VALUE"""),"")</f>
        <v/>
      </c>
      <c r="AY394" s="1" t="str">
        <f ca="1">IFERROR(__xludf.DUMMYFUNCTION("""COMPUTED_VALUE"""),"")</f>
        <v/>
      </c>
      <c r="AZ394" s="1" t="str">
        <f ca="1">IFERROR(__xludf.DUMMYFUNCTION("""COMPUTED_VALUE"""),"")</f>
        <v/>
      </c>
      <c r="BA394" s="1" t="str">
        <f ca="1">IFERROR(__xludf.DUMMYFUNCTION("""COMPUTED_VALUE"""),"")</f>
        <v/>
      </c>
      <c r="BB394" s="1" t="str">
        <f ca="1">IFERROR(__xludf.DUMMYFUNCTION("""COMPUTED_VALUE"""),"")</f>
        <v/>
      </c>
      <c r="BC394" s="1" t="str">
        <f ca="1">IFERROR(__xludf.DUMMYFUNCTION("""COMPUTED_VALUE"""),"")</f>
        <v/>
      </c>
      <c r="BD394" s="1" t="str">
        <f ca="1">IFERROR(__xludf.DUMMYFUNCTION("""COMPUTED_VALUE"""),"")</f>
        <v/>
      </c>
    </row>
    <row r="395" spans="1:56" ht="13">
      <c r="A395" s="8" t="str">
        <f ca="1">IFERROR(__xludf.DUMMYFUNCTION("""COMPUTED_VALUE"""),"")</f>
        <v/>
      </c>
      <c r="B395" s="1" t="str">
        <f ca="1">IFERROR(__xludf.DUMMYFUNCTION("""COMPUTED_VALUE"""),"")</f>
        <v/>
      </c>
      <c r="C395" s="3" t="str">
        <f ca="1">IFERROR(__xludf.DUMMYFUNCTION("""COMPUTED_VALUE"""),"")</f>
        <v/>
      </c>
      <c r="D395" s="1" t="str">
        <f ca="1">IFERROR(__xludf.DUMMYFUNCTION("""COMPUTED_VALUE"""),"")</f>
        <v/>
      </c>
      <c r="E395" s="1" t="str">
        <f ca="1">IFERROR(__xludf.DUMMYFUNCTION("""COMPUTED_VALUE"""),"")</f>
        <v/>
      </c>
      <c r="F395" s="1" t="str">
        <f ca="1">IFERROR(__xludf.DUMMYFUNCTION("""COMPUTED_VALUE"""),"")</f>
        <v/>
      </c>
      <c r="G395" s="1" t="str">
        <f ca="1">IFERROR(__xludf.DUMMYFUNCTION("""COMPUTED_VALUE"""),"")</f>
        <v/>
      </c>
      <c r="H395" s="1" t="str">
        <f ca="1">IFERROR(__xludf.DUMMYFUNCTION("""COMPUTED_VALUE"""),"")</f>
        <v/>
      </c>
      <c r="I395" s="1" t="str">
        <f ca="1">IFERROR(__xludf.DUMMYFUNCTION("""COMPUTED_VALUE"""),"")</f>
        <v/>
      </c>
      <c r="J395" s="1" t="str">
        <f ca="1">IFERROR(__xludf.DUMMYFUNCTION("""COMPUTED_VALUE"""),"")</f>
        <v/>
      </c>
      <c r="K395" s="1" t="str">
        <f ca="1">IFERROR(__xludf.DUMMYFUNCTION("""COMPUTED_VALUE"""),"")</f>
        <v/>
      </c>
      <c r="L395" s="1" t="str">
        <f ca="1">IFERROR(__xludf.DUMMYFUNCTION("""COMPUTED_VALUE"""),"")</f>
        <v/>
      </c>
      <c r="M395" s="1" t="str">
        <f ca="1">IFERROR(__xludf.DUMMYFUNCTION("""COMPUTED_VALUE"""),"")</f>
        <v/>
      </c>
      <c r="N395" s="1" t="str">
        <f ca="1">IFERROR(__xludf.DUMMYFUNCTION("""COMPUTED_VALUE"""),"")</f>
        <v/>
      </c>
      <c r="O395" s="1" t="str">
        <f ca="1">IFERROR(__xludf.DUMMYFUNCTION("""COMPUTED_VALUE"""),"")</f>
        <v/>
      </c>
      <c r="P395" s="1" t="str">
        <f ca="1">IFERROR(__xludf.DUMMYFUNCTION("""COMPUTED_VALUE"""),"")</f>
        <v/>
      </c>
      <c r="Q395" s="1" t="str">
        <f ca="1">IFERROR(__xludf.DUMMYFUNCTION("""COMPUTED_VALUE"""),"")</f>
        <v/>
      </c>
      <c r="R395" s="1" t="str">
        <f ca="1">IFERROR(__xludf.DUMMYFUNCTION("""COMPUTED_VALUE"""),"")</f>
        <v/>
      </c>
      <c r="S395" s="1" t="str">
        <f ca="1">IFERROR(__xludf.DUMMYFUNCTION("""COMPUTED_VALUE"""),"")</f>
        <v/>
      </c>
      <c r="T395" s="1" t="str">
        <f ca="1">IFERROR(__xludf.DUMMYFUNCTION("""COMPUTED_VALUE"""),"")</f>
        <v/>
      </c>
      <c r="U395" s="1" t="str">
        <f ca="1">IFERROR(__xludf.DUMMYFUNCTION("""COMPUTED_VALUE"""),"")</f>
        <v/>
      </c>
      <c r="V395" s="1" t="str">
        <f ca="1">IFERROR(__xludf.DUMMYFUNCTION("""COMPUTED_VALUE"""),"")</f>
        <v/>
      </c>
      <c r="W395" s="1" t="str">
        <f ca="1">IFERROR(__xludf.DUMMYFUNCTION("""COMPUTED_VALUE"""),"")</f>
        <v/>
      </c>
      <c r="X395" s="1" t="str">
        <f ca="1">IFERROR(__xludf.DUMMYFUNCTION("""COMPUTED_VALUE"""),"")</f>
        <v/>
      </c>
      <c r="Y395" s="1" t="str">
        <f ca="1">IFERROR(__xludf.DUMMYFUNCTION("""COMPUTED_VALUE"""),"")</f>
        <v/>
      </c>
      <c r="Z395" s="1" t="str">
        <f ca="1">IFERROR(__xludf.DUMMYFUNCTION("""COMPUTED_VALUE"""),"")</f>
        <v/>
      </c>
      <c r="AA395" s="1" t="str">
        <f ca="1">IFERROR(__xludf.DUMMYFUNCTION("""COMPUTED_VALUE"""),"")</f>
        <v/>
      </c>
      <c r="AB395" s="1" t="str">
        <f ca="1">IFERROR(__xludf.DUMMYFUNCTION("""COMPUTED_VALUE"""),"")</f>
        <v/>
      </c>
      <c r="AC395" s="1" t="str">
        <f ca="1">IFERROR(__xludf.DUMMYFUNCTION("""COMPUTED_VALUE"""),"")</f>
        <v/>
      </c>
      <c r="AD395" s="1" t="str">
        <f ca="1">IFERROR(__xludf.DUMMYFUNCTION("""COMPUTED_VALUE"""),"")</f>
        <v/>
      </c>
      <c r="AE395" s="1" t="str">
        <f ca="1">IFERROR(__xludf.DUMMYFUNCTION("""COMPUTED_VALUE"""),"")</f>
        <v/>
      </c>
      <c r="AF395" s="1" t="str">
        <f ca="1">IFERROR(__xludf.DUMMYFUNCTION("""COMPUTED_VALUE"""),"")</f>
        <v/>
      </c>
      <c r="AG395" s="1" t="str">
        <f ca="1">IFERROR(__xludf.DUMMYFUNCTION("""COMPUTED_VALUE"""),"")</f>
        <v/>
      </c>
      <c r="AH395" s="1" t="str">
        <f ca="1">IFERROR(__xludf.DUMMYFUNCTION("""COMPUTED_VALUE"""),"")</f>
        <v/>
      </c>
      <c r="AI395" s="1" t="str">
        <f ca="1">IFERROR(__xludf.DUMMYFUNCTION("""COMPUTED_VALUE"""),"")</f>
        <v/>
      </c>
      <c r="AJ395" s="1" t="str">
        <f ca="1">IFERROR(__xludf.DUMMYFUNCTION("""COMPUTED_VALUE"""),"")</f>
        <v/>
      </c>
      <c r="AK395" s="1" t="str">
        <f ca="1">IFERROR(__xludf.DUMMYFUNCTION("""COMPUTED_VALUE"""),"")</f>
        <v/>
      </c>
      <c r="AL395" s="1" t="str">
        <f ca="1">IFERROR(__xludf.DUMMYFUNCTION("""COMPUTED_VALUE"""),"")</f>
        <v/>
      </c>
      <c r="AM395" s="1" t="str">
        <f ca="1">IFERROR(__xludf.DUMMYFUNCTION("""COMPUTED_VALUE"""),"")</f>
        <v/>
      </c>
      <c r="AN395" s="1" t="str">
        <f ca="1">IFERROR(__xludf.DUMMYFUNCTION("""COMPUTED_VALUE"""),"")</f>
        <v/>
      </c>
      <c r="AO395" s="1" t="str">
        <f ca="1">IFERROR(__xludf.DUMMYFUNCTION("""COMPUTED_VALUE"""),"")</f>
        <v/>
      </c>
      <c r="AP395" s="1" t="str">
        <f ca="1">IFERROR(__xludf.DUMMYFUNCTION("""COMPUTED_VALUE"""),"")</f>
        <v/>
      </c>
      <c r="AQ395" s="1" t="str">
        <f ca="1">IFERROR(__xludf.DUMMYFUNCTION("""COMPUTED_VALUE"""),"")</f>
        <v/>
      </c>
      <c r="AR395" s="1" t="str">
        <f ca="1">IFERROR(__xludf.DUMMYFUNCTION("""COMPUTED_VALUE"""),"")</f>
        <v/>
      </c>
      <c r="AS395" s="1" t="str">
        <f ca="1">IFERROR(__xludf.DUMMYFUNCTION("""COMPUTED_VALUE"""),"")</f>
        <v/>
      </c>
      <c r="AT395" s="1" t="str">
        <f ca="1">IFERROR(__xludf.DUMMYFUNCTION("""COMPUTED_VALUE"""),"")</f>
        <v/>
      </c>
      <c r="AU395" s="1" t="str">
        <f ca="1">IFERROR(__xludf.DUMMYFUNCTION("""COMPUTED_VALUE"""),"")</f>
        <v/>
      </c>
      <c r="AV395" s="1" t="str">
        <f ca="1">IFERROR(__xludf.DUMMYFUNCTION("""COMPUTED_VALUE"""),"")</f>
        <v/>
      </c>
      <c r="AW395" s="1" t="str">
        <f ca="1">IFERROR(__xludf.DUMMYFUNCTION("""COMPUTED_VALUE"""),"")</f>
        <v/>
      </c>
      <c r="AX395" s="1" t="str">
        <f ca="1">IFERROR(__xludf.DUMMYFUNCTION("""COMPUTED_VALUE"""),"")</f>
        <v/>
      </c>
      <c r="AY395" s="1" t="str">
        <f ca="1">IFERROR(__xludf.DUMMYFUNCTION("""COMPUTED_VALUE"""),"")</f>
        <v/>
      </c>
      <c r="AZ395" s="1" t="str">
        <f ca="1">IFERROR(__xludf.DUMMYFUNCTION("""COMPUTED_VALUE"""),"")</f>
        <v/>
      </c>
      <c r="BA395" s="1" t="str">
        <f ca="1">IFERROR(__xludf.DUMMYFUNCTION("""COMPUTED_VALUE"""),"")</f>
        <v/>
      </c>
      <c r="BB395" s="1" t="str">
        <f ca="1">IFERROR(__xludf.DUMMYFUNCTION("""COMPUTED_VALUE"""),"")</f>
        <v/>
      </c>
      <c r="BC395" s="1" t="str">
        <f ca="1">IFERROR(__xludf.DUMMYFUNCTION("""COMPUTED_VALUE"""),"")</f>
        <v/>
      </c>
      <c r="BD395" s="1" t="str">
        <f ca="1">IFERROR(__xludf.DUMMYFUNCTION("""COMPUTED_VALUE"""),"")</f>
        <v/>
      </c>
    </row>
    <row r="396" spans="1:56" ht="13">
      <c r="A396" s="8" t="str">
        <f ca="1">IFERROR(__xludf.DUMMYFUNCTION("""COMPUTED_VALUE"""),"")</f>
        <v/>
      </c>
      <c r="B396" s="1" t="str">
        <f ca="1">IFERROR(__xludf.DUMMYFUNCTION("""COMPUTED_VALUE"""),"")</f>
        <v/>
      </c>
      <c r="C396" s="3" t="str">
        <f ca="1">IFERROR(__xludf.DUMMYFUNCTION("""COMPUTED_VALUE"""),"")</f>
        <v/>
      </c>
      <c r="D396" s="1" t="str">
        <f ca="1">IFERROR(__xludf.DUMMYFUNCTION("""COMPUTED_VALUE"""),"")</f>
        <v/>
      </c>
      <c r="E396" s="1" t="str">
        <f ca="1">IFERROR(__xludf.DUMMYFUNCTION("""COMPUTED_VALUE"""),"")</f>
        <v/>
      </c>
      <c r="F396" s="1" t="str">
        <f ca="1">IFERROR(__xludf.DUMMYFUNCTION("""COMPUTED_VALUE"""),"")</f>
        <v/>
      </c>
      <c r="G396" s="1" t="str">
        <f ca="1">IFERROR(__xludf.DUMMYFUNCTION("""COMPUTED_VALUE"""),"")</f>
        <v/>
      </c>
      <c r="H396" s="1" t="str">
        <f ca="1">IFERROR(__xludf.DUMMYFUNCTION("""COMPUTED_VALUE"""),"")</f>
        <v/>
      </c>
      <c r="I396" s="1" t="str">
        <f ca="1">IFERROR(__xludf.DUMMYFUNCTION("""COMPUTED_VALUE"""),"")</f>
        <v/>
      </c>
      <c r="J396" s="1" t="str">
        <f ca="1">IFERROR(__xludf.DUMMYFUNCTION("""COMPUTED_VALUE"""),"")</f>
        <v/>
      </c>
      <c r="K396" s="1" t="str">
        <f ca="1">IFERROR(__xludf.DUMMYFUNCTION("""COMPUTED_VALUE"""),"")</f>
        <v/>
      </c>
      <c r="L396" s="1" t="str">
        <f ca="1">IFERROR(__xludf.DUMMYFUNCTION("""COMPUTED_VALUE"""),"")</f>
        <v/>
      </c>
      <c r="M396" s="1" t="str">
        <f ca="1">IFERROR(__xludf.DUMMYFUNCTION("""COMPUTED_VALUE"""),"")</f>
        <v/>
      </c>
      <c r="N396" s="1" t="str">
        <f ca="1">IFERROR(__xludf.DUMMYFUNCTION("""COMPUTED_VALUE"""),"")</f>
        <v/>
      </c>
      <c r="O396" s="1" t="str">
        <f ca="1">IFERROR(__xludf.DUMMYFUNCTION("""COMPUTED_VALUE"""),"")</f>
        <v/>
      </c>
      <c r="P396" s="1" t="str">
        <f ca="1">IFERROR(__xludf.DUMMYFUNCTION("""COMPUTED_VALUE"""),"")</f>
        <v/>
      </c>
      <c r="Q396" s="1" t="str">
        <f ca="1">IFERROR(__xludf.DUMMYFUNCTION("""COMPUTED_VALUE"""),"")</f>
        <v/>
      </c>
      <c r="R396" s="1" t="str">
        <f ca="1">IFERROR(__xludf.DUMMYFUNCTION("""COMPUTED_VALUE"""),"")</f>
        <v/>
      </c>
      <c r="S396" s="1" t="str">
        <f ca="1">IFERROR(__xludf.DUMMYFUNCTION("""COMPUTED_VALUE"""),"")</f>
        <v/>
      </c>
      <c r="T396" s="1" t="str">
        <f ca="1">IFERROR(__xludf.DUMMYFUNCTION("""COMPUTED_VALUE"""),"")</f>
        <v/>
      </c>
      <c r="U396" s="1" t="str">
        <f ca="1">IFERROR(__xludf.DUMMYFUNCTION("""COMPUTED_VALUE"""),"")</f>
        <v/>
      </c>
      <c r="V396" s="1" t="str">
        <f ca="1">IFERROR(__xludf.DUMMYFUNCTION("""COMPUTED_VALUE"""),"")</f>
        <v/>
      </c>
      <c r="W396" s="1" t="str">
        <f ca="1">IFERROR(__xludf.DUMMYFUNCTION("""COMPUTED_VALUE"""),"")</f>
        <v/>
      </c>
      <c r="X396" s="1" t="str">
        <f ca="1">IFERROR(__xludf.DUMMYFUNCTION("""COMPUTED_VALUE"""),"")</f>
        <v/>
      </c>
      <c r="Y396" s="1" t="str">
        <f ca="1">IFERROR(__xludf.DUMMYFUNCTION("""COMPUTED_VALUE"""),"")</f>
        <v/>
      </c>
      <c r="Z396" s="1" t="str">
        <f ca="1">IFERROR(__xludf.DUMMYFUNCTION("""COMPUTED_VALUE"""),"")</f>
        <v/>
      </c>
      <c r="AA396" s="1" t="str">
        <f ca="1">IFERROR(__xludf.DUMMYFUNCTION("""COMPUTED_VALUE"""),"")</f>
        <v/>
      </c>
      <c r="AB396" s="1" t="str">
        <f ca="1">IFERROR(__xludf.DUMMYFUNCTION("""COMPUTED_VALUE"""),"")</f>
        <v/>
      </c>
      <c r="AC396" s="1" t="str">
        <f ca="1">IFERROR(__xludf.DUMMYFUNCTION("""COMPUTED_VALUE"""),"")</f>
        <v/>
      </c>
      <c r="AD396" s="1" t="str">
        <f ca="1">IFERROR(__xludf.DUMMYFUNCTION("""COMPUTED_VALUE"""),"")</f>
        <v/>
      </c>
      <c r="AE396" s="1" t="str">
        <f ca="1">IFERROR(__xludf.DUMMYFUNCTION("""COMPUTED_VALUE"""),"")</f>
        <v/>
      </c>
      <c r="AF396" s="1" t="str">
        <f ca="1">IFERROR(__xludf.DUMMYFUNCTION("""COMPUTED_VALUE"""),"")</f>
        <v/>
      </c>
      <c r="AG396" s="1" t="str">
        <f ca="1">IFERROR(__xludf.DUMMYFUNCTION("""COMPUTED_VALUE"""),"")</f>
        <v/>
      </c>
      <c r="AH396" s="1" t="str">
        <f ca="1">IFERROR(__xludf.DUMMYFUNCTION("""COMPUTED_VALUE"""),"")</f>
        <v/>
      </c>
      <c r="AI396" s="1" t="str">
        <f ca="1">IFERROR(__xludf.DUMMYFUNCTION("""COMPUTED_VALUE"""),"")</f>
        <v/>
      </c>
      <c r="AJ396" s="1" t="str">
        <f ca="1">IFERROR(__xludf.DUMMYFUNCTION("""COMPUTED_VALUE"""),"")</f>
        <v/>
      </c>
      <c r="AK396" s="1" t="str">
        <f ca="1">IFERROR(__xludf.DUMMYFUNCTION("""COMPUTED_VALUE"""),"")</f>
        <v/>
      </c>
      <c r="AL396" s="1" t="str">
        <f ca="1">IFERROR(__xludf.DUMMYFUNCTION("""COMPUTED_VALUE"""),"")</f>
        <v/>
      </c>
      <c r="AM396" s="1" t="str">
        <f ca="1">IFERROR(__xludf.DUMMYFUNCTION("""COMPUTED_VALUE"""),"")</f>
        <v/>
      </c>
      <c r="AN396" s="1" t="str">
        <f ca="1">IFERROR(__xludf.DUMMYFUNCTION("""COMPUTED_VALUE"""),"")</f>
        <v/>
      </c>
      <c r="AO396" s="1" t="str">
        <f ca="1">IFERROR(__xludf.DUMMYFUNCTION("""COMPUTED_VALUE"""),"")</f>
        <v/>
      </c>
      <c r="AP396" s="1" t="str">
        <f ca="1">IFERROR(__xludf.DUMMYFUNCTION("""COMPUTED_VALUE"""),"")</f>
        <v/>
      </c>
      <c r="AQ396" s="1" t="str">
        <f ca="1">IFERROR(__xludf.DUMMYFUNCTION("""COMPUTED_VALUE"""),"")</f>
        <v/>
      </c>
      <c r="AR396" s="1" t="str">
        <f ca="1">IFERROR(__xludf.DUMMYFUNCTION("""COMPUTED_VALUE"""),"")</f>
        <v/>
      </c>
      <c r="AS396" s="1" t="str">
        <f ca="1">IFERROR(__xludf.DUMMYFUNCTION("""COMPUTED_VALUE"""),"")</f>
        <v/>
      </c>
      <c r="AT396" s="1" t="str">
        <f ca="1">IFERROR(__xludf.DUMMYFUNCTION("""COMPUTED_VALUE"""),"")</f>
        <v/>
      </c>
      <c r="AU396" s="1" t="str">
        <f ca="1">IFERROR(__xludf.DUMMYFUNCTION("""COMPUTED_VALUE"""),"")</f>
        <v/>
      </c>
      <c r="AV396" s="1" t="str">
        <f ca="1">IFERROR(__xludf.DUMMYFUNCTION("""COMPUTED_VALUE"""),"")</f>
        <v/>
      </c>
      <c r="AW396" s="1" t="str">
        <f ca="1">IFERROR(__xludf.DUMMYFUNCTION("""COMPUTED_VALUE"""),"")</f>
        <v/>
      </c>
      <c r="AX396" s="1" t="str">
        <f ca="1">IFERROR(__xludf.DUMMYFUNCTION("""COMPUTED_VALUE"""),"")</f>
        <v/>
      </c>
      <c r="AY396" s="1" t="str">
        <f ca="1">IFERROR(__xludf.DUMMYFUNCTION("""COMPUTED_VALUE"""),"")</f>
        <v/>
      </c>
      <c r="AZ396" s="1" t="str">
        <f ca="1">IFERROR(__xludf.DUMMYFUNCTION("""COMPUTED_VALUE"""),"")</f>
        <v/>
      </c>
      <c r="BA396" s="1" t="str">
        <f ca="1">IFERROR(__xludf.DUMMYFUNCTION("""COMPUTED_VALUE"""),"")</f>
        <v/>
      </c>
      <c r="BB396" s="1" t="str">
        <f ca="1">IFERROR(__xludf.DUMMYFUNCTION("""COMPUTED_VALUE"""),"")</f>
        <v/>
      </c>
      <c r="BC396" s="1" t="str">
        <f ca="1">IFERROR(__xludf.DUMMYFUNCTION("""COMPUTED_VALUE"""),"")</f>
        <v/>
      </c>
      <c r="BD396" s="1" t="str">
        <f ca="1">IFERROR(__xludf.DUMMYFUNCTION("""COMPUTED_VALUE"""),"")</f>
        <v/>
      </c>
    </row>
    <row r="397" spans="1:56" ht="13">
      <c r="A397" s="8" t="str">
        <f ca="1">IFERROR(__xludf.DUMMYFUNCTION("""COMPUTED_VALUE"""),"")</f>
        <v/>
      </c>
      <c r="B397" s="1" t="str">
        <f ca="1">IFERROR(__xludf.DUMMYFUNCTION("""COMPUTED_VALUE"""),"")</f>
        <v/>
      </c>
      <c r="C397" s="3" t="str">
        <f ca="1">IFERROR(__xludf.DUMMYFUNCTION("""COMPUTED_VALUE"""),"")</f>
        <v/>
      </c>
      <c r="D397" s="1" t="str">
        <f ca="1">IFERROR(__xludf.DUMMYFUNCTION("""COMPUTED_VALUE"""),"")</f>
        <v/>
      </c>
      <c r="E397" s="1" t="str">
        <f ca="1">IFERROR(__xludf.DUMMYFUNCTION("""COMPUTED_VALUE"""),"")</f>
        <v/>
      </c>
      <c r="F397" s="1" t="str">
        <f ca="1">IFERROR(__xludf.DUMMYFUNCTION("""COMPUTED_VALUE"""),"")</f>
        <v/>
      </c>
      <c r="G397" s="1" t="str">
        <f ca="1">IFERROR(__xludf.DUMMYFUNCTION("""COMPUTED_VALUE"""),"")</f>
        <v/>
      </c>
      <c r="H397" s="1" t="str">
        <f ca="1">IFERROR(__xludf.DUMMYFUNCTION("""COMPUTED_VALUE"""),"")</f>
        <v/>
      </c>
      <c r="I397" s="1" t="str">
        <f ca="1">IFERROR(__xludf.DUMMYFUNCTION("""COMPUTED_VALUE"""),"")</f>
        <v/>
      </c>
      <c r="J397" s="1" t="str">
        <f ca="1">IFERROR(__xludf.DUMMYFUNCTION("""COMPUTED_VALUE"""),"")</f>
        <v/>
      </c>
      <c r="K397" s="1" t="str">
        <f ca="1">IFERROR(__xludf.DUMMYFUNCTION("""COMPUTED_VALUE"""),"")</f>
        <v/>
      </c>
      <c r="L397" s="1" t="str">
        <f ca="1">IFERROR(__xludf.DUMMYFUNCTION("""COMPUTED_VALUE"""),"")</f>
        <v/>
      </c>
      <c r="M397" s="1" t="str">
        <f ca="1">IFERROR(__xludf.DUMMYFUNCTION("""COMPUTED_VALUE"""),"")</f>
        <v/>
      </c>
      <c r="N397" s="1" t="str">
        <f ca="1">IFERROR(__xludf.DUMMYFUNCTION("""COMPUTED_VALUE"""),"")</f>
        <v/>
      </c>
      <c r="O397" s="1" t="str">
        <f ca="1">IFERROR(__xludf.DUMMYFUNCTION("""COMPUTED_VALUE"""),"")</f>
        <v/>
      </c>
      <c r="P397" s="1" t="str">
        <f ca="1">IFERROR(__xludf.DUMMYFUNCTION("""COMPUTED_VALUE"""),"")</f>
        <v/>
      </c>
      <c r="Q397" s="1" t="str">
        <f ca="1">IFERROR(__xludf.DUMMYFUNCTION("""COMPUTED_VALUE"""),"")</f>
        <v/>
      </c>
      <c r="R397" s="1" t="str">
        <f ca="1">IFERROR(__xludf.DUMMYFUNCTION("""COMPUTED_VALUE"""),"")</f>
        <v/>
      </c>
      <c r="S397" s="1" t="str">
        <f ca="1">IFERROR(__xludf.DUMMYFUNCTION("""COMPUTED_VALUE"""),"")</f>
        <v/>
      </c>
      <c r="T397" s="1" t="str">
        <f ca="1">IFERROR(__xludf.DUMMYFUNCTION("""COMPUTED_VALUE"""),"")</f>
        <v/>
      </c>
      <c r="U397" s="1" t="str">
        <f ca="1">IFERROR(__xludf.DUMMYFUNCTION("""COMPUTED_VALUE"""),"")</f>
        <v/>
      </c>
      <c r="V397" s="1" t="str">
        <f ca="1">IFERROR(__xludf.DUMMYFUNCTION("""COMPUTED_VALUE"""),"")</f>
        <v/>
      </c>
      <c r="W397" s="1" t="str">
        <f ca="1">IFERROR(__xludf.DUMMYFUNCTION("""COMPUTED_VALUE"""),"")</f>
        <v/>
      </c>
      <c r="X397" s="1" t="str">
        <f ca="1">IFERROR(__xludf.DUMMYFUNCTION("""COMPUTED_VALUE"""),"")</f>
        <v/>
      </c>
      <c r="Y397" s="1" t="str">
        <f ca="1">IFERROR(__xludf.DUMMYFUNCTION("""COMPUTED_VALUE"""),"")</f>
        <v/>
      </c>
      <c r="Z397" s="1" t="str">
        <f ca="1">IFERROR(__xludf.DUMMYFUNCTION("""COMPUTED_VALUE"""),"")</f>
        <v/>
      </c>
      <c r="AA397" s="1" t="str">
        <f ca="1">IFERROR(__xludf.DUMMYFUNCTION("""COMPUTED_VALUE"""),"")</f>
        <v/>
      </c>
      <c r="AB397" s="1" t="str">
        <f ca="1">IFERROR(__xludf.DUMMYFUNCTION("""COMPUTED_VALUE"""),"")</f>
        <v/>
      </c>
      <c r="AC397" s="1" t="str">
        <f ca="1">IFERROR(__xludf.DUMMYFUNCTION("""COMPUTED_VALUE"""),"")</f>
        <v/>
      </c>
      <c r="AD397" s="1" t="str">
        <f ca="1">IFERROR(__xludf.DUMMYFUNCTION("""COMPUTED_VALUE"""),"")</f>
        <v/>
      </c>
      <c r="AE397" s="1" t="str">
        <f ca="1">IFERROR(__xludf.DUMMYFUNCTION("""COMPUTED_VALUE"""),"")</f>
        <v/>
      </c>
      <c r="AF397" s="1" t="str">
        <f ca="1">IFERROR(__xludf.DUMMYFUNCTION("""COMPUTED_VALUE"""),"")</f>
        <v/>
      </c>
      <c r="AG397" s="1" t="str">
        <f ca="1">IFERROR(__xludf.DUMMYFUNCTION("""COMPUTED_VALUE"""),"")</f>
        <v/>
      </c>
      <c r="AH397" s="1" t="str">
        <f ca="1">IFERROR(__xludf.DUMMYFUNCTION("""COMPUTED_VALUE"""),"")</f>
        <v/>
      </c>
      <c r="AI397" s="1" t="str">
        <f ca="1">IFERROR(__xludf.DUMMYFUNCTION("""COMPUTED_VALUE"""),"")</f>
        <v/>
      </c>
      <c r="AJ397" s="1" t="str">
        <f ca="1">IFERROR(__xludf.DUMMYFUNCTION("""COMPUTED_VALUE"""),"")</f>
        <v/>
      </c>
      <c r="AK397" s="1" t="str">
        <f ca="1">IFERROR(__xludf.DUMMYFUNCTION("""COMPUTED_VALUE"""),"")</f>
        <v/>
      </c>
      <c r="AL397" s="1" t="str">
        <f ca="1">IFERROR(__xludf.DUMMYFUNCTION("""COMPUTED_VALUE"""),"")</f>
        <v/>
      </c>
      <c r="AM397" s="1" t="str">
        <f ca="1">IFERROR(__xludf.DUMMYFUNCTION("""COMPUTED_VALUE"""),"")</f>
        <v/>
      </c>
      <c r="AN397" s="1" t="str">
        <f ca="1">IFERROR(__xludf.DUMMYFUNCTION("""COMPUTED_VALUE"""),"")</f>
        <v/>
      </c>
      <c r="AO397" s="1" t="str">
        <f ca="1">IFERROR(__xludf.DUMMYFUNCTION("""COMPUTED_VALUE"""),"")</f>
        <v/>
      </c>
      <c r="AP397" s="1" t="str">
        <f ca="1">IFERROR(__xludf.DUMMYFUNCTION("""COMPUTED_VALUE"""),"")</f>
        <v/>
      </c>
      <c r="AQ397" s="1" t="str">
        <f ca="1">IFERROR(__xludf.DUMMYFUNCTION("""COMPUTED_VALUE"""),"")</f>
        <v/>
      </c>
      <c r="AR397" s="1" t="str">
        <f ca="1">IFERROR(__xludf.DUMMYFUNCTION("""COMPUTED_VALUE"""),"")</f>
        <v/>
      </c>
      <c r="AS397" s="1" t="str">
        <f ca="1">IFERROR(__xludf.DUMMYFUNCTION("""COMPUTED_VALUE"""),"")</f>
        <v/>
      </c>
      <c r="AT397" s="1" t="str">
        <f ca="1">IFERROR(__xludf.DUMMYFUNCTION("""COMPUTED_VALUE"""),"")</f>
        <v/>
      </c>
      <c r="AU397" s="1" t="str">
        <f ca="1">IFERROR(__xludf.DUMMYFUNCTION("""COMPUTED_VALUE"""),"")</f>
        <v/>
      </c>
      <c r="AV397" s="1" t="str">
        <f ca="1">IFERROR(__xludf.DUMMYFUNCTION("""COMPUTED_VALUE"""),"")</f>
        <v/>
      </c>
      <c r="AW397" s="1" t="str">
        <f ca="1">IFERROR(__xludf.DUMMYFUNCTION("""COMPUTED_VALUE"""),"")</f>
        <v/>
      </c>
      <c r="AX397" s="1" t="str">
        <f ca="1">IFERROR(__xludf.DUMMYFUNCTION("""COMPUTED_VALUE"""),"")</f>
        <v/>
      </c>
      <c r="AY397" s="1" t="str">
        <f ca="1">IFERROR(__xludf.DUMMYFUNCTION("""COMPUTED_VALUE"""),"")</f>
        <v/>
      </c>
      <c r="AZ397" s="1" t="str">
        <f ca="1">IFERROR(__xludf.DUMMYFUNCTION("""COMPUTED_VALUE"""),"")</f>
        <v/>
      </c>
      <c r="BA397" s="1" t="str">
        <f ca="1">IFERROR(__xludf.DUMMYFUNCTION("""COMPUTED_VALUE"""),"")</f>
        <v/>
      </c>
      <c r="BB397" s="1" t="str">
        <f ca="1">IFERROR(__xludf.DUMMYFUNCTION("""COMPUTED_VALUE"""),"")</f>
        <v/>
      </c>
      <c r="BC397" s="1" t="str">
        <f ca="1">IFERROR(__xludf.DUMMYFUNCTION("""COMPUTED_VALUE"""),"")</f>
        <v/>
      </c>
      <c r="BD397" s="1" t="str">
        <f ca="1">IFERROR(__xludf.DUMMYFUNCTION("""COMPUTED_VALUE"""),"")</f>
        <v/>
      </c>
    </row>
    <row r="398" spans="1:56" ht="13">
      <c r="A398" s="8" t="str">
        <f ca="1">IFERROR(__xludf.DUMMYFUNCTION("""COMPUTED_VALUE"""),"")</f>
        <v/>
      </c>
      <c r="B398" s="1" t="str">
        <f ca="1">IFERROR(__xludf.DUMMYFUNCTION("""COMPUTED_VALUE"""),"")</f>
        <v/>
      </c>
      <c r="C398" s="3" t="str">
        <f ca="1">IFERROR(__xludf.DUMMYFUNCTION("""COMPUTED_VALUE"""),"")</f>
        <v/>
      </c>
      <c r="D398" s="1" t="str">
        <f ca="1">IFERROR(__xludf.DUMMYFUNCTION("""COMPUTED_VALUE"""),"")</f>
        <v/>
      </c>
      <c r="E398" s="1" t="str">
        <f ca="1">IFERROR(__xludf.DUMMYFUNCTION("""COMPUTED_VALUE"""),"")</f>
        <v/>
      </c>
      <c r="F398" s="1" t="str">
        <f ca="1">IFERROR(__xludf.DUMMYFUNCTION("""COMPUTED_VALUE"""),"")</f>
        <v/>
      </c>
      <c r="G398" s="1" t="str">
        <f ca="1">IFERROR(__xludf.DUMMYFUNCTION("""COMPUTED_VALUE"""),"")</f>
        <v/>
      </c>
      <c r="H398" s="1" t="str">
        <f ca="1">IFERROR(__xludf.DUMMYFUNCTION("""COMPUTED_VALUE"""),"")</f>
        <v/>
      </c>
      <c r="I398" s="1" t="str">
        <f ca="1">IFERROR(__xludf.DUMMYFUNCTION("""COMPUTED_VALUE"""),"")</f>
        <v/>
      </c>
      <c r="J398" s="1" t="str">
        <f ca="1">IFERROR(__xludf.DUMMYFUNCTION("""COMPUTED_VALUE"""),"")</f>
        <v/>
      </c>
      <c r="K398" s="1" t="str">
        <f ca="1">IFERROR(__xludf.DUMMYFUNCTION("""COMPUTED_VALUE"""),"")</f>
        <v/>
      </c>
      <c r="L398" s="1" t="str">
        <f ca="1">IFERROR(__xludf.DUMMYFUNCTION("""COMPUTED_VALUE"""),"")</f>
        <v/>
      </c>
      <c r="M398" s="1" t="str">
        <f ca="1">IFERROR(__xludf.DUMMYFUNCTION("""COMPUTED_VALUE"""),"")</f>
        <v/>
      </c>
      <c r="N398" s="1" t="str">
        <f ca="1">IFERROR(__xludf.DUMMYFUNCTION("""COMPUTED_VALUE"""),"")</f>
        <v/>
      </c>
      <c r="O398" s="1" t="str">
        <f ca="1">IFERROR(__xludf.DUMMYFUNCTION("""COMPUTED_VALUE"""),"")</f>
        <v/>
      </c>
      <c r="P398" s="1" t="str">
        <f ca="1">IFERROR(__xludf.DUMMYFUNCTION("""COMPUTED_VALUE"""),"")</f>
        <v/>
      </c>
      <c r="Q398" s="1" t="str">
        <f ca="1">IFERROR(__xludf.DUMMYFUNCTION("""COMPUTED_VALUE"""),"")</f>
        <v/>
      </c>
      <c r="R398" s="1" t="str">
        <f ca="1">IFERROR(__xludf.DUMMYFUNCTION("""COMPUTED_VALUE"""),"")</f>
        <v/>
      </c>
      <c r="S398" s="1" t="str">
        <f ca="1">IFERROR(__xludf.DUMMYFUNCTION("""COMPUTED_VALUE"""),"")</f>
        <v/>
      </c>
      <c r="T398" s="1" t="str">
        <f ca="1">IFERROR(__xludf.DUMMYFUNCTION("""COMPUTED_VALUE"""),"")</f>
        <v/>
      </c>
      <c r="U398" s="1" t="str">
        <f ca="1">IFERROR(__xludf.DUMMYFUNCTION("""COMPUTED_VALUE"""),"")</f>
        <v/>
      </c>
      <c r="V398" s="1" t="str">
        <f ca="1">IFERROR(__xludf.DUMMYFUNCTION("""COMPUTED_VALUE"""),"")</f>
        <v/>
      </c>
      <c r="W398" s="1" t="str">
        <f ca="1">IFERROR(__xludf.DUMMYFUNCTION("""COMPUTED_VALUE"""),"")</f>
        <v/>
      </c>
      <c r="X398" s="1" t="str">
        <f ca="1">IFERROR(__xludf.DUMMYFUNCTION("""COMPUTED_VALUE"""),"")</f>
        <v/>
      </c>
      <c r="Y398" s="1" t="str">
        <f ca="1">IFERROR(__xludf.DUMMYFUNCTION("""COMPUTED_VALUE"""),"")</f>
        <v/>
      </c>
      <c r="Z398" s="1" t="str">
        <f ca="1">IFERROR(__xludf.DUMMYFUNCTION("""COMPUTED_VALUE"""),"")</f>
        <v/>
      </c>
      <c r="AA398" s="1" t="str">
        <f ca="1">IFERROR(__xludf.DUMMYFUNCTION("""COMPUTED_VALUE"""),"")</f>
        <v/>
      </c>
      <c r="AB398" s="1" t="str">
        <f ca="1">IFERROR(__xludf.DUMMYFUNCTION("""COMPUTED_VALUE"""),"")</f>
        <v/>
      </c>
      <c r="AC398" s="1" t="str">
        <f ca="1">IFERROR(__xludf.DUMMYFUNCTION("""COMPUTED_VALUE"""),"")</f>
        <v/>
      </c>
      <c r="AD398" s="1" t="str">
        <f ca="1">IFERROR(__xludf.DUMMYFUNCTION("""COMPUTED_VALUE"""),"")</f>
        <v/>
      </c>
      <c r="AE398" s="1" t="str">
        <f ca="1">IFERROR(__xludf.DUMMYFUNCTION("""COMPUTED_VALUE"""),"")</f>
        <v/>
      </c>
      <c r="AF398" s="1" t="str">
        <f ca="1">IFERROR(__xludf.DUMMYFUNCTION("""COMPUTED_VALUE"""),"")</f>
        <v/>
      </c>
      <c r="AG398" s="1" t="str">
        <f ca="1">IFERROR(__xludf.DUMMYFUNCTION("""COMPUTED_VALUE"""),"")</f>
        <v/>
      </c>
      <c r="AH398" s="1" t="str">
        <f ca="1">IFERROR(__xludf.DUMMYFUNCTION("""COMPUTED_VALUE"""),"")</f>
        <v/>
      </c>
      <c r="AI398" s="1" t="str">
        <f ca="1">IFERROR(__xludf.DUMMYFUNCTION("""COMPUTED_VALUE"""),"")</f>
        <v/>
      </c>
      <c r="AJ398" s="1" t="str">
        <f ca="1">IFERROR(__xludf.DUMMYFUNCTION("""COMPUTED_VALUE"""),"")</f>
        <v/>
      </c>
      <c r="AK398" s="1" t="str">
        <f ca="1">IFERROR(__xludf.DUMMYFUNCTION("""COMPUTED_VALUE"""),"")</f>
        <v/>
      </c>
      <c r="AL398" s="1" t="str">
        <f ca="1">IFERROR(__xludf.DUMMYFUNCTION("""COMPUTED_VALUE"""),"")</f>
        <v/>
      </c>
      <c r="AM398" s="1" t="str">
        <f ca="1">IFERROR(__xludf.DUMMYFUNCTION("""COMPUTED_VALUE"""),"")</f>
        <v/>
      </c>
      <c r="AN398" s="1" t="str">
        <f ca="1">IFERROR(__xludf.DUMMYFUNCTION("""COMPUTED_VALUE"""),"")</f>
        <v/>
      </c>
      <c r="AO398" s="1" t="str">
        <f ca="1">IFERROR(__xludf.DUMMYFUNCTION("""COMPUTED_VALUE"""),"")</f>
        <v/>
      </c>
      <c r="AP398" s="1" t="str">
        <f ca="1">IFERROR(__xludf.DUMMYFUNCTION("""COMPUTED_VALUE"""),"")</f>
        <v/>
      </c>
      <c r="AQ398" s="1" t="str">
        <f ca="1">IFERROR(__xludf.DUMMYFUNCTION("""COMPUTED_VALUE"""),"")</f>
        <v/>
      </c>
      <c r="AR398" s="1" t="str">
        <f ca="1">IFERROR(__xludf.DUMMYFUNCTION("""COMPUTED_VALUE"""),"")</f>
        <v/>
      </c>
      <c r="AS398" s="1" t="str">
        <f ca="1">IFERROR(__xludf.DUMMYFUNCTION("""COMPUTED_VALUE"""),"")</f>
        <v/>
      </c>
      <c r="AT398" s="1" t="str">
        <f ca="1">IFERROR(__xludf.DUMMYFUNCTION("""COMPUTED_VALUE"""),"")</f>
        <v/>
      </c>
      <c r="AU398" s="1" t="str">
        <f ca="1">IFERROR(__xludf.DUMMYFUNCTION("""COMPUTED_VALUE"""),"")</f>
        <v/>
      </c>
      <c r="AV398" s="1" t="str">
        <f ca="1">IFERROR(__xludf.DUMMYFUNCTION("""COMPUTED_VALUE"""),"")</f>
        <v/>
      </c>
      <c r="AW398" s="1" t="str">
        <f ca="1">IFERROR(__xludf.DUMMYFUNCTION("""COMPUTED_VALUE"""),"")</f>
        <v/>
      </c>
      <c r="AX398" s="1" t="str">
        <f ca="1">IFERROR(__xludf.DUMMYFUNCTION("""COMPUTED_VALUE"""),"")</f>
        <v/>
      </c>
      <c r="AY398" s="1" t="str">
        <f ca="1">IFERROR(__xludf.DUMMYFUNCTION("""COMPUTED_VALUE"""),"")</f>
        <v/>
      </c>
      <c r="AZ398" s="1" t="str">
        <f ca="1">IFERROR(__xludf.DUMMYFUNCTION("""COMPUTED_VALUE"""),"")</f>
        <v/>
      </c>
      <c r="BA398" s="1" t="str">
        <f ca="1">IFERROR(__xludf.DUMMYFUNCTION("""COMPUTED_VALUE"""),"")</f>
        <v/>
      </c>
      <c r="BB398" s="1" t="str">
        <f ca="1">IFERROR(__xludf.DUMMYFUNCTION("""COMPUTED_VALUE"""),"")</f>
        <v/>
      </c>
      <c r="BC398" s="1" t="str">
        <f ca="1">IFERROR(__xludf.DUMMYFUNCTION("""COMPUTED_VALUE"""),"")</f>
        <v/>
      </c>
      <c r="BD398" s="1" t="str">
        <f ca="1">IFERROR(__xludf.DUMMYFUNCTION("""COMPUTED_VALUE"""),"")</f>
        <v/>
      </c>
    </row>
    <row r="399" spans="1:56" ht="13">
      <c r="A399" s="8" t="str">
        <f ca="1">IFERROR(__xludf.DUMMYFUNCTION("""COMPUTED_VALUE"""),"")</f>
        <v/>
      </c>
      <c r="B399" s="1" t="str">
        <f ca="1">IFERROR(__xludf.DUMMYFUNCTION("""COMPUTED_VALUE"""),"")</f>
        <v/>
      </c>
      <c r="C399" s="3" t="str">
        <f ca="1">IFERROR(__xludf.DUMMYFUNCTION("""COMPUTED_VALUE"""),"")</f>
        <v/>
      </c>
      <c r="D399" s="1" t="str">
        <f ca="1">IFERROR(__xludf.DUMMYFUNCTION("""COMPUTED_VALUE"""),"")</f>
        <v/>
      </c>
      <c r="E399" s="1" t="str">
        <f ca="1">IFERROR(__xludf.DUMMYFUNCTION("""COMPUTED_VALUE"""),"")</f>
        <v/>
      </c>
      <c r="F399" s="1" t="str">
        <f ca="1">IFERROR(__xludf.DUMMYFUNCTION("""COMPUTED_VALUE"""),"")</f>
        <v/>
      </c>
      <c r="G399" s="1" t="str">
        <f ca="1">IFERROR(__xludf.DUMMYFUNCTION("""COMPUTED_VALUE"""),"")</f>
        <v/>
      </c>
      <c r="H399" s="1" t="str">
        <f ca="1">IFERROR(__xludf.DUMMYFUNCTION("""COMPUTED_VALUE"""),"")</f>
        <v/>
      </c>
      <c r="I399" s="1" t="str">
        <f ca="1">IFERROR(__xludf.DUMMYFUNCTION("""COMPUTED_VALUE"""),"")</f>
        <v/>
      </c>
      <c r="J399" s="1" t="str">
        <f ca="1">IFERROR(__xludf.DUMMYFUNCTION("""COMPUTED_VALUE"""),"")</f>
        <v/>
      </c>
      <c r="K399" s="1" t="str">
        <f ca="1">IFERROR(__xludf.DUMMYFUNCTION("""COMPUTED_VALUE"""),"")</f>
        <v/>
      </c>
      <c r="L399" s="1" t="str">
        <f ca="1">IFERROR(__xludf.DUMMYFUNCTION("""COMPUTED_VALUE"""),"")</f>
        <v/>
      </c>
      <c r="M399" s="1" t="str">
        <f ca="1">IFERROR(__xludf.DUMMYFUNCTION("""COMPUTED_VALUE"""),"")</f>
        <v/>
      </c>
      <c r="N399" s="1" t="str">
        <f ca="1">IFERROR(__xludf.DUMMYFUNCTION("""COMPUTED_VALUE"""),"")</f>
        <v/>
      </c>
      <c r="O399" s="1" t="str">
        <f ca="1">IFERROR(__xludf.DUMMYFUNCTION("""COMPUTED_VALUE"""),"")</f>
        <v/>
      </c>
      <c r="P399" s="1" t="str">
        <f ca="1">IFERROR(__xludf.DUMMYFUNCTION("""COMPUTED_VALUE"""),"")</f>
        <v/>
      </c>
      <c r="Q399" s="1" t="str">
        <f ca="1">IFERROR(__xludf.DUMMYFUNCTION("""COMPUTED_VALUE"""),"")</f>
        <v/>
      </c>
      <c r="R399" s="1" t="str">
        <f ca="1">IFERROR(__xludf.DUMMYFUNCTION("""COMPUTED_VALUE"""),"")</f>
        <v/>
      </c>
      <c r="S399" s="1" t="str">
        <f ca="1">IFERROR(__xludf.DUMMYFUNCTION("""COMPUTED_VALUE"""),"")</f>
        <v/>
      </c>
      <c r="T399" s="1" t="str">
        <f ca="1">IFERROR(__xludf.DUMMYFUNCTION("""COMPUTED_VALUE"""),"")</f>
        <v/>
      </c>
      <c r="U399" s="1" t="str">
        <f ca="1">IFERROR(__xludf.DUMMYFUNCTION("""COMPUTED_VALUE"""),"")</f>
        <v/>
      </c>
      <c r="V399" s="1" t="str">
        <f ca="1">IFERROR(__xludf.DUMMYFUNCTION("""COMPUTED_VALUE"""),"")</f>
        <v/>
      </c>
      <c r="W399" s="1" t="str">
        <f ca="1">IFERROR(__xludf.DUMMYFUNCTION("""COMPUTED_VALUE"""),"")</f>
        <v/>
      </c>
      <c r="X399" s="1" t="str">
        <f ca="1">IFERROR(__xludf.DUMMYFUNCTION("""COMPUTED_VALUE"""),"")</f>
        <v/>
      </c>
      <c r="Y399" s="1" t="str">
        <f ca="1">IFERROR(__xludf.DUMMYFUNCTION("""COMPUTED_VALUE"""),"")</f>
        <v/>
      </c>
      <c r="Z399" s="1" t="str">
        <f ca="1">IFERROR(__xludf.DUMMYFUNCTION("""COMPUTED_VALUE"""),"")</f>
        <v/>
      </c>
      <c r="AA399" s="1" t="str">
        <f ca="1">IFERROR(__xludf.DUMMYFUNCTION("""COMPUTED_VALUE"""),"")</f>
        <v/>
      </c>
      <c r="AB399" s="1" t="str">
        <f ca="1">IFERROR(__xludf.DUMMYFUNCTION("""COMPUTED_VALUE"""),"")</f>
        <v/>
      </c>
      <c r="AC399" s="1" t="str">
        <f ca="1">IFERROR(__xludf.DUMMYFUNCTION("""COMPUTED_VALUE"""),"")</f>
        <v/>
      </c>
      <c r="AD399" s="1" t="str">
        <f ca="1">IFERROR(__xludf.DUMMYFUNCTION("""COMPUTED_VALUE"""),"")</f>
        <v/>
      </c>
      <c r="AE399" s="1" t="str">
        <f ca="1">IFERROR(__xludf.DUMMYFUNCTION("""COMPUTED_VALUE"""),"")</f>
        <v/>
      </c>
      <c r="AF399" s="1" t="str">
        <f ca="1">IFERROR(__xludf.DUMMYFUNCTION("""COMPUTED_VALUE"""),"")</f>
        <v/>
      </c>
      <c r="AG399" s="1" t="str">
        <f ca="1">IFERROR(__xludf.DUMMYFUNCTION("""COMPUTED_VALUE"""),"")</f>
        <v/>
      </c>
      <c r="AH399" s="1" t="str">
        <f ca="1">IFERROR(__xludf.DUMMYFUNCTION("""COMPUTED_VALUE"""),"")</f>
        <v/>
      </c>
      <c r="AI399" s="1" t="str">
        <f ca="1">IFERROR(__xludf.DUMMYFUNCTION("""COMPUTED_VALUE"""),"")</f>
        <v/>
      </c>
      <c r="AJ399" s="1" t="str">
        <f ca="1">IFERROR(__xludf.DUMMYFUNCTION("""COMPUTED_VALUE"""),"")</f>
        <v/>
      </c>
      <c r="AK399" s="1" t="str">
        <f ca="1">IFERROR(__xludf.DUMMYFUNCTION("""COMPUTED_VALUE"""),"")</f>
        <v/>
      </c>
      <c r="AL399" s="1" t="str">
        <f ca="1">IFERROR(__xludf.DUMMYFUNCTION("""COMPUTED_VALUE"""),"")</f>
        <v/>
      </c>
      <c r="AM399" s="1" t="str">
        <f ca="1">IFERROR(__xludf.DUMMYFUNCTION("""COMPUTED_VALUE"""),"")</f>
        <v/>
      </c>
      <c r="AN399" s="1" t="str">
        <f ca="1">IFERROR(__xludf.DUMMYFUNCTION("""COMPUTED_VALUE"""),"")</f>
        <v/>
      </c>
      <c r="AO399" s="1" t="str">
        <f ca="1">IFERROR(__xludf.DUMMYFUNCTION("""COMPUTED_VALUE"""),"")</f>
        <v/>
      </c>
      <c r="AP399" s="1" t="str">
        <f ca="1">IFERROR(__xludf.DUMMYFUNCTION("""COMPUTED_VALUE"""),"")</f>
        <v/>
      </c>
      <c r="AQ399" s="1" t="str">
        <f ca="1">IFERROR(__xludf.DUMMYFUNCTION("""COMPUTED_VALUE"""),"")</f>
        <v/>
      </c>
      <c r="AR399" s="1" t="str">
        <f ca="1">IFERROR(__xludf.DUMMYFUNCTION("""COMPUTED_VALUE"""),"")</f>
        <v/>
      </c>
      <c r="AS399" s="1" t="str">
        <f ca="1">IFERROR(__xludf.DUMMYFUNCTION("""COMPUTED_VALUE"""),"")</f>
        <v/>
      </c>
      <c r="AT399" s="1" t="str">
        <f ca="1">IFERROR(__xludf.DUMMYFUNCTION("""COMPUTED_VALUE"""),"")</f>
        <v/>
      </c>
      <c r="AU399" s="1" t="str">
        <f ca="1">IFERROR(__xludf.DUMMYFUNCTION("""COMPUTED_VALUE"""),"")</f>
        <v/>
      </c>
      <c r="AV399" s="1" t="str">
        <f ca="1">IFERROR(__xludf.DUMMYFUNCTION("""COMPUTED_VALUE"""),"")</f>
        <v/>
      </c>
      <c r="AW399" s="1" t="str">
        <f ca="1">IFERROR(__xludf.DUMMYFUNCTION("""COMPUTED_VALUE"""),"")</f>
        <v/>
      </c>
      <c r="AX399" s="1" t="str">
        <f ca="1">IFERROR(__xludf.DUMMYFUNCTION("""COMPUTED_VALUE"""),"")</f>
        <v/>
      </c>
      <c r="AY399" s="1" t="str">
        <f ca="1">IFERROR(__xludf.DUMMYFUNCTION("""COMPUTED_VALUE"""),"")</f>
        <v/>
      </c>
      <c r="AZ399" s="1" t="str">
        <f ca="1">IFERROR(__xludf.DUMMYFUNCTION("""COMPUTED_VALUE"""),"")</f>
        <v/>
      </c>
      <c r="BA399" s="1" t="str">
        <f ca="1">IFERROR(__xludf.DUMMYFUNCTION("""COMPUTED_VALUE"""),"")</f>
        <v/>
      </c>
      <c r="BB399" s="1" t="str">
        <f ca="1">IFERROR(__xludf.DUMMYFUNCTION("""COMPUTED_VALUE"""),"")</f>
        <v/>
      </c>
      <c r="BC399" s="1" t="str">
        <f ca="1">IFERROR(__xludf.DUMMYFUNCTION("""COMPUTED_VALUE"""),"")</f>
        <v/>
      </c>
      <c r="BD399" s="1" t="str">
        <f ca="1">IFERROR(__xludf.DUMMYFUNCTION("""COMPUTED_VALUE"""),"")</f>
        <v/>
      </c>
    </row>
    <row r="400" spans="1:56" ht="13">
      <c r="A400" s="8" t="str">
        <f ca="1">IFERROR(__xludf.DUMMYFUNCTION("""COMPUTED_VALUE"""),"")</f>
        <v/>
      </c>
      <c r="B400" s="1" t="str">
        <f ca="1">IFERROR(__xludf.DUMMYFUNCTION("""COMPUTED_VALUE"""),"")</f>
        <v/>
      </c>
      <c r="C400" s="3" t="str">
        <f ca="1">IFERROR(__xludf.DUMMYFUNCTION("""COMPUTED_VALUE"""),"")</f>
        <v/>
      </c>
      <c r="D400" s="1" t="str">
        <f ca="1">IFERROR(__xludf.DUMMYFUNCTION("""COMPUTED_VALUE"""),"")</f>
        <v/>
      </c>
      <c r="E400" s="1" t="str">
        <f ca="1">IFERROR(__xludf.DUMMYFUNCTION("""COMPUTED_VALUE"""),"")</f>
        <v/>
      </c>
      <c r="F400" s="1" t="str">
        <f ca="1">IFERROR(__xludf.DUMMYFUNCTION("""COMPUTED_VALUE"""),"")</f>
        <v/>
      </c>
      <c r="G400" s="1" t="str">
        <f ca="1">IFERROR(__xludf.DUMMYFUNCTION("""COMPUTED_VALUE"""),"")</f>
        <v/>
      </c>
      <c r="H400" s="1" t="str">
        <f ca="1">IFERROR(__xludf.DUMMYFUNCTION("""COMPUTED_VALUE"""),"")</f>
        <v/>
      </c>
      <c r="I400" s="1" t="str">
        <f ca="1">IFERROR(__xludf.DUMMYFUNCTION("""COMPUTED_VALUE"""),"")</f>
        <v/>
      </c>
      <c r="J400" s="1" t="str">
        <f ca="1">IFERROR(__xludf.DUMMYFUNCTION("""COMPUTED_VALUE"""),"")</f>
        <v/>
      </c>
      <c r="K400" s="1" t="str">
        <f ca="1">IFERROR(__xludf.DUMMYFUNCTION("""COMPUTED_VALUE"""),"")</f>
        <v/>
      </c>
      <c r="L400" s="1" t="str">
        <f ca="1">IFERROR(__xludf.DUMMYFUNCTION("""COMPUTED_VALUE"""),"")</f>
        <v/>
      </c>
      <c r="M400" s="1" t="str">
        <f ca="1">IFERROR(__xludf.DUMMYFUNCTION("""COMPUTED_VALUE"""),"")</f>
        <v/>
      </c>
      <c r="N400" s="1" t="str">
        <f ca="1">IFERROR(__xludf.DUMMYFUNCTION("""COMPUTED_VALUE"""),"")</f>
        <v/>
      </c>
      <c r="O400" s="1" t="str">
        <f ca="1">IFERROR(__xludf.DUMMYFUNCTION("""COMPUTED_VALUE"""),"")</f>
        <v/>
      </c>
      <c r="P400" s="1" t="str">
        <f ca="1">IFERROR(__xludf.DUMMYFUNCTION("""COMPUTED_VALUE"""),"")</f>
        <v/>
      </c>
      <c r="Q400" s="1" t="str">
        <f ca="1">IFERROR(__xludf.DUMMYFUNCTION("""COMPUTED_VALUE"""),"")</f>
        <v/>
      </c>
      <c r="R400" s="1" t="str">
        <f ca="1">IFERROR(__xludf.DUMMYFUNCTION("""COMPUTED_VALUE"""),"")</f>
        <v/>
      </c>
      <c r="S400" s="1" t="str">
        <f ca="1">IFERROR(__xludf.DUMMYFUNCTION("""COMPUTED_VALUE"""),"")</f>
        <v/>
      </c>
      <c r="T400" s="1" t="str">
        <f ca="1">IFERROR(__xludf.DUMMYFUNCTION("""COMPUTED_VALUE"""),"")</f>
        <v/>
      </c>
      <c r="U400" s="1" t="str">
        <f ca="1">IFERROR(__xludf.DUMMYFUNCTION("""COMPUTED_VALUE"""),"")</f>
        <v/>
      </c>
      <c r="V400" s="1" t="str">
        <f ca="1">IFERROR(__xludf.DUMMYFUNCTION("""COMPUTED_VALUE"""),"")</f>
        <v/>
      </c>
      <c r="W400" s="1" t="str">
        <f ca="1">IFERROR(__xludf.DUMMYFUNCTION("""COMPUTED_VALUE"""),"")</f>
        <v/>
      </c>
      <c r="X400" s="1" t="str">
        <f ca="1">IFERROR(__xludf.DUMMYFUNCTION("""COMPUTED_VALUE"""),"")</f>
        <v/>
      </c>
      <c r="Y400" s="1" t="str">
        <f ca="1">IFERROR(__xludf.DUMMYFUNCTION("""COMPUTED_VALUE"""),"")</f>
        <v/>
      </c>
      <c r="Z400" s="1" t="str">
        <f ca="1">IFERROR(__xludf.DUMMYFUNCTION("""COMPUTED_VALUE"""),"")</f>
        <v/>
      </c>
      <c r="AA400" s="1" t="str">
        <f ca="1">IFERROR(__xludf.DUMMYFUNCTION("""COMPUTED_VALUE"""),"")</f>
        <v/>
      </c>
      <c r="AB400" s="1" t="str">
        <f ca="1">IFERROR(__xludf.DUMMYFUNCTION("""COMPUTED_VALUE"""),"")</f>
        <v/>
      </c>
      <c r="AC400" s="1" t="str">
        <f ca="1">IFERROR(__xludf.DUMMYFUNCTION("""COMPUTED_VALUE"""),"")</f>
        <v/>
      </c>
      <c r="AD400" s="1" t="str">
        <f ca="1">IFERROR(__xludf.DUMMYFUNCTION("""COMPUTED_VALUE"""),"")</f>
        <v/>
      </c>
      <c r="AE400" s="1" t="str">
        <f ca="1">IFERROR(__xludf.DUMMYFUNCTION("""COMPUTED_VALUE"""),"")</f>
        <v/>
      </c>
      <c r="AF400" s="1" t="str">
        <f ca="1">IFERROR(__xludf.DUMMYFUNCTION("""COMPUTED_VALUE"""),"")</f>
        <v/>
      </c>
      <c r="AG400" s="1" t="str">
        <f ca="1">IFERROR(__xludf.DUMMYFUNCTION("""COMPUTED_VALUE"""),"")</f>
        <v/>
      </c>
      <c r="AH400" s="1" t="str">
        <f ca="1">IFERROR(__xludf.DUMMYFUNCTION("""COMPUTED_VALUE"""),"")</f>
        <v/>
      </c>
      <c r="AI400" s="1" t="str">
        <f ca="1">IFERROR(__xludf.DUMMYFUNCTION("""COMPUTED_VALUE"""),"")</f>
        <v/>
      </c>
      <c r="AJ400" s="1" t="str">
        <f ca="1">IFERROR(__xludf.DUMMYFUNCTION("""COMPUTED_VALUE"""),"")</f>
        <v/>
      </c>
      <c r="AK400" s="1" t="str">
        <f ca="1">IFERROR(__xludf.DUMMYFUNCTION("""COMPUTED_VALUE"""),"")</f>
        <v/>
      </c>
      <c r="AL400" s="1" t="str">
        <f ca="1">IFERROR(__xludf.DUMMYFUNCTION("""COMPUTED_VALUE"""),"")</f>
        <v/>
      </c>
      <c r="AM400" s="1" t="str">
        <f ca="1">IFERROR(__xludf.DUMMYFUNCTION("""COMPUTED_VALUE"""),"")</f>
        <v/>
      </c>
      <c r="AN400" s="1" t="str">
        <f ca="1">IFERROR(__xludf.DUMMYFUNCTION("""COMPUTED_VALUE"""),"")</f>
        <v/>
      </c>
      <c r="AO400" s="1" t="str">
        <f ca="1">IFERROR(__xludf.DUMMYFUNCTION("""COMPUTED_VALUE"""),"")</f>
        <v/>
      </c>
      <c r="AP400" s="1" t="str">
        <f ca="1">IFERROR(__xludf.DUMMYFUNCTION("""COMPUTED_VALUE"""),"")</f>
        <v/>
      </c>
      <c r="AQ400" s="1" t="str">
        <f ca="1">IFERROR(__xludf.DUMMYFUNCTION("""COMPUTED_VALUE"""),"")</f>
        <v/>
      </c>
      <c r="AR400" s="1" t="str">
        <f ca="1">IFERROR(__xludf.DUMMYFUNCTION("""COMPUTED_VALUE"""),"")</f>
        <v/>
      </c>
      <c r="AS400" s="1" t="str">
        <f ca="1">IFERROR(__xludf.DUMMYFUNCTION("""COMPUTED_VALUE"""),"")</f>
        <v/>
      </c>
      <c r="AT400" s="1" t="str">
        <f ca="1">IFERROR(__xludf.DUMMYFUNCTION("""COMPUTED_VALUE"""),"")</f>
        <v/>
      </c>
      <c r="AU400" s="1" t="str">
        <f ca="1">IFERROR(__xludf.DUMMYFUNCTION("""COMPUTED_VALUE"""),"")</f>
        <v/>
      </c>
      <c r="AV400" s="1" t="str">
        <f ca="1">IFERROR(__xludf.DUMMYFUNCTION("""COMPUTED_VALUE"""),"")</f>
        <v/>
      </c>
      <c r="AW400" s="1" t="str">
        <f ca="1">IFERROR(__xludf.DUMMYFUNCTION("""COMPUTED_VALUE"""),"")</f>
        <v/>
      </c>
      <c r="AX400" s="1" t="str">
        <f ca="1">IFERROR(__xludf.DUMMYFUNCTION("""COMPUTED_VALUE"""),"")</f>
        <v/>
      </c>
      <c r="AY400" s="1" t="str">
        <f ca="1">IFERROR(__xludf.DUMMYFUNCTION("""COMPUTED_VALUE"""),"")</f>
        <v/>
      </c>
      <c r="AZ400" s="1" t="str">
        <f ca="1">IFERROR(__xludf.DUMMYFUNCTION("""COMPUTED_VALUE"""),"")</f>
        <v/>
      </c>
      <c r="BA400" s="1" t="str">
        <f ca="1">IFERROR(__xludf.DUMMYFUNCTION("""COMPUTED_VALUE"""),"")</f>
        <v/>
      </c>
      <c r="BB400" s="1" t="str">
        <f ca="1">IFERROR(__xludf.DUMMYFUNCTION("""COMPUTED_VALUE"""),"")</f>
        <v/>
      </c>
      <c r="BC400" s="1" t="str">
        <f ca="1">IFERROR(__xludf.DUMMYFUNCTION("""COMPUTED_VALUE"""),"")</f>
        <v/>
      </c>
      <c r="BD400" s="1" t="str">
        <f ca="1">IFERROR(__xludf.DUMMYFUNCTION("""COMPUTED_VALUE"""),"")</f>
        <v/>
      </c>
    </row>
    <row r="401" spans="1:56" ht="13">
      <c r="A401" s="8" t="str">
        <f ca="1">IFERROR(__xludf.DUMMYFUNCTION("""COMPUTED_VALUE"""),"")</f>
        <v/>
      </c>
      <c r="B401" s="1" t="str">
        <f ca="1">IFERROR(__xludf.DUMMYFUNCTION("""COMPUTED_VALUE"""),"")</f>
        <v/>
      </c>
      <c r="C401" s="3" t="str">
        <f ca="1">IFERROR(__xludf.DUMMYFUNCTION("""COMPUTED_VALUE"""),"")</f>
        <v/>
      </c>
      <c r="D401" s="1" t="str">
        <f ca="1">IFERROR(__xludf.DUMMYFUNCTION("""COMPUTED_VALUE"""),"")</f>
        <v/>
      </c>
      <c r="E401" s="1" t="str">
        <f ca="1">IFERROR(__xludf.DUMMYFUNCTION("""COMPUTED_VALUE"""),"")</f>
        <v/>
      </c>
      <c r="F401" s="1" t="str">
        <f ca="1">IFERROR(__xludf.DUMMYFUNCTION("""COMPUTED_VALUE"""),"")</f>
        <v/>
      </c>
      <c r="G401" s="1" t="str">
        <f ca="1">IFERROR(__xludf.DUMMYFUNCTION("""COMPUTED_VALUE"""),"")</f>
        <v/>
      </c>
      <c r="H401" s="1" t="str">
        <f ca="1">IFERROR(__xludf.DUMMYFUNCTION("""COMPUTED_VALUE"""),"")</f>
        <v/>
      </c>
      <c r="I401" s="1" t="str">
        <f ca="1">IFERROR(__xludf.DUMMYFUNCTION("""COMPUTED_VALUE"""),"")</f>
        <v/>
      </c>
      <c r="J401" s="1" t="str">
        <f ca="1">IFERROR(__xludf.DUMMYFUNCTION("""COMPUTED_VALUE"""),"")</f>
        <v/>
      </c>
      <c r="K401" s="1" t="str">
        <f ca="1">IFERROR(__xludf.DUMMYFUNCTION("""COMPUTED_VALUE"""),"")</f>
        <v/>
      </c>
      <c r="L401" s="1" t="str">
        <f ca="1">IFERROR(__xludf.DUMMYFUNCTION("""COMPUTED_VALUE"""),"")</f>
        <v/>
      </c>
      <c r="M401" s="1" t="str">
        <f ca="1">IFERROR(__xludf.DUMMYFUNCTION("""COMPUTED_VALUE"""),"")</f>
        <v/>
      </c>
      <c r="N401" s="1" t="str">
        <f ca="1">IFERROR(__xludf.DUMMYFUNCTION("""COMPUTED_VALUE"""),"")</f>
        <v/>
      </c>
      <c r="O401" s="1" t="str">
        <f ca="1">IFERROR(__xludf.DUMMYFUNCTION("""COMPUTED_VALUE"""),"")</f>
        <v/>
      </c>
      <c r="P401" s="1" t="str">
        <f ca="1">IFERROR(__xludf.DUMMYFUNCTION("""COMPUTED_VALUE"""),"")</f>
        <v/>
      </c>
      <c r="Q401" s="1" t="str">
        <f ca="1">IFERROR(__xludf.DUMMYFUNCTION("""COMPUTED_VALUE"""),"")</f>
        <v/>
      </c>
      <c r="R401" s="1" t="str">
        <f ca="1">IFERROR(__xludf.DUMMYFUNCTION("""COMPUTED_VALUE"""),"")</f>
        <v/>
      </c>
      <c r="S401" s="1" t="str">
        <f ca="1">IFERROR(__xludf.DUMMYFUNCTION("""COMPUTED_VALUE"""),"")</f>
        <v/>
      </c>
      <c r="T401" s="1" t="str">
        <f ca="1">IFERROR(__xludf.DUMMYFUNCTION("""COMPUTED_VALUE"""),"")</f>
        <v/>
      </c>
      <c r="U401" s="1" t="str">
        <f ca="1">IFERROR(__xludf.DUMMYFUNCTION("""COMPUTED_VALUE"""),"")</f>
        <v/>
      </c>
      <c r="V401" s="1" t="str">
        <f ca="1">IFERROR(__xludf.DUMMYFUNCTION("""COMPUTED_VALUE"""),"")</f>
        <v/>
      </c>
      <c r="W401" s="1" t="str">
        <f ca="1">IFERROR(__xludf.DUMMYFUNCTION("""COMPUTED_VALUE"""),"")</f>
        <v/>
      </c>
      <c r="X401" s="1" t="str">
        <f ca="1">IFERROR(__xludf.DUMMYFUNCTION("""COMPUTED_VALUE"""),"")</f>
        <v/>
      </c>
      <c r="Y401" s="1" t="str">
        <f ca="1">IFERROR(__xludf.DUMMYFUNCTION("""COMPUTED_VALUE"""),"")</f>
        <v/>
      </c>
      <c r="Z401" s="1" t="str">
        <f ca="1">IFERROR(__xludf.DUMMYFUNCTION("""COMPUTED_VALUE"""),"")</f>
        <v/>
      </c>
      <c r="AA401" s="1" t="str">
        <f ca="1">IFERROR(__xludf.DUMMYFUNCTION("""COMPUTED_VALUE"""),"")</f>
        <v/>
      </c>
      <c r="AB401" s="1" t="str">
        <f ca="1">IFERROR(__xludf.DUMMYFUNCTION("""COMPUTED_VALUE"""),"")</f>
        <v/>
      </c>
      <c r="AC401" s="1" t="str">
        <f ca="1">IFERROR(__xludf.DUMMYFUNCTION("""COMPUTED_VALUE"""),"")</f>
        <v/>
      </c>
      <c r="AD401" s="1" t="str">
        <f ca="1">IFERROR(__xludf.DUMMYFUNCTION("""COMPUTED_VALUE"""),"")</f>
        <v/>
      </c>
      <c r="AE401" s="1" t="str">
        <f ca="1">IFERROR(__xludf.DUMMYFUNCTION("""COMPUTED_VALUE"""),"")</f>
        <v/>
      </c>
      <c r="AF401" s="1" t="str">
        <f ca="1">IFERROR(__xludf.DUMMYFUNCTION("""COMPUTED_VALUE"""),"")</f>
        <v/>
      </c>
      <c r="AG401" s="1" t="str">
        <f ca="1">IFERROR(__xludf.DUMMYFUNCTION("""COMPUTED_VALUE"""),"")</f>
        <v/>
      </c>
      <c r="AH401" s="1" t="str">
        <f ca="1">IFERROR(__xludf.DUMMYFUNCTION("""COMPUTED_VALUE"""),"")</f>
        <v/>
      </c>
      <c r="AI401" s="1" t="str">
        <f ca="1">IFERROR(__xludf.DUMMYFUNCTION("""COMPUTED_VALUE"""),"")</f>
        <v/>
      </c>
      <c r="AJ401" s="1" t="str">
        <f ca="1">IFERROR(__xludf.DUMMYFUNCTION("""COMPUTED_VALUE"""),"")</f>
        <v/>
      </c>
      <c r="AK401" s="1" t="str">
        <f ca="1">IFERROR(__xludf.DUMMYFUNCTION("""COMPUTED_VALUE"""),"")</f>
        <v/>
      </c>
      <c r="AL401" s="1" t="str">
        <f ca="1">IFERROR(__xludf.DUMMYFUNCTION("""COMPUTED_VALUE"""),"")</f>
        <v/>
      </c>
      <c r="AM401" s="1" t="str">
        <f ca="1">IFERROR(__xludf.DUMMYFUNCTION("""COMPUTED_VALUE"""),"")</f>
        <v/>
      </c>
      <c r="AN401" s="1" t="str">
        <f ca="1">IFERROR(__xludf.DUMMYFUNCTION("""COMPUTED_VALUE"""),"")</f>
        <v/>
      </c>
      <c r="AO401" s="1" t="str">
        <f ca="1">IFERROR(__xludf.DUMMYFUNCTION("""COMPUTED_VALUE"""),"")</f>
        <v/>
      </c>
      <c r="AP401" s="1" t="str">
        <f ca="1">IFERROR(__xludf.DUMMYFUNCTION("""COMPUTED_VALUE"""),"")</f>
        <v/>
      </c>
      <c r="AQ401" s="1" t="str">
        <f ca="1">IFERROR(__xludf.DUMMYFUNCTION("""COMPUTED_VALUE"""),"")</f>
        <v/>
      </c>
      <c r="AR401" s="1" t="str">
        <f ca="1">IFERROR(__xludf.DUMMYFUNCTION("""COMPUTED_VALUE"""),"")</f>
        <v/>
      </c>
      <c r="AS401" s="1" t="str">
        <f ca="1">IFERROR(__xludf.DUMMYFUNCTION("""COMPUTED_VALUE"""),"")</f>
        <v/>
      </c>
      <c r="AT401" s="1" t="str">
        <f ca="1">IFERROR(__xludf.DUMMYFUNCTION("""COMPUTED_VALUE"""),"")</f>
        <v/>
      </c>
      <c r="AU401" s="1" t="str">
        <f ca="1">IFERROR(__xludf.DUMMYFUNCTION("""COMPUTED_VALUE"""),"")</f>
        <v/>
      </c>
      <c r="AV401" s="1" t="str">
        <f ca="1">IFERROR(__xludf.DUMMYFUNCTION("""COMPUTED_VALUE"""),"")</f>
        <v/>
      </c>
      <c r="AW401" s="1" t="str">
        <f ca="1">IFERROR(__xludf.DUMMYFUNCTION("""COMPUTED_VALUE"""),"")</f>
        <v/>
      </c>
      <c r="AX401" s="1" t="str">
        <f ca="1">IFERROR(__xludf.DUMMYFUNCTION("""COMPUTED_VALUE"""),"")</f>
        <v/>
      </c>
      <c r="AY401" s="1" t="str">
        <f ca="1">IFERROR(__xludf.DUMMYFUNCTION("""COMPUTED_VALUE"""),"")</f>
        <v/>
      </c>
      <c r="AZ401" s="1" t="str">
        <f ca="1">IFERROR(__xludf.DUMMYFUNCTION("""COMPUTED_VALUE"""),"")</f>
        <v/>
      </c>
      <c r="BA401" s="1" t="str">
        <f ca="1">IFERROR(__xludf.DUMMYFUNCTION("""COMPUTED_VALUE"""),"")</f>
        <v/>
      </c>
      <c r="BB401" s="1" t="str">
        <f ca="1">IFERROR(__xludf.DUMMYFUNCTION("""COMPUTED_VALUE"""),"")</f>
        <v/>
      </c>
      <c r="BC401" s="1" t="str">
        <f ca="1">IFERROR(__xludf.DUMMYFUNCTION("""COMPUTED_VALUE"""),"")</f>
        <v/>
      </c>
      <c r="BD401" s="1" t="str">
        <f ca="1">IFERROR(__xludf.DUMMYFUNCTION("""COMPUTED_VALUE"""),"")</f>
        <v/>
      </c>
    </row>
    <row r="402" spans="1:56" ht="13">
      <c r="A402" s="8" t="str">
        <f ca="1">IFERROR(__xludf.DUMMYFUNCTION("""COMPUTED_VALUE"""),"")</f>
        <v/>
      </c>
      <c r="B402" s="1" t="str">
        <f ca="1">IFERROR(__xludf.DUMMYFUNCTION("""COMPUTED_VALUE"""),"")</f>
        <v/>
      </c>
      <c r="C402" s="3" t="str">
        <f ca="1">IFERROR(__xludf.DUMMYFUNCTION("""COMPUTED_VALUE"""),"")</f>
        <v/>
      </c>
      <c r="D402" s="1" t="str">
        <f ca="1">IFERROR(__xludf.DUMMYFUNCTION("""COMPUTED_VALUE"""),"")</f>
        <v/>
      </c>
      <c r="E402" s="1" t="str">
        <f ca="1">IFERROR(__xludf.DUMMYFUNCTION("""COMPUTED_VALUE"""),"")</f>
        <v/>
      </c>
      <c r="F402" s="1" t="str">
        <f ca="1">IFERROR(__xludf.DUMMYFUNCTION("""COMPUTED_VALUE"""),"")</f>
        <v/>
      </c>
      <c r="G402" s="1" t="str">
        <f ca="1">IFERROR(__xludf.DUMMYFUNCTION("""COMPUTED_VALUE"""),"")</f>
        <v/>
      </c>
      <c r="H402" s="1" t="str">
        <f ca="1">IFERROR(__xludf.DUMMYFUNCTION("""COMPUTED_VALUE"""),"")</f>
        <v/>
      </c>
      <c r="I402" s="1" t="str">
        <f ca="1">IFERROR(__xludf.DUMMYFUNCTION("""COMPUTED_VALUE"""),"")</f>
        <v/>
      </c>
      <c r="J402" s="1" t="str">
        <f ca="1">IFERROR(__xludf.DUMMYFUNCTION("""COMPUTED_VALUE"""),"")</f>
        <v/>
      </c>
      <c r="K402" s="1" t="str">
        <f ca="1">IFERROR(__xludf.DUMMYFUNCTION("""COMPUTED_VALUE"""),"")</f>
        <v/>
      </c>
      <c r="L402" s="1" t="str">
        <f ca="1">IFERROR(__xludf.DUMMYFUNCTION("""COMPUTED_VALUE"""),"")</f>
        <v/>
      </c>
      <c r="M402" s="1" t="str">
        <f ca="1">IFERROR(__xludf.DUMMYFUNCTION("""COMPUTED_VALUE"""),"")</f>
        <v/>
      </c>
      <c r="N402" s="1" t="str">
        <f ca="1">IFERROR(__xludf.DUMMYFUNCTION("""COMPUTED_VALUE"""),"")</f>
        <v/>
      </c>
      <c r="O402" s="1" t="str">
        <f ca="1">IFERROR(__xludf.DUMMYFUNCTION("""COMPUTED_VALUE"""),"")</f>
        <v/>
      </c>
      <c r="P402" s="1" t="str">
        <f ca="1">IFERROR(__xludf.DUMMYFUNCTION("""COMPUTED_VALUE"""),"")</f>
        <v/>
      </c>
      <c r="Q402" s="1" t="str">
        <f ca="1">IFERROR(__xludf.DUMMYFUNCTION("""COMPUTED_VALUE"""),"")</f>
        <v/>
      </c>
      <c r="R402" s="1" t="str">
        <f ca="1">IFERROR(__xludf.DUMMYFUNCTION("""COMPUTED_VALUE"""),"")</f>
        <v/>
      </c>
      <c r="S402" s="1" t="str">
        <f ca="1">IFERROR(__xludf.DUMMYFUNCTION("""COMPUTED_VALUE"""),"")</f>
        <v/>
      </c>
      <c r="T402" s="1" t="str">
        <f ca="1">IFERROR(__xludf.DUMMYFUNCTION("""COMPUTED_VALUE"""),"")</f>
        <v/>
      </c>
      <c r="U402" s="1" t="str">
        <f ca="1">IFERROR(__xludf.DUMMYFUNCTION("""COMPUTED_VALUE"""),"")</f>
        <v/>
      </c>
      <c r="V402" s="1" t="str">
        <f ca="1">IFERROR(__xludf.DUMMYFUNCTION("""COMPUTED_VALUE"""),"")</f>
        <v/>
      </c>
      <c r="W402" s="1" t="str">
        <f ca="1">IFERROR(__xludf.DUMMYFUNCTION("""COMPUTED_VALUE"""),"")</f>
        <v/>
      </c>
      <c r="X402" s="1" t="str">
        <f ca="1">IFERROR(__xludf.DUMMYFUNCTION("""COMPUTED_VALUE"""),"")</f>
        <v/>
      </c>
      <c r="Y402" s="1" t="str">
        <f ca="1">IFERROR(__xludf.DUMMYFUNCTION("""COMPUTED_VALUE"""),"")</f>
        <v/>
      </c>
      <c r="Z402" s="1" t="str">
        <f ca="1">IFERROR(__xludf.DUMMYFUNCTION("""COMPUTED_VALUE"""),"")</f>
        <v/>
      </c>
      <c r="AA402" s="1" t="str">
        <f ca="1">IFERROR(__xludf.DUMMYFUNCTION("""COMPUTED_VALUE"""),"")</f>
        <v/>
      </c>
      <c r="AB402" s="1" t="str">
        <f ca="1">IFERROR(__xludf.DUMMYFUNCTION("""COMPUTED_VALUE"""),"")</f>
        <v/>
      </c>
      <c r="AC402" s="1" t="str">
        <f ca="1">IFERROR(__xludf.DUMMYFUNCTION("""COMPUTED_VALUE"""),"")</f>
        <v/>
      </c>
      <c r="AD402" s="1" t="str">
        <f ca="1">IFERROR(__xludf.DUMMYFUNCTION("""COMPUTED_VALUE"""),"")</f>
        <v/>
      </c>
      <c r="AE402" s="1" t="str">
        <f ca="1">IFERROR(__xludf.DUMMYFUNCTION("""COMPUTED_VALUE"""),"")</f>
        <v/>
      </c>
      <c r="AF402" s="1" t="str">
        <f ca="1">IFERROR(__xludf.DUMMYFUNCTION("""COMPUTED_VALUE"""),"")</f>
        <v/>
      </c>
      <c r="AG402" s="1" t="str">
        <f ca="1">IFERROR(__xludf.DUMMYFUNCTION("""COMPUTED_VALUE"""),"")</f>
        <v/>
      </c>
      <c r="AH402" s="1" t="str">
        <f ca="1">IFERROR(__xludf.DUMMYFUNCTION("""COMPUTED_VALUE"""),"")</f>
        <v/>
      </c>
      <c r="AI402" s="1" t="str">
        <f ca="1">IFERROR(__xludf.DUMMYFUNCTION("""COMPUTED_VALUE"""),"")</f>
        <v/>
      </c>
      <c r="AJ402" s="1" t="str">
        <f ca="1">IFERROR(__xludf.DUMMYFUNCTION("""COMPUTED_VALUE"""),"")</f>
        <v/>
      </c>
      <c r="AK402" s="1" t="str">
        <f ca="1">IFERROR(__xludf.DUMMYFUNCTION("""COMPUTED_VALUE"""),"")</f>
        <v/>
      </c>
      <c r="AL402" s="1" t="str">
        <f ca="1">IFERROR(__xludf.DUMMYFUNCTION("""COMPUTED_VALUE"""),"")</f>
        <v/>
      </c>
      <c r="AM402" s="1" t="str">
        <f ca="1">IFERROR(__xludf.DUMMYFUNCTION("""COMPUTED_VALUE"""),"")</f>
        <v/>
      </c>
      <c r="AN402" s="1" t="str">
        <f ca="1">IFERROR(__xludf.DUMMYFUNCTION("""COMPUTED_VALUE"""),"")</f>
        <v/>
      </c>
      <c r="AO402" s="1" t="str">
        <f ca="1">IFERROR(__xludf.DUMMYFUNCTION("""COMPUTED_VALUE"""),"")</f>
        <v/>
      </c>
      <c r="AP402" s="1" t="str">
        <f ca="1">IFERROR(__xludf.DUMMYFUNCTION("""COMPUTED_VALUE"""),"")</f>
        <v/>
      </c>
      <c r="AQ402" s="1" t="str">
        <f ca="1">IFERROR(__xludf.DUMMYFUNCTION("""COMPUTED_VALUE"""),"")</f>
        <v/>
      </c>
      <c r="AR402" s="1" t="str">
        <f ca="1">IFERROR(__xludf.DUMMYFUNCTION("""COMPUTED_VALUE"""),"")</f>
        <v/>
      </c>
      <c r="AS402" s="1" t="str">
        <f ca="1">IFERROR(__xludf.DUMMYFUNCTION("""COMPUTED_VALUE"""),"")</f>
        <v/>
      </c>
      <c r="AT402" s="1" t="str">
        <f ca="1">IFERROR(__xludf.DUMMYFUNCTION("""COMPUTED_VALUE"""),"")</f>
        <v/>
      </c>
      <c r="AU402" s="1" t="str">
        <f ca="1">IFERROR(__xludf.DUMMYFUNCTION("""COMPUTED_VALUE"""),"")</f>
        <v/>
      </c>
      <c r="AV402" s="1" t="str">
        <f ca="1">IFERROR(__xludf.DUMMYFUNCTION("""COMPUTED_VALUE"""),"")</f>
        <v/>
      </c>
      <c r="AW402" s="1" t="str">
        <f ca="1">IFERROR(__xludf.DUMMYFUNCTION("""COMPUTED_VALUE"""),"")</f>
        <v/>
      </c>
      <c r="AX402" s="1" t="str">
        <f ca="1">IFERROR(__xludf.DUMMYFUNCTION("""COMPUTED_VALUE"""),"")</f>
        <v/>
      </c>
      <c r="AY402" s="1" t="str">
        <f ca="1">IFERROR(__xludf.DUMMYFUNCTION("""COMPUTED_VALUE"""),"")</f>
        <v/>
      </c>
      <c r="AZ402" s="1" t="str">
        <f ca="1">IFERROR(__xludf.DUMMYFUNCTION("""COMPUTED_VALUE"""),"")</f>
        <v/>
      </c>
      <c r="BA402" s="1" t="str">
        <f ca="1">IFERROR(__xludf.DUMMYFUNCTION("""COMPUTED_VALUE"""),"")</f>
        <v/>
      </c>
      <c r="BB402" s="1" t="str">
        <f ca="1">IFERROR(__xludf.DUMMYFUNCTION("""COMPUTED_VALUE"""),"")</f>
        <v/>
      </c>
      <c r="BC402" s="1" t="str">
        <f ca="1">IFERROR(__xludf.DUMMYFUNCTION("""COMPUTED_VALUE"""),"")</f>
        <v/>
      </c>
      <c r="BD402" s="1" t="str">
        <f ca="1">IFERROR(__xludf.DUMMYFUNCTION("""COMPUTED_VALUE"""),"")</f>
        <v/>
      </c>
    </row>
    <row r="403" spans="1:56" ht="13">
      <c r="A403" s="8" t="str">
        <f ca="1">IFERROR(__xludf.DUMMYFUNCTION("""COMPUTED_VALUE"""),"")</f>
        <v/>
      </c>
      <c r="B403" s="1" t="str">
        <f ca="1">IFERROR(__xludf.DUMMYFUNCTION("""COMPUTED_VALUE"""),"")</f>
        <v/>
      </c>
      <c r="C403" s="3" t="str">
        <f ca="1">IFERROR(__xludf.DUMMYFUNCTION("""COMPUTED_VALUE"""),"")</f>
        <v/>
      </c>
      <c r="D403" s="1" t="str">
        <f ca="1">IFERROR(__xludf.DUMMYFUNCTION("""COMPUTED_VALUE"""),"")</f>
        <v/>
      </c>
      <c r="E403" s="1" t="str">
        <f ca="1">IFERROR(__xludf.DUMMYFUNCTION("""COMPUTED_VALUE"""),"")</f>
        <v/>
      </c>
      <c r="F403" s="1" t="str">
        <f ca="1">IFERROR(__xludf.DUMMYFUNCTION("""COMPUTED_VALUE"""),"")</f>
        <v/>
      </c>
      <c r="G403" s="1" t="str">
        <f ca="1">IFERROR(__xludf.DUMMYFUNCTION("""COMPUTED_VALUE"""),"")</f>
        <v/>
      </c>
      <c r="H403" s="1" t="str">
        <f ca="1">IFERROR(__xludf.DUMMYFUNCTION("""COMPUTED_VALUE"""),"")</f>
        <v/>
      </c>
      <c r="I403" s="1" t="str">
        <f ca="1">IFERROR(__xludf.DUMMYFUNCTION("""COMPUTED_VALUE"""),"")</f>
        <v/>
      </c>
      <c r="J403" s="1" t="str">
        <f ca="1">IFERROR(__xludf.DUMMYFUNCTION("""COMPUTED_VALUE"""),"")</f>
        <v/>
      </c>
      <c r="K403" s="1" t="str">
        <f ca="1">IFERROR(__xludf.DUMMYFUNCTION("""COMPUTED_VALUE"""),"")</f>
        <v/>
      </c>
      <c r="L403" s="1" t="str">
        <f ca="1">IFERROR(__xludf.DUMMYFUNCTION("""COMPUTED_VALUE"""),"")</f>
        <v/>
      </c>
      <c r="M403" s="1" t="str">
        <f ca="1">IFERROR(__xludf.DUMMYFUNCTION("""COMPUTED_VALUE"""),"")</f>
        <v/>
      </c>
      <c r="N403" s="1" t="str">
        <f ca="1">IFERROR(__xludf.DUMMYFUNCTION("""COMPUTED_VALUE"""),"")</f>
        <v/>
      </c>
      <c r="O403" s="1" t="str">
        <f ca="1">IFERROR(__xludf.DUMMYFUNCTION("""COMPUTED_VALUE"""),"")</f>
        <v/>
      </c>
      <c r="P403" s="1" t="str">
        <f ca="1">IFERROR(__xludf.DUMMYFUNCTION("""COMPUTED_VALUE"""),"")</f>
        <v/>
      </c>
      <c r="Q403" s="1" t="str">
        <f ca="1">IFERROR(__xludf.DUMMYFUNCTION("""COMPUTED_VALUE"""),"")</f>
        <v/>
      </c>
      <c r="R403" s="1" t="str">
        <f ca="1">IFERROR(__xludf.DUMMYFUNCTION("""COMPUTED_VALUE"""),"")</f>
        <v/>
      </c>
      <c r="S403" s="1" t="str">
        <f ca="1">IFERROR(__xludf.DUMMYFUNCTION("""COMPUTED_VALUE"""),"")</f>
        <v/>
      </c>
      <c r="T403" s="1" t="str">
        <f ca="1">IFERROR(__xludf.DUMMYFUNCTION("""COMPUTED_VALUE"""),"")</f>
        <v/>
      </c>
      <c r="U403" s="1" t="str">
        <f ca="1">IFERROR(__xludf.DUMMYFUNCTION("""COMPUTED_VALUE"""),"")</f>
        <v/>
      </c>
      <c r="V403" s="1" t="str">
        <f ca="1">IFERROR(__xludf.DUMMYFUNCTION("""COMPUTED_VALUE"""),"")</f>
        <v/>
      </c>
      <c r="W403" s="1" t="str">
        <f ca="1">IFERROR(__xludf.DUMMYFUNCTION("""COMPUTED_VALUE"""),"")</f>
        <v/>
      </c>
      <c r="X403" s="1" t="str">
        <f ca="1">IFERROR(__xludf.DUMMYFUNCTION("""COMPUTED_VALUE"""),"")</f>
        <v/>
      </c>
      <c r="Y403" s="1" t="str">
        <f ca="1">IFERROR(__xludf.DUMMYFUNCTION("""COMPUTED_VALUE"""),"")</f>
        <v/>
      </c>
      <c r="Z403" s="1" t="str">
        <f ca="1">IFERROR(__xludf.DUMMYFUNCTION("""COMPUTED_VALUE"""),"")</f>
        <v/>
      </c>
      <c r="AA403" s="1" t="str">
        <f ca="1">IFERROR(__xludf.DUMMYFUNCTION("""COMPUTED_VALUE"""),"")</f>
        <v/>
      </c>
      <c r="AB403" s="1" t="str">
        <f ca="1">IFERROR(__xludf.DUMMYFUNCTION("""COMPUTED_VALUE"""),"")</f>
        <v/>
      </c>
      <c r="AC403" s="1" t="str">
        <f ca="1">IFERROR(__xludf.DUMMYFUNCTION("""COMPUTED_VALUE"""),"")</f>
        <v/>
      </c>
      <c r="AD403" s="1" t="str">
        <f ca="1">IFERROR(__xludf.DUMMYFUNCTION("""COMPUTED_VALUE"""),"")</f>
        <v/>
      </c>
      <c r="AE403" s="1" t="str">
        <f ca="1">IFERROR(__xludf.DUMMYFUNCTION("""COMPUTED_VALUE"""),"")</f>
        <v/>
      </c>
      <c r="AF403" s="1" t="str">
        <f ca="1">IFERROR(__xludf.DUMMYFUNCTION("""COMPUTED_VALUE"""),"")</f>
        <v/>
      </c>
      <c r="AG403" s="1" t="str">
        <f ca="1">IFERROR(__xludf.DUMMYFUNCTION("""COMPUTED_VALUE"""),"")</f>
        <v/>
      </c>
      <c r="AH403" s="1" t="str">
        <f ca="1">IFERROR(__xludf.DUMMYFUNCTION("""COMPUTED_VALUE"""),"")</f>
        <v/>
      </c>
      <c r="AI403" s="1" t="str">
        <f ca="1">IFERROR(__xludf.DUMMYFUNCTION("""COMPUTED_VALUE"""),"")</f>
        <v/>
      </c>
      <c r="AJ403" s="1" t="str">
        <f ca="1">IFERROR(__xludf.DUMMYFUNCTION("""COMPUTED_VALUE"""),"")</f>
        <v/>
      </c>
      <c r="AK403" s="1" t="str">
        <f ca="1">IFERROR(__xludf.DUMMYFUNCTION("""COMPUTED_VALUE"""),"")</f>
        <v/>
      </c>
      <c r="AL403" s="1" t="str">
        <f ca="1">IFERROR(__xludf.DUMMYFUNCTION("""COMPUTED_VALUE"""),"")</f>
        <v/>
      </c>
      <c r="AM403" s="1" t="str">
        <f ca="1">IFERROR(__xludf.DUMMYFUNCTION("""COMPUTED_VALUE"""),"")</f>
        <v/>
      </c>
      <c r="AN403" s="1" t="str">
        <f ca="1">IFERROR(__xludf.DUMMYFUNCTION("""COMPUTED_VALUE"""),"")</f>
        <v/>
      </c>
      <c r="AO403" s="1" t="str">
        <f ca="1">IFERROR(__xludf.DUMMYFUNCTION("""COMPUTED_VALUE"""),"")</f>
        <v/>
      </c>
      <c r="AP403" s="1" t="str">
        <f ca="1">IFERROR(__xludf.DUMMYFUNCTION("""COMPUTED_VALUE"""),"")</f>
        <v/>
      </c>
      <c r="AQ403" s="1" t="str">
        <f ca="1">IFERROR(__xludf.DUMMYFUNCTION("""COMPUTED_VALUE"""),"")</f>
        <v/>
      </c>
      <c r="AR403" s="1" t="str">
        <f ca="1">IFERROR(__xludf.DUMMYFUNCTION("""COMPUTED_VALUE"""),"")</f>
        <v/>
      </c>
      <c r="AS403" s="1" t="str">
        <f ca="1">IFERROR(__xludf.DUMMYFUNCTION("""COMPUTED_VALUE"""),"")</f>
        <v/>
      </c>
      <c r="AT403" s="1" t="str">
        <f ca="1">IFERROR(__xludf.DUMMYFUNCTION("""COMPUTED_VALUE"""),"")</f>
        <v/>
      </c>
      <c r="AU403" s="1" t="str">
        <f ca="1">IFERROR(__xludf.DUMMYFUNCTION("""COMPUTED_VALUE"""),"")</f>
        <v/>
      </c>
      <c r="AV403" s="1" t="str">
        <f ca="1">IFERROR(__xludf.DUMMYFUNCTION("""COMPUTED_VALUE"""),"")</f>
        <v/>
      </c>
      <c r="AW403" s="1" t="str">
        <f ca="1">IFERROR(__xludf.DUMMYFUNCTION("""COMPUTED_VALUE"""),"")</f>
        <v/>
      </c>
      <c r="AX403" s="1" t="str">
        <f ca="1">IFERROR(__xludf.DUMMYFUNCTION("""COMPUTED_VALUE"""),"")</f>
        <v/>
      </c>
      <c r="AY403" s="1" t="str">
        <f ca="1">IFERROR(__xludf.DUMMYFUNCTION("""COMPUTED_VALUE"""),"")</f>
        <v/>
      </c>
      <c r="AZ403" s="1" t="str">
        <f ca="1">IFERROR(__xludf.DUMMYFUNCTION("""COMPUTED_VALUE"""),"")</f>
        <v/>
      </c>
      <c r="BA403" s="1" t="str">
        <f ca="1">IFERROR(__xludf.DUMMYFUNCTION("""COMPUTED_VALUE"""),"")</f>
        <v/>
      </c>
      <c r="BB403" s="1" t="str">
        <f ca="1">IFERROR(__xludf.DUMMYFUNCTION("""COMPUTED_VALUE"""),"")</f>
        <v/>
      </c>
      <c r="BC403" s="1" t="str">
        <f ca="1">IFERROR(__xludf.DUMMYFUNCTION("""COMPUTED_VALUE"""),"")</f>
        <v/>
      </c>
      <c r="BD403" s="1" t="str">
        <f ca="1">IFERROR(__xludf.DUMMYFUNCTION("""COMPUTED_VALUE"""),"")</f>
        <v/>
      </c>
    </row>
    <row r="404" spans="1:56" ht="13">
      <c r="A404" s="8" t="str">
        <f ca="1">IFERROR(__xludf.DUMMYFUNCTION("""COMPUTED_VALUE"""),"")</f>
        <v/>
      </c>
      <c r="B404" s="1" t="str">
        <f ca="1">IFERROR(__xludf.DUMMYFUNCTION("""COMPUTED_VALUE"""),"")</f>
        <v/>
      </c>
      <c r="C404" s="3" t="str">
        <f ca="1">IFERROR(__xludf.DUMMYFUNCTION("""COMPUTED_VALUE"""),"")</f>
        <v/>
      </c>
      <c r="D404" s="1" t="str">
        <f ca="1">IFERROR(__xludf.DUMMYFUNCTION("""COMPUTED_VALUE"""),"")</f>
        <v/>
      </c>
      <c r="E404" s="1" t="str">
        <f ca="1">IFERROR(__xludf.DUMMYFUNCTION("""COMPUTED_VALUE"""),"")</f>
        <v/>
      </c>
      <c r="F404" s="1" t="str">
        <f ca="1">IFERROR(__xludf.DUMMYFUNCTION("""COMPUTED_VALUE"""),"")</f>
        <v/>
      </c>
      <c r="G404" s="1" t="str">
        <f ca="1">IFERROR(__xludf.DUMMYFUNCTION("""COMPUTED_VALUE"""),"")</f>
        <v/>
      </c>
      <c r="H404" s="1" t="str">
        <f ca="1">IFERROR(__xludf.DUMMYFUNCTION("""COMPUTED_VALUE"""),"")</f>
        <v/>
      </c>
      <c r="I404" s="1" t="str">
        <f ca="1">IFERROR(__xludf.DUMMYFUNCTION("""COMPUTED_VALUE"""),"")</f>
        <v/>
      </c>
      <c r="J404" s="1" t="str">
        <f ca="1">IFERROR(__xludf.DUMMYFUNCTION("""COMPUTED_VALUE"""),"")</f>
        <v/>
      </c>
      <c r="K404" s="1" t="str">
        <f ca="1">IFERROR(__xludf.DUMMYFUNCTION("""COMPUTED_VALUE"""),"")</f>
        <v/>
      </c>
      <c r="L404" s="1" t="str">
        <f ca="1">IFERROR(__xludf.DUMMYFUNCTION("""COMPUTED_VALUE"""),"")</f>
        <v/>
      </c>
      <c r="M404" s="1" t="str">
        <f ca="1">IFERROR(__xludf.DUMMYFUNCTION("""COMPUTED_VALUE"""),"")</f>
        <v/>
      </c>
      <c r="N404" s="1" t="str">
        <f ca="1">IFERROR(__xludf.DUMMYFUNCTION("""COMPUTED_VALUE"""),"")</f>
        <v/>
      </c>
      <c r="O404" s="1" t="str">
        <f ca="1">IFERROR(__xludf.DUMMYFUNCTION("""COMPUTED_VALUE"""),"")</f>
        <v/>
      </c>
      <c r="P404" s="1" t="str">
        <f ca="1">IFERROR(__xludf.DUMMYFUNCTION("""COMPUTED_VALUE"""),"")</f>
        <v/>
      </c>
      <c r="Q404" s="1" t="str">
        <f ca="1">IFERROR(__xludf.DUMMYFUNCTION("""COMPUTED_VALUE"""),"")</f>
        <v/>
      </c>
      <c r="R404" s="1" t="str">
        <f ca="1">IFERROR(__xludf.DUMMYFUNCTION("""COMPUTED_VALUE"""),"")</f>
        <v/>
      </c>
      <c r="S404" s="1" t="str">
        <f ca="1">IFERROR(__xludf.DUMMYFUNCTION("""COMPUTED_VALUE"""),"")</f>
        <v/>
      </c>
      <c r="T404" s="1" t="str">
        <f ca="1">IFERROR(__xludf.DUMMYFUNCTION("""COMPUTED_VALUE"""),"")</f>
        <v/>
      </c>
      <c r="U404" s="1" t="str">
        <f ca="1">IFERROR(__xludf.DUMMYFUNCTION("""COMPUTED_VALUE"""),"")</f>
        <v/>
      </c>
      <c r="V404" s="1" t="str">
        <f ca="1">IFERROR(__xludf.DUMMYFUNCTION("""COMPUTED_VALUE"""),"")</f>
        <v/>
      </c>
      <c r="W404" s="1" t="str">
        <f ca="1">IFERROR(__xludf.DUMMYFUNCTION("""COMPUTED_VALUE"""),"")</f>
        <v/>
      </c>
      <c r="X404" s="1" t="str">
        <f ca="1">IFERROR(__xludf.DUMMYFUNCTION("""COMPUTED_VALUE"""),"")</f>
        <v/>
      </c>
      <c r="Y404" s="1" t="str">
        <f ca="1">IFERROR(__xludf.DUMMYFUNCTION("""COMPUTED_VALUE"""),"")</f>
        <v/>
      </c>
      <c r="Z404" s="1" t="str">
        <f ca="1">IFERROR(__xludf.DUMMYFUNCTION("""COMPUTED_VALUE"""),"")</f>
        <v/>
      </c>
      <c r="AA404" s="1" t="str">
        <f ca="1">IFERROR(__xludf.DUMMYFUNCTION("""COMPUTED_VALUE"""),"")</f>
        <v/>
      </c>
      <c r="AB404" s="1" t="str">
        <f ca="1">IFERROR(__xludf.DUMMYFUNCTION("""COMPUTED_VALUE"""),"")</f>
        <v/>
      </c>
      <c r="AC404" s="1" t="str">
        <f ca="1">IFERROR(__xludf.DUMMYFUNCTION("""COMPUTED_VALUE"""),"")</f>
        <v/>
      </c>
      <c r="AD404" s="1" t="str">
        <f ca="1">IFERROR(__xludf.DUMMYFUNCTION("""COMPUTED_VALUE"""),"")</f>
        <v/>
      </c>
      <c r="AE404" s="1" t="str">
        <f ca="1">IFERROR(__xludf.DUMMYFUNCTION("""COMPUTED_VALUE"""),"")</f>
        <v/>
      </c>
      <c r="AF404" s="1" t="str">
        <f ca="1">IFERROR(__xludf.DUMMYFUNCTION("""COMPUTED_VALUE"""),"")</f>
        <v/>
      </c>
      <c r="AG404" s="1" t="str">
        <f ca="1">IFERROR(__xludf.DUMMYFUNCTION("""COMPUTED_VALUE"""),"")</f>
        <v/>
      </c>
      <c r="AH404" s="1" t="str">
        <f ca="1">IFERROR(__xludf.DUMMYFUNCTION("""COMPUTED_VALUE"""),"")</f>
        <v/>
      </c>
      <c r="AI404" s="1" t="str">
        <f ca="1">IFERROR(__xludf.DUMMYFUNCTION("""COMPUTED_VALUE"""),"")</f>
        <v/>
      </c>
      <c r="AJ404" s="1" t="str">
        <f ca="1">IFERROR(__xludf.DUMMYFUNCTION("""COMPUTED_VALUE"""),"")</f>
        <v/>
      </c>
      <c r="AK404" s="1" t="str">
        <f ca="1">IFERROR(__xludf.DUMMYFUNCTION("""COMPUTED_VALUE"""),"")</f>
        <v/>
      </c>
      <c r="AL404" s="1" t="str">
        <f ca="1">IFERROR(__xludf.DUMMYFUNCTION("""COMPUTED_VALUE"""),"")</f>
        <v/>
      </c>
      <c r="AM404" s="1" t="str">
        <f ca="1">IFERROR(__xludf.DUMMYFUNCTION("""COMPUTED_VALUE"""),"")</f>
        <v/>
      </c>
      <c r="AN404" s="1" t="str">
        <f ca="1">IFERROR(__xludf.DUMMYFUNCTION("""COMPUTED_VALUE"""),"")</f>
        <v/>
      </c>
      <c r="AO404" s="1" t="str">
        <f ca="1">IFERROR(__xludf.DUMMYFUNCTION("""COMPUTED_VALUE"""),"")</f>
        <v/>
      </c>
      <c r="AP404" s="1" t="str">
        <f ca="1">IFERROR(__xludf.DUMMYFUNCTION("""COMPUTED_VALUE"""),"")</f>
        <v/>
      </c>
      <c r="AQ404" s="1" t="str">
        <f ca="1">IFERROR(__xludf.DUMMYFUNCTION("""COMPUTED_VALUE"""),"")</f>
        <v/>
      </c>
      <c r="AR404" s="1" t="str">
        <f ca="1">IFERROR(__xludf.DUMMYFUNCTION("""COMPUTED_VALUE"""),"")</f>
        <v/>
      </c>
      <c r="AS404" s="1" t="str">
        <f ca="1">IFERROR(__xludf.DUMMYFUNCTION("""COMPUTED_VALUE"""),"")</f>
        <v/>
      </c>
      <c r="AT404" s="1" t="str">
        <f ca="1">IFERROR(__xludf.DUMMYFUNCTION("""COMPUTED_VALUE"""),"")</f>
        <v/>
      </c>
      <c r="AU404" s="1" t="str">
        <f ca="1">IFERROR(__xludf.DUMMYFUNCTION("""COMPUTED_VALUE"""),"")</f>
        <v/>
      </c>
      <c r="AV404" s="1" t="str">
        <f ca="1">IFERROR(__xludf.DUMMYFUNCTION("""COMPUTED_VALUE"""),"")</f>
        <v/>
      </c>
      <c r="AW404" s="1" t="str">
        <f ca="1">IFERROR(__xludf.DUMMYFUNCTION("""COMPUTED_VALUE"""),"")</f>
        <v/>
      </c>
      <c r="AX404" s="1" t="str">
        <f ca="1">IFERROR(__xludf.DUMMYFUNCTION("""COMPUTED_VALUE"""),"")</f>
        <v/>
      </c>
      <c r="AY404" s="1" t="str">
        <f ca="1">IFERROR(__xludf.DUMMYFUNCTION("""COMPUTED_VALUE"""),"")</f>
        <v/>
      </c>
      <c r="AZ404" s="1" t="str">
        <f ca="1">IFERROR(__xludf.DUMMYFUNCTION("""COMPUTED_VALUE"""),"")</f>
        <v/>
      </c>
      <c r="BA404" s="1" t="str">
        <f ca="1">IFERROR(__xludf.DUMMYFUNCTION("""COMPUTED_VALUE"""),"")</f>
        <v/>
      </c>
      <c r="BB404" s="1" t="str">
        <f ca="1">IFERROR(__xludf.DUMMYFUNCTION("""COMPUTED_VALUE"""),"")</f>
        <v/>
      </c>
      <c r="BC404" s="1" t="str">
        <f ca="1">IFERROR(__xludf.DUMMYFUNCTION("""COMPUTED_VALUE"""),"")</f>
        <v/>
      </c>
      <c r="BD404" s="1" t="str">
        <f ca="1">IFERROR(__xludf.DUMMYFUNCTION("""COMPUTED_VALUE"""),"")</f>
        <v/>
      </c>
    </row>
    <row r="405" spans="1:56" ht="13">
      <c r="A405" s="8" t="str">
        <f ca="1">IFERROR(__xludf.DUMMYFUNCTION("""COMPUTED_VALUE"""),"")</f>
        <v/>
      </c>
      <c r="B405" s="1" t="str">
        <f ca="1">IFERROR(__xludf.DUMMYFUNCTION("""COMPUTED_VALUE"""),"")</f>
        <v/>
      </c>
      <c r="C405" s="3" t="str">
        <f ca="1">IFERROR(__xludf.DUMMYFUNCTION("""COMPUTED_VALUE"""),"")</f>
        <v/>
      </c>
      <c r="D405" s="1" t="str">
        <f ca="1">IFERROR(__xludf.DUMMYFUNCTION("""COMPUTED_VALUE"""),"")</f>
        <v/>
      </c>
      <c r="E405" s="1" t="str">
        <f ca="1">IFERROR(__xludf.DUMMYFUNCTION("""COMPUTED_VALUE"""),"")</f>
        <v/>
      </c>
      <c r="F405" s="1" t="str">
        <f ca="1">IFERROR(__xludf.DUMMYFUNCTION("""COMPUTED_VALUE"""),"")</f>
        <v/>
      </c>
      <c r="G405" s="1" t="str">
        <f ca="1">IFERROR(__xludf.DUMMYFUNCTION("""COMPUTED_VALUE"""),"")</f>
        <v/>
      </c>
      <c r="H405" s="1" t="str">
        <f ca="1">IFERROR(__xludf.DUMMYFUNCTION("""COMPUTED_VALUE"""),"")</f>
        <v/>
      </c>
      <c r="I405" s="1" t="str">
        <f ca="1">IFERROR(__xludf.DUMMYFUNCTION("""COMPUTED_VALUE"""),"")</f>
        <v/>
      </c>
      <c r="J405" s="1" t="str">
        <f ca="1">IFERROR(__xludf.DUMMYFUNCTION("""COMPUTED_VALUE"""),"")</f>
        <v/>
      </c>
      <c r="K405" s="1" t="str">
        <f ca="1">IFERROR(__xludf.DUMMYFUNCTION("""COMPUTED_VALUE"""),"")</f>
        <v/>
      </c>
      <c r="L405" s="1" t="str">
        <f ca="1">IFERROR(__xludf.DUMMYFUNCTION("""COMPUTED_VALUE"""),"")</f>
        <v/>
      </c>
      <c r="M405" s="1" t="str">
        <f ca="1">IFERROR(__xludf.DUMMYFUNCTION("""COMPUTED_VALUE"""),"")</f>
        <v/>
      </c>
      <c r="N405" s="1" t="str">
        <f ca="1">IFERROR(__xludf.DUMMYFUNCTION("""COMPUTED_VALUE"""),"")</f>
        <v/>
      </c>
      <c r="O405" s="1" t="str">
        <f ca="1">IFERROR(__xludf.DUMMYFUNCTION("""COMPUTED_VALUE"""),"")</f>
        <v/>
      </c>
      <c r="P405" s="1" t="str">
        <f ca="1">IFERROR(__xludf.DUMMYFUNCTION("""COMPUTED_VALUE"""),"")</f>
        <v/>
      </c>
      <c r="Q405" s="1" t="str">
        <f ca="1">IFERROR(__xludf.DUMMYFUNCTION("""COMPUTED_VALUE"""),"")</f>
        <v/>
      </c>
      <c r="R405" s="1" t="str">
        <f ca="1">IFERROR(__xludf.DUMMYFUNCTION("""COMPUTED_VALUE"""),"")</f>
        <v/>
      </c>
      <c r="S405" s="1" t="str">
        <f ca="1">IFERROR(__xludf.DUMMYFUNCTION("""COMPUTED_VALUE"""),"")</f>
        <v/>
      </c>
      <c r="T405" s="1" t="str">
        <f ca="1">IFERROR(__xludf.DUMMYFUNCTION("""COMPUTED_VALUE"""),"")</f>
        <v/>
      </c>
      <c r="U405" s="1" t="str">
        <f ca="1">IFERROR(__xludf.DUMMYFUNCTION("""COMPUTED_VALUE"""),"")</f>
        <v/>
      </c>
      <c r="V405" s="1" t="str">
        <f ca="1">IFERROR(__xludf.DUMMYFUNCTION("""COMPUTED_VALUE"""),"")</f>
        <v/>
      </c>
      <c r="W405" s="1" t="str">
        <f ca="1">IFERROR(__xludf.DUMMYFUNCTION("""COMPUTED_VALUE"""),"")</f>
        <v/>
      </c>
      <c r="X405" s="1" t="str">
        <f ca="1">IFERROR(__xludf.DUMMYFUNCTION("""COMPUTED_VALUE"""),"")</f>
        <v/>
      </c>
      <c r="Y405" s="1" t="str">
        <f ca="1">IFERROR(__xludf.DUMMYFUNCTION("""COMPUTED_VALUE"""),"")</f>
        <v/>
      </c>
      <c r="Z405" s="1" t="str">
        <f ca="1">IFERROR(__xludf.DUMMYFUNCTION("""COMPUTED_VALUE"""),"")</f>
        <v/>
      </c>
      <c r="AA405" s="1" t="str">
        <f ca="1">IFERROR(__xludf.DUMMYFUNCTION("""COMPUTED_VALUE"""),"")</f>
        <v/>
      </c>
      <c r="AB405" s="1" t="str">
        <f ca="1">IFERROR(__xludf.DUMMYFUNCTION("""COMPUTED_VALUE"""),"")</f>
        <v/>
      </c>
      <c r="AC405" s="1" t="str">
        <f ca="1">IFERROR(__xludf.DUMMYFUNCTION("""COMPUTED_VALUE"""),"")</f>
        <v/>
      </c>
      <c r="AD405" s="1" t="str">
        <f ca="1">IFERROR(__xludf.DUMMYFUNCTION("""COMPUTED_VALUE"""),"")</f>
        <v/>
      </c>
      <c r="AE405" s="1" t="str">
        <f ca="1">IFERROR(__xludf.DUMMYFUNCTION("""COMPUTED_VALUE"""),"")</f>
        <v/>
      </c>
      <c r="AF405" s="1" t="str">
        <f ca="1">IFERROR(__xludf.DUMMYFUNCTION("""COMPUTED_VALUE"""),"")</f>
        <v/>
      </c>
      <c r="AG405" s="1" t="str">
        <f ca="1">IFERROR(__xludf.DUMMYFUNCTION("""COMPUTED_VALUE"""),"")</f>
        <v/>
      </c>
      <c r="AH405" s="1" t="str">
        <f ca="1">IFERROR(__xludf.DUMMYFUNCTION("""COMPUTED_VALUE"""),"")</f>
        <v/>
      </c>
      <c r="AI405" s="1" t="str">
        <f ca="1">IFERROR(__xludf.DUMMYFUNCTION("""COMPUTED_VALUE"""),"")</f>
        <v/>
      </c>
      <c r="AJ405" s="1" t="str">
        <f ca="1">IFERROR(__xludf.DUMMYFUNCTION("""COMPUTED_VALUE"""),"")</f>
        <v/>
      </c>
      <c r="AK405" s="1" t="str">
        <f ca="1">IFERROR(__xludf.DUMMYFUNCTION("""COMPUTED_VALUE"""),"")</f>
        <v/>
      </c>
      <c r="AL405" s="1" t="str">
        <f ca="1">IFERROR(__xludf.DUMMYFUNCTION("""COMPUTED_VALUE"""),"")</f>
        <v/>
      </c>
      <c r="AM405" s="1" t="str">
        <f ca="1">IFERROR(__xludf.DUMMYFUNCTION("""COMPUTED_VALUE"""),"")</f>
        <v/>
      </c>
      <c r="AN405" s="1" t="str">
        <f ca="1">IFERROR(__xludf.DUMMYFUNCTION("""COMPUTED_VALUE"""),"")</f>
        <v/>
      </c>
      <c r="AO405" s="1" t="str">
        <f ca="1">IFERROR(__xludf.DUMMYFUNCTION("""COMPUTED_VALUE"""),"")</f>
        <v/>
      </c>
      <c r="AP405" s="1" t="str">
        <f ca="1">IFERROR(__xludf.DUMMYFUNCTION("""COMPUTED_VALUE"""),"")</f>
        <v/>
      </c>
      <c r="AQ405" s="1" t="str">
        <f ca="1">IFERROR(__xludf.DUMMYFUNCTION("""COMPUTED_VALUE"""),"")</f>
        <v/>
      </c>
      <c r="AR405" s="1" t="str">
        <f ca="1">IFERROR(__xludf.DUMMYFUNCTION("""COMPUTED_VALUE"""),"")</f>
        <v/>
      </c>
      <c r="AS405" s="1" t="str">
        <f ca="1">IFERROR(__xludf.DUMMYFUNCTION("""COMPUTED_VALUE"""),"")</f>
        <v/>
      </c>
      <c r="AT405" s="1" t="str">
        <f ca="1">IFERROR(__xludf.DUMMYFUNCTION("""COMPUTED_VALUE"""),"")</f>
        <v/>
      </c>
      <c r="AU405" s="1" t="str">
        <f ca="1">IFERROR(__xludf.DUMMYFUNCTION("""COMPUTED_VALUE"""),"")</f>
        <v/>
      </c>
      <c r="AV405" s="1" t="str">
        <f ca="1">IFERROR(__xludf.DUMMYFUNCTION("""COMPUTED_VALUE"""),"")</f>
        <v/>
      </c>
      <c r="AW405" s="1" t="str">
        <f ca="1">IFERROR(__xludf.DUMMYFUNCTION("""COMPUTED_VALUE"""),"")</f>
        <v/>
      </c>
      <c r="AX405" s="1" t="str">
        <f ca="1">IFERROR(__xludf.DUMMYFUNCTION("""COMPUTED_VALUE"""),"")</f>
        <v/>
      </c>
      <c r="AY405" s="1" t="str">
        <f ca="1">IFERROR(__xludf.DUMMYFUNCTION("""COMPUTED_VALUE"""),"")</f>
        <v/>
      </c>
      <c r="AZ405" s="1" t="str">
        <f ca="1">IFERROR(__xludf.DUMMYFUNCTION("""COMPUTED_VALUE"""),"")</f>
        <v/>
      </c>
      <c r="BA405" s="1" t="str">
        <f ca="1">IFERROR(__xludf.DUMMYFUNCTION("""COMPUTED_VALUE"""),"")</f>
        <v/>
      </c>
      <c r="BB405" s="1" t="str">
        <f ca="1">IFERROR(__xludf.DUMMYFUNCTION("""COMPUTED_VALUE"""),"")</f>
        <v/>
      </c>
      <c r="BC405" s="1" t="str">
        <f ca="1">IFERROR(__xludf.DUMMYFUNCTION("""COMPUTED_VALUE"""),"")</f>
        <v/>
      </c>
      <c r="BD405" s="1" t="str">
        <f ca="1">IFERROR(__xludf.DUMMYFUNCTION("""COMPUTED_VALUE"""),"")</f>
        <v/>
      </c>
    </row>
    <row r="406" spans="1:56" ht="13">
      <c r="A406" s="8" t="str">
        <f ca="1">IFERROR(__xludf.DUMMYFUNCTION("""COMPUTED_VALUE"""),"")</f>
        <v/>
      </c>
      <c r="B406" s="1" t="str">
        <f ca="1">IFERROR(__xludf.DUMMYFUNCTION("""COMPUTED_VALUE"""),"")</f>
        <v/>
      </c>
      <c r="C406" s="3" t="str">
        <f ca="1">IFERROR(__xludf.DUMMYFUNCTION("""COMPUTED_VALUE"""),"")</f>
        <v/>
      </c>
      <c r="D406" s="1" t="str">
        <f ca="1">IFERROR(__xludf.DUMMYFUNCTION("""COMPUTED_VALUE"""),"")</f>
        <v/>
      </c>
      <c r="E406" s="1" t="str">
        <f ca="1">IFERROR(__xludf.DUMMYFUNCTION("""COMPUTED_VALUE"""),"")</f>
        <v/>
      </c>
      <c r="F406" s="1" t="str">
        <f ca="1">IFERROR(__xludf.DUMMYFUNCTION("""COMPUTED_VALUE"""),"")</f>
        <v/>
      </c>
      <c r="G406" s="1" t="str">
        <f ca="1">IFERROR(__xludf.DUMMYFUNCTION("""COMPUTED_VALUE"""),"")</f>
        <v/>
      </c>
      <c r="H406" s="1" t="str">
        <f ca="1">IFERROR(__xludf.DUMMYFUNCTION("""COMPUTED_VALUE"""),"")</f>
        <v/>
      </c>
      <c r="I406" s="1" t="str">
        <f ca="1">IFERROR(__xludf.DUMMYFUNCTION("""COMPUTED_VALUE"""),"")</f>
        <v/>
      </c>
      <c r="J406" s="1" t="str">
        <f ca="1">IFERROR(__xludf.DUMMYFUNCTION("""COMPUTED_VALUE"""),"")</f>
        <v/>
      </c>
      <c r="K406" s="1" t="str">
        <f ca="1">IFERROR(__xludf.DUMMYFUNCTION("""COMPUTED_VALUE"""),"")</f>
        <v/>
      </c>
      <c r="L406" s="1" t="str">
        <f ca="1">IFERROR(__xludf.DUMMYFUNCTION("""COMPUTED_VALUE"""),"")</f>
        <v/>
      </c>
      <c r="M406" s="1" t="str">
        <f ca="1">IFERROR(__xludf.DUMMYFUNCTION("""COMPUTED_VALUE"""),"")</f>
        <v/>
      </c>
      <c r="N406" s="1" t="str">
        <f ca="1">IFERROR(__xludf.DUMMYFUNCTION("""COMPUTED_VALUE"""),"")</f>
        <v/>
      </c>
      <c r="O406" s="1" t="str">
        <f ca="1">IFERROR(__xludf.DUMMYFUNCTION("""COMPUTED_VALUE"""),"")</f>
        <v/>
      </c>
      <c r="P406" s="1" t="str">
        <f ca="1">IFERROR(__xludf.DUMMYFUNCTION("""COMPUTED_VALUE"""),"")</f>
        <v/>
      </c>
      <c r="Q406" s="1" t="str">
        <f ca="1">IFERROR(__xludf.DUMMYFUNCTION("""COMPUTED_VALUE"""),"")</f>
        <v/>
      </c>
      <c r="R406" s="1" t="str">
        <f ca="1">IFERROR(__xludf.DUMMYFUNCTION("""COMPUTED_VALUE"""),"")</f>
        <v/>
      </c>
      <c r="S406" s="1" t="str">
        <f ca="1">IFERROR(__xludf.DUMMYFUNCTION("""COMPUTED_VALUE"""),"")</f>
        <v/>
      </c>
      <c r="T406" s="1" t="str">
        <f ca="1">IFERROR(__xludf.DUMMYFUNCTION("""COMPUTED_VALUE"""),"")</f>
        <v/>
      </c>
      <c r="U406" s="1" t="str">
        <f ca="1">IFERROR(__xludf.DUMMYFUNCTION("""COMPUTED_VALUE"""),"")</f>
        <v/>
      </c>
      <c r="V406" s="1" t="str">
        <f ca="1">IFERROR(__xludf.DUMMYFUNCTION("""COMPUTED_VALUE"""),"")</f>
        <v/>
      </c>
      <c r="W406" s="1" t="str">
        <f ca="1">IFERROR(__xludf.DUMMYFUNCTION("""COMPUTED_VALUE"""),"")</f>
        <v/>
      </c>
      <c r="X406" s="1" t="str">
        <f ca="1">IFERROR(__xludf.DUMMYFUNCTION("""COMPUTED_VALUE"""),"")</f>
        <v/>
      </c>
      <c r="Y406" s="1" t="str">
        <f ca="1">IFERROR(__xludf.DUMMYFUNCTION("""COMPUTED_VALUE"""),"")</f>
        <v/>
      </c>
      <c r="Z406" s="1" t="str">
        <f ca="1">IFERROR(__xludf.DUMMYFUNCTION("""COMPUTED_VALUE"""),"")</f>
        <v/>
      </c>
      <c r="AA406" s="1" t="str">
        <f ca="1">IFERROR(__xludf.DUMMYFUNCTION("""COMPUTED_VALUE"""),"")</f>
        <v/>
      </c>
      <c r="AB406" s="1" t="str">
        <f ca="1">IFERROR(__xludf.DUMMYFUNCTION("""COMPUTED_VALUE"""),"")</f>
        <v/>
      </c>
      <c r="AC406" s="1" t="str">
        <f ca="1">IFERROR(__xludf.DUMMYFUNCTION("""COMPUTED_VALUE"""),"")</f>
        <v/>
      </c>
      <c r="AD406" s="1" t="str">
        <f ca="1">IFERROR(__xludf.DUMMYFUNCTION("""COMPUTED_VALUE"""),"")</f>
        <v/>
      </c>
      <c r="AE406" s="1" t="str">
        <f ca="1">IFERROR(__xludf.DUMMYFUNCTION("""COMPUTED_VALUE"""),"")</f>
        <v/>
      </c>
      <c r="AF406" s="1" t="str">
        <f ca="1">IFERROR(__xludf.DUMMYFUNCTION("""COMPUTED_VALUE"""),"")</f>
        <v/>
      </c>
      <c r="AG406" s="1" t="str">
        <f ca="1">IFERROR(__xludf.DUMMYFUNCTION("""COMPUTED_VALUE"""),"")</f>
        <v/>
      </c>
      <c r="AH406" s="1" t="str">
        <f ca="1">IFERROR(__xludf.DUMMYFUNCTION("""COMPUTED_VALUE"""),"")</f>
        <v/>
      </c>
      <c r="AI406" s="1" t="str">
        <f ca="1">IFERROR(__xludf.DUMMYFUNCTION("""COMPUTED_VALUE"""),"")</f>
        <v/>
      </c>
      <c r="AJ406" s="1" t="str">
        <f ca="1">IFERROR(__xludf.DUMMYFUNCTION("""COMPUTED_VALUE"""),"")</f>
        <v/>
      </c>
      <c r="AK406" s="1" t="str">
        <f ca="1">IFERROR(__xludf.DUMMYFUNCTION("""COMPUTED_VALUE"""),"")</f>
        <v/>
      </c>
      <c r="AL406" s="1" t="str">
        <f ca="1">IFERROR(__xludf.DUMMYFUNCTION("""COMPUTED_VALUE"""),"")</f>
        <v/>
      </c>
      <c r="AM406" s="1" t="str">
        <f ca="1">IFERROR(__xludf.DUMMYFUNCTION("""COMPUTED_VALUE"""),"")</f>
        <v/>
      </c>
      <c r="AN406" s="1" t="str">
        <f ca="1">IFERROR(__xludf.DUMMYFUNCTION("""COMPUTED_VALUE"""),"")</f>
        <v/>
      </c>
      <c r="AO406" s="1" t="str">
        <f ca="1">IFERROR(__xludf.DUMMYFUNCTION("""COMPUTED_VALUE"""),"")</f>
        <v/>
      </c>
      <c r="AP406" s="1" t="str">
        <f ca="1">IFERROR(__xludf.DUMMYFUNCTION("""COMPUTED_VALUE"""),"")</f>
        <v/>
      </c>
      <c r="AQ406" s="1" t="str">
        <f ca="1">IFERROR(__xludf.DUMMYFUNCTION("""COMPUTED_VALUE"""),"")</f>
        <v/>
      </c>
      <c r="AR406" s="1" t="str">
        <f ca="1">IFERROR(__xludf.DUMMYFUNCTION("""COMPUTED_VALUE"""),"")</f>
        <v/>
      </c>
      <c r="AS406" s="1" t="str">
        <f ca="1">IFERROR(__xludf.DUMMYFUNCTION("""COMPUTED_VALUE"""),"")</f>
        <v/>
      </c>
      <c r="AT406" s="1" t="str">
        <f ca="1">IFERROR(__xludf.DUMMYFUNCTION("""COMPUTED_VALUE"""),"")</f>
        <v/>
      </c>
      <c r="AU406" s="1" t="str">
        <f ca="1">IFERROR(__xludf.DUMMYFUNCTION("""COMPUTED_VALUE"""),"")</f>
        <v/>
      </c>
      <c r="AV406" s="1" t="str">
        <f ca="1">IFERROR(__xludf.DUMMYFUNCTION("""COMPUTED_VALUE"""),"")</f>
        <v/>
      </c>
      <c r="AW406" s="1" t="str">
        <f ca="1">IFERROR(__xludf.DUMMYFUNCTION("""COMPUTED_VALUE"""),"")</f>
        <v/>
      </c>
      <c r="AX406" s="1" t="str">
        <f ca="1">IFERROR(__xludf.DUMMYFUNCTION("""COMPUTED_VALUE"""),"")</f>
        <v/>
      </c>
      <c r="AY406" s="1" t="str">
        <f ca="1">IFERROR(__xludf.DUMMYFUNCTION("""COMPUTED_VALUE"""),"")</f>
        <v/>
      </c>
      <c r="AZ406" s="1" t="str">
        <f ca="1">IFERROR(__xludf.DUMMYFUNCTION("""COMPUTED_VALUE"""),"")</f>
        <v/>
      </c>
      <c r="BA406" s="1" t="str">
        <f ca="1">IFERROR(__xludf.DUMMYFUNCTION("""COMPUTED_VALUE"""),"")</f>
        <v/>
      </c>
      <c r="BB406" s="1" t="str">
        <f ca="1">IFERROR(__xludf.DUMMYFUNCTION("""COMPUTED_VALUE"""),"")</f>
        <v/>
      </c>
      <c r="BC406" s="1" t="str">
        <f ca="1">IFERROR(__xludf.DUMMYFUNCTION("""COMPUTED_VALUE"""),"")</f>
        <v/>
      </c>
      <c r="BD406" s="1" t="str">
        <f ca="1">IFERROR(__xludf.DUMMYFUNCTION("""COMPUTED_VALUE"""),"")</f>
        <v/>
      </c>
    </row>
    <row r="407" spans="1:56" ht="13">
      <c r="A407" s="8" t="str">
        <f ca="1">IFERROR(__xludf.DUMMYFUNCTION("""COMPUTED_VALUE"""),"")</f>
        <v/>
      </c>
      <c r="B407" s="1" t="str">
        <f ca="1">IFERROR(__xludf.DUMMYFUNCTION("""COMPUTED_VALUE"""),"")</f>
        <v/>
      </c>
      <c r="C407" s="3" t="str">
        <f ca="1">IFERROR(__xludf.DUMMYFUNCTION("""COMPUTED_VALUE"""),"")</f>
        <v/>
      </c>
      <c r="D407" s="1" t="str">
        <f ca="1">IFERROR(__xludf.DUMMYFUNCTION("""COMPUTED_VALUE"""),"")</f>
        <v/>
      </c>
      <c r="E407" s="1" t="str">
        <f ca="1">IFERROR(__xludf.DUMMYFUNCTION("""COMPUTED_VALUE"""),"")</f>
        <v/>
      </c>
      <c r="F407" s="1" t="str">
        <f ca="1">IFERROR(__xludf.DUMMYFUNCTION("""COMPUTED_VALUE"""),"")</f>
        <v/>
      </c>
      <c r="G407" s="1" t="str">
        <f ca="1">IFERROR(__xludf.DUMMYFUNCTION("""COMPUTED_VALUE"""),"")</f>
        <v/>
      </c>
      <c r="H407" s="1" t="str">
        <f ca="1">IFERROR(__xludf.DUMMYFUNCTION("""COMPUTED_VALUE"""),"")</f>
        <v/>
      </c>
      <c r="I407" s="1" t="str">
        <f ca="1">IFERROR(__xludf.DUMMYFUNCTION("""COMPUTED_VALUE"""),"")</f>
        <v/>
      </c>
      <c r="J407" s="1" t="str">
        <f ca="1">IFERROR(__xludf.DUMMYFUNCTION("""COMPUTED_VALUE"""),"")</f>
        <v/>
      </c>
      <c r="K407" s="1" t="str">
        <f ca="1">IFERROR(__xludf.DUMMYFUNCTION("""COMPUTED_VALUE"""),"")</f>
        <v/>
      </c>
      <c r="L407" s="1" t="str">
        <f ca="1">IFERROR(__xludf.DUMMYFUNCTION("""COMPUTED_VALUE"""),"")</f>
        <v/>
      </c>
      <c r="M407" s="1" t="str">
        <f ca="1">IFERROR(__xludf.DUMMYFUNCTION("""COMPUTED_VALUE"""),"")</f>
        <v/>
      </c>
      <c r="N407" s="1" t="str">
        <f ca="1">IFERROR(__xludf.DUMMYFUNCTION("""COMPUTED_VALUE"""),"")</f>
        <v/>
      </c>
      <c r="O407" s="1" t="str">
        <f ca="1">IFERROR(__xludf.DUMMYFUNCTION("""COMPUTED_VALUE"""),"")</f>
        <v/>
      </c>
      <c r="P407" s="1" t="str">
        <f ca="1">IFERROR(__xludf.DUMMYFUNCTION("""COMPUTED_VALUE"""),"")</f>
        <v/>
      </c>
      <c r="Q407" s="1" t="str">
        <f ca="1">IFERROR(__xludf.DUMMYFUNCTION("""COMPUTED_VALUE"""),"")</f>
        <v/>
      </c>
      <c r="R407" s="1" t="str">
        <f ca="1">IFERROR(__xludf.DUMMYFUNCTION("""COMPUTED_VALUE"""),"")</f>
        <v/>
      </c>
      <c r="S407" s="1" t="str">
        <f ca="1">IFERROR(__xludf.DUMMYFUNCTION("""COMPUTED_VALUE"""),"")</f>
        <v/>
      </c>
      <c r="T407" s="1" t="str">
        <f ca="1">IFERROR(__xludf.DUMMYFUNCTION("""COMPUTED_VALUE"""),"")</f>
        <v/>
      </c>
      <c r="U407" s="1" t="str">
        <f ca="1">IFERROR(__xludf.DUMMYFUNCTION("""COMPUTED_VALUE"""),"")</f>
        <v/>
      </c>
      <c r="V407" s="1" t="str">
        <f ca="1">IFERROR(__xludf.DUMMYFUNCTION("""COMPUTED_VALUE"""),"")</f>
        <v/>
      </c>
      <c r="W407" s="1" t="str">
        <f ca="1">IFERROR(__xludf.DUMMYFUNCTION("""COMPUTED_VALUE"""),"")</f>
        <v/>
      </c>
      <c r="X407" s="1" t="str">
        <f ca="1">IFERROR(__xludf.DUMMYFUNCTION("""COMPUTED_VALUE"""),"")</f>
        <v/>
      </c>
      <c r="Y407" s="1" t="str">
        <f ca="1">IFERROR(__xludf.DUMMYFUNCTION("""COMPUTED_VALUE"""),"")</f>
        <v/>
      </c>
      <c r="Z407" s="1" t="str">
        <f ca="1">IFERROR(__xludf.DUMMYFUNCTION("""COMPUTED_VALUE"""),"")</f>
        <v/>
      </c>
      <c r="AA407" s="1" t="str">
        <f ca="1">IFERROR(__xludf.DUMMYFUNCTION("""COMPUTED_VALUE"""),"")</f>
        <v/>
      </c>
      <c r="AB407" s="1" t="str">
        <f ca="1">IFERROR(__xludf.DUMMYFUNCTION("""COMPUTED_VALUE"""),"")</f>
        <v/>
      </c>
      <c r="AC407" s="1" t="str">
        <f ca="1">IFERROR(__xludf.DUMMYFUNCTION("""COMPUTED_VALUE"""),"")</f>
        <v/>
      </c>
      <c r="AD407" s="1" t="str">
        <f ca="1">IFERROR(__xludf.DUMMYFUNCTION("""COMPUTED_VALUE"""),"")</f>
        <v/>
      </c>
      <c r="AE407" s="1" t="str">
        <f ca="1">IFERROR(__xludf.DUMMYFUNCTION("""COMPUTED_VALUE"""),"")</f>
        <v/>
      </c>
      <c r="AF407" s="1" t="str">
        <f ca="1">IFERROR(__xludf.DUMMYFUNCTION("""COMPUTED_VALUE"""),"")</f>
        <v/>
      </c>
      <c r="AG407" s="1" t="str">
        <f ca="1">IFERROR(__xludf.DUMMYFUNCTION("""COMPUTED_VALUE"""),"")</f>
        <v/>
      </c>
      <c r="AH407" s="1" t="str">
        <f ca="1">IFERROR(__xludf.DUMMYFUNCTION("""COMPUTED_VALUE"""),"")</f>
        <v/>
      </c>
      <c r="AI407" s="1" t="str">
        <f ca="1">IFERROR(__xludf.DUMMYFUNCTION("""COMPUTED_VALUE"""),"")</f>
        <v/>
      </c>
      <c r="AJ407" s="1" t="str">
        <f ca="1">IFERROR(__xludf.DUMMYFUNCTION("""COMPUTED_VALUE"""),"")</f>
        <v/>
      </c>
      <c r="AK407" s="1" t="str">
        <f ca="1">IFERROR(__xludf.DUMMYFUNCTION("""COMPUTED_VALUE"""),"")</f>
        <v/>
      </c>
      <c r="AL407" s="1" t="str">
        <f ca="1">IFERROR(__xludf.DUMMYFUNCTION("""COMPUTED_VALUE"""),"")</f>
        <v/>
      </c>
      <c r="AM407" s="1" t="str">
        <f ca="1">IFERROR(__xludf.DUMMYFUNCTION("""COMPUTED_VALUE"""),"")</f>
        <v/>
      </c>
      <c r="AN407" s="1" t="str">
        <f ca="1">IFERROR(__xludf.DUMMYFUNCTION("""COMPUTED_VALUE"""),"")</f>
        <v/>
      </c>
      <c r="AO407" s="1" t="str">
        <f ca="1">IFERROR(__xludf.DUMMYFUNCTION("""COMPUTED_VALUE"""),"")</f>
        <v/>
      </c>
      <c r="AP407" s="1" t="str">
        <f ca="1">IFERROR(__xludf.DUMMYFUNCTION("""COMPUTED_VALUE"""),"")</f>
        <v/>
      </c>
      <c r="AQ407" s="1" t="str">
        <f ca="1">IFERROR(__xludf.DUMMYFUNCTION("""COMPUTED_VALUE"""),"")</f>
        <v/>
      </c>
      <c r="AR407" s="1" t="str">
        <f ca="1">IFERROR(__xludf.DUMMYFUNCTION("""COMPUTED_VALUE"""),"")</f>
        <v/>
      </c>
      <c r="AS407" s="1" t="str">
        <f ca="1">IFERROR(__xludf.DUMMYFUNCTION("""COMPUTED_VALUE"""),"")</f>
        <v/>
      </c>
      <c r="AT407" s="1" t="str">
        <f ca="1">IFERROR(__xludf.DUMMYFUNCTION("""COMPUTED_VALUE"""),"")</f>
        <v/>
      </c>
      <c r="AU407" s="1" t="str">
        <f ca="1">IFERROR(__xludf.DUMMYFUNCTION("""COMPUTED_VALUE"""),"")</f>
        <v/>
      </c>
      <c r="AV407" s="1" t="str">
        <f ca="1">IFERROR(__xludf.DUMMYFUNCTION("""COMPUTED_VALUE"""),"")</f>
        <v/>
      </c>
      <c r="AW407" s="1" t="str">
        <f ca="1">IFERROR(__xludf.DUMMYFUNCTION("""COMPUTED_VALUE"""),"")</f>
        <v/>
      </c>
      <c r="AX407" s="1" t="str">
        <f ca="1">IFERROR(__xludf.DUMMYFUNCTION("""COMPUTED_VALUE"""),"")</f>
        <v/>
      </c>
      <c r="AY407" s="1" t="str">
        <f ca="1">IFERROR(__xludf.DUMMYFUNCTION("""COMPUTED_VALUE"""),"")</f>
        <v/>
      </c>
      <c r="AZ407" s="1" t="str">
        <f ca="1">IFERROR(__xludf.DUMMYFUNCTION("""COMPUTED_VALUE"""),"")</f>
        <v/>
      </c>
      <c r="BA407" s="1" t="str">
        <f ca="1">IFERROR(__xludf.DUMMYFUNCTION("""COMPUTED_VALUE"""),"")</f>
        <v/>
      </c>
      <c r="BB407" s="1" t="str">
        <f ca="1">IFERROR(__xludf.DUMMYFUNCTION("""COMPUTED_VALUE"""),"")</f>
        <v/>
      </c>
      <c r="BC407" s="1" t="str">
        <f ca="1">IFERROR(__xludf.DUMMYFUNCTION("""COMPUTED_VALUE"""),"")</f>
        <v/>
      </c>
      <c r="BD407" s="1" t="str">
        <f ca="1">IFERROR(__xludf.DUMMYFUNCTION("""COMPUTED_VALUE"""),"")</f>
        <v/>
      </c>
    </row>
    <row r="408" spans="1:56" ht="13">
      <c r="A408" s="8" t="str">
        <f ca="1">IFERROR(__xludf.DUMMYFUNCTION("""COMPUTED_VALUE"""),"")</f>
        <v/>
      </c>
      <c r="B408" s="1" t="str">
        <f ca="1">IFERROR(__xludf.DUMMYFUNCTION("""COMPUTED_VALUE"""),"")</f>
        <v/>
      </c>
      <c r="C408" s="3" t="str">
        <f ca="1">IFERROR(__xludf.DUMMYFUNCTION("""COMPUTED_VALUE"""),"")</f>
        <v/>
      </c>
      <c r="D408" s="1" t="str">
        <f ca="1">IFERROR(__xludf.DUMMYFUNCTION("""COMPUTED_VALUE"""),"")</f>
        <v/>
      </c>
      <c r="E408" s="1" t="str">
        <f ca="1">IFERROR(__xludf.DUMMYFUNCTION("""COMPUTED_VALUE"""),"")</f>
        <v/>
      </c>
      <c r="F408" s="1" t="str">
        <f ca="1">IFERROR(__xludf.DUMMYFUNCTION("""COMPUTED_VALUE"""),"")</f>
        <v/>
      </c>
      <c r="G408" s="1" t="str">
        <f ca="1">IFERROR(__xludf.DUMMYFUNCTION("""COMPUTED_VALUE"""),"")</f>
        <v/>
      </c>
      <c r="H408" s="1" t="str">
        <f ca="1">IFERROR(__xludf.DUMMYFUNCTION("""COMPUTED_VALUE"""),"")</f>
        <v/>
      </c>
      <c r="I408" s="1" t="str">
        <f ca="1">IFERROR(__xludf.DUMMYFUNCTION("""COMPUTED_VALUE"""),"")</f>
        <v/>
      </c>
      <c r="J408" s="1" t="str">
        <f ca="1">IFERROR(__xludf.DUMMYFUNCTION("""COMPUTED_VALUE"""),"")</f>
        <v/>
      </c>
      <c r="K408" s="1" t="str">
        <f ca="1">IFERROR(__xludf.DUMMYFUNCTION("""COMPUTED_VALUE"""),"")</f>
        <v/>
      </c>
      <c r="L408" s="1" t="str">
        <f ca="1">IFERROR(__xludf.DUMMYFUNCTION("""COMPUTED_VALUE"""),"")</f>
        <v/>
      </c>
      <c r="M408" s="1" t="str">
        <f ca="1">IFERROR(__xludf.DUMMYFUNCTION("""COMPUTED_VALUE"""),"")</f>
        <v/>
      </c>
      <c r="N408" s="1" t="str">
        <f ca="1">IFERROR(__xludf.DUMMYFUNCTION("""COMPUTED_VALUE"""),"")</f>
        <v/>
      </c>
      <c r="O408" s="1" t="str">
        <f ca="1">IFERROR(__xludf.DUMMYFUNCTION("""COMPUTED_VALUE"""),"")</f>
        <v/>
      </c>
      <c r="P408" s="1" t="str">
        <f ca="1">IFERROR(__xludf.DUMMYFUNCTION("""COMPUTED_VALUE"""),"")</f>
        <v/>
      </c>
      <c r="Q408" s="1" t="str">
        <f ca="1">IFERROR(__xludf.DUMMYFUNCTION("""COMPUTED_VALUE"""),"")</f>
        <v/>
      </c>
      <c r="R408" s="1" t="str">
        <f ca="1">IFERROR(__xludf.DUMMYFUNCTION("""COMPUTED_VALUE"""),"")</f>
        <v/>
      </c>
      <c r="S408" s="1" t="str">
        <f ca="1">IFERROR(__xludf.DUMMYFUNCTION("""COMPUTED_VALUE"""),"")</f>
        <v/>
      </c>
      <c r="T408" s="1" t="str">
        <f ca="1">IFERROR(__xludf.DUMMYFUNCTION("""COMPUTED_VALUE"""),"")</f>
        <v/>
      </c>
      <c r="U408" s="1" t="str">
        <f ca="1">IFERROR(__xludf.DUMMYFUNCTION("""COMPUTED_VALUE"""),"")</f>
        <v/>
      </c>
      <c r="V408" s="1" t="str">
        <f ca="1">IFERROR(__xludf.DUMMYFUNCTION("""COMPUTED_VALUE"""),"")</f>
        <v/>
      </c>
      <c r="W408" s="1" t="str">
        <f ca="1">IFERROR(__xludf.DUMMYFUNCTION("""COMPUTED_VALUE"""),"")</f>
        <v/>
      </c>
      <c r="X408" s="1" t="str">
        <f ca="1">IFERROR(__xludf.DUMMYFUNCTION("""COMPUTED_VALUE"""),"")</f>
        <v/>
      </c>
      <c r="Y408" s="1" t="str">
        <f ca="1">IFERROR(__xludf.DUMMYFUNCTION("""COMPUTED_VALUE"""),"")</f>
        <v/>
      </c>
      <c r="Z408" s="1" t="str">
        <f ca="1">IFERROR(__xludf.DUMMYFUNCTION("""COMPUTED_VALUE"""),"")</f>
        <v/>
      </c>
      <c r="AA408" s="1" t="str">
        <f ca="1">IFERROR(__xludf.DUMMYFUNCTION("""COMPUTED_VALUE"""),"")</f>
        <v/>
      </c>
      <c r="AB408" s="1" t="str">
        <f ca="1">IFERROR(__xludf.DUMMYFUNCTION("""COMPUTED_VALUE"""),"")</f>
        <v/>
      </c>
      <c r="AC408" s="1" t="str">
        <f ca="1">IFERROR(__xludf.DUMMYFUNCTION("""COMPUTED_VALUE"""),"")</f>
        <v/>
      </c>
      <c r="AD408" s="1" t="str">
        <f ca="1">IFERROR(__xludf.DUMMYFUNCTION("""COMPUTED_VALUE"""),"")</f>
        <v/>
      </c>
      <c r="AE408" s="1" t="str">
        <f ca="1">IFERROR(__xludf.DUMMYFUNCTION("""COMPUTED_VALUE"""),"")</f>
        <v/>
      </c>
      <c r="AF408" s="1" t="str">
        <f ca="1">IFERROR(__xludf.DUMMYFUNCTION("""COMPUTED_VALUE"""),"")</f>
        <v/>
      </c>
      <c r="AG408" s="1" t="str">
        <f ca="1">IFERROR(__xludf.DUMMYFUNCTION("""COMPUTED_VALUE"""),"")</f>
        <v/>
      </c>
      <c r="AH408" s="1" t="str">
        <f ca="1">IFERROR(__xludf.DUMMYFUNCTION("""COMPUTED_VALUE"""),"")</f>
        <v/>
      </c>
      <c r="AI408" s="1" t="str">
        <f ca="1">IFERROR(__xludf.DUMMYFUNCTION("""COMPUTED_VALUE"""),"")</f>
        <v/>
      </c>
      <c r="AJ408" s="1" t="str">
        <f ca="1">IFERROR(__xludf.DUMMYFUNCTION("""COMPUTED_VALUE"""),"")</f>
        <v/>
      </c>
      <c r="AK408" s="1" t="str">
        <f ca="1">IFERROR(__xludf.DUMMYFUNCTION("""COMPUTED_VALUE"""),"")</f>
        <v/>
      </c>
      <c r="AL408" s="1" t="str">
        <f ca="1">IFERROR(__xludf.DUMMYFUNCTION("""COMPUTED_VALUE"""),"")</f>
        <v/>
      </c>
      <c r="AM408" s="1" t="str">
        <f ca="1">IFERROR(__xludf.DUMMYFUNCTION("""COMPUTED_VALUE"""),"")</f>
        <v/>
      </c>
      <c r="AN408" s="1" t="str">
        <f ca="1">IFERROR(__xludf.DUMMYFUNCTION("""COMPUTED_VALUE"""),"")</f>
        <v/>
      </c>
      <c r="AO408" s="1" t="str">
        <f ca="1">IFERROR(__xludf.DUMMYFUNCTION("""COMPUTED_VALUE"""),"")</f>
        <v/>
      </c>
      <c r="AP408" s="1" t="str">
        <f ca="1">IFERROR(__xludf.DUMMYFUNCTION("""COMPUTED_VALUE"""),"")</f>
        <v/>
      </c>
      <c r="AQ408" s="1" t="str">
        <f ca="1">IFERROR(__xludf.DUMMYFUNCTION("""COMPUTED_VALUE"""),"")</f>
        <v/>
      </c>
      <c r="AR408" s="1" t="str">
        <f ca="1">IFERROR(__xludf.DUMMYFUNCTION("""COMPUTED_VALUE"""),"")</f>
        <v/>
      </c>
      <c r="AS408" s="1" t="str">
        <f ca="1">IFERROR(__xludf.DUMMYFUNCTION("""COMPUTED_VALUE"""),"")</f>
        <v/>
      </c>
      <c r="AT408" s="1" t="str">
        <f ca="1">IFERROR(__xludf.DUMMYFUNCTION("""COMPUTED_VALUE"""),"")</f>
        <v/>
      </c>
      <c r="AU408" s="1" t="str">
        <f ca="1">IFERROR(__xludf.DUMMYFUNCTION("""COMPUTED_VALUE"""),"")</f>
        <v/>
      </c>
      <c r="AV408" s="1" t="str">
        <f ca="1">IFERROR(__xludf.DUMMYFUNCTION("""COMPUTED_VALUE"""),"")</f>
        <v/>
      </c>
      <c r="AW408" s="1" t="str">
        <f ca="1">IFERROR(__xludf.DUMMYFUNCTION("""COMPUTED_VALUE"""),"")</f>
        <v/>
      </c>
      <c r="AX408" s="1" t="str">
        <f ca="1">IFERROR(__xludf.DUMMYFUNCTION("""COMPUTED_VALUE"""),"")</f>
        <v/>
      </c>
      <c r="AY408" s="1" t="str">
        <f ca="1">IFERROR(__xludf.DUMMYFUNCTION("""COMPUTED_VALUE"""),"")</f>
        <v/>
      </c>
      <c r="AZ408" s="1" t="str">
        <f ca="1">IFERROR(__xludf.DUMMYFUNCTION("""COMPUTED_VALUE"""),"")</f>
        <v/>
      </c>
      <c r="BA408" s="1" t="str">
        <f ca="1">IFERROR(__xludf.DUMMYFUNCTION("""COMPUTED_VALUE"""),"")</f>
        <v/>
      </c>
      <c r="BB408" s="1" t="str">
        <f ca="1">IFERROR(__xludf.DUMMYFUNCTION("""COMPUTED_VALUE"""),"")</f>
        <v/>
      </c>
      <c r="BC408" s="1" t="str">
        <f ca="1">IFERROR(__xludf.DUMMYFUNCTION("""COMPUTED_VALUE"""),"")</f>
        <v/>
      </c>
      <c r="BD408" s="1" t="str">
        <f ca="1">IFERROR(__xludf.DUMMYFUNCTION("""COMPUTED_VALUE"""),"")</f>
        <v/>
      </c>
    </row>
    <row r="409" spans="1:56" ht="13">
      <c r="A409" s="8" t="str">
        <f ca="1">IFERROR(__xludf.DUMMYFUNCTION("""COMPUTED_VALUE"""),"")</f>
        <v/>
      </c>
      <c r="B409" s="1" t="str">
        <f ca="1">IFERROR(__xludf.DUMMYFUNCTION("""COMPUTED_VALUE"""),"")</f>
        <v/>
      </c>
      <c r="C409" s="3" t="str">
        <f ca="1">IFERROR(__xludf.DUMMYFUNCTION("""COMPUTED_VALUE"""),"")</f>
        <v/>
      </c>
      <c r="D409" s="1" t="str">
        <f ca="1">IFERROR(__xludf.DUMMYFUNCTION("""COMPUTED_VALUE"""),"")</f>
        <v/>
      </c>
      <c r="E409" s="1" t="str">
        <f ca="1">IFERROR(__xludf.DUMMYFUNCTION("""COMPUTED_VALUE"""),"")</f>
        <v/>
      </c>
      <c r="F409" s="1" t="str">
        <f ca="1">IFERROR(__xludf.DUMMYFUNCTION("""COMPUTED_VALUE"""),"")</f>
        <v/>
      </c>
      <c r="G409" s="1" t="str">
        <f ca="1">IFERROR(__xludf.DUMMYFUNCTION("""COMPUTED_VALUE"""),"")</f>
        <v/>
      </c>
      <c r="H409" s="1" t="str">
        <f ca="1">IFERROR(__xludf.DUMMYFUNCTION("""COMPUTED_VALUE"""),"")</f>
        <v/>
      </c>
      <c r="I409" s="1" t="str">
        <f ca="1">IFERROR(__xludf.DUMMYFUNCTION("""COMPUTED_VALUE"""),"")</f>
        <v/>
      </c>
      <c r="J409" s="1" t="str">
        <f ca="1">IFERROR(__xludf.DUMMYFUNCTION("""COMPUTED_VALUE"""),"")</f>
        <v/>
      </c>
      <c r="K409" s="1" t="str">
        <f ca="1">IFERROR(__xludf.DUMMYFUNCTION("""COMPUTED_VALUE"""),"")</f>
        <v/>
      </c>
      <c r="L409" s="1" t="str">
        <f ca="1">IFERROR(__xludf.DUMMYFUNCTION("""COMPUTED_VALUE"""),"")</f>
        <v/>
      </c>
      <c r="M409" s="1" t="str">
        <f ca="1">IFERROR(__xludf.DUMMYFUNCTION("""COMPUTED_VALUE"""),"")</f>
        <v/>
      </c>
      <c r="N409" s="1" t="str">
        <f ca="1">IFERROR(__xludf.DUMMYFUNCTION("""COMPUTED_VALUE"""),"")</f>
        <v/>
      </c>
      <c r="O409" s="1" t="str">
        <f ca="1">IFERROR(__xludf.DUMMYFUNCTION("""COMPUTED_VALUE"""),"")</f>
        <v/>
      </c>
      <c r="P409" s="1" t="str">
        <f ca="1">IFERROR(__xludf.DUMMYFUNCTION("""COMPUTED_VALUE"""),"")</f>
        <v/>
      </c>
      <c r="Q409" s="1" t="str">
        <f ca="1">IFERROR(__xludf.DUMMYFUNCTION("""COMPUTED_VALUE"""),"")</f>
        <v/>
      </c>
      <c r="R409" s="1" t="str">
        <f ca="1">IFERROR(__xludf.DUMMYFUNCTION("""COMPUTED_VALUE"""),"")</f>
        <v/>
      </c>
      <c r="S409" s="1" t="str">
        <f ca="1">IFERROR(__xludf.DUMMYFUNCTION("""COMPUTED_VALUE"""),"")</f>
        <v/>
      </c>
      <c r="T409" s="1" t="str">
        <f ca="1">IFERROR(__xludf.DUMMYFUNCTION("""COMPUTED_VALUE"""),"")</f>
        <v/>
      </c>
      <c r="U409" s="1" t="str">
        <f ca="1">IFERROR(__xludf.DUMMYFUNCTION("""COMPUTED_VALUE"""),"")</f>
        <v/>
      </c>
      <c r="V409" s="1" t="str">
        <f ca="1">IFERROR(__xludf.DUMMYFUNCTION("""COMPUTED_VALUE"""),"")</f>
        <v/>
      </c>
      <c r="W409" s="1" t="str">
        <f ca="1">IFERROR(__xludf.DUMMYFUNCTION("""COMPUTED_VALUE"""),"")</f>
        <v/>
      </c>
      <c r="X409" s="1" t="str">
        <f ca="1">IFERROR(__xludf.DUMMYFUNCTION("""COMPUTED_VALUE"""),"")</f>
        <v/>
      </c>
      <c r="Y409" s="1" t="str">
        <f ca="1">IFERROR(__xludf.DUMMYFUNCTION("""COMPUTED_VALUE"""),"")</f>
        <v/>
      </c>
      <c r="Z409" s="1" t="str">
        <f ca="1">IFERROR(__xludf.DUMMYFUNCTION("""COMPUTED_VALUE"""),"")</f>
        <v/>
      </c>
      <c r="AA409" s="1" t="str">
        <f ca="1">IFERROR(__xludf.DUMMYFUNCTION("""COMPUTED_VALUE"""),"")</f>
        <v/>
      </c>
      <c r="AB409" s="1" t="str">
        <f ca="1">IFERROR(__xludf.DUMMYFUNCTION("""COMPUTED_VALUE"""),"")</f>
        <v/>
      </c>
      <c r="AC409" s="1" t="str">
        <f ca="1">IFERROR(__xludf.DUMMYFUNCTION("""COMPUTED_VALUE"""),"")</f>
        <v/>
      </c>
      <c r="AD409" s="1" t="str">
        <f ca="1">IFERROR(__xludf.DUMMYFUNCTION("""COMPUTED_VALUE"""),"")</f>
        <v/>
      </c>
      <c r="AE409" s="1" t="str">
        <f ca="1">IFERROR(__xludf.DUMMYFUNCTION("""COMPUTED_VALUE"""),"")</f>
        <v/>
      </c>
      <c r="AF409" s="1" t="str">
        <f ca="1">IFERROR(__xludf.DUMMYFUNCTION("""COMPUTED_VALUE"""),"")</f>
        <v/>
      </c>
      <c r="AG409" s="1" t="str">
        <f ca="1">IFERROR(__xludf.DUMMYFUNCTION("""COMPUTED_VALUE"""),"")</f>
        <v/>
      </c>
      <c r="AH409" s="1" t="str">
        <f ca="1">IFERROR(__xludf.DUMMYFUNCTION("""COMPUTED_VALUE"""),"")</f>
        <v/>
      </c>
      <c r="AI409" s="1" t="str">
        <f ca="1">IFERROR(__xludf.DUMMYFUNCTION("""COMPUTED_VALUE"""),"")</f>
        <v/>
      </c>
      <c r="AJ409" s="1" t="str">
        <f ca="1">IFERROR(__xludf.DUMMYFUNCTION("""COMPUTED_VALUE"""),"")</f>
        <v/>
      </c>
      <c r="AK409" s="1" t="str">
        <f ca="1">IFERROR(__xludf.DUMMYFUNCTION("""COMPUTED_VALUE"""),"")</f>
        <v/>
      </c>
      <c r="AL409" s="1" t="str">
        <f ca="1">IFERROR(__xludf.DUMMYFUNCTION("""COMPUTED_VALUE"""),"")</f>
        <v/>
      </c>
      <c r="AM409" s="1" t="str">
        <f ca="1">IFERROR(__xludf.DUMMYFUNCTION("""COMPUTED_VALUE"""),"")</f>
        <v/>
      </c>
      <c r="AN409" s="1" t="str">
        <f ca="1">IFERROR(__xludf.DUMMYFUNCTION("""COMPUTED_VALUE"""),"")</f>
        <v/>
      </c>
      <c r="AO409" s="1" t="str">
        <f ca="1">IFERROR(__xludf.DUMMYFUNCTION("""COMPUTED_VALUE"""),"")</f>
        <v/>
      </c>
      <c r="AP409" s="1" t="str">
        <f ca="1">IFERROR(__xludf.DUMMYFUNCTION("""COMPUTED_VALUE"""),"")</f>
        <v/>
      </c>
      <c r="AQ409" s="1" t="str">
        <f ca="1">IFERROR(__xludf.DUMMYFUNCTION("""COMPUTED_VALUE"""),"")</f>
        <v/>
      </c>
      <c r="AR409" s="1" t="str">
        <f ca="1">IFERROR(__xludf.DUMMYFUNCTION("""COMPUTED_VALUE"""),"")</f>
        <v/>
      </c>
      <c r="AS409" s="1" t="str">
        <f ca="1">IFERROR(__xludf.DUMMYFUNCTION("""COMPUTED_VALUE"""),"")</f>
        <v/>
      </c>
      <c r="AT409" s="1" t="str">
        <f ca="1">IFERROR(__xludf.DUMMYFUNCTION("""COMPUTED_VALUE"""),"")</f>
        <v/>
      </c>
      <c r="AU409" s="1" t="str">
        <f ca="1">IFERROR(__xludf.DUMMYFUNCTION("""COMPUTED_VALUE"""),"")</f>
        <v/>
      </c>
      <c r="AV409" s="1" t="str">
        <f ca="1">IFERROR(__xludf.DUMMYFUNCTION("""COMPUTED_VALUE"""),"")</f>
        <v/>
      </c>
      <c r="AW409" s="1" t="str">
        <f ca="1">IFERROR(__xludf.DUMMYFUNCTION("""COMPUTED_VALUE"""),"")</f>
        <v/>
      </c>
      <c r="AX409" s="1" t="str">
        <f ca="1">IFERROR(__xludf.DUMMYFUNCTION("""COMPUTED_VALUE"""),"")</f>
        <v/>
      </c>
      <c r="AY409" s="1" t="str">
        <f ca="1">IFERROR(__xludf.DUMMYFUNCTION("""COMPUTED_VALUE"""),"")</f>
        <v/>
      </c>
      <c r="AZ409" s="1" t="str">
        <f ca="1">IFERROR(__xludf.DUMMYFUNCTION("""COMPUTED_VALUE"""),"")</f>
        <v/>
      </c>
      <c r="BA409" s="1" t="str">
        <f ca="1">IFERROR(__xludf.DUMMYFUNCTION("""COMPUTED_VALUE"""),"")</f>
        <v/>
      </c>
      <c r="BB409" s="1" t="str">
        <f ca="1">IFERROR(__xludf.DUMMYFUNCTION("""COMPUTED_VALUE"""),"")</f>
        <v/>
      </c>
      <c r="BC409" s="1" t="str">
        <f ca="1">IFERROR(__xludf.DUMMYFUNCTION("""COMPUTED_VALUE"""),"")</f>
        <v/>
      </c>
      <c r="BD409" s="1" t="str">
        <f ca="1">IFERROR(__xludf.DUMMYFUNCTION("""COMPUTED_VALUE"""),"")</f>
        <v/>
      </c>
    </row>
    <row r="410" spans="1:56" ht="13">
      <c r="A410" s="8" t="str">
        <f ca="1">IFERROR(__xludf.DUMMYFUNCTION("""COMPUTED_VALUE"""),"")</f>
        <v/>
      </c>
      <c r="B410" s="1" t="str">
        <f ca="1">IFERROR(__xludf.DUMMYFUNCTION("""COMPUTED_VALUE"""),"")</f>
        <v/>
      </c>
      <c r="C410" s="3" t="str">
        <f ca="1">IFERROR(__xludf.DUMMYFUNCTION("""COMPUTED_VALUE"""),"")</f>
        <v/>
      </c>
      <c r="D410" s="1" t="str">
        <f ca="1">IFERROR(__xludf.DUMMYFUNCTION("""COMPUTED_VALUE"""),"")</f>
        <v/>
      </c>
      <c r="E410" s="1" t="str">
        <f ca="1">IFERROR(__xludf.DUMMYFUNCTION("""COMPUTED_VALUE"""),"")</f>
        <v/>
      </c>
      <c r="F410" s="1" t="str">
        <f ca="1">IFERROR(__xludf.DUMMYFUNCTION("""COMPUTED_VALUE"""),"")</f>
        <v/>
      </c>
      <c r="G410" s="1" t="str">
        <f ca="1">IFERROR(__xludf.DUMMYFUNCTION("""COMPUTED_VALUE"""),"")</f>
        <v/>
      </c>
      <c r="H410" s="1" t="str">
        <f ca="1">IFERROR(__xludf.DUMMYFUNCTION("""COMPUTED_VALUE"""),"")</f>
        <v/>
      </c>
      <c r="I410" s="1" t="str">
        <f ca="1">IFERROR(__xludf.DUMMYFUNCTION("""COMPUTED_VALUE"""),"")</f>
        <v/>
      </c>
      <c r="J410" s="1" t="str">
        <f ca="1">IFERROR(__xludf.DUMMYFUNCTION("""COMPUTED_VALUE"""),"")</f>
        <v/>
      </c>
      <c r="K410" s="1" t="str">
        <f ca="1">IFERROR(__xludf.DUMMYFUNCTION("""COMPUTED_VALUE"""),"")</f>
        <v/>
      </c>
      <c r="L410" s="1" t="str">
        <f ca="1">IFERROR(__xludf.DUMMYFUNCTION("""COMPUTED_VALUE"""),"")</f>
        <v/>
      </c>
      <c r="M410" s="1" t="str">
        <f ca="1">IFERROR(__xludf.DUMMYFUNCTION("""COMPUTED_VALUE"""),"")</f>
        <v/>
      </c>
      <c r="N410" s="1" t="str">
        <f ca="1">IFERROR(__xludf.DUMMYFUNCTION("""COMPUTED_VALUE"""),"")</f>
        <v/>
      </c>
      <c r="O410" s="1" t="str">
        <f ca="1">IFERROR(__xludf.DUMMYFUNCTION("""COMPUTED_VALUE"""),"")</f>
        <v/>
      </c>
      <c r="P410" s="1" t="str">
        <f ca="1">IFERROR(__xludf.DUMMYFUNCTION("""COMPUTED_VALUE"""),"")</f>
        <v/>
      </c>
      <c r="Q410" s="1" t="str">
        <f ca="1">IFERROR(__xludf.DUMMYFUNCTION("""COMPUTED_VALUE"""),"")</f>
        <v/>
      </c>
      <c r="R410" s="1" t="str">
        <f ca="1">IFERROR(__xludf.DUMMYFUNCTION("""COMPUTED_VALUE"""),"")</f>
        <v/>
      </c>
      <c r="S410" s="1" t="str">
        <f ca="1">IFERROR(__xludf.DUMMYFUNCTION("""COMPUTED_VALUE"""),"")</f>
        <v/>
      </c>
      <c r="T410" s="1" t="str">
        <f ca="1">IFERROR(__xludf.DUMMYFUNCTION("""COMPUTED_VALUE"""),"")</f>
        <v/>
      </c>
      <c r="U410" s="1" t="str">
        <f ca="1">IFERROR(__xludf.DUMMYFUNCTION("""COMPUTED_VALUE"""),"")</f>
        <v/>
      </c>
      <c r="V410" s="1" t="str">
        <f ca="1">IFERROR(__xludf.DUMMYFUNCTION("""COMPUTED_VALUE"""),"")</f>
        <v/>
      </c>
      <c r="W410" s="1" t="str">
        <f ca="1">IFERROR(__xludf.DUMMYFUNCTION("""COMPUTED_VALUE"""),"")</f>
        <v/>
      </c>
      <c r="X410" s="1" t="str">
        <f ca="1">IFERROR(__xludf.DUMMYFUNCTION("""COMPUTED_VALUE"""),"")</f>
        <v/>
      </c>
      <c r="Y410" s="1" t="str">
        <f ca="1">IFERROR(__xludf.DUMMYFUNCTION("""COMPUTED_VALUE"""),"")</f>
        <v/>
      </c>
      <c r="Z410" s="1" t="str">
        <f ca="1">IFERROR(__xludf.DUMMYFUNCTION("""COMPUTED_VALUE"""),"")</f>
        <v/>
      </c>
      <c r="AA410" s="1" t="str">
        <f ca="1">IFERROR(__xludf.DUMMYFUNCTION("""COMPUTED_VALUE"""),"")</f>
        <v/>
      </c>
      <c r="AB410" s="1" t="str">
        <f ca="1">IFERROR(__xludf.DUMMYFUNCTION("""COMPUTED_VALUE"""),"")</f>
        <v/>
      </c>
      <c r="AC410" s="1" t="str">
        <f ca="1">IFERROR(__xludf.DUMMYFUNCTION("""COMPUTED_VALUE"""),"")</f>
        <v/>
      </c>
      <c r="AD410" s="1" t="str">
        <f ca="1">IFERROR(__xludf.DUMMYFUNCTION("""COMPUTED_VALUE"""),"")</f>
        <v/>
      </c>
      <c r="AE410" s="1" t="str">
        <f ca="1">IFERROR(__xludf.DUMMYFUNCTION("""COMPUTED_VALUE"""),"")</f>
        <v/>
      </c>
      <c r="AF410" s="1" t="str">
        <f ca="1">IFERROR(__xludf.DUMMYFUNCTION("""COMPUTED_VALUE"""),"")</f>
        <v/>
      </c>
      <c r="AG410" s="1" t="str">
        <f ca="1">IFERROR(__xludf.DUMMYFUNCTION("""COMPUTED_VALUE"""),"")</f>
        <v/>
      </c>
      <c r="AH410" s="1" t="str">
        <f ca="1">IFERROR(__xludf.DUMMYFUNCTION("""COMPUTED_VALUE"""),"")</f>
        <v/>
      </c>
      <c r="AI410" s="1" t="str">
        <f ca="1">IFERROR(__xludf.DUMMYFUNCTION("""COMPUTED_VALUE"""),"")</f>
        <v/>
      </c>
      <c r="AJ410" s="1" t="str">
        <f ca="1">IFERROR(__xludf.DUMMYFUNCTION("""COMPUTED_VALUE"""),"")</f>
        <v/>
      </c>
      <c r="AK410" s="1" t="str">
        <f ca="1">IFERROR(__xludf.DUMMYFUNCTION("""COMPUTED_VALUE"""),"")</f>
        <v/>
      </c>
      <c r="AL410" s="1" t="str">
        <f ca="1">IFERROR(__xludf.DUMMYFUNCTION("""COMPUTED_VALUE"""),"")</f>
        <v/>
      </c>
      <c r="AM410" s="1" t="str">
        <f ca="1">IFERROR(__xludf.DUMMYFUNCTION("""COMPUTED_VALUE"""),"")</f>
        <v/>
      </c>
      <c r="AN410" s="1" t="str">
        <f ca="1">IFERROR(__xludf.DUMMYFUNCTION("""COMPUTED_VALUE"""),"")</f>
        <v/>
      </c>
      <c r="AO410" s="1" t="str">
        <f ca="1">IFERROR(__xludf.DUMMYFUNCTION("""COMPUTED_VALUE"""),"")</f>
        <v/>
      </c>
      <c r="AP410" s="1" t="str">
        <f ca="1">IFERROR(__xludf.DUMMYFUNCTION("""COMPUTED_VALUE"""),"")</f>
        <v/>
      </c>
      <c r="AQ410" s="1" t="str">
        <f ca="1">IFERROR(__xludf.DUMMYFUNCTION("""COMPUTED_VALUE"""),"")</f>
        <v/>
      </c>
      <c r="AR410" s="1" t="str">
        <f ca="1">IFERROR(__xludf.DUMMYFUNCTION("""COMPUTED_VALUE"""),"")</f>
        <v/>
      </c>
      <c r="AS410" s="1" t="str">
        <f ca="1">IFERROR(__xludf.DUMMYFUNCTION("""COMPUTED_VALUE"""),"")</f>
        <v/>
      </c>
      <c r="AT410" s="1" t="str">
        <f ca="1">IFERROR(__xludf.DUMMYFUNCTION("""COMPUTED_VALUE"""),"")</f>
        <v/>
      </c>
      <c r="AU410" s="1" t="str">
        <f ca="1">IFERROR(__xludf.DUMMYFUNCTION("""COMPUTED_VALUE"""),"")</f>
        <v/>
      </c>
      <c r="AV410" s="1" t="str">
        <f ca="1">IFERROR(__xludf.DUMMYFUNCTION("""COMPUTED_VALUE"""),"")</f>
        <v/>
      </c>
      <c r="AW410" s="1" t="str">
        <f ca="1">IFERROR(__xludf.DUMMYFUNCTION("""COMPUTED_VALUE"""),"")</f>
        <v/>
      </c>
      <c r="AX410" s="1" t="str">
        <f ca="1">IFERROR(__xludf.DUMMYFUNCTION("""COMPUTED_VALUE"""),"")</f>
        <v/>
      </c>
      <c r="AY410" s="1" t="str">
        <f ca="1">IFERROR(__xludf.DUMMYFUNCTION("""COMPUTED_VALUE"""),"")</f>
        <v/>
      </c>
      <c r="AZ410" s="1" t="str">
        <f ca="1">IFERROR(__xludf.DUMMYFUNCTION("""COMPUTED_VALUE"""),"")</f>
        <v/>
      </c>
      <c r="BA410" s="1" t="str">
        <f ca="1">IFERROR(__xludf.DUMMYFUNCTION("""COMPUTED_VALUE"""),"")</f>
        <v/>
      </c>
      <c r="BB410" s="1" t="str">
        <f ca="1">IFERROR(__xludf.DUMMYFUNCTION("""COMPUTED_VALUE"""),"")</f>
        <v/>
      </c>
      <c r="BC410" s="1" t="str">
        <f ca="1">IFERROR(__xludf.DUMMYFUNCTION("""COMPUTED_VALUE"""),"")</f>
        <v/>
      </c>
      <c r="BD410" s="1" t="str">
        <f ca="1">IFERROR(__xludf.DUMMYFUNCTION("""COMPUTED_VALUE"""),"")</f>
        <v/>
      </c>
    </row>
    <row r="411" spans="1:56" ht="13">
      <c r="A411" s="8" t="str">
        <f ca="1">IFERROR(__xludf.DUMMYFUNCTION("""COMPUTED_VALUE"""),"")</f>
        <v/>
      </c>
      <c r="B411" s="1" t="str">
        <f ca="1">IFERROR(__xludf.DUMMYFUNCTION("""COMPUTED_VALUE"""),"")</f>
        <v/>
      </c>
      <c r="C411" s="3" t="str">
        <f ca="1">IFERROR(__xludf.DUMMYFUNCTION("""COMPUTED_VALUE"""),"")</f>
        <v/>
      </c>
      <c r="D411" s="1" t="str">
        <f ca="1">IFERROR(__xludf.DUMMYFUNCTION("""COMPUTED_VALUE"""),"")</f>
        <v/>
      </c>
      <c r="E411" s="1" t="str">
        <f ca="1">IFERROR(__xludf.DUMMYFUNCTION("""COMPUTED_VALUE"""),"")</f>
        <v/>
      </c>
      <c r="F411" s="1" t="str">
        <f ca="1">IFERROR(__xludf.DUMMYFUNCTION("""COMPUTED_VALUE"""),"")</f>
        <v/>
      </c>
      <c r="G411" s="1" t="str">
        <f ca="1">IFERROR(__xludf.DUMMYFUNCTION("""COMPUTED_VALUE"""),"")</f>
        <v/>
      </c>
      <c r="H411" s="1" t="str">
        <f ca="1">IFERROR(__xludf.DUMMYFUNCTION("""COMPUTED_VALUE"""),"")</f>
        <v/>
      </c>
      <c r="I411" s="1" t="str">
        <f ca="1">IFERROR(__xludf.DUMMYFUNCTION("""COMPUTED_VALUE"""),"")</f>
        <v/>
      </c>
      <c r="J411" s="1" t="str">
        <f ca="1">IFERROR(__xludf.DUMMYFUNCTION("""COMPUTED_VALUE"""),"")</f>
        <v/>
      </c>
      <c r="K411" s="1" t="str">
        <f ca="1">IFERROR(__xludf.DUMMYFUNCTION("""COMPUTED_VALUE"""),"")</f>
        <v/>
      </c>
      <c r="L411" s="1" t="str">
        <f ca="1">IFERROR(__xludf.DUMMYFUNCTION("""COMPUTED_VALUE"""),"")</f>
        <v/>
      </c>
      <c r="M411" s="1" t="str">
        <f ca="1">IFERROR(__xludf.DUMMYFUNCTION("""COMPUTED_VALUE"""),"")</f>
        <v/>
      </c>
      <c r="N411" s="1" t="str">
        <f ca="1">IFERROR(__xludf.DUMMYFUNCTION("""COMPUTED_VALUE"""),"")</f>
        <v/>
      </c>
      <c r="O411" s="1" t="str">
        <f ca="1">IFERROR(__xludf.DUMMYFUNCTION("""COMPUTED_VALUE"""),"")</f>
        <v/>
      </c>
      <c r="P411" s="1" t="str">
        <f ca="1">IFERROR(__xludf.DUMMYFUNCTION("""COMPUTED_VALUE"""),"")</f>
        <v/>
      </c>
      <c r="Q411" s="1" t="str">
        <f ca="1">IFERROR(__xludf.DUMMYFUNCTION("""COMPUTED_VALUE"""),"")</f>
        <v/>
      </c>
      <c r="R411" s="1" t="str">
        <f ca="1">IFERROR(__xludf.DUMMYFUNCTION("""COMPUTED_VALUE"""),"")</f>
        <v/>
      </c>
      <c r="S411" s="1" t="str">
        <f ca="1">IFERROR(__xludf.DUMMYFUNCTION("""COMPUTED_VALUE"""),"")</f>
        <v/>
      </c>
      <c r="T411" s="1" t="str">
        <f ca="1">IFERROR(__xludf.DUMMYFUNCTION("""COMPUTED_VALUE"""),"")</f>
        <v/>
      </c>
      <c r="U411" s="1" t="str">
        <f ca="1">IFERROR(__xludf.DUMMYFUNCTION("""COMPUTED_VALUE"""),"")</f>
        <v/>
      </c>
      <c r="V411" s="1" t="str">
        <f ca="1">IFERROR(__xludf.DUMMYFUNCTION("""COMPUTED_VALUE"""),"")</f>
        <v/>
      </c>
      <c r="W411" s="1" t="str">
        <f ca="1">IFERROR(__xludf.DUMMYFUNCTION("""COMPUTED_VALUE"""),"")</f>
        <v/>
      </c>
      <c r="X411" s="1" t="str">
        <f ca="1">IFERROR(__xludf.DUMMYFUNCTION("""COMPUTED_VALUE"""),"")</f>
        <v/>
      </c>
      <c r="Y411" s="1" t="str">
        <f ca="1">IFERROR(__xludf.DUMMYFUNCTION("""COMPUTED_VALUE"""),"")</f>
        <v/>
      </c>
      <c r="Z411" s="1" t="str">
        <f ca="1">IFERROR(__xludf.DUMMYFUNCTION("""COMPUTED_VALUE"""),"")</f>
        <v/>
      </c>
      <c r="AA411" s="1" t="str">
        <f ca="1">IFERROR(__xludf.DUMMYFUNCTION("""COMPUTED_VALUE"""),"")</f>
        <v/>
      </c>
      <c r="AB411" s="1" t="str">
        <f ca="1">IFERROR(__xludf.DUMMYFUNCTION("""COMPUTED_VALUE"""),"")</f>
        <v/>
      </c>
      <c r="AC411" s="1" t="str">
        <f ca="1">IFERROR(__xludf.DUMMYFUNCTION("""COMPUTED_VALUE"""),"")</f>
        <v/>
      </c>
      <c r="AD411" s="1" t="str">
        <f ca="1">IFERROR(__xludf.DUMMYFUNCTION("""COMPUTED_VALUE"""),"")</f>
        <v/>
      </c>
      <c r="AE411" s="1" t="str">
        <f ca="1">IFERROR(__xludf.DUMMYFUNCTION("""COMPUTED_VALUE"""),"")</f>
        <v/>
      </c>
      <c r="AF411" s="1" t="str">
        <f ca="1">IFERROR(__xludf.DUMMYFUNCTION("""COMPUTED_VALUE"""),"")</f>
        <v/>
      </c>
      <c r="AG411" s="1" t="str">
        <f ca="1">IFERROR(__xludf.DUMMYFUNCTION("""COMPUTED_VALUE"""),"")</f>
        <v/>
      </c>
      <c r="AH411" s="1" t="str">
        <f ca="1">IFERROR(__xludf.DUMMYFUNCTION("""COMPUTED_VALUE"""),"")</f>
        <v/>
      </c>
      <c r="AI411" s="1" t="str">
        <f ca="1">IFERROR(__xludf.DUMMYFUNCTION("""COMPUTED_VALUE"""),"")</f>
        <v/>
      </c>
      <c r="AJ411" s="1" t="str">
        <f ca="1">IFERROR(__xludf.DUMMYFUNCTION("""COMPUTED_VALUE"""),"")</f>
        <v/>
      </c>
      <c r="AK411" s="1" t="str">
        <f ca="1">IFERROR(__xludf.DUMMYFUNCTION("""COMPUTED_VALUE"""),"")</f>
        <v/>
      </c>
      <c r="AL411" s="1" t="str">
        <f ca="1">IFERROR(__xludf.DUMMYFUNCTION("""COMPUTED_VALUE"""),"")</f>
        <v/>
      </c>
      <c r="AM411" s="1" t="str">
        <f ca="1">IFERROR(__xludf.DUMMYFUNCTION("""COMPUTED_VALUE"""),"")</f>
        <v/>
      </c>
      <c r="AN411" s="1" t="str">
        <f ca="1">IFERROR(__xludf.DUMMYFUNCTION("""COMPUTED_VALUE"""),"")</f>
        <v/>
      </c>
      <c r="AO411" s="1" t="str">
        <f ca="1">IFERROR(__xludf.DUMMYFUNCTION("""COMPUTED_VALUE"""),"")</f>
        <v/>
      </c>
      <c r="AP411" s="1" t="str">
        <f ca="1">IFERROR(__xludf.DUMMYFUNCTION("""COMPUTED_VALUE"""),"")</f>
        <v/>
      </c>
      <c r="AQ411" s="1" t="str">
        <f ca="1">IFERROR(__xludf.DUMMYFUNCTION("""COMPUTED_VALUE"""),"")</f>
        <v/>
      </c>
      <c r="AR411" s="1" t="str">
        <f ca="1">IFERROR(__xludf.DUMMYFUNCTION("""COMPUTED_VALUE"""),"")</f>
        <v/>
      </c>
      <c r="AS411" s="1" t="str">
        <f ca="1">IFERROR(__xludf.DUMMYFUNCTION("""COMPUTED_VALUE"""),"")</f>
        <v/>
      </c>
      <c r="AT411" s="1" t="str">
        <f ca="1">IFERROR(__xludf.DUMMYFUNCTION("""COMPUTED_VALUE"""),"")</f>
        <v/>
      </c>
      <c r="AU411" s="1" t="str">
        <f ca="1">IFERROR(__xludf.DUMMYFUNCTION("""COMPUTED_VALUE"""),"")</f>
        <v/>
      </c>
      <c r="AV411" s="1" t="str">
        <f ca="1">IFERROR(__xludf.DUMMYFUNCTION("""COMPUTED_VALUE"""),"")</f>
        <v/>
      </c>
      <c r="AW411" s="1" t="str">
        <f ca="1">IFERROR(__xludf.DUMMYFUNCTION("""COMPUTED_VALUE"""),"")</f>
        <v/>
      </c>
      <c r="AX411" s="1" t="str">
        <f ca="1">IFERROR(__xludf.DUMMYFUNCTION("""COMPUTED_VALUE"""),"")</f>
        <v/>
      </c>
      <c r="AY411" s="1" t="str">
        <f ca="1">IFERROR(__xludf.DUMMYFUNCTION("""COMPUTED_VALUE"""),"")</f>
        <v/>
      </c>
      <c r="AZ411" s="1" t="str">
        <f ca="1">IFERROR(__xludf.DUMMYFUNCTION("""COMPUTED_VALUE"""),"")</f>
        <v/>
      </c>
      <c r="BA411" s="1" t="str">
        <f ca="1">IFERROR(__xludf.DUMMYFUNCTION("""COMPUTED_VALUE"""),"")</f>
        <v/>
      </c>
      <c r="BB411" s="1" t="str">
        <f ca="1">IFERROR(__xludf.DUMMYFUNCTION("""COMPUTED_VALUE"""),"")</f>
        <v/>
      </c>
      <c r="BC411" s="1" t="str">
        <f ca="1">IFERROR(__xludf.DUMMYFUNCTION("""COMPUTED_VALUE"""),"")</f>
        <v/>
      </c>
      <c r="BD411" s="1" t="str">
        <f ca="1">IFERROR(__xludf.DUMMYFUNCTION("""COMPUTED_VALUE"""),"")</f>
        <v/>
      </c>
    </row>
    <row r="412" spans="1:56" ht="13">
      <c r="A412" s="8" t="str">
        <f ca="1">IFERROR(__xludf.DUMMYFUNCTION("""COMPUTED_VALUE"""),"")</f>
        <v/>
      </c>
      <c r="B412" s="1" t="str">
        <f ca="1">IFERROR(__xludf.DUMMYFUNCTION("""COMPUTED_VALUE"""),"")</f>
        <v/>
      </c>
      <c r="C412" s="3" t="str">
        <f ca="1">IFERROR(__xludf.DUMMYFUNCTION("""COMPUTED_VALUE"""),"")</f>
        <v/>
      </c>
      <c r="D412" s="1" t="str">
        <f ca="1">IFERROR(__xludf.DUMMYFUNCTION("""COMPUTED_VALUE"""),"")</f>
        <v/>
      </c>
      <c r="E412" s="1" t="str">
        <f ca="1">IFERROR(__xludf.DUMMYFUNCTION("""COMPUTED_VALUE"""),"")</f>
        <v/>
      </c>
      <c r="F412" s="1" t="str">
        <f ca="1">IFERROR(__xludf.DUMMYFUNCTION("""COMPUTED_VALUE"""),"")</f>
        <v/>
      </c>
      <c r="G412" s="1" t="str">
        <f ca="1">IFERROR(__xludf.DUMMYFUNCTION("""COMPUTED_VALUE"""),"")</f>
        <v/>
      </c>
      <c r="H412" s="1" t="str">
        <f ca="1">IFERROR(__xludf.DUMMYFUNCTION("""COMPUTED_VALUE"""),"")</f>
        <v/>
      </c>
      <c r="I412" s="1" t="str">
        <f ca="1">IFERROR(__xludf.DUMMYFUNCTION("""COMPUTED_VALUE"""),"")</f>
        <v/>
      </c>
      <c r="J412" s="1" t="str">
        <f ca="1">IFERROR(__xludf.DUMMYFUNCTION("""COMPUTED_VALUE"""),"")</f>
        <v/>
      </c>
      <c r="K412" s="1" t="str">
        <f ca="1">IFERROR(__xludf.DUMMYFUNCTION("""COMPUTED_VALUE"""),"")</f>
        <v/>
      </c>
      <c r="L412" s="1" t="str">
        <f ca="1">IFERROR(__xludf.DUMMYFUNCTION("""COMPUTED_VALUE"""),"")</f>
        <v/>
      </c>
      <c r="M412" s="1" t="str">
        <f ca="1">IFERROR(__xludf.DUMMYFUNCTION("""COMPUTED_VALUE"""),"")</f>
        <v/>
      </c>
      <c r="N412" s="1" t="str">
        <f ca="1">IFERROR(__xludf.DUMMYFUNCTION("""COMPUTED_VALUE"""),"")</f>
        <v/>
      </c>
      <c r="O412" s="1" t="str">
        <f ca="1">IFERROR(__xludf.DUMMYFUNCTION("""COMPUTED_VALUE"""),"")</f>
        <v/>
      </c>
      <c r="P412" s="1" t="str">
        <f ca="1">IFERROR(__xludf.DUMMYFUNCTION("""COMPUTED_VALUE"""),"")</f>
        <v/>
      </c>
      <c r="Q412" s="1" t="str">
        <f ca="1">IFERROR(__xludf.DUMMYFUNCTION("""COMPUTED_VALUE"""),"")</f>
        <v/>
      </c>
      <c r="R412" s="1" t="str">
        <f ca="1">IFERROR(__xludf.DUMMYFUNCTION("""COMPUTED_VALUE"""),"")</f>
        <v/>
      </c>
      <c r="S412" s="1" t="str">
        <f ca="1">IFERROR(__xludf.DUMMYFUNCTION("""COMPUTED_VALUE"""),"")</f>
        <v/>
      </c>
      <c r="T412" s="1" t="str">
        <f ca="1">IFERROR(__xludf.DUMMYFUNCTION("""COMPUTED_VALUE"""),"")</f>
        <v/>
      </c>
      <c r="U412" s="1" t="str">
        <f ca="1">IFERROR(__xludf.DUMMYFUNCTION("""COMPUTED_VALUE"""),"")</f>
        <v/>
      </c>
      <c r="V412" s="1" t="str">
        <f ca="1">IFERROR(__xludf.DUMMYFUNCTION("""COMPUTED_VALUE"""),"")</f>
        <v/>
      </c>
      <c r="W412" s="1" t="str">
        <f ca="1">IFERROR(__xludf.DUMMYFUNCTION("""COMPUTED_VALUE"""),"")</f>
        <v/>
      </c>
      <c r="X412" s="1" t="str">
        <f ca="1">IFERROR(__xludf.DUMMYFUNCTION("""COMPUTED_VALUE"""),"")</f>
        <v/>
      </c>
      <c r="Y412" s="1" t="str">
        <f ca="1">IFERROR(__xludf.DUMMYFUNCTION("""COMPUTED_VALUE"""),"")</f>
        <v/>
      </c>
      <c r="Z412" s="1" t="str">
        <f ca="1">IFERROR(__xludf.DUMMYFUNCTION("""COMPUTED_VALUE"""),"")</f>
        <v/>
      </c>
      <c r="AA412" s="1" t="str">
        <f ca="1">IFERROR(__xludf.DUMMYFUNCTION("""COMPUTED_VALUE"""),"")</f>
        <v/>
      </c>
      <c r="AB412" s="1" t="str">
        <f ca="1">IFERROR(__xludf.DUMMYFUNCTION("""COMPUTED_VALUE"""),"")</f>
        <v/>
      </c>
      <c r="AC412" s="1" t="str">
        <f ca="1">IFERROR(__xludf.DUMMYFUNCTION("""COMPUTED_VALUE"""),"")</f>
        <v/>
      </c>
      <c r="AD412" s="1" t="str">
        <f ca="1">IFERROR(__xludf.DUMMYFUNCTION("""COMPUTED_VALUE"""),"")</f>
        <v/>
      </c>
      <c r="AE412" s="1" t="str">
        <f ca="1">IFERROR(__xludf.DUMMYFUNCTION("""COMPUTED_VALUE"""),"")</f>
        <v/>
      </c>
      <c r="AF412" s="1" t="str">
        <f ca="1">IFERROR(__xludf.DUMMYFUNCTION("""COMPUTED_VALUE"""),"")</f>
        <v/>
      </c>
      <c r="AG412" s="1" t="str">
        <f ca="1">IFERROR(__xludf.DUMMYFUNCTION("""COMPUTED_VALUE"""),"")</f>
        <v/>
      </c>
      <c r="AH412" s="1" t="str">
        <f ca="1">IFERROR(__xludf.DUMMYFUNCTION("""COMPUTED_VALUE"""),"")</f>
        <v/>
      </c>
      <c r="AI412" s="1" t="str">
        <f ca="1">IFERROR(__xludf.DUMMYFUNCTION("""COMPUTED_VALUE"""),"")</f>
        <v/>
      </c>
      <c r="AJ412" s="1" t="str">
        <f ca="1">IFERROR(__xludf.DUMMYFUNCTION("""COMPUTED_VALUE"""),"")</f>
        <v/>
      </c>
      <c r="AK412" s="1" t="str">
        <f ca="1">IFERROR(__xludf.DUMMYFUNCTION("""COMPUTED_VALUE"""),"")</f>
        <v/>
      </c>
      <c r="AL412" s="1" t="str">
        <f ca="1">IFERROR(__xludf.DUMMYFUNCTION("""COMPUTED_VALUE"""),"")</f>
        <v/>
      </c>
      <c r="AM412" s="1" t="str">
        <f ca="1">IFERROR(__xludf.DUMMYFUNCTION("""COMPUTED_VALUE"""),"")</f>
        <v/>
      </c>
      <c r="AN412" s="1" t="str">
        <f ca="1">IFERROR(__xludf.DUMMYFUNCTION("""COMPUTED_VALUE"""),"")</f>
        <v/>
      </c>
      <c r="AO412" s="1" t="str">
        <f ca="1">IFERROR(__xludf.DUMMYFUNCTION("""COMPUTED_VALUE"""),"")</f>
        <v/>
      </c>
      <c r="AP412" s="1" t="str">
        <f ca="1">IFERROR(__xludf.DUMMYFUNCTION("""COMPUTED_VALUE"""),"")</f>
        <v/>
      </c>
      <c r="AQ412" s="1" t="str">
        <f ca="1">IFERROR(__xludf.DUMMYFUNCTION("""COMPUTED_VALUE"""),"")</f>
        <v/>
      </c>
      <c r="AR412" s="1" t="str">
        <f ca="1">IFERROR(__xludf.DUMMYFUNCTION("""COMPUTED_VALUE"""),"")</f>
        <v/>
      </c>
      <c r="AS412" s="1" t="str">
        <f ca="1">IFERROR(__xludf.DUMMYFUNCTION("""COMPUTED_VALUE"""),"")</f>
        <v/>
      </c>
      <c r="AT412" s="1" t="str">
        <f ca="1">IFERROR(__xludf.DUMMYFUNCTION("""COMPUTED_VALUE"""),"")</f>
        <v/>
      </c>
      <c r="AU412" s="1" t="str">
        <f ca="1">IFERROR(__xludf.DUMMYFUNCTION("""COMPUTED_VALUE"""),"")</f>
        <v/>
      </c>
      <c r="AV412" s="1" t="str">
        <f ca="1">IFERROR(__xludf.DUMMYFUNCTION("""COMPUTED_VALUE"""),"")</f>
        <v/>
      </c>
      <c r="AW412" s="1" t="str">
        <f ca="1">IFERROR(__xludf.DUMMYFUNCTION("""COMPUTED_VALUE"""),"")</f>
        <v/>
      </c>
      <c r="AX412" s="1" t="str">
        <f ca="1">IFERROR(__xludf.DUMMYFUNCTION("""COMPUTED_VALUE"""),"")</f>
        <v/>
      </c>
      <c r="AY412" s="1" t="str">
        <f ca="1">IFERROR(__xludf.DUMMYFUNCTION("""COMPUTED_VALUE"""),"")</f>
        <v/>
      </c>
      <c r="AZ412" s="1" t="str">
        <f ca="1">IFERROR(__xludf.DUMMYFUNCTION("""COMPUTED_VALUE"""),"")</f>
        <v/>
      </c>
      <c r="BA412" s="1" t="str">
        <f ca="1">IFERROR(__xludf.DUMMYFUNCTION("""COMPUTED_VALUE"""),"")</f>
        <v/>
      </c>
      <c r="BB412" s="1" t="str">
        <f ca="1">IFERROR(__xludf.DUMMYFUNCTION("""COMPUTED_VALUE"""),"")</f>
        <v/>
      </c>
      <c r="BC412" s="1" t="str">
        <f ca="1">IFERROR(__xludf.DUMMYFUNCTION("""COMPUTED_VALUE"""),"")</f>
        <v/>
      </c>
      <c r="BD412" s="1" t="str">
        <f ca="1">IFERROR(__xludf.DUMMYFUNCTION("""COMPUTED_VALUE"""),"")</f>
        <v/>
      </c>
    </row>
    <row r="413" spans="1:56" ht="13">
      <c r="A413" s="8" t="str">
        <f ca="1">IFERROR(__xludf.DUMMYFUNCTION("""COMPUTED_VALUE"""),"")</f>
        <v/>
      </c>
      <c r="B413" s="1" t="str">
        <f ca="1">IFERROR(__xludf.DUMMYFUNCTION("""COMPUTED_VALUE"""),"")</f>
        <v/>
      </c>
      <c r="C413" s="3" t="str">
        <f ca="1">IFERROR(__xludf.DUMMYFUNCTION("""COMPUTED_VALUE"""),"")</f>
        <v/>
      </c>
      <c r="D413" s="1" t="str">
        <f ca="1">IFERROR(__xludf.DUMMYFUNCTION("""COMPUTED_VALUE"""),"")</f>
        <v/>
      </c>
      <c r="E413" s="1" t="str">
        <f ca="1">IFERROR(__xludf.DUMMYFUNCTION("""COMPUTED_VALUE"""),"")</f>
        <v/>
      </c>
      <c r="F413" s="1" t="str">
        <f ca="1">IFERROR(__xludf.DUMMYFUNCTION("""COMPUTED_VALUE"""),"")</f>
        <v/>
      </c>
      <c r="G413" s="1" t="str">
        <f ca="1">IFERROR(__xludf.DUMMYFUNCTION("""COMPUTED_VALUE"""),"")</f>
        <v/>
      </c>
      <c r="H413" s="1" t="str">
        <f ca="1">IFERROR(__xludf.DUMMYFUNCTION("""COMPUTED_VALUE"""),"")</f>
        <v/>
      </c>
      <c r="I413" s="1" t="str">
        <f ca="1">IFERROR(__xludf.DUMMYFUNCTION("""COMPUTED_VALUE"""),"")</f>
        <v/>
      </c>
      <c r="J413" s="1" t="str">
        <f ca="1">IFERROR(__xludf.DUMMYFUNCTION("""COMPUTED_VALUE"""),"")</f>
        <v/>
      </c>
      <c r="K413" s="1" t="str">
        <f ca="1">IFERROR(__xludf.DUMMYFUNCTION("""COMPUTED_VALUE"""),"")</f>
        <v/>
      </c>
      <c r="L413" s="1" t="str">
        <f ca="1">IFERROR(__xludf.DUMMYFUNCTION("""COMPUTED_VALUE"""),"")</f>
        <v/>
      </c>
      <c r="M413" s="1" t="str">
        <f ca="1">IFERROR(__xludf.DUMMYFUNCTION("""COMPUTED_VALUE"""),"")</f>
        <v/>
      </c>
      <c r="N413" s="1" t="str">
        <f ca="1">IFERROR(__xludf.DUMMYFUNCTION("""COMPUTED_VALUE"""),"")</f>
        <v/>
      </c>
      <c r="O413" s="1" t="str">
        <f ca="1">IFERROR(__xludf.DUMMYFUNCTION("""COMPUTED_VALUE"""),"")</f>
        <v/>
      </c>
      <c r="P413" s="1" t="str">
        <f ca="1">IFERROR(__xludf.DUMMYFUNCTION("""COMPUTED_VALUE"""),"")</f>
        <v/>
      </c>
      <c r="Q413" s="1" t="str">
        <f ca="1">IFERROR(__xludf.DUMMYFUNCTION("""COMPUTED_VALUE"""),"")</f>
        <v/>
      </c>
      <c r="R413" s="1" t="str">
        <f ca="1">IFERROR(__xludf.DUMMYFUNCTION("""COMPUTED_VALUE"""),"")</f>
        <v/>
      </c>
      <c r="S413" s="1" t="str">
        <f ca="1">IFERROR(__xludf.DUMMYFUNCTION("""COMPUTED_VALUE"""),"")</f>
        <v/>
      </c>
      <c r="T413" s="1" t="str">
        <f ca="1">IFERROR(__xludf.DUMMYFUNCTION("""COMPUTED_VALUE"""),"")</f>
        <v/>
      </c>
      <c r="U413" s="1" t="str">
        <f ca="1">IFERROR(__xludf.DUMMYFUNCTION("""COMPUTED_VALUE"""),"")</f>
        <v/>
      </c>
      <c r="V413" s="1" t="str">
        <f ca="1">IFERROR(__xludf.DUMMYFUNCTION("""COMPUTED_VALUE"""),"")</f>
        <v/>
      </c>
      <c r="W413" s="1" t="str">
        <f ca="1">IFERROR(__xludf.DUMMYFUNCTION("""COMPUTED_VALUE"""),"")</f>
        <v/>
      </c>
      <c r="X413" s="1" t="str">
        <f ca="1">IFERROR(__xludf.DUMMYFUNCTION("""COMPUTED_VALUE"""),"")</f>
        <v/>
      </c>
      <c r="Y413" s="1" t="str">
        <f ca="1">IFERROR(__xludf.DUMMYFUNCTION("""COMPUTED_VALUE"""),"")</f>
        <v/>
      </c>
      <c r="Z413" s="1" t="str">
        <f ca="1">IFERROR(__xludf.DUMMYFUNCTION("""COMPUTED_VALUE"""),"")</f>
        <v/>
      </c>
      <c r="AA413" s="1" t="str">
        <f ca="1">IFERROR(__xludf.DUMMYFUNCTION("""COMPUTED_VALUE"""),"")</f>
        <v/>
      </c>
      <c r="AB413" s="1" t="str">
        <f ca="1">IFERROR(__xludf.DUMMYFUNCTION("""COMPUTED_VALUE"""),"")</f>
        <v/>
      </c>
      <c r="AC413" s="1" t="str">
        <f ca="1">IFERROR(__xludf.DUMMYFUNCTION("""COMPUTED_VALUE"""),"")</f>
        <v/>
      </c>
      <c r="AD413" s="1" t="str">
        <f ca="1">IFERROR(__xludf.DUMMYFUNCTION("""COMPUTED_VALUE"""),"")</f>
        <v/>
      </c>
      <c r="AE413" s="1" t="str">
        <f ca="1">IFERROR(__xludf.DUMMYFUNCTION("""COMPUTED_VALUE"""),"")</f>
        <v/>
      </c>
      <c r="AF413" s="1" t="str">
        <f ca="1">IFERROR(__xludf.DUMMYFUNCTION("""COMPUTED_VALUE"""),"")</f>
        <v/>
      </c>
      <c r="AG413" s="1" t="str">
        <f ca="1">IFERROR(__xludf.DUMMYFUNCTION("""COMPUTED_VALUE"""),"")</f>
        <v/>
      </c>
      <c r="AH413" s="1" t="str">
        <f ca="1">IFERROR(__xludf.DUMMYFUNCTION("""COMPUTED_VALUE"""),"")</f>
        <v/>
      </c>
      <c r="AI413" s="1" t="str">
        <f ca="1">IFERROR(__xludf.DUMMYFUNCTION("""COMPUTED_VALUE"""),"")</f>
        <v/>
      </c>
      <c r="AJ413" s="1" t="str">
        <f ca="1">IFERROR(__xludf.DUMMYFUNCTION("""COMPUTED_VALUE"""),"")</f>
        <v/>
      </c>
      <c r="AK413" s="1" t="str">
        <f ca="1">IFERROR(__xludf.DUMMYFUNCTION("""COMPUTED_VALUE"""),"")</f>
        <v/>
      </c>
      <c r="AL413" s="1" t="str">
        <f ca="1">IFERROR(__xludf.DUMMYFUNCTION("""COMPUTED_VALUE"""),"")</f>
        <v/>
      </c>
      <c r="AM413" s="1" t="str">
        <f ca="1">IFERROR(__xludf.DUMMYFUNCTION("""COMPUTED_VALUE"""),"")</f>
        <v/>
      </c>
      <c r="AN413" s="1" t="str">
        <f ca="1">IFERROR(__xludf.DUMMYFUNCTION("""COMPUTED_VALUE"""),"")</f>
        <v/>
      </c>
      <c r="AO413" s="1" t="str">
        <f ca="1">IFERROR(__xludf.DUMMYFUNCTION("""COMPUTED_VALUE"""),"")</f>
        <v/>
      </c>
      <c r="AP413" s="1" t="str">
        <f ca="1">IFERROR(__xludf.DUMMYFUNCTION("""COMPUTED_VALUE"""),"")</f>
        <v/>
      </c>
      <c r="AQ413" s="1" t="str">
        <f ca="1">IFERROR(__xludf.DUMMYFUNCTION("""COMPUTED_VALUE"""),"")</f>
        <v/>
      </c>
      <c r="AR413" s="1" t="str">
        <f ca="1">IFERROR(__xludf.DUMMYFUNCTION("""COMPUTED_VALUE"""),"")</f>
        <v/>
      </c>
      <c r="AS413" s="1" t="str">
        <f ca="1">IFERROR(__xludf.DUMMYFUNCTION("""COMPUTED_VALUE"""),"")</f>
        <v/>
      </c>
      <c r="AT413" s="1" t="str">
        <f ca="1">IFERROR(__xludf.DUMMYFUNCTION("""COMPUTED_VALUE"""),"")</f>
        <v/>
      </c>
      <c r="AU413" s="1" t="str">
        <f ca="1">IFERROR(__xludf.DUMMYFUNCTION("""COMPUTED_VALUE"""),"")</f>
        <v/>
      </c>
      <c r="AV413" s="1" t="str">
        <f ca="1">IFERROR(__xludf.DUMMYFUNCTION("""COMPUTED_VALUE"""),"")</f>
        <v/>
      </c>
      <c r="AW413" s="1" t="str">
        <f ca="1">IFERROR(__xludf.DUMMYFUNCTION("""COMPUTED_VALUE"""),"")</f>
        <v/>
      </c>
      <c r="AX413" s="1" t="str">
        <f ca="1">IFERROR(__xludf.DUMMYFUNCTION("""COMPUTED_VALUE"""),"")</f>
        <v/>
      </c>
      <c r="AY413" s="1" t="str">
        <f ca="1">IFERROR(__xludf.DUMMYFUNCTION("""COMPUTED_VALUE"""),"")</f>
        <v/>
      </c>
      <c r="AZ413" s="1" t="str">
        <f ca="1">IFERROR(__xludf.DUMMYFUNCTION("""COMPUTED_VALUE"""),"")</f>
        <v/>
      </c>
      <c r="BA413" s="1" t="str">
        <f ca="1">IFERROR(__xludf.DUMMYFUNCTION("""COMPUTED_VALUE"""),"")</f>
        <v/>
      </c>
      <c r="BB413" s="1" t="str">
        <f ca="1">IFERROR(__xludf.DUMMYFUNCTION("""COMPUTED_VALUE"""),"")</f>
        <v/>
      </c>
      <c r="BC413" s="1" t="str">
        <f ca="1">IFERROR(__xludf.DUMMYFUNCTION("""COMPUTED_VALUE"""),"")</f>
        <v/>
      </c>
      <c r="BD413" s="1" t="str">
        <f ca="1">IFERROR(__xludf.DUMMYFUNCTION("""COMPUTED_VALUE"""),"")</f>
        <v/>
      </c>
    </row>
    <row r="414" spans="1:56" ht="13">
      <c r="A414" s="8" t="str">
        <f ca="1">IFERROR(__xludf.DUMMYFUNCTION("""COMPUTED_VALUE"""),"")</f>
        <v/>
      </c>
      <c r="B414" s="1" t="str">
        <f ca="1">IFERROR(__xludf.DUMMYFUNCTION("""COMPUTED_VALUE"""),"")</f>
        <v/>
      </c>
      <c r="C414" s="3" t="str">
        <f ca="1">IFERROR(__xludf.DUMMYFUNCTION("""COMPUTED_VALUE"""),"")</f>
        <v/>
      </c>
      <c r="D414" s="1" t="str">
        <f ca="1">IFERROR(__xludf.DUMMYFUNCTION("""COMPUTED_VALUE"""),"")</f>
        <v/>
      </c>
      <c r="E414" s="1" t="str">
        <f ca="1">IFERROR(__xludf.DUMMYFUNCTION("""COMPUTED_VALUE"""),"")</f>
        <v/>
      </c>
      <c r="F414" s="1" t="str">
        <f ca="1">IFERROR(__xludf.DUMMYFUNCTION("""COMPUTED_VALUE"""),"")</f>
        <v/>
      </c>
      <c r="G414" s="1" t="str">
        <f ca="1">IFERROR(__xludf.DUMMYFUNCTION("""COMPUTED_VALUE"""),"")</f>
        <v/>
      </c>
      <c r="H414" s="1" t="str">
        <f ca="1">IFERROR(__xludf.DUMMYFUNCTION("""COMPUTED_VALUE"""),"")</f>
        <v/>
      </c>
      <c r="I414" s="1" t="str">
        <f ca="1">IFERROR(__xludf.DUMMYFUNCTION("""COMPUTED_VALUE"""),"")</f>
        <v/>
      </c>
      <c r="J414" s="1" t="str">
        <f ca="1">IFERROR(__xludf.DUMMYFUNCTION("""COMPUTED_VALUE"""),"")</f>
        <v/>
      </c>
      <c r="K414" s="1" t="str">
        <f ca="1">IFERROR(__xludf.DUMMYFUNCTION("""COMPUTED_VALUE"""),"")</f>
        <v/>
      </c>
      <c r="L414" s="1" t="str">
        <f ca="1">IFERROR(__xludf.DUMMYFUNCTION("""COMPUTED_VALUE"""),"")</f>
        <v/>
      </c>
      <c r="M414" s="1" t="str">
        <f ca="1">IFERROR(__xludf.DUMMYFUNCTION("""COMPUTED_VALUE"""),"")</f>
        <v/>
      </c>
      <c r="N414" s="1" t="str">
        <f ca="1">IFERROR(__xludf.DUMMYFUNCTION("""COMPUTED_VALUE"""),"")</f>
        <v/>
      </c>
      <c r="O414" s="1" t="str">
        <f ca="1">IFERROR(__xludf.DUMMYFUNCTION("""COMPUTED_VALUE"""),"")</f>
        <v/>
      </c>
      <c r="P414" s="1" t="str">
        <f ca="1">IFERROR(__xludf.DUMMYFUNCTION("""COMPUTED_VALUE"""),"")</f>
        <v/>
      </c>
      <c r="Q414" s="1" t="str">
        <f ca="1">IFERROR(__xludf.DUMMYFUNCTION("""COMPUTED_VALUE"""),"")</f>
        <v/>
      </c>
      <c r="R414" s="1" t="str">
        <f ca="1">IFERROR(__xludf.DUMMYFUNCTION("""COMPUTED_VALUE"""),"")</f>
        <v/>
      </c>
      <c r="S414" s="1" t="str">
        <f ca="1">IFERROR(__xludf.DUMMYFUNCTION("""COMPUTED_VALUE"""),"")</f>
        <v/>
      </c>
      <c r="T414" s="1" t="str">
        <f ca="1">IFERROR(__xludf.DUMMYFUNCTION("""COMPUTED_VALUE"""),"")</f>
        <v/>
      </c>
      <c r="U414" s="1" t="str">
        <f ca="1">IFERROR(__xludf.DUMMYFUNCTION("""COMPUTED_VALUE"""),"")</f>
        <v/>
      </c>
      <c r="V414" s="1" t="str">
        <f ca="1">IFERROR(__xludf.DUMMYFUNCTION("""COMPUTED_VALUE"""),"")</f>
        <v/>
      </c>
      <c r="W414" s="1" t="str">
        <f ca="1">IFERROR(__xludf.DUMMYFUNCTION("""COMPUTED_VALUE"""),"")</f>
        <v/>
      </c>
      <c r="X414" s="1" t="str">
        <f ca="1">IFERROR(__xludf.DUMMYFUNCTION("""COMPUTED_VALUE"""),"")</f>
        <v/>
      </c>
      <c r="Y414" s="1" t="str">
        <f ca="1">IFERROR(__xludf.DUMMYFUNCTION("""COMPUTED_VALUE"""),"")</f>
        <v/>
      </c>
      <c r="Z414" s="1" t="str">
        <f ca="1">IFERROR(__xludf.DUMMYFUNCTION("""COMPUTED_VALUE"""),"")</f>
        <v/>
      </c>
      <c r="AA414" s="1" t="str">
        <f ca="1">IFERROR(__xludf.DUMMYFUNCTION("""COMPUTED_VALUE"""),"")</f>
        <v/>
      </c>
      <c r="AB414" s="1" t="str">
        <f ca="1">IFERROR(__xludf.DUMMYFUNCTION("""COMPUTED_VALUE"""),"")</f>
        <v/>
      </c>
      <c r="AC414" s="1" t="str">
        <f ca="1">IFERROR(__xludf.DUMMYFUNCTION("""COMPUTED_VALUE"""),"")</f>
        <v/>
      </c>
      <c r="AD414" s="1" t="str">
        <f ca="1">IFERROR(__xludf.DUMMYFUNCTION("""COMPUTED_VALUE"""),"")</f>
        <v/>
      </c>
      <c r="AE414" s="1" t="str">
        <f ca="1">IFERROR(__xludf.DUMMYFUNCTION("""COMPUTED_VALUE"""),"")</f>
        <v/>
      </c>
      <c r="AF414" s="1" t="str">
        <f ca="1">IFERROR(__xludf.DUMMYFUNCTION("""COMPUTED_VALUE"""),"")</f>
        <v/>
      </c>
      <c r="AG414" s="1" t="str">
        <f ca="1">IFERROR(__xludf.DUMMYFUNCTION("""COMPUTED_VALUE"""),"")</f>
        <v/>
      </c>
      <c r="AH414" s="1" t="str">
        <f ca="1">IFERROR(__xludf.DUMMYFUNCTION("""COMPUTED_VALUE"""),"")</f>
        <v/>
      </c>
      <c r="AI414" s="1" t="str">
        <f ca="1">IFERROR(__xludf.DUMMYFUNCTION("""COMPUTED_VALUE"""),"")</f>
        <v/>
      </c>
      <c r="AJ414" s="1" t="str">
        <f ca="1">IFERROR(__xludf.DUMMYFUNCTION("""COMPUTED_VALUE"""),"")</f>
        <v/>
      </c>
      <c r="AK414" s="1" t="str">
        <f ca="1">IFERROR(__xludf.DUMMYFUNCTION("""COMPUTED_VALUE"""),"")</f>
        <v/>
      </c>
      <c r="AL414" s="1" t="str">
        <f ca="1">IFERROR(__xludf.DUMMYFUNCTION("""COMPUTED_VALUE"""),"")</f>
        <v/>
      </c>
      <c r="AM414" s="1" t="str">
        <f ca="1">IFERROR(__xludf.DUMMYFUNCTION("""COMPUTED_VALUE"""),"")</f>
        <v/>
      </c>
      <c r="AN414" s="1" t="str">
        <f ca="1">IFERROR(__xludf.DUMMYFUNCTION("""COMPUTED_VALUE"""),"")</f>
        <v/>
      </c>
      <c r="AO414" s="1" t="str">
        <f ca="1">IFERROR(__xludf.DUMMYFUNCTION("""COMPUTED_VALUE"""),"")</f>
        <v/>
      </c>
      <c r="AP414" s="1" t="str">
        <f ca="1">IFERROR(__xludf.DUMMYFUNCTION("""COMPUTED_VALUE"""),"")</f>
        <v/>
      </c>
      <c r="AQ414" s="1" t="str">
        <f ca="1">IFERROR(__xludf.DUMMYFUNCTION("""COMPUTED_VALUE"""),"")</f>
        <v/>
      </c>
      <c r="AR414" s="1" t="str">
        <f ca="1">IFERROR(__xludf.DUMMYFUNCTION("""COMPUTED_VALUE"""),"")</f>
        <v/>
      </c>
      <c r="AS414" s="1" t="str">
        <f ca="1">IFERROR(__xludf.DUMMYFUNCTION("""COMPUTED_VALUE"""),"")</f>
        <v/>
      </c>
      <c r="AT414" s="1" t="str">
        <f ca="1">IFERROR(__xludf.DUMMYFUNCTION("""COMPUTED_VALUE"""),"")</f>
        <v/>
      </c>
      <c r="AU414" s="1" t="str">
        <f ca="1">IFERROR(__xludf.DUMMYFUNCTION("""COMPUTED_VALUE"""),"")</f>
        <v/>
      </c>
      <c r="AV414" s="1" t="str">
        <f ca="1">IFERROR(__xludf.DUMMYFUNCTION("""COMPUTED_VALUE"""),"")</f>
        <v/>
      </c>
      <c r="AW414" s="1" t="str">
        <f ca="1">IFERROR(__xludf.DUMMYFUNCTION("""COMPUTED_VALUE"""),"")</f>
        <v/>
      </c>
      <c r="AX414" s="1" t="str">
        <f ca="1">IFERROR(__xludf.DUMMYFUNCTION("""COMPUTED_VALUE"""),"")</f>
        <v/>
      </c>
      <c r="AY414" s="1" t="str">
        <f ca="1">IFERROR(__xludf.DUMMYFUNCTION("""COMPUTED_VALUE"""),"")</f>
        <v/>
      </c>
      <c r="AZ414" s="1" t="str">
        <f ca="1">IFERROR(__xludf.DUMMYFUNCTION("""COMPUTED_VALUE"""),"")</f>
        <v/>
      </c>
      <c r="BA414" s="1" t="str">
        <f ca="1">IFERROR(__xludf.DUMMYFUNCTION("""COMPUTED_VALUE"""),"")</f>
        <v/>
      </c>
      <c r="BB414" s="1" t="str">
        <f ca="1">IFERROR(__xludf.DUMMYFUNCTION("""COMPUTED_VALUE"""),"")</f>
        <v/>
      </c>
      <c r="BC414" s="1" t="str">
        <f ca="1">IFERROR(__xludf.DUMMYFUNCTION("""COMPUTED_VALUE"""),"")</f>
        <v/>
      </c>
      <c r="BD414" s="1" t="str">
        <f ca="1">IFERROR(__xludf.DUMMYFUNCTION("""COMPUTED_VALUE"""),"")</f>
        <v/>
      </c>
    </row>
    <row r="415" spans="1:56" ht="13">
      <c r="A415" s="8" t="str">
        <f ca="1">IFERROR(__xludf.DUMMYFUNCTION("""COMPUTED_VALUE"""),"")</f>
        <v/>
      </c>
      <c r="B415" s="1" t="str">
        <f ca="1">IFERROR(__xludf.DUMMYFUNCTION("""COMPUTED_VALUE"""),"")</f>
        <v/>
      </c>
      <c r="C415" s="3" t="str">
        <f ca="1">IFERROR(__xludf.DUMMYFUNCTION("""COMPUTED_VALUE"""),"")</f>
        <v/>
      </c>
      <c r="D415" s="1" t="str">
        <f ca="1">IFERROR(__xludf.DUMMYFUNCTION("""COMPUTED_VALUE"""),"")</f>
        <v/>
      </c>
      <c r="E415" s="1" t="str">
        <f ca="1">IFERROR(__xludf.DUMMYFUNCTION("""COMPUTED_VALUE"""),"")</f>
        <v/>
      </c>
      <c r="F415" s="1" t="str">
        <f ca="1">IFERROR(__xludf.DUMMYFUNCTION("""COMPUTED_VALUE"""),"")</f>
        <v/>
      </c>
      <c r="G415" s="1" t="str">
        <f ca="1">IFERROR(__xludf.DUMMYFUNCTION("""COMPUTED_VALUE"""),"")</f>
        <v/>
      </c>
      <c r="H415" s="1" t="str">
        <f ca="1">IFERROR(__xludf.DUMMYFUNCTION("""COMPUTED_VALUE"""),"")</f>
        <v/>
      </c>
      <c r="I415" s="1" t="str">
        <f ca="1">IFERROR(__xludf.DUMMYFUNCTION("""COMPUTED_VALUE"""),"")</f>
        <v/>
      </c>
      <c r="J415" s="1" t="str">
        <f ca="1">IFERROR(__xludf.DUMMYFUNCTION("""COMPUTED_VALUE"""),"")</f>
        <v/>
      </c>
      <c r="K415" s="1" t="str">
        <f ca="1">IFERROR(__xludf.DUMMYFUNCTION("""COMPUTED_VALUE"""),"")</f>
        <v/>
      </c>
      <c r="L415" s="1" t="str">
        <f ca="1">IFERROR(__xludf.DUMMYFUNCTION("""COMPUTED_VALUE"""),"")</f>
        <v/>
      </c>
      <c r="M415" s="1" t="str">
        <f ca="1">IFERROR(__xludf.DUMMYFUNCTION("""COMPUTED_VALUE"""),"")</f>
        <v/>
      </c>
      <c r="N415" s="1" t="str">
        <f ca="1">IFERROR(__xludf.DUMMYFUNCTION("""COMPUTED_VALUE"""),"")</f>
        <v/>
      </c>
      <c r="O415" s="1" t="str">
        <f ca="1">IFERROR(__xludf.DUMMYFUNCTION("""COMPUTED_VALUE"""),"")</f>
        <v/>
      </c>
      <c r="P415" s="1" t="str">
        <f ca="1">IFERROR(__xludf.DUMMYFUNCTION("""COMPUTED_VALUE"""),"")</f>
        <v/>
      </c>
      <c r="Q415" s="1" t="str">
        <f ca="1">IFERROR(__xludf.DUMMYFUNCTION("""COMPUTED_VALUE"""),"")</f>
        <v/>
      </c>
      <c r="R415" s="1" t="str">
        <f ca="1">IFERROR(__xludf.DUMMYFUNCTION("""COMPUTED_VALUE"""),"")</f>
        <v/>
      </c>
      <c r="S415" s="1" t="str">
        <f ca="1">IFERROR(__xludf.DUMMYFUNCTION("""COMPUTED_VALUE"""),"")</f>
        <v/>
      </c>
      <c r="T415" s="1" t="str">
        <f ca="1">IFERROR(__xludf.DUMMYFUNCTION("""COMPUTED_VALUE"""),"")</f>
        <v/>
      </c>
      <c r="U415" s="1" t="str">
        <f ca="1">IFERROR(__xludf.DUMMYFUNCTION("""COMPUTED_VALUE"""),"")</f>
        <v/>
      </c>
      <c r="V415" s="1" t="str">
        <f ca="1">IFERROR(__xludf.DUMMYFUNCTION("""COMPUTED_VALUE"""),"")</f>
        <v/>
      </c>
      <c r="W415" s="1" t="str">
        <f ca="1">IFERROR(__xludf.DUMMYFUNCTION("""COMPUTED_VALUE"""),"")</f>
        <v/>
      </c>
      <c r="X415" s="1" t="str">
        <f ca="1">IFERROR(__xludf.DUMMYFUNCTION("""COMPUTED_VALUE"""),"")</f>
        <v/>
      </c>
      <c r="Y415" s="1" t="str">
        <f ca="1">IFERROR(__xludf.DUMMYFUNCTION("""COMPUTED_VALUE"""),"")</f>
        <v/>
      </c>
      <c r="Z415" s="1" t="str">
        <f ca="1">IFERROR(__xludf.DUMMYFUNCTION("""COMPUTED_VALUE"""),"")</f>
        <v/>
      </c>
      <c r="AA415" s="1" t="str">
        <f ca="1">IFERROR(__xludf.DUMMYFUNCTION("""COMPUTED_VALUE"""),"")</f>
        <v/>
      </c>
      <c r="AB415" s="1" t="str">
        <f ca="1">IFERROR(__xludf.DUMMYFUNCTION("""COMPUTED_VALUE"""),"")</f>
        <v/>
      </c>
      <c r="AC415" s="1" t="str">
        <f ca="1">IFERROR(__xludf.DUMMYFUNCTION("""COMPUTED_VALUE"""),"")</f>
        <v/>
      </c>
      <c r="AD415" s="1" t="str">
        <f ca="1">IFERROR(__xludf.DUMMYFUNCTION("""COMPUTED_VALUE"""),"")</f>
        <v/>
      </c>
      <c r="AE415" s="1" t="str">
        <f ca="1">IFERROR(__xludf.DUMMYFUNCTION("""COMPUTED_VALUE"""),"")</f>
        <v/>
      </c>
      <c r="AF415" s="1" t="str">
        <f ca="1">IFERROR(__xludf.DUMMYFUNCTION("""COMPUTED_VALUE"""),"")</f>
        <v/>
      </c>
      <c r="AG415" s="1" t="str">
        <f ca="1">IFERROR(__xludf.DUMMYFUNCTION("""COMPUTED_VALUE"""),"")</f>
        <v/>
      </c>
      <c r="AH415" s="1" t="str">
        <f ca="1">IFERROR(__xludf.DUMMYFUNCTION("""COMPUTED_VALUE"""),"")</f>
        <v/>
      </c>
      <c r="AI415" s="1" t="str">
        <f ca="1">IFERROR(__xludf.DUMMYFUNCTION("""COMPUTED_VALUE"""),"")</f>
        <v/>
      </c>
      <c r="AJ415" s="1" t="str">
        <f ca="1">IFERROR(__xludf.DUMMYFUNCTION("""COMPUTED_VALUE"""),"")</f>
        <v/>
      </c>
      <c r="AK415" s="1" t="str">
        <f ca="1">IFERROR(__xludf.DUMMYFUNCTION("""COMPUTED_VALUE"""),"")</f>
        <v/>
      </c>
      <c r="AL415" s="1" t="str">
        <f ca="1">IFERROR(__xludf.DUMMYFUNCTION("""COMPUTED_VALUE"""),"")</f>
        <v/>
      </c>
      <c r="AM415" s="1" t="str">
        <f ca="1">IFERROR(__xludf.DUMMYFUNCTION("""COMPUTED_VALUE"""),"")</f>
        <v/>
      </c>
      <c r="AN415" s="1" t="str">
        <f ca="1">IFERROR(__xludf.DUMMYFUNCTION("""COMPUTED_VALUE"""),"")</f>
        <v/>
      </c>
      <c r="AO415" s="1" t="str">
        <f ca="1">IFERROR(__xludf.DUMMYFUNCTION("""COMPUTED_VALUE"""),"")</f>
        <v/>
      </c>
      <c r="AP415" s="1" t="str">
        <f ca="1">IFERROR(__xludf.DUMMYFUNCTION("""COMPUTED_VALUE"""),"")</f>
        <v/>
      </c>
      <c r="AQ415" s="1" t="str">
        <f ca="1">IFERROR(__xludf.DUMMYFUNCTION("""COMPUTED_VALUE"""),"")</f>
        <v/>
      </c>
      <c r="AR415" s="1" t="str">
        <f ca="1">IFERROR(__xludf.DUMMYFUNCTION("""COMPUTED_VALUE"""),"")</f>
        <v/>
      </c>
      <c r="AS415" s="1" t="str">
        <f ca="1">IFERROR(__xludf.DUMMYFUNCTION("""COMPUTED_VALUE"""),"")</f>
        <v/>
      </c>
      <c r="AT415" s="1" t="str">
        <f ca="1">IFERROR(__xludf.DUMMYFUNCTION("""COMPUTED_VALUE"""),"")</f>
        <v/>
      </c>
      <c r="AU415" s="1" t="str">
        <f ca="1">IFERROR(__xludf.DUMMYFUNCTION("""COMPUTED_VALUE"""),"")</f>
        <v/>
      </c>
      <c r="AV415" s="1" t="str">
        <f ca="1">IFERROR(__xludf.DUMMYFUNCTION("""COMPUTED_VALUE"""),"")</f>
        <v/>
      </c>
      <c r="AW415" s="1" t="str">
        <f ca="1">IFERROR(__xludf.DUMMYFUNCTION("""COMPUTED_VALUE"""),"")</f>
        <v/>
      </c>
      <c r="AX415" s="1" t="str">
        <f ca="1">IFERROR(__xludf.DUMMYFUNCTION("""COMPUTED_VALUE"""),"")</f>
        <v/>
      </c>
      <c r="AY415" s="1" t="str">
        <f ca="1">IFERROR(__xludf.DUMMYFUNCTION("""COMPUTED_VALUE"""),"")</f>
        <v/>
      </c>
      <c r="AZ415" s="1" t="str">
        <f ca="1">IFERROR(__xludf.DUMMYFUNCTION("""COMPUTED_VALUE"""),"")</f>
        <v/>
      </c>
      <c r="BA415" s="1" t="str">
        <f ca="1">IFERROR(__xludf.DUMMYFUNCTION("""COMPUTED_VALUE"""),"")</f>
        <v/>
      </c>
      <c r="BB415" s="1" t="str">
        <f ca="1">IFERROR(__xludf.DUMMYFUNCTION("""COMPUTED_VALUE"""),"")</f>
        <v/>
      </c>
      <c r="BC415" s="1" t="str">
        <f ca="1">IFERROR(__xludf.DUMMYFUNCTION("""COMPUTED_VALUE"""),"")</f>
        <v/>
      </c>
      <c r="BD415" s="1" t="str">
        <f ca="1">IFERROR(__xludf.DUMMYFUNCTION("""COMPUTED_VALUE"""),"")</f>
        <v/>
      </c>
    </row>
    <row r="416" spans="1:56" ht="13">
      <c r="A416" s="8" t="str">
        <f ca="1">IFERROR(__xludf.DUMMYFUNCTION("""COMPUTED_VALUE"""),"")</f>
        <v/>
      </c>
      <c r="B416" s="1" t="str">
        <f ca="1">IFERROR(__xludf.DUMMYFUNCTION("""COMPUTED_VALUE"""),"")</f>
        <v/>
      </c>
      <c r="C416" s="3" t="str">
        <f ca="1">IFERROR(__xludf.DUMMYFUNCTION("""COMPUTED_VALUE"""),"")</f>
        <v/>
      </c>
      <c r="D416" s="1" t="str">
        <f ca="1">IFERROR(__xludf.DUMMYFUNCTION("""COMPUTED_VALUE"""),"")</f>
        <v/>
      </c>
      <c r="E416" s="1" t="str">
        <f ca="1">IFERROR(__xludf.DUMMYFUNCTION("""COMPUTED_VALUE"""),"")</f>
        <v/>
      </c>
      <c r="F416" s="1" t="str">
        <f ca="1">IFERROR(__xludf.DUMMYFUNCTION("""COMPUTED_VALUE"""),"")</f>
        <v/>
      </c>
      <c r="G416" s="1" t="str">
        <f ca="1">IFERROR(__xludf.DUMMYFUNCTION("""COMPUTED_VALUE"""),"")</f>
        <v/>
      </c>
      <c r="H416" s="1" t="str">
        <f ca="1">IFERROR(__xludf.DUMMYFUNCTION("""COMPUTED_VALUE"""),"")</f>
        <v/>
      </c>
      <c r="I416" s="1" t="str">
        <f ca="1">IFERROR(__xludf.DUMMYFUNCTION("""COMPUTED_VALUE"""),"")</f>
        <v/>
      </c>
      <c r="J416" s="1" t="str">
        <f ca="1">IFERROR(__xludf.DUMMYFUNCTION("""COMPUTED_VALUE"""),"")</f>
        <v/>
      </c>
      <c r="K416" s="1" t="str">
        <f ca="1">IFERROR(__xludf.DUMMYFUNCTION("""COMPUTED_VALUE"""),"")</f>
        <v/>
      </c>
      <c r="L416" s="1" t="str">
        <f ca="1">IFERROR(__xludf.DUMMYFUNCTION("""COMPUTED_VALUE"""),"")</f>
        <v/>
      </c>
      <c r="M416" s="1" t="str">
        <f ca="1">IFERROR(__xludf.DUMMYFUNCTION("""COMPUTED_VALUE"""),"")</f>
        <v/>
      </c>
      <c r="N416" s="1" t="str">
        <f ca="1">IFERROR(__xludf.DUMMYFUNCTION("""COMPUTED_VALUE"""),"")</f>
        <v/>
      </c>
      <c r="O416" s="1" t="str">
        <f ca="1">IFERROR(__xludf.DUMMYFUNCTION("""COMPUTED_VALUE"""),"")</f>
        <v/>
      </c>
      <c r="P416" s="1" t="str">
        <f ca="1">IFERROR(__xludf.DUMMYFUNCTION("""COMPUTED_VALUE"""),"")</f>
        <v/>
      </c>
      <c r="Q416" s="1" t="str">
        <f ca="1">IFERROR(__xludf.DUMMYFUNCTION("""COMPUTED_VALUE"""),"")</f>
        <v/>
      </c>
      <c r="R416" s="1" t="str">
        <f ca="1">IFERROR(__xludf.DUMMYFUNCTION("""COMPUTED_VALUE"""),"")</f>
        <v/>
      </c>
      <c r="S416" s="1" t="str">
        <f ca="1">IFERROR(__xludf.DUMMYFUNCTION("""COMPUTED_VALUE"""),"")</f>
        <v/>
      </c>
      <c r="T416" s="1" t="str">
        <f ca="1">IFERROR(__xludf.DUMMYFUNCTION("""COMPUTED_VALUE"""),"")</f>
        <v/>
      </c>
      <c r="U416" s="1" t="str">
        <f ca="1">IFERROR(__xludf.DUMMYFUNCTION("""COMPUTED_VALUE"""),"")</f>
        <v/>
      </c>
      <c r="V416" s="1" t="str">
        <f ca="1">IFERROR(__xludf.DUMMYFUNCTION("""COMPUTED_VALUE"""),"")</f>
        <v/>
      </c>
      <c r="W416" s="1" t="str">
        <f ca="1">IFERROR(__xludf.DUMMYFUNCTION("""COMPUTED_VALUE"""),"")</f>
        <v/>
      </c>
      <c r="X416" s="1" t="str">
        <f ca="1">IFERROR(__xludf.DUMMYFUNCTION("""COMPUTED_VALUE"""),"")</f>
        <v/>
      </c>
      <c r="Y416" s="1" t="str">
        <f ca="1">IFERROR(__xludf.DUMMYFUNCTION("""COMPUTED_VALUE"""),"")</f>
        <v/>
      </c>
      <c r="Z416" s="1" t="str">
        <f ca="1">IFERROR(__xludf.DUMMYFUNCTION("""COMPUTED_VALUE"""),"")</f>
        <v/>
      </c>
      <c r="AA416" s="1" t="str">
        <f ca="1">IFERROR(__xludf.DUMMYFUNCTION("""COMPUTED_VALUE"""),"")</f>
        <v/>
      </c>
      <c r="AB416" s="1" t="str">
        <f ca="1">IFERROR(__xludf.DUMMYFUNCTION("""COMPUTED_VALUE"""),"")</f>
        <v/>
      </c>
      <c r="AC416" s="1" t="str">
        <f ca="1">IFERROR(__xludf.DUMMYFUNCTION("""COMPUTED_VALUE"""),"")</f>
        <v/>
      </c>
      <c r="AD416" s="1" t="str">
        <f ca="1">IFERROR(__xludf.DUMMYFUNCTION("""COMPUTED_VALUE"""),"")</f>
        <v/>
      </c>
      <c r="AE416" s="1" t="str">
        <f ca="1">IFERROR(__xludf.DUMMYFUNCTION("""COMPUTED_VALUE"""),"")</f>
        <v/>
      </c>
      <c r="AF416" s="1" t="str">
        <f ca="1">IFERROR(__xludf.DUMMYFUNCTION("""COMPUTED_VALUE"""),"")</f>
        <v/>
      </c>
      <c r="AG416" s="1" t="str">
        <f ca="1">IFERROR(__xludf.DUMMYFUNCTION("""COMPUTED_VALUE"""),"")</f>
        <v/>
      </c>
      <c r="AH416" s="1" t="str">
        <f ca="1">IFERROR(__xludf.DUMMYFUNCTION("""COMPUTED_VALUE"""),"")</f>
        <v/>
      </c>
      <c r="AI416" s="1" t="str">
        <f ca="1">IFERROR(__xludf.DUMMYFUNCTION("""COMPUTED_VALUE"""),"")</f>
        <v/>
      </c>
      <c r="AJ416" s="1" t="str">
        <f ca="1">IFERROR(__xludf.DUMMYFUNCTION("""COMPUTED_VALUE"""),"")</f>
        <v/>
      </c>
      <c r="AK416" s="1" t="str">
        <f ca="1">IFERROR(__xludf.DUMMYFUNCTION("""COMPUTED_VALUE"""),"")</f>
        <v/>
      </c>
      <c r="AL416" s="1" t="str">
        <f ca="1">IFERROR(__xludf.DUMMYFUNCTION("""COMPUTED_VALUE"""),"")</f>
        <v/>
      </c>
      <c r="AM416" s="1" t="str">
        <f ca="1">IFERROR(__xludf.DUMMYFUNCTION("""COMPUTED_VALUE"""),"")</f>
        <v/>
      </c>
      <c r="AN416" s="1" t="str">
        <f ca="1">IFERROR(__xludf.DUMMYFUNCTION("""COMPUTED_VALUE"""),"")</f>
        <v/>
      </c>
      <c r="AO416" s="1" t="str">
        <f ca="1">IFERROR(__xludf.DUMMYFUNCTION("""COMPUTED_VALUE"""),"")</f>
        <v/>
      </c>
      <c r="AP416" s="1" t="str">
        <f ca="1">IFERROR(__xludf.DUMMYFUNCTION("""COMPUTED_VALUE"""),"")</f>
        <v/>
      </c>
      <c r="AQ416" s="1" t="str">
        <f ca="1">IFERROR(__xludf.DUMMYFUNCTION("""COMPUTED_VALUE"""),"")</f>
        <v/>
      </c>
      <c r="AR416" s="1" t="str">
        <f ca="1">IFERROR(__xludf.DUMMYFUNCTION("""COMPUTED_VALUE"""),"")</f>
        <v/>
      </c>
      <c r="AS416" s="1" t="str">
        <f ca="1">IFERROR(__xludf.DUMMYFUNCTION("""COMPUTED_VALUE"""),"")</f>
        <v/>
      </c>
      <c r="AT416" s="1" t="str">
        <f ca="1">IFERROR(__xludf.DUMMYFUNCTION("""COMPUTED_VALUE"""),"")</f>
        <v/>
      </c>
      <c r="AU416" s="1" t="str">
        <f ca="1">IFERROR(__xludf.DUMMYFUNCTION("""COMPUTED_VALUE"""),"")</f>
        <v/>
      </c>
      <c r="AV416" s="1" t="str">
        <f ca="1">IFERROR(__xludf.DUMMYFUNCTION("""COMPUTED_VALUE"""),"")</f>
        <v/>
      </c>
      <c r="AW416" s="1" t="str">
        <f ca="1">IFERROR(__xludf.DUMMYFUNCTION("""COMPUTED_VALUE"""),"")</f>
        <v/>
      </c>
      <c r="AX416" s="1" t="str">
        <f ca="1">IFERROR(__xludf.DUMMYFUNCTION("""COMPUTED_VALUE"""),"")</f>
        <v/>
      </c>
      <c r="AY416" s="1" t="str">
        <f ca="1">IFERROR(__xludf.DUMMYFUNCTION("""COMPUTED_VALUE"""),"")</f>
        <v/>
      </c>
      <c r="AZ416" s="1" t="str">
        <f ca="1">IFERROR(__xludf.DUMMYFUNCTION("""COMPUTED_VALUE"""),"")</f>
        <v/>
      </c>
      <c r="BA416" s="1" t="str">
        <f ca="1">IFERROR(__xludf.DUMMYFUNCTION("""COMPUTED_VALUE"""),"")</f>
        <v/>
      </c>
      <c r="BB416" s="1" t="str">
        <f ca="1">IFERROR(__xludf.DUMMYFUNCTION("""COMPUTED_VALUE"""),"")</f>
        <v/>
      </c>
      <c r="BC416" s="1" t="str">
        <f ca="1">IFERROR(__xludf.DUMMYFUNCTION("""COMPUTED_VALUE"""),"")</f>
        <v/>
      </c>
      <c r="BD416" s="1" t="str">
        <f ca="1">IFERROR(__xludf.DUMMYFUNCTION("""COMPUTED_VALUE"""),"")</f>
        <v/>
      </c>
    </row>
    <row r="417" spans="1:56" ht="13">
      <c r="A417" s="8" t="str">
        <f ca="1">IFERROR(__xludf.DUMMYFUNCTION("""COMPUTED_VALUE"""),"")</f>
        <v/>
      </c>
      <c r="B417" s="1" t="str">
        <f ca="1">IFERROR(__xludf.DUMMYFUNCTION("""COMPUTED_VALUE"""),"")</f>
        <v/>
      </c>
      <c r="C417" s="3" t="str">
        <f ca="1">IFERROR(__xludf.DUMMYFUNCTION("""COMPUTED_VALUE"""),"")</f>
        <v/>
      </c>
      <c r="D417" s="1" t="str">
        <f ca="1">IFERROR(__xludf.DUMMYFUNCTION("""COMPUTED_VALUE"""),"")</f>
        <v/>
      </c>
      <c r="E417" s="1" t="str">
        <f ca="1">IFERROR(__xludf.DUMMYFUNCTION("""COMPUTED_VALUE"""),"")</f>
        <v/>
      </c>
      <c r="F417" s="1" t="str">
        <f ca="1">IFERROR(__xludf.DUMMYFUNCTION("""COMPUTED_VALUE"""),"")</f>
        <v/>
      </c>
      <c r="G417" s="1" t="str">
        <f ca="1">IFERROR(__xludf.DUMMYFUNCTION("""COMPUTED_VALUE"""),"")</f>
        <v/>
      </c>
      <c r="H417" s="1" t="str">
        <f ca="1">IFERROR(__xludf.DUMMYFUNCTION("""COMPUTED_VALUE"""),"")</f>
        <v/>
      </c>
      <c r="I417" s="1" t="str">
        <f ca="1">IFERROR(__xludf.DUMMYFUNCTION("""COMPUTED_VALUE"""),"")</f>
        <v/>
      </c>
      <c r="J417" s="1" t="str">
        <f ca="1">IFERROR(__xludf.DUMMYFUNCTION("""COMPUTED_VALUE"""),"")</f>
        <v/>
      </c>
      <c r="K417" s="1" t="str">
        <f ca="1">IFERROR(__xludf.DUMMYFUNCTION("""COMPUTED_VALUE"""),"")</f>
        <v/>
      </c>
      <c r="L417" s="1" t="str">
        <f ca="1">IFERROR(__xludf.DUMMYFUNCTION("""COMPUTED_VALUE"""),"")</f>
        <v/>
      </c>
      <c r="M417" s="1" t="str">
        <f ca="1">IFERROR(__xludf.DUMMYFUNCTION("""COMPUTED_VALUE"""),"")</f>
        <v/>
      </c>
      <c r="N417" s="1" t="str">
        <f ca="1">IFERROR(__xludf.DUMMYFUNCTION("""COMPUTED_VALUE"""),"")</f>
        <v/>
      </c>
      <c r="O417" s="1" t="str">
        <f ca="1">IFERROR(__xludf.DUMMYFUNCTION("""COMPUTED_VALUE"""),"")</f>
        <v/>
      </c>
      <c r="P417" s="1" t="str">
        <f ca="1">IFERROR(__xludf.DUMMYFUNCTION("""COMPUTED_VALUE"""),"")</f>
        <v/>
      </c>
      <c r="Q417" s="1" t="str">
        <f ca="1">IFERROR(__xludf.DUMMYFUNCTION("""COMPUTED_VALUE"""),"")</f>
        <v/>
      </c>
      <c r="R417" s="1" t="str">
        <f ca="1">IFERROR(__xludf.DUMMYFUNCTION("""COMPUTED_VALUE"""),"")</f>
        <v/>
      </c>
      <c r="S417" s="1" t="str">
        <f ca="1">IFERROR(__xludf.DUMMYFUNCTION("""COMPUTED_VALUE"""),"")</f>
        <v/>
      </c>
      <c r="T417" s="1" t="str">
        <f ca="1">IFERROR(__xludf.DUMMYFUNCTION("""COMPUTED_VALUE"""),"")</f>
        <v/>
      </c>
      <c r="U417" s="1" t="str">
        <f ca="1">IFERROR(__xludf.DUMMYFUNCTION("""COMPUTED_VALUE"""),"")</f>
        <v/>
      </c>
      <c r="V417" s="1" t="str">
        <f ca="1">IFERROR(__xludf.DUMMYFUNCTION("""COMPUTED_VALUE"""),"")</f>
        <v/>
      </c>
      <c r="W417" s="1" t="str">
        <f ca="1">IFERROR(__xludf.DUMMYFUNCTION("""COMPUTED_VALUE"""),"")</f>
        <v/>
      </c>
      <c r="X417" s="1" t="str">
        <f ca="1">IFERROR(__xludf.DUMMYFUNCTION("""COMPUTED_VALUE"""),"")</f>
        <v/>
      </c>
      <c r="Y417" s="1" t="str">
        <f ca="1">IFERROR(__xludf.DUMMYFUNCTION("""COMPUTED_VALUE"""),"")</f>
        <v/>
      </c>
      <c r="Z417" s="1" t="str">
        <f ca="1">IFERROR(__xludf.DUMMYFUNCTION("""COMPUTED_VALUE"""),"")</f>
        <v/>
      </c>
      <c r="AA417" s="1" t="str">
        <f ca="1">IFERROR(__xludf.DUMMYFUNCTION("""COMPUTED_VALUE"""),"")</f>
        <v/>
      </c>
      <c r="AB417" s="1" t="str">
        <f ca="1">IFERROR(__xludf.DUMMYFUNCTION("""COMPUTED_VALUE"""),"")</f>
        <v/>
      </c>
      <c r="AC417" s="1" t="str">
        <f ca="1">IFERROR(__xludf.DUMMYFUNCTION("""COMPUTED_VALUE"""),"")</f>
        <v/>
      </c>
      <c r="AD417" s="1" t="str">
        <f ca="1">IFERROR(__xludf.DUMMYFUNCTION("""COMPUTED_VALUE"""),"")</f>
        <v/>
      </c>
      <c r="AE417" s="1" t="str">
        <f ca="1">IFERROR(__xludf.DUMMYFUNCTION("""COMPUTED_VALUE"""),"")</f>
        <v/>
      </c>
      <c r="AF417" s="1" t="str">
        <f ca="1">IFERROR(__xludf.DUMMYFUNCTION("""COMPUTED_VALUE"""),"")</f>
        <v/>
      </c>
      <c r="AG417" s="1" t="str">
        <f ca="1">IFERROR(__xludf.DUMMYFUNCTION("""COMPUTED_VALUE"""),"")</f>
        <v/>
      </c>
      <c r="AH417" s="1" t="str">
        <f ca="1">IFERROR(__xludf.DUMMYFUNCTION("""COMPUTED_VALUE"""),"")</f>
        <v/>
      </c>
      <c r="AI417" s="1" t="str">
        <f ca="1">IFERROR(__xludf.DUMMYFUNCTION("""COMPUTED_VALUE"""),"")</f>
        <v/>
      </c>
      <c r="AJ417" s="1" t="str">
        <f ca="1">IFERROR(__xludf.DUMMYFUNCTION("""COMPUTED_VALUE"""),"")</f>
        <v/>
      </c>
      <c r="AK417" s="1" t="str">
        <f ca="1">IFERROR(__xludf.DUMMYFUNCTION("""COMPUTED_VALUE"""),"")</f>
        <v/>
      </c>
      <c r="AL417" s="1" t="str">
        <f ca="1">IFERROR(__xludf.DUMMYFUNCTION("""COMPUTED_VALUE"""),"")</f>
        <v/>
      </c>
      <c r="AM417" s="1" t="str">
        <f ca="1">IFERROR(__xludf.DUMMYFUNCTION("""COMPUTED_VALUE"""),"")</f>
        <v/>
      </c>
      <c r="AN417" s="1" t="str">
        <f ca="1">IFERROR(__xludf.DUMMYFUNCTION("""COMPUTED_VALUE"""),"")</f>
        <v/>
      </c>
      <c r="AO417" s="1" t="str">
        <f ca="1">IFERROR(__xludf.DUMMYFUNCTION("""COMPUTED_VALUE"""),"")</f>
        <v/>
      </c>
      <c r="AP417" s="1" t="str">
        <f ca="1">IFERROR(__xludf.DUMMYFUNCTION("""COMPUTED_VALUE"""),"")</f>
        <v/>
      </c>
      <c r="AQ417" s="1" t="str">
        <f ca="1">IFERROR(__xludf.DUMMYFUNCTION("""COMPUTED_VALUE"""),"")</f>
        <v/>
      </c>
      <c r="AR417" s="1" t="str">
        <f ca="1">IFERROR(__xludf.DUMMYFUNCTION("""COMPUTED_VALUE"""),"")</f>
        <v/>
      </c>
      <c r="AS417" s="1" t="str">
        <f ca="1">IFERROR(__xludf.DUMMYFUNCTION("""COMPUTED_VALUE"""),"")</f>
        <v/>
      </c>
      <c r="AT417" s="1" t="str">
        <f ca="1">IFERROR(__xludf.DUMMYFUNCTION("""COMPUTED_VALUE"""),"")</f>
        <v/>
      </c>
      <c r="AU417" s="1" t="str">
        <f ca="1">IFERROR(__xludf.DUMMYFUNCTION("""COMPUTED_VALUE"""),"")</f>
        <v/>
      </c>
      <c r="AV417" s="1" t="str">
        <f ca="1">IFERROR(__xludf.DUMMYFUNCTION("""COMPUTED_VALUE"""),"")</f>
        <v/>
      </c>
      <c r="AW417" s="1" t="str">
        <f ca="1">IFERROR(__xludf.DUMMYFUNCTION("""COMPUTED_VALUE"""),"")</f>
        <v/>
      </c>
      <c r="AX417" s="1" t="str">
        <f ca="1">IFERROR(__xludf.DUMMYFUNCTION("""COMPUTED_VALUE"""),"")</f>
        <v/>
      </c>
      <c r="AY417" s="1" t="str">
        <f ca="1">IFERROR(__xludf.DUMMYFUNCTION("""COMPUTED_VALUE"""),"")</f>
        <v/>
      </c>
      <c r="AZ417" s="1" t="str">
        <f ca="1">IFERROR(__xludf.DUMMYFUNCTION("""COMPUTED_VALUE"""),"")</f>
        <v/>
      </c>
      <c r="BA417" s="1" t="str">
        <f ca="1">IFERROR(__xludf.DUMMYFUNCTION("""COMPUTED_VALUE"""),"")</f>
        <v/>
      </c>
      <c r="BB417" s="1" t="str">
        <f ca="1">IFERROR(__xludf.DUMMYFUNCTION("""COMPUTED_VALUE"""),"")</f>
        <v/>
      </c>
      <c r="BC417" s="1" t="str">
        <f ca="1">IFERROR(__xludf.DUMMYFUNCTION("""COMPUTED_VALUE"""),"")</f>
        <v/>
      </c>
      <c r="BD417" s="1" t="str">
        <f ca="1">IFERROR(__xludf.DUMMYFUNCTION("""COMPUTED_VALUE"""),"")</f>
        <v/>
      </c>
    </row>
    <row r="418" spans="1:56" ht="13">
      <c r="A418" s="8" t="str">
        <f ca="1">IFERROR(__xludf.DUMMYFUNCTION("""COMPUTED_VALUE"""),"")</f>
        <v/>
      </c>
      <c r="B418" s="1" t="str">
        <f ca="1">IFERROR(__xludf.DUMMYFUNCTION("""COMPUTED_VALUE"""),"")</f>
        <v/>
      </c>
      <c r="C418" s="3" t="str">
        <f ca="1">IFERROR(__xludf.DUMMYFUNCTION("""COMPUTED_VALUE"""),"")</f>
        <v/>
      </c>
      <c r="D418" s="1" t="str">
        <f ca="1">IFERROR(__xludf.DUMMYFUNCTION("""COMPUTED_VALUE"""),"")</f>
        <v/>
      </c>
      <c r="E418" s="1" t="str">
        <f ca="1">IFERROR(__xludf.DUMMYFUNCTION("""COMPUTED_VALUE"""),"")</f>
        <v/>
      </c>
      <c r="F418" s="1" t="str">
        <f ca="1">IFERROR(__xludf.DUMMYFUNCTION("""COMPUTED_VALUE"""),"")</f>
        <v/>
      </c>
      <c r="G418" s="1" t="str">
        <f ca="1">IFERROR(__xludf.DUMMYFUNCTION("""COMPUTED_VALUE"""),"")</f>
        <v/>
      </c>
      <c r="H418" s="1" t="str">
        <f ca="1">IFERROR(__xludf.DUMMYFUNCTION("""COMPUTED_VALUE"""),"")</f>
        <v/>
      </c>
      <c r="I418" s="1" t="str">
        <f ca="1">IFERROR(__xludf.DUMMYFUNCTION("""COMPUTED_VALUE"""),"")</f>
        <v/>
      </c>
      <c r="J418" s="1" t="str">
        <f ca="1">IFERROR(__xludf.DUMMYFUNCTION("""COMPUTED_VALUE"""),"")</f>
        <v/>
      </c>
      <c r="K418" s="1" t="str">
        <f ca="1">IFERROR(__xludf.DUMMYFUNCTION("""COMPUTED_VALUE"""),"")</f>
        <v/>
      </c>
      <c r="L418" s="1" t="str">
        <f ca="1">IFERROR(__xludf.DUMMYFUNCTION("""COMPUTED_VALUE"""),"")</f>
        <v/>
      </c>
      <c r="M418" s="1" t="str">
        <f ca="1">IFERROR(__xludf.DUMMYFUNCTION("""COMPUTED_VALUE"""),"")</f>
        <v/>
      </c>
      <c r="N418" s="1" t="str">
        <f ca="1">IFERROR(__xludf.DUMMYFUNCTION("""COMPUTED_VALUE"""),"")</f>
        <v/>
      </c>
      <c r="O418" s="1" t="str">
        <f ca="1">IFERROR(__xludf.DUMMYFUNCTION("""COMPUTED_VALUE"""),"")</f>
        <v/>
      </c>
      <c r="P418" s="1" t="str">
        <f ca="1">IFERROR(__xludf.DUMMYFUNCTION("""COMPUTED_VALUE"""),"")</f>
        <v/>
      </c>
      <c r="Q418" s="1" t="str">
        <f ca="1">IFERROR(__xludf.DUMMYFUNCTION("""COMPUTED_VALUE"""),"")</f>
        <v/>
      </c>
      <c r="R418" s="1" t="str">
        <f ca="1">IFERROR(__xludf.DUMMYFUNCTION("""COMPUTED_VALUE"""),"")</f>
        <v/>
      </c>
      <c r="S418" s="1" t="str">
        <f ca="1">IFERROR(__xludf.DUMMYFUNCTION("""COMPUTED_VALUE"""),"")</f>
        <v/>
      </c>
      <c r="T418" s="1" t="str">
        <f ca="1">IFERROR(__xludf.DUMMYFUNCTION("""COMPUTED_VALUE"""),"")</f>
        <v/>
      </c>
      <c r="U418" s="1" t="str">
        <f ca="1">IFERROR(__xludf.DUMMYFUNCTION("""COMPUTED_VALUE"""),"")</f>
        <v/>
      </c>
      <c r="V418" s="1" t="str">
        <f ca="1">IFERROR(__xludf.DUMMYFUNCTION("""COMPUTED_VALUE"""),"")</f>
        <v/>
      </c>
      <c r="W418" s="1" t="str">
        <f ca="1">IFERROR(__xludf.DUMMYFUNCTION("""COMPUTED_VALUE"""),"")</f>
        <v/>
      </c>
      <c r="X418" s="1" t="str">
        <f ca="1">IFERROR(__xludf.DUMMYFUNCTION("""COMPUTED_VALUE"""),"")</f>
        <v/>
      </c>
      <c r="Y418" s="1" t="str">
        <f ca="1">IFERROR(__xludf.DUMMYFUNCTION("""COMPUTED_VALUE"""),"")</f>
        <v/>
      </c>
      <c r="Z418" s="1" t="str">
        <f ca="1">IFERROR(__xludf.DUMMYFUNCTION("""COMPUTED_VALUE"""),"")</f>
        <v/>
      </c>
      <c r="AA418" s="1" t="str">
        <f ca="1">IFERROR(__xludf.DUMMYFUNCTION("""COMPUTED_VALUE"""),"")</f>
        <v/>
      </c>
      <c r="AB418" s="1" t="str">
        <f ca="1">IFERROR(__xludf.DUMMYFUNCTION("""COMPUTED_VALUE"""),"")</f>
        <v/>
      </c>
      <c r="AC418" s="1" t="str">
        <f ca="1">IFERROR(__xludf.DUMMYFUNCTION("""COMPUTED_VALUE"""),"")</f>
        <v/>
      </c>
      <c r="AD418" s="1" t="str">
        <f ca="1">IFERROR(__xludf.DUMMYFUNCTION("""COMPUTED_VALUE"""),"")</f>
        <v/>
      </c>
      <c r="AE418" s="1" t="str">
        <f ca="1">IFERROR(__xludf.DUMMYFUNCTION("""COMPUTED_VALUE"""),"")</f>
        <v/>
      </c>
      <c r="AF418" s="1" t="str">
        <f ca="1">IFERROR(__xludf.DUMMYFUNCTION("""COMPUTED_VALUE"""),"")</f>
        <v/>
      </c>
      <c r="AG418" s="1" t="str">
        <f ca="1">IFERROR(__xludf.DUMMYFUNCTION("""COMPUTED_VALUE"""),"")</f>
        <v/>
      </c>
      <c r="AH418" s="1" t="str">
        <f ca="1">IFERROR(__xludf.DUMMYFUNCTION("""COMPUTED_VALUE"""),"")</f>
        <v/>
      </c>
      <c r="AI418" s="1" t="str">
        <f ca="1">IFERROR(__xludf.DUMMYFUNCTION("""COMPUTED_VALUE"""),"")</f>
        <v/>
      </c>
      <c r="AJ418" s="1" t="str">
        <f ca="1">IFERROR(__xludf.DUMMYFUNCTION("""COMPUTED_VALUE"""),"")</f>
        <v/>
      </c>
      <c r="AK418" s="1" t="str">
        <f ca="1">IFERROR(__xludf.DUMMYFUNCTION("""COMPUTED_VALUE"""),"")</f>
        <v/>
      </c>
      <c r="AL418" s="1" t="str">
        <f ca="1">IFERROR(__xludf.DUMMYFUNCTION("""COMPUTED_VALUE"""),"")</f>
        <v/>
      </c>
      <c r="AM418" s="1" t="str">
        <f ca="1">IFERROR(__xludf.DUMMYFUNCTION("""COMPUTED_VALUE"""),"")</f>
        <v/>
      </c>
      <c r="AN418" s="1" t="str">
        <f ca="1">IFERROR(__xludf.DUMMYFUNCTION("""COMPUTED_VALUE"""),"")</f>
        <v/>
      </c>
      <c r="AO418" s="1" t="str">
        <f ca="1">IFERROR(__xludf.DUMMYFUNCTION("""COMPUTED_VALUE"""),"")</f>
        <v/>
      </c>
      <c r="AP418" s="1" t="str">
        <f ca="1">IFERROR(__xludf.DUMMYFUNCTION("""COMPUTED_VALUE"""),"")</f>
        <v/>
      </c>
      <c r="AQ418" s="1" t="str">
        <f ca="1">IFERROR(__xludf.DUMMYFUNCTION("""COMPUTED_VALUE"""),"")</f>
        <v/>
      </c>
      <c r="AR418" s="1" t="str">
        <f ca="1">IFERROR(__xludf.DUMMYFUNCTION("""COMPUTED_VALUE"""),"")</f>
        <v/>
      </c>
      <c r="AS418" s="1" t="str">
        <f ca="1">IFERROR(__xludf.DUMMYFUNCTION("""COMPUTED_VALUE"""),"")</f>
        <v/>
      </c>
      <c r="AT418" s="1" t="str">
        <f ca="1">IFERROR(__xludf.DUMMYFUNCTION("""COMPUTED_VALUE"""),"")</f>
        <v/>
      </c>
      <c r="AU418" s="1" t="str">
        <f ca="1">IFERROR(__xludf.DUMMYFUNCTION("""COMPUTED_VALUE"""),"")</f>
        <v/>
      </c>
      <c r="AV418" s="1" t="str">
        <f ca="1">IFERROR(__xludf.DUMMYFUNCTION("""COMPUTED_VALUE"""),"")</f>
        <v/>
      </c>
      <c r="AW418" s="1" t="str">
        <f ca="1">IFERROR(__xludf.DUMMYFUNCTION("""COMPUTED_VALUE"""),"")</f>
        <v/>
      </c>
      <c r="AX418" s="1" t="str">
        <f ca="1">IFERROR(__xludf.DUMMYFUNCTION("""COMPUTED_VALUE"""),"")</f>
        <v/>
      </c>
      <c r="AY418" s="1" t="str">
        <f ca="1">IFERROR(__xludf.DUMMYFUNCTION("""COMPUTED_VALUE"""),"")</f>
        <v/>
      </c>
      <c r="AZ418" s="1" t="str">
        <f ca="1">IFERROR(__xludf.DUMMYFUNCTION("""COMPUTED_VALUE"""),"")</f>
        <v/>
      </c>
      <c r="BA418" s="1" t="str">
        <f ca="1">IFERROR(__xludf.DUMMYFUNCTION("""COMPUTED_VALUE"""),"")</f>
        <v/>
      </c>
      <c r="BB418" s="1" t="str">
        <f ca="1">IFERROR(__xludf.DUMMYFUNCTION("""COMPUTED_VALUE"""),"")</f>
        <v/>
      </c>
      <c r="BC418" s="1" t="str">
        <f ca="1">IFERROR(__xludf.DUMMYFUNCTION("""COMPUTED_VALUE"""),"")</f>
        <v/>
      </c>
      <c r="BD418" s="1" t="str">
        <f ca="1">IFERROR(__xludf.DUMMYFUNCTION("""COMPUTED_VALUE"""),"")</f>
        <v/>
      </c>
    </row>
    <row r="419" spans="1:56" ht="13">
      <c r="A419" s="8" t="str">
        <f ca="1">IFERROR(__xludf.DUMMYFUNCTION("""COMPUTED_VALUE"""),"")</f>
        <v/>
      </c>
      <c r="B419" s="1" t="str">
        <f ca="1">IFERROR(__xludf.DUMMYFUNCTION("""COMPUTED_VALUE"""),"")</f>
        <v/>
      </c>
      <c r="C419" s="3" t="str">
        <f ca="1">IFERROR(__xludf.DUMMYFUNCTION("""COMPUTED_VALUE"""),"")</f>
        <v/>
      </c>
      <c r="D419" s="1" t="str">
        <f ca="1">IFERROR(__xludf.DUMMYFUNCTION("""COMPUTED_VALUE"""),"")</f>
        <v/>
      </c>
      <c r="E419" s="1" t="str">
        <f ca="1">IFERROR(__xludf.DUMMYFUNCTION("""COMPUTED_VALUE"""),"")</f>
        <v/>
      </c>
      <c r="F419" s="1" t="str">
        <f ca="1">IFERROR(__xludf.DUMMYFUNCTION("""COMPUTED_VALUE"""),"")</f>
        <v/>
      </c>
      <c r="G419" s="1" t="str">
        <f ca="1">IFERROR(__xludf.DUMMYFUNCTION("""COMPUTED_VALUE"""),"")</f>
        <v/>
      </c>
      <c r="H419" s="1" t="str">
        <f ca="1">IFERROR(__xludf.DUMMYFUNCTION("""COMPUTED_VALUE"""),"")</f>
        <v/>
      </c>
      <c r="I419" s="1" t="str">
        <f ca="1">IFERROR(__xludf.DUMMYFUNCTION("""COMPUTED_VALUE"""),"")</f>
        <v/>
      </c>
      <c r="J419" s="1" t="str">
        <f ca="1">IFERROR(__xludf.DUMMYFUNCTION("""COMPUTED_VALUE"""),"")</f>
        <v/>
      </c>
      <c r="K419" s="1" t="str">
        <f ca="1">IFERROR(__xludf.DUMMYFUNCTION("""COMPUTED_VALUE"""),"")</f>
        <v/>
      </c>
      <c r="L419" s="1" t="str">
        <f ca="1">IFERROR(__xludf.DUMMYFUNCTION("""COMPUTED_VALUE"""),"")</f>
        <v/>
      </c>
      <c r="M419" s="1" t="str">
        <f ca="1">IFERROR(__xludf.DUMMYFUNCTION("""COMPUTED_VALUE"""),"")</f>
        <v/>
      </c>
      <c r="N419" s="1" t="str">
        <f ca="1">IFERROR(__xludf.DUMMYFUNCTION("""COMPUTED_VALUE"""),"")</f>
        <v/>
      </c>
      <c r="O419" s="1" t="str">
        <f ca="1">IFERROR(__xludf.DUMMYFUNCTION("""COMPUTED_VALUE"""),"")</f>
        <v/>
      </c>
      <c r="P419" s="1" t="str">
        <f ca="1">IFERROR(__xludf.DUMMYFUNCTION("""COMPUTED_VALUE"""),"")</f>
        <v/>
      </c>
      <c r="Q419" s="1" t="str">
        <f ca="1">IFERROR(__xludf.DUMMYFUNCTION("""COMPUTED_VALUE"""),"")</f>
        <v/>
      </c>
      <c r="R419" s="1" t="str">
        <f ca="1">IFERROR(__xludf.DUMMYFUNCTION("""COMPUTED_VALUE"""),"")</f>
        <v/>
      </c>
      <c r="S419" s="1" t="str">
        <f ca="1">IFERROR(__xludf.DUMMYFUNCTION("""COMPUTED_VALUE"""),"")</f>
        <v/>
      </c>
      <c r="T419" s="1" t="str">
        <f ca="1">IFERROR(__xludf.DUMMYFUNCTION("""COMPUTED_VALUE"""),"")</f>
        <v/>
      </c>
      <c r="U419" s="1" t="str">
        <f ca="1">IFERROR(__xludf.DUMMYFUNCTION("""COMPUTED_VALUE"""),"")</f>
        <v/>
      </c>
      <c r="V419" s="1" t="str">
        <f ca="1">IFERROR(__xludf.DUMMYFUNCTION("""COMPUTED_VALUE"""),"")</f>
        <v/>
      </c>
      <c r="W419" s="1" t="str">
        <f ca="1">IFERROR(__xludf.DUMMYFUNCTION("""COMPUTED_VALUE"""),"")</f>
        <v/>
      </c>
      <c r="X419" s="1" t="str">
        <f ca="1">IFERROR(__xludf.DUMMYFUNCTION("""COMPUTED_VALUE"""),"")</f>
        <v/>
      </c>
      <c r="Y419" s="1" t="str">
        <f ca="1">IFERROR(__xludf.DUMMYFUNCTION("""COMPUTED_VALUE"""),"")</f>
        <v/>
      </c>
      <c r="Z419" s="1" t="str">
        <f ca="1">IFERROR(__xludf.DUMMYFUNCTION("""COMPUTED_VALUE"""),"")</f>
        <v/>
      </c>
      <c r="AA419" s="1" t="str">
        <f ca="1">IFERROR(__xludf.DUMMYFUNCTION("""COMPUTED_VALUE"""),"")</f>
        <v/>
      </c>
      <c r="AB419" s="1" t="str">
        <f ca="1">IFERROR(__xludf.DUMMYFUNCTION("""COMPUTED_VALUE"""),"")</f>
        <v/>
      </c>
      <c r="AC419" s="1" t="str">
        <f ca="1">IFERROR(__xludf.DUMMYFUNCTION("""COMPUTED_VALUE"""),"")</f>
        <v/>
      </c>
      <c r="AD419" s="1" t="str">
        <f ca="1">IFERROR(__xludf.DUMMYFUNCTION("""COMPUTED_VALUE"""),"")</f>
        <v/>
      </c>
      <c r="AE419" s="1" t="str">
        <f ca="1">IFERROR(__xludf.DUMMYFUNCTION("""COMPUTED_VALUE"""),"")</f>
        <v/>
      </c>
      <c r="AF419" s="1" t="str">
        <f ca="1">IFERROR(__xludf.DUMMYFUNCTION("""COMPUTED_VALUE"""),"")</f>
        <v/>
      </c>
      <c r="AG419" s="1" t="str">
        <f ca="1">IFERROR(__xludf.DUMMYFUNCTION("""COMPUTED_VALUE"""),"")</f>
        <v/>
      </c>
      <c r="AH419" s="1" t="str">
        <f ca="1">IFERROR(__xludf.DUMMYFUNCTION("""COMPUTED_VALUE"""),"")</f>
        <v/>
      </c>
      <c r="AI419" s="1" t="str">
        <f ca="1">IFERROR(__xludf.DUMMYFUNCTION("""COMPUTED_VALUE"""),"")</f>
        <v/>
      </c>
      <c r="AJ419" s="1" t="str">
        <f ca="1">IFERROR(__xludf.DUMMYFUNCTION("""COMPUTED_VALUE"""),"")</f>
        <v/>
      </c>
      <c r="AK419" s="1" t="str">
        <f ca="1">IFERROR(__xludf.DUMMYFUNCTION("""COMPUTED_VALUE"""),"")</f>
        <v/>
      </c>
      <c r="AL419" s="1" t="str">
        <f ca="1">IFERROR(__xludf.DUMMYFUNCTION("""COMPUTED_VALUE"""),"")</f>
        <v/>
      </c>
      <c r="AM419" s="1" t="str">
        <f ca="1">IFERROR(__xludf.DUMMYFUNCTION("""COMPUTED_VALUE"""),"")</f>
        <v/>
      </c>
      <c r="AN419" s="1" t="str">
        <f ca="1">IFERROR(__xludf.DUMMYFUNCTION("""COMPUTED_VALUE"""),"")</f>
        <v/>
      </c>
      <c r="AO419" s="1" t="str">
        <f ca="1">IFERROR(__xludf.DUMMYFUNCTION("""COMPUTED_VALUE"""),"")</f>
        <v/>
      </c>
      <c r="AP419" s="1" t="str">
        <f ca="1">IFERROR(__xludf.DUMMYFUNCTION("""COMPUTED_VALUE"""),"")</f>
        <v/>
      </c>
      <c r="AQ419" s="1" t="str">
        <f ca="1">IFERROR(__xludf.DUMMYFUNCTION("""COMPUTED_VALUE"""),"")</f>
        <v/>
      </c>
      <c r="AR419" s="1" t="str">
        <f ca="1">IFERROR(__xludf.DUMMYFUNCTION("""COMPUTED_VALUE"""),"")</f>
        <v/>
      </c>
      <c r="AS419" s="1" t="str">
        <f ca="1">IFERROR(__xludf.DUMMYFUNCTION("""COMPUTED_VALUE"""),"")</f>
        <v/>
      </c>
      <c r="AT419" s="1" t="str">
        <f ca="1">IFERROR(__xludf.DUMMYFUNCTION("""COMPUTED_VALUE"""),"")</f>
        <v/>
      </c>
      <c r="AU419" s="1" t="str">
        <f ca="1">IFERROR(__xludf.DUMMYFUNCTION("""COMPUTED_VALUE"""),"")</f>
        <v/>
      </c>
      <c r="AV419" s="1" t="str">
        <f ca="1">IFERROR(__xludf.DUMMYFUNCTION("""COMPUTED_VALUE"""),"")</f>
        <v/>
      </c>
      <c r="AW419" s="1" t="str">
        <f ca="1">IFERROR(__xludf.DUMMYFUNCTION("""COMPUTED_VALUE"""),"")</f>
        <v/>
      </c>
      <c r="AX419" s="1" t="str">
        <f ca="1">IFERROR(__xludf.DUMMYFUNCTION("""COMPUTED_VALUE"""),"")</f>
        <v/>
      </c>
      <c r="AY419" s="1" t="str">
        <f ca="1">IFERROR(__xludf.DUMMYFUNCTION("""COMPUTED_VALUE"""),"")</f>
        <v/>
      </c>
      <c r="AZ419" s="1" t="str">
        <f ca="1">IFERROR(__xludf.DUMMYFUNCTION("""COMPUTED_VALUE"""),"")</f>
        <v/>
      </c>
      <c r="BA419" s="1" t="str">
        <f ca="1">IFERROR(__xludf.DUMMYFUNCTION("""COMPUTED_VALUE"""),"")</f>
        <v/>
      </c>
      <c r="BB419" s="1" t="str">
        <f ca="1">IFERROR(__xludf.DUMMYFUNCTION("""COMPUTED_VALUE"""),"")</f>
        <v/>
      </c>
      <c r="BC419" s="1" t="str">
        <f ca="1">IFERROR(__xludf.DUMMYFUNCTION("""COMPUTED_VALUE"""),"")</f>
        <v/>
      </c>
      <c r="BD419" s="1" t="str">
        <f ca="1">IFERROR(__xludf.DUMMYFUNCTION("""COMPUTED_VALUE"""),"")</f>
        <v/>
      </c>
    </row>
    <row r="420" spans="1:56" ht="13">
      <c r="A420" s="8" t="str">
        <f ca="1">IFERROR(__xludf.DUMMYFUNCTION("""COMPUTED_VALUE"""),"")</f>
        <v/>
      </c>
      <c r="B420" s="1" t="str">
        <f ca="1">IFERROR(__xludf.DUMMYFUNCTION("""COMPUTED_VALUE"""),"")</f>
        <v/>
      </c>
      <c r="C420" s="3" t="str">
        <f ca="1">IFERROR(__xludf.DUMMYFUNCTION("""COMPUTED_VALUE"""),"")</f>
        <v/>
      </c>
      <c r="D420" s="1" t="str">
        <f ca="1">IFERROR(__xludf.DUMMYFUNCTION("""COMPUTED_VALUE"""),"")</f>
        <v/>
      </c>
      <c r="E420" s="1" t="str">
        <f ca="1">IFERROR(__xludf.DUMMYFUNCTION("""COMPUTED_VALUE"""),"")</f>
        <v/>
      </c>
      <c r="F420" s="1" t="str">
        <f ca="1">IFERROR(__xludf.DUMMYFUNCTION("""COMPUTED_VALUE"""),"")</f>
        <v/>
      </c>
      <c r="G420" s="1" t="str">
        <f ca="1">IFERROR(__xludf.DUMMYFUNCTION("""COMPUTED_VALUE"""),"")</f>
        <v/>
      </c>
      <c r="H420" s="1" t="str">
        <f ca="1">IFERROR(__xludf.DUMMYFUNCTION("""COMPUTED_VALUE"""),"")</f>
        <v/>
      </c>
      <c r="I420" s="1" t="str">
        <f ca="1">IFERROR(__xludf.DUMMYFUNCTION("""COMPUTED_VALUE"""),"")</f>
        <v/>
      </c>
      <c r="J420" s="1" t="str">
        <f ca="1">IFERROR(__xludf.DUMMYFUNCTION("""COMPUTED_VALUE"""),"")</f>
        <v/>
      </c>
      <c r="K420" s="1" t="str">
        <f ca="1">IFERROR(__xludf.DUMMYFUNCTION("""COMPUTED_VALUE"""),"")</f>
        <v/>
      </c>
      <c r="L420" s="1" t="str">
        <f ca="1">IFERROR(__xludf.DUMMYFUNCTION("""COMPUTED_VALUE"""),"")</f>
        <v/>
      </c>
      <c r="M420" s="1" t="str">
        <f ca="1">IFERROR(__xludf.DUMMYFUNCTION("""COMPUTED_VALUE"""),"")</f>
        <v/>
      </c>
      <c r="N420" s="1" t="str">
        <f ca="1">IFERROR(__xludf.DUMMYFUNCTION("""COMPUTED_VALUE"""),"")</f>
        <v/>
      </c>
      <c r="O420" s="1" t="str">
        <f ca="1">IFERROR(__xludf.DUMMYFUNCTION("""COMPUTED_VALUE"""),"")</f>
        <v/>
      </c>
      <c r="P420" s="1" t="str">
        <f ca="1">IFERROR(__xludf.DUMMYFUNCTION("""COMPUTED_VALUE"""),"")</f>
        <v/>
      </c>
      <c r="Q420" s="1" t="str">
        <f ca="1">IFERROR(__xludf.DUMMYFUNCTION("""COMPUTED_VALUE"""),"")</f>
        <v/>
      </c>
      <c r="R420" s="1" t="str">
        <f ca="1">IFERROR(__xludf.DUMMYFUNCTION("""COMPUTED_VALUE"""),"")</f>
        <v/>
      </c>
      <c r="S420" s="1" t="str">
        <f ca="1">IFERROR(__xludf.DUMMYFUNCTION("""COMPUTED_VALUE"""),"")</f>
        <v/>
      </c>
      <c r="T420" s="1" t="str">
        <f ca="1">IFERROR(__xludf.DUMMYFUNCTION("""COMPUTED_VALUE"""),"")</f>
        <v/>
      </c>
      <c r="U420" s="1" t="str">
        <f ca="1">IFERROR(__xludf.DUMMYFUNCTION("""COMPUTED_VALUE"""),"")</f>
        <v/>
      </c>
      <c r="V420" s="1" t="str">
        <f ca="1">IFERROR(__xludf.DUMMYFUNCTION("""COMPUTED_VALUE"""),"")</f>
        <v/>
      </c>
      <c r="W420" s="1" t="str">
        <f ca="1">IFERROR(__xludf.DUMMYFUNCTION("""COMPUTED_VALUE"""),"")</f>
        <v/>
      </c>
      <c r="X420" s="1" t="str">
        <f ca="1">IFERROR(__xludf.DUMMYFUNCTION("""COMPUTED_VALUE"""),"")</f>
        <v/>
      </c>
      <c r="Y420" s="1" t="str">
        <f ca="1">IFERROR(__xludf.DUMMYFUNCTION("""COMPUTED_VALUE"""),"")</f>
        <v/>
      </c>
      <c r="Z420" s="1" t="str">
        <f ca="1">IFERROR(__xludf.DUMMYFUNCTION("""COMPUTED_VALUE"""),"")</f>
        <v/>
      </c>
      <c r="AA420" s="1" t="str">
        <f ca="1">IFERROR(__xludf.DUMMYFUNCTION("""COMPUTED_VALUE"""),"")</f>
        <v/>
      </c>
      <c r="AB420" s="1" t="str">
        <f ca="1">IFERROR(__xludf.DUMMYFUNCTION("""COMPUTED_VALUE"""),"")</f>
        <v/>
      </c>
      <c r="AC420" s="1" t="str">
        <f ca="1">IFERROR(__xludf.DUMMYFUNCTION("""COMPUTED_VALUE"""),"")</f>
        <v/>
      </c>
      <c r="AD420" s="1" t="str">
        <f ca="1">IFERROR(__xludf.DUMMYFUNCTION("""COMPUTED_VALUE"""),"")</f>
        <v/>
      </c>
      <c r="AE420" s="1" t="str">
        <f ca="1">IFERROR(__xludf.DUMMYFUNCTION("""COMPUTED_VALUE"""),"")</f>
        <v/>
      </c>
      <c r="AF420" s="1" t="str">
        <f ca="1">IFERROR(__xludf.DUMMYFUNCTION("""COMPUTED_VALUE"""),"")</f>
        <v/>
      </c>
      <c r="AG420" s="1" t="str">
        <f ca="1">IFERROR(__xludf.DUMMYFUNCTION("""COMPUTED_VALUE"""),"")</f>
        <v/>
      </c>
      <c r="AH420" s="1" t="str">
        <f ca="1">IFERROR(__xludf.DUMMYFUNCTION("""COMPUTED_VALUE"""),"")</f>
        <v/>
      </c>
      <c r="AI420" s="1" t="str">
        <f ca="1">IFERROR(__xludf.DUMMYFUNCTION("""COMPUTED_VALUE"""),"")</f>
        <v/>
      </c>
      <c r="AJ420" s="1" t="str">
        <f ca="1">IFERROR(__xludf.DUMMYFUNCTION("""COMPUTED_VALUE"""),"")</f>
        <v/>
      </c>
      <c r="AK420" s="1" t="str">
        <f ca="1">IFERROR(__xludf.DUMMYFUNCTION("""COMPUTED_VALUE"""),"")</f>
        <v/>
      </c>
      <c r="AL420" s="1" t="str">
        <f ca="1">IFERROR(__xludf.DUMMYFUNCTION("""COMPUTED_VALUE"""),"")</f>
        <v/>
      </c>
      <c r="AM420" s="1" t="str">
        <f ca="1">IFERROR(__xludf.DUMMYFUNCTION("""COMPUTED_VALUE"""),"")</f>
        <v/>
      </c>
      <c r="AN420" s="1" t="str">
        <f ca="1">IFERROR(__xludf.DUMMYFUNCTION("""COMPUTED_VALUE"""),"")</f>
        <v/>
      </c>
      <c r="AO420" s="1" t="str">
        <f ca="1">IFERROR(__xludf.DUMMYFUNCTION("""COMPUTED_VALUE"""),"")</f>
        <v/>
      </c>
      <c r="AP420" s="1" t="str">
        <f ca="1">IFERROR(__xludf.DUMMYFUNCTION("""COMPUTED_VALUE"""),"")</f>
        <v/>
      </c>
      <c r="AQ420" s="1" t="str">
        <f ca="1">IFERROR(__xludf.DUMMYFUNCTION("""COMPUTED_VALUE"""),"")</f>
        <v/>
      </c>
      <c r="AR420" s="1" t="str">
        <f ca="1">IFERROR(__xludf.DUMMYFUNCTION("""COMPUTED_VALUE"""),"")</f>
        <v/>
      </c>
      <c r="AS420" s="1" t="str">
        <f ca="1">IFERROR(__xludf.DUMMYFUNCTION("""COMPUTED_VALUE"""),"")</f>
        <v/>
      </c>
      <c r="AT420" s="1" t="str">
        <f ca="1">IFERROR(__xludf.DUMMYFUNCTION("""COMPUTED_VALUE"""),"")</f>
        <v/>
      </c>
      <c r="AU420" s="1" t="str">
        <f ca="1">IFERROR(__xludf.DUMMYFUNCTION("""COMPUTED_VALUE"""),"")</f>
        <v/>
      </c>
      <c r="AV420" s="1" t="str">
        <f ca="1">IFERROR(__xludf.DUMMYFUNCTION("""COMPUTED_VALUE"""),"")</f>
        <v/>
      </c>
      <c r="AW420" s="1" t="str">
        <f ca="1">IFERROR(__xludf.DUMMYFUNCTION("""COMPUTED_VALUE"""),"")</f>
        <v/>
      </c>
      <c r="AX420" s="1" t="str">
        <f ca="1">IFERROR(__xludf.DUMMYFUNCTION("""COMPUTED_VALUE"""),"")</f>
        <v/>
      </c>
      <c r="AY420" s="1" t="str">
        <f ca="1">IFERROR(__xludf.DUMMYFUNCTION("""COMPUTED_VALUE"""),"")</f>
        <v/>
      </c>
      <c r="AZ420" s="1" t="str">
        <f ca="1">IFERROR(__xludf.DUMMYFUNCTION("""COMPUTED_VALUE"""),"")</f>
        <v/>
      </c>
      <c r="BA420" s="1" t="str">
        <f ca="1">IFERROR(__xludf.DUMMYFUNCTION("""COMPUTED_VALUE"""),"")</f>
        <v/>
      </c>
      <c r="BB420" s="1" t="str">
        <f ca="1">IFERROR(__xludf.DUMMYFUNCTION("""COMPUTED_VALUE"""),"")</f>
        <v/>
      </c>
      <c r="BC420" s="1" t="str">
        <f ca="1">IFERROR(__xludf.DUMMYFUNCTION("""COMPUTED_VALUE"""),"")</f>
        <v/>
      </c>
      <c r="BD420" s="1" t="str">
        <f ca="1">IFERROR(__xludf.DUMMYFUNCTION("""COMPUTED_VALUE"""),"")</f>
        <v/>
      </c>
    </row>
    <row r="421" spans="1:56" ht="13">
      <c r="A421" s="8" t="str">
        <f ca="1">IFERROR(__xludf.DUMMYFUNCTION("""COMPUTED_VALUE"""),"")</f>
        <v/>
      </c>
      <c r="B421" s="1" t="str">
        <f ca="1">IFERROR(__xludf.DUMMYFUNCTION("""COMPUTED_VALUE"""),"")</f>
        <v/>
      </c>
      <c r="C421" s="3" t="str">
        <f ca="1">IFERROR(__xludf.DUMMYFUNCTION("""COMPUTED_VALUE"""),"")</f>
        <v/>
      </c>
      <c r="D421" s="1" t="str">
        <f ca="1">IFERROR(__xludf.DUMMYFUNCTION("""COMPUTED_VALUE"""),"")</f>
        <v/>
      </c>
      <c r="E421" s="1" t="str">
        <f ca="1">IFERROR(__xludf.DUMMYFUNCTION("""COMPUTED_VALUE"""),"")</f>
        <v/>
      </c>
      <c r="F421" s="1" t="str">
        <f ca="1">IFERROR(__xludf.DUMMYFUNCTION("""COMPUTED_VALUE"""),"")</f>
        <v/>
      </c>
      <c r="G421" s="1" t="str">
        <f ca="1">IFERROR(__xludf.DUMMYFUNCTION("""COMPUTED_VALUE"""),"")</f>
        <v/>
      </c>
      <c r="H421" s="1" t="str">
        <f ca="1">IFERROR(__xludf.DUMMYFUNCTION("""COMPUTED_VALUE"""),"")</f>
        <v/>
      </c>
      <c r="I421" s="1" t="str">
        <f ca="1">IFERROR(__xludf.DUMMYFUNCTION("""COMPUTED_VALUE"""),"")</f>
        <v/>
      </c>
      <c r="J421" s="1" t="str">
        <f ca="1">IFERROR(__xludf.DUMMYFUNCTION("""COMPUTED_VALUE"""),"")</f>
        <v/>
      </c>
      <c r="K421" s="1" t="str">
        <f ca="1">IFERROR(__xludf.DUMMYFUNCTION("""COMPUTED_VALUE"""),"")</f>
        <v/>
      </c>
      <c r="L421" s="1" t="str">
        <f ca="1">IFERROR(__xludf.DUMMYFUNCTION("""COMPUTED_VALUE"""),"")</f>
        <v/>
      </c>
      <c r="M421" s="1" t="str">
        <f ca="1">IFERROR(__xludf.DUMMYFUNCTION("""COMPUTED_VALUE"""),"")</f>
        <v/>
      </c>
      <c r="N421" s="1" t="str">
        <f ca="1">IFERROR(__xludf.DUMMYFUNCTION("""COMPUTED_VALUE"""),"")</f>
        <v/>
      </c>
      <c r="O421" s="1" t="str">
        <f ca="1">IFERROR(__xludf.DUMMYFUNCTION("""COMPUTED_VALUE"""),"")</f>
        <v/>
      </c>
      <c r="P421" s="1" t="str">
        <f ca="1">IFERROR(__xludf.DUMMYFUNCTION("""COMPUTED_VALUE"""),"")</f>
        <v/>
      </c>
      <c r="Q421" s="1" t="str">
        <f ca="1">IFERROR(__xludf.DUMMYFUNCTION("""COMPUTED_VALUE"""),"")</f>
        <v/>
      </c>
      <c r="R421" s="1" t="str">
        <f ca="1">IFERROR(__xludf.DUMMYFUNCTION("""COMPUTED_VALUE"""),"")</f>
        <v/>
      </c>
      <c r="S421" s="1" t="str">
        <f ca="1">IFERROR(__xludf.DUMMYFUNCTION("""COMPUTED_VALUE"""),"")</f>
        <v/>
      </c>
      <c r="T421" s="1" t="str">
        <f ca="1">IFERROR(__xludf.DUMMYFUNCTION("""COMPUTED_VALUE"""),"")</f>
        <v/>
      </c>
      <c r="U421" s="1" t="str">
        <f ca="1">IFERROR(__xludf.DUMMYFUNCTION("""COMPUTED_VALUE"""),"")</f>
        <v/>
      </c>
      <c r="V421" s="1" t="str">
        <f ca="1">IFERROR(__xludf.DUMMYFUNCTION("""COMPUTED_VALUE"""),"")</f>
        <v/>
      </c>
      <c r="W421" s="1" t="str">
        <f ca="1">IFERROR(__xludf.DUMMYFUNCTION("""COMPUTED_VALUE"""),"")</f>
        <v/>
      </c>
      <c r="X421" s="1" t="str">
        <f ca="1">IFERROR(__xludf.DUMMYFUNCTION("""COMPUTED_VALUE"""),"")</f>
        <v/>
      </c>
      <c r="Y421" s="1" t="str">
        <f ca="1">IFERROR(__xludf.DUMMYFUNCTION("""COMPUTED_VALUE"""),"")</f>
        <v/>
      </c>
      <c r="Z421" s="1" t="str">
        <f ca="1">IFERROR(__xludf.DUMMYFUNCTION("""COMPUTED_VALUE"""),"")</f>
        <v/>
      </c>
      <c r="AA421" s="1" t="str">
        <f ca="1">IFERROR(__xludf.DUMMYFUNCTION("""COMPUTED_VALUE"""),"")</f>
        <v/>
      </c>
      <c r="AB421" s="1" t="str">
        <f ca="1">IFERROR(__xludf.DUMMYFUNCTION("""COMPUTED_VALUE"""),"")</f>
        <v/>
      </c>
      <c r="AC421" s="1" t="str">
        <f ca="1">IFERROR(__xludf.DUMMYFUNCTION("""COMPUTED_VALUE"""),"")</f>
        <v/>
      </c>
      <c r="AD421" s="1" t="str">
        <f ca="1">IFERROR(__xludf.DUMMYFUNCTION("""COMPUTED_VALUE"""),"")</f>
        <v/>
      </c>
      <c r="AE421" s="1" t="str">
        <f ca="1">IFERROR(__xludf.DUMMYFUNCTION("""COMPUTED_VALUE"""),"")</f>
        <v/>
      </c>
      <c r="AF421" s="1" t="str">
        <f ca="1">IFERROR(__xludf.DUMMYFUNCTION("""COMPUTED_VALUE"""),"")</f>
        <v/>
      </c>
      <c r="AG421" s="1" t="str">
        <f ca="1">IFERROR(__xludf.DUMMYFUNCTION("""COMPUTED_VALUE"""),"")</f>
        <v/>
      </c>
      <c r="AH421" s="1" t="str">
        <f ca="1">IFERROR(__xludf.DUMMYFUNCTION("""COMPUTED_VALUE"""),"")</f>
        <v/>
      </c>
      <c r="AI421" s="1" t="str">
        <f ca="1">IFERROR(__xludf.DUMMYFUNCTION("""COMPUTED_VALUE"""),"")</f>
        <v/>
      </c>
      <c r="AJ421" s="1" t="str">
        <f ca="1">IFERROR(__xludf.DUMMYFUNCTION("""COMPUTED_VALUE"""),"")</f>
        <v/>
      </c>
      <c r="AK421" s="1" t="str">
        <f ca="1">IFERROR(__xludf.DUMMYFUNCTION("""COMPUTED_VALUE"""),"")</f>
        <v/>
      </c>
      <c r="AL421" s="1" t="str">
        <f ca="1">IFERROR(__xludf.DUMMYFUNCTION("""COMPUTED_VALUE"""),"")</f>
        <v/>
      </c>
      <c r="AM421" s="1" t="str">
        <f ca="1">IFERROR(__xludf.DUMMYFUNCTION("""COMPUTED_VALUE"""),"")</f>
        <v/>
      </c>
      <c r="AN421" s="1" t="str">
        <f ca="1">IFERROR(__xludf.DUMMYFUNCTION("""COMPUTED_VALUE"""),"")</f>
        <v/>
      </c>
      <c r="AO421" s="1" t="str">
        <f ca="1">IFERROR(__xludf.DUMMYFUNCTION("""COMPUTED_VALUE"""),"")</f>
        <v/>
      </c>
      <c r="AP421" s="1" t="str">
        <f ca="1">IFERROR(__xludf.DUMMYFUNCTION("""COMPUTED_VALUE"""),"")</f>
        <v/>
      </c>
      <c r="AQ421" s="1" t="str">
        <f ca="1">IFERROR(__xludf.DUMMYFUNCTION("""COMPUTED_VALUE"""),"")</f>
        <v/>
      </c>
      <c r="AR421" s="1" t="str">
        <f ca="1">IFERROR(__xludf.DUMMYFUNCTION("""COMPUTED_VALUE"""),"")</f>
        <v/>
      </c>
      <c r="AS421" s="1" t="str">
        <f ca="1">IFERROR(__xludf.DUMMYFUNCTION("""COMPUTED_VALUE"""),"")</f>
        <v/>
      </c>
      <c r="AT421" s="1" t="str">
        <f ca="1">IFERROR(__xludf.DUMMYFUNCTION("""COMPUTED_VALUE"""),"")</f>
        <v/>
      </c>
      <c r="AU421" s="1" t="str">
        <f ca="1">IFERROR(__xludf.DUMMYFUNCTION("""COMPUTED_VALUE"""),"")</f>
        <v/>
      </c>
      <c r="AV421" s="1" t="str">
        <f ca="1">IFERROR(__xludf.DUMMYFUNCTION("""COMPUTED_VALUE"""),"")</f>
        <v/>
      </c>
      <c r="AW421" s="1" t="str">
        <f ca="1">IFERROR(__xludf.DUMMYFUNCTION("""COMPUTED_VALUE"""),"")</f>
        <v/>
      </c>
      <c r="AX421" s="1" t="str">
        <f ca="1">IFERROR(__xludf.DUMMYFUNCTION("""COMPUTED_VALUE"""),"")</f>
        <v/>
      </c>
      <c r="AY421" s="1" t="str">
        <f ca="1">IFERROR(__xludf.DUMMYFUNCTION("""COMPUTED_VALUE"""),"")</f>
        <v/>
      </c>
      <c r="AZ421" s="1" t="str">
        <f ca="1">IFERROR(__xludf.DUMMYFUNCTION("""COMPUTED_VALUE"""),"")</f>
        <v/>
      </c>
      <c r="BA421" s="1" t="str">
        <f ca="1">IFERROR(__xludf.DUMMYFUNCTION("""COMPUTED_VALUE"""),"")</f>
        <v/>
      </c>
      <c r="BB421" s="1" t="str">
        <f ca="1">IFERROR(__xludf.DUMMYFUNCTION("""COMPUTED_VALUE"""),"")</f>
        <v/>
      </c>
      <c r="BC421" s="1" t="str">
        <f ca="1">IFERROR(__xludf.DUMMYFUNCTION("""COMPUTED_VALUE"""),"")</f>
        <v/>
      </c>
      <c r="BD421" s="1" t="str">
        <f ca="1">IFERROR(__xludf.DUMMYFUNCTION("""COMPUTED_VALUE"""),"")</f>
        <v/>
      </c>
    </row>
    <row r="422" spans="1:56" ht="13">
      <c r="A422" s="8" t="str">
        <f ca="1">IFERROR(__xludf.DUMMYFUNCTION("""COMPUTED_VALUE"""),"")</f>
        <v/>
      </c>
      <c r="B422" s="1" t="str">
        <f ca="1">IFERROR(__xludf.DUMMYFUNCTION("""COMPUTED_VALUE"""),"")</f>
        <v/>
      </c>
      <c r="C422" s="3" t="str">
        <f ca="1">IFERROR(__xludf.DUMMYFUNCTION("""COMPUTED_VALUE"""),"")</f>
        <v/>
      </c>
      <c r="D422" s="1" t="str">
        <f ca="1">IFERROR(__xludf.DUMMYFUNCTION("""COMPUTED_VALUE"""),"")</f>
        <v/>
      </c>
      <c r="E422" s="1" t="str">
        <f ca="1">IFERROR(__xludf.DUMMYFUNCTION("""COMPUTED_VALUE"""),"")</f>
        <v/>
      </c>
      <c r="F422" s="1" t="str">
        <f ca="1">IFERROR(__xludf.DUMMYFUNCTION("""COMPUTED_VALUE"""),"")</f>
        <v/>
      </c>
      <c r="G422" s="1" t="str">
        <f ca="1">IFERROR(__xludf.DUMMYFUNCTION("""COMPUTED_VALUE"""),"")</f>
        <v/>
      </c>
      <c r="H422" s="1" t="str">
        <f ca="1">IFERROR(__xludf.DUMMYFUNCTION("""COMPUTED_VALUE"""),"")</f>
        <v/>
      </c>
      <c r="I422" s="1" t="str">
        <f ca="1">IFERROR(__xludf.DUMMYFUNCTION("""COMPUTED_VALUE"""),"")</f>
        <v/>
      </c>
      <c r="J422" s="1" t="str">
        <f ca="1">IFERROR(__xludf.DUMMYFUNCTION("""COMPUTED_VALUE"""),"")</f>
        <v/>
      </c>
      <c r="K422" s="1" t="str">
        <f ca="1">IFERROR(__xludf.DUMMYFUNCTION("""COMPUTED_VALUE"""),"")</f>
        <v/>
      </c>
      <c r="L422" s="1" t="str">
        <f ca="1">IFERROR(__xludf.DUMMYFUNCTION("""COMPUTED_VALUE"""),"")</f>
        <v/>
      </c>
      <c r="M422" s="1" t="str">
        <f ca="1">IFERROR(__xludf.DUMMYFUNCTION("""COMPUTED_VALUE"""),"")</f>
        <v/>
      </c>
      <c r="N422" s="1" t="str">
        <f ca="1">IFERROR(__xludf.DUMMYFUNCTION("""COMPUTED_VALUE"""),"")</f>
        <v/>
      </c>
      <c r="O422" s="1" t="str">
        <f ca="1">IFERROR(__xludf.DUMMYFUNCTION("""COMPUTED_VALUE"""),"")</f>
        <v/>
      </c>
      <c r="P422" s="1" t="str">
        <f ca="1">IFERROR(__xludf.DUMMYFUNCTION("""COMPUTED_VALUE"""),"")</f>
        <v/>
      </c>
      <c r="Q422" s="1" t="str">
        <f ca="1">IFERROR(__xludf.DUMMYFUNCTION("""COMPUTED_VALUE"""),"")</f>
        <v/>
      </c>
      <c r="R422" s="1" t="str">
        <f ca="1">IFERROR(__xludf.DUMMYFUNCTION("""COMPUTED_VALUE"""),"")</f>
        <v/>
      </c>
      <c r="S422" s="1" t="str">
        <f ca="1">IFERROR(__xludf.DUMMYFUNCTION("""COMPUTED_VALUE"""),"")</f>
        <v/>
      </c>
      <c r="T422" s="1" t="str">
        <f ca="1">IFERROR(__xludf.DUMMYFUNCTION("""COMPUTED_VALUE"""),"")</f>
        <v/>
      </c>
      <c r="U422" s="1" t="str">
        <f ca="1">IFERROR(__xludf.DUMMYFUNCTION("""COMPUTED_VALUE"""),"")</f>
        <v/>
      </c>
      <c r="V422" s="1" t="str">
        <f ca="1">IFERROR(__xludf.DUMMYFUNCTION("""COMPUTED_VALUE"""),"")</f>
        <v/>
      </c>
      <c r="W422" s="1" t="str">
        <f ca="1">IFERROR(__xludf.DUMMYFUNCTION("""COMPUTED_VALUE"""),"")</f>
        <v/>
      </c>
      <c r="X422" s="1" t="str">
        <f ca="1">IFERROR(__xludf.DUMMYFUNCTION("""COMPUTED_VALUE"""),"")</f>
        <v/>
      </c>
      <c r="Y422" s="1" t="str">
        <f ca="1">IFERROR(__xludf.DUMMYFUNCTION("""COMPUTED_VALUE"""),"")</f>
        <v/>
      </c>
      <c r="Z422" s="1" t="str">
        <f ca="1">IFERROR(__xludf.DUMMYFUNCTION("""COMPUTED_VALUE"""),"")</f>
        <v/>
      </c>
      <c r="AA422" s="1" t="str">
        <f ca="1">IFERROR(__xludf.DUMMYFUNCTION("""COMPUTED_VALUE"""),"")</f>
        <v/>
      </c>
      <c r="AB422" s="1" t="str">
        <f ca="1">IFERROR(__xludf.DUMMYFUNCTION("""COMPUTED_VALUE"""),"")</f>
        <v/>
      </c>
      <c r="AC422" s="1" t="str">
        <f ca="1">IFERROR(__xludf.DUMMYFUNCTION("""COMPUTED_VALUE"""),"")</f>
        <v/>
      </c>
      <c r="AD422" s="1" t="str">
        <f ca="1">IFERROR(__xludf.DUMMYFUNCTION("""COMPUTED_VALUE"""),"")</f>
        <v/>
      </c>
      <c r="AE422" s="1" t="str">
        <f ca="1">IFERROR(__xludf.DUMMYFUNCTION("""COMPUTED_VALUE"""),"")</f>
        <v/>
      </c>
      <c r="AF422" s="1" t="str">
        <f ca="1">IFERROR(__xludf.DUMMYFUNCTION("""COMPUTED_VALUE"""),"")</f>
        <v/>
      </c>
      <c r="AG422" s="1" t="str">
        <f ca="1">IFERROR(__xludf.DUMMYFUNCTION("""COMPUTED_VALUE"""),"")</f>
        <v/>
      </c>
      <c r="AH422" s="1" t="str">
        <f ca="1">IFERROR(__xludf.DUMMYFUNCTION("""COMPUTED_VALUE"""),"")</f>
        <v/>
      </c>
      <c r="AI422" s="1" t="str">
        <f ca="1">IFERROR(__xludf.DUMMYFUNCTION("""COMPUTED_VALUE"""),"")</f>
        <v/>
      </c>
      <c r="AJ422" s="1" t="str">
        <f ca="1">IFERROR(__xludf.DUMMYFUNCTION("""COMPUTED_VALUE"""),"")</f>
        <v/>
      </c>
      <c r="AK422" s="1" t="str">
        <f ca="1">IFERROR(__xludf.DUMMYFUNCTION("""COMPUTED_VALUE"""),"")</f>
        <v/>
      </c>
      <c r="AL422" s="1" t="str">
        <f ca="1">IFERROR(__xludf.DUMMYFUNCTION("""COMPUTED_VALUE"""),"")</f>
        <v/>
      </c>
      <c r="AM422" s="1" t="str">
        <f ca="1">IFERROR(__xludf.DUMMYFUNCTION("""COMPUTED_VALUE"""),"")</f>
        <v/>
      </c>
      <c r="AN422" s="1" t="str">
        <f ca="1">IFERROR(__xludf.DUMMYFUNCTION("""COMPUTED_VALUE"""),"")</f>
        <v/>
      </c>
      <c r="AO422" s="1" t="str">
        <f ca="1">IFERROR(__xludf.DUMMYFUNCTION("""COMPUTED_VALUE"""),"")</f>
        <v/>
      </c>
      <c r="AP422" s="1" t="str">
        <f ca="1">IFERROR(__xludf.DUMMYFUNCTION("""COMPUTED_VALUE"""),"")</f>
        <v/>
      </c>
      <c r="AQ422" s="1" t="str">
        <f ca="1">IFERROR(__xludf.DUMMYFUNCTION("""COMPUTED_VALUE"""),"")</f>
        <v/>
      </c>
      <c r="AR422" s="1" t="str">
        <f ca="1">IFERROR(__xludf.DUMMYFUNCTION("""COMPUTED_VALUE"""),"")</f>
        <v/>
      </c>
      <c r="AS422" s="1" t="str">
        <f ca="1">IFERROR(__xludf.DUMMYFUNCTION("""COMPUTED_VALUE"""),"")</f>
        <v/>
      </c>
      <c r="AT422" s="1" t="str">
        <f ca="1">IFERROR(__xludf.DUMMYFUNCTION("""COMPUTED_VALUE"""),"")</f>
        <v/>
      </c>
      <c r="AU422" s="1" t="str">
        <f ca="1">IFERROR(__xludf.DUMMYFUNCTION("""COMPUTED_VALUE"""),"")</f>
        <v/>
      </c>
      <c r="AV422" s="1" t="str">
        <f ca="1">IFERROR(__xludf.DUMMYFUNCTION("""COMPUTED_VALUE"""),"")</f>
        <v/>
      </c>
      <c r="AW422" s="1" t="str">
        <f ca="1">IFERROR(__xludf.DUMMYFUNCTION("""COMPUTED_VALUE"""),"")</f>
        <v/>
      </c>
      <c r="AX422" s="1" t="str">
        <f ca="1">IFERROR(__xludf.DUMMYFUNCTION("""COMPUTED_VALUE"""),"")</f>
        <v/>
      </c>
      <c r="AY422" s="1" t="str">
        <f ca="1">IFERROR(__xludf.DUMMYFUNCTION("""COMPUTED_VALUE"""),"")</f>
        <v/>
      </c>
      <c r="AZ422" s="1" t="str">
        <f ca="1">IFERROR(__xludf.DUMMYFUNCTION("""COMPUTED_VALUE"""),"")</f>
        <v/>
      </c>
      <c r="BA422" s="1" t="str">
        <f ca="1">IFERROR(__xludf.DUMMYFUNCTION("""COMPUTED_VALUE"""),"")</f>
        <v/>
      </c>
      <c r="BB422" s="1" t="str">
        <f ca="1">IFERROR(__xludf.DUMMYFUNCTION("""COMPUTED_VALUE"""),"")</f>
        <v/>
      </c>
      <c r="BC422" s="1" t="str">
        <f ca="1">IFERROR(__xludf.DUMMYFUNCTION("""COMPUTED_VALUE"""),"")</f>
        <v/>
      </c>
      <c r="BD422" s="1" t="str">
        <f ca="1">IFERROR(__xludf.DUMMYFUNCTION("""COMPUTED_VALUE"""),"")</f>
        <v/>
      </c>
    </row>
    <row r="423" spans="1:56" ht="13">
      <c r="A423" s="8" t="str">
        <f ca="1">IFERROR(__xludf.DUMMYFUNCTION("""COMPUTED_VALUE"""),"")</f>
        <v/>
      </c>
      <c r="B423" s="1" t="str">
        <f ca="1">IFERROR(__xludf.DUMMYFUNCTION("""COMPUTED_VALUE"""),"")</f>
        <v/>
      </c>
      <c r="C423" s="3" t="str">
        <f ca="1">IFERROR(__xludf.DUMMYFUNCTION("""COMPUTED_VALUE"""),"")</f>
        <v/>
      </c>
      <c r="D423" s="1" t="str">
        <f ca="1">IFERROR(__xludf.DUMMYFUNCTION("""COMPUTED_VALUE"""),"")</f>
        <v/>
      </c>
      <c r="E423" s="1" t="str">
        <f ca="1">IFERROR(__xludf.DUMMYFUNCTION("""COMPUTED_VALUE"""),"")</f>
        <v/>
      </c>
      <c r="F423" s="1" t="str">
        <f ca="1">IFERROR(__xludf.DUMMYFUNCTION("""COMPUTED_VALUE"""),"")</f>
        <v/>
      </c>
      <c r="G423" s="1" t="str">
        <f ca="1">IFERROR(__xludf.DUMMYFUNCTION("""COMPUTED_VALUE"""),"")</f>
        <v/>
      </c>
      <c r="H423" s="1" t="str">
        <f ca="1">IFERROR(__xludf.DUMMYFUNCTION("""COMPUTED_VALUE"""),"")</f>
        <v/>
      </c>
      <c r="I423" s="1" t="str">
        <f ca="1">IFERROR(__xludf.DUMMYFUNCTION("""COMPUTED_VALUE"""),"")</f>
        <v/>
      </c>
      <c r="J423" s="1" t="str">
        <f ca="1">IFERROR(__xludf.DUMMYFUNCTION("""COMPUTED_VALUE"""),"")</f>
        <v/>
      </c>
      <c r="K423" s="1" t="str">
        <f ca="1">IFERROR(__xludf.DUMMYFUNCTION("""COMPUTED_VALUE"""),"")</f>
        <v/>
      </c>
      <c r="L423" s="1" t="str">
        <f ca="1">IFERROR(__xludf.DUMMYFUNCTION("""COMPUTED_VALUE"""),"")</f>
        <v/>
      </c>
      <c r="M423" s="1" t="str">
        <f ca="1">IFERROR(__xludf.DUMMYFUNCTION("""COMPUTED_VALUE"""),"")</f>
        <v/>
      </c>
      <c r="N423" s="1" t="str">
        <f ca="1">IFERROR(__xludf.DUMMYFUNCTION("""COMPUTED_VALUE"""),"")</f>
        <v/>
      </c>
      <c r="O423" s="1" t="str">
        <f ca="1">IFERROR(__xludf.DUMMYFUNCTION("""COMPUTED_VALUE"""),"")</f>
        <v/>
      </c>
      <c r="P423" s="1" t="str">
        <f ca="1">IFERROR(__xludf.DUMMYFUNCTION("""COMPUTED_VALUE"""),"")</f>
        <v/>
      </c>
      <c r="Q423" s="1" t="str">
        <f ca="1">IFERROR(__xludf.DUMMYFUNCTION("""COMPUTED_VALUE"""),"")</f>
        <v/>
      </c>
      <c r="R423" s="1" t="str">
        <f ca="1">IFERROR(__xludf.DUMMYFUNCTION("""COMPUTED_VALUE"""),"")</f>
        <v/>
      </c>
      <c r="S423" s="1" t="str">
        <f ca="1">IFERROR(__xludf.DUMMYFUNCTION("""COMPUTED_VALUE"""),"")</f>
        <v/>
      </c>
      <c r="T423" s="1" t="str">
        <f ca="1">IFERROR(__xludf.DUMMYFUNCTION("""COMPUTED_VALUE"""),"")</f>
        <v/>
      </c>
      <c r="U423" s="1" t="str">
        <f ca="1">IFERROR(__xludf.DUMMYFUNCTION("""COMPUTED_VALUE"""),"")</f>
        <v/>
      </c>
      <c r="V423" s="1" t="str">
        <f ca="1">IFERROR(__xludf.DUMMYFUNCTION("""COMPUTED_VALUE"""),"")</f>
        <v/>
      </c>
      <c r="W423" s="1" t="str">
        <f ca="1">IFERROR(__xludf.DUMMYFUNCTION("""COMPUTED_VALUE"""),"")</f>
        <v/>
      </c>
      <c r="X423" s="1" t="str">
        <f ca="1">IFERROR(__xludf.DUMMYFUNCTION("""COMPUTED_VALUE"""),"")</f>
        <v/>
      </c>
      <c r="Y423" s="1" t="str">
        <f ca="1">IFERROR(__xludf.DUMMYFUNCTION("""COMPUTED_VALUE"""),"")</f>
        <v/>
      </c>
      <c r="Z423" s="1" t="str">
        <f ca="1">IFERROR(__xludf.DUMMYFUNCTION("""COMPUTED_VALUE"""),"")</f>
        <v/>
      </c>
      <c r="AA423" s="1" t="str">
        <f ca="1">IFERROR(__xludf.DUMMYFUNCTION("""COMPUTED_VALUE"""),"")</f>
        <v/>
      </c>
      <c r="AB423" s="1" t="str">
        <f ca="1">IFERROR(__xludf.DUMMYFUNCTION("""COMPUTED_VALUE"""),"")</f>
        <v/>
      </c>
      <c r="AC423" s="1" t="str">
        <f ca="1">IFERROR(__xludf.DUMMYFUNCTION("""COMPUTED_VALUE"""),"")</f>
        <v/>
      </c>
      <c r="AD423" s="1" t="str">
        <f ca="1">IFERROR(__xludf.DUMMYFUNCTION("""COMPUTED_VALUE"""),"")</f>
        <v/>
      </c>
      <c r="AE423" s="1" t="str">
        <f ca="1">IFERROR(__xludf.DUMMYFUNCTION("""COMPUTED_VALUE"""),"")</f>
        <v/>
      </c>
      <c r="AF423" s="1" t="str">
        <f ca="1">IFERROR(__xludf.DUMMYFUNCTION("""COMPUTED_VALUE"""),"")</f>
        <v/>
      </c>
      <c r="AG423" s="1" t="str">
        <f ca="1">IFERROR(__xludf.DUMMYFUNCTION("""COMPUTED_VALUE"""),"")</f>
        <v/>
      </c>
      <c r="AH423" s="1" t="str">
        <f ca="1">IFERROR(__xludf.DUMMYFUNCTION("""COMPUTED_VALUE"""),"")</f>
        <v/>
      </c>
      <c r="AI423" s="1" t="str">
        <f ca="1">IFERROR(__xludf.DUMMYFUNCTION("""COMPUTED_VALUE"""),"")</f>
        <v/>
      </c>
      <c r="AJ423" s="1" t="str">
        <f ca="1">IFERROR(__xludf.DUMMYFUNCTION("""COMPUTED_VALUE"""),"")</f>
        <v/>
      </c>
      <c r="AK423" s="1" t="str">
        <f ca="1">IFERROR(__xludf.DUMMYFUNCTION("""COMPUTED_VALUE"""),"")</f>
        <v/>
      </c>
      <c r="AL423" s="1" t="str">
        <f ca="1">IFERROR(__xludf.DUMMYFUNCTION("""COMPUTED_VALUE"""),"")</f>
        <v/>
      </c>
      <c r="AM423" s="1" t="str">
        <f ca="1">IFERROR(__xludf.DUMMYFUNCTION("""COMPUTED_VALUE"""),"")</f>
        <v/>
      </c>
      <c r="AN423" s="1" t="str">
        <f ca="1">IFERROR(__xludf.DUMMYFUNCTION("""COMPUTED_VALUE"""),"")</f>
        <v/>
      </c>
      <c r="AO423" s="1" t="str">
        <f ca="1">IFERROR(__xludf.DUMMYFUNCTION("""COMPUTED_VALUE"""),"")</f>
        <v/>
      </c>
      <c r="AP423" s="1" t="str">
        <f ca="1">IFERROR(__xludf.DUMMYFUNCTION("""COMPUTED_VALUE"""),"")</f>
        <v/>
      </c>
      <c r="AQ423" s="1" t="str">
        <f ca="1">IFERROR(__xludf.DUMMYFUNCTION("""COMPUTED_VALUE"""),"")</f>
        <v/>
      </c>
      <c r="AR423" s="1" t="str">
        <f ca="1">IFERROR(__xludf.DUMMYFUNCTION("""COMPUTED_VALUE"""),"")</f>
        <v/>
      </c>
      <c r="AS423" s="1" t="str">
        <f ca="1">IFERROR(__xludf.DUMMYFUNCTION("""COMPUTED_VALUE"""),"")</f>
        <v/>
      </c>
      <c r="AT423" s="1" t="str">
        <f ca="1">IFERROR(__xludf.DUMMYFUNCTION("""COMPUTED_VALUE"""),"")</f>
        <v/>
      </c>
      <c r="AU423" s="1" t="str">
        <f ca="1">IFERROR(__xludf.DUMMYFUNCTION("""COMPUTED_VALUE"""),"")</f>
        <v/>
      </c>
      <c r="AV423" s="1" t="str">
        <f ca="1">IFERROR(__xludf.DUMMYFUNCTION("""COMPUTED_VALUE"""),"")</f>
        <v/>
      </c>
      <c r="AW423" s="1" t="str">
        <f ca="1">IFERROR(__xludf.DUMMYFUNCTION("""COMPUTED_VALUE"""),"")</f>
        <v/>
      </c>
      <c r="AX423" s="1" t="str">
        <f ca="1">IFERROR(__xludf.DUMMYFUNCTION("""COMPUTED_VALUE"""),"")</f>
        <v/>
      </c>
      <c r="AY423" s="1" t="str">
        <f ca="1">IFERROR(__xludf.DUMMYFUNCTION("""COMPUTED_VALUE"""),"")</f>
        <v/>
      </c>
      <c r="AZ423" s="1" t="str">
        <f ca="1">IFERROR(__xludf.DUMMYFUNCTION("""COMPUTED_VALUE"""),"")</f>
        <v/>
      </c>
      <c r="BA423" s="1" t="str">
        <f ca="1">IFERROR(__xludf.DUMMYFUNCTION("""COMPUTED_VALUE"""),"")</f>
        <v/>
      </c>
      <c r="BB423" s="1" t="str">
        <f ca="1">IFERROR(__xludf.DUMMYFUNCTION("""COMPUTED_VALUE"""),"")</f>
        <v/>
      </c>
      <c r="BC423" s="1" t="str">
        <f ca="1">IFERROR(__xludf.DUMMYFUNCTION("""COMPUTED_VALUE"""),"")</f>
        <v/>
      </c>
      <c r="BD423" s="1" t="str">
        <f ca="1">IFERROR(__xludf.DUMMYFUNCTION("""COMPUTED_VALUE"""),"")</f>
        <v/>
      </c>
    </row>
    <row r="424" spans="1:56" ht="13">
      <c r="A424" s="8" t="str">
        <f ca="1">IFERROR(__xludf.DUMMYFUNCTION("""COMPUTED_VALUE"""),"")</f>
        <v/>
      </c>
      <c r="B424" s="1" t="str">
        <f ca="1">IFERROR(__xludf.DUMMYFUNCTION("""COMPUTED_VALUE"""),"")</f>
        <v/>
      </c>
      <c r="C424" s="3" t="str">
        <f ca="1">IFERROR(__xludf.DUMMYFUNCTION("""COMPUTED_VALUE"""),"")</f>
        <v/>
      </c>
      <c r="D424" s="1" t="str">
        <f ca="1">IFERROR(__xludf.DUMMYFUNCTION("""COMPUTED_VALUE"""),"")</f>
        <v/>
      </c>
      <c r="E424" s="1" t="str">
        <f ca="1">IFERROR(__xludf.DUMMYFUNCTION("""COMPUTED_VALUE"""),"")</f>
        <v/>
      </c>
      <c r="F424" s="1" t="str">
        <f ca="1">IFERROR(__xludf.DUMMYFUNCTION("""COMPUTED_VALUE"""),"")</f>
        <v/>
      </c>
      <c r="G424" s="1" t="str">
        <f ca="1">IFERROR(__xludf.DUMMYFUNCTION("""COMPUTED_VALUE"""),"")</f>
        <v/>
      </c>
      <c r="H424" s="1" t="str">
        <f ca="1">IFERROR(__xludf.DUMMYFUNCTION("""COMPUTED_VALUE"""),"")</f>
        <v/>
      </c>
      <c r="I424" s="1" t="str">
        <f ca="1">IFERROR(__xludf.DUMMYFUNCTION("""COMPUTED_VALUE"""),"")</f>
        <v/>
      </c>
      <c r="J424" s="1" t="str">
        <f ca="1">IFERROR(__xludf.DUMMYFUNCTION("""COMPUTED_VALUE"""),"")</f>
        <v/>
      </c>
      <c r="K424" s="1" t="str">
        <f ca="1">IFERROR(__xludf.DUMMYFUNCTION("""COMPUTED_VALUE"""),"")</f>
        <v/>
      </c>
      <c r="L424" s="1" t="str">
        <f ca="1">IFERROR(__xludf.DUMMYFUNCTION("""COMPUTED_VALUE"""),"")</f>
        <v/>
      </c>
      <c r="M424" s="1" t="str">
        <f ca="1">IFERROR(__xludf.DUMMYFUNCTION("""COMPUTED_VALUE"""),"")</f>
        <v/>
      </c>
      <c r="N424" s="1" t="str">
        <f ca="1">IFERROR(__xludf.DUMMYFUNCTION("""COMPUTED_VALUE"""),"")</f>
        <v/>
      </c>
      <c r="O424" s="1" t="str">
        <f ca="1">IFERROR(__xludf.DUMMYFUNCTION("""COMPUTED_VALUE"""),"")</f>
        <v/>
      </c>
      <c r="P424" s="1" t="str">
        <f ca="1">IFERROR(__xludf.DUMMYFUNCTION("""COMPUTED_VALUE"""),"")</f>
        <v/>
      </c>
      <c r="Q424" s="1" t="str">
        <f ca="1">IFERROR(__xludf.DUMMYFUNCTION("""COMPUTED_VALUE"""),"")</f>
        <v/>
      </c>
      <c r="R424" s="1" t="str">
        <f ca="1">IFERROR(__xludf.DUMMYFUNCTION("""COMPUTED_VALUE"""),"")</f>
        <v/>
      </c>
      <c r="S424" s="1" t="str">
        <f ca="1">IFERROR(__xludf.DUMMYFUNCTION("""COMPUTED_VALUE"""),"")</f>
        <v/>
      </c>
      <c r="T424" s="1" t="str">
        <f ca="1">IFERROR(__xludf.DUMMYFUNCTION("""COMPUTED_VALUE"""),"")</f>
        <v/>
      </c>
      <c r="U424" s="1" t="str">
        <f ca="1">IFERROR(__xludf.DUMMYFUNCTION("""COMPUTED_VALUE"""),"")</f>
        <v/>
      </c>
      <c r="V424" s="1" t="str">
        <f ca="1">IFERROR(__xludf.DUMMYFUNCTION("""COMPUTED_VALUE"""),"")</f>
        <v/>
      </c>
      <c r="W424" s="1" t="str">
        <f ca="1">IFERROR(__xludf.DUMMYFUNCTION("""COMPUTED_VALUE"""),"")</f>
        <v/>
      </c>
      <c r="X424" s="1" t="str">
        <f ca="1">IFERROR(__xludf.DUMMYFUNCTION("""COMPUTED_VALUE"""),"")</f>
        <v/>
      </c>
      <c r="Y424" s="1" t="str">
        <f ca="1">IFERROR(__xludf.DUMMYFUNCTION("""COMPUTED_VALUE"""),"")</f>
        <v/>
      </c>
      <c r="Z424" s="1" t="str">
        <f ca="1">IFERROR(__xludf.DUMMYFUNCTION("""COMPUTED_VALUE"""),"")</f>
        <v/>
      </c>
      <c r="AA424" s="1" t="str">
        <f ca="1">IFERROR(__xludf.DUMMYFUNCTION("""COMPUTED_VALUE"""),"")</f>
        <v/>
      </c>
      <c r="AB424" s="1" t="str">
        <f ca="1">IFERROR(__xludf.DUMMYFUNCTION("""COMPUTED_VALUE"""),"")</f>
        <v/>
      </c>
      <c r="AC424" s="1" t="str">
        <f ca="1">IFERROR(__xludf.DUMMYFUNCTION("""COMPUTED_VALUE"""),"")</f>
        <v/>
      </c>
      <c r="AD424" s="1" t="str">
        <f ca="1">IFERROR(__xludf.DUMMYFUNCTION("""COMPUTED_VALUE"""),"")</f>
        <v/>
      </c>
      <c r="AE424" s="1" t="str">
        <f ca="1">IFERROR(__xludf.DUMMYFUNCTION("""COMPUTED_VALUE"""),"")</f>
        <v/>
      </c>
      <c r="AF424" s="1" t="str">
        <f ca="1">IFERROR(__xludf.DUMMYFUNCTION("""COMPUTED_VALUE"""),"")</f>
        <v/>
      </c>
      <c r="AG424" s="1" t="str">
        <f ca="1">IFERROR(__xludf.DUMMYFUNCTION("""COMPUTED_VALUE"""),"")</f>
        <v/>
      </c>
      <c r="AH424" s="1" t="str">
        <f ca="1">IFERROR(__xludf.DUMMYFUNCTION("""COMPUTED_VALUE"""),"")</f>
        <v/>
      </c>
      <c r="AI424" s="1" t="str">
        <f ca="1">IFERROR(__xludf.DUMMYFUNCTION("""COMPUTED_VALUE"""),"")</f>
        <v/>
      </c>
      <c r="AJ424" s="1" t="str">
        <f ca="1">IFERROR(__xludf.DUMMYFUNCTION("""COMPUTED_VALUE"""),"")</f>
        <v/>
      </c>
      <c r="AK424" s="1" t="str">
        <f ca="1">IFERROR(__xludf.DUMMYFUNCTION("""COMPUTED_VALUE"""),"")</f>
        <v/>
      </c>
      <c r="AL424" s="1" t="str">
        <f ca="1">IFERROR(__xludf.DUMMYFUNCTION("""COMPUTED_VALUE"""),"")</f>
        <v/>
      </c>
      <c r="AM424" s="1" t="str">
        <f ca="1">IFERROR(__xludf.DUMMYFUNCTION("""COMPUTED_VALUE"""),"")</f>
        <v/>
      </c>
      <c r="AN424" s="1" t="str">
        <f ca="1">IFERROR(__xludf.DUMMYFUNCTION("""COMPUTED_VALUE"""),"")</f>
        <v/>
      </c>
      <c r="AO424" s="1" t="str">
        <f ca="1">IFERROR(__xludf.DUMMYFUNCTION("""COMPUTED_VALUE"""),"")</f>
        <v/>
      </c>
      <c r="AP424" s="1" t="str">
        <f ca="1">IFERROR(__xludf.DUMMYFUNCTION("""COMPUTED_VALUE"""),"")</f>
        <v/>
      </c>
      <c r="AQ424" s="1" t="str">
        <f ca="1">IFERROR(__xludf.DUMMYFUNCTION("""COMPUTED_VALUE"""),"")</f>
        <v/>
      </c>
      <c r="AR424" s="1" t="str">
        <f ca="1">IFERROR(__xludf.DUMMYFUNCTION("""COMPUTED_VALUE"""),"")</f>
        <v/>
      </c>
      <c r="AS424" s="1" t="str">
        <f ca="1">IFERROR(__xludf.DUMMYFUNCTION("""COMPUTED_VALUE"""),"")</f>
        <v/>
      </c>
      <c r="AT424" s="1" t="str">
        <f ca="1">IFERROR(__xludf.DUMMYFUNCTION("""COMPUTED_VALUE"""),"")</f>
        <v/>
      </c>
      <c r="AU424" s="1" t="str">
        <f ca="1">IFERROR(__xludf.DUMMYFUNCTION("""COMPUTED_VALUE"""),"")</f>
        <v/>
      </c>
      <c r="AV424" s="1" t="str">
        <f ca="1">IFERROR(__xludf.DUMMYFUNCTION("""COMPUTED_VALUE"""),"")</f>
        <v/>
      </c>
      <c r="AW424" s="1" t="str">
        <f ca="1">IFERROR(__xludf.DUMMYFUNCTION("""COMPUTED_VALUE"""),"")</f>
        <v/>
      </c>
      <c r="AX424" s="1" t="str">
        <f ca="1">IFERROR(__xludf.DUMMYFUNCTION("""COMPUTED_VALUE"""),"")</f>
        <v/>
      </c>
      <c r="AY424" s="1" t="str">
        <f ca="1">IFERROR(__xludf.DUMMYFUNCTION("""COMPUTED_VALUE"""),"")</f>
        <v/>
      </c>
      <c r="AZ424" s="1" t="str">
        <f ca="1">IFERROR(__xludf.DUMMYFUNCTION("""COMPUTED_VALUE"""),"")</f>
        <v/>
      </c>
      <c r="BA424" s="1" t="str">
        <f ca="1">IFERROR(__xludf.DUMMYFUNCTION("""COMPUTED_VALUE"""),"")</f>
        <v/>
      </c>
      <c r="BB424" s="1" t="str">
        <f ca="1">IFERROR(__xludf.DUMMYFUNCTION("""COMPUTED_VALUE"""),"")</f>
        <v/>
      </c>
      <c r="BC424" s="1" t="str">
        <f ca="1">IFERROR(__xludf.DUMMYFUNCTION("""COMPUTED_VALUE"""),"")</f>
        <v/>
      </c>
      <c r="BD424" s="1" t="str">
        <f ca="1">IFERROR(__xludf.DUMMYFUNCTION("""COMPUTED_VALUE"""),"")</f>
        <v/>
      </c>
    </row>
    <row r="425" spans="1:56" ht="13">
      <c r="A425" s="8" t="str">
        <f ca="1">IFERROR(__xludf.DUMMYFUNCTION("""COMPUTED_VALUE"""),"")</f>
        <v/>
      </c>
      <c r="B425" s="1" t="str">
        <f ca="1">IFERROR(__xludf.DUMMYFUNCTION("""COMPUTED_VALUE"""),"")</f>
        <v/>
      </c>
      <c r="C425" s="3" t="str">
        <f ca="1">IFERROR(__xludf.DUMMYFUNCTION("""COMPUTED_VALUE"""),"")</f>
        <v/>
      </c>
      <c r="D425" s="1" t="str">
        <f ca="1">IFERROR(__xludf.DUMMYFUNCTION("""COMPUTED_VALUE"""),"")</f>
        <v/>
      </c>
      <c r="E425" s="1" t="str">
        <f ca="1">IFERROR(__xludf.DUMMYFUNCTION("""COMPUTED_VALUE"""),"")</f>
        <v/>
      </c>
      <c r="F425" s="1" t="str">
        <f ca="1">IFERROR(__xludf.DUMMYFUNCTION("""COMPUTED_VALUE"""),"")</f>
        <v/>
      </c>
      <c r="G425" s="1" t="str">
        <f ca="1">IFERROR(__xludf.DUMMYFUNCTION("""COMPUTED_VALUE"""),"")</f>
        <v/>
      </c>
      <c r="H425" s="1" t="str">
        <f ca="1">IFERROR(__xludf.DUMMYFUNCTION("""COMPUTED_VALUE"""),"")</f>
        <v/>
      </c>
      <c r="I425" s="1" t="str">
        <f ca="1">IFERROR(__xludf.DUMMYFUNCTION("""COMPUTED_VALUE"""),"")</f>
        <v/>
      </c>
      <c r="J425" s="1" t="str">
        <f ca="1">IFERROR(__xludf.DUMMYFUNCTION("""COMPUTED_VALUE"""),"")</f>
        <v/>
      </c>
      <c r="K425" s="1" t="str">
        <f ca="1">IFERROR(__xludf.DUMMYFUNCTION("""COMPUTED_VALUE"""),"")</f>
        <v/>
      </c>
      <c r="L425" s="1" t="str">
        <f ca="1">IFERROR(__xludf.DUMMYFUNCTION("""COMPUTED_VALUE"""),"")</f>
        <v/>
      </c>
      <c r="M425" s="1" t="str">
        <f ca="1">IFERROR(__xludf.DUMMYFUNCTION("""COMPUTED_VALUE"""),"")</f>
        <v/>
      </c>
      <c r="N425" s="1" t="str">
        <f ca="1">IFERROR(__xludf.DUMMYFUNCTION("""COMPUTED_VALUE"""),"")</f>
        <v/>
      </c>
      <c r="O425" s="1" t="str">
        <f ca="1">IFERROR(__xludf.DUMMYFUNCTION("""COMPUTED_VALUE"""),"")</f>
        <v/>
      </c>
      <c r="P425" s="1" t="str">
        <f ca="1">IFERROR(__xludf.DUMMYFUNCTION("""COMPUTED_VALUE"""),"")</f>
        <v/>
      </c>
      <c r="Q425" s="1" t="str">
        <f ca="1">IFERROR(__xludf.DUMMYFUNCTION("""COMPUTED_VALUE"""),"")</f>
        <v/>
      </c>
      <c r="R425" s="1" t="str">
        <f ca="1">IFERROR(__xludf.DUMMYFUNCTION("""COMPUTED_VALUE"""),"")</f>
        <v/>
      </c>
      <c r="S425" s="1" t="str">
        <f ca="1">IFERROR(__xludf.DUMMYFUNCTION("""COMPUTED_VALUE"""),"")</f>
        <v/>
      </c>
      <c r="T425" s="1" t="str">
        <f ca="1">IFERROR(__xludf.DUMMYFUNCTION("""COMPUTED_VALUE"""),"")</f>
        <v/>
      </c>
      <c r="U425" s="1" t="str">
        <f ca="1">IFERROR(__xludf.DUMMYFUNCTION("""COMPUTED_VALUE"""),"")</f>
        <v/>
      </c>
      <c r="V425" s="1" t="str">
        <f ca="1">IFERROR(__xludf.DUMMYFUNCTION("""COMPUTED_VALUE"""),"")</f>
        <v/>
      </c>
      <c r="W425" s="1" t="str">
        <f ca="1">IFERROR(__xludf.DUMMYFUNCTION("""COMPUTED_VALUE"""),"")</f>
        <v/>
      </c>
      <c r="X425" s="1" t="str">
        <f ca="1">IFERROR(__xludf.DUMMYFUNCTION("""COMPUTED_VALUE"""),"")</f>
        <v/>
      </c>
      <c r="Y425" s="1" t="str">
        <f ca="1">IFERROR(__xludf.DUMMYFUNCTION("""COMPUTED_VALUE"""),"")</f>
        <v/>
      </c>
      <c r="Z425" s="1" t="str">
        <f ca="1">IFERROR(__xludf.DUMMYFUNCTION("""COMPUTED_VALUE"""),"")</f>
        <v/>
      </c>
      <c r="AA425" s="1" t="str">
        <f ca="1">IFERROR(__xludf.DUMMYFUNCTION("""COMPUTED_VALUE"""),"")</f>
        <v/>
      </c>
      <c r="AB425" s="1" t="str">
        <f ca="1">IFERROR(__xludf.DUMMYFUNCTION("""COMPUTED_VALUE"""),"")</f>
        <v/>
      </c>
      <c r="AC425" s="1" t="str">
        <f ca="1">IFERROR(__xludf.DUMMYFUNCTION("""COMPUTED_VALUE"""),"")</f>
        <v/>
      </c>
      <c r="AD425" s="1" t="str">
        <f ca="1">IFERROR(__xludf.DUMMYFUNCTION("""COMPUTED_VALUE"""),"")</f>
        <v/>
      </c>
      <c r="AE425" s="1" t="str">
        <f ca="1">IFERROR(__xludf.DUMMYFUNCTION("""COMPUTED_VALUE"""),"")</f>
        <v/>
      </c>
      <c r="AF425" s="1" t="str">
        <f ca="1">IFERROR(__xludf.DUMMYFUNCTION("""COMPUTED_VALUE"""),"")</f>
        <v/>
      </c>
      <c r="AG425" s="1" t="str">
        <f ca="1">IFERROR(__xludf.DUMMYFUNCTION("""COMPUTED_VALUE"""),"")</f>
        <v/>
      </c>
      <c r="AH425" s="1" t="str">
        <f ca="1">IFERROR(__xludf.DUMMYFUNCTION("""COMPUTED_VALUE"""),"")</f>
        <v/>
      </c>
      <c r="AI425" s="1" t="str">
        <f ca="1">IFERROR(__xludf.DUMMYFUNCTION("""COMPUTED_VALUE"""),"")</f>
        <v/>
      </c>
      <c r="AJ425" s="1" t="str">
        <f ca="1">IFERROR(__xludf.DUMMYFUNCTION("""COMPUTED_VALUE"""),"")</f>
        <v/>
      </c>
      <c r="AK425" s="1" t="str">
        <f ca="1">IFERROR(__xludf.DUMMYFUNCTION("""COMPUTED_VALUE"""),"")</f>
        <v/>
      </c>
      <c r="AL425" s="1" t="str">
        <f ca="1">IFERROR(__xludf.DUMMYFUNCTION("""COMPUTED_VALUE"""),"")</f>
        <v/>
      </c>
      <c r="AM425" s="1" t="str">
        <f ca="1">IFERROR(__xludf.DUMMYFUNCTION("""COMPUTED_VALUE"""),"")</f>
        <v/>
      </c>
      <c r="AN425" s="1" t="str">
        <f ca="1">IFERROR(__xludf.DUMMYFUNCTION("""COMPUTED_VALUE"""),"")</f>
        <v/>
      </c>
      <c r="AO425" s="1" t="str">
        <f ca="1">IFERROR(__xludf.DUMMYFUNCTION("""COMPUTED_VALUE"""),"")</f>
        <v/>
      </c>
      <c r="AP425" s="1" t="str">
        <f ca="1">IFERROR(__xludf.DUMMYFUNCTION("""COMPUTED_VALUE"""),"")</f>
        <v/>
      </c>
      <c r="AQ425" s="1" t="str">
        <f ca="1">IFERROR(__xludf.DUMMYFUNCTION("""COMPUTED_VALUE"""),"")</f>
        <v/>
      </c>
      <c r="AR425" s="1" t="str">
        <f ca="1">IFERROR(__xludf.DUMMYFUNCTION("""COMPUTED_VALUE"""),"")</f>
        <v/>
      </c>
      <c r="AS425" s="1" t="str">
        <f ca="1">IFERROR(__xludf.DUMMYFUNCTION("""COMPUTED_VALUE"""),"")</f>
        <v/>
      </c>
      <c r="AT425" s="1" t="str">
        <f ca="1">IFERROR(__xludf.DUMMYFUNCTION("""COMPUTED_VALUE"""),"")</f>
        <v/>
      </c>
      <c r="AU425" s="1" t="str">
        <f ca="1">IFERROR(__xludf.DUMMYFUNCTION("""COMPUTED_VALUE"""),"")</f>
        <v/>
      </c>
      <c r="AV425" s="1" t="str">
        <f ca="1">IFERROR(__xludf.DUMMYFUNCTION("""COMPUTED_VALUE"""),"")</f>
        <v/>
      </c>
      <c r="AW425" s="1" t="str">
        <f ca="1">IFERROR(__xludf.DUMMYFUNCTION("""COMPUTED_VALUE"""),"")</f>
        <v/>
      </c>
      <c r="AX425" s="1" t="str">
        <f ca="1">IFERROR(__xludf.DUMMYFUNCTION("""COMPUTED_VALUE"""),"")</f>
        <v/>
      </c>
      <c r="AY425" s="1" t="str">
        <f ca="1">IFERROR(__xludf.DUMMYFUNCTION("""COMPUTED_VALUE"""),"")</f>
        <v/>
      </c>
      <c r="AZ425" s="1" t="str">
        <f ca="1">IFERROR(__xludf.DUMMYFUNCTION("""COMPUTED_VALUE"""),"")</f>
        <v/>
      </c>
      <c r="BA425" s="1" t="str">
        <f ca="1">IFERROR(__xludf.DUMMYFUNCTION("""COMPUTED_VALUE"""),"")</f>
        <v/>
      </c>
      <c r="BB425" s="1" t="str">
        <f ca="1">IFERROR(__xludf.DUMMYFUNCTION("""COMPUTED_VALUE"""),"")</f>
        <v/>
      </c>
      <c r="BC425" s="1" t="str">
        <f ca="1">IFERROR(__xludf.DUMMYFUNCTION("""COMPUTED_VALUE"""),"")</f>
        <v/>
      </c>
      <c r="BD425" s="1" t="str">
        <f ca="1">IFERROR(__xludf.DUMMYFUNCTION("""COMPUTED_VALUE"""),"")</f>
        <v/>
      </c>
    </row>
    <row r="426" spans="1:56" ht="13">
      <c r="A426" s="8" t="str">
        <f ca="1">IFERROR(__xludf.DUMMYFUNCTION("""COMPUTED_VALUE"""),"")</f>
        <v/>
      </c>
      <c r="B426" s="1" t="str">
        <f ca="1">IFERROR(__xludf.DUMMYFUNCTION("""COMPUTED_VALUE"""),"")</f>
        <v/>
      </c>
      <c r="C426" s="3" t="str">
        <f ca="1">IFERROR(__xludf.DUMMYFUNCTION("""COMPUTED_VALUE"""),"")</f>
        <v/>
      </c>
      <c r="D426" s="1" t="str">
        <f ca="1">IFERROR(__xludf.DUMMYFUNCTION("""COMPUTED_VALUE"""),"")</f>
        <v/>
      </c>
      <c r="E426" s="1" t="str">
        <f ca="1">IFERROR(__xludf.DUMMYFUNCTION("""COMPUTED_VALUE"""),"")</f>
        <v/>
      </c>
      <c r="F426" s="1" t="str">
        <f ca="1">IFERROR(__xludf.DUMMYFUNCTION("""COMPUTED_VALUE"""),"")</f>
        <v/>
      </c>
      <c r="G426" s="1" t="str">
        <f ca="1">IFERROR(__xludf.DUMMYFUNCTION("""COMPUTED_VALUE"""),"")</f>
        <v/>
      </c>
      <c r="H426" s="1" t="str">
        <f ca="1">IFERROR(__xludf.DUMMYFUNCTION("""COMPUTED_VALUE"""),"")</f>
        <v/>
      </c>
      <c r="I426" s="1" t="str">
        <f ca="1">IFERROR(__xludf.DUMMYFUNCTION("""COMPUTED_VALUE"""),"")</f>
        <v/>
      </c>
      <c r="J426" s="1" t="str">
        <f ca="1">IFERROR(__xludf.DUMMYFUNCTION("""COMPUTED_VALUE"""),"")</f>
        <v/>
      </c>
      <c r="K426" s="1" t="str">
        <f ca="1">IFERROR(__xludf.DUMMYFUNCTION("""COMPUTED_VALUE"""),"")</f>
        <v/>
      </c>
      <c r="L426" s="1" t="str">
        <f ca="1">IFERROR(__xludf.DUMMYFUNCTION("""COMPUTED_VALUE"""),"")</f>
        <v/>
      </c>
      <c r="M426" s="1" t="str">
        <f ca="1">IFERROR(__xludf.DUMMYFUNCTION("""COMPUTED_VALUE"""),"")</f>
        <v/>
      </c>
      <c r="N426" s="1" t="str">
        <f ca="1">IFERROR(__xludf.DUMMYFUNCTION("""COMPUTED_VALUE"""),"")</f>
        <v/>
      </c>
      <c r="O426" s="1" t="str">
        <f ca="1">IFERROR(__xludf.DUMMYFUNCTION("""COMPUTED_VALUE"""),"")</f>
        <v/>
      </c>
      <c r="P426" s="1" t="str">
        <f ca="1">IFERROR(__xludf.DUMMYFUNCTION("""COMPUTED_VALUE"""),"")</f>
        <v/>
      </c>
      <c r="Q426" s="1" t="str">
        <f ca="1">IFERROR(__xludf.DUMMYFUNCTION("""COMPUTED_VALUE"""),"")</f>
        <v/>
      </c>
      <c r="R426" s="1" t="str">
        <f ca="1">IFERROR(__xludf.DUMMYFUNCTION("""COMPUTED_VALUE"""),"")</f>
        <v/>
      </c>
      <c r="S426" s="1" t="str">
        <f ca="1">IFERROR(__xludf.DUMMYFUNCTION("""COMPUTED_VALUE"""),"")</f>
        <v/>
      </c>
      <c r="T426" s="1" t="str">
        <f ca="1">IFERROR(__xludf.DUMMYFUNCTION("""COMPUTED_VALUE"""),"")</f>
        <v/>
      </c>
      <c r="U426" s="1" t="str">
        <f ca="1">IFERROR(__xludf.DUMMYFUNCTION("""COMPUTED_VALUE"""),"")</f>
        <v/>
      </c>
      <c r="V426" s="1" t="str">
        <f ca="1">IFERROR(__xludf.DUMMYFUNCTION("""COMPUTED_VALUE"""),"")</f>
        <v/>
      </c>
      <c r="W426" s="1" t="str">
        <f ca="1">IFERROR(__xludf.DUMMYFUNCTION("""COMPUTED_VALUE"""),"")</f>
        <v/>
      </c>
      <c r="X426" s="1" t="str">
        <f ca="1">IFERROR(__xludf.DUMMYFUNCTION("""COMPUTED_VALUE"""),"")</f>
        <v/>
      </c>
      <c r="Y426" s="1" t="str">
        <f ca="1">IFERROR(__xludf.DUMMYFUNCTION("""COMPUTED_VALUE"""),"")</f>
        <v/>
      </c>
      <c r="Z426" s="1" t="str">
        <f ca="1">IFERROR(__xludf.DUMMYFUNCTION("""COMPUTED_VALUE"""),"")</f>
        <v/>
      </c>
      <c r="AA426" s="1" t="str">
        <f ca="1">IFERROR(__xludf.DUMMYFUNCTION("""COMPUTED_VALUE"""),"")</f>
        <v/>
      </c>
      <c r="AB426" s="1" t="str">
        <f ca="1">IFERROR(__xludf.DUMMYFUNCTION("""COMPUTED_VALUE"""),"")</f>
        <v/>
      </c>
      <c r="AC426" s="1" t="str">
        <f ca="1">IFERROR(__xludf.DUMMYFUNCTION("""COMPUTED_VALUE"""),"")</f>
        <v/>
      </c>
      <c r="AD426" s="1" t="str">
        <f ca="1">IFERROR(__xludf.DUMMYFUNCTION("""COMPUTED_VALUE"""),"")</f>
        <v/>
      </c>
      <c r="AE426" s="1" t="str">
        <f ca="1">IFERROR(__xludf.DUMMYFUNCTION("""COMPUTED_VALUE"""),"")</f>
        <v/>
      </c>
      <c r="AF426" s="1" t="str">
        <f ca="1">IFERROR(__xludf.DUMMYFUNCTION("""COMPUTED_VALUE"""),"")</f>
        <v/>
      </c>
      <c r="AG426" s="1" t="str">
        <f ca="1">IFERROR(__xludf.DUMMYFUNCTION("""COMPUTED_VALUE"""),"")</f>
        <v/>
      </c>
      <c r="AH426" s="1" t="str">
        <f ca="1">IFERROR(__xludf.DUMMYFUNCTION("""COMPUTED_VALUE"""),"")</f>
        <v/>
      </c>
      <c r="AI426" s="1" t="str">
        <f ca="1">IFERROR(__xludf.DUMMYFUNCTION("""COMPUTED_VALUE"""),"")</f>
        <v/>
      </c>
      <c r="AJ426" s="1" t="str">
        <f ca="1">IFERROR(__xludf.DUMMYFUNCTION("""COMPUTED_VALUE"""),"")</f>
        <v/>
      </c>
      <c r="AK426" s="1" t="str">
        <f ca="1">IFERROR(__xludf.DUMMYFUNCTION("""COMPUTED_VALUE"""),"")</f>
        <v/>
      </c>
      <c r="AL426" s="1" t="str">
        <f ca="1">IFERROR(__xludf.DUMMYFUNCTION("""COMPUTED_VALUE"""),"")</f>
        <v/>
      </c>
      <c r="AM426" s="1" t="str">
        <f ca="1">IFERROR(__xludf.DUMMYFUNCTION("""COMPUTED_VALUE"""),"")</f>
        <v/>
      </c>
      <c r="AN426" s="1" t="str">
        <f ca="1">IFERROR(__xludf.DUMMYFUNCTION("""COMPUTED_VALUE"""),"")</f>
        <v/>
      </c>
      <c r="AO426" s="1" t="str">
        <f ca="1">IFERROR(__xludf.DUMMYFUNCTION("""COMPUTED_VALUE"""),"")</f>
        <v/>
      </c>
      <c r="AP426" s="1" t="str">
        <f ca="1">IFERROR(__xludf.DUMMYFUNCTION("""COMPUTED_VALUE"""),"")</f>
        <v/>
      </c>
      <c r="AQ426" s="1" t="str">
        <f ca="1">IFERROR(__xludf.DUMMYFUNCTION("""COMPUTED_VALUE"""),"")</f>
        <v/>
      </c>
      <c r="AR426" s="1" t="str">
        <f ca="1">IFERROR(__xludf.DUMMYFUNCTION("""COMPUTED_VALUE"""),"")</f>
        <v/>
      </c>
      <c r="AS426" s="1" t="str">
        <f ca="1">IFERROR(__xludf.DUMMYFUNCTION("""COMPUTED_VALUE"""),"")</f>
        <v/>
      </c>
      <c r="AT426" s="1" t="str">
        <f ca="1">IFERROR(__xludf.DUMMYFUNCTION("""COMPUTED_VALUE"""),"")</f>
        <v/>
      </c>
      <c r="AU426" s="1" t="str">
        <f ca="1">IFERROR(__xludf.DUMMYFUNCTION("""COMPUTED_VALUE"""),"")</f>
        <v/>
      </c>
      <c r="AV426" s="1" t="str">
        <f ca="1">IFERROR(__xludf.DUMMYFUNCTION("""COMPUTED_VALUE"""),"")</f>
        <v/>
      </c>
      <c r="AW426" s="1" t="str">
        <f ca="1">IFERROR(__xludf.DUMMYFUNCTION("""COMPUTED_VALUE"""),"")</f>
        <v/>
      </c>
      <c r="AX426" s="1" t="str">
        <f ca="1">IFERROR(__xludf.DUMMYFUNCTION("""COMPUTED_VALUE"""),"")</f>
        <v/>
      </c>
      <c r="AY426" s="1" t="str">
        <f ca="1">IFERROR(__xludf.DUMMYFUNCTION("""COMPUTED_VALUE"""),"")</f>
        <v/>
      </c>
      <c r="AZ426" s="1" t="str">
        <f ca="1">IFERROR(__xludf.DUMMYFUNCTION("""COMPUTED_VALUE"""),"")</f>
        <v/>
      </c>
      <c r="BA426" s="1" t="str">
        <f ca="1">IFERROR(__xludf.DUMMYFUNCTION("""COMPUTED_VALUE"""),"")</f>
        <v/>
      </c>
      <c r="BB426" s="1" t="str">
        <f ca="1">IFERROR(__xludf.DUMMYFUNCTION("""COMPUTED_VALUE"""),"")</f>
        <v/>
      </c>
      <c r="BC426" s="1" t="str">
        <f ca="1">IFERROR(__xludf.DUMMYFUNCTION("""COMPUTED_VALUE"""),"")</f>
        <v/>
      </c>
      <c r="BD426" s="1" t="str">
        <f ca="1">IFERROR(__xludf.DUMMYFUNCTION("""COMPUTED_VALUE"""),"")</f>
        <v/>
      </c>
    </row>
    <row r="427" spans="1:56" ht="13">
      <c r="A427" s="8" t="str">
        <f ca="1">IFERROR(__xludf.DUMMYFUNCTION("""COMPUTED_VALUE"""),"")</f>
        <v/>
      </c>
      <c r="B427" s="1" t="str">
        <f ca="1">IFERROR(__xludf.DUMMYFUNCTION("""COMPUTED_VALUE"""),"")</f>
        <v/>
      </c>
      <c r="C427" s="3" t="str">
        <f ca="1">IFERROR(__xludf.DUMMYFUNCTION("""COMPUTED_VALUE"""),"")</f>
        <v/>
      </c>
      <c r="D427" s="1" t="str">
        <f ca="1">IFERROR(__xludf.DUMMYFUNCTION("""COMPUTED_VALUE"""),"")</f>
        <v/>
      </c>
      <c r="E427" s="1" t="str">
        <f ca="1">IFERROR(__xludf.DUMMYFUNCTION("""COMPUTED_VALUE"""),"")</f>
        <v/>
      </c>
      <c r="F427" s="1" t="str">
        <f ca="1">IFERROR(__xludf.DUMMYFUNCTION("""COMPUTED_VALUE"""),"")</f>
        <v/>
      </c>
      <c r="G427" s="1" t="str">
        <f ca="1">IFERROR(__xludf.DUMMYFUNCTION("""COMPUTED_VALUE"""),"")</f>
        <v/>
      </c>
      <c r="H427" s="1" t="str">
        <f ca="1">IFERROR(__xludf.DUMMYFUNCTION("""COMPUTED_VALUE"""),"")</f>
        <v/>
      </c>
      <c r="I427" s="1" t="str">
        <f ca="1">IFERROR(__xludf.DUMMYFUNCTION("""COMPUTED_VALUE"""),"")</f>
        <v/>
      </c>
      <c r="J427" s="1" t="str">
        <f ca="1">IFERROR(__xludf.DUMMYFUNCTION("""COMPUTED_VALUE"""),"")</f>
        <v/>
      </c>
      <c r="K427" s="1" t="str">
        <f ca="1">IFERROR(__xludf.DUMMYFUNCTION("""COMPUTED_VALUE"""),"")</f>
        <v/>
      </c>
      <c r="L427" s="1" t="str">
        <f ca="1">IFERROR(__xludf.DUMMYFUNCTION("""COMPUTED_VALUE"""),"")</f>
        <v/>
      </c>
      <c r="M427" s="1" t="str">
        <f ca="1">IFERROR(__xludf.DUMMYFUNCTION("""COMPUTED_VALUE"""),"")</f>
        <v/>
      </c>
      <c r="N427" s="1" t="str">
        <f ca="1">IFERROR(__xludf.DUMMYFUNCTION("""COMPUTED_VALUE"""),"")</f>
        <v/>
      </c>
      <c r="O427" s="1" t="str">
        <f ca="1">IFERROR(__xludf.DUMMYFUNCTION("""COMPUTED_VALUE"""),"")</f>
        <v/>
      </c>
      <c r="P427" s="1" t="str">
        <f ca="1">IFERROR(__xludf.DUMMYFUNCTION("""COMPUTED_VALUE"""),"")</f>
        <v/>
      </c>
      <c r="Q427" s="1" t="str">
        <f ca="1">IFERROR(__xludf.DUMMYFUNCTION("""COMPUTED_VALUE"""),"")</f>
        <v/>
      </c>
      <c r="R427" s="1" t="str">
        <f ca="1">IFERROR(__xludf.DUMMYFUNCTION("""COMPUTED_VALUE"""),"")</f>
        <v/>
      </c>
      <c r="S427" s="1" t="str">
        <f ca="1">IFERROR(__xludf.DUMMYFUNCTION("""COMPUTED_VALUE"""),"")</f>
        <v/>
      </c>
      <c r="T427" s="1" t="str">
        <f ca="1">IFERROR(__xludf.DUMMYFUNCTION("""COMPUTED_VALUE"""),"")</f>
        <v/>
      </c>
      <c r="U427" s="1" t="str">
        <f ca="1">IFERROR(__xludf.DUMMYFUNCTION("""COMPUTED_VALUE"""),"")</f>
        <v/>
      </c>
      <c r="V427" s="1" t="str">
        <f ca="1">IFERROR(__xludf.DUMMYFUNCTION("""COMPUTED_VALUE"""),"")</f>
        <v/>
      </c>
      <c r="W427" s="1" t="str">
        <f ca="1">IFERROR(__xludf.DUMMYFUNCTION("""COMPUTED_VALUE"""),"")</f>
        <v/>
      </c>
      <c r="X427" s="1" t="str">
        <f ca="1">IFERROR(__xludf.DUMMYFUNCTION("""COMPUTED_VALUE"""),"")</f>
        <v/>
      </c>
      <c r="Y427" s="1" t="str">
        <f ca="1">IFERROR(__xludf.DUMMYFUNCTION("""COMPUTED_VALUE"""),"")</f>
        <v/>
      </c>
      <c r="Z427" s="1" t="str">
        <f ca="1">IFERROR(__xludf.DUMMYFUNCTION("""COMPUTED_VALUE"""),"")</f>
        <v/>
      </c>
      <c r="AA427" s="1" t="str">
        <f ca="1">IFERROR(__xludf.DUMMYFUNCTION("""COMPUTED_VALUE"""),"")</f>
        <v/>
      </c>
      <c r="AB427" s="1" t="str">
        <f ca="1">IFERROR(__xludf.DUMMYFUNCTION("""COMPUTED_VALUE"""),"")</f>
        <v/>
      </c>
      <c r="AC427" s="1" t="str">
        <f ca="1">IFERROR(__xludf.DUMMYFUNCTION("""COMPUTED_VALUE"""),"")</f>
        <v/>
      </c>
      <c r="AD427" s="1" t="str">
        <f ca="1">IFERROR(__xludf.DUMMYFUNCTION("""COMPUTED_VALUE"""),"")</f>
        <v/>
      </c>
      <c r="AE427" s="1" t="str">
        <f ca="1">IFERROR(__xludf.DUMMYFUNCTION("""COMPUTED_VALUE"""),"")</f>
        <v/>
      </c>
      <c r="AF427" s="1" t="str">
        <f ca="1">IFERROR(__xludf.DUMMYFUNCTION("""COMPUTED_VALUE"""),"")</f>
        <v/>
      </c>
      <c r="AG427" s="1" t="str">
        <f ca="1">IFERROR(__xludf.DUMMYFUNCTION("""COMPUTED_VALUE"""),"")</f>
        <v/>
      </c>
      <c r="AH427" s="1" t="str">
        <f ca="1">IFERROR(__xludf.DUMMYFUNCTION("""COMPUTED_VALUE"""),"")</f>
        <v/>
      </c>
      <c r="AI427" s="1" t="str">
        <f ca="1">IFERROR(__xludf.DUMMYFUNCTION("""COMPUTED_VALUE"""),"")</f>
        <v/>
      </c>
      <c r="AJ427" s="1" t="str">
        <f ca="1">IFERROR(__xludf.DUMMYFUNCTION("""COMPUTED_VALUE"""),"")</f>
        <v/>
      </c>
      <c r="AK427" s="1" t="str">
        <f ca="1">IFERROR(__xludf.DUMMYFUNCTION("""COMPUTED_VALUE"""),"")</f>
        <v/>
      </c>
      <c r="AL427" s="1" t="str">
        <f ca="1">IFERROR(__xludf.DUMMYFUNCTION("""COMPUTED_VALUE"""),"")</f>
        <v/>
      </c>
      <c r="AM427" s="1" t="str">
        <f ca="1">IFERROR(__xludf.DUMMYFUNCTION("""COMPUTED_VALUE"""),"")</f>
        <v/>
      </c>
      <c r="AN427" s="1" t="str">
        <f ca="1">IFERROR(__xludf.DUMMYFUNCTION("""COMPUTED_VALUE"""),"")</f>
        <v/>
      </c>
      <c r="AO427" s="1" t="str">
        <f ca="1">IFERROR(__xludf.DUMMYFUNCTION("""COMPUTED_VALUE"""),"")</f>
        <v/>
      </c>
      <c r="AP427" s="1" t="str">
        <f ca="1">IFERROR(__xludf.DUMMYFUNCTION("""COMPUTED_VALUE"""),"")</f>
        <v/>
      </c>
      <c r="AQ427" s="1" t="str">
        <f ca="1">IFERROR(__xludf.DUMMYFUNCTION("""COMPUTED_VALUE"""),"")</f>
        <v/>
      </c>
      <c r="AR427" s="1" t="str">
        <f ca="1">IFERROR(__xludf.DUMMYFUNCTION("""COMPUTED_VALUE"""),"")</f>
        <v/>
      </c>
      <c r="AS427" s="1" t="str">
        <f ca="1">IFERROR(__xludf.DUMMYFUNCTION("""COMPUTED_VALUE"""),"")</f>
        <v/>
      </c>
      <c r="AT427" s="1" t="str">
        <f ca="1">IFERROR(__xludf.DUMMYFUNCTION("""COMPUTED_VALUE"""),"")</f>
        <v/>
      </c>
      <c r="AU427" s="1" t="str">
        <f ca="1">IFERROR(__xludf.DUMMYFUNCTION("""COMPUTED_VALUE"""),"")</f>
        <v/>
      </c>
      <c r="AV427" s="1" t="str">
        <f ca="1">IFERROR(__xludf.DUMMYFUNCTION("""COMPUTED_VALUE"""),"")</f>
        <v/>
      </c>
      <c r="AW427" s="1" t="str">
        <f ca="1">IFERROR(__xludf.DUMMYFUNCTION("""COMPUTED_VALUE"""),"")</f>
        <v/>
      </c>
      <c r="AX427" s="1" t="str">
        <f ca="1">IFERROR(__xludf.DUMMYFUNCTION("""COMPUTED_VALUE"""),"")</f>
        <v/>
      </c>
      <c r="AY427" s="1" t="str">
        <f ca="1">IFERROR(__xludf.DUMMYFUNCTION("""COMPUTED_VALUE"""),"")</f>
        <v/>
      </c>
      <c r="AZ427" s="1" t="str">
        <f ca="1">IFERROR(__xludf.DUMMYFUNCTION("""COMPUTED_VALUE"""),"")</f>
        <v/>
      </c>
      <c r="BA427" s="1" t="str">
        <f ca="1">IFERROR(__xludf.DUMMYFUNCTION("""COMPUTED_VALUE"""),"")</f>
        <v/>
      </c>
      <c r="BB427" s="1" t="str">
        <f ca="1">IFERROR(__xludf.DUMMYFUNCTION("""COMPUTED_VALUE"""),"")</f>
        <v/>
      </c>
      <c r="BC427" s="1" t="str">
        <f ca="1">IFERROR(__xludf.DUMMYFUNCTION("""COMPUTED_VALUE"""),"")</f>
        <v/>
      </c>
      <c r="BD427" s="1" t="str">
        <f ca="1">IFERROR(__xludf.DUMMYFUNCTION("""COMPUTED_VALUE"""),"")</f>
        <v/>
      </c>
    </row>
    <row r="428" spans="1:56" ht="13">
      <c r="C428" s="3"/>
    </row>
    <row r="429" spans="1:56" ht="13">
      <c r="C429" s="3"/>
    </row>
    <row r="430" spans="1:56" ht="13">
      <c r="C430" s="3"/>
    </row>
    <row r="431" spans="1:56" ht="13">
      <c r="C431" s="3"/>
    </row>
    <row r="432" spans="1:56" ht="13">
      <c r="C432" s="3"/>
    </row>
    <row r="433" spans="3:3" ht="13">
      <c r="C433" s="3"/>
    </row>
    <row r="434" spans="3:3" ht="13">
      <c r="C434" s="3"/>
    </row>
    <row r="435" spans="3:3" ht="13">
      <c r="C435" s="3"/>
    </row>
    <row r="436" spans="3:3" ht="13">
      <c r="C436" s="3"/>
    </row>
    <row r="437" spans="3:3" ht="13">
      <c r="C437" s="3"/>
    </row>
    <row r="438" spans="3:3" ht="13">
      <c r="C438" s="3"/>
    </row>
    <row r="439" spans="3:3" ht="13">
      <c r="C439" s="3"/>
    </row>
    <row r="440" spans="3:3" ht="13">
      <c r="C440" s="3"/>
    </row>
    <row r="441" spans="3:3" ht="13">
      <c r="C441" s="3"/>
    </row>
    <row r="442" spans="3:3" ht="13">
      <c r="C442" s="3"/>
    </row>
    <row r="443" spans="3:3" ht="13">
      <c r="C443" s="3"/>
    </row>
    <row r="444" spans="3:3" ht="13">
      <c r="C444" s="3"/>
    </row>
    <row r="445" spans="3:3" ht="13">
      <c r="C445" s="3"/>
    </row>
    <row r="446" spans="3:3" ht="13">
      <c r="C446" s="3"/>
    </row>
    <row r="447" spans="3:3" ht="13">
      <c r="C447" s="3"/>
    </row>
    <row r="448" spans="3:3" ht="13">
      <c r="C448" s="3"/>
    </row>
    <row r="449" spans="3:3" ht="13">
      <c r="C449" s="3"/>
    </row>
    <row r="450" spans="3:3" ht="13">
      <c r="C450" s="3"/>
    </row>
    <row r="451" spans="3:3" ht="13">
      <c r="C451" s="3"/>
    </row>
    <row r="452" spans="3:3" ht="13">
      <c r="C452" s="3"/>
    </row>
    <row r="453" spans="3:3" ht="13">
      <c r="C453" s="3"/>
    </row>
    <row r="454" spans="3:3" ht="13">
      <c r="C454" s="3"/>
    </row>
    <row r="455" spans="3:3" ht="13">
      <c r="C455" s="3"/>
    </row>
    <row r="456" spans="3:3" ht="13">
      <c r="C456" s="3"/>
    </row>
    <row r="457" spans="3:3" ht="13">
      <c r="C457" s="3"/>
    </row>
    <row r="458" spans="3:3" ht="13">
      <c r="C458" s="3"/>
    </row>
    <row r="459" spans="3:3" ht="13">
      <c r="C459" s="3"/>
    </row>
    <row r="460" spans="3:3" ht="13">
      <c r="C460" s="3"/>
    </row>
    <row r="461" spans="3:3" ht="13">
      <c r="C461" s="3"/>
    </row>
    <row r="462" spans="3:3" ht="13">
      <c r="C462" s="3"/>
    </row>
    <row r="463" spans="3:3" ht="13">
      <c r="C463" s="3"/>
    </row>
    <row r="464" spans="3:3" ht="13">
      <c r="C464" s="3"/>
    </row>
    <row r="465" spans="3:3" ht="13">
      <c r="C465" s="3"/>
    </row>
    <row r="466" spans="3:3" ht="13">
      <c r="C466" s="3"/>
    </row>
    <row r="467" spans="3:3" ht="13">
      <c r="C467" s="3"/>
    </row>
    <row r="468" spans="3:3" ht="13">
      <c r="C468" s="3"/>
    </row>
    <row r="469" spans="3:3" ht="13">
      <c r="C469" s="3"/>
    </row>
    <row r="470" spans="3:3" ht="13">
      <c r="C470" s="3"/>
    </row>
    <row r="471" spans="3:3" ht="13">
      <c r="C471" s="3"/>
    </row>
    <row r="472" spans="3:3" ht="13">
      <c r="C472" s="3"/>
    </row>
    <row r="473" spans="3:3" ht="13">
      <c r="C473" s="3"/>
    </row>
    <row r="474" spans="3:3" ht="13">
      <c r="C474" s="3"/>
    </row>
    <row r="475" spans="3:3" ht="13">
      <c r="C475" s="3"/>
    </row>
    <row r="476" spans="3:3" ht="13">
      <c r="C476" s="3"/>
    </row>
    <row r="477" spans="3:3" ht="13">
      <c r="C477" s="3"/>
    </row>
    <row r="478" spans="3:3" ht="13">
      <c r="C478" s="3"/>
    </row>
    <row r="479" spans="3:3" ht="13">
      <c r="C479" s="3"/>
    </row>
    <row r="480" spans="3:3" ht="13">
      <c r="C480" s="3"/>
    </row>
    <row r="481" spans="3:3" ht="13">
      <c r="C481" s="3"/>
    </row>
    <row r="482" spans="3:3" ht="13">
      <c r="C482" s="3"/>
    </row>
    <row r="483" spans="3:3" ht="13">
      <c r="C483" s="3"/>
    </row>
    <row r="484" spans="3:3" ht="13">
      <c r="C484" s="3"/>
    </row>
    <row r="485" spans="3:3" ht="13">
      <c r="C485" s="3"/>
    </row>
    <row r="486" spans="3:3" ht="13">
      <c r="C486" s="3"/>
    </row>
    <row r="487" spans="3:3" ht="13">
      <c r="C487" s="3"/>
    </row>
    <row r="488" spans="3:3" ht="13">
      <c r="C488" s="3"/>
    </row>
    <row r="489" spans="3:3" ht="13">
      <c r="C489" s="3"/>
    </row>
    <row r="490" spans="3:3" ht="13">
      <c r="C490" s="3"/>
    </row>
    <row r="491" spans="3:3" ht="13">
      <c r="C491" s="3"/>
    </row>
    <row r="492" spans="3:3" ht="13">
      <c r="C492" s="3"/>
    </row>
    <row r="493" spans="3:3" ht="13">
      <c r="C493" s="3"/>
    </row>
    <row r="494" spans="3:3" ht="13">
      <c r="C494" s="3"/>
    </row>
    <row r="495" spans="3:3" ht="13">
      <c r="C495" s="3"/>
    </row>
    <row r="496" spans="3:3" ht="13">
      <c r="C496" s="3"/>
    </row>
    <row r="497" spans="3:3" ht="13">
      <c r="C497" s="3"/>
    </row>
    <row r="498" spans="3:3" ht="13">
      <c r="C498" s="3"/>
    </row>
    <row r="499" spans="3:3" ht="13">
      <c r="C499" s="3"/>
    </row>
    <row r="500" spans="3:3" ht="13">
      <c r="C500" s="3"/>
    </row>
    <row r="501" spans="3:3" ht="13">
      <c r="C501" s="3"/>
    </row>
    <row r="502" spans="3:3" ht="13">
      <c r="C502" s="3"/>
    </row>
    <row r="503" spans="3:3" ht="13">
      <c r="C503" s="3"/>
    </row>
    <row r="504" spans="3:3" ht="13">
      <c r="C504" s="3"/>
    </row>
    <row r="505" spans="3:3" ht="13">
      <c r="C505" s="3"/>
    </row>
    <row r="506" spans="3:3" ht="13">
      <c r="C506" s="3"/>
    </row>
    <row r="507" spans="3:3" ht="13">
      <c r="C507" s="3"/>
    </row>
    <row r="508" spans="3:3" ht="13">
      <c r="C508" s="3"/>
    </row>
    <row r="509" spans="3:3" ht="13">
      <c r="C509" s="3"/>
    </row>
    <row r="510" spans="3:3" ht="13">
      <c r="C510" s="3"/>
    </row>
    <row r="511" spans="3:3" ht="13">
      <c r="C511" s="3"/>
    </row>
    <row r="512" spans="3:3" ht="13">
      <c r="C512" s="3"/>
    </row>
    <row r="513" spans="3:3" ht="13">
      <c r="C513" s="3"/>
    </row>
    <row r="514" spans="3:3" ht="13">
      <c r="C514" s="3"/>
    </row>
    <row r="515" spans="3:3" ht="13">
      <c r="C515" s="3"/>
    </row>
    <row r="516" spans="3:3" ht="13">
      <c r="C516" s="3"/>
    </row>
    <row r="517" spans="3:3" ht="13">
      <c r="C517" s="3"/>
    </row>
    <row r="518" spans="3:3" ht="13">
      <c r="C518" s="3"/>
    </row>
    <row r="519" spans="3:3" ht="13">
      <c r="C519" s="3"/>
    </row>
    <row r="520" spans="3:3" ht="13">
      <c r="C520" s="3"/>
    </row>
    <row r="521" spans="3:3" ht="13">
      <c r="C521" s="3"/>
    </row>
    <row r="522" spans="3:3" ht="13">
      <c r="C522" s="3"/>
    </row>
    <row r="523" spans="3:3" ht="13">
      <c r="C523" s="3"/>
    </row>
    <row r="524" spans="3:3" ht="13">
      <c r="C524" s="3"/>
    </row>
    <row r="525" spans="3:3" ht="13">
      <c r="C525" s="3"/>
    </row>
    <row r="526" spans="3:3" ht="13">
      <c r="C526" s="3"/>
    </row>
    <row r="527" spans="3:3" ht="13">
      <c r="C527" s="3"/>
    </row>
    <row r="528" spans="3:3" ht="13">
      <c r="C528" s="3"/>
    </row>
    <row r="529" spans="3:3" ht="13">
      <c r="C529" s="3"/>
    </row>
    <row r="530" spans="3:3" ht="13">
      <c r="C530" s="3"/>
    </row>
    <row r="531" spans="3:3" ht="13">
      <c r="C531" s="3"/>
    </row>
    <row r="532" spans="3:3" ht="13">
      <c r="C532" s="3"/>
    </row>
    <row r="533" spans="3:3" ht="13">
      <c r="C533" s="3"/>
    </row>
    <row r="534" spans="3:3" ht="13">
      <c r="C534" s="3"/>
    </row>
    <row r="535" spans="3:3" ht="13">
      <c r="C535" s="3"/>
    </row>
    <row r="536" spans="3:3" ht="13">
      <c r="C536" s="3"/>
    </row>
    <row r="537" spans="3:3" ht="13">
      <c r="C537" s="3"/>
    </row>
    <row r="538" spans="3:3" ht="13">
      <c r="C538" s="3"/>
    </row>
    <row r="539" spans="3:3" ht="13">
      <c r="C539" s="3"/>
    </row>
    <row r="540" spans="3:3" ht="13">
      <c r="C540" s="3"/>
    </row>
    <row r="541" spans="3:3" ht="13">
      <c r="C541" s="3"/>
    </row>
    <row r="542" spans="3:3" ht="13">
      <c r="C542" s="3"/>
    </row>
    <row r="543" spans="3:3" ht="13">
      <c r="C543" s="3"/>
    </row>
    <row r="544" spans="3:3" ht="13">
      <c r="C544" s="3"/>
    </row>
    <row r="545" spans="3:3" ht="13">
      <c r="C545" s="3"/>
    </row>
    <row r="546" spans="3:3" ht="13">
      <c r="C546" s="3"/>
    </row>
    <row r="547" spans="3:3" ht="13">
      <c r="C547" s="3"/>
    </row>
    <row r="548" spans="3:3" ht="13">
      <c r="C548" s="3"/>
    </row>
    <row r="549" spans="3:3" ht="13">
      <c r="C549" s="3"/>
    </row>
    <row r="550" spans="3:3" ht="13">
      <c r="C550" s="3"/>
    </row>
    <row r="551" spans="3:3" ht="13">
      <c r="C551" s="3"/>
    </row>
    <row r="552" spans="3:3" ht="13">
      <c r="C552" s="3"/>
    </row>
    <row r="553" spans="3:3" ht="13">
      <c r="C553" s="3"/>
    </row>
    <row r="554" spans="3:3" ht="13">
      <c r="C554" s="3"/>
    </row>
    <row r="555" spans="3:3" ht="13">
      <c r="C555" s="3"/>
    </row>
    <row r="556" spans="3:3" ht="13">
      <c r="C556" s="3"/>
    </row>
    <row r="557" spans="3:3" ht="13">
      <c r="C557" s="3"/>
    </row>
    <row r="558" spans="3:3" ht="13">
      <c r="C558" s="3"/>
    </row>
    <row r="559" spans="3:3" ht="13">
      <c r="C559" s="3"/>
    </row>
    <row r="560" spans="3:3" ht="13">
      <c r="C560" s="3"/>
    </row>
    <row r="561" spans="3:3" ht="13">
      <c r="C561" s="3"/>
    </row>
    <row r="562" spans="3:3" ht="13">
      <c r="C562" s="3"/>
    </row>
    <row r="563" spans="3:3" ht="13">
      <c r="C563" s="3"/>
    </row>
    <row r="564" spans="3:3" ht="13">
      <c r="C564" s="3"/>
    </row>
    <row r="565" spans="3:3" ht="13">
      <c r="C565" s="3"/>
    </row>
    <row r="566" spans="3:3" ht="13">
      <c r="C566" s="3"/>
    </row>
    <row r="567" spans="3:3" ht="13">
      <c r="C567" s="3"/>
    </row>
    <row r="568" spans="3:3" ht="13">
      <c r="C568" s="3"/>
    </row>
    <row r="569" spans="3:3" ht="13">
      <c r="C569" s="3"/>
    </row>
    <row r="570" spans="3:3" ht="13">
      <c r="C570" s="3"/>
    </row>
    <row r="571" spans="3:3" ht="13">
      <c r="C571" s="3"/>
    </row>
    <row r="572" spans="3:3" ht="13">
      <c r="C572" s="3"/>
    </row>
    <row r="573" spans="3:3" ht="13">
      <c r="C573" s="3"/>
    </row>
    <row r="574" spans="3:3" ht="13">
      <c r="C574" s="3"/>
    </row>
    <row r="575" spans="3:3" ht="13">
      <c r="C575" s="3"/>
    </row>
    <row r="576" spans="3:3" ht="13">
      <c r="C576" s="3"/>
    </row>
    <row r="577" spans="3:3" ht="13">
      <c r="C577" s="3"/>
    </row>
    <row r="578" spans="3:3" ht="13">
      <c r="C578" s="3"/>
    </row>
    <row r="579" spans="3:3" ht="13">
      <c r="C579" s="3"/>
    </row>
    <row r="580" spans="3:3" ht="13">
      <c r="C580" s="3"/>
    </row>
    <row r="581" spans="3:3" ht="13">
      <c r="C581" s="3"/>
    </row>
    <row r="582" spans="3:3" ht="13">
      <c r="C582" s="3"/>
    </row>
    <row r="583" spans="3:3" ht="13">
      <c r="C583" s="3"/>
    </row>
    <row r="584" spans="3:3" ht="13">
      <c r="C584" s="3"/>
    </row>
    <row r="585" spans="3:3" ht="13">
      <c r="C585" s="3"/>
    </row>
    <row r="586" spans="3:3" ht="13">
      <c r="C586" s="3"/>
    </row>
    <row r="587" spans="3:3" ht="13">
      <c r="C587" s="3"/>
    </row>
    <row r="588" spans="3:3" ht="13">
      <c r="C588" s="3"/>
    </row>
    <row r="589" spans="3:3" ht="13">
      <c r="C589" s="3"/>
    </row>
    <row r="590" spans="3:3" ht="13">
      <c r="C590" s="3"/>
    </row>
    <row r="591" spans="3:3" ht="13">
      <c r="C591" s="3"/>
    </row>
    <row r="592" spans="3:3" ht="13">
      <c r="C592" s="3"/>
    </row>
    <row r="593" spans="3:3" ht="13">
      <c r="C593" s="3"/>
    </row>
    <row r="594" spans="3:3" ht="13">
      <c r="C594" s="3"/>
    </row>
    <row r="595" spans="3:3" ht="13">
      <c r="C595" s="3"/>
    </row>
    <row r="596" spans="3:3" ht="13">
      <c r="C596" s="3"/>
    </row>
    <row r="597" spans="3:3" ht="13">
      <c r="C597" s="3"/>
    </row>
    <row r="598" spans="3:3" ht="13">
      <c r="C598" s="3"/>
    </row>
    <row r="599" spans="3:3" ht="13">
      <c r="C599" s="3"/>
    </row>
    <row r="600" spans="3:3" ht="13">
      <c r="C600" s="3"/>
    </row>
    <row r="601" spans="3:3" ht="13">
      <c r="C601" s="3"/>
    </row>
    <row r="602" spans="3:3" ht="13">
      <c r="C602" s="3"/>
    </row>
    <row r="603" spans="3:3" ht="13">
      <c r="C603" s="3"/>
    </row>
    <row r="604" spans="3:3" ht="13">
      <c r="C604" s="3"/>
    </row>
    <row r="605" spans="3:3" ht="13">
      <c r="C605" s="3"/>
    </row>
    <row r="606" spans="3:3" ht="13">
      <c r="C606" s="3"/>
    </row>
    <row r="607" spans="3:3" ht="13">
      <c r="C607" s="3"/>
    </row>
    <row r="608" spans="3:3" ht="13">
      <c r="C608" s="3"/>
    </row>
    <row r="609" spans="3:3" ht="13">
      <c r="C609" s="3"/>
    </row>
    <row r="610" spans="3:3" ht="13">
      <c r="C610" s="3"/>
    </row>
    <row r="611" spans="3:3" ht="13">
      <c r="C611" s="3"/>
    </row>
    <row r="612" spans="3:3" ht="13">
      <c r="C612" s="3"/>
    </row>
    <row r="613" spans="3:3" ht="13">
      <c r="C613" s="3"/>
    </row>
    <row r="614" spans="3:3" ht="13">
      <c r="C614" s="3"/>
    </row>
    <row r="615" spans="3:3" ht="13">
      <c r="C615" s="3"/>
    </row>
    <row r="616" spans="3:3" ht="13">
      <c r="C616" s="3"/>
    </row>
    <row r="617" spans="3:3" ht="13">
      <c r="C617" s="3"/>
    </row>
    <row r="618" spans="3:3" ht="13">
      <c r="C618" s="3"/>
    </row>
    <row r="619" spans="3:3" ht="13">
      <c r="C619" s="3"/>
    </row>
    <row r="620" spans="3:3" ht="13">
      <c r="C620" s="3"/>
    </row>
    <row r="621" spans="3:3" ht="13">
      <c r="C621" s="3"/>
    </row>
    <row r="622" spans="3:3" ht="13">
      <c r="C622" s="3"/>
    </row>
    <row r="623" spans="3:3" ht="13">
      <c r="C623" s="3"/>
    </row>
    <row r="624" spans="3:3" ht="13">
      <c r="C624" s="3"/>
    </row>
    <row r="625" spans="3:3" ht="13">
      <c r="C625" s="3"/>
    </row>
    <row r="626" spans="3:3" ht="13">
      <c r="C626" s="3"/>
    </row>
    <row r="627" spans="3:3" ht="13">
      <c r="C627" s="3"/>
    </row>
    <row r="628" spans="3:3" ht="13">
      <c r="C628" s="3"/>
    </row>
    <row r="629" spans="3:3" ht="13">
      <c r="C629" s="3"/>
    </row>
    <row r="630" spans="3:3" ht="13">
      <c r="C630" s="3"/>
    </row>
    <row r="631" spans="3:3" ht="13">
      <c r="C631" s="3"/>
    </row>
    <row r="632" spans="3:3" ht="13">
      <c r="C632" s="3"/>
    </row>
    <row r="633" spans="3:3" ht="13">
      <c r="C633" s="3"/>
    </row>
    <row r="634" spans="3:3" ht="13">
      <c r="C634" s="3"/>
    </row>
    <row r="635" spans="3:3" ht="13">
      <c r="C635" s="3"/>
    </row>
    <row r="636" spans="3:3" ht="13">
      <c r="C636" s="3"/>
    </row>
    <row r="637" spans="3:3" ht="13">
      <c r="C637" s="3"/>
    </row>
    <row r="638" spans="3:3" ht="13">
      <c r="C638" s="3"/>
    </row>
    <row r="639" spans="3:3" ht="13">
      <c r="C639" s="3"/>
    </row>
    <row r="640" spans="3:3" ht="13">
      <c r="C640" s="3"/>
    </row>
    <row r="641" spans="3:3" ht="13">
      <c r="C641" s="3"/>
    </row>
    <row r="642" spans="3:3" ht="13">
      <c r="C642" s="3"/>
    </row>
    <row r="643" spans="3:3" ht="13">
      <c r="C643" s="3"/>
    </row>
    <row r="644" spans="3:3" ht="13">
      <c r="C644" s="3"/>
    </row>
    <row r="645" spans="3:3" ht="13">
      <c r="C645" s="3"/>
    </row>
    <row r="646" spans="3:3" ht="13">
      <c r="C646" s="3"/>
    </row>
    <row r="647" spans="3:3" ht="13">
      <c r="C647" s="3"/>
    </row>
    <row r="648" spans="3:3" ht="13">
      <c r="C648" s="3"/>
    </row>
    <row r="649" spans="3:3" ht="13">
      <c r="C649" s="3"/>
    </row>
    <row r="650" spans="3:3" ht="13">
      <c r="C650" s="3"/>
    </row>
    <row r="651" spans="3:3" ht="13">
      <c r="C651" s="3"/>
    </row>
    <row r="652" spans="3:3" ht="13">
      <c r="C652" s="3"/>
    </row>
    <row r="653" spans="3:3" ht="13">
      <c r="C653" s="3"/>
    </row>
    <row r="654" spans="3:3" ht="13">
      <c r="C654" s="3"/>
    </row>
    <row r="655" spans="3:3" ht="13">
      <c r="C655" s="3"/>
    </row>
    <row r="656" spans="3:3" ht="13">
      <c r="C656" s="3"/>
    </row>
    <row r="657" spans="3:3" ht="13">
      <c r="C657" s="3"/>
    </row>
    <row r="658" spans="3:3" ht="13">
      <c r="C658" s="3"/>
    </row>
    <row r="659" spans="3:3" ht="13">
      <c r="C659" s="3"/>
    </row>
    <row r="660" spans="3:3" ht="13">
      <c r="C660" s="3"/>
    </row>
    <row r="661" spans="3:3" ht="13">
      <c r="C661" s="3"/>
    </row>
    <row r="662" spans="3:3" ht="13">
      <c r="C662" s="3"/>
    </row>
    <row r="663" spans="3:3" ht="13">
      <c r="C663" s="3"/>
    </row>
    <row r="664" spans="3:3" ht="13">
      <c r="C664" s="3"/>
    </row>
    <row r="665" spans="3:3" ht="13">
      <c r="C665" s="3"/>
    </row>
    <row r="666" spans="3:3" ht="13">
      <c r="C666" s="3"/>
    </row>
    <row r="667" spans="3:3" ht="13">
      <c r="C667" s="3"/>
    </row>
    <row r="668" spans="3:3" ht="13">
      <c r="C668" s="3"/>
    </row>
    <row r="669" spans="3:3" ht="13">
      <c r="C669" s="3"/>
    </row>
    <row r="670" spans="3:3" ht="13">
      <c r="C670" s="3"/>
    </row>
    <row r="671" spans="3:3" ht="13">
      <c r="C671" s="3"/>
    </row>
    <row r="672" spans="3:3" ht="13">
      <c r="C672" s="3"/>
    </row>
    <row r="673" spans="3:3" ht="13">
      <c r="C673" s="3"/>
    </row>
    <row r="674" spans="3:3" ht="13">
      <c r="C674" s="3"/>
    </row>
    <row r="675" spans="3:3" ht="13">
      <c r="C675" s="3"/>
    </row>
    <row r="676" spans="3:3" ht="13">
      <c r="C676" s="3"/>
    </row>
    <row r="677" spans="3:3" ht="13">
      <c r="C677" s="3"/>
    </row>
    <row r="678" spans="3:3" ht="13">
      <c r="C678" s="3"/>
    </row>
    <row r="679" spans="3:3" ht="13">
      <c r="C679" s="3"/>
    </row>
    <row r="680" spans="3:3" ht="13">
      <c r="C680" s="3"/>
    </row>
    <row r="681" spans="3:3" ht="13">
      <c r="C681" s="3"/>
    </row>
    <row r="682" spans="3:3" ht="13">
      <c r="C682" s="3"/>
    </row>
    <row r="683" spans="3:3" ht="13">
      <c r="C683" s="3"/>
    </row>
    <row r="684" spans="3:3" ht="13">
      <c r="C684" s="3"/>
    </row>
    <row r="685" spans="3:3" ht="13">
      <c r="C685" s="3"/>
    </row>
    <row r="686" spans="3:3" ht="13">
      <c r="C686" s="3"/>
    </row>
    <row r="687" spans="3:3" ht="13">
      <c r="C687" s="3"/>
    </row>
    <row r="688" spans="3:3" ht="13">
      <c r="C688" s="3"/>
    </row>
    <row r="689" spans="3:3" ht="13">
      <c r="C689" s="3"/>
    </row>
    <row r="690" spans="3:3" ht="13">
      <c r="C690" s="3"/>
    </row>
    <row r="691" spans="3:3" ht="13">
      <c r="C691" s="3"/>
    </row>
    <row r="692" spans="3:3" ht="13">
      <c r="C692" s="3"/>
    </row>
    <row r="693" spans="3:3" ht="13">
      <c r="C693" s="3"/>
    </row>
    <row r="694" spans="3:3" ht="13">
      <c r="C694" s="3"/>
    </row>
    <row r="695" spans="3:3" ht="13">
      <c r="C695" s="3"/>
    </row>
    <row r="696" spans="3:3" ht="13">
      <c r="C696" s="3"/>
    </row>
    <row r="697" spans="3:3" ht="13">
      <c r="C697" s="3"/>
    </row>
    <row r="698" spans="3:3" ht="13">
      <c r="C698" s="3"/>
    </row>
    <row r="699" spans="3:3" ht="13">
      <c r="C699" s="3"/>
    </row>
    <row r="700" spans="3:3" ht="13">
      <c r="C700" s="3"/>
    </row>
    <row r="701" spans="3:3" ht="13">
      <c r="C701" s="3"/>
    </row>
    <row r="702" spans="3:3" ht="13">
      <c r="C702" s="3"/>
    </row>
    <row r="703" spans="3:3" ht="13">
      <c r="C703" s="3"/>
    </row>
    <row r="704" spans="3:3" ht="13">
      <c r="C704" s="3"/>
    </row>
    <row r="705" spans="3:3" ht="13">
      <c r="C705" s="3"/>
    </row>
    <row r="706" spans="3:3" ht="13">
      <c r="C706" s="3"/>
    </row>
    <row r="707" spans="3:3" ht="13">
      <c r="C707" s="3"/>
    </row>
    <row r="708" spans="3:3" ht="13">
      <c r="C708" s="3"/>
    </row>
    <row r="709" spans="3:3" ht="13">
      <c r="C709" s="3"/>
    </row>
    <row r="710" spans="3:3" ht="13">
      <c r="C710" s="3"/>
    </row>
    <row r="711" spans="3:3" ht="13">
      <c r="C711" s="3"/>
    </row>
    <row r="712" spans="3:3" ht="13">
      <c r="C712" s="3"/>
    </row>
    <row r="713" spans="3:3" ht="13">
      <c r="C713" s="3"/>
    </row>
    <row r="714" spans="3:3" ht="13">
      <c r="C714" s="3"/>
    </row>
    <row r="715" spans="3:3" ht="13">
      <c r="C715" s="3"/>
    </row>
    <row r="716" spans="3:3" ht="13">
      <c r="C716" s="3"/>
    </row>
    <row r="717" spans="3:3" ht="13">
      <c r="C717" s="3"/>
    </row>
    <row r="718" spans="3:3" ht="13">
      <c r="C718" s="3"/>
    </row>
    <row r="719" spans="3:3" ht="13">
      <c r="C719" s="3"/>
    </row>
    <row r="720" spans="3:3" ht="13">
      <c r="C720" s="3"/>
    </row>
    <row r="721" spans="3:3" ht="13">
      <c r="C721" s="3"/>
    </row>
    <row r="722" spans="3:3" ht="13">
      <c r="C722" s="3"/>
    </row>
    <row r="723" spans="3:3" ht="13">
      <c r="C723" s="3"/>
    </row>
    <row r="724" spans="3:3" ht="13">
      <c r="C724" s="3"/>
    </row>
    <row r="725" spans="3:3" ht="13">
      <c r="C725" s="3"/>
    </row>
    <row r="726" spans="3:3" ht="13">
      <c r="C726" s="3"/>
    </row>
    <row r="727" spans="3:3" ht="13">
      <c r="C727" s="3"/>
    </row>
    <row r="728" spans="3:3" ht="13">
      <c r="C728" s="3"/>
    </row>
    <row r="729" spans="3:3" ht="13">
      <c r="C729" s="3"/>
    </row>
    <row r="730" spans="3:3" ht="13">
      <c r="C730" s="3"/>
    </row>
    <row r="731" spans="3:3" ht="13">
      <c r="C731" s="3"/>
    </row>
    <row r="732" spans="3:3" ht="13">
      <c r="C732" s="3"/>
    </row>
    <row r="733" spans="3:3" ht="13">
      <c r="C733" s="3"/>
    </row>
    <row r="734" spans="3:3" ht="13">
      <c r="C734" s="3"/>
    </row>
    <row r="735" spans="3:3" ht="13">
      <c r="C735" s="3"/>
    </row>
    <row r="736" spans="3:3" ht="13">
      <c r="C736" s="3"/>
    </row>
    <row r="737" spans="3:3" ht="13">
      <c r="C737" s="3"/>
    </row>
    <row r="738" spans="3:3" ht="13">
      <c r="C738" s="3"/>
    </row>
    <row r="739" spans="3:3" ht="13">
      <c r="C739" s="3"/>
    </row>
    <row r="740" spans="3:3" ht="13">
      <c r="C740" s="3"/>
    </row>
    <row r="741" spans="3:3" ht="13">
      <c r="C741" s="3"/>
    </row>
    <row r="742" spans="3:3" ht="13">
      <c r="C742" s="3"/>
    </row>
    <row r="743" spans="3:3" ht="13">
      <c r="C743" s="3"/>
    </row>
    <row r="744" spans="3:3" ht="13">
      <c r="C744" s="3"/>
    </row>
    <row r="745" spans="3:3" ht="13">
      <c r="C745" s="3"/>
    </row>
    <row r="746" spans="3:3" ht="13">
      <c r="C746" s="3"/>
    </row>
    <row r="747" spans="3:3" ht="13">
      <c r="C747" s="3"/>
    </row>
    <row r="748" spans="3:3" ht="13">
      <c r="C748" s="3"/>
    </row>
    <row r="749" spans="3:3" ht="13">
      <c r="C749" s="3"/>
    </row>
    <row r="750" spans="3:3" ht="13">
      <c r="C750" s="3"/>
    </row>
    <row r="751" spans="3:3" ht="13">
      <c r="C751" s="3"/>
    </row>
    <row r="752" spans="3:3" ht="13">
      <c r="C752" s="3"/>
    </row>
    <row r="753" spans="3:3" ht="13">
      <c r="C753" s="3"/>
    </row>
    <row r="754" spans="3:3" ht="13">
      <c r="C754" s="3"/>
    </row>
    <row r="755" spans="3:3" ht="13">
      <c r="C755" s="3"/>
    </row>
    <row r="756" spans="3:3" ht="13">
      <c r="C756" s="3"/>
    </row>
    <row r="757" spans="3:3" ht="13">
      <c r="C757" s="3"/>
    </row>
    <row r="758" spans="3:3" ht="13">
      <c r="C758" s="3"/>
    </row>
    <row r="759" spans="3:3" ht="13">
      <c r="C759" s="3"/>
    </row>
    <row r="760" spans="3:3" ht="13">
      <c r="C760" s="3"/>
    </row>
    <row r="761" spans="3:3" ht="13">
      <c r="C761" s="3"/>
    </row>
    <row r="762" spans="3:3" ht="13">
      <c r="C762" s="3"/>
    </row>
    <row r="763" spans="3:3" ht="13">
      <c r="C763" s="3"/>
    </row>
    <row r="764" spans="3:3" ht="13">
      <c r="C764" s="3"/>
    </row>
    <row r="765" spans="3:3" ht="13">
      <c r="C765" s="3"/>
    </row>
    <row r="766" spans="3:3" ht="13">
      <c r="C766" s="3"/>
    </row>
    <row r="767" spans="3:3" ht="13">
      <c r="C767" s="3"/>
    </row>
    <row r="768" spans="3:3" ht="13">
      <c r="C768" s="3"/>
    </row>
    <row r="769" spans="3:3" ht="13">
      <c r="C769" s="3"/>
    </row>
    <row r="770" spans="3:3" ht="13">
      <c r="C770" s="3"/>
    </row>
    <row r="771" spans="3:3" ht="13">
      <c r="C771" s="3"/>
    </row>
    <row r="772" spans="3:3" ht="13">
      <c r="C772" s="3"/>
    </row>
    <row r="773" spans="3:3" ht="13">
      <c r="C773" s="3"/>
    </row>
    <row r="774" spans="3:3" ht="13">
      <c r="C774" s="3"/>
    </row>
    <row r="775" spans="3:3" ht="13">
      <c r="C775" s="3"/>
    </row>
    <row r="776" spans="3:3" ht="13">
      <c r="C776" s="3"/>
    </row>
    <row r="777" spans="3:3" ht="13">
      <c r="C777" s="3"/>
    </row>
    <row r="778" spans="3:3" ht="13">
      <c r="C778" s="3"/>
    </row>
    <row r="779" spans="3:3" ht="13">
      <c r="C779" s="3"/>
    </row>
    <row r="780" spans="3:3" ht="13">
      <c r="C780" s="3"/>
    </row>
    <row r="781" spans="3:3" ht="13">
      <c r="C781" s="3"/>
    </row>
    <row r="782" spans="3:3" ht="13">
      <c r="C782" s="3"/>
    </row>
    <row r="783" spans="3:3" ht="13">
      <c r="C783" s="3"/>
    </row>
    <row r="784" spans="3:3" ht="13">
      <c r="C784" s="3"/>
    </row>
    <row r="785" spans="3:3" ht="13">
      <c r="C785" s="3"/>
    </row>
    <row r="786" spans="3:3" ht="13">
      <c r="C786" s="3"/>
    </row>
    <row r="787" spans="3:3" ht="13">
      <c r="C787" s="3"/>
    </row>
    <row r="788" spans="3:3" ht="13">
      <c r="C788" s="3"/>
    </row>
    <row r="789" spans="3:3" ht="13">
      <c r="C789" s="3"/>
    </row>
    <row r="790" spans="3:3" ht="13">
      <c r="C790" s="3"/>
    </row>
    <row r="791" spans="3:3" ht="13">
      <c r="C791" s="3"/>
    </row>
    <row r="792" spans="3:3" ht="13">
      <c r="C792" s="3"/>
    </row>
    <row r="793" spans="3:3" ht="13">
      <c r="C793" s="3"/>
    </row>
    <row r="794" spans="3:3" ht="13">
      <c r="C794" s="3"/>
    </row>
    <row r="795" spans="3:3" ht="13">
      <c r="C795" s="3"/>
    </row>
    <row r="796" spans="3:3" ht="13">
      <c r="C796" s="3"/>
    </row>
    <row r="797" spans="3:3" ht="13">
      <c r="C797" s="3"/>
    </row>
    <row r="798" spans="3:3" ht="13">
      <c r="C798" s="3"/>
    </row>
    <row r="799" spans="3:3" ht="13">
      <c r="C799" s="3"/>
    </row>
    <row r="800" spans="3:3" ht="13">
      <c r="C800" s="3"/>
    </row>
    <row r="801" spans="3:3" ht="13">
      <c r="C801" s="3"/>
    </row>
    <row r="802" spans="3:3" ht="13">
      <c r="C802" s="3"/>
    </row>
    <row r="803" spans="3:3" ht="13">
      <c r="C803" s="3"/>
    </row>
    <row r="804" spans="3:3" ht="13">
      <c r="C804" s="3"/>
    </row>
    <row r="805" spans="3:3" ht="13">
      <c r="C805" s="3"/>
    </row>
    <row r="806" spans="3:3" ht="13">
      <c r="C806" s="3"/>
    </row>
    <row r="807" spans="3:3" ht="13">
      <c r="C807" s="3"/>
    </row>
    <row r="808" spans="3:3" ht="13">
      <c r="C808" s="3"/>
    </row>
    <row r="809" spans="3:3" ht="13">
      <c r="C809" s="3"/>
    </row>
    <row r="810" spans="3:3" ht="13">
      <c r="C810" s="3"/>
    </row>
    <row r="811" spans="3:3" ht="13">
      <c r="C811" s="3"/>
    </row>
    <row r="812" spans="3:3" ht="13">
      <c r="C812" s="3"/>
    </row>
    <row r="813" spans="3:3" ht="13">
      <c r="C813" s="3"/>
    </row>
    <row r="814" spans="3:3" ht="13">
      <c r="C814" s="3"/>
    </row>
    <row r="815" spans="3:3" ht="13">
      <c r="C815" s="3"/>
    </row>
    <row r="816" spans="3:3" ht="13">
      <c r="C816" s="3"/>
    </row>
    <row r="817" spans="3:3" ht="13">
      <c r="C817" s="3"/>
    </row>
    <row r="818" spans="3:3" ht="13">
      <c r="C818" s="3"/>
    </row>
    <row r="819" spans="3:3" ht="13">
      <c r="C819" s="3"/>
    </row>
    <row r="820" spans="3:3" ht="13">
      <c r="C820" s="3"/>
    </row>
    <row r="821" spans="3:3" ht="13">
      <c r="C821" s="3"/>
    </row>
    <row r="822" spans="3:3" ht="13">
      <c r="C822" s="3"/>
    </row>
    <row r="823" spans="3:3" ht="13">
      <c r="C823" s="3"/>
    </row>
    <row r="824" spans="3:3" ht="13">
      <c r="C824" s="3"/>
    </row>
    <row r="825" spans="3:3" ht="13">
      <c r="C825" s="3"/>
    </row>
    <row r="826" spans="3:3" ht="13">
      <c r="C826" s="3"/>
    </row>
    <row r="827" spans="3:3" ht="13">
      <c r="C827" s="3"/>
    </row>
    <row r="828" spans="3:3" ht="13">
      <c r="C828" s="3"/>
    </row>
    <row r="829" spans="3:3" ht="13">
      <c r="C829" s="3"/>
    </row>
    <row r="830" spans="3:3" ht="13">
      <c r="C830" s="3"/>
    </row>
    <row r="831" spans="3:3" ht="13">
      <c r="C831" s="3"/>
    </row>
    <row r="832" spans="3:3" ht="13">
      <c r="C832" s="3"/>
    </row>
    <row r="833" spans="3:3" ht="13">
      <c r="C833" s="3"/>
    </row>
    <row r="834" spans="3:3" ht="13">
      <c r="C834" s="3"/>
    </row>
    <row r="835" spans="3:3" ht="13">
      <c r="C835" s="3"/>
    </row>
    <row r="836" spans="3:3" ht="13">
      <c r="C836" s="3"/>
    </row>
    <row r="837" spans="3:3" ht="13">
      <c r="C837" s="3"/>
    </row>
    <row r="838" spans="3:3" ht="13">
      <c r="C838" s="3"/>
    </row>
    <row r="839" spans="3:3" ht="13">
      <c r="C839" s="3"/>
    </row>
    <row r="840" spans="3:3" ht="13">
      <c r="C840" s="3"/>
    </row>
    <row r="841" spans="3:3" ht="13">
      <c r="C841" s="3"/>
    </row>
    <row r="842" spans="3:3" ht="13">
      <c r="C842" s="3"/>
    </row>
    <row r="843" spans="3:3" ht="13">
      <c r="C843" s="3"/>
    </row>
    <row r="844" spans="3:3" ht="13">
      <c r="C844" s="3"/>
    </row>
    <row r="845" spans="3:3" ht="13">
      <c r="C845" s="3"/>
    </row>
    <row r="846" spans="3:3" ht="13">
      <c r="C846" s="3"/>
    </row>
    <row r="847" spans="3:3" ht="13">
      <c r="C847" s="3"/>
    </row>
    <row r="848" spans="3:3" ht="13">
      <c r="C848" s="3"/>
    </row>
    <row r="849" spans="3:3" ht="13">
      <c r="C849" s="3"/>
    </row>
    <row r="850" spans="3:3" ht="13">
      <c r="C850" s="3"/>
    </row>
    <row r="851" spans="3:3" ht="13">
      <c r="C851" s="3"/>
    </row>
    <row r="852" spans="3:3" ht="13">
      <c r="C852" s="3"/>
    </row>
    <row r="853" spans="3:3" ht="13">
      <c r="C853" s="3"/>
    </row>
    <row r="854" spans="3:3" ht="13">
      <c r="C854" s="3"/>
    </row>
    <row r="855" spans="3:3" ht="13">
      <c r="C855" s="3"/>
    </row>
    <row r="856" spans="3:3" ht="13">
      <c r="C856" s="3"/>
    </row>
    <row r="857" spans="3:3" ht="13">
      <c r="C857" s="3"/>
    </row>
    <row r="858" spans="3:3" ht="13">
      <c r="C858" s="3"/>
    </row>
    <row r="859" spans="3:3" ht="13">
      <c r="C859" s="3"/>
    </row>
    <row r="860" spans="3:3" ht="13">
      <c r="C860" s="3"/>
    </row>
    <row r="861" spans="3:3" ht="13">
      <c r="C861" s="3"/>
    </row>
    <row r="862" spans="3:3" ht="13">
      <c r="C862" s="3"/>
    </row>
    <row r="863" spans="3:3" ht="13">
      <c r="C863" s="3"/>
    </row>
    <row r="864" spans="3:3" ht="13">
      <c r="C864" s="3"/>
    </row>
    <row r="865" spans="3:3" ht="13">
      <c r="C865" s="3"/>
    </row>
    <row r="866" spans="3:3" ht="13">
      <c r="C866" s="3"/>
    </row>
    <row r="867" spans="3:3" ht="13">
      <c r="C867" s="3"/>
    </row>
    <row r="868" spans="3:3" ht="13">
      <c r="C868" s="3"/>
    </row>
    <row r="869" spans="3:3" ht="13">
      <c r="C869" s="3"/>
    </row>
    <row r="870" spans="3:3" ht="13">
      <c r="C870" s="3"/>
    </row>
    <row r="871" spans="3:3" ht="13">
      <c r="C871" s="3"/>
    </row>
    <row r="872" spans="3:3" ht="13">
      <c r="C872" s="3"/>
    </row>
    <row r="873" spans="3:3" ht="13">
      <c r="C873" s="3"/>
    </row>
    <row r="874" spans="3:3" ht="13">
      <c r="C874" s="3"/>
    </row>
    <row r="875" spans="3:3" ht="13">
      <c r="C875" s="3"/>
    </row>
    <row r="876" spans="3:3" ht="13">
      <c r="C876" s="3"/>
    </row>
    <row r="877" spans="3:3" ht="13">
      <c r="C877" s="3"/>
    </row>
    <row r="878" spans="3:3" ht="13">
      <c r="C878" s="3"/>
    </row>
    <row r="879" spans="3:3" ht="13">
      <c r="C879" s="3"/>
    </row>
    <row r="880" spans="3:3" ht="13">
      <c r="C880" s="3"/>
    </row>
    <row r="881" spans="3:3" ht="13">
      <c r="C881" s="3"/>
    </row>
    <row r="882" spans="3:3" ht="13">
      <c r="C882" s="3"/>
    </row>
    <row r="883" spans="3:3" ht="13">
      <c r="C883" s="3"/>
    </row>
    <row r="884" spans="3:3" ht="13">
      <c r="C884" s="3"/>
    </row>
    <row r="885" spans="3:3" ht="13">
      <c r="C885" s="3"/>
    </row>
    <row r="886" spans="3:3" ht="13">
      <c r="C886" s="3"/>
    </row>
    <row r="887" spans="3:3" ht="13">
      <c r="C887" s="3"/>
    </row>
    <row r="888" spans="3:3" ht="13">
      <c r="C888" s="3"/>
    </row>
    <row r="889" spans="3:3" ht="13">
      <c r="C889" s="3"/>
    </row>
    <row r="890" spans="3:3" ht="13">
      <c r="C890" s="3"/>
    </row>
    <row r="891" spans="3:3" ht="13">
      <c r="C891" s="3"/>
    </row>
    <row r="892" spans="3:3" ht="13">
      <c r="C892" s="3"/>
    </row>
    <row r="893" spans="3:3" ht="13">
      <c r="C893" s="3"/>
    </row>
    <row r="894" spans="3:3" ht="13">
      <c r="C894" s="3"/>
    </row>
    <row r="895" spans="3:3" ht="13">
      <c r="C895" s="3"/>
    </row>
    <row r="896" spans="3:3" ht="13">
      <c r="C896" s="3"/>
    </row>
    <row r="897" spans="3:3" ht="13">
      <c r="C897" s="3"/>
    </row>
    <row r="898" spans="3:3" ht="13">
      <c r="C898" s="3"/>
    </row>
    <row r="899" spans="3:3" ht="13">
      <c r="C899" s="3"/>
    </row>
    <row r="900" spans="3:3" ht="13">
      <c r="C900" s="3"/>
    </row>
    <row r="901" spans="3:3" ht="13">
      <c r="C901" s="3"/>
    </row>
    <row r="902" spans="3:3" ht="13">
      <c r="C902" s="3"/>
    </row>
    <row r="903" spans="3:3" ht="13">
      <c r="C903" s="3"/>
    </row>
    <row r="904" spans="3:3" ht="13">
      <c r="C904" s="3"/>
    </row>
    <row r="905" spans="3:3" ht="13">
      <c r="C905" s="3"/>
    </row>
    <row r="906" spans="3:3" ht="13">
      <c r="C906" s="3"/>
    </row>
    <row r="907" spans="3:3" ht="13">
      <c r="C907" s="3"/>
    </row>
    <row r="908" spans="3:3" ht="13">
      <c r="C908" s="3"/>
    </row>
    <row r="909" spans="3:3" ht="13">
      <c r="C909" s="3"/>
    </row>
    <row r="910" spans="3:3" ht="13">
      <c r="C910" s="3"/>
    </row>
    <row r="911" spans="3:3" ht="13">
      <c r="C911" s="3"/>
    </row>
    <row r="912" spans="3:3" ht="13">
      <c r="C912" s="3"/>
    </row>
    <row r="913" spans="3:3" ht="13">
      <c r="C913" s="3"/>
    </row>
    <row r="914" spans="3:3" ht="13">
      <c r="C914" s="3"/>
    </row>
    <row r="915" spans="3:3" ht="13">
      <c r="C915" s="3"/>
    </row>
    <row r="916" spans="3:3" ht="13">
      <c r="C916" s="3"/>
    </row>
    <row r="917" spans="3:3" ht="13">
      <c r="C917" s="3"/>
    </row>
    <row r="918" spans="3:3" ht="13">
      <c r="C918" s="3"/>
    </row>
    <row r="919" spans="3:3" ht="13">
      <c r="C919" s="3"/>
    </row>
    <row r="920" spans="3:3" ht="13">
      <c r="C920" s="3"/>
    </row>
    <row r="921" spans="3:3" ht="13">
      <c r="C921" s="3"/>
    </row>
    <row r="922" spans="3:3" ht="13">
      <c r="C922" s="3"/>
    </row>
    <row r="923" spans="3:3" ht="13">
      <c r="C923" s="3"/>
    </row>
    <row r="924" spans="3:3" ht="13">
      <c r="C924" s="3"/>
    </row>
    <row r="925" spans="3:3" ht="13">
      <c r="C925" s="3"/>
    </row>
    <row r="926" spans="3:3" ht="13">
      <c r="C926" s="3"/>
    </row>
    <row r="927" spans="3:3" ht="13">
      <c r="C927" s="3"/>
    </row>
    <row r="928" spans="3:3" ht="13">
      <c r="C928" s="3"/>
    </row>
    <row r="929" spans="3:3" ht="13">
      <c r="C929" s="3"/>
    </row>
    <row r="930" spans="3:3" ht="13">
      <c r="C930" s="3"/>
    </row>
    <row r="931" spans="3:3" ht="13">
      <c r="C931" s="3"/>
    </row>
    <row r="932" spans="3:3" ht="13">
      <c r="C932" s="3"/>
    </row>
    <row r="933" spans="3:3" ht="13">
      <c r="C933" s="3"/>
    </row>
    <row r="934" spans="3:3" ht="13">
      <c r="C934" s="3"/>
    </row>
    <row r="935" spans="3:3" ht="13">
      <c r="C935" s="3"/>
    </row>
    <row r="936" spans="3:3" ht="13">
      <c r="C936" s="3"/>
    </row>
    <row r="937" spans="3:3" ht="13">
      <c r="C937" s="3"/>
    </row>
    <row r="938" spans="3:3" ht="13">
      <c r="C938" s="3"/>
    </row>
    <row r="939" spans="3:3" ht="13">
      <c r="C939" s="3"/>
    </row>
    <row r="940" spans="3:3" ht="13">
      <c r="C940" s="3"/>
    </row>
    <row r="941" spans="3:3" ht="13">
      <c r="C941" s="3"/>
    </row>
    <row r="942" spans="3:3" ht="13">
      <c r="C942" s="3"/>
    </row>
    <row r="943" spans="3:3" ht="13">
      <c r="C943" s="3"/>
    </row>
    <row r="944" spans="3:3" ht="13">
      <c r="C944" s="3"/>
    </row>
    <row r="945" spans="3:3" ht="13">
      <c r="C945" s="3"/>
    </row>
    <row r="946" spans="3:3" ht="13">
      <c r="C946" s="3"/>
    </row>
    <row r="947" spans="3:3" ht="13">
      <c r="C947" s="3"/>
    </row>
    <row r="948" spans="3:3" ht="13">
      <c r="C948" s="3"/>
    </row>
    <row r="949" spans="3:3" ht="13">
      <c r="C949" s="3"/>
    </row>
    <row r="950" spans="3:3" ht="13">
      <c r="C950" s="3"/>
    </row>
    <row r="951" spans="3:3" ht="13">
      <c r="C951" s="3"/>
    </row>
    <row r="952" spans="3:3" ht="13">
      <c r="C952" s="3"/>
    </row>
    <row r="953" spans="3:3" ht="13">
      <c r="C953" s="3"/>
    </row>
    <row r="954" spans="3:3" ht="13">
      <c r="C954" s="3"/>
    </row>
    <row r="955" spans="3:3" ht="13">
      <c r="C955" s="3"/>
    </row>
    <row r="956" spans="3:3" ht="13">
      <c r="C956" s="3"/>
    </row>
    <row r="957" spans="3:3" ht="13">
      <c r="C957" s="3"/>
    </row>
    <row r="958" spans="3:3" ht="13">
      <c r="C958" s="3"/>
    </row>
    <row r="959" spans="3:3" ht="13">
      <c r="C959" s="3"/>
    </row>
    <row r="960" spans="3:3" ht="13">
      <c r="C960" s="3"/>
    </row>
    <row r="961" spans="3:3" ht="13">
      <c r="C961" s="3"/>
    </row>
    <row r="962" spans="3:3" ht="13">
      <c r="C962" s="3"/>
    </row>
    <row r="963" spans="3:3" ht="13">
      <c r="C963" s="3"/>
    </row>
    <row r="964" spans="3:3" ht="13">
      <c r="C964" s="3"/>
    </row>
    <row r="965" spans="3:3" ht="13">
      <c r="C965" s="3"/>
    </row>
    <row r="966" spans="3:3" ht="13">
      <c r="C966" s="3"/>
    </row>
    <row r="967" spans="3:3" ht="13">
      <c r="C967" s="3"/>
    </row>
    <row r="968" spans="3:3" ht="13">
      <c r="C968" s="3"/>
    </row>
    <row r="969" spans="3:3" ht="13">
      <c r="C969" s="3"/>
    </row>
    <row r="970" spans="3:3" ht="13">
      <c r="C970" s="3"/>
    </row>
    <row r="971" spans="3:3" ht="13">
      <c r="C971" s="3"/>
    </row>
    <row r="972" spans="3:3" ht="13">
      <c r="C972" s="3"/>
    </row>
    <row r="973" spans="3:3" ht="13">
      <c r="C973" s="3"/>
    </row>
    <row r="974" spans="3:3" ht="13">
      <c r="C974" s="3"/>
    </row>
    <row r="975" spans="3:3" ht="13">
      <c r="C975" s="3"/>
    </row>
    <row r="976" spans="3:3" ht="13">
      <c r="C976" s="3"/>
    </row>
    <row r="977" spans="3:3" ht="13">
      <c r="C977" s="3"/>
    </row>
    <row r="978" spans="3:3" ht="13">
      <c r="C978" s="3"/>
    </row>
    <row r="979" spans="3:3" ht="13">
      <c r="C979" s="3"/>
    </row>
    <row r="980" spans="3:3" ht="13">
      <c r="C980" s="3"/>
    </row>
    <row r="981" spans="3:3" ht="13">
      <c r="C981" s="3"/>
    </row>
    <row r="982" spans="3:3" ht="13">
      <c r="C982" s="3"/>
    </row>
    <row r="983" spans="3:3" ht="13">
      <c r="C983" s="3"/>
    </row>
    <row r="984" spans="3:3" ht="13">
      <c r="C984" s="3"/>
    </row>
    <row r="985" spans="3:3" ht="13">
      <c r="C985" s="3"/>
    </row>
    <row r="986" spans="3:3" ht="13">
      <c r="C986" s="3"/>
    </row>
    <row r="987" spans="3:3" ht="13">
      <c r="C987" s="3"/>
    </row>
    <row r="988" spans="3:3" ht="13">
      <c r="C988" s="3"/>
    </row>
    <row r="989" spans="3:3" ht="13">
      <c r="C989" s="3"/>
    </row>
    <row r="990" spans="3:3" ht="13">
      <c r="C990" s="3"/>
    </row>
    <row r="991" spans="3:3" ht="13">
      <c r="C991" s="3"/>
    </row>
    <row r="992" spans="3:3" ht="13">
      <c r="C992" s="3"/>
    </row>
    <row r="993" spans="3:3" ht="13">
      <c r="C993" s="3"/>
    </row>
    <row r="994" spans="3:3" ht="13">
      <c r="C994" s="3"/>
    </row>
    <row r="995" spans="3:3" ht="13">
      <c r="C995" s="3"/>
    </row>
    <row r="996" spans="3:3" ht="13">
      <c r="C996" s="3"/>
    </row>
    <row r="997" spans="3:3" ht="13">
      <c r="C997" s="3"/>
    </row>
    <row r="998" spans="3:3" ht="13">
      <c r="C998" s="3"/>
    </row>
    <row r="999" spans="3:3" ht="13">
      <c r="C999" s="3"/>
    </row>
    <row r="1000" spans="3:3" ht="13">
      <c r="C1000" s="3"/>
    </row>
    <row r="1001" spans="3:3" ht="13">
      <c r="C1001" s="3"/>
    </row>
    <row r="1002" spans="3:3" ht="13">
      <c r="C1002" s="3"/>
    </row>
    <row r="1003" spans="3:3" ht="13">
      <c r="C1003" s="3"/>
    </row>
    <row r="1004" spans="3:3" ht="13">
      <c r="C1004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  <outlinePr summaryBelow="0" summaryRight="0"/>
  </sheetPr>
  <dimension ref="A1:K335"/>
  <sheetViews>
    <sheetView workbookViewId="0"/>
  </sheetViews>
  <sheetFormatPr baseColWidth="10" defaultColWidth="14.5" defaultRowHeight="15.75" customHeight="1"/>
  <sheetData>
    <row r="1" spans="1:2" ht="14">
      <c r="A1" s="9" t="s">
        <v>195</v>
      </c>
    </row>
    <row r="2" spans="1:2" ht="15">
      <c r="A2" s="10"/>
    </row>
    <row r="3" spans="1:2" ht="13">
      <c r="A3" s="7" t="s">
        <v>197</v>
      </c>
    </row>
    <row r="4" spans="1:2" ht="15">
      <c r="A4" s="10">
        <f ca="1">IFERROR(__xludf.DUMMYFUNCTION("query('Converted Data'!BG4:BG327,""select*"")"),3)</f>
        <v>3</v>
      </c>
      <c r="B4" s="10">
        <f ca="1">IFERROR(__xludf.DUMMYFUNCTION("query('Converted Data'!BH4:BH327,""select*"")"),3)</f>
        <v>3</v>
      </c>
    </row>
    <row r="5" spans="1:2" ht="13">
      <c r="A5" s="1">
        <f ca="1">IFERROR(__xludf.DUMMYFUNCTION("""COMPUTED_VALUE"""),1)</f>
        <v>1</v>
      </c>
      <c r="B5" s="1">
        <f ca="1">IFERROR(__xludf.DUMMYFUNCTION("""COMPUTED_VALUE"""),3)</f>
        <v>3</v>
      </c>
    </row>
    <row r="6" spans="1:2" ht="13">
      <c r="A6" s="1" t="str">
        <f ca="1">IFERROR(__xludf.DUMMYFUNCTION("""COMPUTED_VALUE"""),"")</f>
        <v/>
      </c>
      <c r="B6" s="1">
        <f ca="1">IFERROR(__xludf.DUMMYFUNCTION("""COMPUTED_VALUE"""),2)</f>
        <v>2</v>
      </c>
    </row>
    <row r="7" spans="1:2" ht="13">
      <c r="A7" s="1">
        <f ca="1">IFERROR(__xludf.DUMMYFUNCTION("""COMPUTED_VALUE"""),3)</f>
        <v>3</v>
      </c>
      <c r="B7" s="1">
        <f ca="1">IFERROR(__xludf.DUMMYFUNCTION("""COMPUTED_VALUE"""),4)</f>
        <v>4</v>
      </c>
    </row>
    <row r="8" spans="1:2" ht="13">
      <c r="A8" s="1">
        <f ca="1">IFERROR(__xludf.DUMMYFUNCTION("""COMPUTED_VALUE"""),2)</f>
        <v>2</v>
      </c>
      <c r="B8" s="1">
        <f ca="1">IFERROR(__xludf.DUMMYFUNCTION("""COMPUTED_VALUE"""),2)</f>
        <v>2</v>
      </c>
    </row>
    <row r="9" spans="1:2" ht="13">
      <c r="A9" s="1">
        <f ca="1">IFERROR(__xludf.DUMMYFUNCTION("""COMPUTED_VALUE"""),3)</f>
        <v>3</v>
      </c>
      <c r="B9" s="1">
        <f ca="1">IFERROR(__xludf.DUMMYFUNCTION("""COMPUTED_VALUE"""),5)</f>
        <v>5</v>
      </c>
    </row>
    <row r="10" spans="1:2" ht="13" hidden="1">
      <c r="A10" s="1" t="str">
        <f ca="1">IFERROR(__xludf.DUMMYFUNCTION("""COMPUTED_VALUE"""),"")</f>
        <v/>
      </c>
      <c r="B10" s="1">
        <f ca="1">IFERROR(__xludf.DUMMYFUNCTION("""COMPUTED_VALUE"""),2)</f>
        <v>2</v>
      </c>
    </row>
    <row r="11" spans="1:2" ht="13" hidden="1">
      <c r="A11" s="1">
        <f ca="1">IFERROR(__xludf.DUMMYFUNCTION("""COMPUTED_VALUE"""),4)</f>
        <v>4</v>
      </c>
      <c r="B11" s="1">
        <f ca="1">IFERROR(__xludf.DUMMYFUNCTION("""COMPUTED_VALUE"""),3)</f>
        <v>3</v>
      </c>
    </row>
    <row r="12" spans="1:2" ht="13" hidden="1">
      <c r="A12" s="1">
        <f ca="1">IFERROR(__xludf.DUMMYFUNCTION("""COMPUTED_VALUE"""),4)</f>
        <v>4</v>
      </c>
      <c r="B12" s="1">
        <f ca="1">IFERROR(__xludf.DUMMYFUNCTION("""COMPUTED_VALUE"""),4)</f>
        <v>4</v>
      </c>
    </row>
    <row r="13" spans="1:2" ht="13" hidden="1">
      <c r="A13" s="1">
        <f ca="1">IFERROR(__xludf.DUMMYFUNCTION("""COMPUTED_VALUE"""),2)</f>
        <v>2</v>
      </c>
      <c r="B13" s="1">
        <f ca="1">IFERROR(__xludf.DUMMYFUNCTION("""COMPUTED_VALUE"""),2)</f>
        <v>2</v>
      </c>
    </row>
    <row r="14" spans="1:2" ht="13" hidden="1">
      <c r="A14" s="1" t="str">
        <f ca="1">IFERROR(__xludf.DUMMYFUNCTION("""COMPUTED_VALUE"""),"")</f>
        <v/>
      </c>
      <c r="B14" s="1">
        <f ca="1">IFERROR(__xludf.DUMMYFUNCTION("""COMPUTED_VALUE"""),4)</f>
        <v>4</v>
      </c>
    </row>
    <row r="15" spans="1:2" ht="13" hidden="1">
      <c r="A15" s="1">
        <f ca="1">IFERROR(__xludf.DUMMYFUNCTION("""COMPUTED_VALUE"""),2)</f>
        <v>2</v>
      </c>
      <c r="B15" s="1">
        <f ca="1">IFERROR(__xludf.DUMMYFUNCTION("""COMPUTED_VALUE"""),2)</f>
        <v>2</v>
      </c>
    </row>
    <row r="16" spans="1:2" ht="13" hidden="1">
      <c r="A16" s="1">
        <f ca="1">IFERROR(__xludf.DUMMYFUNCTION("""COMPUTED_VALUE"""),3)</f>
        <v>3</v>
      </c>
      <c r="B16" s="1">
        <f ca="1">IFERROR(__xludf.DUMMYFUNCTION("""COMPUTED_VALUE"""),3)</f>
        <v>3</v>
      </c>
    </row>
    <row r="17" spans="1:2" ht="13" hidden="1">
      <c r="A17" s="1">
        <f ca="1">IFERROR(__xludf.DUMMYFUNCTION("""COMPUTED_VALUE"""),3)</f>
        <v>3</v>
      </c>
      <c r="B17" s="1">
        <f ca="1">IFERROR(__xludf.DUMMYFUNCTION("""COMPUTED_VALUE"""),4)</f>
        <v>4</v>
      </c>
    </row>
    <row r="18" spans="1:2" ht="13" hidden="1">
      <c r="A18" s="1">
        <f ca="1">IFERROR(__xludf.DUMMYFUNCTION("""COMPUTED_VALUE"""),2)</f>
        <v>2</v>
      </c>
      <c r="B18" s="1">
        <f ca="1">IFERROR(__xludf.DUMMYFUNCTION("""COMPUTED_VALUE"""),3)</f>
        <v>3</v>
      </c>
    </row>
    <row r="19" spans="1:2" ht="13" hidden="1">
      <c r="A19" s="1">
        <f ca="1">IFERROR(__xludf.DUMMYFUNCTION("""COMPUTED_VALUE"""),2)</f>
        <v>2</v>
      </c>
      <c r="B19" s="1">
        <f ca="1">IFERROR(__xludf.DUMMYFUNCTION("""COMPUTED_VALUE"""),3)</f>
        <v>3</v>
      </c>
    </row>
    <row r="20" spans="1:2" ht="13" hidden="1">
      <c r="A20" s="1">
        <f ca="1">IFERROR(__xludf.DUMMYFUNCTION("""COMPUTED_VALUE"""),4)</f>
        <v>4</v>
      </c>
      <c r="B20" s="1">
        <f ca="1">IFERROR(__xludf.DUMMYFUNCTION("""COMPUTED_VALUE"""),4)</f>
        <v>4</v>
      </c>
    </row>
    <row r="21" spans="1:2" ht="13" hidden="1">
      <c r="A21" s="1">
        <f ca="1">IFERROR(__xludf.DUMMYFUNCTION("""COMPUTED_VALUE"""),2)</f>
        <v>2</v>
      </c>
      <c r="B21" s="1">
        <f ca="1">IFERROR(__xludf.DUMMYFUNCTION("""COMPUTED_VALUE"""),2)</f>
        <v>2</v>
      </c>
    </row>
    <row r="22" spans="1:2" ht="13" hidden="1">
      <c r="A22" s="1">
        <f ca="1">IFERROR(__xludf.DUMMYFUNCTION("""COMPUTED_VALUE"""),1)</f>
        <v>1</v>
      </c>
      <c r="B22" s="1">
        <f ca="1">IFERROR(__xludf.DUMMYFUNCTION("""COMPUTED_VALUE"""),1)</f>
        <v>1</v>
      </c>
    </row>
    <row r="23" spans="1:2" ht="13" hidden="1">
      <c r="A23" s="1">
        <f ca="1">IFERROR(__xludf.DUMMYFUNCTION("""COMPUTED_VALUE"""),2)</f>
        <v>2</v>
      </c>
      <c r="B23" s="1">
        <f ca="1">IFERROR(__xludf.DUMMYFUNCTION("""COMPUTED_VALUE"""),2)</f>
        <v>2</v>
      </c>
    </row>
    <row r="24" spans="1:2" ht="13" hidden="1">
      <c r="A24" s="1" t="str">
        <f ca="1">IFERROR(__xludf.DUMMYFUNCTION("""COMPUTED_VALUE"""),"")</f>
        <v/>
      </c>
      <c r="B24" s="1">
        <f ca="1">IFERROR(__xludf.DUMMYFUNCTION("""COMPUTED_VALUE"""),4)</f>
        <v>4</v>
      </c>
    </row>
    <row r="25" spans="1:2" ht="13" hidden="1">
      <c r="A25" s="1">
        <f ca="1">IFERROR(__xludf.DUMMYFUNCTION("""COMPUTED_VALUE"""),2)</f>
        <v>2</v>
      </c>
      <c r="B25" s="1">
        <f ca="1">IFERROR(__xludf.DUMMYFUNCTION("""COMPUTED_VALUE"""),2)</f>
        <v>2</v>
      </c>
    </row>
    <row r="26" spans="1:2" ht="13" hidden="1">
      <c r="A26" s="1">
        <f ca="1">IFERROR(__xludf.DUMMYFUNCTION("""COMPUTED_VALUE"""),1)</f>
        <v>1</v>
      </c>
      <c r="B26" s="1">
        <f ca="1">IFERROR(__xludf.DUMMYFUNCTION("""COMPUTED_VALUE"""),2)</f>
        <v>2</v>
      </c>
    </row>
    <row r="27" spans="1:2" ht="13" hidden="1">
      <c r="A27" s="1" t="str">
        <f ca="1">IFERROR(__xludf.DUMMYFUNCTION("""COMPUTED_VALUE"""),"")</f>
        <v/>
      </c>
      <c r="B27" s="1">
        <f ca="1">IFERROR(__xludf.DUMMYFUNCTION("""COMPUTED_VALUE"""),1)</f>
        <v>1</v>
      </c>
    </row>
    <row r="28" spans="1:2" ht="13" hidden="1">
      <c r="A28" s="1">
        <f ca="1">IFERROR(__xludf.DUMMYFUNCTION("""COMPUTED_VALUE"""),1)</f>
        <v>1</v>
      </c>
      <c r="B28" s="1">
        <f ca="1">IFERROR(__xludf.DUMMYFUNCTION("""COMPUTED_VALUE"""),4)</f>
        <v>4</v>
      </c>
    </row>
    <row r="29" spans="1:2" ht="13" hidden="1">
      <c r="A29" s="1">
        <f ca="1">IFERROR(__xludf.DUMMYFUNCTION("""COMPUTED_VALUE"""),3)</f>
        <v>3</v>
      </c>
      <c r="B29" s="1">
        <f ca="1">IFERROR(__xludf.DUMMYFUNCTION("""COMPUTED_VALUE"""),3)</f>
        <v>3</v>
      </c>
    </row>
    <row r="30" spans="1:2" ht="13" hidden="1">
      <c r="A30" s="1">
        <f ca="1">IFERROR(__xludf.DUMMYFUNCTION("""COMPUTED_VALUE"""),3)</f>
        <v>3</v>
      </c>
      <c r="B30" s="1">
        <f ca="1">IFERROR(__xludf.DUMMYFUNCTION("""COMPUTED_VALUE"""),3)</f>
        <v>3</v>
      </c>
    </row>
    <row r="31" spans="1:2" ht="13" hidden="1">
      <c r="A31" s="1">
        <f ca="1">IFERROR(__xludf.DUMMYFUNCTION("""COMPUTED_VALUE"""),1)</f>
        <v>1</v>
      </c>
      <c r="B31" s="1">
        <f ca="1">IFERROR(__xludf.DUMMYFUNCTION("""COMPUTED_VALUE"""),2)</f>
        <v>2</v>
      </c>
    </row>
    <row r="32" spans="1:2" ht="13" hidden="1">
      <c r="A32" s="1">
        <f ca="1">IFERROR(__xludf.DUMMYFUNCTION("""COMPUTED_VALUE"""),2)</f>
        <v>2</v>
      </c>
      <c r="B32" s="1">
        <f ca="1">IFERROR(__xludf.DUMMYFUNCTION("""COMPUTED_VALUE"""),2)</f>
        <v>2</v>
      </c>
    </row>
    <row r="33" spans="1:2" ht="13" hidden="1">
      <c r="A33" s="1">
        <f ca="1">IFERROR(__xludf.DUMMYFUNCTION("""COMPUTED_VALUE"""),1)</f>
        <v>1</v>
      </c>
      <c r="B33" s="1">
        <f ca="1">IFERROR(__xludf.DUMMYFUNCTION("""COMPUTED_VALUE"""),4)</f>
        <v>4</v>
      </c>
    </row>
    <row r="34" spans="1:2" ht="13" hidden="1">
      <c r="A34" s="1">
        <f ca="1">IFERROR(__xludf.DUMMYFUNCTION("""COMPUTED_VALUE"""),3)</f>
        <v>3</v>
      </c>
      <c r="B34" s="1">
        <f ca="1">IFERROR(__xludf.DUMMYFUNCTION("""COMPUTED_VALUE"""),4)</f>
        <v>4</v>
      </c>
    </row>
    <row r="35" spans="1:2" ht="13" hidden="1">
      <c r="A35" s="1">
        <f ca="1">IFERROR(__xludf.DUMMYFUNCTION("""COMPUTED_VALUE"""),4)</f>
        <v>4</v>
      </c>
      <c r="B35" s="1">
        <f ca="1">IFERROR(__xludf.DUMMYFUNCTION("""COMPUTED_VALUE"""),2)</f>
        <v>2</v>
      </c>
    </row>
    <row r="36" spans="1:2" ht="13" hidden="1">
      <c r="A36" s="1">
        <f ca="1">IFERROR(__xludf.DUMMYFUNCTION("""COMPUTED_VALUE"""),1)</f>
        <v>1</v>
      </c>
      <c r="B36" s="1">
        <f ca="1">IFERROR(__xludf.DUMMYFUNCTION("""COMPUTED_VALUE"""),2)</f>
        <v>2</v>
      </c>
    </row>
    <row r="37" spans="1:2" ht="13" hidden="1">
      <c r="A37" s="1">
        <f ca="1">IFERROR(__xludf.DUMMYFUNCTION("""COMPUTED_VALUE"""),2)</f>
        <v>2</v>
      </c>
      <c r="B37" s="1">
        <f ca="1">IFERROR(__xludf.DUMMYFUNCTION("""COMPUTED_VALUE"""),2)</f>
        <v>2</v>
      </c>
    </row>
    <row r="38" spans="1:2" ht="13" hidden="1">
      <c r="A38" s="1">
        <f ca="1">IFERROR(__xludf.DUMMYFUNCTION("""COMPUTED_VALUE"""),4)</f>
        <v>4</v>
      </c>
      <c r="B38" s="1">
        <f ca="1">IFERROR(__xludf.DUMMYFUNCTION("""COMPUTED_VALUE"""),2)</f>
        <v>2</v>
      </c>
    </row>
    <row r="39" spans="1:2" ht="13" hidden="1">
      <c r="A39" s="1">
        <f ca="1">IFERROR(__xludf.DUMMYFUNCTION("""COMPUTED_VALUE"""),3)</f>
        <v>3</v>
      </c>
      <c r="B39" s="1">
        <f ca="1">IFERROR(__xludf.DUMMYFUNCTION("""COMPUTED_VALUE"""),4)</f>
        <v>4</v>
      </c>
    </row>
    <row r="40" spans="1:2" ht="13" hidden="1">
      <c r="A40" s="1" t="str">
        <f ca="1">IFERROR(__xludf.DUMMYFUNCTION("""COMPUTED_VALUE"""),"")</f>
        <v/>
      </c>
      <c r="B40" s="1">
        <f ca="1">IFERROR(__xludf.DUMMYFUNCTION("""COMPUTED_VALUE"""),3)</f>
        <v>3</v>
      </c>
    </row>
    <row r="41" spans="1:2" ht="13" hidden="1">
      <c r="A41" s="1">
        <f ca="1">IFERROR(__xludf.DUMMYFUNCTION("""COMPUTED_VALUE"""),1)</f>
        <v>1</v>
      </c>
      <c r="B41" s="1">
        <f ca="1">IFERROR(__xludf.DUMMYFUNCTION("""COMPUTED_VALUE"""),3)</f>
        <v>3</v>
      </c>
    </row>
    <row r="42" spans="1:2" ht="13" hidden="1">
      <c r="A42" s="1">
        <f ca="1">IFERROR(__xludf.DUMMYFUNCTION("""COMPUTED_VALUE"""),2)</f>
        <v>2</v>
      </c>
      <c r="B42" s="1">
        <f ca="1">IFERROR(__xludf.DUMMYFUNCTION("""COMPUTED_VALUE"""),2)</f>
        <v>2</v>
      </c>
    </row>
    <row r="43" spans="1:2" ht="13" hidden="1">
      <c r="A43" s="1">
        <f ca="1">IFERROR(__xludf.DUMMYFUNCTION("""COMPUTED_VALUE"""),1)</f>
        <v>1</v>
      </c>
      <c r="B43" s="1">
        <f ca="1">IFERROR(__xludf.DUMMYFUNCTION("""COMPUTED_VALUE"""),4)</f>
        <v>4</v>
      </c>
    </row>
    <row r="44" spans="1:2" ht="13" hidden="1">
      <c r="A44" s="1">
        <f ca="1">IFERROR(__xludf.DUMMYFUNCTION("""COMPUTED_VALUE"""),4)</f>
        <v>4</v>
      </c>
      <c r="B44" s="1">
        <f ca="1">IFERROR(__xludf.DUMMYFUNCTION("""COMPUTED_VALUE"""),4)</f>
        <v>4</v>
      </c>
    </row>
    <row r="45" spans="1:2" ht="13" hidden="1">
      <c r="A45" s="1">
        <f ca="1">IFERROR(__xludf.DUMMYFUNCTION("""COMPUTED_VALUE"""),4)</f>
        <v>4</v>
      </c>
      <c r="B45" s="1">
        <f ca="1">IFERROR(__xludf.DUMMYFUNCTION("""COMPUTED_VALUE"""),4)</f>
        <v>4</v>
      </c>
    </row>
    <row r="46" spans="1:2" ht="13" hidden="1">
      <c r="A46" s="1">
        <f ca="1">IFERROR(__xludf.DUMMYFUNCTION("""COMPUTED_VALUE"""),2)</f>
        <v>2</v>
      </c>
      <c r="B46" s="1">
        <f ca="1">IFERROR(__xludf.DUMMYFUNCTION("""COMPUTED_VALUE"""),3)</f>
        <v>3</v>
      </c>
    </row>
    <row r="47" spans="1:2" ht="13" hidden="1">
      <c r="A47" s="1">
        <f ca="1">IFERROR(__xludf.DUMMYFUNCTION("""COMPUTED_VALUE"""),4)</f>
        <v>4</v>
      </c>
      <c r="B47" s="1">
        <f ca="1">IFERROR(__xludf.DUMMYFUNCTION("""COMPUTED_VALUE"""),4)</f>
        <v>4</v>
      </c>
    </row>
    <row r="48" spans="1:2" ht="13" hidden="1">
      <c r="A48" s="1">
        <f ca="1">IFERROR(__xludf.DUMMYFUNCTION("""COMPUTED_VALUE"""),2)</f>
        <v>2</v>
      </c>
      <c r="B48" s="1">
        <f ca="1">IFERROR(__xludf.DUMMYFUNCTION("""COMPUTED_VALUE"""),1)</f>
        <v>1</v>
      </c>
    </row>
    <row r="49" spans="1:2" ht="13" hidden="1">
      <c r="A49" s="1">
        <f ca="1">IFERROR(__xludf.DUMMYFUNCTION("""COMPUTED_VALUE"""),4)</f>
        <v>4</v>
      </c>
      <c r="B49" s="1">
        <f ca="1">IFERROR(__xludf.DUMMYFUNCTION("""COMPUTED_VALUE"""),3)</f>
        <v>3</v>
      </c>
    </row>
    <row r="50" spans="1:2" ht="13" hidden="1">
      <c r="A50" s="1">
        <f ca="1">IFERROR(__xludf.DUMMYFUNCTION("""COMPUTED_VALUE"""),2)</f>
        <v>2</v>
      </c>
      <c r="B50" s="1">
        <f ca="1">IFERROR(__xludf.DUMMYFUNCTION("""COMPUTED_VALUE"""),2)</f>
        <v>2</v>
      </c>
    </row>
    <row r="51" spans="1:2" ht="13" hidden="1">
      <c r="A51" s="1">
        <f ca="1">IFERROR(__xludf.DUMMYFUNCTION("""COMPUTED_VALUE"""),1)</f>
        <v>1</v>
      </c>
      <c r="B51" s="1">
        <f ca="1">IFERROR(__xludf.DUMMYFUNCTION("""COMPUTED_VALUE"""),3)</f>
        <v>3</v>
      </c>
    </row>
    <row r="52" spans="1:2" ht="13" hidden="1">
      <c r="A52" s="1">
        <f ca="1">IFERROR(__xludf.DUMMYFUNCTION("""COMPUTED_VALUE"""),3)</f>
        <v>3</v>
      </c>
      <c r="B52" s="1">
        <f ca="1">IFERROR(__xludf.DUMMYFUNCTION("""COMPUTED_VALUE"""),3)</f>
        <v>3</v>
      </c>
    </row>
    <row r="53" spans="1:2" ht="13" hidden="1">
      <c r="A53" s="1">
        <f ca="1">IFERROR(__xludf.DUMMYFUNCTION("""COMPUTED_VALUE"""),2)</f>
        <v>2</v>
      </c>
      <c r="B53" s="1">
        <f ca="1">IFERROR(__xludf.DUMMYFUNCTION("""COMPUTED_VALUE"""),2)</f>
        <v>2</v>
      </c>
    </row>
    <row r="54" spans="1:2" ht="13" hidden="1">
      <c r="A54" s="1">
        <f ca="1">IFERROR(__xludf.DUMMYFUNCTION("""COMPUTED_VALUE"""),3)</f>
        <v>3</v>
      </c>
      <c r="B54" s="1">
        <f ca="1">IFERROR(__xludf.DUMMYFUNCTION("""COMPUTED_VALUE"""),3)</f>
        <v>3</v>
      </c>
    </row>
    <row r="55" spans="1:2" ht="13" hidden="1">
      <c r="A55" s="1">
        <f ca="1">IFERROR(__xludf.DUMMYFUNCTION("""COMPUTED_VALUE"""),1)</f>
        <v>1</v>
      </c>
      <c r="B55" s="1">
        <f ca="1">IFERROR(__xludf.DUMMYFUNCTION("""COMPUTED_VALUE"""),2)</f>
        <v>2</v>
      </c>
    </row>
    <row r="56" spans="1:2" ht="13" hidden="1">
      <c r="A56" s="1">
        <f ca="1">IFERROR(__xludf.DUMMYFUNCTION("""COMPUTED_VALUE"""),3)</f>
        <v>3</v>
      </c>
      <c r="B56" s="1">
        <f ca="1">IFERROR(__xludf.DUMMYFUNCTION("""COMPUTED_VALUE"""),4)</f>
        <v>4</v>
      </c>
    </row>
    <row r="57" spans="1:2" ht="13" hidden="1">
      <c r="A57" s="1">
        <f ca="1">IFERROR(__xludf.DUMMYFUNCTION("""COMPUTED_VALUE"""),2)</f>
        <v>2</v>
      </c>
      <c r="B57" s="1">
        <f ca="1">IFERROR(__xludf.DUMMYFUNCTION("""COMPUTED_VALUE"""),2)</f>
        <v>2</v>
      </c>
    </row>
    <row r="58" spans="1:2" ht="13" hidden="1">
      <c r="A58" s="1">
        <f ca="1">IFERROR(__xludf.DUMMYFUNCTION("""COMPUTED_VALUE"""),3)</f>
        <v>3</v>
      </c>
      <c r="B58" s="1">
        <f ca="1">IFERROR(__xludf.DUMMYFUNCTION("""COMPUTED_VALUE"""),4)</f>
        <v>4</v>
      </c>
    </row>
    <row r="59" spans="1:2" ht="13" hidden="1">
      <c r="A59" s="1">
        <f ca="1">IFERROR(__xludf.DUMMYFUNCTION("""COMPUTED_VALUE"""),1)</f>
        <v>1</v>
      </c>
      <c r="B59" s="1">
        <f ca="1">IFERROR(__xludf.DUMMYFUNCTION("""COMPUTED_VALUE"""),4)</f>
        <v>4</v>
      </c>
    </row>
    <row r="60" spans="1:2" ht="13" hidden="1">
      <c r="A60" s="1">
        <f ca="1">IFERROR(__xludf.DUMMYFUNCTION("""COMPUTED_VALUE"""),1)</f>
        <v>1</v>
      </c>
      <c r="B60" s="1">
        <f ca="1">IFERROR(__xludf.DUMMYFUNCTION("""COMPUTED_VALUE"""),3)</f>
        <v>3</v>
      </c>
    </row>
    <row r="61" spans="1:2" ht="13" hidden="1">
      <c r="A61" s="1">
        <f ca="1">IFERROR(__xludf.DUMMYFUNCTION("""COMPUTED_VALUE"""),1)</f>
        <v>1</v>
      </c>
      <c r="B61" s="1">
        <f ca="1">IFERROR(__xludf.DUMMYFUNCTION("""COMPUTED_VALUE"""),3)</f>
        <v>3</v>
      </c>
    </row>
    <row r="62" spans="1:2" ht="13" hidden="1">
      <c r="A62" s="1">
        <f ca="1">IFERROR(__xludf.DUMMYFUNCTION("""COMPUTED_VALUE"""),4)</f>
        <v>4</v>
      </c>
      <c r="B62" s="1">
        <f ca="1">IFERROR(__xludf.DUMMYFUNCTION("""COMPUTED_VALUE"""),3)</f>
        <v>3</v>
      </c>
    </row>
    <row r="63" spans="1:2" ht="13" hidden="1">
      <c r="A63" s="1">
        <f ca="1">IFERROR(__xludf.DUMMYFUNCTION("""COMPUTED_VALUE"""),4)</f>
        <v>4</v>
      </c>
      <c r="B63" s="1">
        <f ca="1">IFERROR(__xludf.DUMMYFUNCTION("""COMPUTED_VALUE"""),3)</f>
        <v>3</v>
      </c>
    </row>
    <row r="64" spans="1:2" ht="13" hidden="1">
      <c r="A64" s="1" t="str">
        <f ca="1">IFERROR(__xludf.DUMMYFUNCTION("""COMPUTED_VALUE"""),"")</f>
        <v/>
      </c>
      <c r="B64" s="1">
        <f ca="1">IFERROR(__xludf.DUMMYFUNCTION("""COMPUTED_VALUE"""),3)</f>
        <v>3</v>
      </c>
    </row>
    <row r="65" spans="1:2" ht="13" hidden="1">
      <c r="A65" s="1">
        <f ca="1">IFERROR(__xludf.DUMMYFUNCTION("""COMPUTED_VALUE"""),1)</f>
        <v>1</v>
      </c>
      <c r="B65" s="1">
        <f ca="1">IFERROR(__xludf.DUMMYFUNCTION("""COMPUTED_VALUE"""),5)</f>
        <v>5</v>
      </c>
    </row>
    <row r="66" spans="1:2" ht="13" hidden="1">
      <c r="A66" s="1">
        <f ca="1">IFERROR(__xludf.DUMMYFUNCTION("""COMPUTED_VALUE"""),2)</f>
        <v>2</v>
      </c>
      <c r="B66" s="1">
        <f ca="1">IFERROR(__xludf.DUMMYFUNCTION("""COMPUTED_VALUE"""),3)</f>
        <v>3</v>
      </c>
    </row>
    <row r="67" spans="1:2" ht="13" hidden="1">
      <c r="A67" s="1">
        <f ca="1">IFERROR(__xludf.DUMMYFUNCTION("""COMPUTED_VALUE"""),1)</f>
        <v>1</v>
      </c>
      <c r="B67" s="1">
        <f ca="1">IFERROR(__xludf.DUMMYFUNCTION("""COMPUTED_VALUE"""),4)</f>
        <v>4</v>
      </c>
    </row>
    <row r="68" spans="1:2" ht="13" hidden="1">
      <c r="A68" s="1">
        <f ca="1">IFERROR(__xludf.DUMMYFUNCTION("""COMPUTED_VALUE"""),2)</f>
        <v>2</v>
      </c>
      <c r="B68" s="1">
        <f ca="1">IFERROR(__xludf.DUMMYFUNCTION("""COMPUTED_VALUE"""),2)</f>
        <v>2</v>
      </c>
    </row>
    <row r="69" spans="1:2" ht="13" hidden="1">
      <c r="A69" s="1">
        <f ca="1">IFERROR(__xludf.DUMMYFUNCTION("""COMPUTED_VALUE"""),3)</f>
        <v>3</v>
      </c>
      <c r="B69" s="1">
        <f ca="1">IFERROR(__xludf.DUMMYFUNCTION("""COMPUTED_VALUE"""),3)</f>
        <v>3</v>
      </c>
    </row>
    <row r="70" spans="1:2" ht="13" hidden="1">
      <c r="A70" s="1">
        <f ca="1">IFERROR(__xludf.DUMMYFUNCTION("""COMPUTED_VALUE"""),4)</f>
        <v>4</v>
      </c>
      <c r="B70" s="1">
        <f ca="1">IFERROR(__xludf.DUMMYFUNCTION("""COMPUTED_VALUE"""),3)</f>
        <v>3</v>
      </c>
    </row>
    <row r="71" spans="1:2" ht="13" hidden="1">
      <c r="A71" s="1">
        <f ca="1">IFERROR(__xludf.DUMMYFUNCTION("""COMPUTED_VALUE"""),2)</f>
        <v>2</v>
      </c>
      <c r="B71" s="1">
        <f ca="1">IFERROR(__xludf.DUMMYFUNCTION("""COMPUTED_VALUE"""),3)</f>
        <v>3</v>
      </c>
    </row>
    <row r="72" spans="1:2" ht="13" hidden="1">
      <c r="A72" s="1">
        <f ca="1">IFERROR(__xludf.DUMMYFUNCTION("""COMPUTED_VALUE"""),4)</f>
        <v>4</v>
      </c>
      <c r="B72" s="1">
        <f ca="1">IFERROR(__xludf.DUMMYFUNCTION("""COMPUTED_VALUE"""),4)</f>
        <v>4</v>
      </c>
    </row>
    <row r="73" spans="1:2" ht="13" hidden="1">
      <c r="A73" s="1">
        <f ca="1">IFERROR(__xludf.DUMMYFUNCTION("""COMPUTED_VALUE"""),3)</f>
        <v>3</v>
      </c>
      <c r="B73" s="1">
        <f ca="1">IFERROR(__xludf.DUMMYFUNCTION("""COMPUTED_VALUE"""),4)</f>
        <v>4</v>
      </c>
    </row>
    <row r="74" spans="1:2" ht="13" hidden="1">
      <c r="A74" s="1">
        <f ca="1">IFERROR(__xludf.DUMMYFUNCTION("""COMPUTED_VALUE"""),1)</f>
        <v>1</v>
      </c>
      <c r="B74" s="1">
        <f ca="1">IFERROR(__xludf.DUMMYFUNCTION("""COMPUTED_VALUE"""),4)</f>
        <v>4</v>
      </c>
    </row>
    <row r="75" spans="1:2" ht="13" hidden="1">
      <c r="A75" s="1">
        <f ca="1">IFERROR(__xludf.DUMMYFUNCTION("""COMPUTED_VALUE"""),2)</f>
        <v>2</v>
      </c>
      <c r="B75" s="1">
        <f ca="1">IFERROR(__xludf.DUMMYFUNCTION("""COMPUTED_VALUE"""),3)</f>
        <v>3</v>
      </c>
    </row>
    <row r="76" spans="1:2" ht="13" hidden="1">
      <c r="A76" s="1">
        <f ca="1">IFERROR(__xludf.DUMMYFUNCTION("""COMPUTED_VALUE"""),3)</f>
        <v>3</v>
      </c>
      <c r="B76" s="1">
        <f ca="1">IFERROR(__xludf.DUMMYFUNCTION("""COMPUTED_VALUE"""),3)</f>
        <v>3</v>
      </c>
    </row>
    <row r="77" spans="1:2" ht="13" hidden="1">
      <c r="A77" s="1">
        <f ca="1">IFERROR(__xludf.DUMMYFUNCTION("""COMPUTED_VALUE"""),2)</f>
        <v>2</v>
      </c>
      <c r="B77" s="1">
        <f ca="1">IFERROR(__xludf.DUMMYFUNCTION("""COMPUTED_VALUE"""),2)</f>
        <v>2</v>
      </c>
    </row>
    <row r="78" spans="1:2" ht="13" hidden="1">
      <c r="A78" s="1">
        <f ca="1">IFERROR(__xludf.DUMMYFUNCTION("""COMPUTED_VALUE"""),4)</f>
        <v>4</v>
      </c>
      <c r="B78" s="1">
        <f ca="1">IFERROR(__xludf.DUMMYFUNCTION("""COMPUTED_VALUE"""),3)</f>
        <v>3</v>
      </c>
    </row>
    <row r="79" spans="1:2" ht="13" hidden="1">
      <c r="A79" s="1">
        <f ca="1">IFERROR(__xludf.DUMMYFUNCTION("""COMPUTED_VALUE"""),3)</f>
        <v>3</v>
      </c>
      <c r="B79" s="1">
        <f ca="1">IFERROR(__xludf.DUMMYFUNCTION("""COMPUTED_VALUE"""),4)</f>
        <v>4</v>
      </c>
    </row>
    <row r="80" spans="1:2" ht="13" hidden="1">
      <c r="A80" s="1">
        <f ca="1">IFERROR(__xludf.DUMMYFUNCTION("""COMPUTED_VALUE"""),1)</f>
        <v>1</v>
      </c>
      <c r="B80" s="1">
        <f ca="1">IFERROR(__xludf.DUMMYFUNCTION("""COMPUTED_VALUE"""),5)</f>
        <v>5</v>
      </c>
    </row>
    <row r="81" spans="1:2" ht="13" hidden="1">
      <c r="A81" s="1" t="str">
        <f ca="1">IFERROR(__xludf.DUMMYFUNCTION("""COMPUTED_VALUE"""),"")</f>
        <v/>
      </c>
      <c r="B81" s="1">
        <f ca="1">IFERROR(__xludf.DUMMYFUNCTION("""COMPUTED_VALUE"""),4)</f>
        <v>4</v>
      </c>
    </row>
    <row r="82" spans="1:2" ht="13" hidden="1">
      <c r="A82" s="1">
        <f ca="1">IFERROR(__xludf.DUMMYFUNCTION("""COMPUTED_VALUE"""),4)</f>
        <v>4</v>
      </c>
      <c r="B82" s="1">
        <f ca="1">IFERROR(__xludf.DUMMYFUNCTION("""COMPUTED_VALUE"""),3)</f>
        <v>3</v>
      </c>
    </row>
    <row r="83" spans="1:2" ht="13" hidden="1">
      <c r="A83" s="1">
        <f ca="1">IFERROR(__xludf.DUMMYFUNCTION("""COMPUTED_VALUE"""),2)</f>
        <v>2</v>
      </c>
      <c r="B83" s="1">
        <f ca="1">IFERROR(__xludf.DUMMYFUNCTION("""COMPUTED_VALUE"""),4)</f>
        <v>4</v>
      </c>
    </row>
    <row r="84" spans="1:2" ht="13" hidden="1">
      <c r="A84" s="1">
        <f ca="1">IFERROR(__xludf.DUMMYFUNCTION("""COMPUTED_VALUE"""),3)</f>
        <v>3</v>
      </c>
      <c r="B84" s="1">
        <f ca="1">IFERROR(__xludf.DUMMYFUNCTION("""COMPUTED_VALUE"""),3)</f>
        <v>3</v>
      </c>
    </row>
    <row r="85" spans="1:2" ht="13" hidden="1">
      <c r="A85" s="1">
        <f ca="1">IFERROR(__xludf.DUMMYFUNCTION("""COMPUTED_VALUE"""),4)</f>
        <v>4</v>
      </c>
      <c r="B85" s="1">
        <f ca="1">IFERROR(__xludf.DUMMYFUNCTION("""COMPUTED_VALUE"""),4)</f>
        <v>4</v>
      </c>
    </row>
    <row r="86" spans="1:2" ht="13" hidden="1">
      <c r="A86" s="1">
        <f ca="1">IFERROR(__xludf.DUMMYFUNCTION("""COMPUTED_VALUE"""),2)</f>
        <v>2</v>
      </c>
      <c r="B86" s="1">
        <f ca="1">IFERROR(__xludf.DUMMYFUNCTION("""COMPUTED_VALUE"""),1)</f>
        <v>1</v>
      </c>
    </row>
    <row r="87" spans="1:2" ht="13" hidden="1">
      <c r="A87" s="1">
        <f ca="1">IFERROR(__xludf.DUMMYFUNCTION("""COMPUTED_VALUE"""),2)</f>
        <v>2</v>
      </c>
      <c r="B87" s="1">
        <f ca="1">IFERROR(__xludf.DUMMYFUNCTION("""COMPUTED_VALUE"""),3)</f>
        <v>3</v>
      </c>
    </row>
    <row r="88" spans="1:2" ht="13" hidden="1">
      <c r="A88" s="1">
        <f ca="1">IFERROR(__xludf.DUMMYFUNCTION("""COMPUTED_VALUE"""),2)</f>
        <v>2</v>
      </c>
      <c r="B88" s="1">
        <f ca="1">IFERROR(__xludf.DUMMYFUNCTION("""COMPUTED_VALUE"""),3)</f>
        <v>3</v>
      </c>
    </row>
    <row r="89" spans="1:2" ht="13" hidden="1">
      <c r="A89" s="1">
        <f ca="1">IFERROR(__xludf.DUMMYFUNCTION("""COMPUTED_VALUE"""),3)</f>
        <v>3</v>
      </c>
      <c r="B89" s="1">
        <f ca="1">IFERROR(__xludf.DUMMYFUNCTION("""COMPUTED_VALUE"""),2)</f>
        <v>2</v>
      </c>
    </row>
    <row r="90" spans="1:2" ht="13" hidden="1">
      <c r="A90" s="1">
        <f ca="1">IFERROR(__xludf.DUMMYFUNCTION("""COMPUTED_VALUE"""),1)</f>
        <v>1</v>
      </c>
      <c r="B90" s="1">
        <f ca="1">IFERROR(__xludf.DUMMYFUNCTION("""COMPUTED_VALUE"""),2)</f>
        <v>2</v>
      </c>
    </row>
    <row r="91" spans="1:2" ht="13" hidden="1">
      <c r="A91" s="1">
        <f ca="1">IFERROR(__xludf.DUMMYFUNCTION("""COMPUTED_VALUE"""),2)</f>
        <v>2</v>
      </c>
      <c r="B91" s="1">
        <f ca="1">IFERROR(__xludf.DUMMYFUNCTION("""COMPUTED_VALUE"""),2)</f>
        <v>2</v>
      </c>
    </row>
    <row r="92" spans="1:2" ht="13" hidden="1">
      <c r="A92" s="1">
        <f ca="1">IFERROR(__xludf.DUMMYFUNCTION("""COMPUTED_VALUE"""),4)</f>
        <v>4</v>
      </c>
      <c r="B92" s="1">
        <f ca="1">IFERROR(__xludf.DUMMYFUNCTION("""COMPUTED_VALUE"""),3)</f>
        <v>3</v>
      </c>
    </row>
    <row r="93" spans="1:2" ht="13" hidden="1">
      <c r="A93" s="1">
        <f ca="1">IFERROR(__xludf.DUMMYFUNCTION("""COMPUTED_VALUE"""),3)</f>
        <v>3</v>
      </c>
      <c r="B93" s="1">
        <f ca="1">IFERROR(__xludf.DUMMYFUNCTION("""COMPUTED_VALUE"""),2)</f>
        <v>2</v>
      </c>
    </row>
    <row r="94" spans="1:2" ht="13" hidden="1">
      <c r="A94" s="1">
        <f ca="1">IFERROR(__xludf.DUMMYFUNCTION("""COMPUTED_VALUE"""),1)</f>
        <v>1</v>
      </c>
      <c r="B94" s="1">
        <f ca="1">IFERROR(__xludf.DUMMYFUNCTION("""COMPUTED_VALUE"""),3)</f>
        <v>3</v>
      </c>
    </row>
    <row r="95" spans="1:2" ht="13" hidden="1">
      <c r="A95" s="1">
        <f ca="1">IFERROR(__xludf.DUMMYFUNCTION("""COMPUTED_VALUE"""),3)</f>
        <v>3</v>
      </c>
      <c r="B95" s="1">
        <f ca="1">IFERROR(__xludf.DUMMYFUNCTION("""COMPUTED_VALUE"""),2)</f>
        <v>2</v>
      </c>
    </row>
    <row r="96" spans="1:2" ht="13" hidden="1">
      <c r="A96" s="1">
        <f ca="1">IFERROR(__xludf.DUMMYFUNCTION("""COMPUTED_VALUE"""),1)</f>
        <v>1</v>
      </c>
      <c r="B96" s="1">
        <f ca="1">IFERROR(__xludf.DUMMYFUNCTION("""COMPUTED_VALUE"""),2)</f>
        <v>2</v>
      </c>
    </row>
    <row r="97" spans="1:2" ht="13" hidden="1">
      <c r="A97" s="1">
        <f ca="1">IFERROR(__xludf.DUMMYFUNCTION("""COMPUTED_VALUE"""),2)</f>
        <v>2</v>
      </c>
      <c r="B97" s="1">
        <f ca="1">IFERROR(__xludf.DUMMYFUNCTION("""COMPUTED_VALUE"""),3)</f>
        <v>3</v>
      </c>
    </row>
    <row r="98" spans="1:2" ht="13" hidden="1">
      <c r="A98" s="1">
        <f ca="1">IFERROR(__xludf.DUMMYFUNCTION("""COMPUTED_VALUE"""),2)</f>
        <v>2</v>
      </c>
      <c r="B98" s="1">
        <f ca="1">IFERROR(__xludf.DUMMYFUNCTION("""COMPUTED_VALUE"""),2)</f>
        <v>2</v>
      </c>
    </row>
    <row r="99" spans="1:2" ht="13" hidden="1">
      <c r="A99" s="1">
        <f ca="1">IFERROR(__xludf.DUMMYFUNCTION("""COMPUTED_VALUE"""),4)</f>
        <v>4</v>
      </c>
      <c r="B99" s="1">
        <f ca="1">IFERROR(__xludf.DUMMYFUNCTION("""COMPUTED_VALUE"""),2)</f>
        <v>2</v>
      </c>
    </row>
    <row r="100" spans="1:2" ht="13" hidden="1">
      <c r="A100" s="1">
        <f ca="1">IFERROR(__xludf.DUMMYFUNCTION("""COMPUTED_VALUE"""),1)</f>
        <v>1</v>
      </c>
      <c r="B100" s="1">
        <f ca="1">IFERROR(__xludf.DUMMYFUNCTION("""COMPUTED_VALUE"""),4)</f>
        <v>4</v>
      </c>
    </row>
    <row r="101" spans="1:2" ht="13" hidden="1">
      <c r="A101" s="1">
        <f ca="1">IFERROR(__xludf.DUMMYFUNCTION("""COMPUTED_VALUE"""),3)</f>
        <v>3</v>
      </c>
      <c r="B101" s="1">
        <f ca="1">IFERROR(__xludf.DUMMYFUNCTION("""COMPUTED_VALUE"""),2)</f>
        <v>2</v>
      </c>
    </row>
    <row r="102" spans="1:2" ht="13" hidden="1">
      <c r="A102" s="1">
        <f ca="1">IFERROR(__xludf.DUMMYFUNCTION("""COMPUTED_VALUE"""),2)</f>
        <v>2</v>
      </c>
      <c r="B102" s="1">
        <f ca="1">IFERROR(__xludf.DUMMYFUNCTION("""COMPUTED_VALUE"""),2)</f>
        <v>2</v>
      </c>
    </row>
    <row r="103" spans="1:2" ht="13" hidden="1">
      <c r="A103" s="1">
        <f ca="1">IFERROR(__xludf.DUMMYFUNCTION("""COMPUTED_VALUE"""),4)</f>
        <v>4</v>
      </c>
      <c r="B103" s="1">
        <f ca="1">IFERROR(__xludf.DUMMYFUNCTION("""COMPUTED_VALUE"""),4)</f>
        <v>4</v>
      </c>
    </row>
    <row r="104" spans="1:2" ht="13" hidden="1">
      <c r="A104" s="1" t="str">
        <f ca="1">IFERROR(__xludf.DUMMYFUNCTION("""COMPUTED_VALUE"""),"")</f>
        <v/>
      </c>
      <c r="B104" s="1">
        <f ca="1">IFERROR(__xludf.DUMMYFUNCTION("""COMPUTED_VALUE"""),4)</f>
        <v>4</v>
      </c>
    </row>
    <row r="105" spans="1:2" ht="13" hidden="1">
      <c r="A105" s="1">
        <f ca="1">IFERROR(__xludf.DUMMYFUNCTION("""COMPUTED_VALUE"""),2)</f>
        <v>2</v>
      </c>
      <c r="B105" s="1">
        <f ca="1">IFERROR(__xludf.DUMMYFUNCTION("""COMPUTED_VALUE"""),2)</f>
        <v>2</v>
      </c>
    </row>
    <row r="106" spans="1:2" ht="13" hidden="1">
      <c r="A106" s="1">
        <f ca="1">IFERROR(__xludf.DUMMYFUNCTION("""COMPUTED_VALUE"""),1)</f>
        <v>1</v>
      </c>
      <c r="B106" s="1">
        <f ca="1">IFERROR(__xludf.DUMMYFUNCTION("""COMPUTED_VALUE"""),1)</f>
        <v>1</v>
      </c>
    </row>
    <row r="107" spans="1:2" ht="13" hidden="1">
      <c r="A107" s="1">
        <f ca="1">IFERROR(__xludf.DUMMYFUNCTION("""COMPUTED_VALUE"""),4)</f>
        <v>4</v>
      </c>
      <c r="B107" s="1">
        <f ca="1">IFERROR(__xludf.DUMMYFUNCTION("""COMPUTED_VALUE"""),4)</f>
        <v>4</v>
      </c>
    </row>
    <row r="108" spans="1:2" ht="13" hidden="1">
      <c r="A108" s="1">
        <f ca="1">IFERROR(__xludf.DUMMYFUNCTION("""COMPUTED_VALUE"""),2)</f>
        <v>2</v>
      </c>
      <c r="B108" s="1">
        <f ca="1">IFERROR(__xludf.DUMMYFUNCTION("""COMPUTED_VALUE"""),3)</f>
        <v>3</v>
      </c>
    </row>
    <row r="109" spans="1:2" ht="13" hidden="1">
      <c r="A109" s="1">
        <f ca="1">IFERROR(__xludf.DUMMYFUNCTION("""COMPUTED_VALUE"""),3)</f>
        <v>3</v>
      </c>
      <c r="B109" s="1">
        <f ca="1">IFERROR(__xludf.DUMMYFUNCTION("""COMPUTED_VALUE"""),2)</f>
        <v>2</v>
      </c>
    </row>
    <row r="110" spans="1:2" ht="13" hidden="1">
      <c r="A110" s="1">
        <f ca="1">IFERROR(__xludf.DUMMYFUNCTION("""COMPUTED_VALUE"""),1)</f>
        <v>1</v>
      </c>
      <c r="B110" s="1">
        <f ca="1">IFERROR(__xludf.DUMMYFUNCTION("""COMPUTED_VALUE"""),4)</f>
        <v>4</v>
      </c>
    </row>
    <row r="111" spans="1:2" ht="13" hidden="1">
      <c r="A111" s="1">
        <f ca="1">IFERROR(__xludf.DUMMYFUNCTION("""COMPUTED_VALUE"""),4)</f>
        <v>4</v>
      </c>
      <c r="B111" s="1">
        <f ca="1">IFERROR(__xludf.DUMMYFUNCTION("""COMPUTED_VALUE"""),2)</f>
        <v>2</v>
      </c>
    </row>
    <row r="112" spans="1:2" ht="13" hidden="1">
      <c r="A112" s="1">
        <f ca="1">IFERROR(__xludf.DUMMYFUNCTION("""COMPUTED_VALUE"""),4)</f>
        <v>4</v>
      </c>
      <c r="B112" s="1">
        <f ca="1">IFERROR(__xludf.DUMMYFUNCTION("""COMPUTED_VALUE"""),2)</f>
        <v>2</v>
      </c>
    </row>
    <row r="113" spans="1:2" ht="13" hidden="1">
      <c r="A113" s="1">
        <f ca="1">IFERROR(__xludf.DUMMYFUNCTION("""COMPUTED_VALUE"""),2)</f>
        <v>2</v>
      </c>
      <c r="B113" s="1">
        <f ca="1">IFERROR(__xludf.DUMMYFUNCTION("""COMPUTED_VALUE"""),4)</f>
        <v>4</v>
      </c>
    </row>
    <row r="114" spans="1:2" ht="13" hidden="1">
      <c r="A114" s="1">
        <f ca="1">IFERROR(__xludf.DUMMYFUNCTION("""COMPUTED_VALUE"""),3)</f>
        <v>3</v>
      </c>
      <c r="B114" s="1">
        <f ca="1">IFERROR(__xludf.DUMMYFUNCTION("""COMPUTED_VALUE"""),3)</f>
        <v>3</v>
      </c>
    </row>
    <row r="115" spans="1:2" ht="13" hidden="1">
      <c r="A115" s="1">
        <f ca="1">IFERROR(__xludf.DUMMYFUNCTION("""COMPUTED_VALUE"""),2)</f>
        <v>2</v>
      </c>
      <c r="B115" s="1">
        <f ca="1">IFERROR(__xludf.DUMMYFUNCTION("""COMPUTED_VALUE"""),3)</f>
        <v>3</v>
      </c>
    </row>
    <row r="116" spans="1:2" ht="13" hidden="1">
      <c r="A116" s="1">
        <f ca="1">IFERROR(__xludf.DUMMYFUNCTION("""COMPUTED_VALUE"""),3)</f>
        <v>3</v>
      </c>
      <c r="B116" s="1">
        <f ca="1">IFERROR(__xludf.DUMMYFUNCTION("""COMPUTED_VALUE"""),2)</f>
        <v>2</v>
      </c>
    </row>
    <row r="117" spans="1:2" ht="13" hidden="1">
      <c r="A117" s="1">
        <f ca="1">IFERROR(__xludf.DUMMYFUNCTION("""COMPUTED_VALUE"""),3)</f>
        <v>3</v>
      </c>
      <c r="B117" s="1">
        <f ca="1">IFERROR(__xludf.DUMMYFUNCTION("""COMPUTED_VALUE"""),5)</f>
        <v>5</v>
      </c>
    </row>
    <row r="118" spans="1:2" ht="13" hidden="1">
      <c r="A118" s="1">
        <f ca="1">IFERROR(__xludf.DUMMYFUNCTION("""COMPUTED_VALUE"""),4)</f>
        <v>4</v>
      </c>
      <c r="B118" s="1">
        <f ca="1">IFERROR(__xludf.DUMMYFUNCTION("""COMPUTED_VALUE"""),3)</f>
        <v>3</v>
      </c>
    </row>
    <row r="119" spans="1:2" ht="13" hidden="1">
      <c r="A119" s="1">
        <f ca="1">IFERROR(__xludf.DUMMYFUNCTION("""COMPUTED_VALUE"""),2)</f>
        <v>2</v>
      </c>
      <c r="B119" s="1">
        <f ca="1">IFERROR(__xludf.DUMMYFUNCTION("""COMPUTED_VALUE"""),3)</f>
        <v>3</v>
      </c>
    </row>
    <row r="120" spans="1:2" ht="13" hidden="1">
      <c r="A120" s="1">
        <f ca="1">IFERROR(__xludf.DUMMYFUNCTION("""COMPUTED_VALUE"""),4)</f>
        <v>4</v>
      </c>
      <c r="B120" s="1">
        <f ca="1">IFERROR(__xludf.DUMMYFUNCTION("""COMPUTED_VALUE"""),3)</f>
        <v>3</v>
      </c>
    </row>
    <row r="121" spans="1:2" ht="13" hidden="1">
      <c r="A121" s="1">
        <f ca="1">IFERROR(__xludf.DUMMYFUNCTION("""COMPUTED_VALUE"""),4)</f>
        <v>4</v>
      </c>
      <c r="B121" s="1">
        <f ca="1">IFERROR(__xludf.DUMMYFUNCTION("""COMPUTED_VALUE"""),5)</f>
        <v>5</v>
      </c>
    </row>
    <row r="122" spans="1:2" ht="13" hidden="1">
      <c r="A122" s="1">
        <f ca="1">IFERROR(__xludf.DUMMYFUNCTION("""COMPUTED_VALUE"""),4)</f>
        <v>4</v>
      </c>
      <c r="B122" s="1">
        <f ca="1">IFERROR(__xludf.DUMMYFUNCTION("""COMPUTED_VALUE"""),3)</f>
        <v>3</v>
      </c>
    </row>
    <row r="123" spans="1:2" ht="13" hidden="1">
      <c r="A123" s="1">
        <f ca="1">IFERROR(__xludf.DUMMYFUNCTION("""COMPUTED_VALUE"""),4)</f>
        <v>4</v>
      </c>
      <c r="B123" s="1">
        <f ca="1">IFERROR(__xludf.DUMMYFUNCTION("""COMPUTED_VALUE"""),4)</f>
        <v>4</v>
      </c>
    </row>
    <row r="124" spans="1:2" ht="13" hidden="1">
      <c r="A124" s="1">
        <f ca="1">IFERROR(__xludf.DUMMYFUNCTION("""COMPUTED_VALUE"""),4)</f>
        <v>4</v>
      </c>
      <c r="B124" s="1">
        <f ca="1">IFERROR(__xludf.DUMMYFUNCTION("""COMPUTED_VALUE"""),3)</f>
        <v>3</v>
      </c>
    </row>
    <row r="125" spans="1:2" ht="13" hidden="1">
      <c r="A125" s="1">
        <f ca="1">IFERROR(__xludf.DUMMYFUNCTION("""COMPUTED_VALUE"""),4)</f>
        <v>4</v>
      </c>
      <c r="B125" s="1">
        <f ca="1">IFERROR(__xludf.DUMMYFUNCTION("""COMPUTED_VALUE"""),4)</f>
        <v>4</v>
      </c>
    </row>
    <row r="126" spans="1:2" ht="13" hidden="1">
      <c r="A126" s="1">
        <f ca="1">IFERROR(__xludf.DUMMYFUNCTION("""COMPUTED_VALUE"""),4)</f>
        <v>4</v>
      </c>
      <c r="B126" s="1">
        <f ca="1">IFERROR(__xludf.DUMMYFUNCTION("""COMPUTED_VALUE"""),3)</f>
        <v>3</v>
      </c>
    </row>
    <row r="127" spans="1:2" ht="13" hidden="1">
      <c r="A127" s="1">
        <f ca="1">IFERROR(__xludf.DUMMYFUNCTION("""COMPUTED_VALUE"""),3)</f>
        <v>3</v>
      </c>
      <c r="B127" s="1">
        <f ca="1">IFERROR(__xludf.DUMMYFUNCTION("""COMPUTED_VALUE"""),3)</f>
        <v>3</v>
      </c>
    </row>
    <row r="128" spans="1:2" ht="13" hidden="1">
      <c r="A128" s="1">
        <f ca="1">IFERROR(__xludf.DUMMYFUNCTION("""COMPUTED_VALUE"""),1)</f>
        <v>1</v>
      </c>
      <c r="B128" s="1">
        <f ca="1">IFERROR(__xludf.DUMMYFUNCTION("""COMPUTED_VALUE"""),2)</f>
        <v>2</v>
      </c>
    </row>
    <row r="129" spans="1:2" ht="13" hidden="1">
      <c r="A129" s="1">
        <f ca="1">IFERROR(__xludf.DUMMYFUNCTION("""COMPUTED_VALUE"""),3)</f>
        <v>3</v>
      </c>
      <c r="B129" s="1">
        <f ca="1">IFERROR(__xludf.DUMMYFUNCTION("""COMPUTED_VALUE"""),3)</f>
        <v>3</v>
      </c>
    </row>
    <row r="130" spans="1:2" ht="13" hidden="1">
      <c r="A130" s="1">
        <f ca="1">IFERROR(__xludf.DUMMYFUNCTION("""COMPUTED_VALUE"""),3)</f>
        <v>3</v>
      </c>
      <c r="B130" s="1">
        <f ca="1">IFERROR(__xludf.DUMMYFUNCTION("""COMPUTED_VALUE"""),4)</f>
        <v>4</v>
      </c>
    </row>
    <row r="131" spans="1:2" ht="13" hidden="1">
      <c r="A131" s="1">
        <f ca="1">IFERROR(__xludf.DUMMYFUNCTION("""COMPUTED_VALUE"""),2)</f>
        <v>2</v>
      </c>
      <c r="B131" s="1">
        <f ca="1">IFERROR(__xludf.DUMMYFUNCTION("""COMPUTED_VALUE"""),3)</f>
        <v>3</v>
      </c>
    </row>
    <row r="132" spans="1:2" ht="13" hidden="1">
      <c r="A132" s="1">
        <f ca="1">IFERROR(__xludf.DUMMYFUNCTION("""COMPUTED_VALUE"""),1)</f>
        <v>1</v>
      </c>
      <c r="B132" s="1">
        <f ca="1">IFERROR(__xludf.DUMMYFUNCTION("""COMPUTED_VALUE"""),2)</f>
        <v>2</v>
      </c>
    </row>
    <row r="133" spans="1:2" ht="13" hidden="1">
      <c r="A133" s="1">
        <f ca="1">IFERROR(__xludf.DUMMYFUNCTION("""COMPUTED_VALUE"""),2)</f>
        <v>2</v>
      </c>
      <c r="B133" s="1">
        <f ca="1">IFERROR(__xludf.DUMMYFUNCTION("""COMPUTED_VALUE"""),4)</f>
        <v>4</v>
      </c>
    </row>
    <row r="134" spans="1:2" ht="13" hidden="1">
      <c r="A134" s="1">
        <f ca="1">IFERROR(__xludf.DUMMYFUNCTION("""COMPUTED_VALUE"""),3)</f>
        <v>3</v>
      </c>
      <c r="B134" s="1">
        <f ca="1">IFERROR(__xludf.DUMMYFUNCTION("""COMPUTED_VALUE"""),2)</f>
        <v>2</v>
      </c>
    </row>
    <row r="135" spans="1:2" ht="13" hidden="1">
      <c r="A135" s="1">
        <f ca="1">IFERROR(__xludf.DUMMYFUNCTION("""COMPUTED_VALUE"""),4)</f>
        <v>4</v>
      </c>
      <c r="B135" s="1">
        <f ca="1">IFERROR(__xludf.DUMMYFUNCTION("""COMPUTED_VALUE"""),1)</f>
        <v>1</v>
      </c>
    </row>
    <row r="136" spans="1:2" ht="13" hidden="1">
      <c r="A136" s="1">
        <f ca="1">IFERROR(__xludf.DUMMYFUNCTION("""COMPUTED_VALUE"""),3)</f>
        <v>3</v>
      </c>
      <c r="B136" s="1">
        <f ca="1">IFERROR(__xludf.DUMMYFUNCTION("""COMPUTED_VALUE"""),2)</f>
        <v>2</v>
      </c>
    </row>
    <row r="137" spans="1:2" ht="13" hidden="1">
      <c r="A137" s="1">
        <f ca="1">IFERROR(__xludf.DUMMYFUNCTION("""COMPUTED_VALUE"""),2)</f>
        <v>2</v>
      </c>
      <c r="B137" s="1">
        <f ca="1">IFERROR(__xludf.DUMMYFUNCTION("""COMPUTED_VALUE"""),2)</f>
        <v>2</v>
      </c>
    </row>
    <row r="138" spans="1:2" ht="13" hidden="1">
      <c r="A138" s="1">
        <f ca="1">IFERROR(__xludf.DUMMYFUNCTION("""COMPUTED_VALUE"""),2)</f>
        <v>2</v>
      </c>
      <c r="B138" s="1">
        <f ca="1">IFERROR(__xludf.DUMMYFUNCTION("""COMPUTED_VALUE"""),4)</f>
        <v>4</v>
      </c>
    </row>
    <row r="139" spans="1:2" ht="13" hidden="1">
      <c r="A139" s="1">
        <f ca="1">IFERROR(__xludf.DUMMYFUNCTION("""COMPUTED_VALUE"""),1)</f>
        <v>1</v>
      </c>
      <c r="B139" s="1">
        <f ca="1">IFERROR(__xludf.DUMMYFUNCTION("""COMPUTED_VALUE"""),3)</f>
        <v>3</v>
      </c>
    </row>
    <row r="140" spans="1:2" ht="13" hidden="1">
      <c r="A140" s="1">
        <f ca="1">IFERROR(__xludf.DUMMYFUNCTION("""COMPUTED_VALUE"""),4)</f>
        <v>4</v>
      </c>
      <c r="B140" s="1">
        <f ca="1">IFERROR(__xludf.DUMMYFUNCTION("""COMPUTED_VALUE"""),2)</f>
        <v>2</v>
      </c>
    </row>
    <row r="141" spans="1:2" ht="13" hidden="1">
      <c r="A141" s="1">
        <f ca="1">IFERROR(__xludf.DUMMYFUNCTION("""COMPUTED_VALUE"""),1)</f>
        <v>1</v>
      </c>
      <c r="B141" s="1">
        <f ca="1">IFERROR(__xludf.DUMMYFUNCTION("""COMPUTED_VALUE"""),3)</f>
        <v>3</v>
      </c>
    </row>
    <row r="142" spans="1:2" ht="13" hidden="1">
      <c r="A142" s="1">
        <f ca="1">IFERROR(__xludf.DUMMYFUNCTION("""COMPUTED_VALUE"""),1)</f>
        <v>1</v>
      </c>
      <c r="B142" s="1">
        <f ca="1">IFERROR(__xludf.DUMMYFUNCTION("""COMPUTED_VALUE"""),3)</f>
        <v>3</v>
      </c>
    </row>
    <row r="143" spans="1:2" ht="13" hidden="1">
      <c r="A143" s="1">
        <f ca="1">IFERROR(__xludf.DUMMYFUNCTION("""COMPUTED_VALUE"""),3)</f>
        <v>3</v>
      </c>
      <c r="B143" s="1">
        <f ca="1">IFERROR(__xludf.DUMMYFUNCTION("""COMPUTED_VALUE"""),5)</f>
        <v>5</v>
      </c>
    </row>
    <row r="144" spans="1:2" ht="13" hidden="1">
      <c r="A144" s="1">
        <f ca="1">IFERROR(__xludf.DUMMYFUNCTION("""COMPUTED_VALUE"""),1)</f>
        <v>1</v>
      </c>
      <c r="B144" s="1">
        <f ca="1">IFERROR(__xludf.DUMMYFUNCTION("""COMPUTED_VALUE"""),4)</f>
        <v>4</v>
      </c>
    </row>
    <row r="145" spans="1:2" ht="13" hidden="1">
      <c r="A145" s="1">
        <f ca="1">IFERROR(__xludf.DUMMYFUNCTION("""COMPUTED_VALUE"""),2)</f>
        <v>2</v>
      </c>
      <c r="B145" s="1">
        <f ca="1">IFERROR(__xludf.DUMMYFUNCTION("""COMPUTED_VALUE"""),3)</f>
        <v>3</v>
      </c>
    </row>
    <row r="146" spans="1:2" ht="13" hidden="1">
      <c r="A146" s="1">
        <f ca="1">IFERROR(__xludf.DUMMYFUNCTION("""COMPUTED_VALUE"""),3)</f>
        <v>3</v>
      </c>
      <c r="B146" s="1">
        <f ca="1">IFERROR(__xludf.DUMMYFUNCTION("""COMPUTED_VALUE"""),4)</f>
        <v>4</v>
      </c>
    </row>
    <row r="147" spans="1:2" ht="13" hidden="1">
      <c r="A147" s="1">
        <f ca="1">IFERROR(__xludf.DUMMYFUNCTION("""COMPUTED_VALUE"""),2)</f>
        <v>2</v>
      </c>
      <c r="B147" s="1">
        <f ca="1">IFERROR(__xludf.DUMMYFUNCTION("""COMPUTED_VALUE"""),3)</f>
        <v>3</v>
      </c>
    </row>
    <row r="148" spans="1:2" ht="13" hidden="1">
      <c r="A148" s="1">
        <f ca="1">IFERROR(__xludf.DUMMYFUNCTION("""COMPUTED_VALUE"""),2)</f>
        <v>2</v>
      </c>
      <c r="B148" s="1">
        <f ca="1">IFERROR(__xludf.DUMMYFUNCTION("""COMPUTED_VALUE"""),5)</f>
        <v>5</v>
      </c>
    </row>
    <row r="149" spans="1:2" ht="13" hidden="1">
      <c r="A149" s="1">
        <f ca="1">IFERROR(__xludf.DUMMYFUNCTION("""COMPUTED_VALUE"""),3)</f>
        <v>3</v>
      </c>
      <c r="B149" s="1">
        <f ca="1">IFERROR(__xludf.DUMMYFUNCTION("""COMPUTED_VALUE"""),2)</f>
        <v>2</v>
      </c>
    </row>
    <row r="150" spans="1:2" ht="13" hidden="1">
      <c r="A150" s="1">
        <f ca="1">IFERROR(__xludf.DUMMYFUNCTION("""COMPUTED_VALUE"""),3)</f>
        <v>3</v>
      </c>
      <c r="B150" s="1">
        <f ca="1">IFERROR(__xludf.DUMMYFUNCTION("""COMPUTED_VALUE"""),4)</f>
        <v>4</v>
      </c>
    </row>
    <row r="151" spans="1:2" ht="13" hidden="1">
      <c r="A151" s="1">
        <f ca="1">IFERROR(__xludf.DUMMYFUNCTION("""COMPUTED_VALUE"""),2)</f>
        <v>2</v>
      </c>
      <c r="B151" s="1">
        <f ca="1">IFERROR(__xludf.DUMMYFUNCTION("""COMPUTED_VALUE"""),4)</f>
        <v>4</v>
      </c>
    </row>
    <row r="152" spans="1:2" ht="13" hidden="1">
      <c r="A152" s="1">
        <f ca="1">IFERROR(__xludf.DUMMYFUNCTION("""COMPUTED_VALUE"""),2)</f>
        <v>2</v>
      </c>
      <c r="B152" s="1">
        <f ca="1">IFERROR(__xludf.DUMMYFUNCTION("""COMPUTED_VALUE"""),3)</f>
        <v>3</v>
      </c>
    </row>
    <row r="153" spans="1:2" ht="13" hidden="1">
      <c r="A153" s="1" t="str">
        <f ca="1">IFERROR(__xludf.DUMMYFUNCTION("""COMPUTED_VALUE"""),"")</f>
        <v/>
      </c>
      <c r="B153" s="1">
        <f ca="1">IFERROR(__xludf.DUMMYFUNCTION("""COMPUTED_VALUE"""),1)</f>
        <v>1</v>
      </c>
    </row>
    <row r="154" spans="1:2" ht="13" hidden="1">
      <c r="A154" s="1">
        <f ca="1">IFERROR(__xludf.DUMMYFUNCTION("""COMPUTED_VALUE"""),4)</f>
        <v>4</v>
      </c>
      <c r="B154" s="1">
        <f ca="1">IFERROR(__xludf.DUMMYFUNCTION("""COMPUTED_VALUE"""),3)</f>
        <v>3</v>
      </c>
    </row>
    <row r="155" spans="1:2" ht="13" hidden="1">
      <c r="A155" s="1">
        <f ca="1">IFERROR(__xludf.DUMMYFUNCTION("""COMPUTED_VALUE"""),4)</f>
        <v>4</v>
      </c>
      <c r="B155" s="1">
        <f ca="1">IFERROR(__xludf.DUMMYFUNCTION("""COMPUTED_VALUE"""),4)</f>
        <v>4</v>
      </c>
    </row>
    <row r="156" spans="1:2" ht="13" hidden="1">
      <c r="A156" s="1">
        <f ca="1">IFERROR(__xludf.DUMMYFUNCTION("""COMPUTED_VALUE"""),1)</f>
        <v>1</v>
      </c>
      <c r="B156" s="1">
        <f ca="1">IFERROR(__xludf.DUMMYFUNCTION("""COMPUTED_VALUE"""),3)</f>
        <v>3</v>
      </c>
    </row>
    <row r="157" spans="1:2" ht="13" hidden="1">
      <c r="A157" s="1">
        <f ca="1">IFERROR(__xludf.DUMMYFUNCTION("""COMPUTED_VALUE"""),2)</f>
        <v>2</v>
      </c>
      <c r="B157" s="1">
        <f ca="1">IFERROR(__xludf.DUMMYFUNCTION("""COMPUTED_VALUE"""),4)</f>
        <v>4</v>
      </c>
    </row>
    <row r="158" spans="1:2" ht="13" hidden="1">
      <c r="A158" s="1">
        <f ca="1">IFERROR(__xludf.DUMMYFUNCTION("""COMPUTED_VALUE"""),1)</f>
        <v>1</v>
      </c>
      <c r="B158" s="1">
        <f ca="1">IFERROR(__xludf.DUMMYFUNCTION("""COMPUTED_VALUE"""),3)</f>
        <v>3</v>
      </c>
    </row>
    <row r="159" spans="1:2" ht="13" hidden="1">
      <c r="A159" s="1">
        <f ca="1">IFERROR(__xludf.DUMMYFUNCTION("""COMPUTED_VALUE"""),2)</f>
        <v>2</v>
      </c>
      <c r="B159" s="1">
        <f ca="1">IFERROR(__xludf.DUMMYFUNCTION("""COMPUTED_VALUE"""),3)</f>
        <v>3</v>
      </c>
    </row>
    <row r="160" spans="1:2" ht="13" hidden="1">
      <c r="A160" s="1">
        <f ca="1">IFERROR(__xludf.DUMMYFUNCTION("""COMPUTED_VALUE"""),1)</f>
        <v>1</v>
      </c>
      <c r="B160" s="1">
        <f ca="1">IFERROR(__xludf.DUMMYFUNCTION("""COMPUTED_VALUE"""),2)</f>
        <v>2</v>
      </c>
    </row>
    <row r="161" spans="1:2" ht="13" hidden="1">
      <c r="A161" s="1">
        <f ca="1">IFERROR(__xludf.DUMMYFUNCTION("""COMPUTED_VALUE"""),1)</f>
        <v>1</v>
      </c>
      <c r="B161" s="1">
        <f ca="1">IFERROR(__xludf.DUMMYFUNCTION("""COMPUTED_VALUE"""),2)</f>
        <v>2</v>
      </c>
    </row>
    <row r="162" spans="1:2" ht="13" hidden="1">
      <c r="A162" s="1">
        <f ca="1">IFERROR(__xludf.DUMMYFUNCTION("""COMPUTED_VALUE"""),3)</f>
        <v>3</v>
      </c>
      <c r="B162" s="1">
        <f ca="1">IFERROR(__xludf.DUMMYFUNCTION("""COMPUTED_VALUE"""),3)</f>
        <v>3</v>
      </c>
    </row>
    <row r="163" spans="1:2" ht="13" hidden="1">
      <c r="A163" s="1">
        <f ca="1">IFERROR(__xludf.DUMMYFUNCTION("""COMPUTED_VALUE"""),3)</f>
        <v>3</v>
      </c>
      <c r="B163" s="1">
        <f ca="1">IFERROR(__xludf.DUMMYFUNCTION("""COMPUTED_VALUE"""),3)</f>
        <v>3</v>
      </c>
    </row>
    <row r="164" spans="1:2" ht="13" hidden="1">
      <c r="A164" s="1">
        <f ca="1">IFERROR(__xludf.DUMMYFUNCTION("""COMPUTED_VALUE"""),3)</f>
        <v>3</v>
      </c>
      <c r="B164" s="1">
        <f ca="1">IFERROR(__xludf.DUMMYFUNCTION("""COMPUTED_VALUE"""),3)</f>
        <v>3</v>
      </c>
    </row>
    <row r="165" spans="1:2" ht="13" hidden="1">
      <c r="A165" s="1">
        <f ca="1">IFERROR(__xludf.DUMMYFUNCTION("""COMPUTED_VALUE"""),1)</f>
        <v>1</v>
      </c>
      <c r="B165" s="1">
        <f ca="1">IFERROR(__xludf.DUMMYFUNCTION("""COMPUTED_VALUE"""),3)</f>
        <v>3</v>
      </c>
    </row>
    <row r="166" spans="1:2" ht="13" hidden="1">
      <c r="A166" s="1">
        <f ca="1">IFERROR(__xludf.DUMMYFUNCTION("""COMPUTED_VALUE"""),4)</f>
        <v>4</v>
      </c>
      <c r="B166" s="1">
        <f ca="1">IFERROR(__xludf.DUMMYFUNCTION("""COMPUTED_VALUE"""),1)</f>
        <v>1</v>
      </c>
    </row>
    <row r="167" spans="1:2" ht="13" hidden="1">
      <c r="A167" s="1">
        <f ca="1">IFERROR(__xludf.DUMMYFUNCTION("""COMPUTED_VALUE"""),2)</f>
        <v>2</v>
      </c>
      <c r="B167" s="1">
        <f ca="1">IFERROR(__xludf.DUMMYFUNCTION("""COMPUTED_VALUE"""),2)</f>
        <v>2</v>
      </c>
    </row>
    <row r="168" spans="1:2" ht="13" hidden="1">
      <c r="A168" s="1">
        <f ca="1">IFERROR(__xludf.DUMMYFUNCTION("""COMPUTED_VALUE"""),3)</f>
        <v>3</v>
      </c>
      <c r="B168" s="1">
        <f ca="1">IFERROR(__xludf.DUMMYFUNCTION("""COMPUTED_VALUE"""),4)</f>
        <v>4</v>
      </c>
    </row>
    <row r="169" spans="1:2" ht="13" hidden="1">
      <c r="A169" s="1">
        <f ca="1">IFERROR(__xludf.DUMMYFUNCTION("""COMPUTED_VALUE"""),2)</f>
        <v>2</v>
      </c>
      <c r="B169" s="1">
        <f ca="1">IFERROR(__xludf.DUMMYFUNCTION("""COMPUTED_VALUE"""),3)</f>
        <v>3</v>
      </c>
    </row>
    <row r="170" spans="1:2" ht="13" hidden="1">
      <c r="A170" s="1" t="str">
        <f ca="1">IFERROR(__xludf.DUMMYFUNCTION("""COMPUTED_VALUE"""),"")</f>
        <v/>
      </c>
      <c r="B170" s="1">
        <f ca="1">IFERROR(__xludf.DUMMYFUNCTION("""COMPUTED_VALUE"""),4)</f>
        <v>4</v>
      </c>
    </row>
    <row r="171" spans="1:2" ht="13" hidden="1">
      <c r="A171" s="1">
        <f ca="1">IFERROR(__xludf.DUMMYFUNCTION("""COMPUTED_VALUE"""),4)</f>
        <v>4</v>
      </c>
      <c r="B171" s="1">
        <f ca="1">IFERROR(__xludf.DUMMYFUNCTION("""COMPUTED_VALUE"""),3)</f>
        <v>3</v>
      </c>
    </row>
    <row r="172" spans="1:2" ht="13" hidden="1">
      <c r="A172" s="1">
        <f ca="1">IFERROR(__xludf.DUMMYFUNCTION("""COMPUTED_VALUE"""),2)</f>
        <v>2</v>
      </c>
      <c r="B172" s="1">
        <f ca="1">IFERROR(__xludf.DUMMYFUNCTION("""COMPUTED_VALUE"""),2)</f>
        <v>2</v>
      </c>
    </row>
    <row r="173" spans="1:2" ht="13" hidden="1">
      <c r="A173" s="1">
        <f ca="1">IFERROR(__xludf.DUMMYFUNCTION("""COMPUTED_VALUE"""),2)</f>
        <v>2</v>
      </c>
      <c r="B173" s="1">
        <f ca="1">IFERROR(__xludf.DUMMYFUNCTION("""COMPUTED_VALUE"""),3)</f>
        <v>3</v>
      </c>
    </row>
    <row r="174" spans="1:2" ht="13" hidden="1">
      <c r="A174" s="1">
        <f ca="1">IFERROR(__xludf.DUMMYFUNCTION("""COMPUTED_VALUE"""),1)</f>
        <v>1</v>
      </c>
      <c r="B174" s="1">
        <f ca="1">IFERROR(__xludf.DUMMYFUNCTION("""COMPUTED_VALUE"""),2)</f>
        <v>2</v>
      </c>
    </row>
    <row r="175" spans="1:2" ht="13" hidden="1">
      <c r="A175" s="1">
        <f ca="1">IFERROR(__xludf.DUMMYFUNCTION("""COMPUTED_VALUE"""),4)</f>
        <v>4</v>
      </c>
      <c r="B175" s="1">
        <f ca="1">IFERROR(__xludf.DUMMYFUNCTION("""COMPUTED_VALUE"""),2)</f>
        <v>2</v>
      </c>
    </row>
    <row r="176" spans="1:2" ht="13" hidden="1">
      <c r="A176" s="1">
        <f ca="1">IFERROR(__xludf.DUMMYFUNCTION("""COMPUTED_VALUE"""),2)</f>
        <v>2</v>
      </c>
      <c r="B176" s="1">
        <f ca="1">IFERROR(__xludf.DUMMYFUNCTION("""COMPUTED_VALUE"""),3)</f>
        <v>3</v>
      </c>
    </row>
    <row r="177" spans="1:2" ht="13" hidden="1">
      <c r="A177" s="1" t="str">
        <f ca="1">IFERROR(__xludf.DUMMYFUNCTION("""COMPUTED_VALUE"""),"")</f>
        <v/>
      </c>
      <c r="B177" s="1">
        <f ca="1">IFERROR(__xludf.DUMMYFUNCTION("""COMPUTED_VALUE"""),4)</f>
        <v>4</v>
      </c>
    </row>
    <row r="178" spans="1:2" ht="13" hidden="1">
      <c r="A178" s="1">
        <f ca="1">IFERROR(__xludf.DUMMYFUNCTION("""COMPUTED_VALUE"""),3)</f>
        <v>3</v>
      </c>
      <c r="B178" s="1">
        <f ca="1">IFERROR(__xludf.DUMMYFUNCTION("""COMPUTED_VALUE"""),4)</f>
        <v>4</v>
      </c>
    </row>
    <row r="179" spans="1:2" ht="13" hidden="1">
      <c r="A179" s="1">
        <f ca="1">IFERROR(__xludf.DUMMYFUNCTION("""COMPUTED_VALUE"""),1)</f>
        <v>1</v>
      </c>
      <c r="B179" s="1">
        <f ca="1">IFERROR(__xludf.DUMMYFUNCTION("""COMPUTED_VALUE"""),2)</f>
        <v>2</v>
      </c>
    </row>
    <row r="180" spans="1:2" ht="13" hidden="1">
      <c r="A180" s="1">
        <f ca="1">IFERROR(__xludf.DUMMYFUNCTION("""COMPUTED_VALUE"""),4)</f>
        <v>4</v>
      </c>
      <c r="B180" s="1">
        <f ca="1">IFERROR(__xludf.DUMMYFUNCTION("""COMPUTED_VALUE"""),3)</f>
        <v>3</v>
      </c>
    </row>
    <row r="181" spans="1:2" ht="13" hidden="1">
      <c r="A181" s="1">
        <f ca="1">IFERROR(__xludf.DUMMYFUNCTION("""COMPUTED_VALUE"""),2)</f>
        <v>2</v>
      </c>
      <c r="B181" s="1">
        <f ca="1">IFERROR(__xludf.DUMMYFUNCTION("""COMPUTED_VALUE"""),3)</f>
        <v>3</v>
      </c>
    </row>
    <row r="182" spans="1:2" ht="13" hidden="1">
      <c r="A182" s="1">
        <f ca="1">IFERROR(__xludf.DUMMYFUNCTION("""COMPUTED_VALUE"""),3)</f>
        <v>3</v>
      </c>
      <c r="B182" s="1">
        <f ca="1">IFERROR(__xludf.DUMMYFUNCTION("""COMPUTED_VALUE"""),4)</f>
        <v>4</v>
      </c>
    </row>
    <row r="183" spans="1:2" ht="13" hidden="1">
      <c r="A183" s="1" t="str">
        <f ca="1">IFERROR(__xludf.DUMMYFUNCTION("""COMPUTED_VALUE"""),"")</f>
        <v/>
      </c>
      <c r="B183" s="1">
        <f ca="1">IFERROR(__xludf.DUMMYFUNCTION("""COMPUTED_VALUE"""),5)</f>
        <v>5</v>
      </c>
    </row>
    <row r="184" spans="1:2" ht="13" hidden="1">
      <c r="A184" s="1">
        <f ca="1">IFERROR(__xludf.DUMMYFUNCTION("""COMPUTED_VALUE"""),2)</f>
        <v>2</v>
      </c>
      <c r="B184" s="1">
        <f ca="1">IFERROR(__xludf.DUMMYFUNCTION("""COMPUTED_VALUE"""),5)</f>
        <v>5</v>
      </c>
    </row>
    <row r="185" spans="1:2" ht="13" hidden="1">
      <c r="A185" s="1">
        <f ca="1">IFERROR(__xludf.DUMMYFUNCTION("""COMPUTED_VALUE"""),3)</f>
        <v>3</v>
      </c>
      <c r="B185" s="1">
        <f ca="1">IFERROR(__xludf.DUMMYFUNCTION("""COMPUTED_VALUE"""),3)</f>
        <v>3</v>
      </c>
    </row>
    <row r="186" spans="1:2" ht="13" hidden="1">
      <c r="A186" s="1">
        <f ca="1">IFERROR(__xludf.DUMMYFUNCTION("""COMPUTED_VALUE"""),2)</f>
        <v>2</v>
      </c>
      <c r="B186" s="1">
        <f ca="1">IFERROR(__xludf.DUMMYFUNCTION("""COMPUTED_VALUE"""),3)</f>
        <v>3</v>
      </c>
    </row>
    <row r="187" spans="1:2" ht="13" hidden="1">
      <c r="A187" s="1">
        <f ca="1">IFERROR(__xludf.DUMMYFUNCTION("""COMPUTED_VALUE"""),4)</f>
        <v>4</v>
      </c>
      <c r="B187" s="1">
        <f ca="1">IFERROR(__xludf.DUMMYFUNCTION("""COMPUTED_VALUE"""),3)</f>
        <v>3</v>
      </c>
    </row>
    <row r="188" spans="1:2" ht="13" hidden="1">
      <c r="A188" s="1">
        <f ca="1">IFERROR(__xludf.DUMMYFUNCTION("""COMPUTED_VALUE"""),2)</f>
        <v>2</v>
      </c>
      <c r="B188" s="1">
        <f ca="1">IFERROR(__xludf.DUMMYFUNCTION("""COMPUTED_VALUE"""),3)</f>
        <v>3</v>
      </c>
    </row>
    <row r="189" spans="1:2" ht="13" hidden="1">
      <c r="A189" s="1">
        <f ca="1">IFERROR(__xludf.DUMMYFUNCTION("""COMPUTED_VALUE"""),2)</f>
        <v>2</v>
      </c>
      <c r="B189" s="1">
        <f ca="1">IFERROR(__xludf.DUMMYFUNCTION("""COMPUTED_VALUE"""),5)</f>
        <v>5</v>
      </c>
    </row>
    <row r="190" spans="1:2" ht="13" hidden="1">
      <c r="A190" s="1" t="str">
        <f ca="1">IFERROR(__xludf.DUMMYFUNCTION("""COMPUTED_VALUE"""),"")</f>
        <v/>
      </c>
      <c r="B190" s="1">
        <f ca="1">IFERROR(__xludf.DUMMYFUNCTION("""COMPUTED_VALUE"""),3)</f>
        <v>3</v>
      </c>
    </row>
    <row r="191" spans="1:2" ht="13" hidden="1">
      <c r="A191" s="1">
        <f ca="1">IFERROR(__xludf.DUMMYFUNCTION("""COMPUTED_VALUE"""),4)</f>
        <v>4</v>
      </c>
      <c r="B191" s="1">
        <f ca="1">IFERROR(__xludf.DUMMYFUNCTION("""COMPUTED_VALUE"""),3)</f>
        <v>3</v>
      </c>
    </row>
    <row r="192" spans="1:2" ht="13" hidden="1">
      <c r="A192" s="1">
        <f ca="1">IFERROR(__xludf.DUMMYFUNCTION("""COMPUTED_VALUE"""),3)</f>
        <v>3</v>
      </c>
      <c r="B192" s="1">
        <f ca="1">IFERROR(__xludf.DUMMYFUNCTION("""COMPUTED_VALUE"""),2)</f>
        <v>2</v>
      </c>
    </row>
    <row r="193" spans="1:2" ht="13" hidden="1">
      <c r="A193" s="1">
        <f ca="1">IFERROR(__xludf.DUMMYFUNCTION("""COMPUTED_VALUE"""),2)</f>
        <v>2</v>
      </c>
      <c r="B193" s="1">
        <f ca="1">IFERROR(__xludf.DUMMYFUNCTION("""COMPUTED_VALUE"""),3)</f>
        <v>3</v>
      </c>
    </row>
    <row r="194" spans="1:2" ht="13" hidden="1">
      <c r="A194" s="1">
        <f ca="1">IFERROR(__xludf.DUMMYFUNCTION("""COMPUTED_VALUE"""),2)</f>
        <v>2</v>
      </c>
      <c r="B194" s="1">
        <f ca="1">IFERROR(__xludf.DUMMYFUNCTION("""COMPUTED_VALUE"""),3)</f>
        <v>3</v>
      </c>
    </row>
    <row r="195" spans="1:2" ht="13" hidden="1">
      <c r="A195" s="1">
        <f ca="1">IFERROR(__xludf.DUMMYFUNCTION("""COMPUTED_VALUE"""),2)</f>
        <v>2</v>
      </c>
      <c r="B195" s="1">
        <f ca="1">IFERROR(__xludf.DUMMYFUNCTION("""COMPUTED_VALUE"""),3)</f>
        <v>3</v>
      </c>
    </row>
    <row r="196" spans="1:2" ht="13" hidden="1">
      <c r="A196" s="1">
        <f ca="1">IFERROR(__xludf.DUMMYFUNCTION("""COMPUTED_VALUE"""),3)</f>
        <v>3</v>
      </c>
      <c r="B196" s="1">
        <f ca="1">IFERROR(__xludf.DUMMYFUNCTION("""COMPUTED_VALUE"""),5)</f>
        <v>5</v>
      </c>
    </row>
    <row r="197" spans="1:2" ht="13" hidden="1">
      <c r="A197" s="1">
        <f ca="1">IFERROR(__xludf.DUMMYFUNCTION("""COMPUTED_VALUE"""),2)</f>
        <v>2</v>
      </c>
      <c r="B197" s="1">
        <f ca="1">IFERROR(__xludf.DUMMYFUNCTION("""COMPUTED_VALUE"""),4)</f>
        <v>4</v>
      </c>
    </row>
    <row r="198" spans="1:2" ht="13" hidden="1">
      <c r="A198" s="1">
        <f ca="1">IFERROR(__xludf.DUMMYFUNCTION("""COMPUTED_VALUE"""),2)</f>
        <v>2</v>
      </c>
      <c r="B198" s="1">
        <f ca="1">IFERROR(__xludf.DUMMYFUNCTION("""COMPUTED_VALUE"""),2)</f>
        <v>2</v>
      </c>
    </row>
    <row r="199" spans="1:2" ht="13" hidden="1">
      <c r="A199" s="1">
        <f ca="1">IFERROR(__xludf.DUMMYFUNCTION("""COMPUTED_VALUE"""),3)</f>
        <v>3</v>
      </c>
      <c r="B199" s="1">
        <f ca="1">IFERROR(__xludf.DUMMYFUNCTION("""COMPUTED_VALUE"""),5)</f>
        <v>5</v>
      </c>
    </row>
    <row r="200" spans="1:2" ht="13" hidden="1">
      <c r="A200" s="1" t="str">
        <f ca="1">IFERROR(__xludf.DUMMYFUNCTION("""COMPUTED_VALUE"""),"")</f>
        <v/>
      </c>
      <c r="B200" s="1">
        <f ca="1">IFERROR(__xludf.DUMMYFUNCTION("""COMPUTED_VALUE"""),2)</f>
        <v>2</v>
      </c>
    </row>
    <row r="201" spans="1:2" ht="13" hidden="1">
      <c r="A201" s="1">
        <f ca="1">IFERROR(__xludf.DUMMYFUNCTION("""COMPUTED_VALUE"""),1)</f>
        <v>1</v>
      </c>
      <c r="B201" s="1">
        <f ca="1">IFERROR(__xludf.DUMMYFUNCTION("""COMPUTED_VALUE"""),3)</f>
        <v>3</v>
      </c>
    </row>
    <row r="202" spans="1:2" ht="13" hidden="1">
      <c r="A202" s="1">
        <f ca="1">IFERROR(__xludf.DUMMYFUNCTION("""COMPUTED_VALUE"""),2)</f>
        <v>2</v>
      </c>
      <c r="B202" s="1">
        <f ca="1">IFERROR(__xludf.DUMMYFUNCTION("""COMPUTED_VALUE"""),3)</f>
        <v>3</v>
      </c>
    </row>
    <row r="203" spans="1:2" ht="13" hidden="1">
      <c r="A203" s="1">
        <f ca="1">IFERROR(__xludf.DUMMYFUNCTION("""COMPUTED_VALUE"""),3)</f>
        <v>3</v>
      </c>
      <c r="B203" s="1">
        <f ca="1">IFERROR(__xludf.DUMMYFUNCTION("""COMPUTED_VALUE"""),2)</f>
        <v>2</v>
      </c>
    </row>
    <row r="204" spans="1:2" ht="13" hidden="1">
      <c r="A204" s="1">
        <f ca="1">IFERROR(__xludf.DUMMYFUNCTION("""COMPUTED_VALUE"""),2)</f>
        <v>2</v>
      </c>
      <c r="B204" s="1">
        <f ca="1">IFERROR(__xludf.DUMMYFUNCTION("""COMPUTED_VALUE"""),4)</f>
        <v>4</v>
      </c>
    </row>
    <row r="205" spans="1:2" ht="13" hidden="1">
      <c r="A205" s="1">
        <f ca="1">IFERROR(__xludf.DUMMYFUNCTION("""COMPUTED_VALUE"""),1)</f>
        <v>1</v>
      </c>
      <c r="B205" s="1">
        <f ca="1">IFERROR(__xludf.DUMMYFUNCTION("""COMPUTED_VALUE"""),3)</f>
        <v>3</v>
      </c>
    </row>
    <row r="206" spans="1:2" ht="13" hidden="1">
      <c r="A206" s="1" t="str">
        <f ca="1">IFERROR(__xludf.DUMMYFUNCTION("""COMPUTED_VALUE"""),"")</f>
        <v/>
      </c>
      <c r="B206" s="1">
        <f ca="1">IFERROR(__xludf.DUMMYFUNCTION("""COMPUTED_VALUE"""),3)</f>
        <v>3</v>
      </c>
    </row>
    <row r="207" spans="1:2" ht="13" hidden="1">
      <c r="A207" s="1">
        <f ca="1">IFERROR(__xludf.DUMMYFUNCTION("""COMPUTED_VALUE"""),4)</f>
        <v>4</v>
      </c>
      <c r="B207" s="1">
        <f ca="1">IFERROR(__xludf.DUMMYFUNCTION("""COMPUTED_VALUE"""),2)</f>
        <v>2</v>
      </c>
    </row>
    <row r="208" spans="1:2" ht="13" hidden="1">
      <c r="A208" s="1">
        <f ca="1">IFERROR(__xludf.DUMMYFUNCTION("""COMPUTED_VALUE"""),3)</f>
        <v>3</v>
      </c>
      <c r="B208" s="1">
        <f ca="1">IFERROR(__xludf.DUMMYFUNCTION("""COMPUTED_VALUE"""),2)</f>
        <v>2</v>
      </c>
    </row>
    <row r="209" spans="1:2" ht="13" hidden="1">
      <c r="A209" s="1" t="str">
        <f ca="1">IFERROR(__xludf.DUMMYFUNCTION("""COMPUTED_VALUE"""),"")</f>
        <v/>
      </c>
      <c r="B209" s="1">
        <f ca="1">IFERROR(__xludf.DUMMYFUNCTION("""COMPUTED_VALUE"""),3)</f>
        <v>3</v>
      </c>
    </row>
    <row r="210" spans="1:2" ht="13" hidden="1">
      <c r="A210" s="1">
        <f ca="1">IFERROR(__xludf.DUMMYFUNCTION("""COMPUTED_VALUE"""),1)</f>
        <v>1</v>
      </c>
      <c r="B210" s="1">
        <f ca="1">IFERROR(__xludf.DUMMYFUNCTION("""COMPUTED_VALUE"""),4)</f>
        <v>4</v>
      </c>
    </row>
    <row r="211" spans="1:2" ht="13" hidden="1">
      <c r="A211" s="1">
        <f ca="1">IFERROR(__xludf.DUMMYFUNCTION("""COMPUTED_VALUE"""),4)</f>
        <v>4</v>
      </c>
      <c r="B211" s="1">
        <f ca="1">IFERROR(__xludf.DUMMYFUNCTION("""COMPUTED_VALUE"""),3)</f>
        <v>3</v>
      </c>
    </row>
    <row r="212" spans="1:2" ht="13" hidden="1">
      <c r="A212" s="1">
        <f ca="1">IFERROR(__xludf.DUMMYFUNCTION("""COMPUTED_VALUE"""),3)</f>
        <v>3</v>
      </c>
      <c r="B212" s="1">
        <f ca="1">IFERROR(__xludf.DUMMYFUNCTION("""COMPUTED_VALUE"""),4)</f>
        <v>4</v>
      </c>
    </row>
    <row r="213" spans="1:2" ht="13" hidden="1">
      <c r="A213" s="1">
        <f ca="1">IFERROR(__xludf.DUMMYFUNCTION("""COMPUTED_VALUE"""),2)</f>
        <v>2</v>
      </c>
      <c r="B213" s="1">
        <f ca="1">IFERROR(__xludf.DUMMYFUNCTION("""COMPUTED_VALUE"""),2)</f>
        <v>2</v>
      </c>
    </row>
    <row r="214" spans="1:2" ht="13" hidden="1">
      <c r="A214" s="1">
        <f ca="1">IFERROR(__xludf.DUMMYFUNCTION("""COMPUTED_VALUE"""),3)</f>
        <v>3</v>
      </c>
      <c r="B214" s="1">
        <f ca="1">IFERROR(__xludf.DUMMYFUNCTION("""COMPUTED_VALUE"""),2)</f>
        <v>2</v>
      </c>
    </row>
    <row r="215" spans="1:2" ht="13" hidden="1">
      <c r="A215" s="1">
        <f ca="1">IFERROR(__xludf.DUMMYFUNCTION("""COMPUTED_VALUE"""),2)</f>
        <v>2</v>
      </c>
      <c r="B215" s="1">
        <f ca="1">IFERROR(__xludf.DUMMYFUNCTION("""COMPUTED_VALUE"""),2)</f>
        <v>2</v>
      </c>
    </row>
    <row r="216" spans="1:2" ht="13" hidden="1">
      <c r="A216" s="1">
        <f ca="1">IFERROR(__xludf.DUMMYFUNCTION("""COMPUTED_VALUE"""),1)</f>
        <v>1</v>
      </c>
      <c r="B216" s="1">
        <f ca="1">IFERROR(__xludf.DUMMYFUNCTION("""COMPUTED_VALUE"""),4)</f>
        <v>4</v>
      </c>
    </row>
    <row r="217" spans="1:2" ht="13" hidden="1">
      <c r="A217" s="1">
        <f ca="1">IFERROR(__xludf.DUMMYFUNCTION("""COMPUTED_VALUE"""),1)</f>
        <v>1</v>
      </c>
      <c r="B217" s="1">
        <f ca="1">IFERROR(__xludf.DUMMYFUNCTION("""COMPUTED_VALUE"""),3)</f>
        <v>3</v>
      </c>
    </row>
    <row r="218" spans="1:2" ht="13" hidden="1">
      <c r="A218" s="1">
        <f ca="1">IFERROR(__xludf.DUMMYFUNCTION("""COMPUTED_VALUE"""),4)</f>
        <v>4</v>
      </c>
      <c r="B218" s="1">
        <f ca="1">IFERROR(__xludf.DUMMYFUNCTION("""COMPUTED_VALUE"""),3)</f>
        <v>3</v>
      </c>
    </row>
    <row r="219" spans="1:2" ht="13" hidden="1">
      <c r="A219" s="1">
        <f ca="1">IFERROR(__xludf.DUMMYFUNCTION("""COMPUTED_VALUE"""),4)</f>
        <v>4</v>
      </c>
      <c r="B219" s="1">
        <f ca="1">IFERROR(__xludf.DUMMYFUNCTION("""COMPUTED_VALUE"""),3)</f>
        <v>3</v>
      </c>
    </row>
    <row r="220" spans="1:2" ht="13" hidden="1">
      <c r="A220" s="1">
        <f ca="1">IFERROR(__xludf.DUMMYFUNCTION("""COMPUTED_VALUE"""),4)</f>
        <v>4</v>
      </c>
      <c r="B220" s="1">
        <f ca="1">IFERROR(__xludf.DUMMYFUNCTION("""COMPUTED_VALUE"""),3)</f>
        <v>3</v>
      </c>
    </row>
    <row r="221" spans="1:2" ht="13" hidden="1">
      <c r="A221" s="1">
        <f ca="1">IFERROR(__xludf.DUMMYFUNCTION("""COMPUTED_VALUE"""),3)</f>
        <v>3</v>
      </c>
      <c r="B221" s="1">
        <f ca="1">IFERROR(__xludf.DUMMYFUNCTION("""COMPUTED_VALUE"""),3)</f>
        <v>3</v>
      </c>
    </row>
    <row r="222" spans="1:2" ht="13" hidden="1">
      <c r="A222" s="1">
        <f ca="1">IFERROR(__xludf.DUMMYFUNCTION("""COMPUTED_VALUE"""),4)</f>
        <v>4</v>
      </c>
      <c r="B222" s="1">
        <f ca="1">IFERROR(__xludf.DUMMYFUNCTION("""COMPUTED_VALUE"""),4)</f>
        <v>4</v>
      </c>
    </row>
    <row r="223" spans="1:2" ht="13" hidden="1">
      <c r="A223" s="1">
        <f ca="1">IFERROR(__xludf.DUMMYFUNCTION("""COMPUTED_VALUE"""),1)</f>
        <v>1</v>
      </c>
      <c r="B223" s="1">
        <f ca="1">IFERROR(__xludf.DUMMYFUNCTION("""COMPUTED_VALUE"""),3)</f>
        <v>3</v>
      </c>
    </row>
    <row r="224" spans="1:2" ht="13" hidden="1">
      <c r="A224" s="1">
        <f ca="1">IFERROR(__xludf.DUMMYFUNCTION("""COMPUTED_VALUE"""),2)</f>
        <v>2</v>
      </c>
      <c r="B224" s="1">
        <f ca="1">IFERROR(__xludf.DUMMYFUNCTION("""COMPUTED_VALUE"""),3)</f>
        <v>3</v>
      </c>
    </row>
    <row r="225" spans="1:2" ht="13" hidden="1">
      <c r="A225" s="1">
        <f ca="1">IFERROR(__xludf.DUMMYFUNCTION("""COMPUTED_VALUE"""),3)</f>
        <v>3</v>
      </c>
      <c r="B225" s="1">
        <f ca="1">IFERROR(__xludf.DUMMYFUNCTION("""COMPUTED_VALUE"""),3)</f>
        <v>3</v>
      </c>
    </row>
    <row r="226" spans="1:2" ht="13" hidden="1">
      <c r="A226" s="1">
        <f ca="1">IFERROR(__xludf.DUMMYFUNCTION("""COMPUTED_VALUE"""),2)</f>
        <v>2</v>
      </c>
      <c r="B226" s="1">
        <f ca="1">IFERROR(__xludf.DUMMYFUNCTION("""COMPUTED_VALUE"""),3)</f>
        <v>3</v>
      </c>
    </row>
    <row r="227" spans="1:2" ht="13" hidden="1">
      <c r="A227" s="1">
        <f ca="1">IFERROR(__xludf.DUMMYFUNCTION("""COMPUTED_VALUE"""),2)</f>
        <v>2</v>
      </c>
      <c r="B227" s="1">
        <f ca="1">IFERROR(__xludf.DUMMYFUNCTION("""COMPUTED_VALUE"""),1)</f>
        <v>1</v>
      </c>
    </row>
    <row r="228" spans="1:2" ht="13" hidden="1">
      <c r="A228" s="1">
        <f ca="1">IFERROR(__xludf.DUMMYFUNCTION("""COMPUTED_VALUE"""),3)</f>
        <v>3</v>
      </c>
      <c r="B228" s="1">
        <f ca="1">IFERROR(__xludf.DUMMYFUNCTION("""COMPUTED_VALUE"""),4)</f>
        <v>4</v>
      </c>
    </row>
    <row r="229" spans="1:2" ht="13" hidden="1">
      <c r="A229" s="1">
        <f ca="1">IFERROR(__xludf.DUMMYFUNCTION("""COMPUTED_VALUE"""),4)</f>
        <v>4</v>
      </c>
      <c r="B229" s="1">
        <f ca="1">IFERROR(__xludf.DUMMYFUNCTION("""COMPUTED_VALUE"""),3)</f>
        <v>3</v>
      </c>
    </row>
    <row r="230" spans="1:2" ht="13" hidden="1">
      <c r="A230" s="1">
        <f ca="1">IFERROR(__xludf.DUMMYFUNCTION("""COMPUTED_VALUE"""),4)</f>
        <v>4</v>
      </c>
      <c r="B230" s="1">
        <f ca="1">IFERROR(__xludf.DUMMYFUNCTION("""COMPUTED_VALUE"""),2)</f>
        <v>2</v>
      </c>
    </row>
    <row r="231" spans="1:2" ht="13" hidden="1">
      <c r="A231" s="1" t="str">
        <f ca="1">IFERROR(__xludf.DUMMYFUNCTION("""COMPUTED_VALUE"""),"")</f>
        <v/>
      </c>
      <c r="B231" s="1">
        <f ca="1">IFERROR(__xludf.DUMMYFUNCTION("""COMPUTED_VALUE"""),2)</f>
        <v>2</v>
      </c>
    </row>
    <row r="232" spans="1:2" ht="13" hidden="1">
      <c r="A232" s="1">
        <f ca="1">IFERROR(__xludf.DUMMYFUNCTION("""COMPUTED_VALUE"""),2)</f>
        <v>2</v>
      </c>
      <c r="B232" s="1">
        <f ca="1">IFERROR(__xludf.DUMMYFUNCTION("""COMPUTED_VALUE"""),3)</f>
        <v>3</v>
      </c>
    </row>
    <row r="233" spans="1:2" ht="13" hidden="1">
      <c r="A233" s="1">
        <f ca="1">IFERROR(__xludf.DUMMYFUNCTION("""COMPUTED_VALUE"""),1)</f>
        <v>1</v>
      </c>
      <c r="B233" s="1">
        <f ca="1">IFERROR(__xludf.DUMMYFUNCTION("""COMPUTED_VALUE"""),1)</f>
        <v>1</v>
      </c>
    </row>
    <row r="234" spans="1:2" ht="13" hidden="1">
      <c r="A234" s="1">
        <f ca="1">IFERROR(__xludf.DUMMYFUNCTION("""COMPUTED_VALUE"""),2)</f>
        <v>2</v>
      </c>
      <c r="B234" s="1">
        <f ca="1">IFERROR(__xludf.DUMMYFUNCTION("""COMPUTED_VALUE"""),2)</f>
        <v>2</v>
      </c>
    </row>
    <row r="235" spans="1:2" ht="13" hidden="1">
      <c r="A235" s="1">
        <f ca="1">IFERROR(__xludf.DUMMYFUNCTION("""COMPUTED_VALUE"""),3)</f>
        <v>3</v>
      </c>
      <c r="B235" s="1">
        <f ca="1">IFERROR(__xludf.DUMMYFUNCTION("""COMPUTED_VALUE"""),3)</f>
        <v>3</v>
      </c>
    </row>
    <row r="236" spans="1:2" ht="13" hidden="1">
      <c r="A236" s="1">
        <f ca="1">IFERROR(__xludf.DUMMYFUNCTION("""COMPUTED_VALUE"""),4)</f>
        <v>4</v>
      </c>
      <c r="B236" s="1">
        <f ca="1">IFERROR(__xludf.DUMMYFUNCTION("""COMPUTED_VALUE"""),3)</f>
        <v>3</v>
      </c>
    </row>
    <row r="237" spans="1:2" ht="13" hidden="1">
      <c r="A237" s="1">
        <f ca="1">IFERROR(__xludf.DUMMYFUNCTION("""COMPUTED_VALUE"""),3)</f>
        <v>3</v>
      </c>
      <c r="B237" s="1">
        <f ca="1">IFERROR(__xludf.DUMMYFUNCTION("""COMPUTED_VALUE"""),4)</f>
        <v>4</v>
      </c>
    </row>
    <row r="238" spans="1:2" ht="13" hidden="1">
      <c r="A238" s="1" t="str">
        <f ca="1">IFERROR(__xludf.DUMMYFUNCTION("""COMPUTED_VALUE"""),"")</f>
        <v/>
      </c>
      <c r="B238" s="1">
        <f ca="1">IFERROR(__xludf.DUMMYFUNCTION("""COMPUTED_VALUE"""),4)</f>
        <v>4</v>
      </c>
    </row>
    <row r="239" spans="1:2" ht="13" hidden="1">
      <c r="A239" s="1">
        <f ca="1">IFERROR(__xludf.DUMMYFUNCTION("""COMPUTED_VALUE"""),2)</f>
        <v>2</v>
      </c>
      <c r="B239" s="1">
        <f ca="1">IFERROR(__xludf.DUMMYFUNCTION("""COMPUTED_VALUE"""),5)</f>
        <v>5</v>
      </c>
    </row>
    <row r="240" spans="1:2" ht="13" hidden="1">
      <c r="A240" s="1">
        <f ca="1">IFERROR(__xludf.DUMMYFUNCTION("""COMPUTED_VALUE"""),4)</f>
        <v>4</v>
      </c>
      <c r="B240" s="1">
        <f ca="1">IFERROR(__xludf.DUMMYFUNCTION("""COMPUTED_VALUE"""),2)</f>
        <v>2</v>
      </c>
    </row>
    <row r="241" spans="1:2" ht="13" hidden="1">
      <c r="A241" s="1">
        <f ca="1">IFERROR(__xludf.DUMMYFUNCTION("""COMPUTED_VALUE"""),2)</f>
        <v>2</v>
      </c>
      <c r="B241" s="1">
        <f ca="1">IFERROR(__xludf.DUMMYFUNCTION("""COMPUTED_VALUE"""),2)</f>
        <v>2</v>
      </c>
    </row>
    <row r="242" spans="1:2" ht="13" hidden="1">
      <c r="A242" s="1">
        <f ca="1">IFERROR(__xludf.DUMMYFUNCTION("""COMPUTED_VALUE"""),3)</f>
        <v>3</v>
      </c>
      <c r="B242" s="1">
        <f ca="1">IFERROR(__xludf.DUMMYFUNCTION("""COMPUTED_VALUE"""),4)</f>
        <v>4</v>
      </c>
    </row>
    <row r="243" spans="1:2" ht="13" hidden="1">
      <c r="A243" s="1">
        <f ca="1">IFERROR(__xludf.DUMMYFUNCTION("""COMPUTED_VALUE"""),3)</f>
        <v>3</v>
      </c>
      <c r="B243" s="1">
        <f ca="1">IFERROR(__xludf.DUMMYFUNCTION("""COMPUTED_VALUE"""),4)</f>
        <v>4</v>
      </c>
    </row>
    <row r="244" spans="1:2" ht="13" hidden="1">
      <c r="A244" s="1">
        <f ca="1">IFERROR(__xludf.DUMMYFUNCTION("""COMPUTED_VALUE"""),4)</f>
        <v>4</v>
      </c>
      <c r="B244" s="1">
        <f ca="1">IFERROR(__xludf.DUMMYFUNCTION("""COMPUTED_VALUE"""),4)</f>
        <v>4</v>
      </c>
    </row>
    <row r="245" spans="1:2" ht="13" hidden="1">
      <c r="A245" s="1">
        <f ca="1">IFERROR(__xludf.DUMMYFUNCTION("""COMPUTED_VALUE"""),4)</f>
        <v>4</v>
      </c>
      <c r="B245" s="1">
        <f ca="1">IFERROR(__xludf.DUMMYFUNCTION("""COMPUTED_VALUE"""),2)</f>
        <v>2</v>
      </c>
    </row>
    <row r="246" spans="1:2" ht="13" hidden="1">
      <c r="A246" s="1">
        <f ca="1">IFERROR(__xludf.DUMMYFUNCTION("""COMPUTED_VALUE"""),4)</f>
        <v>4</v>
      </c>
      <c r="B246" s="1">
        <f ca="1">IFERROR(__xludf.DUMMYFUNCTION("""COMPUTED_VALUE"""),3)</f>
        <v>3</v>
      </c>
    </row>
    <row r="247" spans="1:2" ht="13" hidden="1">
      <c r="A247" s="1">
        <f ca="1">IFERROR(__xludf.DUMMYFUNCTION("""COMPUTED_VALUE"""),4)</f>
        <v>4</v>
      </c>
      <c r="B247" s="1">
        <f ca="1">IFERROR(__xludf.DUMMYFUNCTION("""COMPUTED_VALUE"""),5)</f>
        <v>5</v>
      </c>
    </row>
    <row r="248" spans="1:2" ht="13" hidden="1">
      <c r="A248" s="1">
        <f ca="1">IFERROR(__xludf.DUMMYFUNCTION("""COMPUTED_VALUE"""),3)</f>
        <v>3</v>
      </c>
      <c r="B248" s="1">
        <f ca="1">IFERROR(__xludf.DUMMYFUNCTION("""COMPUTED_VALUE"""),2)</f>
        <v>2</v>
      </c>
    </row>
    <row r="249" spans="1:2" ht="13" hidden="1">
      <c r="A249" s="1">
        <f ca="1">IFERROR(__xludf.DUMMYFUNCTION("""COMPUTED_VALUE"""),1)</f>
        <v>1</v>
      </c>
      <c r="B249" s="1">
        <f ca="1">IFERROR(__xludf.DUMMYFUNCTION("""COMPUTED_VALUE"""),3)</f>
        <v>3</v>
      </c>
    </row>
    <row r="250" spans="1:2" ht="13" hidden="1">
      <c r="A250" s="1">
        <f ca="1">IFERROR(__xludf.DUMMYFUNCTION("""COMPUTED_VALUE"""),2)</f>
        <v>2</v>
      </c>
      <c r="B250" s="1">
        <f ca="1">IFERROR(__xludf.DUMMYFUNCTION("""COMPUTED_VALUE"""),3)</f>
        <v>3</v>
      </c>
    </row>
    <row r="251" spans="1:2" ht="13" hidden="1">
      <c r="A251" s="1">
        <f ca="1">IFERROR(__xludf.DUMMYFUNCTION("""COMPUTED_VALUE"""),4)</f>
        <v>4</v>
      </c>
      <c r="B251" s="1">
        <f ca="1">IFERROR(__xludf.DUMMYFUNCTION("""COMPUTED_VALUE"""),3)</f>
        <v>3</v>
      </c>
    </row>
    <row r="252" spans="1:2" ht="13" hidden="1">
      <c r="A252" s="1">
        <f ca="1">IFERROR(__xludf.DUMMYFUNCTION("""COMPUTED_VALUE"""),1)</f>
        <v>1</v>
      </c>
      <c r="B252" s="1">
        <f ca="1">IFERROR(__xludf.DUMMYFUNCTION("""COMPUTED_VALUE"""),3)</f>
        <v>3</v>
      </c>
    </row>
    <row r="253" spans="1:2" ht="13" hidden="1">
      <c r="A253" s="1">
        <f ca="1">IFERROR(__xludf.DUMMYFUNCTION("""COMPUTED_VALUE"""),4)</f>
        <v>4</v>
      </c>
      <c r="B253" s="1">
        <f ca="1">IFERROR(__xludf.DUMMYFUNCTION("""COMPUTED_VALUE"""),4)</f>
        <v>4</v>
      </c>
    </row>
    <row r="254" spans="1:2" ht="13" hidden="1">
      <c r="A254" s="1">
        <f ca="1">IFERROR(__xludf.DUMMYFUNCTION("""COMPUTED_VALUE"""),3)</f>
        <v>3</v>
      </c>
      <c r="B254" s="1">
        <f ca="1">IFERROR(__xludf.DUMMYFUNCTION("""COMPUTED_VALUE"""),3)</f>
        <v>3</v>
      </c>
    </row>
    <row r="255" spans="1:2" ht="13" hidden="1">
      <c r="A255" s="1">
        <f ca="1">IFERROR(__xludf.DUMMYFUNCTION("""COMPUTED_VALUE"""),3)</f>
        <v>3</v>
      </c>
      <c r="B255" s="1">
        <f ca="1">IFERROR(__xludf.DUMMYFUNCTION("""COMPUTED_VALUE"""),3)</f>
        <v>3</v>
      </c>
    </row>
    <row r="256" spans="1:2" ht="13" hidden="1">
      <c r="A256" s="1">
        <f ca="1">IFERROR(__xludf.DUMMYFUNCTION("""COMPUTED_VALUE"""),1)</f>
        <v>1</v>
      </c>
      <c r="B256" s="1">
        <f ca="1">IFERROR(__xludf.DUMMYFUNCTION("""COMPUTED_VALUE"""),3)</f>
        <v>3</v>
      </c>
    </row>
    <row r="257" spans="1:2" ht="13" hidden="1">
      <c r="A257" s="1">
        <f ca="1">IFERROR(__xludf.DUMMYFUNCTION("""COMPUTED_VALUE"""),2)</f>
        <v>2</v>
      </c>
      <c r="B257" s="1">
        <f ca="1">IFERROR(__xludf.DUMMYFUNCTION("""COMPUTED_VALUE"""),5)</f>
        <v>5</v>
      </c>
    </row>
    <row r="258" spans="1:2" ht="13" hidden="1">
      <c r="A258" s="1">
        <f ca="1">IFERROR(__xludf.DUMMYFUNCTION("""COMPUTED_VALUE"""),4)</f>
        <v>4</v>
      </c>
      <c r="B258" s="1">
        <f ca="1">IFERROR(__xludf.DUMMYFUNCTION("""COMPUTED_VALUE"""),3)</f>
        <v>3</v>
      </c>
    </row>
    <row r="259" spans="1:2" ht="13" hidden="1">
      <c r="A259" s="1">
        <f ca="1">IFERROR(__xludf.DUMMYFUNCTION("""COMPUTED_VALUE"""),2)</f>
        <v>2</v>
      </c>
      <c r="B259" s="1">
        <f ca="1">IFERROR(__xludf.DUMMYFUNCTION("""COMPUTED_VALUE"""),1)</f>
        <v>1</v>
      </c>
    </row>
    <row r="260" spans="1:2" ht="13" hidden="1">
      <c r="A260" s="1">
        <f ca="1">IFERROR(__xludf.DUMMYFUNCTION("""COMPUTED_VALUE"""),2)</f>
        <v>2</v>
      </c>
      <c r="B260" s="1">
        <f ca="1">IFERROR(__xludf.DUMMYFUNCTION("""COMPUTED_VALUE"""),3)</f>
        <v>3</v>
      </c>
    </row>
    <row r="261" spans="1:2" ht="13" hidden="1">
      <c r="A261" s="1">
        <f ca="1">IFERROR(__xludf.DUMMYFUNCTION("""COMPUTED_VALUE"""),3)</f>
        <v>3</v>
      </c>
      <c r="B261" s="1">
        <f ca="1">IFERROR(__xludf.DUMMYFUNCTION("""COMPUTED_VALUE"""),3)</f>
        <v>3</v>
      </c>
    </row>
    <row r="262" spans="1:2" ht="13" hidden="1">
      <c r="A262" s="1">
        <f ca="1">IFERROR(__xludf.DUMMYFUNCTION("""COMPUTED_VALUE"""),3)</f>
        <v>3</v>
      </c>
      <c r="B262" s="1">
        <f ca="1">IFERROR(__xludf.DUMMYFUNCTION("""COMPUTED_VALUE"""),3)</f>
        <v>3</v>
      </c>
    </row>
    <row r="263" spans="1:2" ht="13" hidden="1">
      <c r="A263" s="1">
        <f ca="1">IFERROR(__xludf.DUMMYFUNCTION("""COMPUTED_VALUE"""),4)</f>
        <v>4</v>
      </c>
      <c r="B263" s="1">
        <f ca="1">IFERROR(__xludf.DUMMYFUNCTION("""COMPUTED_VALUE"""),4)</f>
        <v>4</v>
      </c>
    </row>
    <row r="264" spans="1:2" ht="13" hidden="1">
      <c r="A264" s="1">
        <f ca="1">IFERROR(__xludf.DUMMYFUNCTION("""COMPUTED_VALUE"""),2)</f>
        <v>2</v>
      </c>
      <c r="B264" s="1">
        <f ca="1">IFERROR(__xludf.DUMMYFUNCTION("""COMPUTED_VALUE"""),2)</f>
        <v>2</v>
      </c>
    </row>
    <row r="265" spans="1:2" ht="13" hidden="1">
      <c r="A265" s="1">
        <f ca="1">IFERROR(__xludf.DUMMYFUNCTION("""COMPUTED_VALUE"""),4)</f>
        <v>4</v>
      </c>
      <c r="B265" s="1">
        <f ca="1">IFERROR(__xludf.DUMMYFUNCTION("""COMPUTED_VALUE"""),4)</f>
        <v>4</v>
      </c>
    </row>
    <row r="266" spans="1:2" ht="13" hidden="1">
      <c r="A266" s="1">
        <f ca="1">IFERROR(__xludf.DUMMYFUNCTION("""COMPUTED_VALUE"""),4)</f>
        <v>4</v>
      </c>
      <c r="B266" s="1">
        <f ca="1">IFERROR(__xludf.DUMMYFUNCTION("""COMPUTED_VALUE"""),3)</f>
        <v>3</v>
      </c>
    </row>
    <row r="267" spans="1:2" ht="13" hidden="1">
      <c r="A267" s="1">
        <f ca="1">IFERROR(__xludf.DUMMYFUNCTION("""COMPUTED_VALUE"""),4)</f>
        <v>4</v>
      </c>
      <c r="B267" s="1">
        <f ca="1">IFERROR(__xludf.DUMMYFUNCTION("""COMPUTED_VALUE"""),2)</f>
        <v>2</v>
      </c>
    </row>
    <row r="268" spans="1:2" ht="13" hidden="1">
      <c r="A268" s="1">
        <f ca="1">IFERROR(__xludf.DUMMYFUNCTION("""COMPUTED_VALUE"""),2)</f>
        <v>2</v>
      </c>
      <c r="B268" s="1">
        <f ca="1">IFERROR(__xludf.DUMMYFUNCTION("""COMPUTED_VALUE"""),2)</f>
        <v>2</v>
      </c>
    </row>
    <row r="269" spans="1:2" ht="13" hidden="1">
      <c r="A269" s="1">
        <f ca="1">IFERROR(__xludf.DUMMYFUNCTION("""COMPUTED_VALUE"""),2)</f>
        <v>2</v>
      </c>
      <c r="B269" s="1">
        <f ca="1">IFERROR(__xludf.DUMMYFUNCTION("""COMPUTED_VALUE"""),3)</f>
        <v>3</v>
      </c>
    </row>
    <row r="270" spans="1:2" ht="13" hidden="1">
      <c r="A270" s="1">
        <f ca="1">IFERROR(__xludf.DUMMYFUNCTION("""COMPUTED_VALUE"""),3)</f>
        <v>3</v>
      </c>
      <c r="B270" s="1">
        <f ca="1">IFERROR(__xludf.DUMMYFUNCTION("""COMPUTED_VALUE"""),4)</f>
        <v>4</v>
      </c>
    </row>
    <row r="271" spans="1:2" ht="13" hidden="1">
      <c r="A271" s="1">
        <f ca="1">IFERROR(__xludf.DUMMYFUNCTION("""COMPUTED_VALUE"""),1)</f>
        <v>1</v>
      </c>
      <c r="B271" s="1">
        <f ca="1">IFERROR(__xludf.DUMMYFUNCTION("""COMPUTED_VALUE"""),3)</f>
        <v>3</v>
      </c>
    </row>
    <row r="272" spans="1:2" ht="13" hidden="1">
      <c r="A272" s="1">
        <f ca="1">IFERROR(__xludf.DUMMYFUNCTION("""COMPUTED_VALUE"""),2)</f>
        <v>2</v>
      </c>
      <c r="B272" s="1">
        <f ca="1">IFERROR(__xludf.DUMMYFUNCTION("""COMPUTED_VALUE"""),2)</f>
        <v>2</v>
      </c>
    </row>
    <row r="273" spans="1:2" ht="13" hidden="1">
      <c r="A273" s="1">
        <f ca="1">IFERROR(__xludf.DUMMYFUNCTION("""COMPUTED_VALUE"""),3)</f>
        <v>3</v>
      </c>
      <c r="B273" s="1">
        <f ca="1">IFERROR(__xludf.DUMMYFUNCTION("""COMPUTED_VALUE"""),3)</f>
        <v>3</v>
      </c>
    </row>
    <row r="274" spans="1:2" ht="13" hidden="1">
      <c r="A274" s="1">
        <f ca="1">IFERROR(__xludf.DUMMYFUNCTION("""COMPUTED_VALUE"""),2)</f>
        <v>2</v>
      </c>
      <c r="B274" s="1">
        <f ca="1">IFERROR(__xludf.DUMMYFUNCTION("""COMPUTED_VALUE"""),2)</f>
        <v>2</v>
      </c>
    </row>
    <row r="275" spans="1:2" ht="13" hidden="1">
      <c r="A275" s="1">
        <f ca="1">IFERROR(__xludf.DUMMYFUNCTION("""COMPUTED_VALUE"""),4)</f>
        <v>4</v>
      </c>
      <c r="B275" s="1">
        <f ca="1">IFERROR(__xludf.DUMMYFUNCTION("""COMPUTED_VALUE"""),3)</f>
        <v>3</v>
      </c>
    </row>
    <row r="276" spans="1:2" ht="13" hidden="1">
      <c r="A276" s="1">
        <f ca="1">IFERROR(__xludf.DUMMYFUNCTION("""COMPUTED_VALUE"""),3)</f>
        <v>3</v>
      </c>
      <c r="B276" s="1">
        <f ca="1">IFERROR(__xludf.DUMMYFUNCTION("""COMPUTED_VALUE"""),4)</f>
        <v>4</v>
      </c>
    </row>
    <row r="277" spans="1:2" ht="13" hidden="1">
      <c r="A277" s="1">
        <f ca="1">IFERROR(__xludf.DUMMYFUNCTION("""COMPUTED_VALUE"""),2)</f>
        <v>2</v>
      </c>
      <c r="B277" s="1">
        <f ca="1">IFERROR(__xludf.DUMMYFUNCTION("""COMPUTED_VALUE"""),4)</f>
        <v>4</v>
      </c>
    </row>
    <row r="278" spans="1:2" ht="13" hidden="1">
      <c r="A278" s="1">
        <f ca="1">IFERROR(__xludf.DUMMYFUNCTION("""COMPUTED_VALUE"""),4)</f>
        <v>4</v>
      </c>
      <c r="B278" s="1">
        <f ca="1">IFERROR(__xludf.DUMMYFUNCTION("""COMPUTED_VALUE"""),4)</f>
        <v>4</v>
      </c>
    </row>
    <row r="279" spans="1:2" ht="13" hidden="1">
      <c r="A279" s="1">
        <f ca="1">IFERROR(__xludf.DUMMYFUNCTION("""COMPUTED_VALUE"""),2)</f>
        <v>2</v>
      </c>
      <c r="B279" s="1">
        <f ca="1">IFERROR(__xludf.DUMMYFUNCTION("""COMPUTED_VALUE"""),4)</f>
        <v>4</v>
      </c>
    </row>
    <row r="280" spans="1:2" ht="13" hidden="1">
      <c r="A280" s="1">
        <f ca="1">IFERROR(__xludf.DUMMYFUNCTION("""COMPUTED_VALUE"""),2)</f>
        <v>2</v>
      </c>
      <c r="B280" s="1">
        <f ca="1">IFERROR(__xludf.DUMMYFUNCTION("""COMPUTED_VALUE"""),3)</f>
        <v>3</v>
      </c>
    </row>
    <row r="281" spans="1:2" ht="13" hidden="1">
      <c r="A281" s="1">
        <f ca="1">IFERROR(__xludf.DUMMYFUNCTION("""COMPUTED_VALUE"""),2)</f>
        <v>2</v>
      </c>
      <c r="B281" s="1">
        <f ca="1">IFERROR(__xludf.DUMMYFUNCTION("""COMPUTED_VALUE"""),4)</f>
        <v>4</v>
      </c>
    </row>
    <row r="282" spans="1:2" ht="13" hidden="1">
      <c r="A282" s="1">
        <f ca="1">IFERROR(__xludf.DUMMYFUNCTION("""COMPUTED_VALUE"""),4)</f>
        <v>4</v>
      </c>
      <c r="B282" s="1">
        <f ca="1">IFERROR(__xludf.DUMMYFUNCTION("""COMPUTED_VALUE"""),4)</f>
        <v>4</v>
      </c>
    </row>
    <row r="283" spans="1:2" ht="13" hidden="1">
      <c r="A283" s="1">
        <f ca="1">IFERROR(__xludf.DUMMYFUNCTION("""COMPUTED_VALUE"""),3)</f>
        <v>3</v>
      </c>
      <c r="B283" s="1">
        <f ca="1">IFERROR(__xludf.DUMMYFUNCTION("""COMPUTED_VALUE"""),2)</f>
        <v>2</v>
      </c>
    </row>
    <row r="284" spans="1:2" ht="13" hidden="1">
      <c r="A284" s="1">
        <f ca="1">IFERROR(__xludf.DUMMYFUNCTION("""COMPUTED_VALUE"""),3)</f>
        <v>3</v>
      </c>
      <c r="B284" s="1">
        <f ca="1">IFERROR(__xludf.DUMMYFUNCTION("""COMPUTED_VALUE"""),4)</f>
        <v>4</v>
      </c>
    </row>
    <row r="285" spans="1:2" ht="13" hidden="1">
      <c r="A285" s="1">
        <f ca="1">IFERROR(__xludf.DUMMYFUNCTION("""COMPUTED_VALUE"""),2)</f>
        <v>2</v>
      </c>
      <c r="B285" s="1">
        <f ca="1">IFERROR(__xludf.DUMMYFUNCTION("""COMPUTED_VALUE"""),3)</f>
        <v>3</v>
      </c>
    </row>
    <row r="286" spans="1:2" ht="13" hidden="1">
      <c r="A286" s="1">
        <f ca="1">IFERROR(__xludf.DUMMYFUNCTION("""COMPUTED_VALUE"""),2)</f>
        <v>2</v>
      </c>
      <c r="B286" s="1">
        <f ca="1">IFERROR(__xludf.DUMMYFUNCTION("""COMPUTED_VALUE"""),4)</f>
        <v>4</v>
      </c>
    </row>
    <row r="287" spans="1:2" ht="13" hidden="1">
      <c r="A287" s="1">
        <f ca="1">IFERROR(__xludf.DUMMYFUNCTION("""COMPUTED_VALUE"""),4)</f>
        <v>4</v>
      </c>
      <c r="B287" s="1">
        <f ca="1">IFERROR(__xludf.DUMMYFUNCTION("""COMPUTED_VALUE"""),2)</f>
        <v>2</v>
      </c>
    </row>
    <row r="288" spans="1:2" ht="13" hidden="1">
      <c r="A288" s="1">
        <f ca="1">IFERROR(__xludf.DUMMYFUNCTION("""COMPUTED_VALUE"""),2)</f>
        <v>2</v>
      </c>
      <c r="B288" s="1">
        <f ca="1">IFERROR(__xludf.DUMMYFUNCTION("""COMPUTED_VALUE"""),3)</f>
        <v>3</v>
      </c>
    </row>
    <row r="289" spans="1:2" ht="13" hidden="1">
      <c r="A289" s="1">
        <f ca="1">IFERROR(__xludf.DUMMYFUNCTION("""COMPUTED_VALUE"""),3)</f>
        <v>3</v>
      </c>
      <c r="B289" s="1">
        <f ca="1">IFERROR(__xludf.DUMMYFUNCTION("""COMPUTED_VALUE"""),5)</f>
        <v>5</v>
      </c>
    </row>
    <row r="290" spans="1:2" ht="13" hidden="1">
      <c r="A290" s="1">
        <f ca="1">IFERROR(__xludf.DUMMYFUNCTION("""COMPUTED_VALUE"""),1)</f>
        <v>1</v>
      </c>
      <c r="B290" s="1">
        <f ca="1">IFERROR(__xludf.DUMMYFUNCTION("""COMPUTED_VALUE"""),5)</f>
        <v>5</v>
      </c>
    </row>
    <row r="291" spans="1:2" ht="13" hidden="1">
      <c r="A291" s="1">
        <f ca="1">IFERROR(__xludf.DUMMYFUNCTION("""COMPUTED_VALUE"""),4)</f>
        <v>4</v>
      </c>
      <c r="B291" s="1">
        <f ca="1">IFERROR(__xludf.DUMMYFUNCTION("""COMPUTED_VALUE"""),4)</f>
        <v>4</v>
      </c>
    </row>
    <row r="292" spans="1:2" ht="13" hidden="1">
      <c r="A292" s="1">
        <f ca="1">IFERROR(__xludf.DUMMYFUNCTION("""COMPUTED_VALUE"""),4)</f>
        <v>4</v>
      </c>
      <c r="B292" s="1">
        <f ca="1">IFERROR(__xludf.DUMMYFUNCTION("""COMPUTED_VALUE"""),3)</f>
        <v>3</v>
      </c>
    </row>
    <row r="293" spans="1:2" ht="13" hidden="1">
      <c r="A293" s="1">
        <f ca="1">IFERROR(__xludf.DUMMYFUNCTION("""COMPUTED_VALUE"""),3)</f>
        <v>3</v>
      </c>
      <c r="B293" s="1">
        <f ca="1">IFERROR(__xludf.DUMMYFUNCTION("""COMPUTED_VALUE"""),2)</f>
        <v>2</v>
      </c>
    </row>
    <row r="294" spans="1:2" ht="13" hidden="1">
      <c r="A294" s="1">
        <f ca="1">IFERROR(__xludf.DUMMYFUNCTION("""COMPUTED_VALUE"""),1)</f>
        <v>1</v>
      </c>
      <c r="B294" s="1">
        <f ca="1">IFERROR(__xludf.DUMMYFUNCTION("""COMPUTED_VALUE"""),4)</f>
        <v>4</v>
      </c>
    </row>
    <row r="295" spans="1:2" ht="13" hidden="1">
      <c r="A295" s="1">
        <f ca="1">IFERROR(__xludf.DUMMYFUNCTION("""COMPUTED_VALUE"""),1)</f>
        <v>1</v>
      </c>
      <c r="B295" s="1">
        <f ca="1">IFERROR(__xludf.DUMMYFUNCTION("""COMPUTED_VALUE"""),2)</f>
        <v>2</v>
      </c>
    </row>
    <row r="296" spans="1:2" ht="13" hidden="1">
      <c r="A296" s="1">
        <f ca="1">IFERROR(__xludf.DUMMYFUNCTION("""COMPUTED_VALUE"""),1)</f>
        <v>1</v>
      </c>
      <c r="B296" s="1">
        <f ca="1">IFERROR(__xludf.DUMMYFUNCTION("""COMPUTED_VALUE"""),3)</f>
        <v>3</v>
      </c>
    </row>
    <row r="297" spans="1:2" ht="13" hidden="1">
      <c r="A297" s="1">
        <f ca="1">IFERROR(__xludf.DUMMYFUNCTION("""COMPUTED_VALUE"""),3)</f>
        <v>3</v>
      </c>
      <c r="B297" s="1">
        <f ca="1">IFERROR(__xludf.DUMMYFUNCTION("""COMPUTED_VALUE"""),3)</f>
        <v>3</v>
      </c>
    </row>
    <row r="298" spans="1:2" ht="13" hidden="1">
      <c r="A298" s="1">
        <f ca="1">IFERROR(__xludf.DUMMYFUNCTION("""COMPUTED_VALUE"""),2)</f>
        <v>2</v>
      </c>
      <c r="B298" s="1">
        <f ca="1">IFERROR(__xludf.DUMMYFUNCTION("""COMPUTED_VALUE"""),2)</f>
        <v>2</v>
      </c>
    </row>
    <row r="299" spans="1:2" ht="13" hidden="1">
      <c r="A299" s="1">
        <f ca="1">IFERROR(__xludf.DUMMYFUNCTION("""COMPUTED_VALUE"""),4)</f>
        <v>4</v>
      </c>
      <c r="B299" s="1">
        <f ca="1">IFERROR(__xludf.DUMMYFUNCTION("""COMPUTED_VALUE"""),4)</f>
        <v>4</v>
      </c>
    </row>
    <row r="300" spans="1:2" ht="13" hidden="1">
      <c r="A300" s="1">
        <f ca="1">IFERROR(__xludf.DUMMYFUNCTION("""COMPUTED_VALUE"""),3)</f>
        <v>3</v>
      </c>
      <c r="B300" s="1">
        <f ca="1">IFERROR(__xludf.DUMMYFUNCTION("""COMPUTED_VALUE"""),2)</f>
        <v>2</v>
      </c>
    </row>
    <row r="301" spans="1:2" ht="13" hidden="1">
      <c r="A301" s="1">
        <f ca="1">IFERROR(__xludf.DUMMYFUNCTION("""COMPUTED_VALUE"""),4)</f>
        <v>4</v>
      </c>
      <c r="B301" s="1">
        <f ca="1">IFERROR(__xludf.DUMMYFUNCTION("""COMPUTED_VALUE"""),3)</f>
        <v>3</v>
      </c>
    </row>
    <row r="302" spans="1:2" ht="13" hidden="1">
      <c r="A302" s="1">
        <f ca="1">IFERROR(__xludf.DUMMYFUNCTION("""COMPUTED_VALUE"""),1)</f>
        <v>1</v>
      </c>
      <c r="B302" s="1">
        <f ca="1">IFERROR(__xludf.DUMMYFUNCTION("""COMPUTED_VALUE"""),2)</f>
        <v>2</v>
      </c>
    </row>
    <row r="303" spans="1:2" ht="13" hidden="1">
      <c r="A303" s="1">
        <f ca="1">IFERROR(__xludf.DUMMYFUNCTION("""COMPUTED_VALUE"""),4)</f>
        <v>4</v>
      </c>
      <c r="B303" s="1">
        <f ca="1">IFERROR(__xludf.DUMMYFUNCTION("""COMPUTED_VALUE"""),2)</f>
        <v>2</v>
      </c>
    </row>
    <row r="304" spans="1:2" ht="13" hidden="1">
      <c r="A304" s="1">
        <f ca="1">IFERROR(__xludf.DUMMYFUNCTION("""COMPUTED_VALUE"""),4)</f>
        <v>4</v>
      </c>
      <c r="B304" s="1">
        <f ca="1">IFERROR(__xludf.DUMMYFUNCTION("""COMPUTED_VALUE"""),4)</f>
        <v>4</v>
      </c>
    </row>
    <row r="305" spans="1:2" ht="13" hidden="1">
      <c r="A305" s="1">
        <f ca="1">IFERROR(__xludf.DUMMYFUNCTION("""COMPUTED_VALUE"""),2)</f>
        <v>2</v>
      </c>
      <c r="B305" s="1">
        <f ca="1">IFERROR(__xludf.DUMMYFUNCTION("""COMPUTED_VALUE"""),3)</f>
        <v>3</v>
      </c>
    </row>
    <row r="306" spans="1:2" ht="13" hidden="1">
      <c r="A306" s="1">
        <f ca="1">IFERROR(__xludf.DUMMYFUNCTION("""COMPUTED_VALUE"""),4)</f>
        <v>4</v>
      </c>
      <c r="B306" s="1">
        <f ca="1">IFERROR(__xludf.DUMMYFUNCTION("""COMPUTED_VALUE"""),4)</f>
        <v>4</v>
      </c>
    </row>
    <row r="307" spans="1:2" ht="13" hidden="1">
      <c r="A307" s="1" t="str">
        <f ca="1">IFERROR(__xludf.DUMMYFUNCTION("""COMPUTED_VALUE"""),"")</f>
        <v/>
      </c>
      <c r="B307" s="1">
        <f ca="1">IFERROR(__xludf.DUMMYFUNCTION("""COMPUTED_VALUE"""),3)</f>
        <v>3</v>
      </c>
    </row>
    <row r="308" spans="1:2" ht="13" hidden="1">
      <c r="A308" s="1" t="str">
        <f ca="1">IFERROR(__xludf.DUMMYFUNCTION("""COMPUTED_VALUE"""),"")</f>
        <v/>
      </c>
      <c r="B308" s="1">
        <f ca="1">IFERROR(__xludf.DUMMYFUNCTION("""COMPUTED_VALUE"""),4)</f>
        <v>4</v>
      </c>
    </row>
    <row r="309" spans="1:2" ht="13" hidden="1">
      <c r="A309" s="1">
        <f ca="1">IFERROR(__xludf.DUMMYFUNCTION("""COMPUTED_VALUE"""),1)</f>
        <v>1</v>
      </c>
      <c r="B309" s="1">
        <f ca="1">IFERROR(__xludf.DUMMYFUNCTION("""COMPUTED_VALUE"""),3)</f>
        <v>3</v>
      </c>
    </row>
    <row r="310" spans="1:2" ht="13" hidden="1">
      <c r="A310" s="1">
        <f ca="1">IFERROR(__xludf.DUMMYFUNCTION("""COMPUTED_VALUE"""),4)</f>
        <v>4</v>
      </c>
      <c r="B310" s="1">
        <f ca="1">IFERROR(__xludf.DUMMYFUNCTION("""COMPUTED_VALUE"""),2)</f>
        <v>2</v>
      </c>
    </row>
    <row r="311" spans="1:2" ht="13" hidden="1">
      <c r="A311" s="1">
        <f ca="1">IFERROR(__xludf.DUMMYFUNCTION("""COMPUTED_VALUE"""),4)</f>
        <v>4</v>
      </c>
      <c r="B311" s="1">
        <f ca="1">IFERROR(__xludf.DUMMYFUNCTION("""COMPUTED_VALUE"""),4)</f>
        <v>4</v>
      </c>
    </row>
    <row r="312" spans="1:2" ht="13" hidden="1">
      <c r="A312" s="1">
        <f ca="1">IFERROR(__xludf.DUMMYFUNCTION("""COMPUTED_VALUE"""),3)</f>
        <v>3</v>
      </c>
      <c r="B312" s="1">
        <f ca="1">IFERROR(__xludf.DUMMYFUNCTION("""COMPUTED_VALUE"""),3)</f>
        <v>3</v>
      </c>
    </row>
    <row r="313" spans="1:2" ht="13" hidden="1">
      <c r="A313" s="1" t="str">
        <f ca="1">IFERROR(__xludf.DUMMYFUNCTION("""COMPUTED_VALUE"""),"")</f>
        <v/>
      </c>
      <c r="B313" s="1">
        <f ca="1">IFERROR(__xludf.DUMMYFUNCTION("""COMPUTED_VALUE"""),3)</f>
        <v>3</v>
      </c>
    </row>
    <row r="314" spans="1:2" ht="13" hidden="1">
      <c r="A314" s="1">
        <f ca="1">IFERROR(__xludf.DUMMYFUNCTION("""COMPUTED_VALUE"""),2)</f>
        <v>2</v>
      </c>
      <c r="B314" s="1">
        <f ca="1">IFERROR(__xludf.DUMMYFUNCTION("""COMPUTED_VALUE"""),3)</f>
        <v>3</v>
      </c>
    </row>
    <row r="315" spans="1:2" ht="13" hidden="1">
      <c r="A315" s="1">
        <f ca="1">IFERROR(__xludf.DUMMYFUNCTION("""COMPUTED_VALUE"""),2)</f>
        <v>2</v>
      </c>
      <c r="B315" s="1">
        <f ca="1">IFERROR(__xludf.DUMMYFUNCTION("""COMPUTED_VALUE"""),2)</f>
        <v>2</v>
      </c>
    </row>
    <row r="316" spans="1:2" ht="13" hidden="1">
      <c r="A316" s="1">
        <f ca="1">IFERROR(__xludf.DUMMYFUNCTION("""COMPUTED_VALUE"""),3)</f>
        <v>3</v>
      </c>
      <c r="B316" s="1">
        <f ca="1">IFERROR(__xludf.DUMMYFUNCTION("""COMPUTED_VALUE"""),4)</f>
        <v>4</v>
      </c>
    </row>
    <row r="317" spans="1:2" ht="13" hidden="1">
      <c r="A317" s="1">
        <f ca="1">IFERROR(__xludf.DUMMYFUNCTION("""COMPUTED_VALUE"""),4)</f>
        <v>4</v>
      </c>
      <c r="B317" s="1">
        <f ca="1">IFERROR(__xludf.DUMMYFUNCTION("""COMPUTED_VALUE"""),3)</f>
        <v>3</v>
      </c>
    </row>
    <row r="318" spans="1:2" ht="13" hidden="1">
      <c r="A318" s="1">
        <f ca="1">IFERROR(__xludf.DUMMYFUNCTION("""COMPUTED_VALUE"""),2)</f>
        <v>2</v>
      </c>
      <c r="B318" s="1">
        <f ca="1">IFERROR(__xludf.DUMMYFUNCTION("""COMPUTED_VALUE"""),4)</f>
        <v>4</v>
      </c>
    </row>
    <row r="319" spans="1:2" ht="13" hidden="1">
      <c r="A319" s="1">
        <f ca="1">IFERROR(__xludf.DUMMYFUNCTION("""COMPUTED_VALUE"""),3)</f>
        <v>3</v>
      </c>
      <c r="B319" s="1">
        <f ca="1">IFERROR(__xludf.DUMMYFUNCTION("""COMPUTED_VALUE"""),3)</f>
        <v>3</v>
      </c>
    </row>
    <row r="320" spans="1:2" ht="13" hidden="1">
      <c r="A320" s="1">
        <f ca="1">IFERROR(__xludf.DUMMYFUNCTION("""COMPUTED_VALUE"""),3)</f>
        <v>3</v>
      </c>
      <c r="B320" s="1">
        <f ca="1">IFERROR(__xludf.DUMMYFUNCTION("""COMPUTED_VALUE"""),3)</f>
        <v>3</v>
      </c>
    </row>
    <row r="321" spans="1:11" ht="13" hidden="1">
      <c r="A321" s="1">
        <f ca="1">IFERROR(__xludf.DUMMYFUNCTION("""COMPUTED_VALUE"""),1)</f>
        <v>1</v>
      </c>
      <c r="B321" s="1">
        <f ca="1">IFERROR(__xludf.DUMMYFUNCTION("""COMPUTED_VALUE"""),3)</f>
        <v>3</v>
      </c>
    </row>
    <row r="322" spans="1:11" ht="13" hidden="1">
      <c r="A322" s="1">
        <f ca="1">IFERROR(__xludf.DUMMYFUNCTION("""COMPUTED_VALUE"""),2)</f>
        <v>2</v>
      </c>
      <c r="B322" s="1">
        <f ca="1">IFERROR(__xludf.DUMMYFUNCTION("""COMPUTED_VALUE"""),3)</f>
        <v>3</v>
      </c>
    </row>
    <row r="323" spans="1:11" ht="13" hidden="1">
      <c r="A323" s="1" t="str">
        <f ca="1">IFERROR(__xludf.DUMMYFUNCTION("""COMPUTED_VALUE"""),"")</f>
        <v/>
      </c>
      <c r="B323" s="1">
        <f ca="1">IFERROR(__xludf.DUMMYFUNCTION("""COMPUTED_VALUE"""),4)</f>
        <v>4</v>
      </c>
    </row>
    <row r="324" spans="1:11" ht="13" hidden="1">
      <c r="A324" s="1">
        <f ca="1">IFERROR(__xludf.DUMMYFUNCTION("""COMPUTED_VALUE"""),2)</f>
        <v>2</v>
      </c>
      <c r="B324" s="1">
        <f ca="1">IFERROR(__xludf.DUMMYFUNCTION("""COMPUTED_VALUE"""),3)</f>
        <v>3</v>
      </c>
    </row>
    <row r="325" spans="1:11" ht="13" hidden="1">
      <c r="A325" s="1" t="str">
        <f ca="1">IFERROR(__xludf.DUMMYFUNCTION("""COMPUTED_VALUE"""),"")</f>
        <v/>
      </c>
      <c r="B325" s="1">
        <f ca="1">IFERROR(__xludf.DUMMYFUNCTION("""COMPUTED_VALUE"""),3)</f>
        <v>3</v>
      </c>
    </row>
    <row r="326" spans="1:11" ht="13" hidden="1">
      <c r="A326" s="1">
        <f ca="1">IFERROR(__xludf.DUMMYFUNCTION("""COMPUTED_VALUE"""),1)</f>
        <v>1</v>
      </c>
      <c r="B326" s="1">
        <f ca="1">IFERROR(__xludf.DUMMYFUNCTION("""COMPUTED_VALUE"""),2)</f>
        <v>2</v>
      </c>
    </row>
    <row r="327" spans="1:11" ht="13">
      <c r="A327" s="1">
        <f ca="1">IFERROR(__xludf.DUMMYFUNCTION("""COMPUTED_VALUE"""),4)</f>
        <v>4</v>
      </c>
      <c r="B327" s="1">
        <f ca="1">IFERROR(__xludf.DUMMYFUNCTION("""COMPUTED_VALUE"""),3)</f>
        <v>3</v>
      </c>
    </row>
    <row r="328" spans="1:11" ht="13">
      <c r="A328" s="1">
        <f t="shared" ref="A328:B328" ca="1" si="0">COUNT(A4:A327)</f>
        <v>300</v>
      </c>
      <c r="B328" s="1">
        <f t="shared" ca="1" si="0"/>
        <v>324</v>
      </c>
    </row>
    <row r="330" spans="1:11" ht="13">
      <c r="A330" s="14"/>
      <c r="B330" s="15" t="s">
        <v>57</v>
      </c>
      <c r="C330" s="15" t="s">
        <v>136</v>
      </c>
      <c r="D330" s="15" t="s">
        <v>59</v>
      </c>
      <c r="E330" s="15" t="s">
        <v>243</v>
      </c>
      <c r="J330" s="14"/>
      <c r="K330" s="14"/>
    </row>
    <row r="331" spans="1:11" ht="15">
      <c r="A331" s="7" t="s">
        <v>245</v>
      </c>
      <c r="B331" s="10">
        <f ca="1">COUNTIFS(A4:A327,"1",B4:B327,"1")</f>
        <v>3</v>
      </c>
      <c r="C331" s="10">
        <f ca="1">COUNTIFS(A4:A327,"2",B4:B327,"1")</f>
        <v>4</v>
      </c>
      <c r="D331" s="10">
        <f ca="1">COUNTIFS(A4:A327,"3",B4:B327,"1")</f>
        <v>0</v>
      </c>
      <c r="E331" s="10">
        <f ca="1">COUNTIFS(A4:A327,"4",B4:B327,"1")</f>
        <v>2</v>
      </c>
      <c r="K331" s="10"/>
    </row>
    <row r="332" spans="1:11" ht="15">
      <c r="A332" s="7" t="s">
        <v>247</v>
      </c>
      <c r="B332" s="10">
        <f ca="1">COUNTIFS(A4:A327,"1",B4:B327,"2")</f>
        <v>15</v>
      </c>
      <c r="C332" s="10">
        <f ca="1">COUNTIFS(A4:A327,"2",B4:B327,"2")</f>
        <v>32</v>
      </c>
      <c r="D332" s="10">
        <f ca="1">COUNTIFS(A4:A327,"3",B4:B327,"2")</f>
        <v>17</v>
      </c>
      <c r="E332" s="10">
        <f ca="1">COUNTIFS(A4:A327,"4",B4:B327,"2")</f>
        <v>15</v>
      </c>
      <c r="K332" s="10"/>
    </row>
    <row r="333" spans="1:11" ht="15">
      <c r="A333" s="7" t="s">
        <v>248</v>
      </c>
      <c r="B333" s="10">
        <f ca="1">COUNTIFS(A4:A327,"1",B4:B327,"3")</f>
        <v>23</v>
      </c>
      <c r="C333" s="10">
        <f ca="1">COUNTIFS(A4:A327,"2",B4:B327,"3")</f>
        <v>40</v>
      </c>
      <c r="D333" s="10">
        <f ca="1">COUNTIFS(A4:A327,"3",B4:B327,"3")</f>
        <v>28</v>
      </c>
      <c r="E333" s="10">
        <f ca="1">COUNTIFS(A4:A327,"4",B4:B327,"3")</f>
        <v>33</v>
      </c>
      <c r="K333" s="10"/>
    </row>
    <row r="334" spans="1:11" ht="15">
      <c r="A334" s="7" t="s">
        <v>249</v>
      </c>
      <c r="B334" s="10">
        <f ca="1">COUNTIFS(A4:A327,"1",B4:B327,"4")</f>
        <v>12</v>
      </c>
      <c r="C334" s="10">
        <f ca="1">COUNTIFS(A4:A327,"2",B4:B327,"4")</f>
        <v>13</v>
      </c>
      <c r="D334" s="10">
        <f ca="1">COUNTIFS(A4:A327,"3",B4:B327,"4")</f>
        <v>23</v>
      </c>
      <c r="E334" s="10">
        <f ca="1">COUNTIFS(A4:A327,"4",B4:B327,"4")</f>
        <v>24</v>
      </c>
      <c r="K334" s="10"/>
    </row>
    <row r="335" spans="1:11" ht="15">
      <c r="A335" s="7" t="s">
        <v>250</v>
      </c>
      <c r="B335" s="10">
        <f ca="1">COUNTIFS(A4:A327,"1",B4:B327,"5")</f>
        <v>3</v>
      </c>
      <c r="C335" s="10">
        <f ca="1">COUNTIFS(A4:A327,"2",B4:B327,"5")</f>
        <v>5</v>
      </c>
      <c r="D335" s="10">
        <f ca="1">COUNTIFS(A4:A327,"3",B4:B327,"5")</f>
        <v>6</v>
      </c>
      <c r="E335" s="10">
        <f ca="1">COUNTIFS(A4:A327,"4",B4:B327,"5")</f>
        <v>2</v>
      </c>
      <c r="K335" s="10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FF00"/>
    <outlinePr summaryBelow="0" summaryRight="0"/>
  </sheetPr>
  <dimension ref="A1:K335"/>
  <sheetViews>
    <sheetView workbookViewId="0"/>
  </sheetViews>
  <sheetFormatPr baseColWidth="10" defaultColWidth="14.5" defaultRowHeight="15.75" customHeight="1"/>
  <sheetData>
    <row r="1" spans="1:2" ht="14">
      <c r="A1" s="9" t="s">
        <v>253</v>
      </c>
    </row>
    <row r="2" spans="1:2" ht="15">
      <c r="A2" s="10"/>
    </row>
    <row r="3" spans="1:2" ht="13">
      <c r="A3" s="7" t="s">
        <v>197</v>
      </c>
    </row>
    <row r="4" spans="1:2" ht="15">
      <c r="A4" s="10">
        <f ca="1">IFERROR(__xludf.DUMMYFUNCTION("query('Converted Data'!BG4:BG327,""select*"")"),3)</f>
        <v>3</v>
      </c>
      <c r="B4" s="10">
        <f ca="1">IFERROR(__xludf.DUMMYFUNCTION("query('Converted Data'!BI4:BI327,""select*"")"),1)</f>
        <v>1</v>
      </c>
    </row>
    <row r="5" spans="1:2" ht="13">
      <c r="A5" s="1">
        <f ca="1">IFERROR(__xludf.DUMMYFUNCTION("""COMPUTED_VALUE"""),1)</f>
        <v>1</v>
      </c>
      <c r="B5" s="1">
        <f ca="1">IFERROR(__xludf.DUMMYFUNCTION("""COMPUTED_VALUE"""),1)</f>
        <v>1</v>
      </c>
    </row>
    <row r="6" spans="1:2" ht="13">
      <c r="A6" s="1" t="str">
        <f ca="1">IFERROR(__xludf.DUMMYFUNCTION("""COMPUTED_VALUE"""),"")</f>
        <v/>
      </c>
      <c r="B6" s="1">
        <f ca="1">IFERROR(__xludf.DUMMYFUNCTION("""COMPUTED_VALUE"""),2)</f>
        <v>2</v>
      </c>
    </row>
    <row r="7" spans="1:2" ht="13">
      <c r="A7" s="1">
        <f ca="1">IFERROR(__xludf.DUMMYFUNCTION("""COMPUTED_VALUE"""),3)</f>
        <v>3</v>
      </c>
      <c r="B7" s="1">
        <f ca="1">IFERROR(__xludf.DUMMYFUNCTION("""COMPUTED_VALUE"""),1)</f>
        <v>1</v>
      </c>
    </row>
    <row r="8" spans="1:2" ht="13">
      <c r="A8" s="1">
        <f ca="1">IFERROR(__xludf.DUMMYFUNCTION("""COMPUTED_VALUE"""),2)</f>
        <v>2</v>
      </c>
      <c r="B8" s="1">
        <f ca="1">IFERROR(__xludf.DUMMYFUNCTION("""COMPUTED_VALUE"""),2)</f>
        <v>2</v>
      </c>
    </row>
    <row r="9" spans="1:2" ht="13">
      <c r="A9" s="1">
        <f ca="1">IFERROR(__xludf.DUMMYFUNCTION("""COMPUTED_VALUE"""),3)</f>
        <v>3</v>
      </c>
      <c r="B9" s="1">
        <f ca="1">IFERROR(__xludf.DUMMYFUNCTION("""COMPUTED_VALUE"""),1)</f>
        <v>1</v>
      </c>
    </row>
    <row r="10" spans="1:2" ht="13" hidden="1">
      <c r="A10" s="1" t="str">
        <f ca="1">IFERROR(__xludf.DUMMYFUNCTION("""COMPUTED_VALUE"""),"")</f>
        <v/>
      </c>
      <c r="B10" s="1">
        <f ca="1">IFERROR(__xludf.DUMMYFUNCTION("""COMPUTED_VALUE"""),2)</f>
        <v>2</v>
      </c>
    </row>
    <row r="11" spans="1:2" ht="13" hidden="1">
      <c r="A11" s="1">
        <f ca="1">IFERROR(__xludf.DUMMYFUNCTION("""COMPUTED_VALUE"""),4)</f>
        <v>4</v>
      </c>
      <c r="B11" s="1">
        <f ca="1">IFERROR(__xludf.DUMMYFUNCTION("""COMPUTED_VALUE"""),2)</f>
        <v>2</v>
      </c>
    </row>
    <row r="12" spans="1:2" ht="13" hidden="1">
      <c r="A12" s="1">
        <f ca="1">IFERROR(__xludf.DUMMYFUNCTION("""COMPUTED_VALUE"""),4)</f>
        <v>4</v>
      </c>
      <c r="B12" s="1">
        <f ca="1">IFERROR(__xludf.DUMMYFUNCTION("""COMPUTED_VALUE"""),1)</f>
        <v>1</v>
      </c>
    </row>
    <row r="13" spans="1:2" ht="13" hidden="1">
      <c r="A13" s="1">
        <f ca="1">IFERROR(__xludf.DUMMYFUNCTION("""COMPUTED_VALUE"""),2)</f>
        <v>2</v>
      </c>
      <c r="B13" s="1">
        <f ca="1">IFERROR(__xludf.DUMMYFUNCTION("""COMPUTED_VALUE"""),2)</f>
        <v>2</v>
      </c>
    </row>
    <row r="14" spans="1:2" ht="13" hidden="1">
      <c r="A14" s="1" t="str">
        <f ca="1">IFERROR(__xludf.DUMMYFUNCTION("""COMPUTED_VALUE"""),"")</f>
        <v/>
      </c>
      <c r="B14" s="1">
        <f ca="1">IFERROR(__xludf.DUMMYFUNCTION("""COMPUTED_VALUE"""),1)</f>
        <v>1</v>
      </c>
    </row>
    <row r="15" spans="1:2" ht="13" hidden="1">
      <c r="A15" s="1">
        <f ca="1">IFERROR(__xludf.DUMMYFUNCTION("""COMPUTED_VALUE"""),2)</f>
        <v>2</v>
      </c>
      <c r="B15" s="1">
        <f ca="1">IFERROR(__xludf.DUMMYFUNCTION("""COMPUTED_VALUE"""),2)</f>
        <v>2</v>
      </c>
    </row>
    <row r="16" spans="1:2" ht="13" hidden="1">
      <c r="A16" s="1">
        <f ca="1">IFERROR(__xludf.DUMMYFUNCTION("""COMPUTED_VALUE"""),3)</f>
        <v>3</v>
      </c>
      <c r="B16" s="1">
        <f ca="1">IFERROR(__xludf.DUMMYFUNCTION("""COMPUTED_VALUE"""),1)</f>
        <v>1</v>
      </c>
    </row>
    <row r="17" spans="1:2" ht="13" hidden="1">
      <c r="A17" s="1">
        <f ca="1">IFERROR(__xludf.DUMMYFUNCTION("""COMPUTED_VALUE"""),3)</f>
        <v>3</v>
      </c>
      <c r="B17" s="1">
        <f ca="1">IFERROR(__xludf.DUMMYFUNCTION("""COMPUTED_VALUE"""),1)</f>
        <v>1</v>
      </c>
    </row>
    <row r="18" spans="1:2" ht="13" hidden="1">
      <c r="A18" s="1">
        <f ca="1">IFERROR(__xludf.DUMMYFUNCTION("""COMPUTED_VALUE"""),2)</f>
        <v>2</v>
      </c>
      <c r="B18" s="1">
        <f ca="1">IFERROR(__xludf.DUMMYFUNCTION("""COMPUTED_VALUE"""),1)</f>
        <v>1</v>
      </c>
    </row>
    <row r="19" spans="1:2" ht="13" hidden="1">
      <c r="A19" s="1">
        <f ca="1">IFERROR(__xludf.DUMMYFUNCTION("""COMPUTED_VALUE"""),2)</f>
        <v>2</v>
      </c>
      <c r="B19" s="1">
        <f ca="1">IFERROR(__xludf.DUMMYFUNCTION("""COMPUTED_VALUE"""),1)</f>
        <v>1</v>
      </c>
    </row>
    <row r="20" spans="1:2" ht="13" hidden="1">
      <c r="A20" s="1">
        <f ca="1">IFERROR(__xludf.DUMMYFUNCTION("""COMPUTED_VALUE"""),4)</f>
        <v>4</v>
      </c>
      <c r="B20" s="1">
        <f ca="1">IFERROR(__xludf.DUMMYFUNCTION("""COMPUTED_VALUE"""),1)</f>
        <v>1</v>
      </c>
    </row>
    <row r="21" spans="1:2" ht="13" hidden="1">
      <c r="A21" s="1">
        <f ca="1">IFERROR(__xludf.DUMMYFUNCTION("""COMPUTED_VALUE"""),2)</f>
        <v>2</v>
      </c>
      <c r="B21" s="1">
        <f ca="1">IFERROR(__xludf.DUMMYFUNCTION("""COMPUTED_VALUE"""),2)</f>
        <v>2</v>
      </c>
    </row>
    <row r="22" spans="1:2" ht="13" hidden="1">
      <c r="A22" s="1">
        <f ca="1">IFERROR(__xludf.DUMMYFUNCTION("""COMPUTED_VALUE"""),1)</f>
        <v>1</v>
      </c>
      <c r="B22" s="1">
        <f ca="1">IFERROR(__xludf.DUMMYFUNCTION("""COMPUTED_VALUE"""),2)</f>
        <v>2</v>
      </c>
    </row>
    <row r="23" spans="1:2" ht="13" hidden="1">
      <c r="A23" s="1">
        <f ca="1">IFERROR(__xludf.DUMMYFUNCTION("""COMPUTED_VALUE"""),2)</f>
        <v>2</v>
      </c>
      <c r="B23" s="1">
        <f ca="1">IFERROR(__xludf.DUMMYFUNCTION("""COMPUTED_VALUE"""),2)</f>
        <v>2</v>
      </c>
    </row>
    <row r="24" spans="1:2" ht="13" hidden="1">
      <c r="A24" s="1" t="str">
        <f ca="1">IFERROR(__xludf.DUMMYFUNCTION("""COMPUTED_VALUE"""),"")</f>
        <v/>
      </c>
      <c r="B24" s="1">
        <f ca="1">IFERROR(__xludf.DUMMYFUNCTION("""COMPUTED_VALUE"""),1)</f>
        <v>1</v>
      </c>
    </row>
    <row r="25" spans="1:2" ht="13" hidden="1">
      <c r="A25" s="1">
        <f ca="1">IFERROR(__xludf.DUMMYFUNCTION("""COMPUTED_VALUE"""),2)</f>
        <v>2</v>
      </c>
      <c r="B25" s="1">
        <f ca="1">IFERROR(__xludf.DUMMYFUNCTION("""COMPUTED_VALUE"""),1)</f>
        <v>1</v>
      </c>
    </row>
    <row r="26" spans="1:2" ht="13" hidden="1">
      <c r="A26" s="1">
        <f ca="1">IFERROR(__xludf.DUMMYFUNCTION("""COMPUTED_VALUE"""),1)</f>
        <v>1</v>
      </c>
      <c r="B26" s="1">
        <f ca="1">IFERROR(__xludf.DUMMYFUNCTION("""COMPUTED_VALUE"""),2)</f>
        <v>2</v>
      </c>
    </row>
    <row r="27" spans="1:2" ht="13" hidden="1">
      <c r="A27" s="1" t="str">
        <f ca="1">IFERROR(__xludf.DUMMYFUNCTION("""COMPUTED_VALUE"""),"")</f>
        <v/>
      </c>
      <c r="B27" s="1">
        <f ca="1">IFERROR(__xludf.DUMMYFUNCTION("""COMPUTED_VALUE"""),2)</f>
        <v>2</v>
      </c>
    </row>
    <row r="28" spans="1:2" ht="13" hidden="1">
      <c r="A28" s="1">
        <f ca="1">IFERROR(__xludf.DUMMYFUNCTION("""COMPUTED_VALUE"""),1)</f>
        <v>1</v>
      </c>
      <c r="B28" s="1">
        <f ca="1">IFERROR(__xludf.DUMMYFUNCTION("""COMPUTED_VALUE"""),1)</f>
        <v>1</v>
      </c>
    </row>
    <row r="29" spans="1:2" ht="13" hidden="1">
      <c r="A29" s="1">
        <f ca="1">IFERROR(__xludf.DUMMYFUNCTION("""COMPUTED_VALUE"""),3)</f>
        <v>3</v>
      </c>
      <c r="B29" s="1">
        <f ca="1">IFERROR(__xludf.DUMMYFUNCTION("""COMPUTED_VALUE"""),2)</f>
        <v>2</v>
      </c>
    </row>
    <row r="30" spans="1:2" ht="13" hidden="1">
      <c r="A30" s="1">
        <f ca="1">IFERROR(__xludf.DUMMYFUNCTION("""COMPUTED_VALUE"""),3)</f>
        <v>3</v>
      </c>
      <c r="B30" s="1">
        <f ca="1">IFERROR(__xludf.DUMMYFUNCTION("""COMPUTED_VALUE"""),2)</f>
        <v>2</v>
      </c>
    </row>
    <row r="31" spans="1:2" ht="13" hidden="1">
      <c r="A31" s="1">
        <f ca="1">IFERROR(__xludf.DUMMYFUNCTION("""COMPUTED_VALUE"""),1)</f>
        <v>1</v>
      </c>
      <c r="B31" s="1">
        <f ca="1">IFERROR(__xludf.DUMMYFUNCTION("""COMPUTED_VALUE"""),2)</f>
        <v>2</v>
      </c>
    </row>
    <row r="32" spans="1:2" ht="13" hidden="1">
      <c r="A32" s="1">
        <f ca="1">IFERROR(__xludf.DUMMYFUNCTION("""COMPUTED_VALUE"""),2)</f>
        <v>2</v>
      </c>
      <c r="B32" s="1">
        <f ca="1">IFERROR(__xludf.DUMMYFUNCTION("""COMPUTED_VALUE"""),2)</f>
        <v>2</v>
      </c>
    </row>
    <row r="33" spans="1:2" ht="13" hidden="1">
      <c r="A33" s="1">
        <f ca="1">IFERROR(__xludf.DUMMYFUNCTION("""COMPUTED_VALUE"""),1)</f>
        <v>1</v>
      </c>
      <c r="B33" s="1">
        <f ca="1">IFERROR(__xludf.DUMMYFUNCTION("""COMPUTED_VALUE"""),1)</f>
        <v>1</v>
      </c>
    </row>
    <row r="34" spans="1:2" ht="13" hidden="1">
      <c r="A34" s="1">
        <f ca="1">IFERROR(__xludf.DUMMYFUNCTION("""COMPUTED_VALUE"""),3)</f>
        <v>3</v>
      </c>
      <c r="B34" s="1">
        <f ca="1">IFERROR(__xludf.DUMMYFUNCTION("""COMPUTED_VALUE"""),1)</f>
        <v>1</v>
      </c>
    </row>
    <row r="35" spans="1:2" ht="13" hidden="1">
      <c r="A35" s="1">
        <f ca="1">IFERROR(__xludf.DUMMYFUNCTION("""COMPUTED_VALUE"""),4)</f>
        <v>4</v>
      </c>
      <c r="B35" s="1">
        <f ca="1">IFERROR(__xludf.DUMMYFUNCTION("""COMPUTED_VALUE"""),2)</f>
        <v>2</v>
      </c>
    </row>
    <row r="36" spans="1:2" ht="13" hidden="1">
      <c r="A36" s="1">
        <f ca="1">IFERROR(__xludf.DUMMYFUNCTION("""COMPUTED_VALUE"""),1)</f>
        <v>1</v>
      </c>
      <c r="B36" s="1">
        <f ca="1">IFERROR(__xludf.DUMMYFUNCTION("""COMPUTED_VALUE"""),1)</f>
        <v>1</v>
      </c>
    </row>
    <row r="37" spans="1:2" ht="13" hidden="1">
      <c r="A37" s="1">
        <f ca="1">IFERROR(__xludf.DUMMYFUNCTION("""COMPUTED_VALUE"""),2)</f>
        <v>2</v>
      </c>
      <c r="B37" s="1">
        <f ca="1">IFERROR(__xludf.DUMMYFUNCTION("""COMPUTED_VALUE"""),2)</f>
        <v>2</v>
      </c>
    </row>
    <row r="38" spans="1:2" ht="13" hidden="1">
      <c r="A38" s="1">
        <f ca="1">IFERROR(__xludf.DUMMYFUNCTION("""COMPUTED_VALUE"""),4)</f>
        <v>4</v>
      </c>
      <c r="B38" s="1">
        <f ca="1">IFERROR(__xludf.DUMMYFUNCTION("""COMPUTED_VALUE"""),2)</f>
        <v>2</v>
      </c>
    </row>
    <row r="39" spans="1:2" ht="13" hidden="1">
      <c r="A39" s="1">
        <f ca="1">IFERROR(__xludf.DUMMYFUNCTION("""COMPUTED_VALUE"""),3)</f>
        <v>3</v>
      </c>
      <c r="B39" s="1">
        <f ca="1">IFERROR(__xludf.DUMMYFUNCTION("""COMPUTED_VALUE"""),1)</f>
        <v>1</v>
      </c>
    </row>
    <row r="40" spans="1:2" ht="13" hidden="1">
      <c r="A40" s="1" t="str">
        <f ca="1">IFERROR(__xludf.DUMMYFUNCTION("""COMPUTED_VALUE"""),"")</f>
        <v/>
      </c>
      <c r="B40" s="1">
        <f ca="1">IFERROR(__xludf.DUMMYFUNCTION("""COMPUTED_VALUE"""),2)</f>
        <v>2</v>
      </c>
    </row>
    <row r="41" spans="1:2" ht="13" hidden="1">
      <c r="A41" s="1">
        <f ca="1">IFERROR(__xludf.DUMMYFUNCTION("""COMPUTED_VALUE"""),1)</f>
        <v>1</v>
      </c>
      <c r="B41" s="1">
        <f ca="1">IFERROR(__xludf.DUMMYFUNCTION("""COMPUTED_VALUE"""),1)</f>
        <v>1</v>
      </c>
    </row>
    <row r="42" spans="1:2" ht="13" hidden="1">
      <c r="A42" s="1">
        <f ca="1">IFERROR(__xludf.DUMMYFUNCTION("""COMPUTED_VALUE"""),2)</f>
        <v>2</v>
      </c>
      <c r="B42" s="1">
        <f ca="1">IFERROR(__xludf.DUMMYFUNCTION("""COMPUTED_VALUE"""),2)</f>
        <v>2</v>
      </c>
    </row>
    <row r="43" spans="1:2" ht="13" hidden="1">
      <c r="A43" s="1">
        <f ca="1">IFERROR(__xludf.DUMMYFUNCTION("""COMPUTED_VALUE"""),1)</f>
        <v>1</v>
      </c>
      <c r="B43" s="1">
        <f ca="1">IFERROR(__xludf.DUMMYFUNCTION("""COMPUTED_VALUE"""),1)</f>
        <v>1</v>
      </c>
    </row>
    <row r="44" spans="1:2" ht="13" hidden="1">
      <c r="A44" s="1">
        <f ca="1">IFERROR(__xludf.DUMMYFUNCTION("""COMPUTED_VALUE"""),4)</f>
        <v>4</v>
      </c>
      <c r="B44" s="1">
        <f ca="1">IFERROR(__xludf.DUMMYFUNCTION("""COMPUTED_VALUE"""),1)</f>
        <v>1</v>
      </c>
    </row>
    <row r="45" spans="1:2" ht="13" hidden="1">
      <c r="A45" s="1">
        <f ca="1">IFERROR(__xludf.DUMMYFUNCTION("""COMPUTED_VALUE"""),4)</f>
        <v>4</v>
      </c>
      <c r="B45" s="1">
        <f ca="1">IFERROR(__xludf.DUMMYFUNCTION("""COMPUTED_VALUE"""),1)</f>
        <v>1</v>
      </c>
    </row>
    <row r="46" spans="1:2" ht="13" hidden="1">
      <c r="A46" s="1">
        <f ca="1">IFERROR(__xludf.DUMMYFUNCTION("""COMPUTED_VALUE"""),2)</f>
        <v>2</v>
      </c>
      <c r="B46" s="1">
        <f ca="1">IFERROR(__xludf.DUMMYFUNCTION("""COMPUTED_VALUE"""),1)</f>
        <v>1</v>
      </c>
    </row>
    <row r="47" spans="1:2" ht="13" hidden="1">
      <c r="A47" s="1">
        <f ca="1">IFERROR(__xludf.DUMMYFUNCTION("""COMPUTED_VALUE"""),4)</f>
        <v>4</v>
      </c>
      <c r="B47" s="1">
        <f ca="1">IFERROR(__xludf.DUMMYFUNCTION("""COMPUTED_VALUE"""),1)</f>
        <v>1</v>
      </c>
    </row>
    <row r="48" spans="1:2" ht="13" hidden="1">
      <c r="A48" s="1">
        <f ca="1">IFERROR(__xludf.DUMMYFUNCTION("""COMPUTED_VALUE"""),2)</f>
        <v>2</v>
      </c>
      <c r="B48" s="1">
        <f ca="1">IFERROR(__xludf.DUMMYFUNCTION("""COMPUTED_VALUE"""),2)</f>
        <v>2</v>
      </c>
    </row>
    <row r="49" spans="1:2" ht="13" hidden="1">
      <c r="A49" s="1">
        <f ca="1">IFERROR(__xludf.DUMMYFUNCTION("""COMPUTED_VALUE"""),4)</f>
        <v>4</v>
      </c>
      <c r="B49" s="1">
        <f ca="1">IFERROR(__xludf.DUMMYFUNCTION("""COMPUTED_VALUE"""),2)</f>
        <v>2</v>
      </c>
    </row>
    <row r="50" spans="1:2" ht="13" hidden="1">
      <c r="A50" s="1">
        <f ca="1">IFERROR(__xludf.DUMMYFUNCTION("""COMPUTED_VALUE"""),2)</f>
        <v>2</v>
      </c>
      <c r="B50" s="1">
        <f ca="1">IFERROR(__xludf.DUMMYFUNCTION("""COMPUTED_VALUE"""),2)</f>
        <v>2</v>
      </c>
    </row>
    <row r="51" spans="1:2" ht="13" hidden="1">
      <c r="A51" s="1">
        <f ca="1">IFERROR(__xludf.DUMMYFUNCTION("""COMPUTED_VALUE"""),1)</f>
        <v>1</v>
      </c>
      <c r="B51" s="1">
        <f ca="1">IFERROR(__xludf.DUMMYFUNCTION("""COMPUTED_VALUE"""),2)</f>
        <v>2</v>
      </c>
    </row>
    <row r="52" spans="1:2" ht="13" hidden="1">
      <c r="A52" s="1">
        <f ca="1">IFERROR(__xludf.DUMMYFUNCTION("""COMPUTED_VALUE"""),3)</f>
        <v>3</v>
      </c>
      <c r="B52" s="1">
        <f ca="1">IFERROR(__xludf.DUMMYFUNCTION("""COMPUTED_VALUE"""),1)</f>
        <v>1</v>
      </c>
    </row>
    <row r="53" spans="1:2" ht="13" hidden="1">
      <c r="A53" s="1">
        <f ca="1">IFERROR(__xludf.DUMMYFUNCTION("""COMPUTED_VALUE"""),2)</f>
        <v>2</v>
      </c>
      <c r="B53" s="1">
        <f ca="1">IFERROR(__xludf.DUMMYFUNCTION("""COMPUTED_VALUE"""),1)</f>
        <v>1</v>
      </c>
    </row>
    <row r="54" spans="1:2" ht="13" hidden="1">
      <c r="A54" s="1">
        <f ca="1">IFERROR(__xludf.DUMMYFUNCTION("""COMPUTED_VALUE"""),3)</f>
        <v>3</v>
      </c>
      <c r="B54" s="1">
        <f ca="1">IFERROR(__xludf.DUMMYFUNCTION("""COMPUTED_VALUE"""),1)</f>
        <v>1</v>
      </c>
    </row>
    <row r="55" spans="1:2" ht="13" hidden="1">
      <c r="A55" s="1">
        <f ca="1">IFERROR(__xludf.DUMMYFUNCTION("""COMPUTED_VALUE"""),1)</f>
        <v>1</v>
      </c>
      <c r="B55" s="1">
        <f ca="1">IFERROR(__xludf.DUMMYFUNCTION("""COMPUTED_VALUE"""),1)</f>
        <v>1</v>
      </c>
    </row>
    <row r="56" spans="1:2" ht="13" hidden="1">
      <c r="A56" s="1">
        <f ca="1">IFERROR(__xludf.DUMMYFUNCTION("""COMPUTED_VALUE"""),3)</f>
        <v>3</v>
      </c>
      <c r="B56" s="1">
        <f ca="1">IFERROR(__xludf.DUMMYFUNCTION("""COMPUTED_VALUE"""),1)</f>
        <v>1</v>
      </c>
    </row>
    <row r="57" spans="1:2" ht="13" hidden="1">
      <c r="A57" s="1">
        <f ca="1">IFERROR(__xludf.DUMMYFUNCTION("""COMPUTED_VALUE"""),2)</f>
        <v>2</v>
      </c>
      <c r="B57" s="1">
        <f ca="1">IFERROR(__xludf.DUMMYFUNCTION("""COMPUTED_VALUE"""),1)</f>
        <v>1</v>
      </c>
    </row>
    <row r="58" spans="1:2" ht="13" hidden="1">
      <c r="A58" s="1">
        <f ca="1">IFERROR(__xludf.DUMMYFUNCTION("""COMPUTED_VALUE"""),3)</f>
        <v>3</v>
      </c>
      <c r="B58" s="1">
        <f ca="1">IFERROR(__xludf.DUMMYFUNCTION("""COMPUTED_VALUE"""),1)</f>
        <v>1</v>
      </c>
    </row>
    <row r="59" spans="1:2" ht="13" hidden="1">
      <c r="A59" s="1">
        <f ca="1">IFERROR(__xludf.DUMMYFUNCTION("""COMPUTED_VALUE"""),1)</f>
        <v>1</v>
      </c>
      <c r="B59" s="1">
        <f ca="1">IFERROR(__xludf.DUMMYFUNCTION("""COMPUTED_VALUE"""),1)</f>
        <v>1</v>
      </c>
    </row>
    <row r="60" spans="1:2" ht="13" hidden="1">
      <c r="A60" s="1">
        <f ca="1">IFERROR(__xludf.DUMMYFUNCTION("""COMPUTED_VALUE"""),1)</f>
        <v>1</v>
      </c>
      <c r="B60" s="1">
        <f ca="1">IFERROR(__xludf.DUMMYFUNCTION("""COMPUTED_VALUE"""),1)</f>
        <v>1</v>
      </c>
    </row>
    <row r="61" spans="1:2" ht="13" hidden="1">
      <c r="A61" s="1">
        <f ca="1">IFERROR(__xludf.DUMMYFUNCTION("""COMPUTED_VALUE"""),1)</f>
        <v>1</v>
      </c>
      <c r="B61" s="1">
        <f ca="1">IFERROR(__xludf.DUMMYFUNCTION("""COMPUTED_VALUE"""),2)</f>
        <v>2</v>
      </c>
    </row>
    <row r="62" spans="1:2" ht="13" hidden="1">
      <c r="A62" s="1">
        <f ca="1">IFERROR(__xludf.DUMMYFUNCTION("""COMPUTED_VALUE"""),4)</f>
        <v>4</v>
      </c>
      <c r="B62" s="1">
        <f ca="1">IFERROR(__xludf.DUMMYFUNCTION("""COMPUTED_VALUE"""),2)</f>
        <v>2</v>
      </c>
    </row>
    <row r="63" spans="1:2" ht="13" hidden="1">
      <c r="A63" s="1">
        <f ca="1">IFERROR(__xludf.DUMMYFUNCTION("""COMPUTED_VALUE"""),4)</f>
        <v>4</v>
      </c>
      <c r="B63" s="1">
        <f ca="1">IFERROR(__xludf.DUMMYFUNCTION("""COMPUTED_VALUE"""),2)</f>
        <v>2</v>
      </c>
    </row>
    <row r="64" spans="1:2" ht="13" hidden="1">
      <c r="A64" s="1" t="str">
        <f ca="1">IFERROR(__xludf.DUMMYFUNCTION("""COMPUTED_VALUE"""),"")</f>
        <v/>
      </c>
      <c r="B64" s="1">
        <f ca="1">IFERROR(__xludf.DUMMYFUNCTION("""COMPUTED_VALUE"""),2)</f>
        <v>2</v>
      </c>
    </row>
    <row r="65" spans="1:2" ht="13" hidden="1">
      <c r="A65" s="1">
        <f ca="1">IFERROR(__xludf.DUMMYFUNCTION("""COMPUTED_VALUE"""),1)</f>
        <v>1</v>
      </c>
      <c r="B65" s="1">
        <f ca="1">IFERROR(__xludf.DUMMYFUNCTION("""COMPUTED_VALUE"""),1)</f>
        <v>1</v>
      </c>
    </row>
    <row r="66" spans="1:2" ht="13" hidden="1">
      <c r="A66" s="1">
        <f ca="1">IFERROR(__xludf.DUMMYFUNCTION("""COMPUTED_VALUE"""),2)</f>
        <v>2</v>
      </c>
      <c r="B66" s="1">
        <f ca="1">IFERROR(__xludf.DUMMYFUNCTION("""COMPUTED_VALUE"""),2)</f>
        <v>2</v>
      </c>
    </row>
    <row r="67" spans="1:2" ht="13" hidden="1">
      <c r="A67" s="1">
        <f ca="1">IFERROR(__xludf.DUMMYFUNCTION("""COMPUTED_VALUE"""),1)</f>
        <v>1</v>
      </c>
      <c r="B67" s="1">
        <f ca="1">IFERROR(__xludf.DUMMYFUNCTION("""COMPUTED_VALUE"""),1)</f>
        <v>1</v>
      </c>
    </row>
    <row r="68" spans="1:2" ht="13" hidden="1">
      <c r="A68" s="1">
        <f ca="1">IFERROR(__xludf.DUMMYFUNCTION("""COMPUTED_VALUE"""),2)</f>
        <v>2</v>
      </c>
      <c r="B68" s="1">
        <f ca="1">IFERROR(__xludf.DUMMYFUNCTION("""COMPUTED_VALUE"""),1)</f>
        <v>1</v>
      </c>
    </row>
    <row r="69" spans="1:2" ht="13" hidden="1">
      <c r="A69" s="1">
        <f ca="1">IFERROR(__xludf.DUMMYFUNCTION("""COMPUTED_VALUE"""),3)</f>
        <v>3</v>
      </c>
      <c r="B69" s="1">
        <f ca="1">IFERROR(__xludf.DUMMYFUNCTION("""COMPUTED_VALUE"""),1)</f>
        <v>1</v>
      </c>
    </row>
    <row r="70" spans="1:2" ht="13" hidden="1">
      <c r="A70" s="1">
        <f ca="1">IFERROR(__xludf.DUMMYFUNCTION("""COMPUTED_VALUE"""),4)</f>
        <v>4</v>
      </c>
      <c r="B70" s="1">
        <f ca="1">IFERROR(__xludf.DUMMYFUNCTION("""COMPUTED_VALUE"""),1)</f>
        <v>1</v>
      </c>
    </row>
    <row r="71" spans="1:2" ht="13" hidden="1">
      <c r="A71" s="1">
        <f ca="1">IFERROR(__xludf.DUMMYFUNCTION("""COMPUTED_VALUE"""),2)</f>
        <v>2</v>
      </c>
      <c r="B71" s="1">
        <f ca="1">IFERROR(__xludf.DUMMYFUNCTION("""COMPUTED_VALUE"""),1)</f>
        <v>1</v>
      </c>
    </row>
    <row r="72" spans="1:2" ht="13" hidden="1">
      <c r="A72" s="1">
        <f ca="1">IFERROR(__xludf.DUMMYFUNCTION("""COMPUTED_VALUE"""),4)</f>
        <v>4</v>
      </c>
      <c r="B72" s="1">
        <f ca="1">IFERROR(__xludf.DUMMYFUNCTION("""COMPUTED_VALUE"""),1)</f>
        <v>1</v>
      </c>
    </row>
    <row r="73" spans="1:2" ht="13" hidden="1">
      <c r="A73" s="1">
        <f ca="1">IFERROR(__xludf.DUMMYFUNCTION("""COMPUTED_VALUE"""),3)</f>
        <v>3</v>
      </c>
      <c r="B73" s="1">
        <f ca="1">IFERROR(__xludf.DUMMYFUNCTION("""COMPUTED_VALUE"""),1)</f>
        <v>1</v>
      </c>
    </row>
    <row r="74" spans="1:2" ht="13" hidden="1">
      <c r="A74" s="1">
        <f ca="1">IFERROR(__xludf.DUMMYFUNCTION("""COMPUTED_VALUE"""),1)</f>
        <v>1</v>
      </c>
      <c r="B74" s="1">
        <f ca="1">IFERROR(__xludf.DUMMYFUNCTION("""COMPUTED_VALUE"""),2)</f>
        <v>2</v>
      </c>
    </row>
    <row r="75" spans="1:2" ht="13" hidden="1">
      <c r="A75" s="1">
        <f ca="1">IFERROR(__xludf.DUMMYFUNCTION("""COMPUTED_VALUE"""),2)</f>
        <v>2</v>
      </c>
      <c r="B75" s="1">
        <f ca="1">IFERROR(__xludf.DUMMYFUNCTION("""COMPUTED_VALUE"""),1)</f>
        <v>1</v>
      </c>
    </row>
    <row r="76" spans="1:2" ht="13" hidden="1">
      <c r="A76" s="1">
        <f ca="1">IFERROR(__xludf.DUMMYFUNCTION("""COMPUTED_VALUE"""),3)</f>
        <v>3</v>
      </c>
      <c r="B76" s="1">
        <f ca="1">IFERROR(__xludf.DUMMYFUNCTION("""COMPUTED_VALUE"""),1)</f>
        <v>1</v>
      </c>
    </row>
    <row r="77" spans="1:2" ht="13" hidden="1">
      <c r="A77" s="1">
        <f ca="1">IFERROR(__xludf.DUMMYFUNCTION("""COMPUTED_VALUE"""),2)</f>
        <v>2</v>
      </c>
      <c r="B77" s="1">
        <f ca="1">IFERROR(__xludf.DUMMYFUNCTION("""COMPUTED_VALUE"""),2)</f>
        <v>2</v>
      </c>
    </row>
    <row r="78" spans="1:2" ht="13" hidden="1">
      <c r="A78" s="1">
        <f ca="1">IFERROR(__xludf.DUMMYFUNCTION("""COMPUTED_VALUE"""),4)</f>
        <v>4</v>
      </c>
      <c r="B78" s="1">
        <f ca="1">IFERROR(__xludf.DUMMYFUNCTION("""COMPUTED_VALUE"""),1)</f>
        <v>1</v>
      </c>
    </row>
    <row r="79" spans="1:2" ht="13" hidden="1">
      <c r="A79" s="1">
        <f ca="1">IFERROR(__xludf.DUMMYFUNCTION("""COMPUTED_VALUE"""),3)</f>
        <v>3</v>
      </c>
      <c r="B79" s="1">
        <f ca="1">IFERROR(__xludf.DUMMYFUNCTION("""COMPUTED_VALUE"""),1)</f>
        <v>1</v>
      </c>
    </row>
    <row r="80" spans="1:2" ht="13" hidden="1">
      <c r="A80" s="1">
        <f ca="1">IFERROR(__xludf.DUMMYFUNCTION("""COMPUTED_VALUE"""),1)</f>
        <v>1</v>
      </c>
      <c r="B80" s="1">
        <f ca="1">IFERROR(__xludf.DUMMYFUNCTION("""COMPUTED_VALUE"""),1)</f>
        <v>1</v>
      </c>
    </row>
    <row r="81" spans="1:2" ht="13" hidden="1">
      <c r="A81" s="1" t="str">
        <f ca="1">IFERROR(__xludf.DUMMYFUNCTION("""COMPUTED_VALUE"""),"")</f>
        <v/>
      </c>
      <c r="B81" s="1">
        <f ca="1">IFERROR(__xludf.DUMMYFUNCTION("""COMPUTED_VALUE"""),1)</f>
        <v>1</v>
      </c>
    </row>
    <row r="82" spans="1:2" ht="13" hidden="1">
      <c r="A82" s="1">
        <f ca="1">IFERROR(__xludf.DUMMYFUNCTION("""COMPUTED_VALUE"""),4)</f>
        <v>4</v>
      </c>
      <c r="B82" s="1">
        <f ca="1">IFERROR(__xludf.DUMMYFUNCTION("""COMPUTED_VALUE"""),1)</f>
        <v>1</v>
      </c>
    </row>
    <row r="83" spans="1:2" ht="13" hidden="1">
      <c r="A83" s="1">
        <f ca="1">IFERROR(__xludf.DUMMYFUNCTION("""COMPUTED_VALUE"""),2)</f>
        <v>2</v>
      </c>
      <c r="B83" s="1">
        <f ca="1">IFERROR(__xludf.DUMMYFUNCTION("""COMPUTED_VALUE"""),1)</f>
        <v>1</v>
      </c>
    </row>
    <row r="84" spans="1:2" ht="13" hidden="1">
      <c r="A84" s="1">
        <f ca="1">IFERROR(__xludf.DUMMYFUNCTION("""COMPUTED_VALUE"""),3)</f>
        <v>3</v>
      </c>
      <c r="B84" s="1">
        <f ca="1">IFERROR(__xludf.DUMMYFUNCTION("""COMPUTED_VALUE"""),2)</f>
        <v>2</v>
      </c>
    </row>
    <row r="85" spans="1:2" ht="13" hidden="1">
      <c r="A85" s="1">
        <f ca="1">IFERROR(__xludf.DUMMYFUNCTION("""COMPUTED_VALUE"""),4)</f>
        <v>4</v>
      </c>
      <c r="B85" s="1">
        <f ca="1">IFERROR(__xludf.DUMMYFUNCTION("""COMPUTED_VALUE"""),1)</f>
        <v>1</v>
      </c>
    </row>
    <row r="86" spans="1:2" ht="13" hidden="1">
      <c r="A86" s="1">
        <f ca="1">IFERROR(__xludf.DUMMYFUNCTION("""COMPUTED_VALUE"""),2)</f>
        <v>2</v>
      </c>
      <c r="B86" s="1">
        <f ca="1">IFERROR(__xludf.DUMMYFUNCTION("""COMPUTED_VALUE"""),2)</f>
        <v>2</v>
      </c>
    </row>
    <row r="87" spans="1:2" ht="13" hidden="1">
      <c r="A87" s="1">
        <f ca="1">IFERROR(__xludf.DUMMYFUNCTION("""COMPUTED_VALUE"""),2)</f>
        <v>2</v>
      </c>
      <c r="B87" s="1">
        <f ca="1">IFERROR(__xludf.DUMMYFUNCTION("""COMPUTED_VALUE"""),2)</f>
        <v>2</v>
      </c>
    </row>
    <row r="88" spans="1:2" ht="13" hidden="1">
      <c r="A88" s="1">
        <f ca="1">IFERROR(__xludf.DUMMYFUNCTION("""COMPUTED_VALUE"""),2)</f>
        <v>2</v>
      </c>
      <c r="B88" s="1">
        <f ca="1">IFERROR(__xludf.DUMMYFUNCTION("""COMPUTED_VALUE"""),1)</f>
        <v>1</v>
      </c>
    </row>
    <row r="89" spans="1:2" ht="13" hidden="1">
      <c r="A89" s="1">
        <f ca="1">IFERROR(__xludf.DUMMYFUNCTION("""COMPUTED_VALUE"""),3)</f>
        <v>3</v>
      </c>
      <c r="B89" s="1">
        <f ca="1">IFERROR(__xludf.DUMMYFUNCTION("""COMPUTED_VALUE"""),2)</f>
        <v>2</v>
      </c>
    </row>
    <row r="90" spans="1:2" ht="13" hidden="1">
      <c r="A90" s="1">
        <f ca="1">IFERROR(__xludf.DUMMYFUNCTION("""COMPUTED_VALUE"""),1)</f>
        <v>1</v>
      </c>
      <c r="B90" s="1">
        <f ca="1">IFERROR(__xludf.DUMMYFUNCTION("""COMPUTED_VALUE"""),2)</f>
        <v>2</v>
      </c>
    </row>
    <row r="91" spans="1:2" ht="13" hidden="1">
      <c r="A91" s="1">
        <f ca="1">IFERROR(__xludf.DUMMYFUNCTION("""COMPUTED_VALUE"""),2)</f>
        <v>2</v>
      </c>
      <c r="B91" s="1">
        <f ca="1">IFERROR(__xludf.DUMMYFUNCTION("""COMPUTED_VALUE"""),2)</f>
        <v>2</v>
      </c>
    </row>
    <row r="92" spans="1:2" ht="13" hidden="1">
      <c r="A92" s="1">
        <f ca="1">IFERROR(__xludf.DUMMYFUNCTION("""COMPUTED_VALUE"""),4)</f>
        <v>4</v>
      </c>
      <c r="B92" s="1">
        <f ca="1">IFERROR(__xludf.DUMMYFUNCTION("""COMPUTED_VALUE"""),1)</f>
        <v>1</v>
      </c>
    </row>
    <row r="93" spans="1:2" ht="13" hidden="1">
      <c r="A93" s="1">
        <f ca="1">IFERROR(__xludf.DUMMYFUNCTION("""COMPUTED_VALUE"""),3)</f>
        <v>3</v>
      </c>
      <c r="B93" s="1">
        <f ca="1">IFERROR(__xludf.DUMMYFUNCTION("""COMPUTED_VALUE"""),2)</f>
        <v>2</v>
      </c>
    </row>
    <row r="94" spans="1:2" ht="13" hidden="1">
      <c r="A94" s="1">
        <f ca="1">IFERROR(__xludf.DUMMYFUNCTION("""COMPUTED_VALUE"""),1)</f>
        <v>1</v>
      </c>
      <c r="B94" s="1">
        <f ca="1">IFERROR(__xludf.DUMMYFUNCTION("""COMPUTED_VALUE"""),1)</f>
        <v>1</v>
      </c>
    </row>
    <row r="95" spans="1:2" ht="13" hidden="1">
      <c r="A95" s="1">
        <f ca="1">IFERROR(__xludf.DUMMYFUNCTION("""COMPUTED_VALUE"""),3)</f>
        <v>3</v>
      </c>
      <c r="B95" s="1">
        <f ca="1">IFERROR(__xludf.DUMMYFUNCTION("""COMPUTED_VALUE"""),2)</f>
        <v>2</v>
      </c>
    </row>
    <row r="96" spans="1:2" ht="13" hidden="1">
      <c r="A96" s="1">
        <f ca="1">IFERROR(__xludf.DUMMYFUNCTION("""COMPUTED_VALUE"""),1)</f>
        <v>1</v>
      </c>
      <c r="B96" s="1">
        <f ca="1">IFERROR(__xludf.DUMMYFUNCTION("""COMPUTED_VALUE"""),2)</f>
        <v>2</v>
      </c>
    </row>
    <row r="97" spans="1:2" ht="13" hidden="1">
      <c r="A97" s="1">
        <f ca="1">IFERROR(__xludf.DUMMYFUNCTION("""COMPUTED_VALUE"""),2)</f>
        <v>2</v>
      </c>
      <c r="B97" s="1">
        <f ca="1">IFERROR(__xludf.DUMMYFUNCTION("""COMPUTED_VALUE"""),1)</f>
        <v>1</v>
      </c>
    </row>
    <row r="98" spans="1:2" ht="13" hidden="1">
      <c r="A98" s="1">
        <f ca="1">IFERROR(__xludf.DUMMYFUNCTION("""COMPUTED_VALUE"""),2)</f>
        <v>2</v>
      </c>
      <c r="B98" s="1">
        <f ca="1">IFERROR(__xludf.DUMMYFUNCTION("""COMPUTED_VALUE"""),1)</f>
        <v>1</v>
      </c>
    </row>
    <row r="99" spans="1:2" ht="13" hidden="1">
      <c r="A99" s="1">
        <f ca="1">IFERROR(__xludf.DUMMYFUNCTION("""COMPUTED_VALUE"""),4)</f>
        <v>4</v>
      </c>
      <c r="B99" s="1">
        <f ca="1">IFERROR(__xludf.DUMMYFUNCTION("""COMPUTED_VALUE"""),1)</f>
        <v>1</v>
      </c>
    </row>
    <row r="100" spans="1:2" ht="13" hidden="1">
      <c r="A100" s="1">
        <f ca="1">IFERROR(__xludf.DUMMYFUNCTION("""COMPUTED_VALUE"""),1)</f>
        <v>1</v>
      </c>
      <c r="B100" s="1">
        <f ca="1">IFERROR(__xludf.DUMMYFUNCTION("""COMPUTED_VALUE"""),1)</f>
        <v>1</v>
      </c>
    </row>
    <row r="101" spans="1:2" ht="13" hidden="1">
      <c r="A101" s="1">
        <f ca="1">IFERROR(__xludf.DUMMYFUNCTION("""COMPUTED_VALUE"""),3)</f>
        <v>3</v>
      </c>
      <c r="B101" s="1">
        <f ca="1">IFERROR(__xludf.DUMMYFUNCTION("""COMPUTED_VALUE"""),1)</f>
        <v>1</v>
      </c>
    </row>
    <row r="102" spans="1:2" ht="13" hidden="1">
      <c r="A102" s="1">
        <f ca="1">IFERROR(__xludf.DUMMYFUNCTION("""COMPUTED_VALUE"""),2)</f>
        <v>2</v>
      </c>
      <c r="B102" s="1">
        <f ca="1">IFERROR(__xludf.DUMMYFUNCTION("""COMPUTED_VALUE"""),2)</f>
        <v>2</v>
      </c>
    </row>
    <row r="103" spans="1:2" ht="13" hidden="1">
      <c r="A103" s="1">
        <f ca="1">IFERROR(__xludf.DUMMYFUNCTION("""COMPUTED_VALUE"""),4)</f>
        <v>4</v>
      </c>
      <c r="B103" s="1">
        <f ca="1">IFERROR(__xludf.DUMMYFUNCTION("""COMPUTED_VALUE"""),1)</f>
        <v>1</v>
      </c>
    </row>
    <row r="104" spans="1:2" ht="13" hidden="1">
      <c r="A104" s="1" t="str">
        <f ca="1">IFERROR(__xludf.DUMMYFUNCTION("""COMPUTED_VALUE"""),"")</f>
        <v/>
      </c>
      <c r="B104" s="1">
        <f ca="1">IFERROR(__xludf.DUMMYFUNCTION("""COMPUTED_VALUE"""),1)</f>
        <v>1</v>
      </c>
    </row>
    <row r="105" spans="1:2" ht="13" hidden="1">
      <c r="A105" s="1">
        <f ca="1">IFERROR(__xludf.DUMMYFUNCTION("""COMPUTED_VALUE"""),2)</f>
        <v>2</v>
      </c>
      <c r="B105" s="1">
        <f ca="1">IFERROR(__xludf.DUMMYFUNCTION("""COMPUTED_VALUE"""),2)</f>
        <v>2</v>
      </c>
    </row>
    <row r="106" spans="1:2" ht="13" hidden="1">
      <c r="A106" s="1">
        <f ca="1">IFERROR(__xludf.DUMMYFUNCTION("""COMPUTED_VALUE"""),1)</f>
        <v>1</v>
      </c>
      <c r="B106" s="1">
        <f ca="1">IFERROR(__xludf.DUMMYFUNCTION("""COMPUTED_VALUE"""),2)</f>
        <v>2</v>
      </c>
    </row>
    <row r="107" spans="1:2" ht="13" hidden="1">
      <c r="A107" s="1">
        <f ca="1">IFERROR(__xludf.DUMMYFUNCTION("""COMPUTED_VALUE"""),4)</f>
        <v>4</v>
      </c>
      <c r="B107" s="1">
        <f ca="1">IFERROR(__xludf.DUMMYFUNCTION("""COMPUTED_VALUE"""),1)</f>
        <v>1</v>
      </c>
    </row>
    <row r="108" spans="1:2" ht="13" hidden="1">
      <c r="A108" s="1">
        <f ca="1">IFERROR(__xludf.DUMMYFUNCTION("""COMPUTED_VALUE"""),2)</f>
        <v>2</v>
      </c>
      <c r="B108" s="1">
        <f ca="1">IFERROR(__xludf.DUMMYFUNCTION("""COMPUTED_VALUE"""),1)</f>
        <v>1</v>
      </c>
    </row>
    <row r="109" spans="1:2" ht="13" hidden="1">
      <c r="A109" s="1">
        <f ca="1">IFERROR(__xludf.DUMMYFUNCTION("""COMPUTED_VALUE"""),3)</f>
        <v>3</v>
      </c>
      <c r="B109" s="1">
        <f ca="1">IFERROR(__xludf.DUMMYFUNCTION("""COMPUTED_VALUE"""),2)</f>
        <v>2</v>
      </c>
    </row>
    <row r="110" spans="1:2" ht="13" hidden="1">
      <c r="A110" s="1">
        <f ca="1">IFERROR(__xludf.DUMMYFUNCTION("""COMPUTED_VALUE"""),1)</f>
        <v>1</v>
      </c>
      <c r="B110" s="1">
        <f ca="1">IFERROR(__xludf.DUMMYFUNCTION("""COMPUTED_VALUE"""),1)</f>
        <v>1</v>
      </c>
    </row>
    <row r="111" spans="1:2" ht="13" hidden="1">
      <c r="A111" s="1">
        <f ca="1">IFERROR(__xludf.DUMMYFUNCTION("""COMPUTED_VALUE"""),4)</f>
        <v>4</v>
      </c>
      <c r="B111" s="1">
        <f ca="1">IFERROR(__xludf.DUMMYFUNCTION("""COMPUTED_VALUE"""),1)</f>
        <v>1</v>
      </c>
    </row>
    <row r="112" spans="1:2" ht="13" hidden="1">
      <c r="A112" s="1">
        <f ca="1">IFERROR(__xludf.DUMMYFUNCTION("""COMPUTED_VALUE"""),4)</f>
        <v>4</v>
      </c>
      <c r="B112" s="1">
        <f ca="1">IFERROR(__xludf.DUMMYFUNCTION("""COMPUTED_VALUE"""),2)</f>
        <v>2</v>
      </c>
    </row>
    <row r="113" spans="1:2" ht="13" hidden="1">
      <c r="A113" s="1">
        <f ca="1">IFERROR(__xludf.DUMMYFUNCTION("""COMPUTED_VALUE"""),2)</f>
        <v>2</v>
      </c>
      <c r="B113" s="1">
        <f ca="1">IFERROR(__xludf.DUMMYFUNCTION("""COMPUTED_VALUE"""),1)</f>
        <v>1</v>
      </c>
    </row>
    <row r="114" spans="1:2" ht="13" hidden="1">
      <c r="A114" s="1">
        <f ca="1">IFERROR(__xludf.DUMMYFUNCTION("""COMPUTED_VALUE"""),3)</f>
        <v>3</v>
      </c>
      <c r="B114" s="1">
        <f ca="1">IFERROR(__xludf.DUMMYFUNCTION("""COMPUTED_VALUE"""),1)</f>
        <v>1</v>
      </c>
    </row>
    <row r="115" spans="1:2" ht="13" hidden="1">
      <c r="A115" s="1">
        <f ca="1">IFERROR(__xludf.DUMMYFUNCTION("""COMPUTED_VALUE"""),2)</f>
        <v>2</v>
      </c>
      <c r="B115" s="1">
        <f ca="1">IFERROR(__xludf.DUMMYFUNCTION("""COMPUTED_VALUE"""),1)</f>
        <v>1</v>
      </c>
    </row>
    <row r="116" spans="1:2" ht="13" hidden="1">
      <c r="A116" s="1">
        <f ca="1">IFERROR(__xludf.DUMMYFUNCTION("""COMPUTED_VALUE"""),3)</f>
        <v>3</v>
      </c>
      <c r="B116" s="1">
        <f ca="1">IFERROR(__xludf.DUMMYFUNCTION("""COMPUTED_VALUE"""),1)</f>
        <v>1</v>
      </c>
    </row>
    <row r="117" spans="1:2" ht="13" hidden="1">
      <c r="A117" s="1">
        <f ca="1">IFERROR(__xludf.DUMMYFUNCTION("""COMPUTED_VALUE"""),3)</f>
        <v>3</v>
      </c>
      <c r="B117" s="1">
        <f ca="1">IFERROR(__xludf.DUMMYFUNCTION("""COMPUTED_VALUE"""),1)</f>
        <v>1</v>
      </c>
    </row>
    <row r="118" spans="1:2" ht="13" hidden="1">
      <c r="A118" s="1">
        <f ca="1">IFERROR(__xludf.DUMMYFUNCTION("""COMPUTED_VALUE"""),4)</f>
        <v>4</v>
      </c>
      <c r="B118" s="1">
        <f ca="1">IFERROR(__xludf.DUMMYFUNCTION("""COMPUTED_VALUE"""),1)</f>
        <v>1</v>
      </c>
    </row>
    <row r="119" spans="1:2" ht="13" hidden="1">
      <c r="A119" s="1">
        <f ca="1">IFERROR(__xludf.DUMMYFUNCTION("""COMPUTED_VALUE"""),2)</f>
        <v>2</v>
      </c>
      <c r="B119" s="1">
        <f ca="1">IFERROR(__xludf.DUMMYFUNCTION("""COMPUTED_VALUE"""),1)</f>
        <v>1</v>
      </c>
    </row>
    <row r="120" spans="1:2" ht="13" hidden="1">
      <c r="A120" s="1">
        <f ca="1">IFERROR(__xludf.DUMMYFUNCTION("""COMPUTED_VALUE"""),4)</f>
        <v>4</v>
      </c>
      <c r="B120" s="1">
        <f ca="1">IFERROR(__xludf.DUMMYFUNCTION("""COMPUTED_VALUE"""),1)</f>
        <v>1</v>
      </c>
    </row>
    <row r="121" spans="1:2" ht="13" hidden="1">
      <c r="A121" s="1">
        <f ca="1">IFERROR(__xludf.DUMMYFUNCTION("""COMPUTED_VALUE"""),4)</f>
        <v>4</v>
      </c>
      <c r="B121" s="1">
        <f ca="1">IFERROR(__xludf.DUMMYFUNCTION("""COMPUTED_VALUE"""),1)</f>
        <v>1</v>
      </c>
    </row>
    <row r="122" spans="1:2" ht="13" hidden="1">
      <c r="A122" s="1">
        <f ca="1">IFERROR(__xludf.DUMMYFUNCTION("""COMPUTED_VALUE"""),4)</f>
        <v>4</v>
      </c>
      <c r="B122" s="1">
        <f ca="1">IFERROR(__xludf.DUMMYFUNCTION("""COMPUTED_VALUE"""),2)</f>
        <v>2</v>
      </c>
    </row>
    <row r="123" spans="1:2" ht="13" hidden="1">
      <c r="A123" s="1">
        <f ca="1">IFERROR(__xludf.DUMMYFUNCTION("""COMPUTED_VALUE"""),4)</f>
        <v>4</v>
      </c>
      <c r="B123" s="1">
        <f ca="1">IFERROR(__xludf.DUMMYFUNCTION("""COMPUTED_VALUE"""),1)</f>
        <v>1</v>
      </c>
    </row>
    <row r="124" spans="1:2" ht="13" hidden="1">
      <c r="A124" s="1">
        <f ca="1">IFERROR(__xludf.DUMMYFUNCTION("""COMPUTED_VALUE"""),4)</f>
        <v>4</v>
      </c>
      <c r="B124" s="1">
        <f ca="1">IFERROR(__xludf.DUMMYFUNCTION("""COMPUTED_VALUE"""),1)</f>
        <v>1</v>
      </c>
    </row>
    <row r="125" spans="1:2" ht="13" hidden="1">
      <c r="A125" s="1">
        <f ca="1">IFERROR(__xludf.DUMMYFUNCTION("""COMPUTED_VALUE"""),4)</f>
        <v>4</v>
      </c>
      <c r="B125" s="1">
        <f ca="1">IFERROR(__xludf.DUMMYFUNCTION("""COMPUTED_VALUE"""),1)</f>
        <v>1</v>
      </c>
    </row>
    <row r="126" spans="1:2" ht="13" hidden="1">
      <c r="A126" s="1">
        <f ca="1">IFERROR(__xludf.DUMMYFUNCTION("""COMPUTED_VALUE"""),4)</f>
        <v>4</v>
      </c>
      <c r="B126" s="1">
        <f ca="1">IFERROR(__xludf.DUMMYFUNCTION("""COMPUTED_VALUE"""),1)</f>
        <v>1</v>
      </c>
    </row>
    <row r="127" spans="1:2" ht="13" hidden="1">
      <c r="A127" s="1">
        <f ca="1">IFERROR(__xludf.DUMMYFUNCTION("""COMPUTED_VALUE"""),3)</f>
        <v>3</v>
      </c>
      <c r="B127" s="1">
        <f ca="1">IFERROR(__xludf.DUMMYFUNCTION("""COMPUTED_VALUE"""),1)</f>
        <v>1</v>
      </c>
    </row>
    <row r="128" spans="1:2" ht="13" hidden="1">
      <c r="A128" s="1">
        <f ca="1">IFERROR(__xludf.DUMMYFUNCTION("""COMPUTED_VALUE"""),1)</f>
        <v>1</v>
      </c>
      <c r="B128" s="1">
        <f ca="1">IFERROR(__xludf.DUMMYFUNCTION("""COMPUTED_VALUE"""),1)</f>
        <v>1</v>
      </c>
    </row>
    <row r="129" spans="1:2" ht="13" hidden="1">
      <c r="A129" s="1">
        <f ca="1">IFERROR(__xludf.DUMMYFUNCTION("""COMPUTED_VALUE"""),3)</f>
        <v>3</v>
      </c>
      <c r="B129" s="1">
        <f ca="1">IFERROR(__xludf.DUMMYFUNCTION("""COMPUTED_VALUE"""),1)</f>
        <v>1</v>
      </c>
    </row>
    <row r="130" spans="1:2" ht="13" hidden="1">
      <c r="A130" s="1">
        <f ca="1">IFERROR(__xludf.DUMMYFUNCTION("""COMPUTED_VALUE"""),3)</f>
        <v>3</v>
      </c>
      <c r="B130" s="1">
        <f ca="1">IFERROR(__xludf.DUMMYFUNCTION("""COMPUTED_VALUE"""),1)</f>
        <v>1</v>
      </c>
    </row>
    <row r="131" spans="1:2" ht="13" hidden="1">
      <c r="A131" s="1">
        <f ca="1">IFERROR(__xludf.DUMMYFUNCTION("""COMPUTED_VALUE"""),2)</f>
        <v>2</v>
      </c>
      <c r="B131" s="1">
        <f ca="1">IFERROR(__xludf.DUMMYFUNCTION("""COMPUTED_VALUE"""),1)</f>
        <v>1</v>
      </c>
    </row>
    <row r="132" spans="1:2" ht="13" hidden="1">
      <c r="A132" s="1">
        <f ca="1">IFERROR(__xludf.DUMMYFUNCTION("""COMPUTED_VALUE"""),1)</f>
        <v>1</v>
      </c>
      <c r="B132" s="1">
        <f ca="1">IFERROR(__xludf.DUMMYFUNCTION("""COMPUTED_VALUE"""),2)</f>
        <v>2</v>
      </c>
    </row>
    <row r="133" spans="1:2" ht="13" hidden="1">
      <c r="A133" s="1">
        <f ca="1">IFERROR(__xludf.DUMMYFUNCTION("""COMPUTED_VALUE"""),2)</f>
        <v>2</v>
      </c>
      <c r="B133" s="1">
        <f ca="1">IFERROR(__xludf.DUMMYFUNCTION("""COMPUTED_VALUE"""),1)</f>
        <v>1</v>
      </c>
    </row>
    <row r="134" spans="1:2" ht="13" hidden="1">
      <c r="A134" s="1">
        <f ca="1">IFERROR(__xludf.DUMMYFUNCTION("""COMPUTED_VALUE"""),3)</f>
        <v>3</v>
      </c>
      <c r="B134" s="1">
        <f ca="1">IFERROR(__xludf.DUMMYFUNCTION("""COMPUTED_VALUE"""),2)</f>
        <v>2</v>
      </c>
    </row>
    <row r="135" spans="1:2" ht="13" hidden="1">
      <c r="A135" s="1">
        <f ca="1">IFERROR(__xludf.DUMMYFUNCTION("""COMPUTED_VALUE"""),4)</f>
        <v>4</v>
      </c>
      <c r="B135" s="1">
        <f ca="1">IFERROR(__xludf.DUMMYFUNCTION("""COMPUTED_VALUE"""),2)</f>
        <v>2</v>
      </c>
    </row>
    <row r="136" spans="1:2" ht="13" hidden="1">
      <c r="A136" s="1">
        <f ca="1">IFERROR(__xludf.DUMMYFUNCTION("""COMPUTED_VALUE"""),3)</f>
        <v>3</v>
      </c>
      <c r="B136" s="1">
        <f ca="1">IFERROR(__xludf.DUMMYFUNCTION("""COMPUTED_VALUE"""),1)</f>
        <v>1</v>
      </c>
    </row>
    <row r="137" spans="1:2" ht="13" hidden="1">
      <c r="A137" s="1">
        <f ca="1">IFERROR(__xludf.DUMMYFUNCTION("""COMPUTED_VALUE"""),2)</f>
        <v>2</v>
      </c>
      <c r="B137" s="1">
        <f ca="1">IFERROR(__xludf.DUMMYFUNCTION("""COMPUTED_VALUE"""),2)</f>
        <v>2</v>
      </c>
    </row>
    <row r="138" spans="1:2" ht="13" hidden="1">
      <c r="A138" s="1">
        <f ca="1">IFERROR(__xludf.DUMMYFUNCTION("""COMPUTED_VALUE"""),2)</f>
        <v>2</v>
      </c>
      <c r="B138" s="1">
        <f ca="1">IFERROR(__xludf.DUMMYFUNCTION("""COMPUTED_VALUE"""),1)</f>
        <v>1</v>
      </c>
    </row>
    <row r="139" spans="1:2" ht="13" hidden="1">
      <c r="A139" s="1">
        <f ca="1">IFERROR(__xludf.DUMMYFUNCTION("""COMPUTED_VALUE"""),1)</f>
        <v>1</v>
      </c>
      <c r="B139" s="1">
        <f ca="1">IFERROR(__xludf.DUMMYFUNCTION("""COMPUTED_VALUE"""),1)</f>
        <v>1</v>
      </c>
    </row>
    <row r="140" spans="1:2" ht="13" hidden="1">
      <c r="A140" s="1">
        <f ca="1">IFERROR(__xludf.DUMMYFUNCTION("""COMPUTED_VALUE"""),4)</f>
        <v>4</v>
      </c>
      <c r="B140" s="1">
        <f ca="1">IFERROR(__xludf.DUMMYFUNCTION("""COMPUTED_VALUE"""),1)</f>
        <v>1</v>
      </c>
    </row>
    <row r="141" spans="1:2" ht="13" hidden="1">
      <c r="A141" s="1">
        <f ca="1">IFERROR(__xludf.DUMMYFUNCTION("""COMPUTED_VALUE"""),1)</f>
        <v>1</v>
      </c>
      <c r="B141" s="1">
        <f ca="1">IFERROR(__xludf.DUMMYFUNCTION("""COMPUTED_VALUE"""),2)</f>
        <v>2</v>
      </c>
    </row>
    <row r="142" spans="1:2" ht="13" hidden="1">
      <c r="A142" s="1">
        <f ca="1">IFERROR(__xludf.DUMMYFUNCTION("""COMPUTED_VALUE"""),1)</f>
        <v>1</v>
      </c>
      <c r="B142" s="1">
        <f ca="1">IFERROR(__xludf.DUMMYFUNCTION("""COMPUTED_VALUE"""),1)</f>
        <v>1</v>
      </c>
    </row>
    <row r="143" spans="1:2" ht="13" hidden="1">
      <c r="A143" s="1">
        <f ca="1">IFERROR(__xludf.DUMMYFUNCTION("""COMPUTED_VALUE"""),3)</f>
        <v>3</v>
      </c>
      <c r="B143" s="1">
        <f ca="1">IFERROR(__xludf.DUMMYFUNCTION("""COMPUTED_VALUE"""),1)</f>
        <v>1</v>
      </c>
    </row>
    <row r="144" spans="1:2" ht="13" hidden="1">
      <c r="A144" s="1">
        <f ca="1">IFERROR(__xludf.DUMMYFUNCTION("""COMPUTED_VALUE"""),1)</f>
        <v>1</v>
      </c>
      <c r="B144" s="1">
        <f ca="1">IFERROR(__xludf.DUMMYFUNCTION("""COMPUTED_VALUE"""),1)</f>
        <v>1</v>
      </c>
    </row>
    <row r="145" spans="1:2" ht="13" hidden="1">
      <c r="A145" s="1">
        <f ca="1">IFERROR(__xludf.DUMMYFUNCTION("""COMPUTED_VALUE"""),2)</f>
        <v>2</v>
      </c>
      <c r="B145" s="1">
        <f ca="1">IFERROR(__xludf.DUMMYFUNCTION("""COMPUTED_VALUE"""),2)</f>
        <v>2</v>
      </c>
    </row>
    <row r="146" spans="1:2" ht="13" hidden="1">
      <c r="A146" s="1">
        <f ca="1">IFERROR(__xludf.DUMMYFUNCTION("""COMPUTED_VALUE"""),3)</f>
        <v>3</v>
      </c>
      <c r="B146" s="1">
        <f ca="1">IFERROR(__xludf.DUMMYFUNCTION("""COMPUTED_VALUE"""),1)</f>
        <v>1</v>
      </c>
    </row>
    <row r="147" spans="1:2" ht="13" hidden="1">
      <c r="A147" s="1">
        <f ca="1">IFERROR(__xludf.DUMMYFUNCTION("""COMPUTED_VALUE"""),2)</f>
        <v>2</v>
      </c>
      <c r="B147" s="1">
        <f ca="1">IFERROR(__xludf.DUMMYFUNCTION("""COMPUTED_VALUE"""),1)</f>
        <v>1</v>
      </c>
    </row>
    <row r="148" spans="1:2" ht="13" hidden="1">
      <c r="A148" s="1">
        <f ca="1">IFERROR(__xludf.DUMMYFUNCTION("""COMPUTED_VALUE"""),2)</f>
        <v>2</v>
      </c>
      <c r="B148" s="1">
        <f ca="1">IFERROR(__xludf.DUMMYFUNCTION("""COMPUTED_VALUE"""),1)</f>
        <v>1</v>
      </c>
    </row>
    <row r="149" spans="1:2" ht="13" hidden="1">
      <c r="A149" s="1">
        <f ca="1">IFERROR(__xludf.DUMMYFUNCTION("""COMPUTED_VALUE"""),3)</f>
        <v>3</v>
      </c>
      <c r="B149" s="1">
        <f ca="1">IFERROR(__xludf.DUMMYFUNCTION("""COMPUTED_VALUE"""),1)</f>
        <v>1</v>
      </c>
    </row>
    <row r="150" spans="1:2" ht="13" hidden="1">
      <c r="A150" s="1">
        <f ca="1">IFERROR(__xludf.DUMMYFUNCTION("""COMPUTED_VALUE"""),3)</f>
        <v>3</v>
      </c>
      <c r="B150" s="1">
        <f ca="1">IFERROR(__xludf.DUMMYFUNCTION("""COMPUTED_VALUE"""),1)</f>
        <v>1</v>
      </c>
    </row>
    <row r="151" spans="1:2" ht="13" hidden="1">
      <c r="A151" s="1">
        <f ca="1">IFERROR(__xludf.DUMMYFUNCTION("""COMPUTED_VALUE"""),2)</f>
        <v>2</v>
      </c>
      <c r="B151" s="1">
        <f ca="1">IFERROR(__xludf.DUMMYFUNCTION("""COMPUTED_VALUE"""),1)</f>
        <v>1</v>
      </c>
    </row>
    <row r="152" spans="1:2" ht="13" hidden="1">
      <c r="A152" s="1">
        <f ca="1">IFERROR(__xludf.DUMMYFUNCTION("""COMPUTED_VALUE"""),2)</f>
        <v>2</v>
      </c>
      <c r="B152" s="1">
        <f ca="1">IFERROR(__xludf.DUMMYFUNCTION("""COMPUTED_VALUE"""),2)</f>
        <v>2</v>
      </c>
    </row>
    <row r="153" spans="1:2" ht="13" hidden="1">
      <c r="A153" s="1" t="str">
        <f ca="1">IFERROR(__xludf.DUMMYFUNCTION("""COMPUTED_VALUE"""),"")</f>
        <v/>
      </c>
      <c r="B153" s="1">
        <f ca="1">IFERROR(__xludf.DUMMYFUNCTION("""COMPUTED_VALUE"""),2)</f>
        <v>2</v>
      </c>
    </row>
    <row r="154" spans="1:2" ht="13" hidden="1">
      <c r="A154" s="1">
        <f ca="1">IFERROR(__xludf.DUMMYFUNCTION("""COMPUTED_VALUE"""),4)</f>
        <v>4</v>
      </c>
      <c r="B154" s="1">
        <f ca="1">IFERROR(__xludf.DUMMYFUNCTION("""COMPUTED_VALUE"""),2)</f>
        <v>2</v>
      </c>
    </row>
    <row r="155" spans="1:2" ht="13" hidden="1">
      <c r="A155" s="1">
        <f ca="1">IFERROR(__xludf.DUMMYFUNCTION("""COMPUTED_VALUE"""),4)</f>
        <v>4</v>
      </c>
      <c r="B155" s="1">
        <f ca="1">IFERROR(__xludf.DUMMYFUNCTION("""COMPUTED_VALUE"""),1)</f>
        <v>1</v>
      </c>
    </row>
    <row r="156" spans="1:2" ht="13" hidden="1">
      <c r="A156" s="1">
        <f ca="1">IFERROR(__xludf.DUMMYFUNCTION("""COMPUTED_VALUE"""),1)</f>
        <v>1</v>
      </c>
      <c r="B156" s="1">
        <f ca="1">IFERROR(__xludf.DUMMYFUNCTION("""COMPUTED_VALUE"""),1)</f>
        <v>1</v>
      </c>
    </row>
    <row r="157" spans="1:2" ht="13" hidden="1">
      <c r="A157" s="1">
        <f ca="1">IFERROR(__xludf.DUMMYFUNCTION("""COMPUTED_VALUE"""),2)</f>
        <v>2</v>
      </c>
      <c r="B157" s="1">
        <f ca="1">IFERROR(__xludf.DUMMYFUNCTION("""COMPUTED_VALUE"""),1)</f>
        <v>1</v>
      </c>
    </row>
    <row r="158" spans="1:2" ht="13" hidden="1">
      <c r="A158" s="1">
        <f ca="1">IFERROR(__xludf.DUMMYFUNCTION("""COMPUTED_VALUE"""),1)</f>
        <v>1</v>
      </c>
      <c r="B158" s="1">
        <f ca="1">IFERROR(__xludf.DUMMYFUNCTION("""COMPUTED_VALUE"""),1)</f>
        <v>1</v>
      </c>
    </row>
    <row r="159" spans="1:2" ht="13" hidden="1">
      <c r="A159" s="1">
        <f ca="1">IFERROR(__xludf.DUMMYFUNCTION("""COMPUTED_VALUE"""),2)</f>
        <v>2</v>
      </c>
      <c r="B159" s="1">
        <f ca="1">IFERROR(__xludf.DUMMYFUNCTION("""COMPUTED_VALUE"""),1)</f>
        <v>1</v>
      </c>
    </row>
    <row r="160" spans="1:2" ht="13" hidden="1">
      <c r="A160" s="1">
        <f ca="1">IFERROR(__xludf.DUMMYFUNCTION("""COMPUTED_VALUE"""),1)</f>
        <v>1</v>
      </c>
      <c r="B160" s="1">
        <f ca="1">IFERROR(__xludf.DUMMYFUNCTION("""COMPUTED_VALUE"""),2)</f>
        <v>2</v>
      </c>
    </row>
    <row r="161" spans="1:2" ht="13" hidden="1">
      <c r="A161" s="1">
        <f ca="1">IFERROR(__xludf.DUMMYFUNCTION("""COMPUTED_VALUE"""),1)</f>
        <v>1</v>
      </c>
      <c r="B161" s="1">
        <f ca="1">IFERROR(__xludf.DUMMYFUNCTION("""COMPUTED_VALUE"""),2)</f>
        <v>2</v>
      </c>
    </row>
    <row r="162" spans="1:2" ht="13" hidden="1">
      <c r="A162" s="1">
        <f ca="1">IFERROR(__xludf.DUMMYFUNCTION("""COMPUTED_VALUE"""),3)</f>
        <v>3</v>
      </c>
      <c r="B162" s="1">
        <f ca="1">IFERROR(__xludf.DUMMYFUNCTION("""COMPUTED_VALUE"""),1)</f>
        <v>1</v>
      </c>
    </row>
    <row r="163" spans="1:2" ht="13" hidden="1">
      <c r="A163" s="1">
        <f ca="1">IFERROR(__xludf.DUMMYFUNCTION("""COMPUTED_VALUE"""),3)</f>
        <v>3</v>
      </c>
      <c r="B163" s="1">
        <f ca="1">IFERROR(__xludf.DUMMYFUNCTION("""COMPUTED_VALUE"""),1)</f>
        <v>1</v>
      </c>
    </row>
    <row r="164" spans="1:2" ht="13" hidden="1">
      <c r="A164" s="1">
        <f ca="1">IFERROR(__xludf.DUMMYFUNCTION("""COMPUTED_VALUE"""),3)</f>
        <v>3</v>
      </c>
      <c r="B164" s="1">
        <f ca="1">IFERROR(__xludf.DUMMYFUNCTION("""COMPUTED_VALUE"""),2)</f>
        <v>2</v>
      </c>
    </row>
    <row r="165" spans="1:2" ht="13" hidden="1">
      <c r="A165" s="1">
        <f ca="1">IFERROR(__xludf.DUMMYFUNCTION("""COMPUTED_VALUE"""),1)</f>
        <v>1</v>
      </c>
      <c r="B165" s="1">
        <f ca="1">IFERROR(__xludf.DUMMYFUNCTION("""COMPUTED_VALUE"""),1)</f>
        <v>1</v>
      </c>
    </row>
    <row r="166" spans="1:2" ht="13" hidden="1">
      <c r="A166" s="1">
        <f ca="1">IFERROR(__xludf.DUMMYFUNCTION("""COMPUTED_VALUE"""),4)</f>
        <v>4</v>
      </c>
      <c r="B166" s="1">
        <f ca="1">IFERROR(__xludf.DUMMYFUNCTION("""COMPUTED_VALUE"""),2)</f>
        <v>2</v>
      </c>
    </row>
    <row r="167" spans="1:2" ht="13" hidden="1">
      <c r="A167" s="1">
        <f ca="1">IFERROR(__xludf.DUMMYFUNCTION("""COMPUTED_VALUE"""),2)</f>
        <v>2</v>
      </c>
      <c r="B167" s="1">
        <f ca="1">IFERROR(__xludf.DUMMYFUNCTION("""COMPUTED_VALUE"""),2)</f>
        <v>2</v>
      </c>
    </row>
    <row r="168" spans="1:2" ht="13" hidden="1">
      <c r="A168" s="1">
        <f ca="1">IFERROR(__xludf.DUMMYFUNCTION("""COMPUTED_VALUE"""),3)</f>
        <v>3</v>
      </c>
      <c r="B168" s="1">
        <f ca="1">IFERROR(__xludf.DUMMYFUNCTION("""COMPUTED_VALUE"""),1)</f>
        <v>1</v>
      </c>
    </row>
    <row r="169" spans="1:2" ht="13" hidden="1">
      <c r="A169" s="1">
        <f ca="1">IFERROR(__xludf.DUMMYFUNCTION("""COMPUTED_VALUE"""),2)</f>
        <v>2</v>
      </c>
      <c r="B169" s="1">
        <f ca="1">IFERROR(__xludf.DUMMYFUNCTION("""COMPUTED_VALUE"""),1)</f>
        <v>1</v>
      </c>
    </row>
    <row r="170" spans="1:2" ht="13" hidden="1">
      <c r="A170" s="1" t="str">
        <f ca="1">IFERROR(__xludf.DUMMYFUNCTION("""COMPUTED_VALUE"""),"")</f>
        <v/>
      </c>
      <c r="B170" s="1">
        <f ca="1">IFERROR(__xludf.DUMMYFUNCTION("""COMPUTED_VALUE"""),1)</f>
        <v>1</v>
      </c>
    </row>
    <row r="171" spans="1:2" ht="13" hidden="1">
      <c r="A171" s="1">
        <f ca="1">IFERROR(__xludf.DUMMYFUNCTION("""COMPUTED_VALUE"""),4)</f>
        <v>4</v>
      </c>
      <c r="B171" s="1">
        <f ca="1">IFERROR(__xludf.DUMMYFUNCTION("""COMPUTED_VALUE"""),1)</f>
        <v>1</v>
      </c>
    </row>
    <row r="172" spans="1:2" ht="13" hidden="1">
      <c r="A172" s="1">
        <f ca="1">IFERROR(__xludf.DUMMYFUNCTION("""COMPUTED_VALUE"""),2)</f>
        <v>2</v>
      </c>
      <c r="B172" s="1">
        <f ca="1">IFERROR(__xludf.DUMMYFUNCTION("""COMPUTED_VALUE"""),2)</f>
        <v>2</v>
      </c>
    </row>
    <row r="173" spans="1:2" ht="13" hidden="1">
      <c r="A173" s="1">
        <f ca="1">IFERROR(__xludf.DUMMYFUNCTION("""COMPUTED_VALUE"""),2)</f>
        <v>2</v>
      </c>
      <c r="B173" s="1">
        <f ca="1">IFERROR(__xludf.DUMMYFUNCTION("""COMPUTED_VALUE"""),2)</f>
        <v>2</v>
      </c>
    </row>
    <row r="174" spans="1:2" ht="13" hidden="1">
      <c r="A174" s="1">
        <f ca="1">IFERROR(__xludf.DUMMYFUNCTION("""COMPUTED_VALUE"""),1)</f>
        <v>1</v>
      </c>
      <c r="B174" s="1">
        <f ca="1">IFERROR(__xludf.DUMMYFUNCTION("""COMPUTED_VALUE"""),2)</f>
        <v>2</v>
      </c>
    </row>
    <row r="175" spans="1:2" ht="13" hidden="1">
      <c r="A175" s="1">
        <f ca="1">IFERROR(__xludf.DUMMYFUNCTION("""COMPUTED_VALUE"""),4)</f>
        <v>4</v>
      </c>
      <c r="B175" s="1">
        <f ca="1">IFERROR(__xludf.DUMMYFUNCTION("""COMPUTED_VALUE"""),2)</f>
        <v>2</v>
      </c>
    </row>
    <row r="176" spans="1:2" ht="13" hidden="1">
      <c r="A176" s="1">
        <f ca="1">IFERROR(__xludf.DUMMYFUNCTION("""COMPUTED_VALUE"""),2)</f>
        <v>2</v>
      </c>
      <c r="B176" s="1">
        <f ca="1">IFERROR(__xludf.DUMMYFUNCTION("""COMPUTED_VALUE"""),2)</f>
        <v>2</v>
      </c>
    </row>
    <row r="177" spans="1:2" ht="13" hidden="1">
      <c r="A177" s="1" t="str">
        <f ca="1">IFERROR(__xludf.DUMMYFUNCTION("""COMPUTED_VALUE"""),"")</f>
        <v/>
      </c>
      <c r="B177" s="1">
        <f ca="1">IFERROR(__xludf.DUMMYFUNCTION("""COMPUTED_VALUE"""),2)</f>
        <v>2</v>
      </c>
    </row>
    <row r="178" spans="1:2" ht="13" hidden="1">
      <c r="A178" s="1">
        <f ca="1">IFERROR(__xludf.DUMMYFUNCTION("""COMPUTED_VALUE"""),3)</f>
        <v>3</v>
      </c>
      <c r="B178" s="1">
        <f ca="1">IFERROR(__xludf.DUMMYFUNCTION("""COMPUTED_VALUE"""),1)</f>
        <v>1</v>
      </c>
    </row>
    <row r="179" spans="1:2" ht="13" hidden="1">
      <c r="A179" s="1">
        <f ca="1">IFERROR(__xludf.DUMMYFUNCTION("""COMPUTED_VALUE"""),1)</f>
        <v>1</v>
      </c>
      <c r="B179" s="1">
        <f ca="1">IFERROR(__xludf.DUMMYFUNCTION("""COMPUTED_VALUE"""),2)</f>
        <v>2</v>
      </c>
    </row>
    <row r="180" spans="1:2" ht="13" hidden="1">
      <c r="A180" s="1">
        <f ca="1">IFERROR(__xludf.DUMMYFUNCTION("""COMPUTED_VALUE"""),4)</f>
        <v>4</v>
      </c>
      <c r="B180" s="1">
        <f ca="1">IFERROR(__xludf.DUMMYFUNCTION("""COMPUTED_VALUE"""),1)</f>
        <v>1</v>
      </c>
    </row>
    <row r="181" spans="1:2" ht="13" hidden="1">
      <c r="A181" s="1">
        <f ca="1">IFERROR(__xludf.DUMMYFUNCTION("""COMPUTED_VALUE"""),2)</f>
        <v>2</v>
      </c>
      <c r="B181" s="1">
        <f ca="1">IFERROR(__xludf.DUMMYFUNCTION("""COMPUTED_VALUE"""),2)</f>
        <v>2</v>
      </c>
    </row>
    <row r="182" spans="1:2" ht="13" hidden="1">
      <c r="A182" s="1">
        <f ca="1">IFERROR(__xludf.DUMMYFUNCTION("""COMPUTED_VALUE"""),3)</f>
        <v>3</v>
      </c>
      <c r="B182" s="1">
        <f ca="1">IFERROR(__xludf.DUMMYFUNCTION("""COMPUTED_VALUE"""),1)</f>
        <v>1</v>
      </c>
    </row>
    <row r="183" spans="1:2" ht="13" hidden="1">
      <c r="A183" s="1" t="str">
        <f ca="1">IFERROR(__xludf.DUMMYFUNCTION("""COMPUTED_VALUE"""),"")</f>
        <v/>
      </c>
      <c r="B183" s="1">
        <f ca="1">IFERROR(__xludf.DUMMYFUNCTION("""COMPUTED_VALUE"""),1)</f>
        <v>1</v>
      </c>
    </row>
    <row r="184" spans="1:2" ht="13" hidden="1">
      <c r="A184" s="1">
        <f ca="1">IFERROR(__xludf.DUMMYFUNCTION("""COMPUTED_VALUE"""),2)</f>
        <v>2</v>
      </c>
      <c r="B184" s="1">
        <f ca="1">IFERROR(__xludf.DUMMYFUNCTION("""COMPUTED_VALUE"""),1)</f>
        <v>1</v>
      </c>
    </row>
    <row r="185" spans="1:2" ht="13" hidden="1">
      <c r="A185" s="1">
        <f ca="1">IFERROR(__xludf.DUMMYFUNCTION("""COMPUTED_VALUE"""),3)</f>
        <v>3</v>
      </c>
      <c r="B185" s="1">
        <f ca="1">IFERROR(__xludf.DUMMYFUNCTION("""COMPUTED_VALUE"""),1)</f>
        <v>1</v>
      </c>
    </row>
    <row r="186" spans="1:2" ht="13" hidden="1">
      <c r="A186" s="1">
        <f ca="1">IFERROR(__xludf.DUMMYFUNCTION("""COMPUTED_VALUE"""),2)</f>
        <v>2</v>
      </c>
      <c r="B186" s="1">
        <f ca="1">IFERROR(__xludf.DUMMYFUNCTION("""COMPUTED_VALUE"""),2)</f>
        <v>2</v>
      </c>
    </row>
    <row r="187" spans="1:2" ht="13" hidden="1">
      <c r="A187" s="1">
        <f ca="1">IFERROR(__xludf.DUMMYFUNCTION("""COMPUTED_VALUE"""),4)</f>
        <v>4</v>
      </c>
      <c r="B187" s="1">
        <f ca="1">IFERROR(__xludf.DUMMYFUNCTION("""COMPUTED_VALUE"""),1)</f>
        <v>1</v>
      </c>
    </row>
    <row r="188" spans="1:2" ht="13" hidden="1">
      <c r="A188" s="1">
        <f ca="1">IFERROR(__xludf.DUMMYFUNCTION("""COMPUTED_VALUE"""),2)</f>
        <v>2</v>
      </c>
      <c r="B188" s="1">
        <f ca="1">IFERROR(__xludf.DUMMYFUNCTION("""COMPUTED_VALUE"""),2)</f>
        <v>2</v>
      </c>
    </row>
    <row r="189" spans="1:2" ht="13" hidden="1">
      <c r="A189" s="1">
        <f ca="1">IFERROR(__xludf.DUMMYFUNCTION("""COMPUTED_VALUE"""),2)</f>
        <v>2</v>
      </c>
      <c r="B189" s="1">
        <f ca="1">IFERROR(__xludf.DUMMYFUNCTION("""COMPUTED_VALUE"""),1)</f>
        <v>1</v>
      </c>
    </row>
    <row r="190" spans="1:2" ht="13" hidden="1">
      <c r="A190" s="1" t="str">
        <f ca="1">IFERROR(__xludf.DUMMYFUNCTION("""COMPUTED_VALUE"""),"")</f>
        <v/>
      </c>
      <c r="B190" s="1">
        <f ca="1">IFERROR(__xludf.DUMMYFUNCTION("""COMPUTED_VALUE"""),1)</f>
        <v>1</v>
      </c>
    </row>
    <row r="191" spans="1:2" ht="13" hidden="1">
      <c r="A191" s="1">
        <f ca="1">IFERROR(__xludf.DUMMYFUNCTION("""COMPUTED_VALUE"""),4)</f>
        <v>4</v>
      </c>
      <c r="B191" s="1">
        <f ca="1">IFERROR(__xludf.DUMMYFUNCTION("""COMPUTED_VALUE"""),1)</f>
        <v>1</v>
      </c>
    </row>
    <row r="192" spans="1:2" ht="13" hidden="1">
      <c r="A192" s="1">
        <f ca="1">IFERROR(__xludf.DUMMYFUNCTION("""COMPUTED_VALUE"""),3)</f>
        <v>3</v>
      </c>
      <c r="B192" s="1">
        <f ca="1">IFERROR(__xludf.DUMMYFUNCTION("""COMPUTED_VALUE"""),1)</f>
        <v>1</v>
      </c>
    </row>
    <row r="193" spans="1:2" ht="13" hidden="1">
      <c r="A193" s="1">
        <f ca="1">IFERROR(__xludf.DUMMYFUNCTION("""COMPUTED_VALUE"""),2)</f>
        <v>2</v>
      </c>
      <c r="B193" s="1">
        <f ca="1">IFERROR(__xludf.DUMMYFUNCTION("""COMPUTED_VALUE"""),1)</f>
        <v>1</v>
      </c>
    </row>
    <row r="194" spans="1:2" ht="13" hidden="1">
      <c r="A194" s="1">
        <f ca="1">IFERROR(__xludf.DUMMYFUNCTION("""COMPUTED_VALUE"""),2)</f>
        <v>2</v>
      </c>
      <c r="B194" s="1">
        <f ca="1">IFERROR(__xludf.DUMMYFUNCTION("""COMPUTED_VALUE"""),2)</f>
        <v>2</v>
      </c>
    </row>
    <row r="195" spans="1:2" ht="13" hidden="1">
      <c r="A195" s="1">
        <f ca="1">IFERROR(__xludf.DUMMYFUNCTION("""COMPUTED_VALUE"""),2)</f>
        <v>2</v>
      </c>
      <c r="B195" s="1">
        <f ca="1">IFERROR(__xludf.DUMMYFUNCTION("""COMPUTED_VALUE"""),1)</f>
        <v>1</v>
      </c>
    </row>
    <row r="196" spans="1:2" ht="13" hidden="1">
      <c r="A196" s="1">
        <f ca="1">IFERROR(__xludf.DUMMYFUNCTION("""COMPUTED_VALUE"""),3)</f>
        <v>3</v>
      </c>
      <c r="B196" s="1">
        <f ca="1">IFERROR(__xludf.DUMMYFUNCTION("""COMPUTED_VALUE"""),1)</f>
        <v>1</v>
      </c>
    </row>
    <row r="197" spans="1:2" ht="13" hidden="1">
      <c r="A197" s="1">
        <f ca="1">IFERROR(__xludf.DUMMYFUNCTION("""COMPUTED_VALUE"""),2)</f>
        <v>2</v>
      </c>
      <c r="B197" s="1">
        <f ca="1">IFERROR(__xludf.DUMMYFUNCTION("""COMPUTED_VALUE"""),1)</f>
        <v>1</v>
      </c>
    </row>
    <row r="198" spans="1:2" ht="13" hidden="1">
      <c r="A198" s="1">
        <f ca="1">IFERROR(__xludf.DUMMYFUNCTION("""COMPUTED_VALUE"""),2)</f>
        <v>2</v>
      </c>
      <c r="B198" s="1">
        <f ca="1">IFERROR(__xludf.DUMMYFUNCTION("""COMPUTED_VALUE"""),2)</f>
        <v>2</v>
      </c>
    </row>
    <row r="199" spans="1:2" ht="13" hidden="1">
      <c r="A199" s="1">
        <f ca="1">IFERROR(__xludf.DUMMYFUNCTION("""COMPUTED_VALUE"""),3)</f>
        <v>3</v>
      </c>
      <c r="B199" s="1">
        <f ca="1">IFERROR(__xludf.DUMMYFUNCTION("""COMPUTED_VALUE"""),1)</f>
        <v>1</v>
      </c>
    </row>
    <row r="200" spans="1:2" ht="13" hidden="1">
      <c r="A200" s="1" t="str">
        <f ca="1">IFERROR(__xludf.DUMMYFUNCTION("""COMPUTED_VALUE"""),"")</f>
        <v/>
      </c>
      <c r="B200" s="1">
        <f ca="1">IFERROR(__xludf.DUMMYFUNCTION("""COMPUTED_VALUE"""),2)</f>
        <v>2</v>
      </c>
    </row>
    <row r="201" spans="1:2" ht="13" hidden="1">
      <c r="A201" s="1">
        <f ca="1">IFERROR(__xludf.DUMMYFUNCTION("""COMPUTED_VALUE"""),1)</f>
        <v>1</v>
      </c>
      <c r="B201" s="1">
        <f ca="1">IFERROR(__xludf.DUMMYFUNCTION("""COMPUTED_VALUE"""),2)</f>
        <v>2</v>
      </c>
    </row>
    <row r="202" spans="1:2" ht="13" hidden="1">
      <c r="A202" s="1">
        <f ca="1">IFERROR(__xludf.DUMMYFUNCTION("""COMPUTED_VALUE"""),2)</f>
        <v>2</v>
      </c>
      <c r="B202" s="1">
        <f ca="1">IFERROR(__xludf.DUMMYFUNCTION("""COMPUTED_VALUE"""),2)</f>
        <v>2</v>
      </c>
    </row>
    <row r="203" spans="1:2" ht="13" hidden="1">
      <c r="A203" s="1">
        <f ca="1">IFERROR(__xludf.DUMMYFUNCTION("""COMPUTED_VALUE"""),3)</f>
        <v>3</v>
      </c>
      <c r="B203" s="1">
        <f ca="1">IFERROR(__xludf.DUMMYFUNCTION("""COMPUTED_VALUE"""),1)</f>
        <v>1</v>
      </c>
    </row>
    <row r="204" spans="1:2" ht="13" hidden="1">
      <c r="A204" s="1">
        <f ca="1">IFERROR(__xludf.DUMMYFUNCTION("""COMPUTED_VALUE"""),2)</f>
        <v>2</v>
      </c>
      <c r="B204" s="1">
        <f ca="1">IFERROR(__xludf.DUMMYFUNCTION("""COMPUTED_VALUE"""),1)</f>
        <v>1</v>
      </c>
    </row>
    <row r="205" spans="1:2" ht="13" hidden="1">
      <c r="A205" s="1">
        <f ca="1">IFERROR(__xludf.DUMMYFUNCTION("""COMPUTED_VALUE"""),1)</f>
        <v>1</v>
      </c>
      <c r="B205" s="1">
        <f ca="1">IFERROR(__xludf.DUMMYFUNCTION("""COMPUTED_VALUE"""),1)</f>
        <v>1</v>
      </c>
    </row>
    <row r="206" spans="1:2" ht="13" hidden="1">
      <c r="A206" s="1" t="str">
        <f ca="1">IFERROR(__xludf.DUMMYFUNCTION("""COMPUTED_VALUE"""),"")</f>
        <v/>
      </c>
      <c r="B206" s="1">
        <f ca="1">IFERROR(__xludf.DUMMYFUNCTION("""COMPUTED_VALUE"""),1)</f>
        <v>1</v>
      </c>
    </row>
    <row r="207" spans="1:2" ht="13" hidden="1">
      <c r="A207" s="1">
        <f ca="1">IFERROR(__xludf.DUMMYFUNCTION("""COMPUTED_VALUE"""),4)</f>
        <v>4</v>
      </c>
      <c r="B207" s="1">
        <f ca="1">IFERROR(__xludf.DUMMYFUNCTION("""COMPUTED_VALUE"""),2)</f>
        <v>2</v>
      </c>
    </row>
    <row r="208" spans="1:2" ht="13" hidden="1">
      <c r="A208" s="1">
        <f ca="1">IFERROR(__xludf.DUMMYFUNCTION("""COMPUTED_VALUE"""),3)</f>
        <v>3</v>
      </c>
      <c r="B208" s="1">
        <f ca="1">IFERROR(__xludf.DUMMYFUNCTION("""COMPUTED_VALUE"""),1)</f>
        <v>1</v>
      </c>
    </row>
    <row r="209" spans="1:2" ht="13" hidden="1">
      <c r="A209" s="1" t="str">
        <f ca="1">IFERROR(__xludf.DUMMYFUNCTION("""COMPUTED_VALUE"""),"")</f>
        <v/>
      </c>
      <c r="B209" s="1">
        <f ca="1">IFERROR(__xludf.DUMMYFUNCTION("""COMPUTED_VALUE"""),1)</f>
        <v>1</v>
      </c>
    </row>
    <row r="210" spans="1:2" ht="13" hidden="1">
      <c r="A210" s="1">
        <f ca="1">IFERROR(__xludf.DUMMYFUNCTION("""COMPUTED_VALUE"""),1)</f>
        <v>1</v>
      </c>
      <c r="B210" s="1">
        <f ca="1">IFERROR(__xludf.DUMMYFUNCTION("""COMPUTED_VALUE"""),1)</f>
        <v>1</v>
      </c>
    </row>
    <row r="211" spans="1:2" ht="13" hidden="1">
      <c r="A211" s="1">
        <f ca="1">IFERROR(__xludf.DUMMYFUNCTION("""COMPUTED_VALUE"""),4)</f>
        <v>4</v>
      </c>
      <c r="B211" s="1">
        <f ca="1">IFERROR(__xludf.DUMMYFUNCTION("""COMPUTED_VALUE"""),1)</f>
        <v>1</v>
      </c>
    </row>
    <row r="212" spans="1:2" ht="13" hidden="1">
      <c r="A212" s="1">
        <f ca="1">IFERROR(__xludf.DUMMYFUNCTION("""COMPUTED_VALUE"""),3)</f>
        <v>3</v>
      </c>
      <c r="B212" s="1">
        <f ca="1">IFERROR(__xludf.DUMMYFUNCTION("""COMPUTED_VALUE"""),1)</f>
        <v>1</v>
      </c>
    </row>
    <row r="213" spans="1:2" ht="13" hidden="1">
      <c r="A213" s="1">
        <f ca="1">IFERROR(__xludf.DUMMYFUNCTION("""COMPUTED_VALUE"""),2)</f>
        <v>2</v>
      </c>
      <c r="B213" s="1">
        <f ca="1">IFERROR(__xludf.DUMMYFUNCTION("""COMPUTED_VALUE"""),1)</f>
        <v>1</v>
      </c>
    </row>
    <row r="214" spans="1:2" ht="13" hidden="1">
      <c r="A214" s="1">
        <f ca="1">IFERROR(__xludf.DUMMYFUNCTION("""COMPUTED_VALUE"""),3)</f>
        <v>3</v>
      </c>
      <c r="B214" s="1">
        <f ca="1">IFERROR(__xludf.DUMMYFUNCTION("""COMPUTED_VALUE"""),1)</f>
        <v>1</v>
      </c>
    </row>
    <row r="215" spans="1:2" ht="13" hidden="1">
      <c r="A215" s="1">
        <f ca="1">IFERROR(__xludf.DUMMYFUNCTION("""COMPUTED_VALUE"""),2)</f>
        <v>2</v>
      </c>
      <c r="B215" s="1">
        <f ca="1">IFERROR(__xludf.DUMMYFUNCTION("""COMPUTED_VALUE"""),2)</f>
        <v>2</v>
      </c>
    </row>
    <row r="216" spans="1:2" ht="13" hidden="1">
      <c r="A216" s="1">
        <f ca="1">IFERROR(__xludf.DUMMYFUNCTION("""COMPUTED_VALUE"""),1)</f>
        <v>1</v>
      </c>
      <c r="B216" s="1">
        <f ca="1">IFERROR(__xludf.DUMMYFUNCTION("""COMPUTED_VALUE"""),1)</f>
        <v>1</v>
      </c>
    </row>
    <row r="217" spans="1:2" ht="13" hidden="1">
      <c r="A217" s="1">
        <f ca="1">IFERROR(__xludf.DUMMYFUNCTION("""COMPUTED_VALUE"""),1)</f>
        <v>1</v>
      </c>
      <c r="B217" s="1">
        <f ca="1">IFERROR(__xludf.DUMMYFUNCTION("""COMPUTED_VALUE"""),1)</f>
        <v>1</v>
      </c>
    </row>
    <row r="218" spans="1:2" ht="13" hidden="1">
      <c r="A218" s="1">
        <f ca="1">IFERROR(__xludf.DUMMYFUNCTION("""COMPUTED_VALUE"""),4)</f>
        <v>4</v>
      </c>
      <c r="B218" s="1">
        <f ca="1">IFERROR(__xludf.DUMMYFUNCTION("""COMPUTED_VALUE"""),1)</f>
        <v>1</v>
      </c>
    </row>
    <row r="219" spans="1:2" ht="13" hidden="1">
      <c r="A219" s="1">
        <f ca="1">IFERROR(__xludf.DUMMYFUNCTION("""COMPUTED_VALUE"""),4)</f>
        <v>4</v>
      </c>
      <c r="B219" s="1">
        <f ca="1">IFERROR(__xludf.DUMMYFUNCTION("""COMPUTED_VALUE"""),1)</f>
        <v>1</v>
      </c>
    </row>
    <row r="220" spans="1:2" ht="13" hidden="1">
      <c r="A220" s="1">
        <f ca="1">IFERROR(__xludf.DUMMYFUNCTION("""COMPUTED_VALUE"""),4)</f>
        <v>4</v>
      </c>
      <c r="B220" s="1">
        <f ca="1">IFERROR(__xludf.DUMMYFUNCTION("""COMPUTED_VALUE"""),1)</f>
        <v>1</v>
      </c>
    </row>
    <row r="221" spans="1:2" ht="13" hidden="1">
      <c r="A221" s="1">
        <f ca="1">IFERROR(__xludf.DUMMYFUNCTION("""COMPUTED_VALUE"""),3)</f>
        <v>3</v>
      </c>
      <c r="B221" s="1">
        <f ca="1">IFERROR(__xludf.DUMMYFUNCTION("""COMPUTED_VALUE"""),1)</f>
        <v>1</v>
      </c>
    </row>
    <row r="222" spans="1:2" ht="13" hidden="1">
      <c r="A222" s="1">
        <f ca="1">IFERROR(__xludf.DUMMYFUNCTION("""COMPUTED_VALUE"""),4)</f>
        <v>4</v>
      </c>
      <c r="B222" s="1">
        <f ca="1">IFERROR(__xludf.DUMMYFUNCTION("""COMPUTED_VALUE"""),1)</f>
        <v>1</v>
      </c>
    </row>
    <row r="223" spans="1:2" ht="13" hidden="1">
      <c r="A223" s="1">
        <f ca="1">IFERROR(__xludf.DUMMYFUNCTION("""COMPUTED_VALUE"""),1)</f>
        <v>1</v>
      </c>
      <c r="B223" s="1">
        <f ca="1">IFERROR(__xludf.DUMMYFUNCTION("""COMPUTED_VALUE"""),1)</f>
        <v>1</v>
      </c>
    </row>
    <row r="224" spans="1:2" ht="13" hidden="1">
      <c r="A224" s="1">
        <f ca="1">IFERROR(__xludf.DUMMYFUNCTION("""COMPUTED_VALUE"""),2)</f>
        <v>2</v>
      </c>
      <c r="B224" s="1">
        <f ca="1">IFERROR(__xludf.DUMMYFUNCTION("""COMPUTED_VALUE"""),1)</f>
        <v>1</v>
      </c>
    </row>
    <row r="225" spans="1:2" ht="13" hidden="1">
      <c r="A225" s="1">
        <f ca="1">IFERROR(__xludf.DUMMYFUNCTION("""COMPUTED_VALUE"""),3)</f>
        <v>3</v>
      </c>
      <c r="B225" s="1">
        <f ca="1">IFERROR(__xludf.DUMMYFUNCTION("""COMPUTED_VALUE"""),1)</f>
        <v>1</v>
      </c>
    </row>
    <row r="226" spans="1:2" ht="13" hidden="1">
      <c r="A226" s="1">
        <f ca="1">IFERROR(__xludf.DUMMYFUNCTION("""COMPUTED_VALUE"""),2)</f>
        <v>2</v>
      </c>
      <c r="B226" s="1">
        <f ca="1">IFERROR(__xludf.DUMMYFUNCTION("""COMPUTED_VALUE"""),2)</f>
        <v>2</v>
      </c>
    </row>
    <row r="227" spans="1:2" ht="13" hidden="1">
      <c r="A227" s="1">
        <f ca="1">IFERROR(__xludf.DUMMYFUNCTION("""COMPUTED_VALUE"""),2)</f>
        <v>2</v>
      </c>
      <c r="B227" s="1">
        <f ca="1">IFERROR(__xludf.DUMMYFUNCTION("""COMPUTED_VALUE"""),2)</f>
        <v>2</v>
      </c>
    </row>
    <row r="228" spans="1:2" ht="13" hidden="1">
      <c r="A228" s="1">
        <f ca="1">IFERROR(__xludf.DUMMYFUNCTION("""COMPUTED_VALUE"""),3)</f>
        <v>3</v>
      </c>
      <c r="B228" s="1">
        <f ca="1">IFERROR(__xludf.DUMMYFUNCTION("""COMPUTED_VALUE"""),1)</f>
        <v>1</v>
      </c>
    </row>
    <row r="229" spans="1:2" ht="13" hidden="1">
      <c r="A229" s="1">
        <f ca="1">IFERROR(__xludf.DUMMYFUNCTION("""COMPUTED_VALUE"""),4)</f>
        <v>4</v>
      </c>
      <c r="B229" s="1">
        <f ca="1">IFERROR(__xludf.DUMMYFUNCTION("""COMPUTED_VALUE"""),2)</f>
        <v>2</v>
      </c>
    </row>
    <row r="230" spans="1:2" ht="13" hidden="1">
      <c r="A230" s="1">
        <f ca="1">IFERROR(__xludf.DUMMYFUNCTION("""COMPUTED_VALUE"""),4)</f>
        <v>4</v>
      </c>
      <c r="B230" s="1">
        <f ca="1">IFERROR(__xludf.DUMMYFUNCTION("""COMPUTED_VALUE"""),2)</f>
        <v>2</v>
      </c>
    </row>
    <row r="231" spans="1:2" ht="13" hidden="1">
      <c r="A231" s="1" t="str">
        <f ca="1">IFERROR(__xludf.DUMMYFUNCTION("""COMPUTED_VALUE"""),"")</f>
        <v/>
      </c>
      <c r="B231" s="1">
        <f ca="1">IFERROR(__xludf.DUMMYFUNCTION("""COMPUTED_VALUE"""),2)</f>
        <v>2</v>
      </c>
    </row>
    <row r="232" spans="1:2" ht="13" hidden="1">
      <c r="A232" s="1">
        <f ca="1">IFERROR(__xludf.DUMMYFUNCTION("""COMPUTED_VALUE"""),2)</f>
        <v>2</v>
      </c>
      <c r="B232" s="1">
        <f ca="1">IFERROR(__xludf.DUMMYFUNCTION("""COMPUTED_VALUE"""),1)</f>
        <v>1</v>
      </c>
    </row>
    <row r="233" spans="1:2" ht="13" hidden="1">
      <c r="A233" s="1">
        <f ca="1">IFERROR(__xludf.DUMMYFUNCTION("""COMPUTED_VALUE"""),1)</f>
        <v>1</v>
      </c>
      <c r="B233" s="1">
        <f ca="1">IFERROR(__xludf.DUMMYFUNCTION("""COMPUTED_VALUE"""),2)</f>
        <v>2</v>
      </c>
    </row>
    <row r="234" spans="1:2" ht="13" hidden="1">
      <c r="A234" s="1">
        <f ca="1">IFERROR(__xludf.DUMMYFUNCTION("""COMPUTED_VALUE"""),2)</f>
        <v>2</v>
      </c>
      <c r="B234" s="1">
        <f ca="1">IFERROR(__xludf.DUMMYFUNCTION("""COMPUTED_VALUE"""),2)</f>
        <v>2</v>
      </c>
    </row>
    <row r="235" spans="1:2" ht="13" hidden="1">
      <c r="A235" s="1">
        <f ca="1">IFERROR(__xludf.DUMMYFUNCTION("""COMPUTED_VALUE"""),3)</f>
        <v>3</v>
      </c>
      <c r="B235" s="1">
        <f ca="1">IFERROR(__xludf.DUMMYFUNCTION("""COMPUTED_VALUE"""),1)</f>
        <v>1</v>
      </c>
    </row>
    <row r="236" spans="1:2" ht="13" hidden="1">
      <c r="A236" s="1">
        <f ca="1">IFERROR(__xludf.DUMMYFUNCTION("""COMPUTED_VALUE"""),4)</f>
        <v>4</v>
      </c>
      <c r="B236" s="1">
        <f ca="1">IFERROR(__xludf.DUMMYFUNCTION("""COMPUTED_VALUE"""),2)</f>
        <v>2</v>
      </c>
    </row>
    <row r="237" spans="1:2" ht="13" hidden="1">
      <c r="A237" s="1">
        <f ca="1">IFERROR(__xludf.DUMMYFUNCTION("""COMPUTED_VALUE"""),3)</f>
        <v>3</v>
      </c>
      <c r="B237" s="1">
        <f ca="1">IFERROR(__xludf.DUMMYFUNCTION("""COMPUTED_VALUE"""),1)</f>
        <v>1</v>
      </c>
    </row>
    <row r="238" spans="1:2" ht="13" hidden="1">
      <c r="A238" s="1" t="str">
        <f ca="1">IFERROR(__xludf.DUMMYFUNCTION("""COMPUTED_VALUE"""),"")</f>
        <v/>
      </c>
      <c r="B238" s="1">
        <f ca="1">IFERROR(__xludf.DUMMYFUNCTION("""COMPUTED_VALUE"""),1)</f>
        <v>1</v>
      </c>
    </row>
    <row r="239" spans="1:2" ht="13" hidden="1">
      <c r="A239" s="1">
        <f ca="1">IFERROR(__xludf.DUMMYFUNCTION("""COMPUTED_VALUE"""),2)</f>
        <v>2</v>
      </c>
      <c r="B239" s="1">
        <f ca="1">IFERROR(__xludf.DUMMYFUNCTION("""COMPUTED_VALUE"""),1)</f>
        <v>1</v>
      </c>
    </row>
    <row r="240" spans="1:2" ht="13" hidden="1">
      <c r="A240" s="1">
        <f ca="1">IFERROR(__xludf.DUMMYFUNCTION("""COMPUTED_VALUE"""),4)</f>
        <v>4</v>
      </c>
      <c r="B240" s="1">
        <f ca="1">IFERROR(__xludf.DUMMYFUNCTION("""COMPUTED_VALUE"""),1)</f>
        <v>1</v>
      </c>
    </row>
    <row r="241" spans="1:2" ht="13" hidden="1">
      <c r="A241" s="1">
        <f ca="1">IFERROR(__xludf.DUMMYFUNCTION("""COMPUTED_VALUE"""),2)</f>
        <v>2</v>
      </c>
      <c r="B241" s="1">
        <f ca="1">IFERROR(__xludf.DUMMYFUNCTION("""COMPUTED_VALUE"""),2)</f>
        <v>2</v>
      </c>
    </row>
    <row r="242" spans="1:2" ht="13" hidden="1">
      <c r="A242" s="1">
        <f ca="1">IFERROR(__xludf.DUMMYFUNCTION("""COMPUTED_VALUE"""),3)</f>
        <v>3</v>
      </c>
      <c r="B242" s="1">
        <f ca="1">IFERROR(__xludf.DUMMYFUNCTION("""COMPUTED_VALUE"""),1)</f>
        <v>1</v>
      </c>
    </row>
    <row r="243" spans="1:2" ht="13" hidden="1">
      <c r="A243" s="1">
        <f ca="1">IFERROR(__xludf.DUMMYFUNCTION("""COMPUTED_VALUE"""),3)</f>
        <v>3</v>
      </c>
      <c r="B243" s="1">
        <f ca="1">IFERROR(__xludf.DUMMYFUNCTION("""COMPUTED_VALUE"""),1)</f>
        <v>1</v>
      </c>
    </row>
    <row r="244" spans="1:2" ht="13" hidden="1">
      <c r="A244" s="1">
        <f ca="1">IFERROR(__xludf.DUMMYFUNCTION("""COMPUTED_VALUE"""),4)</f>
        <v>4</v>
      </c>
      <c r="B244" s="1">
        <f ca="1">IFERROR(__xludf.DUMMYFUNCTION("""COMPUTED_VALUE"""),1)</f>
        <v>1</v>
      </c>
    </row>
    <row r="245" spans="1:2" ht="13" hidden="1">
      <c r="A245" s="1">
        <f ca="1">IFERROR(__xludf.DUMMYFUNCTION("""COMPUTED_VALUE"""),4)</f>
        <v>4</v>
      </c>
      <c r="B245" s="1">
        <f ca="1">IFERROR(__xludf.DUMMYFUNCTION("""COMPUTED_VALUE"""),2)</f>
        <v>2</v>
      </c>
    </row>
    <row r="246" spans="1:2" ht="13" hidden="1">
      <c r="A246" s="1">
        <f ca="1">IFERROR(__xludf.DUMMYFUNCTION("""COMPUTED_VALUE"""),4)</f>
        <v>4</v>
      </c>
      <c r="B246" s="1">
        <f ca="1">IFERROR(__xludf.DUMMYFUNCTION("""COMPUTED_VALUE"""),2)</f>
        <v>2</v>
      </c>
    </row>
    <row r="247" spans="1:2" ht="13" hidden="1">
      <c r="A247" s="1">
        <f ca="1">IFERROR(__xludf.DUMMYFUNCTION("""COMPUTED_VALUE"""),4)</f>
        <v>4</v>
      </c>
      <c r="B247" s="1">
        <f ca="1">IFERROR(__xludf.DUMMYFUNCTION("""COMPUTED_VALUE"""),1)</f>
        <v>1</v>
      </c>
    </row>
    <row r="248" spans="1:2" ht="13" hidden="1">
      <c r="A248" s="1">
        <f ca="1">IFERROR(__xludf.DUMMYFUNCTION("""COMPUTED_VALUE"""),3)</f>
        <v>3</v>
      </c>
      <c r="B248" s="1">
        <f ca="1">IFERROR(__xludf.DUMMYFUNCTION("""COMPUTED_VALUE"""),2)</f>
        <v>2</v>
      </c>
    </row>
    <row r="249" spans="1:2" ht="13" hidden="1">
      <c r="A249" s="1">
        <f ca="1">IFERROR(__xludf.DUMMYFUNCTION("""COMPUTED_VALUE"""),1)</f>
        <v>1</v>
      </c>
      <c r="B249" s="1">
        <f ca="1">IFERROR(__xludf.DUMMYFUNCTION("""COMPUTED_VALUE"""),2)</f>
        <v>2</v>
      </c>
    </row>
    <row r="250" spans="1:2" ht="13" hidden="1">
      <c r="A250" s="1">
        <f ca="1">IFERROR(__xludf.DUMMYFUNCTION("""COMPUTED_VALUE"""),2)</f>
        <v>2</v>
      </c>
      <c r="B250" s="1">
        <f ca="1">IFERROR(__xludf.DUMMYFUNCTION("""COMPUTED_VALUE"""),1)</f>
        <v>1</v>
      </c>
    </row>
    <row r="251" spans="1:2" ht="13" hidden="1">
      <c r="A251" s="1">
        <f ca="1">IFERROR(__xludf.DUMMYFUNCTION("""COMPUTED_VALUE"""),4)</f>
        <v>4</v>
      </c>
      <c r="B251" s="1">
        <f ca="1">IFERROR(__xludf.DUMMYFUNCTION("""COMPUTED_VALUE"""),1)</f>
        <v>1</v>
      </c>
    </row>
    <row r="252" spans="1:2" ht="13" hidden="1">
      <c r="A252" s="1">
        <f ca="1">IFERROR(__xludf.DUMMYFUNCTION("""COMPUTED_VALUE"""),1)</f>
        <v>1</v>
      </c>
      <c r="B252" s="1">
        <f ca="1">IFERROR(__xludf.DUMMYFUNCTION("""COMPUTED_VALUE"""),1)</f>
        <v>1</v>
      </c>
    </row>
    <row r="253" spans="1:2" ht="13" hidden="1">
      <c r="A253" s="1">
        <f ca="1">IFERROR(__xludf.DUMMYFUNCTION("""COMPUTED_VALUE"""),4)</f>
        <v>4</v>
      </c>
      <c r="B253" s="1">
        <f ca="1">IFERROR(__xludf.DUMMYFUNCTION("""COMPUTED_VALUE"""),1)</f>
        <v>1</v>
      </c>
    </row>
    <row r="254" spans="1:2" ht="13" hidden="1">
      <c r="A254" s="1">
        <f ca="1">IFERROR(__xludf.DUMMYFUNCTION("""COMPUTED_VALUE"""),3)</f>
        <v>3</v>
      </c>
      <c r="B254" s="1">
        <f ca="1">IFERROR(__xludf.DUMMYFUNCTION("""COMPUTED_VALUE"""),1)</f>
        <v>1</v>
      </c>
    </row>
    <row r="255" spans="1:2" ht="13" hidden="1">
      <c r="A255" s="1">
        <f ca="1">IFERROR(__xludf.DUMMYFUNCTION("""COMPUTED_VALUE"""),3)</f>
        <v>3</v>
      </c>
      <c r="B255" s="1">
        <f ca="1">IFERROR(__xludf.DUMMYFUNCTION("""COMPUTED_VALUE"""),1)</f>
        <v>1</v>
      </c>
    </row>
    <row r="256" spans="1:2" ht="13" hidden="1">
      <c r="A256" s="1">
        <f ca="1">IFERROR(__xludf.DUMMYFUNCTION("""COMPUTED_VALUE"""),1)</f>
        <v>1</v>
      </c>
      <c r="B256" s="1">
        <f ca="1">IFERROR(__xludf.DUMMYFUNCTION("""COMPUTED_VALUE"""),1)</f>
        <v>1</v>
      </c>
    </row>
    <row r="257" spans="1:2" ht="13" hidden="1">
      <c r="A257" s="1">
        <f ca="1">IFERROR(__xludf.DUMMYFUNCTION("""COMPUTED_VALUE"""),2)</f>
        <v>2</v>
      </c>
      <c r="B257" s="1">
        <f ca="1">IFERROR(__xludf.DUMMYFUNCTION("""COMPUTED_VALUE"""),1)</f>
        <v>1</v>
      </c>
    </row>
    <row r="258" spans="1:2" ht="13" hidden="1">
      <c r="A258" s="1">
        <f ca="1">IFERROR(__xludf.DUMMYFUNCTION("""COMPUTED_VALUE"""),4)</f>
        <v>4</v>
      </c>
      <c r="B258" s="1">
        <f ca="1">IFERROR(__xludf.DUMMYFUNCTION("""COMPUTED_VALUE"""),1)</f>
        <v>1</v>
      </c>
    </row>
    <row r="259" spans="1:2" ht="13" hidden="1">
      <c r="A259" s="1">
        <f ca="1">IFERROR(__xludf.DUMMYFUNCTION("""COMPUTED_VALUE"""),2)</f>
        <v>2</v>
      </c>
      <c r="B259" s="1">
        <f ca="1">IFERROR(__xludf.DUMMYFUNCTION("""COMPUTED_VALUE"""),2)</f>
        <v>2</v>
      </c>
    </row>
    <row r="260" spans="1:2" ht="13" hidden="1">
      <c r="A260" s="1">
        <f ca="1">IFERROR(__xludf.DUMMYFUNCTION("""COMPUTED_VALUE"""),2)</f>
        <v>2</v>
      </c>
      <c r="B260" s="1">
        <f ca="1">IFERROR(__xludf.DUMMYFUNCTION("""COMPUTED_VALUE"""),1)</f>
        <v>1</v>
      </c>
    </row>
    <row r="261" spans="1:2" ht="13" hidden="1">
      <c r="A261" s="1">
        <f ca="1">IFERROR(__xludf.DUMMYFUNCTION("""COMPUTED_VALUE"""),3)</f>
        <v>3</v>
      </c>
      <c r="B261" s="1">
        <f ca="1">IFERROR(__xludf.DUMMYFUNCTION("""COMPUTED_VALUE"""),1)</f>
        <v>1</v>
      </c>
    </row>
    <row r="262" spans="1:2" ht="13" hidden="1">
      <c r="A262" s="1">
        <f ca="1">IFERROR(__xludf.DUMMYFUNCTION("""COMPUTED_VALUE"""),3)</f>
        <v>3</v>
      </c>
      <c r="B262" s="1">
        <f ca="1">IFERROR(__xludf.DUMMYFUNCTION("""COMPUTED_VALUE"""),1)</f>
        <v>1</v>
      </c>
    </row>
    <row r="263" spans="1:2" ht="13" hidden="1">
      <c r="A263" s="1">
        <f ca="1">IFERROR(__xludf.DUMMYFUNCTION("""COMPUTED_VALUE"""),4)</f>
        <v>4</v>
      </c>
      <c r="B263" s="1">
        <f ca="1">IFERROR(__xludf.DUMMYFUNCTION("""COMPUTED_VALUE"""),1)</f>
        <v>1</v>
      </c>
    </row>
    <row r="264" spans="1:2" ht="13" hidden="1">
      <c r="A264" s="1">
        <f ca="1">IFERROR(__xludf.DUMMYFUNCTION("""COMPUTED_VALUE"""),2)</f>
        <v>2</v>
      </c>
      <c r="B264" s="1">
        <f ca="1">IFERROR(__xludf.DUMMYFUNCTION("""COMPUTED_VALUE"""),2)</f>
        <v>2</v>
      </c>
    </row>
    <row r="265" spans="1:2" ht="13" hidden="1">
      <c r="A265" s="1">
        <f ca="1">IFERROR(__xludf.DUMMYFUNCTION("""COMPUTED_VALUE"""),4)</f>
        <v>4</v>
      </c>
      <c r="B265" s="1">
        <f ca="1">IFERROR(__xludf.DUMMYFUNCTION("""COMPUTED_VALUE"""),1)</f>
        <v>1</v>
      </c>
    </row>
    <row r="266" spans="1:2" ht="13" hidden="1">
      <c r="A266" s="1">
        <f ca="1">IFERROR(__xludf.DUMMYFUNCTION("""COMPUTED_VALUE"""),4)</f>
        <v>4</v>
      </c>
      <c r="B266" s="1">
        <f ca="1">IFERROR(__xludf.DUMMYFUNCTION("""COMPUTED_VALUE"""),1)</f>
        <v>1</v>
      </c>
    </row>
    <row r="267" spans="1:2" ht="13" hidden="1">
      <c r="A267" s="1">
        <f ca="1">IFERROR(__xludf.DUMMYFUNCTION("""COMPUTED_VALUE"""),4)</f>
        <v>4</v>
      </c>
      <c r="B267" s="1">
        <f ca="1">IFERROR(__xludf.DUMMYFUNCTION("""COMPUTED_VALUE"""),2)</f>
        <v>2</v>
      </c>
    </row>
    <row r="268" spans="1:2" ht="13" hidden="1">
      <c r="A268" s="1">
        <f ca="1">IFERROR(__xludf.DUMMYFUNCTION("""COMPUTED_VALUE"""),2)</f>
        <v>2</v>
      </c>
      <c r="B268" s="1">
        <f ca="1">IFERROR(__xludf.DUMMYFUNCTION("""COMPUTED_VALUE"""),1)</f>
        <v>1</v>
      </c>
    </row>
    <row r="269" spans="1:2" ht="13" hidden="1">
      <c r="A269" s="1">
        <f ca="1">IFERROR(__xludf.DUMMYFUNCTION("""COMPUTED_VALUE"""),2)</f>
        <v>2</v>
      </c>
      <c r="B269" s="1">
        <f ca="1">IFERROR(__xludf.DUMMYFUNCTION("""COMPUTED_VALUE"""),2)</f>
        <v>2</v>
      </c>
    </row>
    <row r="270" spans="1:2" ht="13" hidden="1">
      <c r="A270" s="1">
        <f ca="1">IFERROR(__xludf.DUMMYFUNCTION("""COMPUTED_VALUE"""),3)</f>
        <v>3</v>
      </c>
      <c r="B270" s="1">
        <f ca="1">IFERROR(__xludf.DUMMYFUNCTION("""COMPUTED_VALUE"""),1)</f>
        <v>1</v>
      </c>
    </row>
    <row r="271" spans="1:2" ht="13" hidden="1">
      <c r="A271" s="1">
        <f ca="1">IFERROR(__xludf.DUMMYFUNCTION("""COMPUTED_VALUE"""),1)</f>
        <v>1</v>
      </c>
      <c r="B271" s="1">
        <f ca="1">IFERROR(__xludf.DUMMYFUNCTION("""COMPUTED_VALUE"""),1)</f>
        <v>1</v>
      </c>
    </row>
    <row r="272" spans="1:2" ht="13" hidden="1">
      <c r="A272" s="1">
        <f ca="1">IFERROR(__xludf.DUMMYFUNCTION("""COMPUTED_VALUE"""),2)</f>
        <v>2</v>
      </c>
      <c r="B272" s="1">
        <f ca="1">IFERROR(__xludf.DUMMYFUNCTION("""COMPUTED_VALUE"""),2)</f>
        <v>2</v>
      </c>
    </row>
    <row r="273" spans="1:2" ht="13" hidden="1">
      <c r="A273" s="1">
        <f ca="1">IFERROR(__xludf.DUMMYFUNCTION("""COMPUTED_VALUE"""),3)</f>
        <v>3</v>
      </c>
      <c r="B273" s="1">
        <f ca="1">IFERROR(__xludf.DUMMYFUNCTION("""COMPUTED_VALUE"""),2)</f>
        <v>2</v>
      </c>
    </row>
    <row r="274" spans="1:2" ht="13" hidden="1">
      <c r="A274" s="1">
        <f ca="1">IFERROR(__xludf.DUMMYFUNCTION("""COMPUTED_VALUE"""),2)</f>
        <v>2</v>
      </c>
      <c r="B274" s="1">
        <f ca="1">IFERROR(__xludf.DUMMYFUNCTION("""COMPUTED_VALUE"""),1)</f>
        <v>1</v>
      </c>
    </row>
    <row r="275" spans="1:2" ht="13" hidden="1">
      <c r="A275" s="1">
        <f ca="1">IFERROR(__xludf.DUMMYFUNCTION("""COMPUTED_VALUE"""),4)</f>
        <v>4</v>
      </c>
      <c r="B275" s="1">
        <f ca="1">IFERROR(__xludf.DUMMYFUNCTION("""COMPUTED_VALUE"""),1)</f>
        <v>1</v>
      </c>
    </row>
    <row r="276" spans="1:2" ht="13" hidden="1">
      <c r="A276" s="1">
        <f ca="1">IFERROR(__xludf.DUMMYFUNCTION("""COMPUTED_VALUE"""),3)</f>
        <v>3</v>
      </c>
      <c r="B276" s="1">
        <f ca="1">IFERROR(__xludf.DUMMYFUNCTION("""COMPUTED_VALUE"""),1)</f>
        <v>1</v>
      </c>
    </row>
    <row r="277" spans="1:2" ht="13" hidden="1">
      <c r="A277" s="1">
        <f ca="1">IFERROR(__xludf.DUMMYFUNCTION("""COMPUTED_VALUE"""),2)</f>
        <v>2</v>
      </c>
      <c r="B277" s="1">
        <f ca="1">IFERROR(__xludf.DUMMYFUNCTION("""COMPUTED_VALUE"""),1)</f>
        <v>1</v>
      </c>
    </row>
    <row r="278" spans="1:2" ht="13" hidden="1">
      <c r="A278" s="1">
        <f ca="1">IFERROR(__xludf.DUMMYFUNCTION("""COMPUTED_VALUE"""),4)</f>
        <v>4</v>
      </c>
      <c r="B278" s="1">
        <f ca="1">IFERROR(__xludf.DUMMYFUNCTION("""COMPUTED_VALUE"""),1)</f>
        <v>1</v>
      </c>
    </row>
    <row r="279" spans="1:2" ht="13" hidden="1">
      <c r="A279" s="1">
        <f ca="1">IFERROR(__xludf.DUMMYFUNCTION("""COMPUTED_VALUE"""),2)</f>
        <v>2</v>
      </c>
      <c r="B279" s="1">
        <f ca="1">IFERROR(__xludf.DUMMYFUNCTION("""COMPUTED_VALUE"""),1)</f>
        <v>1</v>
      </c>
    </row>
    <row r="280" spans="1:2" ht="13" hidden="1">
      <c r="A280" s="1">
        <f ca="1">IFERROR(__xludf.DUMMYFUNCTION("""COMPUTED_VALUE"""),2)</f>
        <v>2</v>
      </c>
      <c r="B280" s="1">
        <f ca="1">IFERROR(__xludf.DUMMYFUNCTION("""COMPUTED_VALUE"""),1)</f>
        <v>1</v>
      </c>
    </row>
    <row r="281" spans="1:2" ht="13" hidden="1">
      <c r="A281" s="1">
        <f ca="1">IFERROR(__xludf.DUMMYFUNCTION("""COMPUTED_VALUE"""),2)</f>
        <v>2</v>
      </c>
      <c r="B281" s="1">
        <f ca="1">IFERROR(__xludf.DUMMYFUNCTION("""COMPUTED_VALUE"""),1)</f>
        <v>1</v>
      </c>
    </row>
    <row r="282" spans="1:2" ht="13" hidden="1">
      <c r="A282" s="1">
        <f ca="1">IFERROR(__xludf.DUMMYFUNCTION("""COMPUTED_VALUE"""),4)</f>
        <v>4</v>
      </c>
      <c r="B282" s="1">
        <f ca="1">IFERROR(__xludf.DUMMYFUNCTION("""COMPUTED_VALUE"""),1)</f>
        <v>1</v>
      </c>
    </row>
    <row r="283" spans="1:2" ht="13" hidden="1">
      <c r="A283" s="1">
        <f ca="1">IFERROR(__xludf.DUMMYFUNCTION("""COMPUTED_VALUE"""),3)</f>
        <v>3</v>
      </c>
      <c r="B283" s="1">
        <f ca="1">IFERROR(__xludf.DUMMYFUNCTION("""COMPUTED_VALUE"""),1)</f>
        <v>1</v>
      </c>
    </row>
    <row r="284" spans="1:2" ht="13" hidden="1">
      <c r="A284" s="1">
        <f ca="1">IFERROR(__xludf.DUMMYFUNCTION("""COMPUTED_VALUE"""),3)</f>
        <v>3</v>
      </c>
      <c r="B284" s="1">
        <f ca="1">IFERROR(__xludf.DUMMYFUNCTION("""COMPUTED_VALUE"""),1)</f>
        <v>1</v>
      </c>
    </row>
    <row r="285" spans="1:2" ht="13" hidden="1">
      <c r="A285" s="1">
        <f ca="1">IFERROR(__xludf.DUMMYFUNCTION("""COMPUTED_VALUE"""),2)</f>
        <v>2</v>
      </c>
      <c r="B285" s="1">
        <f ca="1">IFERROR(__xludf.DUMMYFUNCTION("""COMPUTED_VALUE"""),1)</f>
        <v>1</v>
      </c>
    </row>
    <row r="286" spans="1:2" ht="13" hidden="1">
      <c r="A286" s="1">
        <f ca="1">IFERROR(__xludf.DUMMYFUNCTION("""COMPUTED_VALUE"""),2)</f>
        <v>2</v>
      </c>
      <c r="B286" s="1">
        <f ca="1">IFERROR(__xludf.DUMMYFUNCTION("""COMPUTED_VALUE"""),1)</f>
        <v>1</v>
      </c>
    </row>
    <row r="287" spans="1:2" ht="13" hidden="1">
      <c r="A287" s="1">
        <f ca="1">IFERROR(__xludf.DUMMYFUNCTION("""COMPUTED_VALUE"""),4)</f>
        <v>4</v>
      </c>
      <c r="B287" s="1">
        <f ca="1">IFERROR(__xludf.DUMMYFUNCTION("""COMPUTED_VALUE"""),2)</f>
        <v>2</v>
      </c>
    </row>
    <row r="288" spans="1:2" ht="13" hidden="1">
      <c r="A288" s="1">
        <f ca="1">IFERROR(__xludf.DUMMYFUNCTION("""COMPUTED_VALUE"""),2)</f>
        <v>2</v>
      </c>
      <c r="B288" s="1">
        <f ca="1">IFERROR(__xludf.DUMMYFUNCTION("""COMPUTED_VALUE"""),2)</f>
        <v>2</v>
      </c>
    </row>
    <row r="289" spans="1:2" ht="13" hidden="1">
      <c r="A289" s="1">
        <f ca="1">IFERROR(__xludf.DUMMYFUNCTION("""COMPUTED_VALUE"""),3)</f>
        <v>3</v>
      </c>
      <c r="B289" s="1">
        <f ca="1">IFERROR(__xludf.DUMMYFUNCTION("""COMPUTED_VALUE"""),1)</f>
        <v>1</v>
      </c>
    </row>
    <row r="290" spans="1:2" ht="13" hidden="1">
      <c r="A290" s="1">
        <f ca="1">IFERROR(__xludf.DUMMYFUNCTION("""COMPUTED_VALUE"""),1)</f>
        <v>1</v>
      </c>
      <c r="B290" s="1">
        <f ca="1">IFERROR(__xludf.DUMMYFUNCTION("""COMPUTED_VALUE"""),1)</f>
        <v>1</v>
      </c>
    </row>
    <row r="291" spans="1:2" ht="13" hidden="1">
      <c r="A291" s="1">
        <f ca="1">IFERROR(__xludf.DUMMYFUNCTION("""COMPUTED_VALUE"""),4)</f>
        <v>4</v>
      </c>
      <c r="B291" s="1">
        <f ca="1">IFERROR(__xludf.DUMMYFUNCTION("""COMPUTED_VALUE"""),1)</f>
        <v>1</v>
      </c>
    </row>
    <row r="292" spans="1:2" ht="13" hidden="1">
      <c r="A292" s="1">
        <f ca="1">IFERROR(__xludf.DUMMYFUNCTION("""COMPUTED_VALUE"""),4)</f>
        <v>4</v>
      </c>
      <c r="B292" s="1">
        <f ca="1">IFERROR(__xludf.DUMMYFUNCTION("""COMPUTED_VALUE"""),2)</f>
        <v>2</v>
      </c>
    </row>
    <row r="293" spans="1:2" ht="13" hidden="1">
      <c r="A293" s="1">
        <f ca="1">IFERROR(__xludf.DUMMYFUNCTION("""COMPUTED_VALUE"""),3)</f>
        <v>3</v>
      </c>
      <c r="B293" s="1">
        <f ca="1">IFERROR(__xludf.DUMMYFUNCTION("""COMPUTED_VALUE"""),2)</f>
        <v>2</v>
      </c>
    </row>
    <row r="294" spans="1:2" ht="13" hidden="1">
      <c r="A294" s="1">
        <f ca="1">IFERROR(__xludf.DUMMYFUNCTION("""COMPUTED_VALUE"""),1)</f>
        <v>1</v>
      </c>
      <c r="B294" s="1">
        <f ca="1">IFERROR(__xludf.DUMMYFUNCTION("""COMPUTED_VALUE"""),1)</f>
        <v>1</v>
      </c>
    </row>
    <row r="295" spans="1:2" ht="13" hidden="1">
      <c r="A295" s="1">
        <f ca="1">IFERROR(__xludf.DUMMYFUNCTION("""COMPUTED_VALUE"""),1)</f>
        <v>1</v>
      </c>
      <c r="B295" s="1">
        <f ca="1">IFERROR(__xludf.DUMMYFUNCTION("""COMPUTED_VALUE"""),2)</f>
        <v>2</v>
      </c>
    </row>
    <row r="296" spans="1:2" ht="13" hidden="1">
      <c r="A296" s="1">
        <f ca="1">IFERROR(__xludf.DUMMYFUNCTION("""COMPUTED_VALUE"""),1)</f>
        <v>1</v>
      </c>
      <c r="B296" s="1">
        <f ca="1">IFERROR(__xludf.DUMMYFUNCTION("""COMPUTED_VALUE"""),1)</f>
        <v>1</v>
      </c>
    </row>
    <row r="297" spans="1:2" ht="13" hidden="1">
      <c r="A297" s="1">
        <f ca="1">IFERROR(__xludf.DUMMYFUNCTION("""COMPUTED_VALUE"""),3)</f>
        <v>3</v>
      </c>
      <c r="B297" s="1">
        <f ca="1">IFERROR(__xludf.DUMMYFUNCTION("""COMPUTED_VALUE"""),2)</f>
        <v>2</v>
      </c>
    </row>
    <row r="298" spans="1:2" ht="13" hidden="1">
      <c r="A298" s="1">
        <f ca="1">IFERROR(__xludf.DUMMYFUNCTION("""COMPUTED_VALUE"""),2)</f>
        <v>2</v>
      </c>
      <c r="B298" s="1">
        <f ca="1">IFERROR(__xludf.DUMMYFUNCTION("""COMPUTED_VALUE"""),2)</f>
        <v>2</v>
      </c>
    </row>
    <row r="299" spans="1:2" ht="13" hidden="1">
      <c r="A299" s="1">
        <f ca="1">IFERROR(__xludf.DUMMYFUNCTION("""COMPUTED_VALUE"""),4)</f>
        <v>4</v>
      </c>
      <c r="B299" s="1">
        <f ca="1">IFERROR(__xludf.DUMMYFUNCTION("""COMPUTED_VALUE"""),1)</f>
        <v>1</v>
      </c>
    </row>
    <row r="300" spans="1:2" ht="13" hidden="1">
      <c r="A300" s="1">
        <f ca="1">IFERROR(__xludf.DUMMYFUNCTION("""COMPUTED_VALUE"""),3)</f>
        <v>3</v>
      </c>
      <c r="B300" s="1">
        <f ca="1">IFERROR(__xludf.DUMMYFUNCTION("""COMPUTED_VALUE"""),2)</f>
        <v>2</v>
      </c>
    </row>
    <row r="301" spans="1:2" ht="13" hidden="1">
      <c r="A301" s="1">
        <f ca="1">IFERROR(__xludf.DUMMYFUNCTION("""COMPUTED_VALUE"""),4)</f>
        <v>4</v>
      </c>
      <c r="B301" s="1">
        <f ca="1">IFERROR(__xludf.DUMMYFUNCTION("""COMPUTED_VALUE"""),1)</f>
        <v>1</v>
      </c>
    </row>
    <row r="302" spans="1:2" ht="13" hidden="1">
      <c r="A302" s="1">
        <f ca="1">IFERROR(__xludf.DUMMYFUNCTION("""COMPUTED_VALUE"""),1)</f>
        <v>1</v>
      </c>
      <c r="B302" s="1">
        <f ca="1">IFERROR(__xludf.DUMMYFUNCTION("""COMPUTED_VALUE"""),2)</f>
        <v>2</v>
      </c>
    </row>
    <row r="303" spans="1:2" ht="13" hidden="1">
      <c r="A303" s="1">
        <f ca="1">IFERROR(__xludf.DUMMYFUNCTION("""COMPUTED_VALUE"""),4)</f>
        <v>4</v>
      </c>
      <c r="B303" s="1">
        <f ca="1">IFERROR(__xludf.DUMMYFUNCTION("""COMPUTED_VALUE"""),2)</f>
        <v>2</v>
      </c>
    </row>
    <row r="304" spans="1:2" ht="13" hidden="1">
      <c r="A304" s="1">
        <f ca="1">IFERROR(__xludf.DUMMYFUNCTION("""COMPUTED_VALUE"""),4)</f>
        <v>4</v>
      </c>
      <c r="B304" s="1">
        <f ca="1">IFERROR(__xludf.DUMMYFUNCTION("""COMPUTED_VALUE"""),1)</f>
        <v>1</v>
      </c>
    </row>
    <row r="305" spans="1:2" ht="13" hidden="1">
      <c r="A305" s="1">
        <f ca="1">IFERROR(__xludf.DUMMYFUNCTION("""COMPUTED_VALUE"""),2)</f>
        <v>2</v>
      </c>
      <c r="B305" s="1">
        <f ca="1">IFERROR(__xludf.DUMMYFUNCTION("""COMPUTED_VALUE"""),1)</f>
        <v>1</v>
      </c>
    </row>
    <row r="306" spans="1:2" ht="13" hidden="1">
      <c r="A306" s="1">
        <f ca="1">IFERROR(__xludf.DUMMYFUNCTION("""COMPUTED_VALUE"""),4)</f>
        <v>4</v>
      </c>
      <c r="B306" s="1">
        <f ca="1">IFERROR(__xludf.DUMMYFUNCTION("""COMPUTED_VALUE"""),1)</f>
        <v>1</v>
      </c>
    </row>
    <row r="307" spans="1:2" ht="13" hidden="1">
      <c r="A307" s="1" t="str">
        <f ca="1">IFERROR(__xludf.DUMMYFUNCTION("""COMPUTED_VALUE"""),"")</f>
        <v/>
      </c>
      <c r="B307" s="1">
        <f ca="1">IFERROR(__xludf.DUMMYFUNCTION("""COMPUTED_VALUE"""),1)</f>
        <v>1</v>
      </c>
    </row>
    <row r="308" spans="1:2" ht="13" hidden="1">
      <c r="A308" s="1" t="str">
        <f ca="1">IFERROR(__xludf.DUMMYFUNCTION("""COMPUTED_VALUE"""),"")</f>
        <v/>
      </c>
      <c r="B308" s="1">
        <f ca="1">IFERROR(__xludf.DUMMYFUNCTION("""COMPUTED_VALUE"""),1)</f>
        <v>1</v>
      </c>
    </row>
    <row r="309" spans="1:2" ht="13" hidden="1">
      <c r="A309" s="1">
        <f ca="1">IFERROR(__xludf.DUMMYFUNCTION("""COMPUTED_VALUE"""),1)</f>
        <v>1</v>
      </c>
      <c r="B309" s="1">
        <f ca="1">IFERROR(__xludf.DUMMYFUNCTION("""COMPUTED_VALUE"""),1)</f>
        <v>1</v>
      </c>
    </row>
    <row r="310" spans="1:2" ht="13" hidden="1">
      <c r="A310" s="1">
        <f ca="1">IFERROR(__xludf.DUMMYFUNCTION("""COMPUTED_VALUE"""),4)</f>
        <v>4</v>
      </c>
      <c r="B310" s="1">
        <f ca="1">IFERROR(__xludf.DUMMYFUNCTION("""COMPUTED_VALUE"""),2)</f>
        <v>2</v>
      </c>
    </row>
    <row r="311" spans="1:2" ht="13" hidden="1">
      <c r="A311" s="1">
        <f ca="1">IFERROR(__xludf.DUMMYFUNCTION("""COMPUTED_VALUE"""),4)</f>
        <v>4</v>
      </c>
      <c r="B311" s="1">
        <f ca="1">IFERROR(__xludf.DUMMYFUNCTION("""COMPUTED_VALUE"""),1)</f>
        <v>1</v>
      </c>
    </row>
    <row r="312" spans="1:2" ht="13" hidden="1">
      <c r="A312" s="1">
        <f ca="1">IFERROR(__xludf.DUMMYFUNCTION("""COMPUTED_VALUE"""),3)</f>
        <v>3</v>
      </c>
      <c r="B312" s="1">
        <f ca="1">IFERROR(__xludf.DUMMYFUNCTION("""COMPUTED_VALUE"""),2)</f>
        <v>2</v>
      </c>
    </row>
    <row r="313" spans="1:2" ht="13" hidden="1">
      <c r="A313" s="1" t="str">
        <f ca="1">IFERROR(__xludf.DUMMYFUNCTION("""COMPUTED_VALUE"""),"")</f>
        <v/>
      </c>
      <c r="B313" s="1">
        <f ca="1">IFERROR(__xludf.DUMMYFUNCTION("""COMPUTED_VALUE"""),2)</f>
        <v>2</v>
      </c>
    </row>
    <row r="314" spans="1:2" ht="13" hidden="1">
      <c r="A314" s="1">
        <f ca="1">IFERROR(__xludf.DUMMYFUNCTION("""COMPUTED_VALUE"""),2)</f>
        <v>2</v>
      </c>
      <c r="B314" s="1">
        <f ca="1">IFERROR(__xludf.DUMMYFUNCTION("""COMPUTED_VALUE"""),1)</f>
        <v>1</v>
      </c>
    </row>
    <row r="315" spans="1:2" ht="13" hidden="1">
      <c r="A315" s="1">
        <f ca="1">IFERROR(__xludf.DUMMYFUNCTION("""COMPUTED_VALUE"""),2)</f>
        <v>2</v>
      </c>
      <c r="B315" s="1">
        <f ca="1">IFERROR(__xludf.DUMMYFUNCTION("""COMPUTED_VALUE"""),1)</f>
        <v>1</v>
      </c>
    </row>
    <row r="316" spans="1:2" ht="13" hidden="1">
      <c r="A316" s="1">
        <f ca="1">IFERROR(__xludf.DUMMYFUNCTION("""COMPUTED_VALUE"""),3)</f>
        <v>3</v>
      </c>
      <c r="B316" s="1">
        <f ca="1">IFERROR(__xludf.DUMMYFUNCTION("""COMPUTED_VALUE"""),1)</f>
        <v>1</v>
      </c>
    </row>
    <row r="317" spans="1:2" ht="13" hidden="1">
      <c r="A317" s="1">
        <f ca="1">IFERROR(__xludf.DUMMYFUNCTION("""COMPUTED_VALUE"""),4)</f>
        <v>4</v>
      </c>
      <c r="B317" s="1">
        <f ca="1">IFERROR(__xludf.DUMMYFUNCTION("""COMPUTED_VALUE"""),2)</f>
        <v>2</v>
      </c>
    </row>
    <row r="318" spans="1:2" ht="13" hidden="1">
      <c r="A318" s="1">
        <f ca="1">IFERROR(__xludf.DUMMYFUNCTION("""COMPUTED_VALUE"""),2)</f>
        <v>2</v>
      </c>
      <c r="B318" s="1">
        <f ca="1">IFERROR(__xludf.DUMMYFUNCTION("""COMPUTED_VALUE"""),1)</f>
        <v>1</v>
      </c>
    </row>
    <row r="319" spans="1:2" ht="13" hidden="1">
      <c r="A319" s="1">
        <f ca="1">IFERROR(__xludf.DUMMYFUNCTION("""COMPUTED_VALUE"""),3)</f>
        <v>3</v>
      </c>
      <c r="B319" s="1">
        <f ca="1">IFERROR(__xludf.DUMMYFUNCTION("""COMPUTED_VALUE"""),1)</f>
        <v>1</v>
      </c>
    </row>
    <row r="320" spans="1:2" ht="13" hidden="1">
      <c r="A320" s="1">
        <f ca="1">IFERROR(__xludf.DUMMYFUNCTION("""COMPUTED_VALUE"""),3)</f>
        <v>3</v>
      </c>
      <c r="B320" s="1">
        <f ca="1">IFERROR(__xludf.DUMMYFUNCTION("""COMPUTED_VALUE"""),2)</f>
        <v>2</v>
      </c>
    </row>
    <row r="321" spans="1:11" ht="13" hidden="1">
      <c r="A321" s="1">
        <f ca="1">IFERROR(__xludf.DUMMYFUNCTION("""COMPUTED_VALUE"""),1)</f>
        <v>1</v>
      </c>
      <c r="B321" s="1">
        <f ca="1">IFERROR(__xludf.DUMMYFUNCTION("""COMPUTED_VALUE"""),1)</f>
        <v>1</v>
      </c>
    </row>
    <row r="322" spans="1:11" ht="13" hidden="1">
      <c r="A322" s="1">
        <f ca="1">IFERROR(__xludf.DUMMYFUNCTION("""COMPUTED_VALUE"""),2)</f>
        <v>2</v>
      </c>
      <c r="B322" s="1">
        <f ca="1">IFERROR(__xludf.DUMMYFUNCTION("""COMPUTED_VALUE"""),1)</f>
        <v>1</v>
      </c>
    </row>
    <row r="323" spans="1:11" ht="13" hidden="1">
      <c r="A323" s="1" t="str">
        <f ca="1">IFERROR(__xludf.DUMMYFUNCTION("""COMPUTED_VALUE"""),"")</f>
        <v/>
      </c>
      <c r="B323" s="1">
        <f ca="1">IFERROR(__xludf.DUMMYFUNCTION("""COMPUTED_VALUE"""),1)</f>
        <v>1</v>
      </c>
    </row>
    <row r="324" spans="1:11" ht="13" hidden="1">
      <c r="A324" s="1">
        <f ca="1">IFERROR(__xludf.DUMMYFUNCTION("""COMPUTED_VALUE"""),2)</f>
        <v>2</v>
      </c>
      <c r="B324" s="1">
        <f ca="1">IFERROR(__xludf.DUMMYFUNCTION("""COMPUTED_VALUE"""),1)</f>
        <v>1</v>
      </c>
    </row>
    <row r="325" spans="1:11" ht="13" hidden="1">
      <c r="A325" s="1" t="str">
        <f ca="1">IFERROR(__xludf.DUMMYFUNCTION("""COMPUTED_VALUE"""),"")</f>
        <v/>
      </c>
      <c r="B325" s="1">
        <f ca="1">IFERROR(__xludf.DUMMYFUNCTION("""COMPUTED_VALUE"""),1)</f>
        <v>1</v>
      </c>
    </row>
    <row r="326" spans="1:11" ht="13" hidden="1">
      <c r="A326" s="1">
        <f ca="1">IFERROR(__xludf.DUMMYFUNCTION("""COMPUTED_VALUE"""),1)</f>
        <v>1</v>
      </c>
      <c r="B326" s="1">
        <f ca="1">IFERROR(__xludf.DUMMYFUNCTION("""COMPUTED_VALUE"""),2)</f>
        <v>2</v>
      </c>
    </row>
    <row r="327" spans="1:11" ht="13">
      <c r="A327" s="1">
        <f ca="1">IFERROR(__xludf.DUMMYFUNCTION("""COMPUTED_VALUE"""),4)</f>
        <v>4</v>
      </c>
      <c r="B327" s="1">
        <f ca="1">IFERROR(__xludf.DUMMYFUNCTION("""COMPUTED_VALUE"""),2)</f>
        <v>2</v>
      </c>
    </row>
    <row r="328" spans="1:11" ht="13">
      <c r="A328" s="1">
        <f t="shared" ref="A328:B328" ca="1" si="0">COUNT(A4:A327)</f>
        <v>300</v>
      </c>
      <c r="B328" s="1">
        <f t="shared" ca="1" si="0"/>
        <v>324</v>
      </c>
    </row>
    <row r="330" spans="1:11" ht="13">
      <c r="A330" s="14"/>
      <c r="B330" s="15" t="s">
        <v>57</v>
      </c>
      <c r="C330" s="15" t="s">
        <v>136</v>
      </c>
      <c r="D330" s="15" t="s">
        <v>59</v>
      </c>
      <c r="E330" s="15" t="s">
        <v>243</v>
      </c>
      <c r="J330" s="14"/>
      <c r="K330" s="14"/>
    </row>
    <row r="331" spans="1:11" ht="15">
      <c r="A331" s="7" t="s">
        <v>55</v>
      </c>
      <c r="B331" s="10">
        <f ca="1">COUNTIFS(A4:A327,"1",B4:B327,"1")</f>
        <v>35</v>
      </c>
      <c r="C331" s="10">
        <f ca="1">COUNTIFS(A4:A327,"2",B4:B327,"1")</f>
        <v>53</v>
      </c>
      <c r="D331" s="10">
        <f ca="1">COUNTIFS(A4:A327,"3",B4:B327,"1")</f>
        <v>58</v>
      </c>
      <c r="E331" s="10">
        <f ca="1">COUNTIFS(A4:A327,"4",B4:B327,"1")</f>
        <v>51</v>
      </c>
      <c r="F331" s="1">
        <f t="shared" ref="F331:F332" ca="1" si="1">SUM(B331:E331)</f>
        <v>197</v>
      </c>
      <c r="K331" s="10"/>
    </row>
    <row r="332" spans="1:11" ht="15">
      <c r="A332" s="7" t="s">
        <v>128</v>
      </c>
      <c r="B332" s="10">
        <f ca="1">COUNTIFS(A4:A327,"1",B4:B327,"2")</f>
        <v>21</v>
      </c>
      <c r="C332" s="10">
        <f ca="1">COUNTIFS(A4:A327,"2",B4:B327,"2")</f>
        <v>41</v>
      </c>
      <c r="D332" s="10">
        <f ca="1">COUNTIFS(A4:A327,"3",B4:B327,"2")</f>
        <v>16</v>
      </c>
      <c r="E332" s="10">
        <f ca="1">COUNTIFS(A4:A327,"4",B4:B327,"2")</f>
        <v>25</v>
      </c>
      <c r="F332" s="1">
        <f t="shared" ca="1" si="1"/>
        <v>103</v>
      </c>
      <c r="K332" s="10"/>
    </row>
    <row r="333" spans="1:11" ht="15">
      <c r="B333" s="10"/>
      <c r="C333" s="10"/>
      <c r="D333" s="10"/>
      <c r="E333" s="10"/>
      <c r="F333" s="1">
        <f ca="1">SUM(F331:F332)</f>
        <v>300</v>
      </c>
      <c r="K333" s="10"/>
    </row>
    <row r="334" spans="1:11" ht="15">
      <c r="B334" s="10"/>
      <c r="C334" s="10"/>
      <c r="D334" s="10"/>
      <c r="E334" s="10"/>
      <c r="K334" s="10"/>
    </row>
    <row r="335" spans="1:11" ht="15">
      <c r="B335" s="10"/>
      <c r="C335" s="10"/>
      <c r="D335" s="10"/>
      <c r="E335" s="10"/>
      <c r="K335" s="10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FF00"/>
    <outlinePr summaryBelow="0" summaryRight="0"/>
  </sheetPr>
  <dimension ref="A1:K335"/>
  <sheetViews>
    <sheetView workbookViewId="0"/>
  </sheetViews>
  <sheetFormatPr baseColWidth="10" defaultColWidth="14.5" defaultRowHeight="15.75" customHeight="1"/>
  <sheetData>
    <row r="1" spans="1:2" ht="14">
      <c r="A1" s="9" t="s">
        <v>296</v>
      </c>
    </row>
    <row r="2" spans="1:2" ht="15">
      <c r="A2" s="10"/>
    </row>
    <row r="3" spans="1:2" ht="13">
      <c r="A3" s="7" t="s">
        <v>197</v>
      </c>
    </row>
    <row r="4" spans="1:2" ht="15">
      <c r="A4" s="10">
        <f ca="1">IFERROR(__xludf.DUMMYFUNCTION("query('Converted Data'!BG4:BG327,""select*"")"),3)</f>
        <v>3</v>
      </c>
      <c r="B4" s="10">
        <f ca="1">IFERROR(__xludf.DUMMYFUNCTION("query('Converted Data'!BJ4:BJ327,""select*"")"),3)</f>
        <v>3</v>
      </c>
    </row>
    <row r="5" spans="1:2" ht="13">
      <c r="A5" s="1">
        <f ca="1">IFERROR(__xludf.DUMMYFUNCTION("""COMPUTED_VALUE"""),1)</f>
        <v>1</v>
      </c>
      <c r="B5" s="1">
        <f ca="1">IFERROR(__xludf.DUMMYFUNCTION("""COMPUTED_VALUE"""),2)</f>
        <v>2</v>
      </c>
    </row>
    <row r="6" spans="1:2" ht="13">
      <c r="A6" s="1" t="str">
        <f ca="1">IFERROR(__xludf.DUMMYFUNCTION("""COMPUTED_VALUE"""),"")</f>
        <v/>
      </c>
      <c r="B6" s="1">
        <f ca="1">IFERROR(__xludf.DUMMYFUNCTION("""COMPUTED_VALUE"""),2)</f>
        <v>2</v>
      </c>
    </row>
    <row r="7" spans="1:2" ht="13">
      <c r="A7" s="1">
        <f ca="1">IFERROR(__xludf.DUMMYFUNCTION("""COMPUTED_VALUE"""),3)</f>
        <v>3</v>
      </c>
      <c r="B7" s="1">
        <f ca="1">IFERROR(__xludf.DUMMYFUNCTION("""COMPUTED_VALUE"""),5)</f>
        <v>5</v>
      </c>
    </row>
    <row r="8" spans="1:2" ht="13">
      <c r="A8" s="1">
        <f ca="1">IFERROR(__xludf.DUMMYFUNCTION("""COMPUTED_VALUE"""),2)</f>
        <v>2</v>
      </c>
      <c r="B8" s="1">
        <f ca="1">IFERROR(__xludf.DUMMYFUNCTION("""COMPUTED_VALUE"""),2)</f>
        <v>2</v>
      </c>
    </row>
    <row r="9" spans="1:2" ht="13">
      <c r="A9" s="1">
        <f ca="1">IFERROR(__xludf.DUMMYFUNCTION("""COMPUTED_VALUE"""),3)</f>
        <v>3</v>
      </c>
      <c r="B9" s="1">
        <f ca="1">IFERROR(__xludf.DUMMYFUNCTION("""COMPUTED_VALUE"""),3)</f>
        <v>3</v>
      </c>
    </row>
    <row r="10" spans="1:2" ht="13" hidden="1">
      <c r="A10" s="1" t="str">
        <f ca="1">IFERROR(__xludf.DUMMYFUNCTION("""COMPUTED_VALUE"""),"")</f>
        <v/>
      </c>
      <c r="B10" s="1">
        <f ca="1">IFERROR(__xludf.DUMMYFUNCTION("""COMPUTED_VALUE"""),3)</f>
        <v>3</v>
      </c>
    </row>
    <row r="11" spans="1:2" ht="13" hidden="1">
      <c r="A11" s="1">
        <f ca="1">IFERROR(__xludf.DUMMYFUNCTION("""COMPUTED_VALUE"""),4)</f>
        <v>4</v>
      </c>
      <c r="B11" s="1">
        <f ca="1">IFERROR(__xludf.DUMMYFUNCTION("""COMPUTED_VALUE"""),2)</f>
        <v>2</v>
      </c>
    </row>
    <row r="12" spans="1:2" ht="13" hidden="1">
      <c r="A12" s="1">
        <f ca="1">IFERROR(__xludf.DUMMYFUNCTION("""COMPUTED_VALUE"""),4)</f>
        <v>4</v>
      </c>
      <c r="B12" s="1">
        <f ca="1">IFERROR(__xludf.DUMMYFUNCTION("""COMPUTED_VALUE"""),3)</f>
        <v>3</v>
      </c>
    </row>
    <row r="13" spans="1:2" ht="13" hidden="1">
      <c r="A13" s="1">
        <f ca="1">IFERROR(__xludf.DUMMYFUNCTION("""COMPUTED_VALUE"""),2)</f>
        <v>2</v>
      </c>
      <c r="B13" s="1">
        <f ca="1">IFERROR(__xludf.DUMMYFUNCTION("""COMPUTED_VALUE"""),1)</f>
        <v>1</v>
      </c>
    </row>
    <row r="14" spans="1:2" ht="13" hidden="1">
      <c r="A14" s="1" t="str">
        <f ca="1">IFERROR(__xludf.DUMMYFUNCTION("""COMPUTED_VALUE"""),"")</f>
        <v/>
      </c>
      <c r="B14" s="1">
        <f ca="1">IFERROR(__xludf.DUMMYFUNCTION("""COMPUTED_VALUE"""),5)</f>
        <v>5</v>
      </c>
    </row>
    <row r="15" spans="1:2" ht="13" hidden="1">
      <c r="A15" s="1">
        <f ca="1">IFERROR(__xludf.DUMMYFUNCTION("""COMPUTED_VALUE"""),2)</f>
        <v>2</v>
      </c>
      <c r="B15" s="1">
        <f ca="1">IFERROR(__xludf.DUMMYFUNCTION("""COMPUTED_VALUE"""),2)</f>
        <v>2</v>
      </c>
    </row>
    <row r="16" spans="1:2" ht="13" hidden="1">
      <c r="A16" s="1">
        <f ca="1">IFERROR(__xludf.DUMMYFUNCTION("""COMPUTED_VALUE"""),3)</f>
        <v>3</v>
      </c>
      <c r="B16" s="1">
        <f ca="1">IFERROR(__xludf.DUMMYFUNCTION("""COMPUTED_VALUE"""),3)</f>
        <v>3</v>
      </c>
    </row>
    <row r="17" spans="1:2" ht="13" hidden="1">
      <c r="A17" s="1">
        <f ca="1">IFERROR(__xludf.DUMMYFUNCTION("""COMPUTED_VALUE"""),3)</f>
        <v>3</v>
      </c>
      <c r="B17" s="1">
        <f ca="1">IFERROR(__xludf.DUMMYFUNCTION("""COMPUTED_VALUE"""),4)</f>
        <v>4</v>
      </c>
    </row>
    <row r="18" spans="1:2" ht="13" hidden="1">
      <c r="A18" s="1">
        <f ca="1">IFERROR(__xludf.DUMMYFUNCTION("""COMPUTED_VALUE"""),2)</f>
        <v>2</v>
      </c>
      <c r="B18" s="1">
        <f ca="1">IFERROR(__xludf.DUMMYFUNCTION("""COMPUTED_VALUE"""),3)</f>
        <v>3</v>
      </c>
    </row>
    <row r="19" spans="1:2" ht="13" hidden="1">
      <c r="A19" s="1">
        <f ca="1">IFERROR(__xludf.DUMMYFUNCTION("""COMPUTED_VALUE"""),2)</f>
        <v>2</v>
      </c>
      <c r="B19" s="1">
        <f ca="1">IFERROR(__xludf.DUMMYFUNCTION("""COMPUTED_VALUE"""),2)</f>
        <v>2</v>
      </c>
    </row>
    <row r="20" spans="1:2" ht="13" hidden="1">
      <c r="A20" s="1">
        <f ca="1">IFERROR(__xludf.DUMMYFUNCTION("""COMPUTED_VALUE"""),4)</f>
        <v>4</v>
      </c>
      <c r="B20" s="1">
        <f ca="1">IFERROR(__xludf.DUMMYFUNCTION("""COMPUTED_VALUE"""),4)</f>
        <v>4</v>
      </c>
    </row>
    <row r="21" spans="1:2" ht="13" hidden="1">
      <c r="A21" s="1">
        <f ca="1">IFERROR(__xludf.DUMMYFUNCTION("""COMPUTED_VALUE"""),2)</f>
        <v>2</v>
      </c>
      <c r="B21" s="1">
        <f ca="1">IFERROR(__xludf.DUMMYFUNCTION("""COMPUTED_VALUE"""),2)</f>
        <v>2</v>
      </c>
    </row>
    <row r="22" spans="1:2" ht="13" hidden="1">
      <c r="A22" s="1">
        <f ca="1">IFERROR(__xludf.DUMMYFUNCTION("""COMPUTED_VALUE"""),1)</f>
        <v>1</v>
      </c>
      <c r="B22" s="1">
        <f ca="1">IFERROR(__xludf.DUMMYFUNCTION("""COMPUTED_VALUE"""),2)</f>
        <v>2</v>
      </c>
    </row>
    <row r="23" spans="1:2" ht="13" hidden="1">
      <c r="A23" s="1">
        <f ca="1">IFERROR(__xludf.DUMMYFUNCTION("""COMPUTED_VALUE"""),2)</f>
        <v>2</v>
      </c>
      <c r="B23" s="1">
        <f ca="1">IFERROR(__xludf.DUMMYFUNCTION("""COMPUTED_VALUE"""),1)</f>
        <v>1</v>
      </c>
    </row>
    <row r="24" spans="1:2" ht="13" hidden="1">
      <c r="A24" s="1" t="str">
        <f ca="1">IFERROR(__xludf.DUMMYFUNCTION("""COMPUTED_VALUE"""),"")</f>
        <v/>
      </c>
      <c r="B24" s="1">
        <f ca="1">IFERROR(__xludf.DUMMYFUNCTION("""COMPUTED_VALUE"""),3)</f>
        <v>3</v>
      </c>
    </row>
    <row r="25" spans="1:2" ht="13" hidden="1">
      <c r="A25" s="1">
        <f ca="1">IFERROR(__xludf.DUMMYFUNCTION("""COMPUTED_VALUE"""),2)</f>
        <v>2</v>
      </c>
      <c r="B25" s="1">
        <f ca="1">IFERROR(__xludf.DUMMYFUNCTION("""COMPUTED_VALUE"""),2)</f>
        <v>2</v>
      </c>
    </row>
    <row r="26" spans="1:2" ht="13" hidden="1">
      <c r="A26" s="1">
        <f ca="1">IFERROR(__xludf.DUMMYFUNCTION("""COMPUTED_VALUE"""),1)</f>
        <v>1</v>
      </c>
      <c r="B26" s="1">
        <f ca="1">IFERROR(__xludf.DUMMYFUNCTION("""COMPUTED_VALUE"""),3)</f>
        <v>3</v>
      </c>
    </row>
    <row r="27" spans="1:2" ht="13" hidden="1">
      <c r="A27" s="1" t="str">
        <f ca="1">IFERROR(__xludf.DUMMYFUNCTION("""COMPUTED_VALUE"""),"")</f>
        <v/>
      </c>
      <c r="B27" s="1">
        <f ca="1">IFERROR(__xludf.DUMMYFUNCTION("""COMPUTED_VALUE"""),1)</f>
        <v>1</v>
      </c>
    </row>
    <row r="28" spans="1:2" ht="13" hidden="1">
      <c r="A28" s="1">
        <f ca="1">IFERROR(__xludf.DUMMYFUNCTION("""COMPUTED_VALUE"""),1)</f>
        <v>1</v>
      </c>
      <c r="B28" s="1">
        <f ca="1">IFERROR(__xludf.DUMMYFUNCTION("""COMPUTED_VALUE"""),2)</f>
        <v>2</v>
      </c>
    </row>
    <row r="29" spans="1:2" ht="13" hidden="1">
      <c r="A29" s="1">
        <f ca="1">IFERROR(__xludf.DUMMYFUNCTION("""COMPUTED_VALUE"""),3)</f>
        <v>3</v>
      </c>
      <c r="B29" s="1">
        <f ca="1">IFERROR(__xludf.DUMMYFUNCTION("""COMPUTED_VALUE"""),3)</f>
        <v>3</v>
      </c>
    </row>
    <row r="30" spans="1:2" ht="13" hidden="1">
      <c r="A30" s="1">
        <f ca="1">IFERROR(__xludf.DUMMYFUNCTION("""COMPUTED_VALUE"""),3)</f>
        <v>3</v>
      </c>
      <c r="B30" s="1">
        <f ca="1">IFERROR(__xludf.DUMMYFUNCTION("""COMPUTED_VALUE"""),2)</f>
        <v>2</v>
      </c>
    </row>
    <row r="31" spans="1:2" ht="13" hidden="1">
      <c r="A31" s="1">
        <f ca="1">IFERROR(__xludf.DUMMYFUNCTION("""COMPUTED_VALUE"""),1)</f>
        <v>1</v>
      </c>
      <c r="B31" s="1">
        <f ca="1">IFERROR(__xludf.DUMMYFUNCTION("""COMPUTED_VALUE"""),4)</f>
        <v>4</v>
      </c>
    </row>
    <row r="32" spans="1:2" ht="13" hidden="1">
      <c r="A32" s="1">
        <f ca="1">IFERROR(__xludf.DUMMYFUNCTION("""COMPUTED_VALUE"""),2)</f>
        <v>2</v>
      </c>
      <c r="B32" s="1">
        <f ca="1">IFERROR(__xludf.DUMMYFUNCTION("""COMPUTED_VALUE"""),1)</f>
        <v>1</v>
      </c>
    </row>
    <row r="33" spans="1:2" ht="13" hidden="1">
      <c r="A33" s="1">
        <f ca="1">IFERROR(__xludf.DUMMYFUNCTION("""COMPUTED_VALUE"""),1)</f>
        <v>1</v>
      </c>
      <c r="B33" s="1">
        <f ca="1">IFERROR(__xludf.DUMMYFUNCTION("""COMPUTED_VALUE"""),5)</f>
        <v>5</v>
      </c>
    </row>
    <row r="34" spans="1:2" ht="13" hidden="1">
      <c r="A34" s="1">
        <f ca="1">IFERROR(__xludf.DUMMYFUNCTION("""COMPUTED_VALUE"""),3)</f>
        <v>3</v>
      </c>
      <c r="B34" s="1">
        <f ca="1">IFERROR(__xludf.DUMMYFUNCTION("""COMPUTED_VALUE"""),5)</f>
        <v>5</v>
      </c>
    </row>
    <row r="35" spans="1:2" ht="13" hidden="1">
      <c r="A35" s="1">
        <f ca="1">IFERROR(__xludf.DUMMYFUNCTION("""COMPUTED_VALUE"""),4)</f>
        <v>4</v>
      </c>
      <c r="B35" s="1">
        <f ca="1">IFERROR(__xludf.DUMMYFUNCTION("""COMPUTED_VALUE"""),2)</f>
        <v>2</v>
      </c>
    </row>
    <row r="36" spans="1:2" ht="13" hidden="1">
      <c r="A36" s="1">
        <f ca="1">IFERROR(__xludf.DUMMYFUNCTION("""COMPUTED_VALUE"""),1)</f>
        <v>1</v>
      </c>
      <c r="B36" s="1">
        <f ca="1">IFERROR(__xludf.DUMMYFUNCTION("""COMPUTED_VALUE"""),2)</f>
        <v>2</v>
      </c>
    </row>
    <row r="37" spans="1:2" ht="13" hidden="1">
      <c r="A37" s="1">
        <f ca="1">IFERROR(__xludf.DUMMYFUNCTION("""COMPUTED_VALUE"""),2)</f>
        <v>2</v>
      </c>
      <c r="B37" s="1">
        <f ca="1">IFERROR(__xludf.DUMMYFUNCTION("""COMPUTED_VALUE"""),2)</f>
        <v>2</v>
      </c>
    </row>
    <row r="38" spans="1:2" ht="13" hidden="1">
      <c r="A38" s="1">
        <f ca="1">IFERROR(__xludf.DUMMYFUNCTION("""COMPUTED_VALUE"""),4)</f>
        <v>4</v>
      </c>
      <c r="B38" s="1">
        <f ca="1">IFERROR(__xludf.DUMMYFUNCTION("""COMPUTED_VALUE"""),2)</f>
        <v>2</v>
      </c>
    </row>
    <row r="39" spans="1:2" ht="13" hidden="1">
      <c r="A39" s="1">
        <f ca="1">IFERROR(__xludf.DUMMYFUNCTION("""COMPUTED_VALUE"""),3)</f>
        <v>3</v>
      </c>
      <c r="B39" s="1">
        <f ca="1">IFERROR(__xludf.DUMMYFUNCTION("""COMPUTED_VALUE"""),2)</f>
        <v>2</v>
      </c>
    </row>
    <row r="40" spans="1:2" ht="13" hidden="1">
      <c r="A40" s="1" t="str">
        <f ca="1">IFERROR(__xludf.DUMMYFUNCTION("""COMPUTED_VALUE"""),"")</f>
        <v/>
      </c>
      <c r="B40" s="1">
        <f ca="1">IFERROR(__xludf.DUMMYFUNCTION("""COMPUTED_VALUE"""),1)</f>
        <v>1</v>
      </c>
    </row>
    <row r="41" spans="1:2" ht="13" hidden="1">
      <c r="A41" s="1">
        <f ca="1">IFERROR(__xludf.DUMMYFUNCTION("""COMPUTED_VALUE"""),1)</f>
        <v>1</v>
      </c>
      <c r="B41" s="1">
        <f ca="1">IFERROR(__xludf.DUMMYFUNCTION("""COMPUTED_VALUE"""),4)</f>
        <v>4</v>
      </c>
    </row>
    <row r="42" spans="1:2" ht="13" hidden="1">
      <c r="A42" s="1">
        <f ca="1">IFERROR(__xludf.DUMMYFUNCTION("""COMPUTED_VALUE"""),2)</f>
        <v>2</v>
      </c>
      <c r="B42" s="1">
        <f ca="1">IFERROR(__xludf.DUMMYFUNCTION("""COMPUTED_VALUE"""),2)</f>
        <v>2</v>
      </c>
    </row>
    <row r="43" spans="1:2" ht="13" hidden="1">
      <c r="A43" s="1">
        <f ca="1">IFERROR(__xludf.DUMMYFUNCTION("""COMPUTED_VALUE"""),1)</f>
        <v>1</v>
      </c>
      <c r="B43" s="1">
        <f ca="1">IFERROR(__xludf.DUMMYFUNCTION("""COMPUTED_VALUE"""),3)</f>
        <v>3</v>
      </c>
    </row>
    <row r="44" spans="1:2" ht="13" hidden="1">
      <c r="A44" s="1">
        <f ca="1">IFERROR(__xludf.DUMMYFUNCTION("""COMPUTED_VALUE"""),4)</f>
        <v>4</v>
      </c>
      <c r="B44" s="1">
        <f ca="1">IFERROR(__xludf.DUMMYFUNCTION("""COMPUTED_VALUE"""),2)</f>
        <v>2</v>
      </c>
    </row>
    <row r="45" spans="1:2" ht="13" hidden="1">
      <c r="A45" s="1">
        <f ca="1">IFERROR(__xludf.DUMMYFUNCTION("""COMPUTED_VALUE"""),4)</f>
        <v>4</v>
      </c>
      <c r="B45" s="1">
        <f ca="1">IFERROR(__xludf.DUMMYFUNCTION("""COMPUTED_VALUE"""),3)</f>
        <v>3</v>
      </c>
    </row>
    <row r="46" spans="1:2" ht="13" hidden="1">
      <c r="A46" s="1">
        <f ca="1">IFERROR(__xludf.DUMMYFUNCTION("""COMPUTED_VALUE"""),2)</f>
        <v>2</v>
      </c>
      <c r="B46" s="1">
        <f ca="1">IFERROR(__xludf.DUMMYFUNCTION("""COMPUTED_VALUE"""),3)</f>
        <v>3</v>
      </c>
    </row>
    <row r="47" spans="1:2" ht="13" hidden="1">
      <c r="A47" s="1">
        <f ca="1">IFERROR(__xludf.DUMMYFUNCTION("""COMPUTED_VALUE"""),4)</f>
        <v>4</v>
      </c>
      <c r="B47" s="1">
        <f ca="1">IFERROR(__xludf.DUMMYFUNCTION("""COMPUTED_VALUE"""),3)</f>
        <v>3</v>
      </c>
    </row>
    <row r="48" spans="1:2" ht="13" hidden="1">
      <c r="A48" s="1">
        <f ca="1">IFERROR(__xludf.DUMMYFUNCTION("""COMPUTED_VALUE"""),2)</f>
        <v>2</v>
      </c>
      <c r="B48" s="1">
        <f ca="1">IFERROR(__xludf.DUMMYFUNCTION("""COMPUTED_VALUE"""),3)</f>
        <v>3</v>
      </c>
    </row>
    <row r="49" spans="1:2" ht="13" hidden="1">
      <c r="A49" s="1">
        <f ca="1">IFERROR(__xludf.DUMMYFUNCTION("""COMPUTED_VALUE"""),4)</f>
        <v>4</v>
      </c>
      <c r="B49" s="1">
        <f ca="1">IFERROR(__xludf.DUMMYFUNCTION("""COMPUTED_VALUE"""),1)</f>
        <v>1</v>
      </c>
    </row>
    <row r="50" spans="1:2" ht="13" hidden="1">
      <c r="A50" s="1">
        <f ca="1">IFERROR(__xludf.DUMMYFUNCTION("""COMPUTED_VALUE"""),2)</f>
        <v>2</v>
      </c>
      <c r="B50" s="1">
        <f ca="1">IFERROR(__xludf.DUMMYFUNCTION("""COMPUTED_VALUE"""),1)</f>
        <v>1</v>
      </c>
    </row>
    <row r="51" spans="1:2" ht="13" hidden="1">
      <c r="A51" s="1">
        <f ca="1">IFERROR(__xludf.DUMMYFUNCTION("""COMPUTED_VALUE"""),1)</f>
        <v>1</v>
      </c>
      <c r="B51" s="1">
        <f ca="1">IFERROR(__xludf.DUMMYFUNCTION("""COMPUTED_VALUE"""),2)</f>
        <v>2</v>
      </c>
    </row>
    <row r="52" spans="1:2" ht="13" hidden="1">
      <c r="A52" s="1">
        <f ca="1">IFERROR(__xludf.DUMMYFUNCTION("""COMPUTED_VALUE"""),3)</f>
        <v>3</v>
      </c>
      <c r="B52" s="1">
        <f ca="1">IFERROR(__xludf.DUMMYFUNCTION("""COMPUTED_VALUE"""),3)</f>
        <v>3</v>
      </c>
    </row>
    <row r="53" spans="1:2" ht="13" hidden="1">
      <c r="A53" s="1">
        <f ca="1">IFERROR(__xludf.DUMMYFUNCTION("""COMPUTED_VALUE"""),2)</f>
        <v>2</v>
      </c>
      <c r="B53" s="1">
        <f ca="1">IFERROR(__xludf.DUMMYFUNCTION("""COMPUTED_VALUE"""),1)</f>
        <v>1</v>
      </c>
    </row>
    <row r="54" spans="1:2" ht="13" hidden="1">
      <c r="A54" s="1">
        <f ca="1">IFERROR(__xludf.DUMMYFUNCTION("""COMPUTED_VALUE"""),3)</f>
        <v>3</v>
      </c>
      <c r="B54" s="1">
        <f ca="1">IFERROR(__xludf.DUMMYFUNCTION("""COMPUTED_VALUE"""),2)</f>
        <v>2</v>
      </c>
    </row>
    <row r="55" spans="1:2" ht="13" hidden="1">
      <c r="A55" s="1">
        <f ca="1">IFERROR(__xludf.DUMMYFUNCTION("""COMPUTED_VALUE"""),1)</f>
        <v>1</v>
      </c>
      <c r="B55" s="1">
        <f ca="1">IFERROR(__xludf.DUMMYFUNCTION("""COMPUTED_VALUE"""),1)</f>
        <v>1</v>
      </c>
    </row>
    <row r="56" spans="1:2" ht="13" hidden="1">
      <c r="A56" s="1">
        <f ca="1">IFERROR(__xludf.DUMMYFUNCTION("""COMPUTED_VALUE"""),3)</f>
        <v>3</v>
      </c>
      <c r="B56" s="1">
        <f ca="1">IFERROR(__xludf.DUMMYFUNCTION("""COMPUTED_VALUE"""),3)</f>
        <v>3</v>
      </c>
    </row>
    <row r="57" spans="1:2" ht="13" hidden="1">
      <c r="A57" s="1">
        <f ca="1">IFERROR(__xludf.DUMMYFUNCTION("""COMPUTED_VALUE"""),2)</f>
        <v>2</v>
      </c>
      <c r="B57" s="1">
        <f ca="1">IFERROR(__xludf.DUMMYFUNCTION("""COMPUTED_VALUE"""),2)</f>
        <v>2</v>
      </c>
    </row>
    <row r="58" spans="1:2" ht="13" hidden="1">
      <c r="A58" s="1">
        <f ca="1">IFERROR(__xludf.DUMMYFUNCTION("""COMPUTED_VALUE"""),3)</f>
        <v>3</v>
      </c>
      <c r="B58" s="1">
        <f ca="1">IFERROR(__xludf.DUMMYFUNCTION("""COMPUTED_VALUE"""),1)</f>
        <v>1</v>
      </c>
    </row>
    <row r="59" spans="1:2" ht="13" hidden="1">
      <c r="A59" s="1">
        <f ca="1">IFERROR(__xludf.DUMMYFUNCTION("""COMPUTED_VALUE"""),1)</f>
        <v>1</v>
      </c>
      <c r="B59" s="1">
        <f ca="1">IFERROR(__xludf.DUMMYFUNCTION("""COMPUTED_VALUE"""),2)</f>
        <v>2</v>
      </c>
    </row>
    <row r="60" spans="1:2" ht="13" hidden="1">
      <c r="A60" s="1">
        <f ca="1">IFERROR(__xludf.DUMMYFUNCTION("""COMPUTED_VALUE"""),1)</f>
        <v>1</v>
      </c>
      <c r="B60" s="1">
        <f ca="1">IFERROR(__xludf.DUMMYFUNCTION("""COMPUTED_VALUE"""),2)</f>
        <v>2</v>
      </c>
    </row>
    <row r="61" spans="1:2" ht="13" hidden="1">
      <c r="A61" s="1">
        <f ca="1">IFERROR(__xludf.DUMMYFUNCTION("""COMPUTED_VALUE"""),1)</f>
        <v>1</v>
      </c>
      <c r="B61" s="1">
        <f ca="1">IFERROR(__xludf.DUMMYFUNCTION("""COMPUTED_VALUE"""),2)</f>
        <v>2</v>
      </c>
    </row>
    <row r="62" spans="1:2" ht="13" hidden="1">
      <c r="A62" s="1">
        <f ca="1">IFERROR(__xludf.DUMMYFUNCTION("""COMPUTED_VALUE"""),4)</f>
        <v>4</v>
      </c>
      <c r="B62" s="1">
        <f ca="1">IFERROR(__xludf.DUMMYFUNCTION("""COMPUTED_VALUE"""),1)</f>
        <v>1</v>
      </c>
    </row>
    <row r="63" spans="1:2" ht="13" hidden="1">
      <c r="A63" s="1">
        <f ca="1">IFERROR(__xludf.DUMMYFUNCTION("""COMPUTED_VALUE"""),4)</f>
        <v>4</v>
      </c>
      <c r="B63" s="1">
        <f ca="1">IFERROR(__xludf.DUMMYFUNCTION("""COMPUTED_VALUE"""),3)</f>
        <v>3</v>
      </c>
    </row>
    <row r="64" spans="1:2" ht="13" hidden="1">
      <c r="A64" s="1" t="str">
        <f ca="1">IFERROR(__xludf.DUMMYFUNCTION("""COMPUTED_VALUE"""),"")</f>
        <v/>
      </c>
      <c r="B64" s="1">
        <f ca="1">IFERROR(__xludf.DUMMYFUNCTION("""COMPUTED_VALUE"""),2)</f>
        <v>2</v>
      </c>
    </row>
    <row r="65" spans="1:2" ht="13" hidden="1">
      <c r="A65" s="1">
        <f ca="1">IFERROR(__xludf.DUMMYFUNCTION("""COMPUTED_VALUE"""),1)</f>
        <v>1</v>
      </c>
      <c r="B65" s="1">
        <f ca="1">IFERROR(__xludf.DUMMYFUNCTION("""COMPUTED_VALUE"""),3)</f>
        <v>3</v>
      </c>
    </row>
    <row r="66" spans="1:2" ht="13" hidden="1">
      <c r="A66" s="1">
        <f ca="1">IFERROR(__xludf.DUMMYFUNCTION("""COMPUTED_VALUE"""),2)</f>
        <v>2</v>
      </c>
      <c r="B66" s="1">
        <f ca="1">IFERROR(__xludf.DUMMYFUNCTION("""COMPUTED_VALUE"""),1)</f>
        <v>1</v>
      </c>
    </row>
    <row r="67" spans="1:2" ht="13" hidden="1">
      <c r="A67" s="1">
        <f ca="1">IFERROR(__xludf.DUMMYFUNCTION("""COMPUTED_VALUE"""),1)</f>
        <v>1</v>
      </c>
      <c r="B67" s="1">
        <f ca="1">IFERROR(__xludf.DUMMYFUNCTION("""COMPUTED_VALUE"""),3)</f>
        <v>3</v>
      </c>
    </row>
    <row r="68" spans="1:2" ht="13" hidden="1">
      <c r="A68" s="1">
        <f ca="1">IFERROR(__xludf.DUMMYFUNCTION("""COMPUTED_VALUE"""),2)</f>
        <v>2</v>
      </c>
      <c r="B68" s="1">
        <f ca="1">IFERROR(__xludf.DUMMYFUNCTION("""COMPUTED_VALUE"""),2)</f>
        <v>2</v>
      </c>
    </row>
    <row r="69" spans="1:2" ht="13" hidden="1">
      <c r="A69" s="1">
        <f ca="1">IFERROR(__xludf.DUMMYFUNCTION("""COMPUTED_VALUE"""),3)</f>
        <v>3</v>
      </c>
      <c r="B69" s="1">
        <f ca="1">IFERROR(__xludf.DUMMYFUNCTION("""COMPUTED_VALUE"""),1)</f>
        <v>1</v>
      </c>
    </row>
    <row r="70" spans="1:2" ht="13" hidden="1">
      <c r="A70" s="1">
        <f ca="1">IFERROR(__xludf.DUMMYFUNCTION("""COMPUTED_VALUE"""),4)</f>
        <v>4</v>
      </c>
      <c r="B70" s="1">
        <f ca="1">IFERROR(__xludf.DUMMYFUNCTION("""COMPUTED_VALUE"""),2)</f>
        <v>2</v>
      </c>
    </row>
    <row r="71" spans="1:2" ht="13" hidden="1">
      <c r="A71" s="1">
        <f ca="1">IFERROR(__xludf.DUMMYFUNCTION("""COMPUTED_VALUE"""),2)</f>
        <v>2</v>
      </c>
      <c r="B71" s="1">
        <f ca="1">IFERROR(__xludf.DUMMYFUNCTION("""COMPUTED_VALUE"""),2)</f>
        <v>2</v>
      </c>
    </row>
    <row r="72" spans="1:2" ht="13" hidden="1">
      <c r="A72" s="1">
        <f ca="1">IFERROR(__xludf.DUMMYFUNCTION("""COMPUTED_VALUE"""),4)</f>
        <v>4</v>
      </c>
      <c r="B72" s="1">
        <f ca="1">IFERROR(__xludf.DUMMYFUNCTION("""COMPUTED_VALUE"""),4)</f>
        <v>4</v>
      </c>
    </row>
    <row r="73" spans="1:2" ht="13" hidden="1">
      <c r="A73" s="1">
        <f ca="1">IFERROR(__xludf.DUMMYFUNCTION("""COMPUTED_VALUE"""),3)</f>
        <v>3</v>
      </c>
      <c r="B73" s="1">
        <f ca="1">IFERROR(__xludf.DUMMYFUNCTION("""COMPUTED_VALUE"""),3)</f>
        <v>3</v>
      </c>
    </row>
    <row r="74" spans="1:2" ht="13" hidden="1">
      <c r="A74" s="1">
        <f ca="1">IFERROR(__xludf.DUMMYFUNCTION("""COMPUTED_VALUE"""),1)</f>
        <v>1</v>
      </c>
      <c r="B74" s="1">
        <f ca="1">IFERROR(__xludf.DUMMYFUNCTION("""COMPUTED_VALUE"""),2)</f>
        <v>2</v>
      </c>
    </row>
    <row r="75" spans="1:2" ht="13" hidden="1">
      <c r="A75" s="1">
        <f ca="1">IFERROR(__xludf.DUMMYFUNCTION("""COMPUTED_VALUE"""),2)</f>
        <v>2</v>
      </c>
      <c r="B75" s="1">
        <f ca="1">IFERROR(__xludf.DUMMYFUNCTION("""COMPUTED_VALUE"""),3)</f>
        <v>3</v>
      </c>
    </row>
    <row r="76" spans="1:2" ht="13" hidden="1">
      <c r="A76" s="1">
        <f ca="1">IFERROR(__xludf.DUMMYFUNCTION("""COMPUTED_VALUE"""),3)</f>
        <v>3</v>
      </c>
      <c r="B76" s="1">
        <f ca="1">IFERROR(__xludf.DUMMYFUNCTION("""COMPUTED_VALUE"""),3)</f>
        <v>3</v>
      </c>
    </row>
    <row r="77" spans="1:2" ht="13" hidden="1">
      <c r="A77" s="1">
        <f ca="1">IFERROR(__xludf.DUMMYFUNCTION("""COMPUTED_VALUE"""),2)</f>
        <v>2</v>
      </c>
      <c r="B77" s="1">
        <f ca="1">IFERROR(__xludf.DUMMYFUNCTION("""COMPUTED_VALUE"""),2)</f>
        <v>2</v>
      </c>
    </row>
    <row r="78" spans="1:2" ht="13" hidden="1">
      <c r="A78" s="1">
        <f ca="1">IFERROR(__xludf.DUMMYFUNCTION("""COMPUTED_VALUE"""),4)</f>
        <v>4</v>
      </c>
      <c r="B78" s="1">
        <f ca="1">IFERROR(__xludf.DUMMYFUNCTION("""COMPUTED_VALUE"""),3)</f>
        <v>3</v>
      </c>
    </row>
    <row r="79" spans="1:2" ht="13" hidden="1">
      <c r="A79" s="1">
        <f ca="1">IFERROR(__xludf.DUMMYFUNCTION("""COMPUTED_VALUE"""),3)</f>
        <v>3</v>
      </c>
      <c r="B79" s="1">
        <f ca="1">IFERROR(__xludf.DUMMYFUNCTION("""COMPUTED_VALUE"""),4)</f>
        <v>4</v>
      </c>
    </row>
    <row r="80" spans="1:2" ht="13" hidden="1">
      <c r="A80" s="1">
        <f ca="1">IFERROR(__xludf.DUMMYFUNCTION("""COMPUTED_VALUE"""),1)</f>
        <v>1</v>
      </c>
      <c r="B80" s="1">
        <f ca="1">IFERROR(__xludf.DUMMYFUNCTION("""COMPUTED_VALUE"""),4)</f>
        <v>4</v>
      </c>
    </row>
    <row r="81" spans="1:2" ht="13" hidden="1">
      <c r="A81" s="1" t="str">
        <f ca="1">IFERROR(__xludf.DUMMYFUNCTION("""COMPUTED_VALUE"""),"")</f>
        <v/>
      </c>
      <c r="B81" s="1">
        <f ca="1">IFERROR(__xludf.DUMMYFUNCTION("""COMPUTED_VALUE"""),2)</f>
        <v>2</v>
      </c>
    </row>
    <row r="82" spans="1:2" ht="13" hidden="1">
      <c r="A82" s="1">
        <f ca="1">IFERROR(__xludf.DUMMYFUNCTION("""COMPUTED_VALUE"""),4)</f>
        <v>4</v>
      </c>
      <c r="B82" s="1">
        <f ca="1">IFERROR(__xludf.DUMMYFUNCTION("""COMPUTED_VALUE"""),2)</f>
        <v>2</v>
      </c>
    </row>
    <row r="83" spans="1:2" ht="13" hidden="1">
      <c r="A83" s="1">
        <f ca="1">IFERROR(__xludf.DUMMYFUNCTION("""COMPUTED_VALUE"""),2)</f>
        <v>2</v>
      </c>
      <c r="B83" s="1">
        <f ca="1">IFERROR(__xludf.DUMMYFUNCTION("""COMPUTED_VALUE"""),3)</f>
        <v>3</v>
      </c>
    </row>
    <row r="84" spans="1:2" ht="13" hidden="1">
      <c r="A84" s="1">
        <f ca="1">IFERROR(__xludf.DUMMYFUNCTION("""COMPUTED_VALUE"""),3)</f>
        <v>3</v>
      </c>
      <c r="B84" s="1">
        <f ca="1">IFERROR(__xludf.DUMMYFUNCTION("""COMPUTED_VALUE"""),2)</f>
        <v>2</v>
      </c>
    </row>
    <row r="85" spans="1:2" ht="13" hidden="1">
      <c r="A85" s="1">
        <f ca="1">IFERROR(__xludf.DUMMYFUNCTION("""COMPUTED_VALUE"""),4)</f>
        <v>4</v>
      </c>
      <c r="B85" s="1">
        <f ca="1">IFERROR(__xludf.DUMMYFUNCTION("""COMPUTED_VALUE"""),3)</f>
        <v>3</v>
      </c>
    </row>
    <row r="86" spans="1:2" ht="13" hidden="1">
      <c r="A86" s="1">
        <f ca="1">IFERROR(__xludf.DUMMYFUNCTION("""COMPUTED_VALUE"""),2)</f>
        <v>2</v>
      </c>
      <c r="B86" s="1">
        <f ca="1">IFERROR(__xludf.DUMMYFUNCTION("""COMPUTED_VALUE"""),3)</f>
        <v>3</v>
      </c>
    </row>
    <row r="87" spans="1:2" ht="13" hidden="1">
      <c r="A87" s="1">
        <f ca="1">IFERROR(__xludf.DUMMYFUNCTION("""COMPUTED_VALUE"""),2)</f>
        <v>2</v>
      </c>
      <c r="B87" s="1">
        <f ca="1">IFERROR(__xludf.DUMMYFUNCTION("""COMPUTED_VALUE"""),3)</f>
        <v>3</v>
      </c>
    </row>
    <row r="88" spans="1:2" ht="13" hidden="1">
      <c r="A88" s="1">
        <f ca="1">IFERROR(__xludf.DUMMYFUNCTION("""COMPUTED_VALUE"""),2)</f>
        <v>2</v>
      </c>
      <c r="B88" s="1">
        <f ca="1">IFERROR(__xludf.DUMMYFUNCTION("""COMPUTED_VALUE"""),1)</f>
        <v>1</v>
      </c>
    </row>
    <row r="89" spans="1:2" ht="13" hidden="1">
      <c r="A89" s="1">
        <f ca="1">IFERROR(__xludf.DUMMYFUNCTION("""COMPUTED_VALUE"""),3)</f>
        <v>3</v>
      </c>
      <c r="B89" s="1">
        <f ca="1">IFERROR(__xludf.DUMMYFUNCTION("""COMPUTED_VALUE"""),2)</f>
        <v>2</v>
      </c>
    </row>
    <row r="90" spans="1:2" ht="13" hidden="1">
      <c r="A90" s="1">
        <f ca="1">IFERROR(__xludf.DUMMYFUNCTION("""COMPUTED_VALUE"""),1)</f>
        <v>1</v>
      </c>
      <c r="B90" s="1">
        <f ca="1">IFERROR(__xludf.DUMMYFUNCTION("""COMPUTED_VALUE"""),3)</f>
        <v>3</v>
      </c>
    </row>
    <row r="91" spans="1:2" ht="13" hidden="1">
      <c r="A91" s="1">
        <f ca="1">IFERROR(__xludf.DUMMYFUNCTION("""COMPUTED_VALUE"""),2)</f>
        <v>2</v>
      </c>
      <c r="B91" s="1">
        <f ca="1">IFERROR(__xludf.DUMMYFUNCTION("""COMPUTED_VALUE"""),3)</f>
        <v>3</v>
      </c>
    </row>
    <row r="92" spans="1:2" ht="13" hidden="1">
      <c r="A92" s="1">
        <f ca="1">IFERROR(__xludf.DUMMYFUNCTION("""COMPUTED_VALUE"""),4)</f>
        <v>4</v>
      </c>
      <c r="B92" s="1">
        <f ca="1">IFERROR(__xludf.DUMMYFUNCTION("""COMPUTED_VALUE"""),3)</f>
        <v>3</v>
      </c>
    </row>
    <row r="93" spans="1:2" ht="13" hidden="1">
      <c r="A93" s="1">
        <f ca="1">IFERROR(__xludf.DUMMYFUNCTION("""COMPUTED_VALUE"""),3)</f>
        <v>3</v>
      </c>
      <c r="B93" s="1">
        <f ca="1">IFERROR(__xludf.DUMMYFUNCTION("""COMPUTED_VALUE"""),2)</f>
        <v>2</v>
      </c>
    </row>
    <row r="94" spans="1:2" ht="13" hidden="1">
      <c r="A94" s="1">
        <f ca="1">IFERROR(__xludf.DUMMYFUNCTION("""COMPUTED_VALUE"""),1)</f>
        <v>1</v>
      </c>
      <c r="B94" s="1">
        <f ca="1">IFERROR(__xludf.DUMMYFUNCTION("""COMPUTED_VALUE"""),4)</f>
        <v>4</v>
      </c>
    </row>
    <row r="95" spans="1:2" ht="13" hidden="1">
      <c r="A95" s="1">
        <f ca="1">IFERROR(__xludf.DUMMYFUNCTION("""COMPUTED_VALUE"""),3)</f>
        <v>3</v>
      </c>
      <c r="B95" s="1">
        <f ca="1">IFERROR(__xludf.DUMMYFUNCTION("""COMPUTED_VALUE"""),2)</f>
        <v>2</v>
      </c>
    </row>
    <row r="96" spans="1:2" ht="13" hidden="1">
      <c r="A96" s="1">
        <f ca="1">IFERROR(__xludf.DUMMYFUNCTION("""COMPUTED_VALUE"""),1)</f>
        <v>1</v>
      </c>
      <c r="B96" s="1">
        <f ca="1">IFERROR(__xludf.DUMMYFUNCTION("""COMPUTED_VALUE"""),1)</f>
        <v>1</v>
      </c>
    </row>
    <row r="97" spans="1:2" ht="13" hidden="1">
      <c r="A97" s="1">
        <f ca="1">IFERROR(__xludf.DUMMYFUNCTION("""COMPUTED_VALUE"""),2)</f>
        <v>2</v>
      </c>
      <c r="B97" s="1">
        <f ca="1">IFERROR(__xludf.DUMMYFUNCTION("""COMPUTED_VALUE"""),2)</f>
        <v>2</v>
      </c>
    </row>
    <row r="98" spans="1:2" ht="13" hidden="1">
      <c r="A98" s="1">
        <f ca="1">IFERROR(__xludf.DUMMYFUNCTION("""COMPUTED_VALUE"""),2)</f>
        <v>2</v>
      </c>
      <c r="B98" s="1">
        <f ca="1">IFERROR(__xludf.DUMMYFUNCTION("""COMPUTED_VALUE"""),2)</f>
        <v>2</v>
      </c>
    </row>
    <row r="99" spans="1:2" ht="13" hidden="1">
      <c r="A99" s="1">
        <f ca="1">IFERROR(__xludf.DUMMYFUNCTION("""COMPUTED_VALUE"""),4)</f>
        <v>4</v>
      </c>
      <c r="B99" s="1">
        <f ca="1">IFERROR(__xludf.DUMMYFUNCTION("""COMPUTED_VALUE"""),2)</f>
        <v>2</v>
      </c>
    </row>
    <row r="100" spans="1:2" ht="13" hidden="1">
      <c r="A100" s="1">
        <f ca="1">IFERROR(__xludf.DUMMYFUNCTION("""COMPUTED_VALUE"""),1)</f>
        <v>1</v>
      </c>
      <c r="B100" s="1">
        <f ca="1">IFERROR(__xludf.DUMMYFUNCTION("""COMPUTED_VALUE"""),4)</f>
        <v>4</v>
      </c>
    </row>
    <row r="101" spans="1:2" ht="13" hidden="1">
      <c r="A101" s="1">
        <f ca="1">IFERROR(__xludf.DUMMYFUNCTION("""COMPUTED_VALUE"""),3)</f>
        <v>3</v>
      </c>
      <c r="B101" s="1">
        <f ca="1">IFERROR(__xludf.DUMMYFUNCTION("""COMPUTED_VALUE"""),3)</f>
        <v>3</v>
      </c>
    </row>
    <row r="102" spans="1:2" ht="13" hidden="1">
      <c r="A102" s="1">
        <f ca="1">IFERROR(__xludf.DUMMYFUNCTION("""COMPUTED_VALUE"""),2)</f>
        <v>2</v>
      </c>
      <c r="B102" s="1">
        <f ca="1">IFERROR(__xludf.DUMMYFUNCTION("""COMPUTED_VALUE"""),3)</f>
        <v>3</v>
      </c>
    </row>
    <row r="103" spans="1:2" ht="13" hidden="1">
      <c r="A103" s="1">
        <f ca="1">IFERROR(__xludf.DUMMYFUNCTION("""COMPUTED_VALUE"""),4)</f>
        <v>4</v>
      </c>
      <c r="B103" s="1">
        <f ca="1">IFERROR(__xludf.DUMMYFUNCTION("""COMPUTED_VALUE"""),3)</f>
        <v>3</v>
      </c>
    </row>
    <row r="104" spans="1:2" ht="13" hidden="1">
      <c r="A104" s="1" t="str">
        <f ca="1">IFERROR(__xludf.DUMMYFUNCTION("""COMPUTED_VALUE"""),"")</f>
        <v/>
      </c>
      <c r="B104" s="1">
        <f ca="1">IFERROR(__xludf.DUMMYFUNCTION("""COMPUTED_VALUE"""),2)</f>
        <v>2</v>
      </c>
    </row>
    <row r="105" spans="1:2" ht="13" hidden="1">
      <c r="A105" s="1">
        <f ca="1">IFERROR(__xludf.DUMMYFUNCTION("""COMPUTED_VALUE"""),2)</f>
        <v>2</v>
      </c>
      <c r="B105" s="1">
        <f ca="1">IFERROR(__xludf.DUMMYFUNCTION("""COMPUTED_VALUE"""),2)</f>
        <v>2</v>
      </c>
    </row>
    <row r="106" spans="1:2" ht="13" hidden="1">
      <c r="A106" s="1">
        <f ca="1">IFERROR(__xludf.DUMMYFUNCTION("""COMPUTED_VALUE"""),1)</f>
        <v>1</v>
      </c>
      <c r="B106" s="1">
        <f ca="1">IFERROR(__xludf.DUMMYFUNCTION("""COMPUTED_VALUE"""),3)</f>
        <v>3</v>
      </c>
    </row>
    <row r="107" spans="1:2" ht="13" hidden="1">
      <c r="A107" s="1">
        <f ca="1">IFERROR(__xludf.DUMMYFUNCTION("""COMPUTED_VALUE"""),4)</f>
        <v>4</v>
      </c>
      <c r="B107" s="1">
        <f ca="1">IFERROR(__xludf.DUMMYFUNCTION("""COMPUTED_VALUE"""),2)</f>
        <v>2</v>
      </c>
    </row>
    <row r="108" spans="1:2" ht="13" hidden="1">
      <c r="A108" s="1">
        <f ca="1">IFERROR(__xludf.DUMMYFUNCTION("""COMPUTED_VALUE"""),2)</f>
        <v>2</v>
      </c>
      <c r="B108" s="1">
        <f ca="1">IFERROR(__xludf.DUMMYFUNCTION("""COMPUTED_VALUE"""),3)</f>
        <v>3</v>
      </c>
    </row>
    <row r="109" spans="1:2" ht="13" hidden="1">
      <c r="A109" s="1">
        <f ca="1">IFERROR(__xludf.DUMMYFUNCTION("""COMPUTED_VALUE"""),3)</f>
        <v>3</v>
      </c>
      <c r="B109" s="1">
        <f ca="1">IFERROR(__xludf.DUMMYFUNCTION("""COMPUTED_VALUE"""),3)</f>
        <v>3</v>
      </c>
    </row>
    <row r="110" spans="1:2" ht="13" hidden="1">
      <c r="A110" s="1">
        <f ca="1">IFERROR(__xludf.DUMMYFUNCTION("""COMPUTED_VALUE"""),1)</f>
        <v>1</v>
      </c>
      <c r="B110" s="1">
        <f ca="1">IFERROR(__xludf.DUMMYFUNCTION("""COMPUTED_VALUE"""),2)</f>
        <v>2</v>
      </c>
    </row>
    <row r="111" spans="1:2" ht="13" hidden="1">
      <c r="A111" s="1">
        <f ca="1">IFERROR(__xludf.DUMMYFUNCTION("""COMPUTED_VALUE"""),4)</f>
        <v>4</v>
      </c>
      <c r="B111" s="1">
        <f ca="1">IFERROR(__xludf.DUMMYFUNCTION("""COMPUTED_VALUE"""),3)</f>
        <v>3</v>
      </c>
    </row>
    <row r="112" spans="1:2" ht="13" hidden="1">
      <c r="A112" s="1">
        <f ca="1">IFERROR(__xludf.DUMMYFUNCTION("""COMPUTED_VALUE"""),4)</f>
        <v>4</v>
      </c>
      <c r="B112" s="1">
        <f ca="1">IFERROR(__xludf.DUMMYFUNCTION("""COMPUTED_VALUE"""),1)</f>
        <v>1</v>
      </c>
    </row>
    <row r="113" spans="1:2" ht="13" hidden="1">
      <c r="A113" s="1">
        <f ca="1">IFERROR(__xludf.DUMMYFUNCTION("""COMPUTED_VALUE"""),2)</f>
        <v>2</v>
      </c>
      <c r="B113" s="1">
        <f ca="1">IFERROR(__xludf.DUMMYFUNCTION("""COMPUTED_VALUE"""),3)</f>
        <v>3</v>
      </c>
    </row>
    <row r="114" spans="1:2" ht="13" hidden="1">
      <c r="A114" s="1">
        <f ca="1">IFERROR(__xludf.DUMMYFUNCTION("""COMPUTED_VALUE"""),3)</f>
        <v>3</v>
      </c>
      <c r="B114" s="1">
        <f ca="1">IFERROR(__xludf.DUMMYFUNCTION("""COMPUTED_VALUE"""),2)</f>
        <v>2</v>
      </c>
    </row>
    <row r="115" spans="1:2" ht="13" hidden="1">
      <c r="A115" s="1">
        <f ca="1">IFERROR(__xludf.DUMMYFUNCTION("""COMPUTED_VALUE"""),2)</f>
        <v>2</v>
      </c>
      <c r="B115" s="1">
        <f ca="1">IFERROR(__xludf.DUMMYFUNCTION("""COMPUTED_VALUE"""),2)</f>
        <v>2</v>
      </c>
    </row>
    <row r="116" spans="1:2" ht="13" hidden="1">
      <c r="A116" s="1">
        <f ca="1">IFERROR(__xludf.DUMMYFUNCTION("""COMPUTED_VALUE"""),3)</f>
        <v>3</v>
      </c>
      <c r="B116" s="1">
        <f ca="1">IFERROR(__xludf.DUMMYFUNCTION("""COMPUTED_VALUE"""),4)</f>
        <v>4</v>
      </c>
    </row>
    <row r="117" spans="1:2" ht="13" hidden="1">
      <c r="A117" s="1">
        <f ca="1">IFERROR(__xludf.DUMMYFUNCTION("""COMPUTED_VALUE"""),3)</f>
        <v>3</v>
      </c>
      <c r="B117" s="1">
        <f ca="1">IFERROR(__xludf.DUMMYFUNCTION("""COMPUTED_VALUE"""),3)</f>
        <v>3</v>
      </c>
    </row>
    <row r="118" spans="1:2" ht="13" hidden="1">
      <c r="A118" s="1">
        <f ca="1">IFERROR(__xludf.DUMMYFUNCTION("""COMPUTED_VALUE"""),4)</f>
        <v>4</v>
      </c>
      <c r="B118" s="1">
        <f ca="1">IFERROR(__xludf.DUMMYFUNCTION("""COMPUTED_VALUE"""),2)</f>
        <v>2</v>
      </c>
    </row>
    <row r="119" spans="1:2" ht="13" hidden="1">
      <c r="A119" s="1">
        <f ca="1">IFERROR(__xludf.DUMMYFUNCTION("""COMPUTED_VALUE"""),2)</f>
        <v>2</v>
      </c>
      <c r="B119" s="1">
        <f ca="1">IFERROR(__xludf.DUMMYFUNCTION("""COMPUTED_VALUE"""),3)</f>
        <v>3</v>
      </c>
    </row>
    <row r="120" spans="1:2" ht="13" hidden="1">
      <c r="A120" s="1">
        <f ca="1">IFERROR(__xludf.DUMMYFUNCTION("""COMPUTED_VALUE"""),4)</f>
        <v>4</v>
      </c>
      <c r="B120" s="1">
        <f ca="1">IFERROR(__xludf.DUMMYFUNCTION("""COMPUTED_VALUE"""),3)</f>
        <v>3</v>
      </c>
    </row>
    <row r="121" spans="1:2" ht="13" hidden="1">
      <c r="A121" s="1">
        <f ca="1">IFERROR(__xludf.DUMMYFUNCTION("""COMPUTED_VALUE"""),4)</f>
        <v>4</v>
      </c>
      <c r="B121" s="1">
        <f ca="1">IFERROR(__xludf.DUMMYFUNCTION("""COMPUTED_VALUE"""),4)</f>
        <v>4</v>
      </c>
    </row>
    <row r="122" spans="1:2" ht="13" hidden="1">
      <c r="A122" s="1">
        <f ca="1">IFERROR(__xludf.DUMMYFUNCTION("""COMPUTED_VALUE"""),4)</f>
        <v>4</v>
      </c>
      <c r="B122" s="1">
        <f ca="1">IFERROR(__xludf.DUMMYFUNCTION("""COMPUTED_VALUE"""),2)</f>
        <v>2</v>
      </c>
    </row>
    <row r="123" spans="1:2" ht="13" hidden="1">
      <c r="A123" s="1">
        <f ca="1">IFERROR(__xludf.DUMMYFUNCTION("""COMPUTED_VALUE"""),4)</f>
        <v>4</v>
      </c>
      <c r="B123" s="1">
        <f ca="1">IFERROR(__xludf.DUMMYFUNCTION("""COMPUTED_VALUE"""),2)</f>
        <v>2</v>
      </c>
    </row>
    <row r="124" spans="1:2" ht="13" hidden="1">
      <c r="A124" s="1">
        <f ca="1">IFERROR(__xludf.DUMMYFUNCTION("""COMPUTED_VALUE"""),4)</f>
        <v>4</v>
      </c>
      <c r="B124" s="1">
        <f ca="1">IFERROR(__xludf.DUMMYFUNCTION("""COMPUTED_VALUE"""),2)</f>
        <v>2</v>
      </c>
    </row>
    <row r="125" spans="1:2" ht="13" hidden="1">
      <c r="A125" s="1">
        <f ca="1">IFERROR(__xludf.DUMMYFUNCTION("""COMPUTED_VALUE"""),4)</f>
        <v>4</v>
      </c>
      <c r="B125" s="1">
        <f ca="1">IFERROR(__xludf.DUMMYFUNCTION("""COMPUTED_VALUE"""),3)</f>
        <v>3</v>
      </c>
    </row>
    <row r="126" spans="1:2" ht="13" hidden="1">
      <c r="A126" s="1">
        <f ca="1">IFERROR(__xludf.DUMMYFUNCTION("""COMPUTED_VALUE"""),4)</f>
        <v>4</v>
      </c>
      <c r="B126" s="1">
        <f ca="1">IFERROR(__xludf.DUMMYFUNCTION("""COMPUTED_VALUE"""),1)</f>
        <v>1</v>
      </c>
    </row>
    <row r="127" spans="1:2" ht="13" hidden="1">
      <c r="A127" s="1">
        <f ca="1">IFERROR(__xludf.DUMMYFUNCTION("""COMPUTED_VALUE"""),3)</f>
        <v>3</v>
      </c>
      <c r="B127" s="1">
        <f ca="1">IFERROR(__xludf.DUMMYFUNCTION("""COMPUTED_VALUE"""),2)</f>
        <v>2</v>
      </c>
    </row>
    <row r="128" spans="1:2" ht="13" hidden="1">
      <c r="A128" s="1">
        <f ca="1">IFERROR(__xludf.DUMMYFUNCTION("""COMPUTED_VALUE"""),1)</f>
        <v>1</v>
      </c>
      <c r="B128" s="1">
        <f ca="1">IFERROR(__xludf.DUMMYFUNCTION("""COMPUTED_VALUE"""),2)</f>
        <v>2</v>
      </c>
    </row>
    <row r="129" spans="1:2" ht="13" hidden="1">
      <c r="A129" s="1">
        <f ca="1">IFERROR(__xludf.DUMMYFUNCTION("""COMPUTED_VALUE"""),3)</f>
        <v>3</v>
      </c>
      <c r="B129" s="1">
        <f ca="1">IFERROR(__xludf.DUMMYFUNCTION("""COMPUTED_VALUE"""),3)</f>
        <v>3</v>
      </c>
    </row>
    <row r="130" spans="1:2" ht="13" hidden="1">
      <c r="A130" s="1">
        <f ca="1">IFERROR(__xludf.DUMMYFUNCTION("""COMPUTED_VALUE"""),3)</f>
        <v>3</v>
      </c>
      <c r="B130" s="1">
        <f ca="1">IFERROR(__xludf.DUMMYFUNCTION("""COMPUTED_VALUE"""),1)</f>
        <v>1</v>
      </c>
    </row>
    <row r="131" spans="1:2" ht="13" hidden="1">
      <c r="A131" s="1">
        <f ca="1">IFERROR(__xludf.DUMMYFUNCTION("""COMPUTED_VALUE"""),2)</f>
        <v>2</v>
      </c>
      <c r="B131" s="1">
        <f ca="1">IFERROR(__xludf.DUMMYFUNCTION("""COMPUTED_VALUE"""),2)</f>
        <v>2</v>
      </c>
    </row>
    <row r="132" spans="1:2" ht="13" hidden="1">
      <c r="A132" s="1">
        <f ca="1">IFERROR(__xludf.DUMMYFUNCTION("""COMPUTED_VALUE"""),1)</f>
        <v>1</v>
      </c>
      <c r="B132" s="1">
        <f ca="1">IFERROR(__xludf.DUMMYFUNCTION("""COMPUTED_VALUE"""),3)</f>
        <v>3</v>
      </c>
    </row>
    <row r="133" spans="1:2" ht="13" hidden="1">
      <c r="A133" s="1">
        <f ca="1">IFERROR(__xludf.DUMMYFUNCTION("""COMPUTED_VALUE"""),2)</f>
        <v>2</v>
      </c>
      <c r="B133" s="1">
        <f ca="1">IFERROR(__xludf.DUMMYFUNCTION("""COMPUTED_VALUE"""),4)</f>
        <v>4</v>
      </c>
    </row>
    <row r="134" spans="1:2" ht="13" hidden="1">
      <c r="A134" s="1">
        <f ca="1">IFERROR(__xludf.DUMMYFUNCTION("""COMPUTED_VALUE"""),3)</f>
        <v>3</v>
      </c>
      <c r="B134" s="1">
        <f ca="1">IFERROR(__xludf.DUMMYFUNCTION("""COMPUTED_VALUE"""),2)</f>
        <v>2</v>
      </c>
    </row>
    <row r="135" spans="1:2" ht="13" hidden="1">
      <c r="A135" s="1">
        <f ca="1">IFERROR(__xludf.DUMMYFUNCTION("""COMPUTED_VALUE"""),4)</f>
        <v>4</v>
      </c>
      <c r="B135" s="1">
        <f ca="1">IFERROR(__xludf.DUMMYFUNCTION("""COMPUTED_VALUE"""),2)</f>
        <v>2</v>
      </c>
    </row>
    <row r="136" spans="1:2" ht="13" hidden="1">
      <c r="A136" s="1">
        <f ca="1">IFERROR(__xludf.DUMMYFUNCTION("""COMPUTED_VALUE"""),3)</f>
        <v>3</v>
      </c>
      <c r="B136" s="1">
        <f ca="1">IFERROR(__xludf.DUMMYFUNCTION("""COMPUTED_VALUE"""),3)</f>
        <v>3</v>
      </c>
    </row>
    <row r="137" spans="1:2" ht="13" hidden="1">
      <c r="A137" s="1">
        <f ca="1">IFERROR(__xludf.DUMMYFUNCTION("""COMPUTED_VALUE"""),2)</f>
        <v>2</v>
      </c>
      <c r="B137" s="1">
        <f ca="1">IFERROR(__xludf.DUMMYFUNCTION("""COMPUTED_VALUE"""),2)</f>
        <v>2</v>
      </c>
    </row>
    <row r="138" spans="1:2" ht="13" hidden="1">
      <c r="A138" s="1">
        <f ca="1">IFERROR(__xludf.DUMMYFUNCTION("""COMPUTED_VALUE"""),2)</f>
        <v>2</v>
      </c>
      <c r="B138" s="1">
        <f ca="1">IFERROR(__xludf.DUMMYFUNCTION("""COMPUTED_VALUE"""),3)</f>
        <v>3</v>
      </c>
    </row>
    <row r="139" spans="1:2" ht="13" hidden="1">
      <c r="A139" s="1">
        <f ca="1">IFERROR(__xludf.DUMMYFUNCTION("""COMPUTED_VALUE"""),1)</f>
        <v>1</v>
      </c>
      <c r="B139" s="1">
        <f ca="1">IFERROR(__xludf.DUMMYFUNCTION("""COMPUTED_VALUE"""),3)</f>
        <v>3</v>
      </c>
    </row>
    <row r="140" spans="1:2" ht="13" hidden="1">
      <c r="A140" s="1">
        <f ca="1">IFERROR(__xludf.DUMMYFUNCTION("""COMPUTED_VALUE"""),4)</f>
        <v>4</v>
      </c>
      <c r="B140" s="1">
        <f ca="1">IFERROR(__xludf.DUMMYFUNCTION("""COMPUTED_VALUE"""),2)</f>
        <v>2</v>
      </c>
    </row>
    <row r="141" spans="1:2" ht="13" hidden="1">
      <c r="A141" s="1">
        <f ca="1">IFERROR(__xludf.DUMMYFUNCTION("""COMPUTED_VALUE"""),1)</f>
        <v>1</v>
      </c>
      <c r="B141" s="1">
        <f ca="1">IFERROR(__xludf.DUMMYFUNCTION("""COMPUTED_VALUE"""),3)</f>
        <v>3</v>
      </c>
    </row>
    <row r="142" spans="1:2" ht="13" hidden="1">
      <c r="A142" s="1">
        <f ca="1">IFERROR(__xludf.DUMMYFUNCTION("""COMPUTED_VALUE"""),1)</f>
        <v>1</v>
      </c>
      <c r="B142" s="1">
        <f ca="1">IFERROR(__xludf.DUMMYFUNCTION("""COMPUTED_VALUE"""),2)</f>
        <v>2</v>
      </c>
    </row>
    <row r="143" spans="1:2" ht="13" hidden="1">
      <c r="A143" s="1">
        <f ca="1">IFERROR(__xludf.DUMMYFUNCTION("""COMPUTED_VALUE"""),3)</f>
        <v>3</v>
      </c>
      <c r="B143" s="1">
        <f ca="1">IFERROR(__xludf.DUMMYFUNCTION("""COMPUTED_VALUE"""),3)</f>
        <v>3</v>
      </c>
    </row>
    <row r="144" spans="1:2" ht="13" hidden="1">
      <c r="A144" s="1">
        <f ca="1">IFERROR(__xludf.DUMMYFUNCTION("""COMPUTED_VALUE"""),1)</f>
        <v>1</v>
      </c>
      <c r="B144" s="1">
        <f ca="1">IFERROR(__xludf.DUMMYFUNCTION("""COMPUTED_VALUE"""),4)</f>
        <v>4</v>
      </c>
    </row>
    <row r="145" spans="1:2" ht="13" hidden="1">
      <c r="A145" s="1">
        <f ca="1">IFERROR(__xludf.DUMMYFUNCTION("""COMPUTED_VALUE"""),2)</f>
        <v>2</v>
      </c>
      <c r="B145" s="1">
        <f ca="1">IFERROR(__xludf.DUMMYFUNCTION("""COMPUTED_VALUE"""),4)</f>
        <v>4</v>
      </c>
    </row>
    <row r="146" spans="1:2" ht="13" hidden="1">
      <c r="A146" s="1">
        <f ca="1">IFERROR(__xludf.DUMMYFUNCTION("""COMPUTED_VALUE"""),3)</f>
        <v>3</v>
      </c>
      <c r="B146" s="1">
        <f ca="1">IFERROR(__xludf.DUMMYFUNCTION("""COMPUTED_VALUE"""),4)</f>
        <v>4</v>
      </c>
    </row>
    <row r="147" spans="1:2" ht="13" hidden="1">
      <c r="A147" s="1">
        <f ca="1">IFERROR(__xludf.DUMMYFUNCTION("""COMPUTED_VALUE"""),2)</f>
        <v>2</v>
      </c>
      <c r="B147" s="1">
        <f ca="1">IFERROR(__xludf.DUMMYFUNCTION("""COMPUTED_VALUE"""),3)</f>
        <v>3</v>
      </c>
    </row>
    <row r="148" spans="1:2" ht="13" hidden="1">
      <c r="A148" s="1">
        <f ca="1">IFERROR(__xludf.DUMMYFUNCTION("""COMPUTED_VALUE"""),2)</f>
        <v>2</v>
      </c>
      <c r="B148" s="1">
        <f ca="1">IFERROR(__xludf.DUMMYFUNCTION("""COMPUTED_VALUE"""),2)</f>
        <v>2</v>
      </c>
    </row>
    <row r="149" spans="1:2" ht="13" hidden="1">
      <c r="A149" s="1">
        <f ca="1">IFERROR(__xludf.DUMMYFUNCTION("""COMPUTED_VALUE"""),3)</f>
        <v>3</v>
      </c>
      <c r="B149" s="1">
        <f ca="1">IFERROR(__xludf.DUMMYFUNCTION("""COMPUTED_VALUE"""),2)</f>
        <v>2</v>
      </c>
    </row>
    <row r="150" spans="1:2" ht="13" hidden="1">
      <c r="A150" s="1">
        <f ca="1">IFERROR(__xludf.DUMMYFUNCTION("""COMPUTED_VALUE"""),3)</f>
        <v>3</v>
      </c>
      <c r="B150" s="1">
        <f ca="1">IFERROR(__xludf.DUMMYFUNCTION("""COMPUTED_VALUE"""),2)</f>
        <v>2</v>
      </c>
    </row>
    <row r="151" spans="1:2" ht="13" hidden="1">
      <c r="A151" s="1">
        <f ca="1">IFERROR(__xludf.DUMMYFUNCTION("""COMPUTED_VALUE"""),2)</f>
        <v>2</v>
      </c>
      <c r="B151" s="1">
        <f ca="1">IFERROR(__xludf.DUMMYFUNCTION("""COMPUTED_VALUE"""),3)</f>
        <v>3</v>
      </c>
    </row>
    <row r="152" spans="1:2" ht="13" hidden="1">
      <c r="A152" s="1">
        <f ca="1">IFERROR(__xludf.DUMMYFUNCTION("""COMPUTED_VALUE"""),2)</f>
        <v>2</v>
      </c>
      <c r="B152" s="1">
        <f ca="1">IFERROR(__xludf.DUMMYFUNCTION("""COMPUTED_VALUE"""),3)</f>
        <v>3</v>
      </c>
    </row>
    <row r="153" spans="1:2" ht="13" hidden="1">
      <c r="A153" s="1" t="str">
        <f ca="1">IFERROR(__xludf.DUMMYFUNCTION("""COMPUTED_VALUE"""),"")</f>
        <v/>
      </c>
      <c r="B153" s="1">
        <f ca="1">IFERROR(__xludf.DUMMYFUNCTION("""COMPUTED_VALUE"""),3)</f>
        <v>3</v>
      </c>
    </row>
    <row r="154" spans="1:2" ht="13" hidden="1">
      <c r="A154" s="1">
        <f ca="1">IFERROR(__xludf.DUMMYFUNCTION("""COMPUTED_VALUE"""),4)</f>
        <v>4</v>
      </c>
      <c r="B154" s="1">
        <f ca="1">IFERROR(__xludf.DUMMYFUNCTION("""COMPUTED_VALUE"""),3)</f>
        <v>3</v>
      </c>
    </row>
    <row r="155" spans="1:2" ht="13" hidden="1">
      <c r="A155" s="1">
        <f ca="1">IFERROR(__xludf.DUMMYFUNCTION("""COMPUTED_VALUE"""),4)</f>
        <v>4</v>
      </c>
      <c r="B155" s="1">
        <f ca="1">IFERROR(__xludf.DUMMYFUNCTION("""COMPUTED_VALUE"""),3)</f>
        <v>3</v>
      </c>
    </row>
    <row r="156" spans="1:2" ht="13" hidden="1">
      <c r="A156" s="1">
        <f ca="1">IFERROR(__xludf.DUMMYFUNCTION("""COMPUTED_VALUE"""),1)</f>
        <v>1</v>
      </c>
      <c r="B156" s="1">
        <f ca="1">IFERROR(__xludf.DUMMYFUNCTION("""COMPUTED_VALUE"""),2)</f>
        <v>2</v>
      </c>
    </row>
    <row r="157" spans="1:2" ht="13" hidden="1">
      <c r="A157" s="1">
        <f ca="1">IFERROR(__xludf.DUMMYFUNCTION("""COMPUTED_VALUE"""),2)</f>
        <v>2</v>
      </c>
      <c r="B157" s="1">
        <f ca="1">IFERROR(__xludf.DUMMYFUNCTION("""COMPUTED_VALUE"""),2)</f>
        <v>2</v>
      </c>
    </row>
    <row r="158" spans="1:2" ht="13" hidden="1">
      <c r="A158" s="1">
        <f ca="1">IFERROR(__xludf.DUMMYFUNCTION("""COMPUTED_VALUE"""),1)</f>
        <v>1</v>
      </c>
      <c r="B158" s="1">
        <f ca="1">IFERROR(__xludf.DUMMYFUNCTION("""COMPUTED_VALUE"""),3)</f>
        <v>3</v>
      </c>
    </row>
    <row r="159" spans="1:2" ht="13" hidden="1">
      <c r="A159" s="1">
        <f ca="1">IFERROR(__xludf.DUMMYFUNCTION("""COMPUTED_VALUE"""),2)</f>
        <v>2</v>
      </c>
      <c r="B159" s="1">
        <f ca="1">IFERROR(__xludf.DUMMYFUNCTION("""COMPUTED_VALUE"""),3)</f>
        <v>3</v>
      </c>
    </row>
    <row r="160" spans="1:2" ht="13" hidden="1">
      <c r="A160" s="1">
        <f ca="1">IFERROR(__xludf.DUMMYFUNCTION("""COMPUTED_VALUE"""),1)</f>
        <v>1</v>
      </c>
      <c r="B160" s="1">
        <f ca="1">IFERROR(__xludf.DUMMYFUNCTION("""COMPUTED_VALUE"""),3)</f>
        <v>3</v>
      </c>
    </row>
    <row r="161" spans="1:2" ht="13" hidden="1">
      <c r="A161" s="1">
        <f ca="1">IFERROR(__xludf.DUMMYFUNCTION("""COMPUTED_VALUE"""),1)</f>
        <v>1</v>
      </c>
      <c r="B161" s="1">
        <f ca="1">IFERROR(__xludf.DUMMYFUNCTION("""COMPUTED_VALUE"""),1)</f>
        <v>1</v>
      </c>
    </row>
    <row r="162" spans="1:2" ht="13" hidden="1">
      <c r="A162" s="1">
        <f ca="1">IFERROR(__xludf.DUMMYFUNCTION("""COMPUTED_VALUE"""),3)</f>
        <v>3</v>
      </c>
      <c r="B162" s="1">
        <f ca="1">IFERROR(__xludf.DUMMYFUNCTION("""COMPUTED_VALUE"""),4)</f>
        <v>4</v>
      </c>
    </row>
    <row r="163" spans="1:2" ht="13" hidden="1">
      <c r="A163" s="1">
        <f ca="1">IFERROR(__xludf.DUMMYFUNCTION("""COMPUTED_VALUE"""),3)</f>
        <v>3</v>
      </c>
      <c r="B163" s="1">
        <f ca="1">IFERROR(__xludf.DUMMYFUNCTION("""COMPUTED_VALUE"""),2)</f>
        <v>2</v>
      </c>
    </row>
    <row r="164" spans="1:2" ht="13" hidden="1">
      <c r="A164" s="1">
        <f ca="1">IFERROR(__xludf.DUMMYFUNCTION("""COMPUTED_VALUE"""),3)</f>
        <v>3</v>
      </c>
      <c r="B164" s="1">
        <f ca="1">IFERROR(__xludf.DUMMYFUNCTION("""COMPUTED_VALUE"""),3)</f>
        <v>3</v>
      </c>
    </row>
    <row r="165" spans="1:2" ht="13" hidden="1">
      <c r="A165" s="1">
        <f ca="1">IFERROR(__xludf.DUMMYFUNCTION("""COMPUTED_VALUE"""),1)</f>
        <v>1</v>
      </c>
      <c r="B165" s="1">
        <f ca="1">IFERROR(__xludf.DUMMYFUNCTION("""COMPUTED_VALUE"""),3)</f>
        <v>3</v>
      </c>
    </row>
    <row r="166" spans="1:2" ht="13" hidden="1">
      <c r="A166" s="1">
        <f ca="1">IFERROR(__xludf.DUMMYFUNCTION("""COMPUTED_VALUE"""),4)</f>
        <v>4</v>
      </c>
      <c r="B166" s="1" t="str">
        <f ca="1">IFERROR(__xludf.DUMMYFUNCTION("""COMPUTED_VALUE"""),"")</f>
        <v/>
      </c>
    </row>
    <row r="167" spans="1:2" ht="13" hidden="1">
      <c r="A167" s="1">
        <f ca="1">IFERROR(__xludf.DUMMYFUNCTION("""COMPUTED_VALUE"""),2)</f>
        <v>2</v>
      </c>
      <c r="B167" s="1">
        <f ca="1">IFERROR(__xludf.DUMMYFUNCTION("""COMPUTED_VALUE"""),2)</f>
        <v>2</v>
      </c>
    </row>
    <row r="168" spans="1:2" ht="13" hidden="1">
      <c r="A168" s="1">
        <f ca="1">IFERROR(__xludf.DUMMYFUNCTION("""COMPUTED_VALUE"""),3)</f>
        <v>3</v>
      </c>
      <c r="B168" s="1">
        <f ca="1">IFERROR(__xludf.DUMMYFUNCTION("""COMPUTED_VALUE"""),2)</f>
        <v>2</v>
      </c>
    </row>
    <row r="169" spans="1:2" ht="13" hidden="1">
      <c r="A169" s="1">
        <f ca="1">IFERROR(__xludf.DUMMYFUNCTION("""COMPUTED_VALUE"""),2)</f>
        <v>2</v>
      </c>
      <c r="B169" s="1">
        <f ca="1">IFERROR(__xludf.DUMMYFUNCTION("""COMPUTED_VALUE"""),3)</f>
        <v>3</v>
      </c>
    </row>
    <row r="170" spans="1:2" ht="13" hidden="1">
      <c r="A170" s="1" t="str">
        <f ca="1">IFERROR(__xludf.DUMMYFUNCTION("""COMPUTED_VALUE"""),"")</f>
        <v/>
      </c>
      <c r="B170" s="1">
        <f ca="1">IFERROR(__xludf.DUMMYFUNCTION("""COMPUTED_VALUE"""),4)</f>
        <v>4</v>
      </c>
    </row>
    <row r="171" spans="1:2" ht="13" hidden="1">
      <c r="A171" s="1">
        <f ca="1">IFERROR(__xludf.DUMMYFUNCTION("""COMPUTED_VALUE"""),4)</f>
        <v>4</v>
      </c>
      <c r="B171" s="1">
        <f ca="1">IFERROR(__xludf.DUMMYFUNCTION("""COMPUTED_VALUE"""),2)</f>
        <v>2</v>
      </c>
    </row>
    <row r="172" spans="1:2" ht="13" hidden="1">
      <c r="A172" s="1">
        <f ca="1">IFERROR(__xludf.DUMMYFUNCTION("""COMPUTED_VALUE"""),2)</f>
        <v>2</v>
      </c>
      <c r="B172" s="1">
        <f ca="1">IFERROR(__xludf.DUMMYFUNCTION("""COMPUTED_VALUE"""),3)</f>
        <v>3</v>
      </c>
    </row>
    <row r="173" spans="1:2" ht="13" hidden="1">
      <c r="A173" s="1">
        <f ca="1">IFERROR(__xludf.DUMMYFUNCTION("""COMPUTED_VALUE"""),2)</f>
        <v>2</v>
      </c>
      <c r="B173" s="1">
        <f ca="1">IFERROR(__xludf.DUMMYFUNCTION("""COMPUTED_VALUE"""),2)</f>
        <v>2</v>
      </c>
    </row>
    <row r="174" spans="1:2" ht="13" hidden="1">
      <c r="A174" s="1">
        <f ca="1">IFERROR(__xludf.DUMMYFUNCTION("""COMPUTED_VALUE"""),1)</f>
        <v>1</v>
      </c>
      <c r="B174" s="1">
        <f ca="1">IFERROR(__xludf.DUMMYFUNCTION("""COMPUTED_VALUE"""),3)</f>
        <v>3</v>
      </c>
    </row>
    <row r="175" spans="1:2" ht="13" hidden="1">
      <c r="A175" s="1">
        <f ca="1">IFERROR(__xludf.DUMMYFUNCTION("""COMPUTED_VALUE"""),4)</f>
        <v>4</v>
      </c>
      <c r="B175" s="1">
        <f ca="1">IFERROR(__xludf.DUMMYFUNCTION("""COMPUTED_VALUE"""),2)</f>
        <v>2</v>
      </c>
    </row>
    <row r="176" spans="1:2" ht="13" hidden="1">
      <c r="A176" s="1">
        <f ca="1">IFERROR(__xludf.DUMMYFUNCTION("""COMPUTED_VALUE"""),2)</f>
        <v>2</v>
      </c>
      <c r="B176" s="1">
        <f ca="1">IFERROR(__xludf.DUMMYFUNCTION("""COMPUTED_VALUE"""),3)</f>
        <v>3</v>
      </c>
    </row>
    <row r="177" spans="1:2" ht="13" hidden="1">
      <c r="A177" s="1" t="str">
        <f ca="1">IFERROR(__xludf.DUMMYFUNCTION("""COMPUTED_VALUE"""),"")</f>
        <v/>
      </c>
      <c r="B177" s="1">
        <f ca="1">IFERROR(__xludf.DUMMYFUNCTION("""COMPUTED_VALUE"""),1)</f>
        <v>1</v>
      </c>
    </row>
    <row r="178" spans="1:2" ht="13" hidden="1">
      <c r="A178" s="1">
        <f ca="1">IFERROR(__xludf.DUMMYFUNCTION("""COMPUTED_VALUE"""),3)</f>
        <v>3</v>
      </c>
      <c r="B178" s="1">
        <f ca="1">IFERROR(__xludf.DUMMYFUNCTION("""COMPUTED_VALUE"""),3)</f>
        <v>3</v>
      </c>
    </row>
    <row r="179" spans="1:2" ht="13" hidden="1">
      <c r="A179" s="1">
        <f ca="1">IFERROR(__xludf.DUMMYFUNCTION("""COMPUTED_VALUE"""),1)</f>
        <v>1</v>
      </c>
      <c r="B179" s="1">
        <f ca="1">IFERROR(__xludf.DUMMYFUNCTION("""COMPUTED_VALUE"""),3)</f>
        <v>3</v>
      </c>
    </row>
    <row r="180" spans="1:2" ht="13" hidden="1">
      <c r="A180" s="1">
        <f ca="1">IFERROR(__xludf.DUMMYFUNCTION("""COMPUTED_VALUE"""),4)</f>
        <v>4</v>
      </c>
      <c r="B180" s="1">
        <f ca="1">IFERROR(__xludf.DUMMYFUNCTION("""COMPUTED_VALUE"""),2)</f>
        <v>2</v>
      </c>
    </row>
    <row r="181" spans="1:2" ht="13" hidden="1">
      <c r="A181" s="1">
        <f ca="1">IFERROR(__xludf.DUMMYFUNCTION("""COMPUTED_VALUE"""),2)</f>
        <v>2</v>
      </c>
      <c r="B181" s="1">
        <f ca="1">IFERROR(__xludf.DUMMYFUNCTION("""COMPUTED_VALUE"""),2)</f>
        <v>2</v>
      </c>
    </row>
    <row r="182" spans="1:2" ht="13" hidden="1">
      <c r="A182" s="1">
        <f ca="1">IFERROR(__xludf.DUMMYFUNCTION("""COMPUTED_VALUE"""),3)</f>
        <v>3</v>
      </c>
      <c r="B182" s="1">
        <f ca="1">IFERROR(__xludf.DUMMYFUNCTION("""COMPUTED_VALUE"""),4)</f>
        <v>4</v>
      </c>
    </row>
    <row r="183" spans="1:2" ht="13" hidden="1">
      <c r="A183" s="1" t="str">
        <f ca="1">IFERROR(__xludf.DUMMYFUNCTION("""COMPUTED_VALUE"""),"")</f>
        <v/>
      </c>
      <c r="B183" s="1">
        <f ca="1">IFERROR(__xludf.DUMMYFUNCTION("""COMPUTED_VALUE"""),3)</f>
        <v>3</v>
      </c>
    </row>
    <row r="184" spans="1:2" ht="13" hidden="1">
      <c r="A184" s="1">
        <f ca="1">IFERROR(__xludf.DUMMYFUNCTION("""COMPUTED_VALUE"""),2)</f>
        <v>2</v>
      </c>
      <c r="B184" s="1">
        <f ca="1">IFERROR(__xludf.DUMMYFUNCTION("""COMPUTED_VALUE"""),3)</f>
        <v>3</v>
      </c>
    </row>
    <row r="185" spans="1:2" ht="13" hidden="1">
      <c r="A185" s="1">
        <f ca="1">IFERROR(__xludf.DUMMYFUNCTION("""COMPUTED_VALUE"""),3)</f>
        <v>3</v>
      </c>
      <c r="B185" s="1">
        <f ca="1">IFERROR(__xludf.DUMMYFUNCTION("""COMPUTED_VALUE"""),3)</f>
        <v>3</v>
      </c>
    </row>
    <row r="186" spans="1:2" ht="13" hidden="1">
      <c r="A186" s="1">
        <f ca="1">IFERROR(__xludf.DUMMYFUNCTION("""COMPUTED_VALUE"""),2)</f>
        <v>2</v>
      </c>
      <c r="B186" s="1">
        <f ca="1">IFERROR(__xludf.DUMMYFUNCTION("""COMPUTED_VALUE"""),3)</f>
        <v>3</v>
      </c>
    </row>
    <row r="187" spans="1:2" ht="13" hidden="1">
      <c r="A187" s="1">
        <f ca="1">IFERROR(__xludf.DUMMYFUNCTION("""COMPUTED_VALUE"""),4)</f>
        <v>4</v>
      </c>
      <c r="B187" s="1">
        <f ca="1">IFERROR(__xludf.DUMMYFUNCTION("""COMPUTED_VALUE"""),4)</f>
        <v>4</v>
      </c>
    </row>
    <row r="188" spans="1:2" ht="13" hidden="1">
      <c r="A188" s="1">
        <f ca="1">IFERROR(__xludf.DUMMYFUNCTION("""COMPUTED_VALUE"""),2)</f>
        <v>2</v>
      </c>
      <c r="B188" s="1">
        <f ca="1">IFERROR(__xludf.DUMMYFUNCTION("""COMPUTED_VALUE"""),2)</f>
        <v>2</v>
      </c>
    </row>
    <row r="189" spans="1:2" ht="13" hidden="1">
      <c r="A189" s="1">
        <f ca="1">IFERROR(__xludf.DUMMYFUNCTION("""COMPUTED_VALUE"""),2)</f>
        <v>2</v>
      </c>
      <c r="B189" s="1">
        <f ca="1">IFERROR(__xludf.DUMMYFUNCTION("""COMPUTED_VALUE"""),5)</f>
        <v>5</v>
      </c>
    </row>
    <row r="190" spans="1:2" ht="13" hidden="1">
      <c r="A190" s="1" t="str">
        <f ca="1">IFERROR(__xludf.DUMMYFUNCTION("""COMPUTED_VALUE"""),"")</f>
        <v/>
      </c>
      <c r="B190" s="1">
        <f ca="1">IFERROR(__xludf.DUMMYFUNCTION("""COMPUTED_VALUE"""),2)</f>
        <v>2</v>
      </c>
    </row>
    <row r="191" spans="1:2" ht="13" hidden="1">
      <c r="A191" s="1">
        <f ca="1">IFERROR(__xludf.DUMMYFUNCTION("""COMPUTED_VALUE"""),4)</f>
        <v>4</v>
      </c>
      <c r="B191" s="1">
        <f ca="1">IFERROR(__xludf.DUMMYFUNCTION("""COMPUTED_VALUE"""),2)</f>
        <v>2</v>
      </c>
    </row>
    <row r="192" spans="1:2" ht="13" hidden="1">
      <c r="A192" s="1">
        <f ca="1">IFERROR(__xludf.DUMMYFUNCTION("""COMPUTED_VALUE"""),3)</f>
        <v>3</v>
      </c>
      <c r="B192" s="1">
        <f ca="1">IFERROR(__xludf.DUMMYFUNCTION("""COMPUTED_VALUE"""),3)</f>
        <v>3</v>
      </c>
    </row>
    <row r="193" spans="1:2" ht="13" hidden="1">
      <c r="A193" s="1">
        <f ca="1">IFERROR(__xludf.DUMMYFUNCTION("""COMPUTED_VALUE"""),2)</f>
        <v>2</v>
      </c>
      <c r="B193" s="1">
        <f ca="1">IFERROR(__xludf.DUMMYFUNCTION("""COMPUTED_VALUE"""),3)</f>
        <v>3</v>
      </c>
    </row>
    <row r="194" spans="1:2" ht="13" hidden="1">
      <c r="A194" s="1">
        <f ca="1">IFERROR(__xludf.DUMMYFUNCTION("""COMPUTED_VALUE"""),2)</f>
        <v>2</v>
      </c>
      <c r="B194" s="1">
        <f ca="1">IFERROR(__xludf.DUMMYFUNCTION("""COMPUTED_VALUE"""),3)</f>
        <v>3</v>
      </c>
    </row>
    <row r="195" spans="1:2" ht="13" hidden="1">
      <c r="A195" s="1">
        <f ca="1">IFERROR(__xludf.DUMMYFUNCTION("""COMPUTED_VALUE"""),2)</f>
        <v>2</v>
      </c>
      <c r="B195" s="1">
        <f ca="1">IFERROR(__xludf.DUMMYFUNCTION("""COMPUTED_VALUE"""),2)</f>
        <v>2</v>
      </c>
    </row>
    <row r="196" spans="1:2" ht="13" hidden="1">
      <c r="A196" s="1">
        <f ca="1">IFERROR(__xludf.DUMMYFUNCTION("""COMPUTED_VALUE"""),3)</f>
        <v>3</v>
      </c>
      <c r="B196" s="1">
        <f ca="1">IFERROR(__xludf.DUMMYFUNCTION("""COMPUTED_VALUE"""),4)</f>
        <v>4</v>
      </c>
    </row>
    <row r="197" spans="1:2" ht="13" hidden="1">
      <c r="A197" s="1">
        <f ca="1">IFERROR(__xludf.DUMMYFUNCTION("""COMPUTED_VALUE"""),2)</f>
        <v>2</v>
      </c>
      <c r="B197" s="1">
        <f ca="1">IFERROR(__xludf.DUMMYFUNCTION("""COMPUTED_VALUE"""),1)</f>
        <v>1</v>
      </c>
    </row>
    <row r="198" spans="1:2" ht="13" hidden="1">
      <c r="A198" s="1">
        <f ca="1">IFERROR(__xludf.DUMMYFUNCTION("""COMPUTED_VALUE"""),2)</f>
        <v>2</v>
      </c>
      <c r="B198" s="1">
        <f ca="1">IFERROR(__xludf.DUMMYFUNCTION("""COMPUTED_VALUE"""),1)</f>
        <v>1</v>
      </c>
    </row>
    <row r="199" spans="1:2" ht="13" hidden="1">
      <c r="A199" s="1">
        <f ca="1">IFERROR(__xludf.DUMMYFUNCTION("""COMPUTED_VALUE"""),3)</f>
        <v>3</v>
      </c>
      <c r="B199" s="1">
        <f ca="1">IFERROR(__xludf.DUMMYFUNCTION("""COMPUTED_VALUE"""),4)</f>
        <v>4</v>
      </c>
    </row>
    <row r="200" spans="1:2" ht="13" hidden="1">
      <c r="A200" s="1" t="str">
        <f ca="1">IFERROR(__xludf.DUMMYFUNCTION("""COMPUTED_VALUE"""),"")</f>
        <v/>
      </c>
      <c r="B200" s="1">
        <f ca="1">IFERROR(__xludf.DUMMYFUNCTION("""COMPUTED_VALUE"""),3)</f>
        <v>3</v>
      </c>
    </row>
    <row r="201" spans="1:2" ht="13" hidden="1">
      <c r="A201" s="1">
        <f ca="1">IFERROR(__xludf.DUMMYFUNCTION("""COMPUTED_VALUE"""),1)</f>
        <v>1</v>
      </c>
      <c r="B201" s="1">
        <f ca="1">IFERROR(__xludf.DUMMYFUNCTION("""COMPUTED_VALUE"""),3)</f>
        <v>3</v>
      </c>
    </row>
    <row r="202" spans="1:2" ht="13" hidden="1">
      <c r="A202" s="1">
        <f ca="1">IFERROR(__xludf.DUMMYFUNCTION("""COMPUTED_VALUE"""),2)</f>
        <v>2</v>
      </c>
      <c r="B202" s="1">
        <f ca="1">IFERROR(__xludf.DUMMYFUNCTION("""COMPUTED_VALUE"""),3)</f>
        <v>3</v>
      </c>
    </row>
    <row r="203" spans="1:2" ht="13" hidden="1">
      <c r="A203" s="1">
        <f ca="1">IFERROR(__xludf.DUMMYFUNCTION("""COMPUTED_VALUE"""),3)</f>
        <v>3</v>
      </c>
      <c r="B203" s="1">
        <f ca="1">IFERROR(__xludf.DUMMYFUNCTION("""COMPUTED_VALUE"""),3)</f>
        <v>3</v>
      </c>
    </row>
    <row r="204" spans="1:2" ht="13" hidden="1">
      <c r="A204" s="1">
        <f ca="1">IFERROR(__xludf.DUMMYFUNCTION("""COMPUTED_VALUE"""),2)</f>
        <v>2</v>
      </c>
      <c r="B204" s="1">
        <f ca="1">IFERROR(__xludf.DUMMYFUNCTION("""COMPUTED_VALUE"""),2)</f>
        <v>2</v>
      </c>
    </row>
    <row r="205" spans="1:2" ht="13" hidden="1">
      <c r="A205" s="1">
        <f ca="1">IFERROR(__xludf.DUMMYFUNCTION("""COMPUTED_VALUE"""),1)</f>
        <v>1</v>
      </c>
      <c r="B205" s="1">
        <f ca="1">IFERROR(__xludf.DUMMYFUNCTION("""COMPUTED_VALUE"""),3)</f>
        <v>3</v>
      </c>
    </row>
    <row r="206" spans="1:2" ht="13" hidden="1">
      <c r="A206" s="1" t="str">
        <f ca="1">IFERROR(__xludf.DUMMYFUNCTION("""COMPUTED_VALUE"""),"")</f>
        <v/>
      </c>
      <c r="B206" s="1">
        <f ca="1">IFERROR(__xludf.DUMMYFUNCTION("""COMPUTED_VALUE"""),2)</f>
        <v>2</v>
      </c>
    </row>
    <row r="207" spans="1:2" ht="13" hidden="1">
      <c r="A207" s="1">
        <f ca="1">IFERROR(__xludf.DUMMYFUNCTION("""COMPUTED_VALUE"""),4)</f>
        <v>4</v>
      </c>
      <c r="B207" s="1">
        <f ca="1">IFERROR(__xludf.DUMMYFUNCTION("""COMPUTED_VALUE"""),1)</f>
        <v>1</v>
      </c>
    </row>
    <row r="208" spans="1:2" ht="13" hidden="1">
      <c r="A208" s="1">
        <f ca="1">IFERROR(__xludf.DUMMYFUNCTION("""COMPUTED_VALUE"""),3)</f>
        <v>3</v>
      </c>
      <c r="B208" s="1">
        <f ca="1">IFERROR(__xludf.DUMMYFUNCTION("""COMPUTED_VALUE"""),2)</f>
        <v>2</v>
      </c>
    </row>
    <row r="209" spans="1:2" ht="13" hidden="1">
      <c r="A209" s="1" t="str">
        <f ca="1">IFERROR(__xludf.DUMMYFUNCTION("""COMPUTED_VALUE"""),"")</f>
        <v/>
      </c>
      <c r="B209" s="1">
        <f ca="1">IFERROR(__xludf.DUMMYFUNCTION("""COMPUTED_VALUE"""),1)</f>
        <v>1</v>
      </c>
    </row>
    <row r="210" spans="1:2" ht="13" hidden="1">
      <c r="A210" s="1">
        <f ca="1">IFERROR(__xludf.DUMMYFUNCTION("""COMPUTED_VALUE"""),1)</f>
        <v>1</v>
      </c>
      <c r="B210" s="1">
        <f ca="1">IFERROR(__xludf.DUMMYFUNCTION("""COMPUTED_VALUE"""),4)</f>
        <v>4</v>
      </c>
    </row>
    <row r="211" spans="1:2" ht="13" hidden="1">
      <c r="A211" s="1">
        <f ca="1">IFERROR(__xludf.DUMMYFUNCTION("""COMPUTED_VALUE"""),4)</f>
        <v>4</v>
      </c>
      <c r="B211" s="1">
        <f ca="1">IFERROR(__xludf.DUMMYFUNCTION("""COMPUTED_VALUE"""),3)</f>
        <v>3</v>
      </c>
    </row>
    <row r="212" spans="1:2" ht="13" hidden="1">
      <c r="A212" s="1">
        <f ca="1">IFERROR(__xludf.DUMMYFUNCTION("""COMPUTED_VALUE"""),3)</f>
        <v>3</v>
      </c>
      <c r="B212" s="1">
        <f ca="1">IFERROR(__xludf.DUMMYFUNCTION("""COMPUTED_VALUE"""),2)</f>
        <v>2</v>
      </c>
    </row>
    <row r="213" spans="1:2" ht="13" hidden="1">
      <c r="A213" s="1">
        <f ca="1">IFERROR(__xludf.DUMMYFUNCTION("""COMPUTED_VALUE"""),2)</f>
        <v>2</v>
      </c>
      <c r="B213" s="1">
        <f ca="1">IFERROR(__xludf.DUMMYFUNCTION("""COMPUTED_VALUE"""),4)</f>
        <v>4</v>
      </c>
    </row>
    <row r="214" spans="1:2" ht="13" hidden="1">
      <c r="A214" s="1">
        <f ca="1">IFERROR(__xludf.DUMMYFUNCTION("""COMPUTED_VALUE"""),3)</f>
        <v>3</v>
      </c>
      <c r="B214" s="1">
        <f ca="1">IFERROR(__xludf.DUMMYFUNCTION("""COMPUTED_VALUE"""),3)</f>
        <v>3</v>
      </c>
    </row>
    <row r="215" spans="1:2" ht="13" hidden="1">
      <c r="A215" s="1">
        <f ca="1">IFERROR(__xludf.DUMMYFUNCTION("""COMPUTED_VALUE"""),2)</f>
        <v>2</v>
      </c>
      <c r="B215" s="1">
        <f ca="1">IFERROR(__xludf.DUMMYFUNCTION("""COMPUTED_VALUE"""),2)</f>
        <v>2</v>
      </c>
    </row>
    <row r="216" spans="1:2" ht="13" hidden="1">
      <c r="A216" s="1">
        <f ca="1">IFERROR(__xludf.DUMMYFUNCTION("""COMPUTED_VALUE"""),1)</f>
        <v>1</v>
      </c>
      <c r="B216" s="1">
        <f ca="1">IFERROR(__xludf.DUMMYFUNCTION("""COMPUTED_VALUE"""),4)</f>
        <v>4</v>
      </c>
    </row>
    <row r="217" spans="1:2" ht="13" hidden="1">
      <c r="A217" s="1">
        <f ca="1">IFERROR(__xludf.DUMMYFUNCTION("""COMPUTED_VALUE"""),1)</f>
        <v>1</v>
      </c>
      <c r="B217" s="1">
        <f ca="1">IFERROR(__xludf.DUMMYFUNCTION("""COMPUTED_VALUE"""),2)</f>
        <v>2</v>
      </c>
    </row>
    <row r="218" spans="1:2" ht="13" hidden="1">
      <c r="A218" s="1">
        <f ca="1">IFERROR(__xludf.DUMMYFUNCTION("""COMPUTED_VALUE"""),4)</f>
        <v>4</v>
      </c>
      <c r="B218" s="1">
        <f ca="1">IFERROR(__xludf.DUMMYFUNCTION("""COMPUTED_VALUE"""),2)</f>
        <v>2</v>
      </c>
    </row>
    <row r="219" spans="1:2" ht="13" hidden="1">
      <c r="A219" s="1">
        <f ca="1">IFERROR(__xludf.DUMMYFUNCTION("""COMPUTED_VALUE"""),4)</f>
        <v>4</v>
      </c>
      <c r="B219" s="1">
        <f ca="1">IFERROR(__xludf.DUMMYFUNCTION("""COMPUTED_VALUE"""),1)</f>
        <v>1</v>
      </c>
    </row>
    <row r="220" spans="1:2" ht="13" hidden="1">
      <c r="A220" s="1">
        <f ca="1">IFERROR(__xludf.DUMMYFUNCTION("""COMPUTED_VALUE"""),4)</f>
        <v>4</v>
      </c>
      <c r="B220" s="1">
        <f ca="1">IFERROR(__xludf.DUMMYFUNCTION("""COMPUTED_VALUE"""),3)</f>
        <v>3</v>
      </c>
    </row>
    <row r="221" spans="1:2" ht="13" hidden="1">
      <c r="A221" s="1">
        <f ca="1">IFERROR(__xludf.DUMMYFUNCTION("""COMPUTED_VALUE"""),3)</f>
        <v>3</v>
      </c>
      <c r="B221" s="1">
        <f ca="1">IFERROR(__xludf.DUMMYFUNCTION("""COMPUTED_VALUE"""),1)</f>
        <v>1</v>
      </c>
    </row>
    <row r="222" spans="1:2" ht="13" hidden="1">
      <c r="A222" s="1">
        <f ca="1">IFERROR(__xludf.DUMMYFUNCTION("""COMPUTED_VALUE"""),4)</f>
        <v>4</v>
      </c>
      <c r="B222" s="1">
        <f ca="1">IFERROR(__xludf.DUMMYFUNCTION("""COMPUTED_VALUE"""),3)</f>
        <v>3</v>
      </c>
    </row>
    <row r="223" spans="1:2" ht="13" hidden="1">
      <c r="A223" s="1">
        <f ca="1">IFERROR(__xludf.DUMMYFUNCTION("""COMPUTED_VALUE"""),1)</f>
        <v>1</v>
      </c>
      <c r="B223" s="1">
        <f ca="1">IFERROR(__xludf.DUMMYFUNCTION("""COMPUTED_VALUE"""),2)</f>
        <v>2</v>
      </c>
    </row>
    <row r="224" spans="1:2" ht="13" hidden="1">
      <c r="A224" s="1">
        <f ca="1">IFERROR(__xludf.DUMMYFUNCTION("""COMPUTED_VALUE"""),2)</f>
        <v>2</v>
      </c>
      <c r="B224" s="1">
        <f ca="1">IFERROR(__xludf.DUMMYFUNCTION("""COMPUTED_VALUE"""),2)</f>
        <v>2</v>
      </c>
    </row>
    <row r="225" spans="1:2" ht="13" hidden="1">
      <c r="A225" s="1">
        <f ca="1">IFERROR(__xludf.DUMMYFUNCTION("""COMPUTED_VALUE"""),3)</f>
        <v>3</v>
      </c>
      <c r="B225" s="1">
        <f ca="1">IFERROR(__xludf.DUMMYFUNCTION("""COMPUTED_VALUE"""),2)</f>
        <v>2</v>
      </c>
    </row>
    <row r="226" spans="1:2" ht="13" hidden="1">
      <c r="A226" s="1">
        <f ca="1">IFERROR(__xludf.DUMMYFUNCTION("""COMPUTED_VALUE"""),2)</f>
        <v>2</v>
      </c>
      <c r="B226" s="1">
        <f ca="1">IFERROR(__xludf.DUMMYFUNCTION("""COMPUTED_VALUE"""),3)</f>
        <v>3</v>
      </c>
    </row>
    <row r="227" spans="1:2" ht="13" hidden="1">
      <c r="A227" s="1">
        <f ca="1">IFERROR(__xludf.DUMMYFUNCTION("""COMPUTED_VALUE"""),2)</f>
        <v>2</v>
      </c>
      <c r="B227" s="1">
        <f ca="1">IFERROR(__xludf.DUMMYFUNCTION("""COMPUTED_VALUE"""),2)</f>
        <v>2</v>
      </c>
    </row>
    <row r="228" spans="1:2" ht="13" hidden="1">
      <c r="A228" s="1">
        <f ca="1">IFERROR(__xludf.DUMMYFUNCTION("""COMPUTED_VALUE"""),3)</f>
        <v>3</v>
      </c>
      <c r="B228" s="1">
        <f ca="1">IFERROR(__xludf.DUMMYFUNCTION("""COMPUTED_VALUE"""),3)</f>
        <v>3</v>
      </c>
    </row>
    <row r="229" spans="1:2" ht="13" hidden="1">
      <c r="A229" s="1">
        <f ca="1">IFERROR(__xludf.DUMMYFUNCTION("""COMPUTED_VALUE"""),4)</f>
        <v>4</v>
      </c>
      <c r="B229" s="1">
        <f ca="1">IFERROR(__xludf.DUMMYFUNCTION("""COMPUTED_VALUE"""),3)</f>
        <v>3</v>
      </c>
    </row>
    <row r="230" spans="1:2" ht="13" hidden="1">
      <c r="A230" s="1">
        <f ca="1">IFERROR(__xludf.DUMMYFUNCTION("""COMPUTED_VALUE"""),4)</f>
        <v>4</v>
      </c>
      <c r="B230" s="1">
        <f ca="1">IFERROR(__xludf.DUMMYFUNCTION("""COMPUTED_VALUE"""),1)</f>
        <v>1</v>
      </c>
    </row>
    <row r="231" spans="1:2" ht="13" hidden="1">
      <c r="A231" s="1" t="str">
        <f ca="1">IFERROR(__xludf.DUMMYFUNCTION("""COMPUTED_VALUE"""),"")</f>
        <v/>
      </c>
      <c r="B231" s="1">
        <f ca="1">IFERROR(__xludf.DUMMYFUNCTION("""COMPUTED_VALUE"""),1)</f>
        <v>1</v>
      </c>
    </row>
    <row r="232" spans="1:2" ht="13" hidden="1">
      <c r="A232" s="1">
        <f ca="1">IFERROR(__xludf.DUMMYFUNCTION("""COMPUTED_VALUE"""),2)</f>
        <v>2</v>
      </c>
      <c r="B232" s="1">
        <f ca="1">IFERROR(__xludf.DUMMYFUNCTION("""COMPUTED_VALUE"""),3)</f>
        <v>3</v>
      </c>
    </row>
    <row r="233" spans="1:2" ht="13" hidden="1">
      <c r="A233" s="1">
        <f ca="1">IFERROR(__xludf.DUMMYFUNCTION("""COMPUTED_VALUE"""),1)</f>
        <v>1</v>
      </c>
      <c r="B233" s="1">
        <f ca="1">IFERROR(__xludf.DUMMYFUNCTION("""COMPUTED_VALUE"""),3)</f>
        <v>3</v>
      </c>
    </row>
    <row r="234" spans="1:2" ht="13" hidden="1">
      <c r="A234" s="1">
        <f ca="1">IFERROR(__xludf.DUMMYFUNCTION("""COMPUTED_VALUE"""),2)</f>
        <v>2</v>
      </c>
      <c r="B234" s="1">
        <f ca="1">IFERROR(__xludf.DUMMYFUNCTION("""COMPUTED_VALUE"""),1)</f>
        <v>1</v>
      </c>
    </row>
    <row r="235" spans="1:2" ht="13" hidden="1">
      <c r="A235" s="1">
        <f ca="1">IFERROR(__xludf.DUMMYFUNCTION("""COMPUTED_VALUE"""),3)</f>
        <v>3</v>
      </c>
      <c r="B235" s="1">
        <f ca="1">IFERROR(__xludf.DUMMYFUNCTION("""COMPUTED_VALUE"""),3)</f>
        <v>3</v>
      </c>
    </row>
    <row r="236" spans="1:2" ht="13" hidden="1">
      <c r="A236" s="1">
        <f ca="1">IFERROR(__xludf.DUMMYFUNCTION("""COMPUTED_VALUE"""),4)</f>
        <v>4</v>
      </c>
      <c r="B236" s="1">
        <f ca="1">IFERROR(__xludf.DUMMYFUNCTION("""COMPUTED_VALUE"""),3)</f>
        <v>3</v>
      </c>
    </row>
    <row r="237" spans="1:2" ht="13" hidden="1">
      <c r="A237" s="1">
        <f ca="1">IFERROR(__xludf.DUMMYFUNCTION("""COMPUTED_VALUE"""),3)</f>
        <v>3</v>
      </c>
      <c r="B237" s="1">
        <f ca="1">IFERROR(__xludf.DUMMYFUNCTION("""COMPUTED_VALUE"""),3)</f>
        <v>3</v>
      </c>
    </row>
    <row r="238" spans="1:2" ht="13" hidden="1">
      <c r="A238" s="1" t="str">
        <f ca="1">IFERROR(__xludf.DUMMYFUNCTION("""COMPUTED_VALUE"""),"")</f>
        <v/>
      </c>
      <c r="B238" s="1">
        <f ca="1">IFERROR(__xludf.DUMMYFUNCTION("""COMPUTED_VALUE"""),3)</f>
        <v>3</v>
      </c>
    </row>
    <row r="239" spans="1:2" ht="13" hidden="1">
      <c r="A239" s="1">
        <f ca="1">IFERROR(__xludf.DUMMYFUNCTION("""COMPUTED_VALUE"""),2)</f>
        <v>2</v>
      </c>
      <c r="B239" s="1">
        <f ca="1">IFERROR(__xludf.DUMMYFUNCTION("""COMPUTED_VALUE"""),4)</f>
        <v>4</v>
      </c>
    </row>
    <row r="240" spans="1:2" ht="13" hidden="1">
      <c r="A240" s="1">
        <f ca="1">IFERROR(__xludf.DUMMYFUNCTION("""COMPUTED_VALUE"""),4)</f>
        <v>4</v>
      </c>
      <c r="B240" s="1">
        <f ca="1">IFERROR(__xludf.DUMMYFUNCTION("""COMPUTED_VALUE"""),3)</f>
        <v>3</v>
      </c>
    </row>
    <row r="241" spans="1:2" ht="13" hidden="1">
      <c r="A241" s="1">
        <f ca="1">IFERROR(__xludf.DUMMYFUNCTION("""COMPUTED_VALUE"""),2)</f>
        <v>2</v>
      </c>
      <c r="B241" s="1">
        <f ca="1">IFERROR(__xludf.DUMMYFUNCTION("""COMPUTED_VALUE"""),2)</f>
        <v>2</v>
      </c>
    </row>
    <row r="242" spans="1:2" ht="13" hidden="1">
      <c r="A242" s="1">
        <f ca="1">IFERROR(__xludf.DUMMYFUNCTION("""COMPUTED_VALUE"""),3)</f>
        <v>3</v>
      </c>
      <c r="B242" s="1">
        <f ca="1">IFERROR(__xludf.DUMMYFUNCTION("""COMPUTED_VALUE"""),4)</f>
        <v>4</v>
      </c>
    </row>
    <row r="243" spans="1:2" ht="13" hidden="1">
      <c r="A243" s="1">
        <f ca="1">IFERROR(__xludf.DUMMYFUNCTION("""COMPUTED_VALUE"""),3)</f>
        <v>3</v>
      </c>
      <c r="B243" s="1">
        <f ca="1">IFERROR(__xludf.DUMMYFUNCTION("""COMPUTED_VALUE"""),2)</f>
        <v>2</v>
      </c>
    </row>
    <row r="244" spans="1:2" ht="13" hidden="1">
      <c r="A244" s="1">
        <f ca="1">IFERROR(__xludf.DUMMYFUNCTION("""COMPUTED_VALUE"""),4)</f>
        <v>4</v>
      </c>
      <c r="B244" s="1">
        <f ca="1">IFERROR(__xludf.DUMMYFUNCTION("""COMPUTED_VALUE"""),4)</f>
        <v>4</v>
      </c>
    </row>
    <row r="245" spans="1:2" ht="13" hidden="1">
      <c r="A245" s="1">
        <f ca="1">IFERROR(__xludf.DUMMYFUNCTION("""COMPUTED_VALUE"""),4)</f>
        <v>4</v>
      </c>
      <c r="B245" s="1">
        <f ca="1">IFERROR(__xludf.DUMMYFUNCTION("""COMPUTED_VALUE"""),2)</f>
        <v>2</v>
      </c>
    </row>
    <row r="246" spans="1:2" ht="13" hidden="1">
      <c r="A246" s="1">
        <f ca="1">IFERROR(__xludf.DUMMYFUNCTION("""COMPUTED_VALUE"""),4)</f>
        <v>4</v>
      </c>
      <c r="B246" s="1">
        <f ca="1">IFERROR(__xludf.DUMMYFUNCTION("""COMPUTED_VALUE"""),2)</f>
        <v>2</v>
      </c>
    </row>
    <row r="247" spans="1:2" ht="13" hidden="1">
      <c r="A247" s="1">
        <f ca="1">IFERROR(__xludf.DUMMYFUNCTION("""COMPUTED_VALUE"""),4)</f>
        <v>4</v>
      </c>
      <c r="B247" s="1">
        <f ca="1">IFERROR(__xludf.DUMMYFUNCTION("""COMPUTED_VALUE"""),1)</f>
        <v>1</v>
      </c>
    </row>
    <row r="248" spans="1:2" ht="13" hidden="1">
      <c r="A248" s="1">
        <f ca="1">IFERROR(__xludf.DUMMYFUNCTION("""COMPUTED_VALUE"""),3)</f>
        <v>3</v>
      </c>
      <c r="B248" s="1">
        <f ca="1">IFERROR(__xludf.DUMMYFUNCTION("""COMPUTED_VALUE"""),2)</f>
        <v>2</v>
      </c>
    </row>
    <row r="249" spans="1:2" ht="13" hidden="1">
      <c r="A249" s="1">
        <f ca="1">IFERROR(__xludf.DUMMYFUNCTION("""COMPUTED_VALUE"""),1)</f>
        <v>1</v>
      </c>
      <c r="B249" s="1">
        <f ca="1">IFERROR(__xludf.DUMMYFUNCTION("""COMPUTED_VALUE"""),2)</f>
        <v>2</v>
      </c>
    </row>
    <row r="250" spans="1:2" ht="13" hidden="1">
      <c r="A250" s="1">
        <f ca="1">IFERROR(__xludf.DUMMYFUNCTION("""COMPUTED_VALUE"""),2)</f>
        <v>2</v>
      </c>
      <c r="B250" s="1">
        <f ca="1">IFERROR(__xludf.DUMMYFUNCTION("""COMPUTED_VALUE"""),4)</f>
        <v>4</v>
      </c>
    </row>
    <row r="251" spans="1:2" ht="13" hidden="1">
      <c r="A251" s="1">
        <f ca="1">IFERROR(__xludf.DUMMYFUNCTION("""COMPUTED_VALUE"""),4)</f>
        <v>4</v>
      </c>
      <c r="B251" s="1">
        <f ca="1">IFERROR(__xludf.DUMMYFUNCTION("""COMPUTED_VALUE"""),2)</f>
        <v>2</v>
      </c>
    </row>
    <row r="252" spans="1:2" ht="13" hidden="1">
      <c r="A252" s="1">
        <f ca="1">IFERROR(__xludf.DUMMYFUNCTION("""COMPUTED_VALUE"""),1)</f>
        <v>1</v>
      </c>
      <c r="B252" s="1">
        <f ca="1">IFERROR(__xludf.DUMMYFUNCTION("""COMPUTED_VALUE"""),3)</f>
        <v>3</v>
      </c>
    </row>
    <row r="253" spans="1:2" ht="13" hidden="1">
      <c r="A253" s="1">
        <f ca="1">IFERROR(__xludf.DUMMYFUNCTION("""COMPUTED_VALUE"""),4)</f>
        <v>4</v>
      </c>
      <c r="B253" s="1">
        <f ca="1">IFERROR(__xludf.DUMMYFUNCTION("""COMPUTED_VALUE"""),3)</f>
        <v>3</v>
      </c>
    </row>
    <row r="254" spans="1:2" ht="13" hidden="1">
      <c r="A254" s="1">
        <f ca="1">IFERROR(__xludf.DUMMYFUNCTION("""COMPUTED_VALUE"""),3)</f>
        <v>3</v>
      </c>
      <c r="B254" s="1">
        <f ca="1">IFERROR(__xludf.DUMMYFUNCTION("""COMPUTED_VALUE"""),3)</f>
        <v>3</v>
      </c>
    </row>
    <row r="255" spans="1:2" ht="13" hidden="1">
      <c r="A255" s="1">
        <f ca="1">IFERROR(__xludf.DUMMYFUNCTION("""COMPUTED_VALUE"""),3)</f>
        <v>3</v>
      </c>
      <c r="B255" s="1">
        <f ca="1">IFERROR(__xludf.DUMMYFUNCTION("""COMPUTED_VALUE"""),3)</f>
        <v>3</v>
      </c>
    </row>
    <row r="256" spans="1:2" ht="13" hidden="1">
      <c r="A256" s="1">
        <f ca="1">IFERROR(__xludf.DUMMYFUNCTION("""COMPUTED_VALUE"""),1)</f>
        <v>1</v>
      </c>
      <c r="B256" s="1">
        <f ca="1">IFERROR(__xludf.DUMMYFUNCTION("""COMPUTED_VALUE"""),2)</f>
        <v>2</v>
      </c>
    </row>
    <row r="257" spans="1:2" ht="13" hidden="1">
      <c r="A257" s="1">
        <f ca="1">IFERROR(__xludf.DUMMYFUNCTION("""COMPUTED_VALUE"""),2)</f>
        <v>2</v>
      </c>
      <c r="B257" s="1">
        <f ca="1">IFERROR(__xludf.DUMMYFUNCTION("""COMPUTED_VALUE"""),2)</f>
        <v>2</v>
      </c>
    </row>
    <row r="258" spans="1:2" ht="13" hidden="1">
      <c r="A258" s="1">
        <f ca="1">IFERROR(__xludf.DUMMYFUNCTION("""COMPUTED_VALUE"""),4)</f>
        <v>4</v>
      </c>
      <c r="B258" s="1">
        <f ca="1">IFERROR(__xludf.DUMMYFUNCTION("""COMPUTED_VALUE"""),2)</f>
        <v>2</v>
      </c>
    </row>
    <row r="259" spans="1:2" ht="13" hidden="1">
      <c r="A259" s="1">
        <f ca="1">IFERROR(__xludf.DUMMYFUNCTION("""COMPUTED_VALUE"""),2)</f>
        <v>2</v>
      </c>
      <c r="B259" s="1">
        <f ca="1">IFERROR(__xludf.DUMMYFUNCTION("""COMPUTED_VALUE"""),3)</f>
        <v>3</v>
      </c>
    </row>
    <row r="260" spans="1:2" ht="13" hidden="1">
      <c r="A260" s="1">
        <f ca="1">IFERROR(__xludf.DUMMYFUNCTION("""COMPUTED_VALUE"""),2)</f>
        <v>2</v>
      </c>
      <c r="B260" s="1">
        <f ca="1">IFERROR(__xludf.DUMMYFUNCTION("""COMPUTED_VALUE"""),2)</f>
        <v>2</v>
      </c>
    </row>
    <row r="261" spans="1:2" ht="13" hidden="1">
      <c r="A261" s="1">
        <f ca="1">IFERROR(__xludf.DUMMYFUNCTION("""COMPUTED_VALUE"""),3)</f>
        <v>3</v>
      </c>
      <c r="B261" s="1">
        <f ca="1">IFERROR(__xludf.DUMMYFUNCTION("""COMPUTED_VALUE"""),4)</f>
        <v>4</v>
      </c>
    </row>
    <row r="262" spans="1:2" ht="13" hidden="1">
      <c r="A262" s="1">
        <f ca="1">IFERROR(__xludf.DUMMYFUNCTION("""COMPUTED_VALUE"""),3)</f>
        <v>3</v>
      </c>
      <c r="B262" s="1">
        <f ca="1">IFERROR(__xludf.DUMMYFUNCTION("""COMPUTED_VALUE"""),1)</f>
        <v>1</v>
      </c>
    </row>
    <row r="263" spans="1:2" ht="13" hidden="1">
      <c r="A263" s="1">
        <f ca="1">IFERROR(__xludf.DUMMYFUNCTION("""COMPUTED_VALUE"""),4)</f>
        <v>4</v>
      </c>
      <c r="B263" s="1">
        <f ca="1">IFERROR(__xludf.DUMMYFUNCTION("""COMPUTED_VALUE"""),3)</f>
        <v>3</v>
      </c>
    </row>
    <row r="264" spans="1:2" ht="13" hidden="1">
      <c r="A264" s="1">
        <f ca="1">IFERROR(__xludf.DUMMYFUNCTION("""COMPUTED_VALUE"""),2)</f>
        <v>2</v>
      </c>
      <c r="B264" s="1">
        <f ca="1">IFERROR(__xludf.DUMMYFUNCTION("""COMPUTED_VALUE"""),3)</f>
        <v>3</v>
      </c>
    </row>
    <row r="265" spans="1:2" ht="13" hidden="1">
      <c r="A265" s="1">
        <f ca="1">IFERROR(__xludf.DUMMYFUNCTION("""COMPUTED_VALUE"""),4)</f>
        <v>4</v>
      </c>
      <c r="B265" s="1">
        <f ca="1">IFERROR(__xludf.DUMMYFUNCTION("""COMPUTED_VALUE"""),3)</f>
        <v>3</v>
      </c>
    </row>
    <row r="266" spans="1:2" ht="13" hidden="1">
      <c r="A266" s="1">
        <f ca="1">IFERROR(__xludf.DUMMYFUNCTION("""COMPUTED_VALUE"""),4)</f>
        <v>4</v>
      </c>
      <c r="B266" s="1" t="str">
        <f ca="1">IFERROR(__xludf.DUMMYFUNCTION("""COMPUTED_VALUE"""),"")</f>
        <v/>
      </c>
    </row>
    <row r="267" spans="1:2" ht="13" hidden="1">
      <c r="A267" s="1">
        <f ca="1">IFERROR(__xludf.DUMMYFUNCTION("""COMPUTED_VALUE"""),4)</f>
        <v>4</v>
      </c>
      <c r="B267" s="1">
        <f ca="1">IFERROR(__xludf.DUMMYFUNCTION("""COMPUTED_VALUE"""),1)</f>
        <v>1</v>
      </c>
    </row>
    <row r="268" spans="1:2" ht="13" hidden="1">
      <c r="A268" s="1">
        <f ca="1">IFERROR(__xludf.DUMMYFUNCTION("""COMPUTED_VALUE"""),2)</f>
        <v>2</v>
      </c>
      <c r="B268" s="1">
        <f ca="1">IFERROR(__xludf.DUMMYFUNCTION("""COMPUTED_VALUE"""),2)</f>
        <v>2</v>
      </c>
    </row>
    <row r="269" spans="1:2" ht="13" hidden="1">
      <c r="A269" s="1">
        <f ca="1">IFERROR(__xludf.DUMMYFUNCTION("""COMPUTED_VALUE"""),2)</f>
        <v>2</v>
      </c>
      <c r="B269" s="1">
        <f ca="1">IFERROR(__xludf.DUMMYFUNCTION("""COMPUTED_VALUE"""),2)</f>
        <v>2</v>
      </c>
    </row>
    <row r="270" spans="1:2" ht="13" hidden="1">
      <c r="A270" s="1">
        <f ca="1">IFERROR(__xludf.DUMMYFUNCTION("""COMPUTED_VALUE"""),3)</f>
        <v>3</v>
      </c>
      <c r="B270" s="1">
        <f ca="1">IFERROR(__xludf.DUMMYFUNCTION("""COMPUTED_VALUE"""),1)</f>
        <v>1</v>
      </c>
    </row>
    <row r="271" spans="1:2" ht="13" hidden="1">
      <c r="A271" s="1">
        <f ca="1">IFERROR(__xludf.DUMMYFUNCTION("""COMPUTED_VALUE"""),1)</f>
        <v>1</v>
      </c>
      <c r="B271" s="1">
        <f ca="1">IFERROR(__xludf.DUMMYFUNCTION("""COMPUTED_VALUE"""),3)</f>
        <v>3</v>
      </c>
    </row>
    <row r="272" spans="1:2" ht="13" hidden="1">
      <c r="A272" s="1">
        <f ca="1">IFERROR(__xludf.DUMMYFUNCTION("""COMPUTED_VALUE"""),2)</f>
        <v>2</v>
      </c>
      <c r="B272" s="1">
        <f ca="1">IFERROR(__xludf.DUMMYFUNCTION("""COMPUTED_VALUE"""),2)</f>
        <v>2</v>
      </c>
    </row>
    <row r="273" spans="1:2" ht="13" hidden="1">
      <c r="A273" s="1">
        <f ca="1">IFERROR(__xludf.DUMMYFUNCTION("""COMPUTED_VALUE"""),3)</f>
        <v>3</v>
      </c>
      <c r="B273" s="1">
        <f ca="1">IFERROR(__xludf.DUMMYFUNCTION("""COMPUTED_VALUE"""),3)</f>
        <v>3</v>
      </c>
    </row>
    <row r="274" spans="1:2" ht="13" hidden="1">
      <c r="A274" s="1">
        <f ca="1">IFERROR(__xludf.DUMMYFUNCTION("""COMPUTED_VALUE"""),2)</f>
        <v>2</v>
      </c>
      <c r="B274" s="1">
        <f ca="1">IFERROR(__xludf.DUMMYFUNCTION("""COMPUTED_VALUE"""),2)</f>
        <v>2</v>
      </c>
    </row>
    <row r="275" spans="1:2" ht="13" hidden="1">
      <c r="A275" s="1">
        <f ca="1">IFERROR(__xludf.DUMMYFUNCTION("""COMPUTED_VALUE"""),4)</f>
        <v>4</v>
      </c>
      <c r="B275" s="1">
        <f ca="1">IFERROR(__xludf.DUMMYFUNCTION("""COMPUTED_VALUE"""),3)</f>
        <v>3</v>
      </c>
    </row>
    <row r="276" spans="1:2" ht="13" hidden="1">
      <c r="A276" s="1">
        <f ca="1">IFERROR(__xludf.DUMMYFUNCTION("""COMPUTED_VALUE"""),3)</f>
        <v>3</v>
      </c>
      <c r="B276" s="1">
        <f ca="1">IFERROR(__xludf.DUMMYFUNCTION("""COMPUTED_VALUE"""),2)</f>
        <v>2</v>
      </c>
    </row>
    <row r="277" spans="1:2" ht="13" hidden="1">
      <c r="A277" s="1">
        <f ca="1">IFERROR(__xludf.DUMMYFUNCTION("""COMPUTED_VALUE"""),2)</f>
        <v>2</v>
      </c>
      <c r="B277" s="1">
        <f ca="1">IFERROR(__xludf.DUMMYFUNCTION("""COMPUTED_VALUE"""),2)</f>
        <v>2</v>
      </c>
    </row>
    <row r="278" spans="1:2" ht="13" hidden="1">
      <c r="A278" s="1">
        <f ca="1">IFERROR(__xludf.DUMMYFUNCTION("""COMPUTED_VALUE"""),4)</f>
        <v>4</v>
      </c>
      <c r="B278" s="1">
        <f ca="1">IFERROR(__xludf.DUMMYFUNCTION("""COMPUTED_VALUE"""),4)</f>
        <v>4</v>
      </c>
    </row>
    <row r="279" spans="1:2" ht="13" hidden="1">
      <c r="A279" s="1">
        <f ca="1">IFERROR(__xludf.DUMMYFUNCTION("""COMPUTED_VALUE"""),2)</f>
        <v>2</v>
      </c>
      <c r="B279" s="1">
        <f ca="1">IFERROR(__xludf.DUMMYFUNCTION("""COMPUTED_VALUE"""),3)</f>
        <v>3</v>
      </c>
    </row>
    <row r="280" spans="1:2" ht="13" hidden="1">
      <c r="A280" s="1">
        <f ca="1">IFERROR(__xludf.DUMMYFUNCTION("""COMPUTED_VALUE"""),2)</f>
        <v>2</v>
      </c>
      <c r="B280" s="1">
        <f ca="1">IFERROR(__xludf.DUMMYFUNCTION("""COMPUTED_VALUE"""),3)</f>
        <v>3</v>
      </c>
    </row>
    <row r="281" spans="1:2" ht="13" hidden="1">
      <c r="A281" s="1">
        <f ca="1">IFERROR(__xludf.DUMMYFUNCTION("""COMPUTED_VALUE"""),2)</f>
        <v>2</v>
      </c>
      <c r="B281" s="1">
        <f ca="1">IFERROR(__xludf.DUMMYFUNCTION("""COMPUTED_VALUE"""),5)</f>
        <v>5</v>
      </c>
    </row>
    <row r="282" spans="1:2" ht="13" hidden="1">
      <c r="A282" s="1">
        <f ca="1">IFERROR(__xludf.DUMMYFUNCTION("""COMPUTED_VALUE"""),4)</f>
        <v>4</v>
      </c>
      <c r="B282" s="1">
        <f ca="1">IFERROR(__xludf.DUMMYFUNCTION("""COMPUTED_VALUE"""),2)</f>
        <v>2</v>
      </c>
    </row>
    <row r="283" spans="1:2" ht="13" hidden="1">
      <c r="A283" s="1">
        <f ca="1">IFERROR(__xludf.DUMMYFUNCTION("""COMPUTED_VALUE"""),3)</f>
        <v>3</v>
      </c>
      <c r="B283" s="1">
        <f ca="1">IFERROR(__xludf.DUMMYFUNCTION("""COMPUTED_VALUE"""),2)</f>
        <v>2</v>
      </c>
    </row>
    <row r="284" spans="1:2" ht="13" hidden="1">
      <c r="A284" s="1">
        <f ca="1">IFERROR(__xludf.DUMMYFUNCTION("""COMPUTED_VALUE"""),3)</f>
        <v>3</v>
      </c>
      <c r="B284" s="1">
        <f ca="1">IFERROR(__xludf.DUMMYFUNCTION("""COMPUTED_VALUE"""),2)</f>
        <v>2</v>
      </c>
    </row>
    <row r="285" spans="1:2" ht="13" hidden="1">
      <c r="A285" s="1">
        <f ca="1">IFERROR(__xludf.DUMMYFUNCTION("""COMPUTED_VALUE"""),2)</f>
        <v>2</v>
      </c>
      <c r="B285" s="1">
        <f ca="1">IFERROR(__xludf.DUMMYFUNCTION("""COMPUTED_VALUE"""),2)</f>
        <v>2</v>
      </c>
    </row>
    <row r="286" spans="1:2" ht="13" hidden="1">
      <c r="A286" s="1">
        <f ca="1">IFERROR(__xludf.DUMMYFUNCTION("""COMPUTED_VALUE"""),2)</f>
        <v>2</v>
      </c>
      <c r="B286" s="1">
        <f ca="1">IFERROR(__xludf.DUMMYFUNCTION("""COMPUTED_VALUE"""),4)</f>
        <v>4</v>
      </c>
    </row>
    <row r="287" spans="1:2" ht="13" hidden="1">
      <c r="A287" s="1">
        <f ca="1">IFERROR(__xludf.DUMMYFUNCTION("""COMPUTED_VALUE"""),4)</f>
        <v>4</v>
      </c>
      <c r="B287" s="1">
        <f ca="1">IFERROR(__xludf.DUMMYFUNCTION("""COMPUTED_VALUE"""),2)</f>
        <v>2</v>
      </c>
    </row>
    <row r="288" spans="1:2" ht="13" hidden="1">
      <c r="A288" s="1">
        <f ca="1">IFERROR(__xludf.DUMMYFUNCTION("""COMPUTED_VALUE"""),2)</f>
        <v>2</v>
      </c>
      <c r="B288" s="1">
        <f ca="1">IFERROR(__xludf.DUMMYFUNCTION("""COMPUTED_VALUE"""),3)</f>
        <v>3</v>
      </c>
    </row>
    <row r="289" spans="1:2" ht="13" hidden="1">
      <c r="A289" s="1">
        <f ca="1">IFERROR(__xludf.DUMMYFUNCTION("""COMPUTED_VALUE"""),3)</f>
        <v>3</v>
      </c>
      <c r="B289" s="1">
        <f ca="1">IFERROR(__xludf.DUMMYFUNCTION("""COMPUTED_VALUE"""),3)</f>
        <v>3</v>
      </c>
    </row>
    <row r="290" spans="1:2" ht="13" hidden="1">
      <c r="A290" s="1">
        <f ca="1">IFERROR(__xludf.DUMMYFUNCTION("""COMPUTED_VALUE"""),1)</f>
        <v>1</v>
      </c>
      <c r="B290" s="1">
        <f ca="1">IFERROR(__xludf.DUMMYFUNCTION("""COMPUTED_VALUE"""),3)</f>
        <v>3</v>
      </c>
    </row>
    <row r="291" spans="1:2" ht="13" hidden="1">
      <c r="A291" s="1">
        <f ca="1">IFERROR(__xludf.DUMMYFUNCTION("""COMPUTED_VALUE"""),4)</f>
        <v>4</v>
      </c>
      <c r="B291" s="1">
        <f ca="1">IFERROR(__xludf.DUMMYFUNCTION("""COMPUTED_VALUE"""),1)</f>
        <v>1</v>
      </c>
    </row>
    <row r="292" spans="1:2" ht="13" hidden="1">
      <c r="A292" s="1">
        <f ca="1">IFERROR(__xludf.DUMMYFUNCTION("""COMPUTED_VALUE"""),4)</f>
        <v>4</v>
      </c>
      <c r="B292" s="1">
        <f ca="1">IFERROR(__xludf.DUMMYFUNCTION("""COMPUTED_VALUE"""),3)</f>
        <v>3</v>
      </c>
    </row>
    <row r="293" spans="1:2" ht="13" hidden="1">
      <c r="A293" s="1">
        <f ca="1">IFERROR(__xludf.DUMMYFUNCTION("""COMPUTED_VALUE"""),3)</f>
        <v>3</v>
      </c>
      <c r="B293" s="1">
        <f ca="1">IFERROR(__xludf.DUMMYFUNCTION("""COMPUTED_VALUE"""),1)</f>
        <v>1</v>
      </c>
    </row>
    <row r="294" spans="1:2" ht="13" hidden="1">
      <c r="A294" s="1">
        <f ca="1">IFERROR(__xludf.DUMMYFUNCTION("""COMPUTED_VALUE"""),1)</f>
        <v>1</v>
      </c>
      <c r="B294" s="1">
        <f ca="1">IFERROR(__xludf.DUMMYFUNCTION("""COMPUTED_VALUE"""),3)</f>
        <v>3</v>
      </c>
    </row>
    <row r="295" spans="1:2" ht="13" hidden="1">
      <c r="A295" s="1">
        <f ca="1">IFERROR(__xludf.DUMMYFUNCTION("""COMPUTED_VALUE"""),1)</f>
        <v>1</v>
      </c>
      <c r="B295" s="1">
        <f ca="1">IFERROR(__xludf.DUMMYFUNCTION("""COMPUTED_VALUE"""),3)</f>
        <v>3</v>
      </c>
    </row>
    <row r="296" spans="1:2" ht="13" hidden="1">
      <c r="A296" s="1">
        <f ca="1">IFERROR(__xludf.DUMMYFUNCTION("""COMPUTED_VALUE"""),1)</f>
        <v>1</v>
      </c>
      <c r="B296" s="1">
        <f ca="1">IFERROR(__xludf.DUMMYFUNCTION("""COMPUTED_VALUE"""),3)</f>
        <v>3</v>
      </c>
    </row>
    <row r="297" spans="1:2" ht="13" hidden="1">
      <c r="A297" s="1">
        <f ca="1">IFERROR(__xludf.DUMMYFUNCTION("""COMPUTED_VALUE"""),3)</f>
        <v>3</v>
      </c>
      <c r="B297" s="1">
        <f ca="1">IFERROR(__xludf.DUMMYFUNCTION("""COMPUTED_VALUE"""),2)</f>
        <v>2</v>
      </c>
    </row>
    <row r="298" spans="1:2" ht="13" hidden="1">
      <c r="A298" s="1">
        <f ca="1">IFERROR(__xludf.DUMMYFUNCTION("""COMPUTED_VALUE"""),2)</f>
        <v>2</v>
      </c>
      <c r="B298" s="1">
        <f ca="1">IFERROR(__xludf.DUMMYFUNCTION("""COMPUTED_VALUE"""),4)</f>
        <v>4</v>
      </c>
    </row>
    <row r="299" spans="1:2" ht="13" hidden="1">
      <c r="A299" s="1">
        <f ca="1">IFERROR(__xludf.DUMMYFUNCTION("""COMPUTED_VALUE"""),4)</f>
        <v>4</v>
      </c>
      <c r="B299" s="1">
        <f ca="1">IFERROR(__xludf.DUMMYFUNCTION("""COMPUTED_VALUE"""),2)</f>
        <v>2</v>
      </c>
    </row>
    <row r="300" spans="1:2" ht="13" hidden="1">
      <c r="A300" s="1">
        <f ca="1">IFERROR(__xludf.DUMMYFUNCTION("""COMPUTED_VALUE"""),3)</f>
        <v>3</v>
      </c>
      <c r="B300" s="1">
        <f ca="1">IFERROR(__xludf.DUMMYFUNCTION("""COMPUTED_VALUE"""),2)</f>
        <v>2</v>
      </c>
    </row>
    <row r="301" spans="1:2" ht="13" hidden="1">
      <c r="A301" s="1">
        <f ca="1">IFERROR(__xludf.DUMMYFUNCTION("""COMPUTED_VALUE"""),4)</f>
        <v>4</v>
      </c>
      <c r="B301" s="1">
        <f ca="1">IFERROR(__xludf.DUMMYFUNCTION("""COMPUTED_VALUE"""),2)</f>
        <v>2</v>
      </c>
    </row>
    <row r="302" spans="1:2" ht="13" hidden="1">
      <c r="A302" s="1">
        <f ca="1">IFERROR(__xludf.DUMMYFUNCTION("""COMPUTED_VALUE"""),1)</f>
        <v>1</v>
      </c>
      <c r="B302" s="1">
        <f ca="1">IFERROR(__xludf.DUMMYFUNCTION("""COMPUTED_VALUE"""),2)</f>
        <v>2</v>
      </c>
    </row>
    <row r="303" spans="1:2" ht="13" hidden="1">
      <c r="A303" s="1">
        <f ca="1">IFERROR(__xludf.DUMMYFUNCTION("""COMPUTED_VALUE"""),4)</f>
        <v>4</v>
      </c>
      <c r="B303" s="1">
        <f ca="1">IFERROR(__xludf.DUMMYFUNCTION("""COMPUTED_VALUE"""),1)</f>
        <v>1</v>
      </c>
    </row>
    <row r="304" spans="1:2" ht="13" hidden="1">
      <c r="A304" s="1">
        <f ca="1">IFERROR(__xludf.DUMMYFUNCTION("""COMPUTED_VALUE"""),4)</f>
        <v>4</v>
      </c>
      <c r="B304" s="1">
        <f ca="1">IFERROR(__xludf.DUMMYFUNCTION("""COMPUTED_VALUE"""),4)</f>
        <v>4</v>
      </c>
    </row>
    <row r="305" spans="1:2" ht="13" hidden="1">
      <c r="A305" s="1">
        <f ca="1">IFERROR(__xludf.DUMMYFUNCTION("""COMPUTED_VALUE"""),2)</f>
        <v>2</v>
      </c>
      <c r="B305" s="1">
        <f ca="1">IFERROR(__xludf.DUMMYFUNCTION("""COMPUTED_VALUE"""),3)</f>
        <v>3</v>
      </c>
    </row>
    <row r="306" spans="1:2" ht="13" hidden="1">
      <c r="A306" s="1">
        <f ca="1">IFERROR(__xludf.DUMMYFUNCTION("""COMPUTED_VALUE"""),4)</f>
        <v>4</v>
      </c>
      <c r="B306" s="1">
        <f ca="1">IFERROR(__xludf.DUMMYFUNCTION("""COMPUTED_VALUE"""),4)</f>
        <v>4</v>
      </c>
    </row>
    <row r="307" spans="1:2" ht="13" hidden="1">
      <c r="A307" s="1" t="str">
        <f ca="1">IFERROR(__xludf.DUMMYFUNCTION("""COMPUTED_VALUE"""),"")</f>
        <v/>
      </c>
      <c r="B307" s="1">
        <f ca="1">IFERROR(__xludf.DUMMYFUNCTION("""COMPUTED_VALUE"""),3)</f>
        <v>3</v>
      </c>
    </row>
    <row r="308" spans="1:2" ht="13" hidden="1">
      <c r="A308" s="1" t="str">
        <f ca="1">IFERROR(__xludf.DUMMYFUNCTION("""COMPUTED_VALUE"""),"")</f>
        <v/>
      </c>
      <c r="B308" s="1">
        <f ca="1">IFERROR(__xludf.DUMMYFUNCTION("""COMPUTED_VALUE"""),3)</f>
        <v>3</v>
      </c>
    </row>
    <row r="309" spans="1:2" ht="13" hidden="1">
      <c r="A309" s="1">
        <f ca="1">IFERROR(__xludf.DUMMYFUNCTION("""COMPUTED_VALUE"""),1)</f>
        <v>1</v>
      </c>
      <c r="B309" s="1">
        <f ca="1">IFERROR(__xludf.DUMMYFUNCTION("""COMPUTED_VALUE"""),2)</f>
        <v>2</v>
      </c>
    </row>
    <row r="310" spans="1:2" ht="13" hidden="1">
      <c r="A310" s="1">
        <f ca="1">IFERROR(__xludf.DUMMYFUNCTION("""COMPUTED_VALUE"""),4)</f>
        <v>4</v>
      </c>
      <c r="B310" s="1">
        <f ca="1">IFERROR(__xludf.DUMMYFUNCTION("""COMPUTED_VALUE"""),1)</f>
        <v>1</v>
      </c>
    </row>
    <row r="311" spans="1:2" ht="13" hidden="1">
      <c r="A311" s="1">
        <f ca="1">IFERROR(__xludf.DUMMYFUNCTION("""COMPUTED_VALUE"""),4)</f>
        <v>4</v>
      </c>
      <c r="B311" s="1">
        <f ca="1">IFERROR(__xludf.DUMMYFUNCTION("""COMPUTED_VALUE"""),3)</f>
        <v>3</v>
      </c>
    </row>
    <row r="312" spans="1:2" ht="13" hidden="1">
      <c r="A312" s="1">
        <f ca="1">IFERROR(__xludf.DUMMYFUNCTION("""COMPUTED_VALUE"""),3)</f>
        <v>3</v>
      </c>
      <c r="B312" s="1">
        <f ca="1">IFERROR(__xludf.DUMMYFUNCTION("""COMPUTED_VALUE"""),1)</f>
        <v>1</v>
      </c>
    </row>
    <row r="313" spans="1:2" ht="13" hidden="1">
      <c r="A313" s="1" t="str">
        <f ca="1">IFERROR(__xludf.DUMMYFUNCTION("""COMPUTED_VALUE"""),"")</f>
        <v/>
      </c>
      <c r="B313" s="1">
        <f ca="1">IFERROR(__xludf.DUMMYFUNCTION("""COMPUTED_VALUE"""),2)</f>
        <v>2</v>
      </c>
    </row>
    <row r="314" spans="1:2" ht="13" hidden="1">
      <c r="A314" s="1">
        <f ca="1">IFERROR(__xludf.DUMMYFUNCTION("""COMPUTED_VALUE"""),2)</f>
        <v>2</v>
      </c>
      <c r="B314" s="1">
        <f ca="1">IFERROR(__xludf.DUMMYFUNCTION("""COMPUTED_VALUE"""),3)</f>
        <v>3</v>
      </c>
    </row>
    <row r="315" spans="1:2" ht="13" hidden="1">
      <c r="A315" s="1">
        <f ca="1">IFERROR(__xludf.DUMMYFUNCTION("""COMPUTED_VALUE"""),2)</f>
        <v>2</v>
      </c>
      <c r="B315" s="1">
        <f ca="1">IFERROR(__xludf.DUMMYFUNCTION("""COMPUTED_VALUE"""),3)</f>
        <v>3</v>
      </c>
    </row>
    <row r="316" spans="1:2" ht="13" hidden="1">
      <c r="A316" s="1">
        <f ca="1">IFERROR(__xludf.DUMMYFUNCTION("""COMPUTED_VALUE"""),3)</f>
        <v>3</v>
      </c>
      <c r="B316" s="1">
        <f ca="1">IFERROR(__xludf.DUMMYFUNCTION("""COMPUTED_VALUE"""),2)</f>
        <v>2</v>
      </c>
    </row>
    <row r="317" spans="1:2" ht="13" hidden="1">
      <c r="A317" s="1">
        <f ca="1">IFERROR(__xludf.DUMMYFUNCTION("""COMPUTED_VALUE"""),4)</f>
        <v>4</v>
      </c>
      <c r="B317" s="1">
        <f ca="1">IFERROR(__xludf.DUMMYFUNCTION("""COMPUTED_VALUE"""),2)</f>
        <v>2</v>
      </c>
    </row>
    <row r="318" spans="1:2" ht="13" hidden="1">
      <c r="A318" s="1">
        <f ca="1">IFERROR(__xludf.DUMMYFUNCTION("""COMPUTED_VALUE"""),2)</f>
        <v>2</v>
      </c>
      <c r="B318" s="1">
        <f ca="1">IFERROR(__xludf.DUMMYFUNCTION("""COMPUTED_VALUE"""),3)</f>
        <v>3</v>
      </c>
    </row>
    <row r="319" spans="1:2" ht="13" hidden="1">
      <c r="A319" s="1">
        <f ca="1">IFERROR(__xludf.DUMMYFUNCTION("""COMPUTED_VALUE"""),3)</f>
        <v>3</v>
      </c>
      <c r="B319" s="1">
        <f ca="1">IFERROR(__xludf.DUMMYFUNCTION("""COMPUTED_VALUE"""),2)</f>
        <v>2</v>
      </c>
    </row>
    <row r="320" spans="1:2" ht="13" hidden="1">
      <c r="A320" s="1">
        <f ca="1">IFERROR(__xludf.DUMMYFUNCTION("""COMPUTED_VALUE"""),3)</f>
        <v>3</v>
      </c>
      <c r="B320" s="1">
        <f ca="1">IFERROR(__xludf.DUMMYFUNCTION("""COMPUTED_VALUE"""),2)</f>
        <v>2</v>
      </c>
    </row>
    <row r="321" spans="1:11" ht="13" hidden="1">
      <c r="A321" s="1">
        <f ca="1">IFERROR(__xludf.DUMMYFUNCTION("""COMPUTED_VALUE"""),1)</f>
        <v>1</v>
      </c>
      <c r="B321" s="1">
        <f ca="1">IFERROR(__xludf.DUMMYFUNCTION("""COMPUTED_VALUE"""),2)</f>
        <v>2</v>
      </c>
    </row>
    <row r="322" spans="1:11" ht="13" hidden="1">
      <c r="A322" s="1">
        <f ca="1">IFERROR(__xludf.DUMMYFUNCTION("""COMPUTED_VALUE"""),2)</f>
        <v>2</v>
      </c>
      <c r="B322" s="1">
        <f ca="1">IFERROR(__xludf.DUMMYFUNCTION("""COMPUTED_VALUE"""),3)</f>
        <v>3</v>
      </c>
    </row>
    <row r="323" spans="1:11" ht="13" hidden="1">
      <c r="A323" s="1" t="str">
        <f ca="1">IFERROR(__xludf.DUMMYFUNCTION("""COMPUTED_VALUE"""),"")</f>
        <v/>
      </c>
      <c r="B323" s="1">
        <f ca="1">IFERROR(__xludf.DUMMYFUNCTION("""COMPUTED_VALUE"""),5)</f>
        <v>5</v>
      </c>
    </row>
    <row r="324" spans="1:11" ht="13" hidden="1">
      <c r="A324" s="1">
        <f ca="1">IFERROR(__xludf.DUMMYFUNCTION("""COMPUTED_VALUE"""),2)</f>
        <v>2</v>
      </c>
      <c r="B324" s="1">
        <f ca="1">IFERROR(__xludf.DUMMYFUNCTION("""COMPUTED_VALUE"""),3)</f>
        <v>3</v>
      </c>
    </row>
    <row r="325" spans="1:11" ht="13" hidden="1">
      <c r="A325" s="1" t="str">
        <f ca="1">IFERROR(__xludf.DUMMYFUNCTION("""COMPUTED_VALUE"""),"")</f>
        <v/>
      </c>
      <c r="B325" s="1">
        <f ca="1">IFERROR(__xludf.DUMMYFUNCTION("""COMPUTED_VALUE"""),2)</f>
        <v>2</v>
      </c>
    </row>
    <row r="326" spans="1:11" ht="13" hidden="1">
      <c r="A326" s="1">
        <f ca="1">IFERROR(__xludf.DUMMYFUNCTION("""COMPUTED_VALUE"""),1)</f>
        <v>1</v>
      </c>
      <c r="B326" s="1">
        <f ca="1">IFERROR(__xludf.DUMMYFUNCTION("""COMPUTED_VALUE"""),3)</f>
        <v>3</v>
      </c>
    </row>
    <row r="327" spans="1:11" ht="13">
      <c r="A327" s="1">
        <f ca="1">IFERROR(__xludf.DUMMYFUNCTION("""COMPUTED_VALUE"""),4)</f>
        <v>4</v>
      </c>
      <c r="B327" s="1">
        <f ca="1">IFERROR(__xludf.DUMMYFUNCTION("""COMPUTED_VALUE"""),3)</f>
        <v>3</v>
      </c>
    </row>
    <row r="328" spans="1:11" ht="13">
      <c r="A328" s="1">
        <f t="shared" ref="A328:B328" ca="1" si="0">COUNT(A4:A327)</f>
        <v>300</v>
      </c>
      <c r="B328" s="1">
        <f t="shared" ca="1" si="0"/>
        <v>322</v>
      </c>
    </row>
    <row r="330" spans="1:11" ht="13">
      <c r="A330" s="14"/>
      <c r="B330" s="15" t="s">
        <v>57</v>
      </c>
      <c r="C330" s="15" t="s">
        <v>136</v>
      </c>
      <c r="D330" s="15" t="s">
        <v>59</v>
      </c>
      <c r="E330" s="15" t="s">
        <v>243</v>
      </c>
      <c r="J330" s="14"/>
      <c r="K330" s="14"/>
    </row>
    <row r="331" spans="1:11" ht="15">
      <c r="A331" s="7" t="s">
        <v>105</v>
      </c>
      <c r="B331" s="10">
        <f ca="1">COUNTIFS(A4:A327,"1",B4:B327,"1")</f>
        <v>3</v>
      </c>
      <c r="C331" s="10">
        <f ca="1">COUNTIFS(A4:A327,"2",B4:B327,"1")</f>
        <v>10</v>
      </c>
      <c r="D331" s="10">
        <f ca="1">COUNTIFS(A4:A327,"3",B4:B327,"1")</f>
        <v>8</v>
      </c>
      <c r="E331" s="10">
        <f ca="1">COUNTIFS(A4:A327,"4",B4:B327,"1")</f>
        <v>12</v>
      </c>
      <c r="F331" s="1">
        <f t="shared" ref="F331:F335" ca="1" si="1">SUM(B331:E331)</f>
        <v>33</v>
      </c>
      <c r="K331" s="10"/>
    </row>
    <row r="332" spans="1:11" ht="15">
      <c r="A332" s="7" t="s">
        <v>63</v>
      </c>
      <c r="B332" s="10">
        <f ca="1">COUNTIFS(A4:A327,"1",B4:B327,"2")</f>
        <v>20</v>
      </c>
      <c r="C332" s="10">
        <f ca="1">COUNTIFS(A4:A327,"2",B4:B327,"2")</f>
        <v>37</v>
      </c>
      <c r="D332" s="10">
        <f ca="1">COUNTIFS(A4:A327,"3",B4:B327,"2")</f>
        <v>27</v>
      </c>
      <c r="E332" s="10">
        <f ca="1">COUNTIFS(A4:A327,"4",B4:B327,"2")</f>
        <v>28</v>
      </c>
      <c r="F332" s="1">
        <f t="shared" ca="1" si="1"/>
        <v>112</v>
      </c>
      <c r="K332" s="10"/>
    </row>
    <row r="333" spans="1:11" ht="15">
      <c r="A333" s="7" t="s">
        <v>61</v>
      </c>
      <c r="B333" s="10">
        <f ca="1">COUNTIFS(A4:A327,"1",B4:B327,"3")</f>
        <v>24</v>
      </c>
      <c r="C333" s="10">
        <f ca="1">COUNTIFS(A4:A327,"2",B4:B327,"3")</f>
        <v>38</v>
      </c>
      <c r="D333" s="10">
        <f ca="1">COUNTIFS(A4:A327,"3",B4:B327,"3")</f>
        <v>27</v>
      </c>
      <c r="E333" s="10">
        <f ca="1">COUNTIFS(A4:A327,"4",B4:B327,"3")</f>
        <v>26</v>
      </c>
      <c r="F333" s="1">
        <f t="shared" ca="1" si="1"/>
        <v>115</v>
      </c>
      <c r="K333" s="10"/>
    </row>
    <row r="334" spans="1:11" ht="15">
      <c r="A334" s="7" t="s">
        <v>92</v>
      </c>
      <c r="B334" s="10">
        <f ca="1">COUNTIFS(A4:A327,"1",B4:B327,"4")</f>
        <v>8</v>
      </c>
      <c r="C334" s="10">
        <f ca="1">COUNTIFS(A4:A327,"2",B4:B327,"4")</f>
        <v>7</v>
      </c>
      <c r="D334" s="10">
        <f ca="1">COUNTIFS(A4:A327,"3",B4:B327,"4")</f>
        <v>10</v>
      </c>
      <c r="E334" s="10">
        <f ca="1">COUNTIFS(A4:A327,"4",B4:B327,"4")</f>
        <v>8</v>
      </c>
      <c r="F334" s="1">
        <f t="shared" ca="1" si="1"/>
        <v>33</v>
      </c>
      <c r="K334" s="10"/>
    </row>
    <row r="335" spans="1:11" ht="15">
      <c r="A335" s="7" t="s">
        <v>93</v>
      </c>
      <c r="B335" s="10">
        <f ca="1">COUNTIFS(A4:A327,"1",B4:B327,"5")</f>
        <v>1</v>
      </c>
      <c r="C335" s="10">
        <f ca="1">COUNTIFS(A4:A327,"2",B4:B327,"5")</f>
        <v>2</v>
      </c>
      <c r="D335" s="10">
        <f ca="1">COUNTIFS(A4:A327,"3",B4:B327,"5")</f>
        <v>2</v>
      </c>
      <c r="E335" s="10">
        <f ca="1">COUNTIFS(A4:A327,"4",B4:B327,"5")</f>
        <v>0</v>
      </c>
      <c r="F335" s="1">
        <f t="shared" ca="1" si="1"/>
        <v>5</v>
      </c>
      <c r="K335" s="10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FF00"/>
    <outlinePr summaryBelow="0" summaryRight="0"/>
  </sheetPr>
  <dimension ref="A1:K335"/>
  <sheetViews>
    <sheetView workbookViewId="0"/>
  </sheetViews>
  <sheetFormatPr baseColWidth="10" defaultColWidth="14.5" defaultRowHeight="15.75" customHeight="1"/>
  <sheetData>
    <row r="1" spans="1:2" ht="14">
      <c r="A1" s="9" t="s">
        <v>323</v>
      </c>
    </row>
    <row r="2" spans="1:2" ht="15">
      <c r="A2" s="10"/>
    </row>
    <row r="3" spans="1:2" ht="13">
      <c r="A3" s="7" t="s">
        <v>197</v>
      </c>
    </row>
    <row r="4" spans="1:2" ht="15">
      <c r="A4" s="10">
        <f ca="1">IFERROR(__xludf.DUMMYFUNCTION("query('Converted Data'!BG4:BG327,""select*"")"),3)</f>
        <v>3</v>
      </c>
      <c r="B4" s="10">
        <f ca="1">IFERROR(__xludf.DUMMYFUNCTION("query('Converted Data'!BK4:BK327,""select*"")"),5)</f>
        <v>5</v>
      </c>
    </row>
    <row r="5" spans="1:2" ht="13">
      <c r="A5" s="1">
        <f ca="1">IFERROR(__xludf.DUMMYFUNCTION("""COMPUTED_VALUE"""),1)</f>
        <v>1</v>
      </c>
      <c r="B5" s="1">
        <f ca="1">IFERROR(__xludf.DUMMYFUNCTION("""COMPUTED_VALUE"""),3)</f>
        <v>3</v>
      </c>
    </row>
    <row r="6" spans="1:2" ht="13">
      <c r="A6" s="1" t="str">
        <f ca="1">IFERROR(__xludf.DUMMYFUNCTION("""COMPUTED_VALUE"""),"")</f>
        <v/>
      </c>
      <c r="B6" s="1">
        <f ca="1">IFERROR(__xludf.DUMMYFUNCTION("""COMPUTED_VALUE"""),2)</f>
        <v>2</v>
      </c>
    </row>
    <row r="7" spans="1:2" ht="13">
      <c r="A7" s="1">
        <f ca="1">IFERROR(__xludf.DUMMYFUNCTION("""COMPUTED_VALUE"""),3)</f>
        <v>3</v>
      </c>
      <c r="B7" s="1">
        <f ca="1">IFERROR(__xludf.DUMMYFUNCTION("""COMPUTED_VALUE"""),5)</f>
        <v>5</v>
      </c>
    </row>
    <row r="8" spans="1:2" ht="13">
      <c r="A8" s="1">
        <f ca="1">IFERROR(__xludf.DUMMYFUNCTION("""COMPUTED_VALUE"""),2)</f>
        <v>2</v>
      </c>
      <c r="B8" s="1">
        <f ca="1">IFERROR(__xludf.DUMMYFUNCTION("""COMPUTED_VALUE"""),2)</f>
        <v>2</v>
      </c>
    </row>
    <row r="9" spans="1:2" ht="13">
      <c r="A9" s="1">
        <f ca="1">IFERROR(__xludf.DUMMYFUNCTION("""COMPUTED_VALUE"""),3)</f>
        <v>3</v>
      </c>
      <c r="B9" s="1">
        <f ca="1">IFERROR(__xludf.DUMMYFUNCTION("""COMPUTED_VALUE"""),5)</f>
        <v>5</v>
      </c>
    </row>
    <row r="10" spans="1:2" ht="13" hidden="1">
      <c r="A10" s="1" t="str">
        <f ca="1">IFERROR(__xludf.DUMMYFUNCTION("""COMPUTED_VALUE"""),"")</f>
        <v/>
      </c>
      <c r="B10" s="1">
        <f ca="1">IFERROR(__xludf.DUMMYFUNCTION("""COMPUTED_VALUE"""),2)</f>
        <v>2</v>
      </c>
    </row>
    <row r="11" spans="1:2" ht="13" hidden="1">
      <c r="A11" s="1">
        <f ca="1">IFERROR(__xludf.DUMMYFUNCTION("""COMPUTED_VALUE"""),4)</f>
        <v>4</v>
      </c>
      <c r="B11" s="1">
        <f ca="1">IFERROR(__xludf.DUMMYFUNCTION("""COMPUTED_VALUE"""),4)</f>
        <v>4</v>
      </c>
    </row>
    <row r="12" spans="1:2" ht="13" hidden="1">
      <c r="A12" s="1">
        <f ca="1">IFERROR(__xludf.DUMMYFUNCTION("""COMPUTED_VALUE"""),4)</f>
        <v>4</v>
      </c>
      <c r="B12" s="1">
        <f ca="1">IFERROR(__xludf.DUMMYFUNCTION("""COMPUTED_VALUE"""),4)</f>
        <v>4</v>
      </c>
    </row>
    <row r="13" spans="1:2" ht="13" hidden="1">
      <c r="A13" s="1">
        <f ca="1">IFERROR(__xludf.DUMMYFUNCTION("""COMPUTED_VALUE"""),2)</f>
        <v>2</v>
      </c>
      <c r="B13" s="1">
        <f ca="1">IFERROR(__xludf.DUMMYFUNCTION("""COMPUTED_VALUE"""),2)</f>
        <v>2</v>
      </c>
    </row>
    <row r="14" spans="1:2" ht="13" hidden="1">
      <c r="A14" s="1" t="str">
        <f ca="1">IFERROR(__xludf.DUMMYFUNCTION("""COMPUTED_VALUE"""),"")</f>
        <v/>
      </c>
      <c r="B14" s="1">
        <f ca="1">IFERROR(__xludf.DUMMYFUNCTION("""COMPUTED_VALUE"""),3)</f>
        <v>3</v>
      </c>
    </row>
    <row r="15" spans="1:2" ht="13" hidden="1">
      <c r="A15" s="1">
        <f ca="1">IFERROR(__xludf.DUMMYFUNCTION("""COMPUTED_VALUE"""),2)</f>
        <v>2</v>
      </c>
      <c r="B15" s="1">
        <f ca="1">IFERROR(__xludf.DUMMYFUNCTION("""COMPUTED_VALUE"""),1)</f>
        <v>1</v>
      </c>
    </row>
    <row r="16" spans="1:2" ht="13" hidden="1">
      <c r="A16" s="1">
        <f ca="1">IFERROR(__xludf.DUMMYFUNCTION("""COMPUTED_VALUE"""),3)</f>
        <v>3</v>
      </c>
      <c r="B16" s="1">
        <f ca="1">IFERROR(__xludf.DUMMYFUNCTION("""COMPUTED_VALUE"""),2)</f>
        <v>2</v>
      </c>
    </row>
    <row r="17" spans="1:2" ht="13" hidden="1">
      <c r="A17" s="1">
        <f ca="1">IFERROR(__xludf.DUMMYFUNCTION("""COMPUTED_VALUE"""),3)</f>
        <v>3</v>
      </c>
      <c r="B17" s="1">
        <f ca="1">IFERROR(__xludf.DUMMYFUNCTION("""COMPUTED_VALUE"""),4)</f>
        <v>4</v>
      </c>
    </row>
    <row r="18" spans="1:2" ht="13" hidden="1">
      <c r="A18" s="1">
        <f ca="1">IFERROR(__xludf.DUMMYFUNCTION("""COMPUTED_VALUE"""),2)</f>
        <v>2</v>
      </c>
      <c r="B18" s="1">
        <f ca="1">IFERROR(__xludf.DUMMYFUNCTION("""COMPUTED_VALUE"""),2)</f>
        <v>2</v>
      </c>
    </row>
    <row r="19" spans="1:2" ht="13" hidden="1">
      <c r="A19" s="1">
        <f ca="1">IFERROR(__xludf.DUMMYFUNCTION("""COMPUTED_VALUE"""),2)</f>
        <v>2</v>
      </c>
      <c r="B19" s="1">
        <f ca="1">IFERROR(__xludf.DUMMYFUNCTION("""COMPUTED_VALUE"""),3)</f>
        <v>3</v>
      </c>
    </row>
    <row r="20" spans="1:2" ht="13" hidden="1">
      <c r="A20" s="1">
        <f ca="1">IFERROR(__xludf.DUMMYFUNCTION("""COMPUTED_VALUE"""),4)</f>
        <v>4</v>
      </c>
      <c r="B20" s="1">
        <f ca="1">IFERROR(__xludf.DUMMYFUNCTION("""COMPUTED_VALUE"""),4)</f>
        <v>4</v>
      </c>
    </row>
    <row r="21" spans="1:2" ht="13" hidden="1">
      <c r="A21" s="1">
        <f ca="1">IFERROR(__xludf.DUMMYFUNCTION("""COMPUTED_VALUE"""),2)</f>
        <v>2</v>
      </c>
      <c r="B21" s="1">
        <f ca="1">IFERROR(__xludf.DUMMYFUNCTION("""COMPUTED_VALUE"""),1)</f>
        <v>1</v>
      </c>
    </row>
    <row r="22" spans="1:2" ht="13" hidden="1">
      <c r="A22" s="1">
        <f ca="1">IFERROR(__xludf.DUMMYFUNCTION("""COMPUTED_VALUE"""),1)</f>
        <v>1</v>
      </c>
      <c r="B22" s="1">
        <f ca="1">IFERROR(__xludf.DUMMYFUNCTION("""COMPUTED_VALUE"""),2)</f>
        <v>2</v>
      </c>
    </row>
    <row r="23" spans="1:2" ht="13" hidden="1">
      <c r="A23" s="1">
        <f ca="1">IFERROR(__xludf.DUMMYFUNCTION("""COMPUTED_VALUE"""),2)</f>
        <v>2</v>
      </c>
      <c r="B23" s="1">
        <f ca="1">IFERROR(__xludf.DUMMYFUNCTION("""COMPUTED_VALUE"""),4)</f>
        <v>4</v>
      </c>
    </row>
    <row r="24" spans="1:2" ht="13" hidden="1">
      <c r="A24" s="1" t="str">
        <f ca="1">IFERROR(__xludf.DUMMYFUNCTION("""COMPUTED_VALUE"""),"")</f>
        <v/>
      </c>
      <c r="B24" s="1">
        <f ca="1">IFERROR(__xludf.DUMMYFUNCTION("""COMPUTED_VALUE"""),2)</f>
        <v>2</v>
      </c>
    </row>
    <row r="25" spans="1:2" ht="13" hidden="1">
      <c r="A25" s="1">
        <f ca="1">IFERROR(__xludf.DUMMYFUNCTION("""COMPUTED_VALUE"""),2)</f>
        <v>2</v>
      </c>
      <c r="B25" s="1">
        <f ca="1">IFERROR(__xludf.DUMMYFUNCTION("""COMPUTED_VALUE"""),2)</f>
        <v>2</v>
      </c>
    </row>
    <row r="26" spans="1:2" ht="13" hidden="1">
      <c r="A26" s="1">
        <f ca="1">IFERROR(__xludf.DUMMYFUNCTION("""COMPUTED_VALUE"""),1)</f>
        <v>1</v>
      </c>
      <c r="B26" s="1">
        <f ca="1">IFERROR(__xludf.DUMMYFUNCTION("""COMPUTED_VALUE"""),3)</f>
        <v>3</v>
      </c>
    </row>
    <row r="27" spans="1:2" ht="13" hidden="1">
      <c r="A27" s="1" t="str">
        <f ca="1">IFERROR(__xludf.DUMMYFUNCTION("""COMPUTED_VALUE"""),"")</f>
        <v/>
      </c>
      <c r="B27" s="1">
        <f ca="1">IFERROR(__xludf.DUMMYFUNCTION("""COMPUTED_VALUE"""),1)</f>
        <v>1</v>
      </c>
    </row>
    <row r="28" spans="1:2" ht="13" hidden="1">
      <c r="A28" s="1">
        <f ca="1">IFERROR(__xludf.DUMMYFUNCTION("""COMPUTED_VALUE"""),1)</f>
        <v>1</v>
      </c>
      <c r="B28" s="1">
        <f ca="1">IFERROR(__xludf.DUMMYFUNCTION("""COMPUTED_VALUE"""),3)</f>
        <v>3</v>
      </c>
    </row>
    <row r="29" spans="1:2" ht="13" hidden="1">
      <c r="A29" s="1">
        <f ca="1">IFERROR(__xludf.DUMMYFUNCTION("""COMPUTED_VALUE"""),3)</f>
        <v>3</v>
      </c>
      <c r="B29" s="1">
        <f ca="1">IFERROR(__xludf.DUMMYFUNCTION("""COMPUTED_VALUE"""),3)</f>
        <v>3</v>
      </c>
    </row>
    <row r="30" spans="1:2" ht="13" hidden="1">
      <c r="A30" s="1">
        <f ca="1">IFERROR(__xludf.DUMMYFUNCTION("""COMPUTED_VALUE"""),3)</f>
        <v>3</v>
      </c>
      <c r="B30" s="1">
        <f ca="1">IFERROR(__xludf.DUMMYFUNCTION("""COMPUTED_VALUE"""),3)</f>
        <v>3</v>
      </c>
    </row>
    <row r="31" spans="1:2" ht="13" hidden="1">
      <c r="A31" s="1">
        <f ca="1">IFERROR(__xludf.DUMMYFUNCTION("""COMPUTED_VALUE"""),1)</f>
        <v>1</v>
      </c>
      <c r="B31" s="1">
        <f ca="1">IFERROR(__xludf.DUMMYFUNCTION("""COMPUTED_VALUE"""),2)</f>
        <v>2</v>
      </c>
    </row>
    <row r="32" spans="1:2" ht="13" hidden="1">
      <c r="A32" s="1">
        <f ca="1">IFERROR(__xludf.DUMMYFUNCTION("""COMPUTED_VALUE"""),2)</f>
        <v>2</v>
      </c>
      <c r="B32" s="1">
        <f ca="1">IFERROR(__xludf.DUMMYFUNCTION("""COMPUTED_VALUE"""),1)</f>
        <v>1</v>
      </c>
    </row>
    <row r="33" spans="1:2" ht="13" hidden="1">
      <c r="A33" s="1">
        <f ca="1">IFERROR(__xludf.DUMMYFUNCTION("""COMPUTED_VALUE"""),1)</f>
        <v>1</v>
      </c>
      <c r="B33" s="1">
        <f ca="1">IFERROR(__xludf.DUMMYFUNCTION("""COMPUTED_VALUE"""),5)</f>
        <v>5</v>
      </c>
    </row>
    <row r="34" spans="1:2" ht="13" hidden="1">
      <c r="A34" s="1">
        <f ca="1">IFERROR(__xludf.DUMMYFUNCTION("""COMPUTED_VALUE"""),3)</f>
        <v>3</v>
      </c>
      <c r="B34" s="1">
        <f ca="1">IFERROR(__xludf.DUMMYFUNCTION("""COMPUTED_VALUE"""),1)</f>
        <v>1</v>
      </c>
    </row>
    <row r="35" spans="1:2" ht="13" hidden="1">
      <c r="A35" s="1">
        <f ca="1">IFERROR(__xludf.DUMMYFUNCTION("""COMPUTED_VALUE"""),4)</f>
        <v>4</v>
      </c>
      <c r="B35" s="1">
        <f ca="1">IFERROR(__xludf.DUMMYFUNCTION("""COMPUTED_VALUE"""),2)</f>
        <v>2</v>
      </c>
    </row>
    <row r="36" spans="1:2" ht="13" hidden="1">
      <c r="A36" s="1">
        <f ca="1">IFERROR(__xludf.DUMMYFUNCTION("""COMPUTED_VALUE"""),1)</f>
        <v>1</v>
      </c>
      <c r="B36" s="1">
        <f ca="1">IFERROR(__xludf.DUMMYFUNCTION("""COMPUTED_VALUE"""),2)</f>
        <v>2</v>
      </c>
    </row>
    <row r="37" spans="1:2" ht="13" hidden="1">
      <c r="A37" s="1">
        <f ca="1">IFERROR(__xludf.DUMMYFUNCTION("""COMPUTED_VALUE"""),2)</f>
        <v>2</v>
      </c>
      <c r="B37" s="1">
        <f ca="1">IFERROR(__xludf.DUMMYFUNCTION("""COMPUTED_VALUE"""),2)</f>
        <v>2</v>
      </c>
    </row>
    <row r="38" spans="1:2" ht="13" hidden="1">
      <c r="A38" s="1">
        <f ca="1">IFERROR(__xludf.DUMMYFUNCTION("""COMPUTED_VALUE"""),4)</f>
        <v>4</v>
      </c>
      <c r="B38" s="1">
        <f ca="1">IFERROR(__xludf.DUMMYFUNCTION("""COMPUTED_VALUE"""),2)</f>
        <v>2</v>
      </c>
    </row>
    <row r="39" spans="1:2" ht="13" hidden="1">
      <c r="A39" s="1">
        <f ca="1">IFERROR(__xludf.DUMMYFUNCTION("""COMPUTED_VALUE"""),3)</f>
        <v>3</v>
      </c>
      <c r="B39" s="1">
        <f ca="1">IFERROR(__xludf.DUMMYFUNCTION("""COMPUTED_VALUE"""),4)</f>
        <v>4</v>
      </c>
    </row>
    <row r="40" spans="1:2" ht="13" hidden="1">
      <c r="A40" s="1" t="str">
        <f ca="1">IFERROR(__xludf.DUMMYFUNCTION("""COMPUTED_VALUE"""),"")</f>
        <v/>
      </c>
      <c r="B40" s="1">
        <f ca="1">IFERROR(__xludf.DUMMYFUNCTION("""COMPUTED_VALUE"""),2)</f>
        <v>2</v>
      </c>
    </row>
    <row r="41" spans="1:2" ht="13" hidden="1">
      <c r="A41" s="1">
        <f ca="1">IFERROR(__xludf.DUMMYFUNCTION("""COMPUTED_VALUE"""),1)</f>
        <v>1</v>
      </c>
      <c r="B41" s="1">
        <f ca="1">IFERROR(__xludf.DUMMYFUNCTION("""COMPUTED_VALUE"""),2)</f>
        <v>2</v>
      </c>
    </row>
    <row r="42" spans="1:2" ht="13" hidden="1">
      <c r="A42" s="1">
        <f ca="1">IFERROR(__xludf.DUMMYFUNCTION("""COMPUTED_VALUE"""),2)</f>
        <v>2</v>
      </c>
      <c r="B42" s="1">
        <f ca="1">IFERROR(__xludf.DUMMYFUNCTION("""COMPUTED_VALUE"""),2)</f>
        <v>2</v>
      </c>
    </row>
    <row r="43" spans="1:2" ht="13" hidden="1">
      <c r="A43" s="1">
        <f ca="1">IFERROR(__xludf.DUMMYFUNCTION("""COMPUTED_VALUE"""),1)</f>
        <v>1</v>
      </c>
      <c r="B43" s="1">
        <f ca="1">IFERROR(__xludf.DUMMYFUNCTION("""COMPUTED_VALUE"""),4)</f>
        <v>4</v>
      </c>
    </row>
    <row r="44" spans="1:2" ht="13" hidden="1">
      <c r="A44" s="1">
        <f ca="1">IFERROR(__xludf.DUMMYFUNCTION("""COMPUTED_VALUE"""),4)</f>
        <v>4</v>
      </c>
      <c r="B44" s="1">
        <f ca="1">IFERROR(__xludf.DUMMYFUNCTION("""COMPUTED_VALUE"""),4)</f>
        <v>4</v>
      </c>
    </row>
    <row r="45" spans="1:2" ht="13" hidden="1">
      <c r="A45" s="1">
        <f ca="1">IFERROR(__xludf.DUMMYFUNCTION("""COMPUTED_VALUE"""),4)</f>
        <v>4</v>
      </c>
      <c r="B45" s="1">
        <f ca="1">IFERROR(__xludf.DUMMYFUNCTION("""COMPUTED_VALUE"""),2)</f>
        <v>2</v>
      </c>
    </row>
    <row r="46" spans="1:2" ht="13" hidden="1">
      <c r="A46" s="1">
        <f ca="1">IFERROR(__xludf.DUMMYFUNCTION("""COMPUTED_VALUE"""),2)</f>
        <v>2</v>
      </c>
      <c r="B46" s="1">
        <f ca="1">IFERROR(__xludf.DUMMYFUNCTION("""COMPUTED_VALUE"""),3)</f>
        <v>3</v>
      </c>
    </row>
    <row r="47" spans="1:2" ht="13" hidden="1">
      <c r="A47" s="1">
        <f ca="1">IFERROR(__xludf.DUMMYFUNCTION("""COMPUTED_VALUE"""),4)</f>
        <v>4</v>
      </c>
      <c r="B47" s="1">
        <f ca="1">IFERROR(__xludf.DUMMYFUNCTION("""COMPUTED_VALUE"""),3)</f>
        <v>3</v>
      </c>
    </row>
    <row r="48" spans="1:2" ht="13" hidden="1">
      <c r="A48" s="1">
        <f ca="1">IFERROR(__xludf.DUMMYFUNCTION("""COMPUTED_VALUE"""),2)</f>
        <v>2</v>
      </c>
      <c r="B48" s="1">
        <f ca="1">IFERROR(__xludf.DUMMYFUNCTION("""COMPUTED_VALUE"""),1)</f>
        <v>1</v>
      </c>
    </row>
    <row r="49" spans="1:2" ht="13" hidden="1">
      <c r="A49" s="1">
        <f ca="1">IFERROR(__xludf.DUMMYFUNCTION("""COMPUTED_VALUE"""),4)</f>
        <v>4</v>
      </c>
      <c r="B49" s="1">
        <f ca="1">IFERROR(__xludf.DUMMYFUNCTION("""COMPUTED_VALUE"""),3)</f>
        <v>3</v>
      </c>
    </row>
    <row r="50" spans="1:2" ht="13" hidden="1">
      <c r="A50" s="1">
        <f ca="1">IFERROR(__xludf.DUMMYFUNCTION("""COMPUTED_VALUE"""),2)</f>
        <v>2</v>
      </c>
      <c r="B50" s="1">
        <f ca="1">IFERROR(__xludf.DUMMYFUNCTION("""COMPUTED_VALUE"""),2)</f>
        <v>2</v>
      </c>
    </row>
    <row r="51" spans="1:2" ht="13" hidden="1">
      <c r="A51" s="1">
        <f ca="1">IFERROR(__xludf.DUMMYFUNCTION("""COMPUTED_VALUE"""),1)</f>
        <v>1</v>
      </c>
      <c r="B51" s="1">
        <f ca="1">IFERROR(__xludf.DUMMYFUNCTION("""COMPUTED_VALUE"""),3)</f>
        <v>3</v>
      </c>
    </row>
    <row r="52" spans="1:2" ht="13" hidden="1">
      <c r="A52" s="1">
        <f ca="1">IFERROR(__xludf.DUMMYFUNCTION("""COMPUTED_VALUE"""),3)</f>
        <v>3</v>
      </c>
      <c r="B52" s="1">
        <f ca="1">IFERROR(__xludf.DUMMYFUNCTION("""COMPUTED_VALUE"""),3)</f>
        <v>3</v>
      </c>
    </row>
    <row r="53" spans="1:2" ht="13" hidden="1">
      <c r="A53" s="1">
        <f ca="1">IFERROR(__xludf.DUMMYFUNCTION("""COMPUTED_VALUE"""),2)</f>
        <v>2</v>
      </c>
      <c r="B53" s="1">
        <f ca="1">IFERROR(__xludf.DUMMYFUNCTION("""COMPUTED_VALUE"""),1)</f>
        <v>1</v>
      </c>
    </row>
    <row r="54" spans="1:2" ht="13" hidden="1">
      <c r="A54" s="1">
        <f ca="1">IFERROR(__xludf.DUMMYFUNCTION("""COMPUTED_VALUE"""),3)</f>
        <v>3</v>
      </c>
      <c r="B54" s="1">
        <f ca="1">IFERROR(__xludf.DUMMYFUNCTION("""COMPUTED_VALUE"""),3)</f>
        <v>3</v>
      </c>
    </row>
    <row r="55" spans="1:2" ht="13" hidden="1">
      <c r="A55" s="1">
        <f ca="1">IFERROR(__xludf.DUMMYFUNCTION("""COMPUTED_VALUE"""),1)</f>
        <v>1</v>
      </c>
      <c r="B55" s="1">
        <f ca="1">IFERROR(__xludf.DUMMYFUNCTION("""COMPUTED_VALUE"""),2)</f>
        <v>2</v>
      </c>
    </row>
    <row r="56" spans="1:2" ht="13" hidden="1">
      <c r="A56" s="1">
        <f ca="1">IFERROR(__xludf.DUMMYFUNCTION("""COMPUTED_VALUE"""),3)</f>
        <v>3</v>
      </c>
      <c r="B56" s="1">
        <f ca="1">IFERROR(__xludf.DUMMYFUNCTION("""COMPUTED_VALUE"""),4)</f>
        <v>4</v>
      </c>
    </row>
    <row r="57" spans="1:2" ht="13" hidden="1">
      <c r="A57" s="1">
        <f ca="1">IFERROR(__xludf.DUMMYFUNCTION("""COMPUTED_VALUE"""),2)</f>
        <v>2</v>
      </c>
      <c r="B57" s="1">
        <f ca="1">IFERROR(__xludf.DUMMYFUNCTION("""COMPUTED_VALUE"""),4)</f>
        <v>4</v>
      </c>
    </row>
    <row r="58" spans="1:2" ht="13" hidden="1">
      <c r="A58" s="1">
        <f ca="1">IFERROR(__xludf.DUMMYFUNCTION("""COMPUTED_VALUE"""),3)</f>
        <v>3</v>
      </c>
      <c r="B58" s="1">
        <f ca="1">IFERROR(__xludf.DUMMYFUNCTION("""COMPUTED_VALUE"""),4)</f>
        <v>4</v>
      </c>
    </row>
    <row r="59" spans="1:2" ht="13" hidden="1">
      <c r="A59" s="1">
        <f ca="1">IFERROR(__xludf.DUMMYFUNCTION("""COMPUTED_VALUE"""),1)</f>
        <v>1</v>
      </c>
      <c r="B59" s="1">
        <f ca="1">IFERROR(__xludf.DUMMYFUNCTION("""COMPUTED_VALUE"""),4)</f>
        <v>4</v>
      </c>
    </row>
    <row r="60" spans="1:2" ht="13" hidden="1">
      <c r="A60" s="1">
        <f ca="1">IFERROR(__xludf.DUMMYFUNCTION("""COMPUTED_VALUE"""),1)</f>
        <v>1</v>
      </c>
      <c r="B60" s="1">
        <f ca="1">IFERROR(__xludf.DUMMYFUNCTION("""COMPUTED_VALUE"""),2)</f>
        <v>2</v>
      </c>
    </row>
    <row r="61" spans="1:2" ht="13" hidden="1">
      <c r="A61" s="1">
        <f ca="1">IFERROR(__xludf.DUMMYFUNCTION("""COMPUTED_VALUE"""),1)</f>
        <v>1</v>
      </c>
      <c r="B61" s="1">
        <f ca="1">IFERROR(__xludf.DUMMYFUNCTION("""COMPUTED_VALUE"""),3)</f>
        <v>3</v>
      </c>
    </row>
    <row r="62" spans="1:2" ht="13" hidden="1">
      <c r="A62" s="1">
        <f ca="1">IFERROR(__xludf.DUMMYFUNCTION("""COMPUTED_VALUE"""),4)</f>
        <v>4</v>
      </c>
      <c r="B62" s="1">
        <f ca="1">IFERROR(__xludf.DUMMYFUNCTION("""COMPUTED_VALUE"""),3)</f>
        <v>3</v>
      </c>
    </row>
    <row r="63" spans="1:2" ht="13" hidden="1">
      <c r="A63" s="1">
        <f ca="1">IFERROR(__xludf.DUMMYFUNCTION("""COMPUTED_VALUE"""),4)</f>
        <v>4</v>
      </c>
      <c r="B63" s="1">
        <f ca="1">IFERROR(__xludf.DUMMYFUNCTION("""COMPUTED_VALUE"""),3)</f>
        <v>3</v>
      </c>
    </row>
    <row r="64" spans="1:2" ht="13" hidden="1">
      <c r="A64" s="1" t="str">
        <f ca="1">IFERROR(__xludf.DUMMYFUNCTION("""COMPUTED_VALUE"""),"")</f>
        <v/>
      </c>
      <c r="B64" s="1">
        <f ca="1">IFERROR(__xludf.DUMMYFUNCTION("""COMPUTED_VALUE"""),2)</f>
        <v>2</v>
      </c>
    </row>
    <row r="65" spans="1:2" ht="13" hidden="1">
      <c r="A65" s="1">
        <f ca="1">IFERROR(__xludf.DUMMYFUNCTION("""COMPUTED_VALUE"""),1)</f>
        <v>1</v>
      </c>
      <c r="B65" s="1">
        <f ca="1">IFERROR(__xludf.DUMMYFUNCTION("""COMPUTED_VALUE"""),4)</f>
        <v>4</v>
      </c>
    </row>
    <row r="66" spans="1:2" ht="13" hidden="1">
      <c r="A66" s="1">
        <f ca="1">IFERROR(__xludf.DUMMYFUNCTION("""COMPUTED_VALUE"""),2)</f>
        <v>2</v>
      </c>
      <c r="B66" s="1">
        <f ca="1">IFERROR(__xludf.DUMMYFUNCTION("""COMPUTED_VALUE"""),2)</f>
        <v>2</v>
      </c>
    </row>
    <row r="67" spans="1:2" ht="13" hidden="1">
      <c r="A67" s="1">
        <f ca="1">IFERROR(__xludf.DUMMYFUNCTION("""COMPUTED_VALUE"""),1)</f>
        <v>1</v>
      </c>
      <c r="B67" s="1">
        <f ca="1">IFERROR(__xludf.DUMMYFUNCTION("""COMPUTED_VALUE"""),2)</f>
        <v>2</v>
      </c>
    </row>
    <row r="68" spans="1:2" ht="13" hidden="1">
      <c r="A68" s="1">
        <f ca="1">IFERROR(__xludf.DUMMYFUNCTION("""COMPUTED_VALUE"""),2)</f>
        <v>2</v>
      </c>
      <c r="B68" s="1">
        <f ca="1">IFERROR(__xludf.DUMMYFUNCTION("""COMPUTED_VALUE"""),2)</f>
        <v>2</v>
      </c>
    </row>
    <row r="69" spans="1:2" ht="13" hidden="1">
      <c r="A69" s="1">
        <f ca="1">IFERROR(__xludf.DUMMYFUNCTION("""COMPUTED_VALUE"""),3)</f>
        <v>3</v>
      </c>
      <c r="B69" s="1">
        <f ca="1">IFERROR(__xludf.DUMMYFUNCTION("""COMPUTED_VALUE"""),4)</f>
        <v>4</v>
      </c>
    </row>
    <row r="70" spans="1:2" ht="13" hidden="1">
      <c r="A70" s="1">
        <f ca="1">IFERROR(__xludf.DUMMYFUNCTION("""COMPUTED_VALUE"""),4)</f>
        <v>4</v>
      </c>
      <c r="B70" s="1">
        <f ca="1">IFERROR(__xludf.DUMMYFUNCTION("""COMPUTED_VALUE"""),2)</f>
        <v>2</v>
      </c>
    </row>
    <row r="71" spans="1:2" ht="13" hidden="1">
      <c r="A71" s="1">
        <f ca="1">IFERROR(__xludf.DUMMYFUNCTION("""COMPUTED_VALUE"""),2)</f>
        <v>2</v>
      </c>
      <c r="B71" s="1">
        <f ca="1">IFERROR(__xludf.DUMMYFUNCTION("""COMPUTED_VALUE"""),3)</f>
        <v>3</v>
      </c>
    </row>
    <row r="72" spans="1:2" ht="13" hidden="1">
      <c r="A72" s="1">
        <f ca="1">IFERROR(__xludf.DUMMYFUNCTION("""COMPUTED_VALUE"""),4)</f>
        <v>4</v>
      </c>
      <c r="B72" s="1">
        <f ca="1">IFERROR(__xludf.DUMMYFUNCTION("""COMPUTED_VALUE"""),3)</f>
        <v>3</v>
      </c>
    </row>
    <row r="73" spans="1:2" ht="13" hidden="1">
      <c r="A73" s="1">
        <f ca="1">IFERROR(__xludf.DUMMYFUNCTION("""COMPUTED_VALUE"""),3)</f>
        <v>3</v>
      </c>
      <c r="B73" s="1">
        <f ca="1">IFERROR(__xludf.DUMMYFUNCTION("""COMPUTED_VALUE"""),2)</f>
        <v>2</v>
      </c>
    </row>
    <row r="74" spans="1:2" ht="13" hidden="1">
      <c r="A74" s="1">
        <f ca="1">IFERROR(__xludf.DUMMYFUNCTION("""COMPUTED_VALUE"""),1)</f>
        <v>1</v>
      </c>
      <c r="B74" s="1">
        <f ca="1">IFERROR(__xludf.DUMMYFUNCTION("""COMPUTED_VALUE"""),1)</f>
        <v>1</v>
      </c>
    </row>
    <row r="75" spans="1:2" ht="13" hidden="1">
      <c r="A75" s="1">
        <f ca="1">IFERROR(__xludf.DUMMYFUNCTION("""COMPUTED_VALUE"""),2)</f>
        <v>2</v>
      </c>
      <c r="B75" s="1">
        <f ca="1">IFERROR(__xludf.DUMMYFUNCTION("""COMPUTED_VALUE"""),3)</f>
        <v>3</v>
      </c>
    </row>
    <row r="76" spans="1:2" ht="13" hidden="1">
      <c r="A76" s="1">
        <f ca="1">IFERROR(__xludf.DUMMYFUNCTION("""COMPUTED_VALUE"""),3)</f>
        <v>3</v>
      </c>
      <c r="B76" s="1">
        <f ca="1">IFERROR(__xludf.DUMMYFUNCTION("""COMPUTED_VALUE"""),4)</f>
        <v>4</v>
      </c>
    </row>
    <row r="77" spans="1:2" ht="13" hidden="1">
      <c r="A77" s="1">
        <f ca="1">IFERROR(__xludf.DUMMYFUNCTION("""COMPUTED_VALUE"""),2)</f>
        <v>2</v>
      </c>
      <c r="B77" s="1">
        <f ca="1">IFERROR(__xludf.DUMMYFUNCTION("""COMPUTED_VALUE"""),2)</f>
        <v>2</v>
      </c>
    </row>
    <row r="78" spans="1:2" ht="13" hidden="1">
      <c r="A78" s="1">
        <f ca="1">IFERROR(__xludf.DUMMYFUNCTION("""COMPUTED_VALUE"""),4)</f>
        <v>4</v>
      </c>
      <c r="B78" s="1">
        <f ca="1">IFERROR(__xludf.DUMMYFUNCTION("""COMPUTED_VALUE"""),3)</f>
        <v>3</v>
      </c>
    </row>
    <row r="79" spans="1:2" ht="13" hidden="1">
      <c r="A79" s="1">
        <f ca="1">IFERROR(__xludf.DUMMYFUNCTION("""COMPUTED_VALUE"""),3)</f>
        <v>3</v>
      </c>
      <c r="B79" s="1">
        <f ca="1">IFERROR(__xludf.DUMMYFUNCTION("""COMPUTED_VALUE"""),4)</f>
        <v>4</v>
      </c>
    </row>
    <row r="80" spans="1:2" ht="13" hidden="1">
      <c r="A80" s="1">
        <f ca="1">IFERROR(__xludf.DUMMYFUNCTION("""COMPUTED_VALUE"""),1)</f>
        <v>1</v>
      </c>
      <c r="B80" s="1">
        <f ca="1">IFERROR(__xludf.DUMMYFUNCTION("""COMPUTED_VALUE"""),5)</f>
        <v>5</v>
      </c>
    </row>
    <row r="81" spans="1:2" ht="13" hidden="1">
      <c r="A81" s="1" t="str">
        <f ca="1">IFERROR(__xludf.DUMMYFUNCTION("""COMPUTED_VALUE"""),"")</f>
        <v/>
      </c>
      <c r="B81" s="1">
        <f ca="1">IFERROR(__xludf.DUMMYFUNCTION("""COMPUTED_VALUE"""),4)</f>
        <v>4</v>
      </c>
    </row>
    <row r="82" spans="1:2" ht="13" hidden="1">
      <c r="A82" s="1">
        <f ca="1">IFERROR(__xludf.DUMMYFUNCTION("""COMPUTED_VALUE"""),4)</f>
        <v>4</v>
      </c>
      <c r="B82" s="1">
        <f ca="1">IFERROR(__xludf.DUMMYFUNCTION("""COMPUTED_VALUE"""),4)</f>
        <v>4</v>
      </c>
    </row>
    <row r="83" spans="1:2" ht="13" hidden="1">
      <c r="A83" s="1">
        <f ca="1">IFERROR(__xludf.DUMMYFUNCTION("""COMPUTED_VALUE"""),2)</f>
        <v>2</v>
      </c>
      <c r="B83" s="1">
        <f ca="1">IFERROR(__xludf.DUMMYFUNCTION("""COMPUTED_VALUE"""),4)</f>
        <v>4</v>
      </c>
    </row>
    <row r="84" spans="1:2" ht="13" hidden="1">
      <c r="A84" s="1">
        <f ca="1">IFERROR(__xludf.DUMMYFUNCTION("""COMPUTED_VALUE"""),3)</f>
        <v>3</v>
      </c>
      <c r="B84" s="1">
        <f ca="1">IFERROR(__xludf.DUMMYFUNCTION("""COMPUTED_VALUE"""),2)</f>
        <v>2</v>
      </c>
    </row>
    <row r="85" spans="1:2" ht="13" hidden="1">
      <c r="A85" s="1">
        <f ca="1">IFERROR(__xludf.DUMMYFUNCTION("""COMPUTED_VALUE"""),4)</f>
        <v>4</v>
      </c>
      <c r="B85" s="1">
        <f ca="1">IFERROR(__xludf.DUMMYFUNCTION("""COMPUTED_VALUE"""),4)</f>
        <v>4</v>
      </c>
    </row>
    <row r="86" spans="1:2" ht="13" hidden="1">
      <c r="A86" s="1">
        <f ca="1">IFERROR(__xludf.DUMMYFUNCTION("""COMPUTED_VALUE"""),2)</f>
        <v>2</v>
      </c>
      <c r="B86" s="1">
        <f ca="1">IFERROR(__xludf.DUMMYFUNCTION("""COMPUTED_VALUE"""),2)</f>
        <v>2</v>
      </c>
    </row>
    <row r="87" spans="1:2" ht="13" hidden="1">
      <c r="A87" s="1">
        <f ca="1">IFERROR(__xludf.DUMMYFUNCTION("""COMPUTED_VALUE"""),2)</f>
        <v>2</v>
      </c>
      <c r="B87" s="1">
        <f ca="1">IFERROR(__xludf.DUMMYFUNCTION("""COMPUTED_VALUE"""),3)</f>
        <v>3</v>
      </c>
    </row>
    <row r="88" spans="1:2" ht="13" hidden="1">
      <c r="A88" s="1">
        <f ca="1">IFERROR(__xludf.DUMMYFUNCTION("""COMPUTED_VALUE"""),2)</f>
        <v>2</v>
      </c>
      <c r="B88" s="1">
        <f ca="1">IFERROR(__xludf.DUMMYFUNCTION("""COMPUTED_VALUE"""),2)</f>
        <v>2</v>
      </c>
    </row>
    <row r="89" spans="1:2" ht="13" hidden="1">
      <c r="A89" s="1">
        <f ca="1">IFERROR(__xludf.DUMMYFUNCTION("""COMPUTED_VALUE"""),3)</f>
        <v>3</v>
      </c>
      <c r="B89" s="1">
        <f ca="1">IFERROR(__xludf.DUMMYFUNCTION("""COMPUTED_VALUE"""),2)</f>
        <v>2</v>
      </c>
    </row>
    <row r="90" spans="1:2" ht="13" hidden="1">
      <c r="A90" s="1">
        <f ca="1">IFERROR(__xludf.DUMMYFUNCTION("""COMPUTED_VALUE"""),1)</f>
        <v>1</v>
      </c>
      <c r="B90" s="1">
        <f ca="1">IFERROR(__xludf.DUMMYFUNCTION("""COMPUTED_VALUE"""),2)</f>
        <v>2</v>
      </c>
    </row>
    <row r="91" spans="1:2" ht="13" hidden="1">
      <c r="A91" s="1">
        <f ca="1">IFERROR(__xludf.DUMMYFUNCTION("""COMPUTED_VALUE"""),2)</f>
        <v>2</v>
      </c>
      <c r="B91" s="1">
        <f ca="1">IFERROR(__xludf.DUMMYFUNCTION("""COMPUTED_VALUE"""),3)</f>
        <v>3</v>
      </c>
    </row>
    <row r="92" spans="1:2" ht="13" hidden="1">
      <c r="A92" s="1">
        <f ca="1">IFERROR(__xludf.DUMMYFUNCTION("""COMPUTED_VALUE"""),4)</f>
        <v>4</v>
      </c>
      <c r="B92" s="1">
        <f ca="1">IFERROR(__xludf.DUMMYFUNCTION("""COMPUTED_VALUE"""),2)</f>
        <v>2</v>
      </c>
    </row>
    <row r="93" spans="1:2" ht="13" hidden="1">
      <c r="A93" s="1">
        <f ca="1">IFERROR(__xludf.DUMMYFUNCTION("""COMPUTED_VALUE"""),3)</f>
        <v>3</v>
      </c>
      <c r="B93" s="1">
        <f ca="1">IFERROR(__xludf.DUMMYFUNCTION("""COMPUTED_VALUE"""),3)</f>
        <v>3</v>
      </c>
    </row>
    <row r="94" spans="1:2" ht="13" hidden="1">
      <c r="A94" s="1">
        <f ca="1">IFERROR(__xludf.DUMMYFUNCTION("""COMPUTED_VALUE"""),1)</f>
        <v>1</v>
      </c>
      <c r="B94" s="1">
        <f ca="1">IFERROR(__xludf.DUMMYFUNCTION("""COMPUTED_VALUE"""),2)</f>
        <v>2</v>
      </c>
    </row>
    <row r="95" spans="1:2" ht="13" hidden="1">
      <c r="A95" s="1">
        <f ca="1">IFERROR(__xludf.DUMMYFUNCTION("""COMPUTED_VALUE"""),3)</f>
        <v>3</v>
      </c>
      <c r="B95" s="1">
        <f ca="1">IFERROR(__xludf.DUMMYFUNCTION("""COMPUTED_VALUE"""),2)</f>
        <v>2</v>
      </c>
    </row>
    <row r="96" spans="1:2" ht="13" hidden="1">
      <c r="A96" s="1">
        <f ca="1">IFERROR(__xludf.DUMMYFUNCTION("""COMPUTED_VALUE"""),1)</f>
        <v>1</v>
      </c>
      <c r="B96" s="1">
        <f ca="1">IFERROR(__xludf.DUMMYFUNCTION("""COMPUTED_VALUE"""),3)</f>
        <v>3</v>
      </c>
    </row>
    <row r="97" spans="1:2" ht="13" hidden="1">
      <c r="A97" s="1">
        <f ca="1">IFERROR(__xludf.DUMMYFUNCTION("""COMPUTED_VALUE"""),2)</f>
        <v>2</v>
      </c>
      <c r="B97" s="1">
        <f ca="1">IFERROR(__xludf.DUMMYFUNCTION("""COMPUTED_VALUE"""),3)</f>
        <v>3</v>
      </c>
    </row>
    <row r="98" spans="1:2" ht="13" hidden="1">
      <c r="A98" s="1">
        <f ca="1">IFERROR(__xludf.DUMMYFUNCTION("""COMPUTED_VALUE"""),2)</f>
        <v>2</v>
      </c>
      <c r="B98" s="1">
        <f ca="1">IFERROR(__xludf.DUMMYFUNCTION("""COMPUTED_VALUE"""),2)</f>
        <v>2</v>
      </c>
    </row>
    <row r="99" spans="1:2" ht="13" hidden="1">
      <c r="A99" s="1">
        <f ca="1">IFERROR(__xludf.DUMMYFUNCTION("""COMPUTED_VALUE"""),4)</f>
        <v>4</v>
      </c>
      <c r="B99" s="1">
        <f ca="1">IFERROR(__xludf.DUMMYFUNCTION("""COMPUTED_VALUE"""),2)</f>
        <v>2</v>
      </c>
    </row>
    <row r="100" spans="1:2" ht="13" hidden="1">
      <c r="A100" s="1">
        <f ca="1">IFERROR(__xludf.DUMMYFUNCTION("""COMPUTED_VALUE"""),1)</f>
        <v>1</v>
      </c>
      <c r="B100" s="1">
        <f ca="1">IFERROR(__xludf.DUMMYFUNCTION("""COMPUTED_VALUE"""),4)</f>
        <v>4</v>
      </c>
    </row>
    <row r="101" spans="1:2" ht="13" hidden="1">
      <c r="A101" s="1">
        <f ca="1">IFERROR(__xludf.DUMMYFUNCTION("""COMPUTED_VALUE"""),3)</f>
        <v>3</v>
      </c>
      <c r="B101" s="1">
        <f ca="1">IFERROR(__xludf.DUMMYFUNCTION("""COMPUTED_VALUE"""),2)</f>
        <v>2</v>
      </c>
    </row>
    <row r="102" spans="1:2" ht="13" hidden="1">
      <c r="A102" s="1">
        <f ca="1">IFERROR(__xludf.DUMMYFUNCTION("""COMPUTED_VALUE"""),2)</f>
        <v>2</v>
      </c>
      <c r="B102" s="1">
        <f ca="1">IFERROR(__xludf.DUMMYFUNCTION("""COMPUTED_VALUE"""),2)</f>
        <v>2</v>
      </c>
    </row>
    <row r="103" spans="1:2" ht="13" hidden="1">
      <c r="A103" s="1">
        <f ca="1">IFERROR(__xludf.DUMMYFUNCTION("""COMPUTED_VALUE"""),4)</f>
        <v>4</v>
      </c>
      <c r="B103" s="1">
        <f ca="1">IFERROR(__xludf.DUMMYFUNCTION("""COMPUTED_VALUE"""),3)</f>
        <v>3</v>
      </c>
    </row>
    <row r="104" spans="1:2" ht="13" hidden="1">
      <c r="A104" s="1" t="str">
        <f ca="1">IFERROR(__xludf.DUMMYFUNCTION("""COMPUTED_VALUE"""),"")</f>
        <v/>
      </c>
      <c r="B104" s="1">
        <f ca="1">IFERROR(__xludf.DUMMYFUNCTION("""COMPUTED_VALUE"""),4)</f>
        <v>4</v>
      </c>
    </row>
    <row r="105" spans="1:2" ht="13" hidden="1">
      <c r="A105" s="1">
        <f ca="1">IFERROR(__xludf.DUMMYFUNCTION("""COMPUTED_VALUE"""),2)</f>
        <v>2</v>
      </c>
      <c r="B105" s="1">
        <f ca="1">IFERROR(__xludf.DUMMYFUNCTION("""COMPUTED_VALUE"""),2)</f>
        <v>2</v>
      </c>
    </row>
    <row r="106" spans="1:2" ht="13" hidden="1">
      <c r="A106" s="1">
        <f ca="1">IFERROR(__xludf.DUMMYFUNCTION("""COMPUTED_VALUE"""),1)</f>
        <v>1</v>
      </c>
      <c r="B106" s="1">
        <f ca="1">IFERROR(__xludf.DUMMYFUNCTION("""COMPUTED_VALUE"""),1)</f>
        <v>1</v>
      </c>
    </row>
    <row r="107" spans="1:2" ht="13" hidden="1">
      <c r="A107" s="1">
        <f ca="1">IFERROR(__xludf.DUMMYFUNCTION("""COMPUTED_VALUE"""),4)</f>
        <v>4</v>
      </c>
      <c r="B107" s="1">
        <f ca="1">IFERROR(__xludf.DUMMYFUNCTION("""COMPUTED_VALUE"""),2)</f>
        <v>2</v>
      </c>
    </row>
    <row r="108" spans="1:2" ht="13" hidden="1">
      <c r="A108" s="1">
        <f ca="1">IFERROR(__xludf.DUMMYFUNCTION("""COMPUTED_VALUE"""),2)</f>
        <v>2</v>
      </c>
      <c r="B108" s="1">
        <f ca="1">IFERROR(__xludf.DUMMYFUNCTION("""COMPUTED_VALUE"""),3)</f>
        <v>3</v>
      </c>
    </row>
    <row r="109" spans="1:2" ht="13" hidden="1">
      <c r="A109" s="1">
        <f ca="1">IFERROR(__xludf.DUMMYFUNCTION("""COMPUTED_VALUE"""),3)</f>
        <v>3</v>
      </c>
      <c r="B109" s="1">
        <f ca="1">IFERROR(__xludf.DUMMYFUNCTION("""COMPUTED_VALUE"""),2)</f>
        <v>2</v>
      </c>
    </row>
    <row r="110" spans="1:2" ht="13" hidden="1">
      <c r="A110" s="1">
        <f ca="1">IFERROR(__xludf.DUMMYFUNCTION("""COMPUTED_VALUE"""),1)</f>
        <v>1</v>
      </c>
      <c r="B110" s="1">
        <f ca="1">IFERROR(__xludf.DUMMYFUNCTION("""COMPUTED_VALUE"""),2)</f>
        <v>2</v>
      </c>
    </row>
    <row r="111" spans="1:2" ht="13" hidden="1">
      <c r="A111" s="1">
        <f ca="1">IFERROR(__xludf.DUMMYFUNCTION("""COMPUTED_VALUE"""),4)</f>
        <v>4</v>
      </c>
      <c r="B111" s="1">
        <f ca="1">IFERROR(__xludf.DUMMYFUNCTION("""COMPUTED_VALUE"""),2)</f>
        <v>2</v>
      </c>
    </row>
    <row r="112" spans="1:2" ht="13" hidden="1">
      <c r="A112" s="1">
        <f ca="1">IFERROR(__xludf.DUMMYFUNCTION("""COMPUTED_VALUE"""),4)</f>
        <v>4</v>
      </c>
      <c r="B112" s="1">
        <f ca="1">IFERROR(__xludf.DUMMYFUNCTION("""COMPUTED_VALUE"""),2)</f>
        <v>2</v>
      </c>
    </row>
    <row r="113" spans="1:2" ht="13" hidden="1">
      <c r="A113" s="1">
        <f ca="1">IFERROR(__xludf.DUMMYFUNCTION("""COMPUTED_VALUE"""),2)</f>
        <v>2</v>
      </c>
      <c r="B113" s="1">
        <f ca="1">IFERROR(__xludf.DUMMYFUNCTION("""COMPUTED_VALUE"""),3)</f>
        <v>3</v>
      </c>
    </row>
    <row r="114" spans="1:2" ht="13" hidden="1">
      <c r="A114" s="1">
        <f ca="1">IFERROR(__xludf.DUMMYFUNCTION("""COMPUTED_VALUE"""),3)</f>
        <v>3</v>
      </c>
      <c r="B114" s="1">
        <f ca="1">IFERROR(__xludf.DUMMYFUNCTION("""COMPUTED_VALUE"""),1)</f>
        <v>1</v>
      </c>
    </row>
    <row r="115" spans="1:2" ht="13" hidden="1">
      <c r="A115" s="1">
        <f ca="1">IFERROR(__xludf.DUMMYFUNCTION("""COMPUTED_VALUE"""),2)</f>
        <v>2</v>
      </c>
      <c r="B115" s="1">
        <f ca="1">IFERROR(__xludf.DUMMYFUNCTION("""COMPUTED_VALUE"""),2)</f>
        <v>2</v>
      </c>
    </row>
    <row r="116" spans="1:2" ht="13" hidden="1">
      <c r="A116" s="1">
        <f ca="1">IFERROR(__xludf.DUMMYFUNCTION("""COMPUTED_VALUE"""),3)</f>
        <v>3</v>
      </c>
      <c r="B116" s="1">
        <f ca="1">IFERROR(__xludf.DUMMYFUNCTION("""COMPUTED_VALUE"""),2)</f>
        <v>2</v>
      </c>
    </row>
    <row r="117" spans="1:2" ht="13" hidden="1">
      <c r="A117" s="1">
        <f ca="1">IFERROR(__xludf.DUMMYFUNCTION("""COMPUTED_VALUE"""),3)</f>
        <v>3</v>
      </c>
      <c r="B117" s="1">
        <f ca="1">IFERROR(__xludf.DUMMYFUNCTION("""COMPUTED_VALUE"""),5)</f>
        <v>5</v>
      </c>
    </row>
    <row r="118" spans="1:2" ht="13" hidden="1">
      <c r="A118" s="1">
        <f ca="1">IFERROR(__xludf.DUMMYFUNCTION("""COMPUTED_VALUE"""),4)</f>
        <v>4</v>
      </c>
      <c r="B118" s="1">
        <f ca="1">IFERROR(__xludf.DUMMYFUNCTION("""COMPUTED_VALUE"""),2)</f>
        <v>2</v>
      </c>
    </row>
    <row r="119" spans="1:2" ht="13" hidden="1">
      <c r="A119" s="1">
        <f ca="1">IFERROR(__xludf.DUMMYFUNCTION("""COMPUTED_VALUE"""),2)</f>
        <v>2</v>
      </c>
      <c r="B119" s="1">
        <f ca="1">IFERROR(__xludf.DUMMYFUNCTION("""COMPUTED_VALUE"""),3)</f>
        <v>3</v>
      </c>
    </row>
    <row r="120" spans="1:2" ht="13" hidden="1">
      <c r="A120" s="1">
        <f ca="1">IFERROR(__xludf.DUMMYFUNCTION("""COMPUTED_VALUE"""),4)</f>
        <v>4</v>
      </c>
      <c r="B120" s="1">
        <f ca="1">IFERROR(__xludf.DUMMYFUNCTION("""COMPUTED_VALUE"""),3)</f>
        <v>3</v>
      </c>
    </row>
    <row r="121" spans="1:2" ht="13" hidden="1">
      <c r="A121" s="1">
        <f ca="1">IFERROR(__xludf.DUMMYFUNCTION("""COMPUTED_VALUE"""),4)</f>
        <v>4</v>
      </c>
      <c r="B121" s="1">
        <f ca="1">IFERROR(__xludf.DUMMYFUNCTION("""COMPUTED_VALUE"""),5)</f>
        <v>5</v>
      </c>
    </row>
    <row r="122" spans="1:2" ht="13" hidden="1">
      <c r="A122" s="1">
        <f ca="1">IFERROR(__xludf.DUMMYFUNCTION("""COMPUTED_VALUE"""),4)</f>
        <v>4</v>
      </c>
      <c r="B122" s="1">
        <f ca="1">IFERROR(__xludf.DUMMYFUNCTION("""COMPUTED_VALUE"""),4)</f>
        <v>4</v>
      </c>
    </row>
    <row r="123" spans="1:2" ht="13" hidden="1">
      <c r="A123" s="1">
        <f ca="1">IFERROR(__xludf.DUMMYFUNCTION("""COMPUTED_VALUE"""),4)</f>
        <v>4</v>
      </c>
      <c r="B123" s="1">
        <f ca="1">IFERROR(__xludf.DUMMYFUNCTION("""COMPUTED_VALUE"""),4)</f>
        <v>4</v>
      </c>
    </row>
    <row r="124" spans="1:2" ht="13" hidden="1">
      <c r="A124" s="1">
        <f ca="1">IFERROR(__xludf.DUMMYFUNCTION("""COMPUTED_VALUE"""),4)</f>
        <v>4</v>
      </c>
      <c r="B124" s="1">
        <f ca="1">IFERROR(__xludf.DUMMYFUNCTION("""COMPUTED_VALUE"""),5)</f>
        <v>5</v>
      </c>
    </row>
    <row r="125" spans="1:2" ht="13" hidden="1">
      <c r="A125" s="1">
        <f ca="1">IFERROR(__xludf.DUMMYFUNCTION("""COMPUTED_VALUE"""),4)</f>
        <v>4</v>
      </c>
      <c r="B125" s="1">
        <f ca="1">IFERROR(__xludf.DUMMYFUNCTION("""COMPUTED_VALUE"""),3)</f>
        <v>3</v>
      </c>
    </row>
    <row r="126" spans="1:2" ht="13" hidden="1">
      <c r="A126" s="1">
        <f ca="1">IFERROR(__xludf.DUMMYFUNCTION("""COMPUTED_VALUE"""),4)</f>
        <v>4</v>
      </c>
      <c r="B126" s="1">
        <f ca="1">IFERROR(__xludf.DUMMYFUNCTION("""COMPUTED_VALUE"""),4)</f>
        <v>4</v>
      </c>
    </row>
    <row r="127" spans="1:2" ht="13" hidden="1">
      <c r="A127" s="1">
        <f ca="1">IFERROR(__xludf.DUMMYFUNCTION("""COMPUTED_VALUE"""),3)</f>
        <v>3</v>
      </c>
      <c r="B127" s="1">
        <f ca="1">IFERROR(__xludf.DUMMYFUNCTION("""COMPUTED_VALUE"""),4)</f>
        <v>4</v>
      </c>
    </row>
    <row r="128" spans="1:2" ht="13" hidden="1">
      <c r="A128" s="1">
        <f ca="1">IFERROR(__xludf.DUMMYFUNCTION("""COMPUTED_VALUE"""),1)</f>
        <v>1</v>
      </c>
      <c r="B128" s="1">
        <f ca="1">IFERROR(__xludf.DUMMYFUNCTION("""COMPUTED_VALUE"""),2)</f>
        <v>2</v>
      </c>
    </row>
    <row r="129" spans="1:2" ht="13" hidden="1">
      <c r="A129" s="1">
        <f ca="1">IFERROR(__xludf.DUMMYFUNCTION("""COMPUTED_VALUE"""),3)</f>
        <v>3</v>
      </c>
      <c r="B129" s="1">
        <f ca="1">IFERROR(__xludf.DUMMYFUNCTION("""COMPUTED_VALUE"""),2)</f>
        <v>2</v>
      </c>
    </row>
    <row r="130" spans="1:2" ht="13" hidden="1">
      <c r="A130" s="1">
        <f ca="1">IFERROR(__xludf.DUMMYFUNCTION("""COMPUTED_VALUE"""),3)</f>
        <v>3</v>
      </c>
      <c r="B130" s="1">
        <f ca="1">IFERROR(__xludf.DUMMYFUNCTION("""COMPUTED_VALUE"""),4)</f>
        <v>4</v>
      </c>
    </row>
    <row r="131" spans="1:2" ht="13" hidden="1">
      <c r="A131" s="1">
        <f ca="1">IFERROR(__xludf.DUMMYFUNCTION("""COMPUTED_VALUE"""),2)</f>
        <v>2</v>
      </c>
      <c r="B131" s="1">
        <f ca="1">IFERROR(__xludf.DUMMYFUNCTION("""COMPUTED_VALUE"""),2)</f>
        <v>2</v>
      </c>
    </row>
    <row r="132" spans="1:2" ht="13" hidden="1">
      <c r="A132" s="1">
        <f ca="1">IFERROR(__xludf.DUMMYFUNCTION("""COMPUTED_VALUE"""),1)</f>
        <v>1</v>
      </c>
      <c r="B132" s="1">
        <f ca="1">IFERROR(__xludf.DUMMYFUNCTION("""COMPUTED_VALUE"""),2)</f>
        <v>2</v>
      </c>
    </row>
    <row r="133" spans="1:2" ht="13" hidden="1">
      <c r="A133" s="1">
        <f ca="1">IFERROR(__xludf.DUMMYFUNCTION("""COMPUTED_VALUE"""),2)</f>
        <v>2</v>
      </c>
      <c r="B133" s="1">
        <f ca="1">IFERROR(__xludf.DUMMYFUNCTION("""COMPUTED_VALUE"""),4)</f>
        <v>4</v>
      </c>
    </row>
    <row r="134" spans="1:2" ht="13" hidden="1">
      <c r="A134" s="1">
        <f ca="1">IFERROR(__xludf.DUMMYFUNCTION("""COMPUTED_VALUE"""),3)</f>
        <v>3</v>
      </c>
      <c r="B134" s="1">
        <f ca="1">IFERROR(__xludf.DUMMYFUNCTION("""COMPUTED_VALUE"""),2)</f>
        <v>2</v>
      </c>
    </row>
    <row r="135" spans="1:2" ht="13" hidden="1">
      <c r="A135" s="1">
        <f ca="1">IFERROR(__xludf.DUMMYFUNCTION("""COMPUTED_VALUE"""),4)</f>
        <v>4</v>
      </c>
      <c r="B135" s="1">
        <f ca="1">IFERROR(__xludf.DUMMYFUNCTION("""COMPUTED_VALUE"""),4)</f>
        <v>4</v>
      </c>
    </row>
    <row r="136" spans="1:2" ht="13" hidden="1">
      <c r="A136" s="1">
        <f ca="1">IFERROR(__xludf.DUMMYFUNCTION("""COMPUTED_VALUE"""),3)</f>
        <v>3</v>
      </c>
      <c r="B136" s="1">
        <f ca="1">IFERROR(__xludf.DUMMYFUNCTION("""COMPUTED_VALUE"""),2)</f>
        <v>2</v>
      </c>
    </row>
    <row r="137" spans="1:2" ht="13" hidden="1">
      <c r="A137" s="1">
        <f ca="1">IFERROR(__xludf.DUMMYFUNCTION("""COMPUTED_VALUE"""),2)</f>
        <v>2</v>
      </c>
      <c r="B137" s="1">
        <f ca="1">IFERROR(__xludf.DUMMYFUNCTION("""COMPUTED_VALUE"""),2)</f>
        <v>2</v>
      </c>
    </row>
    <row r="138" spans="1:2" ht="13" hidden="1">
      <c r="A138" s="1">
        <f ca="1">IFERROR(__xludf.DUMMYFUNCTION("""COMPUTED_VALUE"""),2)</f>
        <v>2</v>
      </c>
      <c r="B138" s="1">
        <f ca="1">IFERROR(__xludf.DUMMYFUNCTION("""COMPUTED_VALUE"""),3)</f>
        <v>3</v>
      </c>
    </row>
    <row r="139" spans="1:2" ht="13" hidden="1">
      <c r="A139" s="1">
        <f ca="1">IFERROR(__xludf.DUMMYFUNCTION("""COMPUTED_VALUE"""),1)</f>
        <v>1</v>
      </c>
      <c r="B139" s="1">
        <f ca="1">IFERROR(__xludf.DUMMYFUNCTION("""COMPUTED_VALUE"""),3)</f>
        <v>3</v>
      </c>
    </row>
    <row r="140" spans="1:2" ht="13" hidden="1">
      <c r="A140" s="1">
        <f ca="1">IFERROR(__xludf.DUMMYFUNCTION("""COMPUTED_VALUE"""),4)</f>
        <v>4</v>
      </c>
      <c r="B140" s="1">
        <f ca="1">IFERROR(__xludf.DUMMYFUNCTION("""COMPUTED_VALUE"""),2)</f>
        <v>2</v>
      </c>
    </row>
    <row r="141" spans="1:2" ht="13" hidden="1">
      <c r="A141" s="1">
        <f ca="1">IFERROR(__xludf.DUMMYFUNCTION("""COMPUTED_VALUE"""),1)</f>
        <v>1</v>
      </c>
      <c r="B141" s="1">
        <f ca="1">IFERROR(__xludf.DUMMYFUNCTION("""COMPUTED_VALUE"""),2)</f>
        <v>2</v>
      </c>
    </row>
    <row r="142" spans="1:2" ht="13" hidden="1">
      <c r="A142" s="1">
        <f ca="1">IFERROR(__xludf.DUMMYFUNCTION("""COMPUTED_VALUE"""),1)</f>
        <v>1</v>
      </c>
      <c r="B142" s="1">
        <f ca="1">IFERROR(__xludf.DUMMYFUNCTION("""COMPUTED_VALUE"""),4)</f>
        <v>4</v>
      </c>
    </row>
    <row r="143" spans="1:2" ht="13" hidden="1">
      <c r="A143" s="1">
        <f ca="1">IFERROR(__xludf.DUMMYFUNCTION("""COMPUTED_VALUE"""),3)</f>
        <v>3</v>
      </c>
      <c r="B143" s="1">
        <f ca="1">IFERROR(__xludf.DUMMYFUNCTION("""COMPUTED_VALUE"""),3)</f>
        <v>3</v>
      </c>
    </row>
    <row r="144" spans="1:2" ht="13" hidden="1">
      <c r="A144" s="1">
        <f ca="1">IFERROR(__xludf.DUMMYFUNCTION("""COMPUTED_VALUE"""),1)</f>
        <v>1</v>
      </c>
      <c r="B144" s="1">
        <f ca="1">IFERROR(__xludf.DUMMYFUNCTION("""COMPUTED_VALUE"""),2)</f>
        <v>2</v>
      </c>
    </row>
    <row r="145" spans="1:2" ht="13" hidden="1">
      <c r="A145" s="1">
        <f ca="1">IFERROR(__xludf.DUMMYFUNCTION("""COMPUTED_VALUE"""),2)</f>
        <v>2</v>
      </c>
      <c r="B145" s="1">
        <f ca="1">IFERROR(__xludf.DUMMYFUNCTION("""COMPUTED_VALUE"""),3)</f>
        <v>3</v>
      </c>
    </row>
    <row r="146" spans="1:2" ht="13" hidden="1">
      <c r="A146" s="1">
        <f ca="1">IFERROR(__xludf.DUMMYFUNCTION("""COMPUTED_VALUE"""),3)</f>
        <v>3</v>
      </c>
      <c r="B146" s="1">
        <f ca="1">IFERROR(__xludf.DUMMYFUNCTION("""COMPUTED_VALUE"""),2)</f>
        <v>2</v>
      </c>
    </row>
    <row r="147" spans="1:2" ht="13" hidden="1">
      <c r="A147" s="1">
        <f ca="1">IFERROR(__xludf.DUMMYFUNCTION("""COMPUTED_VALUE"""),2)</f>
        <v>2</v>
      </c>
      <c r="B147" s="1">
        <f ca="1">IFERROR(__xludf.DUMMYFUNCTION("""COMPUTED_VALUE"""),2)</f>
        <v>2</v>
      </c>
    </row>
    <row r="148" spans="1:2" ht="13" hidden="1">
      <c r="A148" s="1">
        <f ca="1">IFERROR(__xludf.DUMMYFUNCTION("""COMPUTED_VALUE"""),2)</f>
        <v>2</v>
      </c>
      <c r="B148" s="1">
        <f ca="1">IFERROR(__xludf.DUMMYFUNCTION("""COMPUTED_VALUE"""),5)</f>
        <v>5</v>
      </c>
    </row>
    <row r="149" spans="1:2" ht="13" hidden="1">
      <c r="A149" s="1">
        <f ca="1">IFERROR(__xludf.DUMMYFUNCTION("""COMPUTED_VALUE"""),3)</f>
        <v>3</v>
      </c>
      <c r="B149" s="1">
        <f ca="1">IFERROR(__xludf.DUMMYFUNCTION("""COMPUTED_VALUE"""),3)</f>
        <v>3</v>
      </c>
    </row>
    <row r="150" spans="1:2" ht="13" hidden="1">
      <c r="A150" s="1">
        <f ca="1">IFERROR(__xludf.DUMMYFUNCTION("""COMPUTED_VALUE"""),3)</f>
        <v>3</v>
      </c>
      <c r="B150" s="1">
        <f ca="1">IFERROR(__xludf.DUMMYFUNCTION("""COMPUTED_VALUE"""),4)</f>
        <v>4</v>
      </c>
    </row>
    <row r="151" spans="1:2" ht="13" hidden="1">
      <c r="A151" s="1">
        <f ca="1">IFERROR(__xludf.DUMMYFUNCTION("""COMPUTED_VALUE"""),2)</f>
        <v>2</v>
      </c>
      <c r="B151" s="1">
        <f ca="1">IFERROR(__xludf.DUMMYFUNCTION("""COMPUTED_VALUE"""),4)</f>
        <v>4</v>
      </c>
    </row>
    <row r="152" spans="1:2" ht="13" hidden="1">
      <c r="A152" s="1">
        <f ca="1">IFERROR(__xludf.DUMMYFUNCTION("""COMPUTED_VALUE"""),2)</f>
        <v>2</v>
      </c>
      <c r="B152" s="1">
        <f ca="1">IFERROR(__xludf.DUMMYFUNCTION("""COMPUTED_VALUE"""),2)</f>
        <v>2</v>
      </c>
    </row>
    <row r="153" spans="1:2" ht="13" hidden="1">
      <c r="A153" s="1" t="str">
        <f ca="1">IFERROR(__xludf.DUMMYFUNCTION("""COMPUTED_VALUE"""),"")</f>
        <v/>
      </c>
      <c r="B153" s="1">
        <f ca="1">IFERROR(__xludf.DUMMYFUNCTION("""COMPUTED_VALUE"""),1)</f>
        <v>1</v>
      </c>
    </row>
    <row r="154" spans="1:2" ht="13" hidden="1">
      <c r="A154" s="1">
        <f ca="1">IFERROR(__xludf.DUMMYFUNCTION("""COMPUTED_VALUE"""),4)</f>
        <v>4</v>
      </c>
      <c r="B154" s="1">
        <f ca="1">IFERROR(__xludf.DUMMYFUNCTION("""COMPUTED_VALUE"""),3)</f>
        <v>3</v>
      </c>
    </row>
    <row r="155" spans="1:2" ht="13" hidden="1">
      <c r="A155" s="1">
        <f ca="1">IFERROR(__xludf.DUMMYFUNCTION("""COMPUTED_VALUE"""),4)</f>
        <v>4</v>
      </c>
      <c r="B155" s="1">
        <f ca="1">IFERROR(__xludf.DUMMYFUNCTION("""COMPUTED_VALUE"""),3)</f>
        <v>3</v>
      </c>
    </row>
    <row r="156" spans="1:2" ht="13" hidden="1">
      <c r="A156" s="1">
        <f ca="1">IFERROR(__xludf.DUMMYFUNCTION("""COMPUTED_VALUE"""),1)</f>
        <v>1</v>
      </c>
      <c r="B156" s="1">
        <f ca="1">IFERROR(__xludf.DUMMYFUNCTION("""COMPUTED_VALUE"""),3)</f>
        <v>3</v>
      </c>
    </row>
    <row r="157" spans="1:2" ht="13" hidden="1">
      <c r="A157" s="1">
        <f ca="1">IFERROR(__xludf.DUMMYFUNCTION("""COMPUTED_VALUE"""),2)</f>
        <v>2</v>
      </c>
      <c r="B157" s="1">
        <f ca="1">IFERROR(__xludf.DUMMYFUNCTION("""COMPUTED_VALUE"""),4)</f>
        <v>4</v>
      </c>
    </row>
    <row r="158" spans="1:2" ht="13" hidden="1">
      <c r="A158" s="1">
        <f ca="1">IFERROR(__xludf.DUMMYFUNCTION("""COMPUTED_VALUE"""),1)</f>
        <v>1</v>
      </c>
      <c r="B158" s="1">
        <f ca="1">IFERROR(__xludf.DUMMYFUNCTION("""COMPUTED_VALUE"""),2)</f>
        <v>2</v>
      </c>
    </row>
    <row r="159" spans="1:2" ht="13" hidden="1">
      <c r="A159" s="1">
        <f ca="1">IFERROR(__xludf.DUMMYFUNCTION("""COMPUTED_VALUE"""),2)</f>
        <v>2</v>
      </c>
      <c r="B159" s="1">
        <f ca="1">IFERROR(__xludf.DUMMYFUNCTION("""COMPUTED_VALUE"""),2)</f>
        <v>2</v>
      </c>
    </row>
    <row r="160" spans="1:2" ht="13" hidden="1">
      <c r="A160" s="1">
        <f ca="1">IFERROR(__xludf.DUMMYFUNCTION("""COMPUTED_VALUE"""),1)</f>
        <v>1</v>
      </c>
      <c r="B160" s="1">
        <f ca="1">IFERROR(__xludf.DUMMYFUNCTION("""COMPUTED_VALUE"""),1)</f>
        <v>1</v>
      </c>
    </row>
    <row r="161" spans="1:2" ht="13" hidden="1">
      <c r="A161" s="1">
        <f ca="1">IFERROR(__xludf.DUMMYFUNCTION("""COMPUTED_VALUE"""),1)</f>
        <v>1</v>
      </c>
      <c r="B161" s="1">
        <f ca="1">IFERROR(__xludf.DUMMYFUNCTION("""COMPUTED_VALUE"""),2)</f>
        <v>2</v>
      </c>
    </row>
    <row r="162" spans="1:2" ht="13" hidden="1">
      <c r="A162" s="1">
        <f ca="1">IFERROR(__xludf.DUMMYFUNCTION("""COMPUTED_VALUE"""),3)</f>
        <v>3</v>
      </c>
      <c r="B162" s="1">
        <f ca="1">IFERROR(__xludf.DUMMYFUNCTION("""COMPUTED_VALUE"""),2)</f>
        <v>2</v>
      </c>
    </row>
    <row r="163" spans="1:2" ht="13" hidden="1">
      <c r="A163" s="1">
        <f ca="1">IFERROR(__xludf.DUMMYFUNCTION("""COMPUTED_VALUE"""),3)</f>
        <v>3</v>
      </c>
      <c r="B163" s="1">
        <f ca="1">IFERROR(__xludf.DUMMYFUNCTION("""COMPUTED_VALUE"""),2)</f>
        <v>2</v>
      </c>
    </row>
    <row r="164" spans="1:2" ht="13" hidden="1">
      <c r="A164" s="1">
        <f ca="1">IFERROR(__xludf.DUMMYFUNCTION("""COMPUTED_VALUE"""),3)</f>
        <v>3</v>
      </c>
      <c r="B164" s="1">
        <f ca="1">IFERROR(__xludf.DUMMYFUNCTION("""COMPUTED_VALUE"""),3)</f>
        <v>3</v>
      </c>
    </row>
    <row r="165" spans="1:2" ht="13" hidden="1">
      <c r="A165" s="1">
        <f ca="1">IFERROR(__xludf.DUMMYFUNCTION("""COMPUTED_VALUE"""),1)</f>
        <v>1</v>
      </c>
      <c r="B165" s="1">
        <f ca="1">IFERROR(__xludf.DUMMYFUNCTION("""COMPUTED_VALUE"""),3)</f>
        <v>3</v>
      </c>
    </row>
    <row r="166" spans="1:2" ht="13" hidden="1">
      <c r="A166" s="1">
        <f ca="1">IFERROR(__xludf.DUMMYFUNCTION("""COMPUTED_VALUE"""),4)</f>
        <v>4</v>
      </c>
      <c r="B166" s="1">
        <f ca="1">IFERROR(__xludf.DUMMYFUNCTION("""COMPUTED_VALUE"""),2)</f>
        <v>2</v>
      </c>
    </row>
    <row r="167" spans="1:2" ht="13" hidden="1">
      <c r="A167" s="1">
        <f ca="1">IFERROR(__xludf.DUMMYFUNCTION("""COMPUTED_VALUE"""),2)</f>
        <v>2</v>
      </c>
      <c r="B167" s="1">
        <f ca="1">IFERROR(__xludf.DUMMYFUNCTION("""COMPUTED_VALUE"""),2)</f>
        <v>2</v>
      </c>
    </row>
    <row r="168" spans="1:2" ht="13" hidden="1">
      <c r="A168" s="1">
        <f ca="1">IFERROR(__xludf.DUMMYFUNCTION("""COMPUTED_VALUE"""),3)</f>
        <v>3</v>
      </c>
      <c r="B168" s="1">
        <f ca="1">IFERROR(__xludf.DUMMYFUNCTION("""COMPUTED_VALUE"""),5)</f>
        <v>5</v>
      </c>
    </row>
    <row r="169" spans="1:2" ht="13" hidden="1">
      <c r="A169" s="1">
        <f ca="1">IFERROR(__xludf.DUMMYFUNCTION("""COMPUTED_VALUE"""),2)</f>
        <v>2</v>
      </c>
      <c r="B169" s="1">
        <f ca="1">IFERROR(__xludf.DUMMYFUNCTION("""COMPUTED_VALUE"""),2)</f>
        <v>2</v>
      </c>
    </row>
    <row r="170" spans="1:2" ht="13" hidden="1">
      <c r="A170" s="1" t="str">
        <f ca="1">IFERROR(__xludf.DUMMYFUNCTION("""COMPUTED_VALUE"""),"")</f>
        <v/>
      </c>
      <c r="B170" s="1">
        <f ca="1">IFERROR(__xludf.DUMMYFUNCTION("""COMPUTED_VALUE"""),4)</f>
        <v>4</v>
      </c>
    </row>
    <row r="171" spans="1:2" ht="13" hidden="1">
      <c r="A171" s="1">
        <f ca="1">IFERROR(__xludf.DUMMYFUNCTION("""COMPUTED_VALUE"""),4)</f>
        <v>4</v>
      </c>
      <c r="B171" s="1">
        <f ca="1">IFERROR(__xludf.DUMMYFUNCTION("""COMPUTED_VALUE"""),3)</f>
        <v>3</v>
      </c>
    </row>
    <row r="172" spans="1:2" ht="13" hidden="1">
      <c r="A172" s="1">
        <f ca="1">IFERROR(__xludf.DUMMYFUNCTION("""COMPUTED_VALUE"""),2)</f>
        <v>2</v>
      </c>
      <c r="B172" s="1">
        <f ca="1">IFERROR(__xludf.DUMMYFUNCTION("""COMPUTED_VALUE"""),2)</f>
        <v>2</v>
      </c>
    </row>
    <row r="173" spans="1:2" ht="13" hidden="1">
      <c r="A173" s="1">
        <f ca="1">IFERROR(__xludf.DUMMYFUNCTION("""COMPUTED_VALUE"""),2)</f>
        <v>2</v>
      </c>
      <c r="B173" s="1">
        <f ca="1">IFERROR(__xludf.DUMMYFUNCTION("""COMPUTED_VALUE"""),2)</f>
        <v>2</v>
      </c>
    </row>
    <row r="174" spans="1:2" ht="13" hidden="1">
      <c r="A174" s="1">
        <f ca="1">IFERROR(__xludf.DUMMYFUNCTION("""COMPUTED_VALUE"""),1)</f>
        <v>1</v>
      </c>
      <c r="B174" s="1">
        <f ca="1">IFERROR(__xludf.DUMMYFUNCTION("""COMPUTED_VALUE"""),3)</f>
        <v>3</v>
      </c>
    </row>
    <row r="175" spans="1:2" ht="13" hidden="1">
      <c r="A175" s="1">
        <f ca="1">IFERROR(__xludf.DUMMYFUNCTION("""COMPUTED_VALUE"""),4)</f>
        <v>4</v>
      </c>
      <c r="B175" s="1">
        <f ca="1">IFERROR(__xludf.DUMMYFUNCTION("""COMPUTED_VALUE"""),2)</f>
        <v>2</v>
      </c>
    </row>
    <row r="176" spans="1:2" ht="13" hidden="1">
      <c r="A176" s="1">
        <f ca="1">IFERROR(__xludf.DUMMYFUNCTION("""COMPUTED_VALUE"""),2)</f>
        <v>2</v>
      </c>
      <c r="B176" s="1">
        <f ca="1">IFERROR(__xludf.DUMMYFUNCTION("""COMPUTED_VALUE"""),3)</f>
        <v>3</v>
      </c>
    </row>
    <row r="177" spans="1:2" ht="13" hidden="1">
      <c r="A177" s="1" t="str">
        <f ca="1">IFERROR(__xludf.DUMMYFUNCTION("""COMPUTED_VALUE"""),"")</f>
        <v/>
      </c>
      <c r="B177" s="1">
        <f ca="1">IFERROR(__xludf.DUMMYFUNCTION("""COMPUTED_VALUE"""),4)</f>
        <v>4</v>
      </c>
    </row>
    <row r="178" spans="1:2" ht="13" hidden="1">
      <c r="A178" s="1">
        <f ca="1">IFERROR(__xludf.DUMMYFUNCTION("""COMPUTED_VALUE"""),3)</f>
        <v>3</v>
      </c>
      <c r="B178" s="1">
        <f ca="1">IFERROR(__xludf.DUMMYFUNCTION("""COMPUTED_VALUE"""),2)</f>
        <v>2</v>
      </c>
    </row>
    <row r="179" spans="1:2" ht="13" hidden="1">
      <c r="A179" s="1">
        <f ca="1">IFERROR(__xludf.DUMMYFUNCTION("""COMPUTED_VALUE"""),1)</f>
        <v>1</v>
      </c>
      <c r="B179" s="1">
        <f ca="1">IFERROR(__xludf.DUMMYFUNCTION("""COMPUTED_VALUE"""),1)</f>
        <v>1</v>
      </c>
    </row>
    <row r="180" spans="1:2" ht="13" hidden="1">
      <c r="A180" s="1">
        <f ca="1">IFERROR(__xludf.DUMMYFUNCTION("""COMPUTED_VALUE"""),4)</f>
        <v>4</v>
      </c>
      <c r="B180" s="1">
        <f ca="1">IFERROR(__xludf.DUMMYFUNCTION("""COMPUTED_VALUE"""),5)</f>
        <v>5</v>
      </c>
    </row>
    <row r="181" spans="1:2" ht="13" hidden="1">
      <c r="A181" s="1">
        <f ca="1">IFERROR(__xludf.DUMMYFUNCTION("""COMPUTED_VALUE"""),2)</f>
        <v>2</v>
      </c>
      <c r="B181" s="1">
        <f ca="1">IFERROR(__xludf.DUMMYFUNCTION("""COMPUTED_VALUE"""),3)</f>
        <v>3</v>
      </c>
    </row>
    <row r="182" spans="1:2" ht="13" hidden="1">
      <c r="A182" s="1">
        <f ca="1">IFERROR(__xludf.DUMMYFUNCTION("""COMPUTED_VALUE"""),3)</f>
        <v>3</v>
      </c>
      <c r="B182" s="1">
        <f ca="1">IFERROR(__xludf.DUMMYFUNCTION("""COMPUTED_VALUE"""),3)</f>
        <v>3</v>
      </c>
    </row>
    <row r="183" spans="1:2" ht="13" hidden="1">
      <c r="A183" s="1" t="str">
        <f ca="1">IFERROR(__xludf.DUMMYFUNCTION("""COMPUTED_VALUE"""),"")</f>
        <v/>
      </c>
      <c r="B183" s="1">
        <f ca="1">IFERROR(__xludf.DUMMYFUNCTION("""COMPUTED_VALUE"""),5)</f>
        <v>5</v>
      </c>
    </row>
    <row r="184" spans="1:2" ht="13" hidden="1">
      <c r="A184" s="1">
        <f ca="1">IFERROR(__xludf.DUMMYFUNCTION("""COMPUTED_VALUE"""),2)</f>
        <v>2</v>
      </c>
      <c r="B184" s="1">
        <f ca="1">IFERROR(__xludf.DUMMYFUNCTION("""COMPUTED_VALUE"""),2)</f>
        <v>2</v>
      </c>
    </row>
    <row r="185" spans="1:2" ht="13" hidden="1">
      <c r="A185" s="1">
        <f ca="1">IFERROR(__xludf.DUMMYFUNCTION("""COMPUTED_VALUE"""),3)</f>
        <v>3</v>
      </c>
      <c r="B185" s="1">
        <f ca="1">IFERROR(__xludf.DUMMYFUNCTION("""COMPUTED_VALUE"""),3)</f>
        <v>3</v>
      </c>
    </row>
    <row r="186" spans="1:2" ht="13" hidden="1">
      <c r="A186" s="1">
        <f ca="1">IFERROR(__xludf.DUMMYFUNCTION("""COMPUTED_VALUE"""),2)</f>
        <v>2</v>
      </c>
      <c r="B186" s="1">
        <f ca="1">IFERROR(__xludf.DUMMYFUNCTION("""COMPUTED_VALUE"""),3)</f>
        <v>3</v>
      </c>
    </row>
    <row r="187" spans="1:2" ht="13" hidden="1">
      <c r="A187" s="1">
        <f ca="1">IFERROR(__xludf.DUMMYFUNCTION("""COMPUTED_VALUE"""),4)</f>
        <v>4</v>
      </c>
      <c r="B187" s="1">
        <f ca="1">IFERROR(__xludf.DUMMYFUNCTION("""COMPUTED_VALUE"""),3)</f>
        <v>3</v>
      </c>
    </row>
    <row r="188" spans="1:2" ht="13" hidden="1">
      <c r="A188" s="1">
        <f ca="1">IFERROR(__xludf.DUMMYFUNCTION("""COMPUTED_VALUE"""),2)</f>
        <v>2</v>
      </c>
      <c r="B188" s="1">
        <f ca="1">IFERROR(__xludf.DUMMYFUNCTION("""COMPUTED_VALUE"""),1)</f>
        <v>1</v>
      </c>
    </row>
    <row r="189" spans="1:2" ht="13" hidden="1">
      <c r="A189" s="1">
        <f ca="1">IFERROR(__xludf.DUMMYFUNCTION("""COMPUTED_VALUE"""),2)</f>
        <v>2</v>
      </c>
      <c r="B189" s="1">
        <f ca="1">IFERROR(__xludf.DUMMYFUNCTION("""COMPUTED_VALUE"""),2)</f>
        <v>2</v>
      </c>
    </row>
    <row r="190" spans="1:2" ht="13" hidden="1">
      <c r="A190" s="1" t="str">
        <f ca="1">IFERROR(__xludf.DUMMYFUNCTION("""COMPUTED_VALUE"""),"")</f>
        <v/>
      </c>
      <c r="B190" s="1">
        <f ca="1">IFERROR(__xludf.DUMMYFUNCTION("""COMPUTED_VALUE"""),3)</f>
        <v>3</v>
      </c>
    </row>
    <row r="191" spans="1:2" ht="13" hidden="1">
      <c r="A191" s="1">
        <f ca="1">IFERROR(__xludf.DUMMYFUNCTION("""COMPUTED_VALUE"""),4)</f>
        <v>4</v>
      </c>
      <c r="B191" s="1">
        <f ca="1">IFERROR(__xludf.DUMMYFUNCTION("""COMPUTED_VALUE"""),2)</f>
        <v>2</v>
      </c>
    </row>
    <row r="192" spans="1:2" ht="13" hidden="1">
      <c r="A192" s="1">
        <f ca="1">IFERROR(__xludf.DUMMYFUNCTION("""COMPUTED_VALUE"""),3)</f>
        <v>3</v>
      </c>
      <c r="B192" s="1">
        <f ca="1">IFERROR(__xludf.DUMMYFUNCTION("""COMPUTED_VALUE"""),1)</f>
        <v>1</v>
      </c>
    </row>
    <row r="193" spans="1:2" ht="13" hidden="1">
      <c r="A193" s="1">
        <f ca="1">IFERROR(__xludf.DUMMYFUNCTION("""COMPUTED_VALUE"""),2)</f>
        <v>2</v>
      </c>
      <c r="B193" s="1">
        <f ca="1">IFERROR(__xludf.DUMMYFUNCTION("""COMPUTED_VALUE"""),3)</f>
        <v>3</v>
      </c>
    </row>
    <row r="194" spans="1:2" ht="13" hidden="1">
      <c r="A194" s="1">
        <f ca="1">IFERROR(__xludf.DUMMYFUNCTION("""COMPUTED_VALUE"""),2)</f>
        <v>2</v>
      </c>
      <c r="B194" s="1">
        <f ca="1">IFERROR(__xludf.DUMMYFUNCTION("""COMPUTED_VALUE"""),3)</f>
        <v>3</v>
      </c>
    </row>
    <row r="195" spans="1:2" ht="13" hidden="1">
      <c r="A195" s="1">
        <f ca="1">IFERROR(__xludf.DUMMYFUNCTION("""COMPUTED_VALUE"""),2)</f>
        <v>2</v>
      </c>
      <c r="B195" s="1">
        <f ca="1">IFERROR(__xludf.DUMMYFUNCTION("""COMPUTED_VALUE"""),3)</f>
        <v>3</v>
      </c>
    </row>
    <row r="196" spans="1:2" ht="13" hidden="1">
      <c r="A196" s="1">
        <f ca="1">IFERROR(__xludf.DUMMYFUNCTION("""COMPUTED_VALUE"""),3)</f>
        <v>3</v>
      </c>
      <c r="B196" s="1">
        <f ca="1">IFERROR(__xludf.DUMMYFUNCTION("""COMPUTED_VALUE"""),5)</f>
        <v>5</v>
      </c>
    </row>
    <row r="197" spans="1:2" ht="13" hidden="1">
      <c r="A197" s="1">
        <f ca="1">IFERROR(__xludf.DUMMYFUNCTION("""COMPUTED_VALUE"""),2)</f>
        <v>2</v>
      </c>
      <c r="B197" s="1">
        <f ca="1">IFERROR(__xludf.DUMMYFUNCTION("""COMPUTED_VALUE"""),2)</f>
        <v>2</v>
      </c>
    </row>
    <row r="198" spans="1:2" ht="13" hidden="1">
      <c r="A198" s="1">
        <f ca="1">IFERROR(__xludf.DUMMYFUNCTION("""COMPUTED_VALUE"""),2)</f>
        <v>2</v>
      </c>
      <c r="B198" s="1">
        <f ca="1">IFERROR(__xludf.DUMMYFUNCTION("""COMPUTED_VALUE"""),2)</f>
        <v>2</v>
      </c>
    </row>
    <row r="199" spans="1:2" ht="13" hidden="1">
      <c r="A199" s="1">
        <f ca="1">IFERROR(__xludf.DUMMYFUNCTION("""COMPUTED_VALUE"""),3)</f>
        <v>3</v>
      </c>
      <c r="B199" s="1">
        <f ca="1">IFERROR(__xludf.DUMMYFUNCTION("""COMPUTED_VALUE"""),2)</f>
        <v>2</v>
      </c>
    </row>
    <row r="200" spans="1:2" ht="13" hidden="1">
      <c r="A200" s="1" t="str">
        <f ca="1">IFERROR(__xludf.DUMMYFUNCTION("""COMPUTED_VALUE"""),"")</f>
        <v/>
      </c>
      <c r="B200" s="1">
        <f ca="1">IFERROR(__xludf.DUMMYFUNCTION("""COMPUTED_VALUE"""),2)</f>
        <v>2</v>
      </c>
    </row>
    <row r="201" spans="1:2" ht="13" hidden="1">
      <c r="A201" s="1">
        <f ca="1">IFERROR(__xludf.DUMMYFUNCTION("""COMPUTED_VALUE"""),1)</f>
        <v>1</v>
      </c>
      <c r="B201" s="1">
        <f ca="1">IFERROR(__xludf.DUMMYFUNCTION("""COMPUTED_VALUE"""),3)</f>
        <v>3</v>
      </c>
    </row>
    <row r="202" spans="1:2" ht="13" hidden="1">
      <c r="A202" s="1">
        <f ca="1">IFERROR(__xludf.DUMMYFUNCTION("""COMPUTED_VALUE"""),2)</f>
        <v>2</v>
      </c>
      <c r="B202" s="1">
        <f ca="1">IFERROR(__xludf.DUMMYFUNCTION("""COMPUTED_VALUE"""),3)</f>
        <v>3</v>
      </c>
    </row>
    <row r="203" spans="1:2" ht="13" hidden="1">
      <c r="A203" s="1">
        <f ca="1">IFERROR(__xludf.DUMMYFUNCTION("""COMPUTED_VALUE"""),3)</f>
        <v>3</v>
      </c>
      <c r="B203" s="1">
        <f ca="1">IFERROR(__xludf.DUMMYFUNCTION("""COMPUTED_VALUE"""),1)</f>
        <v>1</v>
      </c>
    </row>
    <row r="204" spans="1:2" ht="13" hidden="1">
      <c r="A204" s="1">
        <f ca="1">IFERROR(__xludf.DUMMYFUNCTION("""COMPUTED_VALUE"""),2)</f>
        <v>2</v>
      </c>
      <c r="B204" s="1">
        <f ca="1">IFERROR(__xludf.DUMMYFUNCTION("""COMPUTED_VALUE"""),4)</f>
        <v>4</v>
      </c>
    </row>
    <row r="205" spans="1:2" ht="13" hidden="1">
      <c r="A205" s="1">
        <f ca="1">IFERROR(__xludf.DUMMYFUNCTION("""COMPUTED_VALUE"""),1)</f>
        <v>1</v>
      </c>
      <c r="B205" s="1">
        <f ca="1">IFERROR(__xludf.DUMMYFUNCTION("""COMPUTED_VALUE"""),3)</f>
        <v>3</v>
      </c>
    </row>
    <row r="206" spans="1:2" ht="13" hidden="1">
      <c r="A206" s="1" t="str">
        <f ca="1">IFERROR(__xludf.DUMMYFUNCTION("""COMPUTED_VALUE"""),"")</f>
        <v/>
      </c>
      <c r="B206" s="1">
        <f ca="1">IFERROR(__xludf.DUMMYFUNCTION("""COMPUTED_VALUE"""),3)</f>
        <v>3</v>
      </c>
    </row>
    <row r="207" spans="1:2" ht="13" hidden="1">
      <c r="A207" s="1">
        <f ca="1">IFERROR(__xludf.DUMMYFUNCTION("""COMPUTED_VALUE"""),4)</f>
        <v>4</v>
      </c>
      <c r="B207" s="1">
        <f ca="1">IFERROR(__xludf.DUMMYFUNCTION("""COMPUTED_VALUE"""),3)</f>
        <v>3</v>
      </c>
    </row>
    <row r="208" spans="1:2" ht="13" hidden="1">
      <c r="A208" s="1">
        <f ca="1">IFERROR(__xludf.DUMMYFUNCTION("""COMPUTED_VALUE"""),3)</f>
        <v>3</v>
      </c>
      <c r="B208" s="1">
        <f ca="1">IFERROR(__xludf.DUMMYFUNCTION("""COMPUTED_VALUE"""),2)</f>
        <v>2</v>
      </c>
    </row>
    <row r="209" spans="1:2" ht="13" hidden="1">
      <c r="A209" s="1" t="str">
        <f ca="1">IFERROR(__xludf.DUMMYFUNCTION("""COMPUTED_VALUE"""),"")</f>
        <v/>
      </c>
      <c r="B209" s="1">
        <f ca="1">IFERROR(__xludf.DUMMYFUNCTION("""COMPUTED_VALUE"""),3)</f>
        <v>3</v>
      </c>
    </row>
    <row r="210" spans="1:2" ht="13" hidden="1">
      <c r="A210" s="1">
        <f ca="1">IFERROR(__xludf.DUMMYFUNCTION("""COMPUTED_VALUE"""),1)</f>
        <v>1</v>
      </c>
      <c r="B210" s="1">
        <f ca="1">IFERROR(__xludf.DUMMYFUNCTION("""COMPUTED_VALUE"""),4)</f>
        <v>4</v>
      </c>
    </row>
    <row r="211" spans="1:2" ht="13" hidden="1">
      <c r="A211" s="1">
        <f ca="1">IFERROR(__xludf.DUMMYFUNCTION("""COMPUTED_VALUE"""),4)</f>
        <v>4</v>
      </c>
      <c r="B211" s="1">
        <f ca="1">IFERROR(__xludf.DUMMYFUNCTION("""COMPUTED_VALUE"""),2)</f>
        <v>2</v>
      </c>
    </row>
    <row r="212" spans="1:2" ht="13" hidden="1">
      <c r="A212" s="1">
        <f ca="1">IFERROR(__xludf.DUMMYFUNCTION("""COMPUTED_VALUE"""),3)</f>
        <v>3</v>
      </c>
      <c r="B212" s="1">
        <f ca="1">IFERROR(__xludf.DUMMYFUNCTION("""COMPUTED_VALUE"""),4)</f>
        <v>4</v>
      </c>
    </row>
    <row r="213" spans="1:2" ht="13" hidden="1">
      <c r="A213" s="1">
        <f ca="1">IFERROR(__xludf.DUMMYFUNCTION("""COMPUTED_VALUE"""),2)</f>
        <v>2</v>
      </c>
      <c r="B213" s="1">
        <f ca="1">IFERROR(__xludf.DUMMYFUNCTION("""COMPUTED_VALUE"""),3)</f>
        <v>3</v>
      </c>
    </row>
    <row r="214" spans="1:2" ht="13" hidden="1">
      <c r="A214" s="1">
        <f ca="1">IFERROR(__xludf.DUMMYFUNCTION("""COMPUTED_VALUE"""),3)</f>
        <v>3</v>
      </c>
      <c r="B214" s="1">
        <f ca="1">IFERROR(__xludf.DUMMYFUNCTION("""COMPUTED_VALUE"""),2)</f>
        <v>2</v>
      </c>
    </row>
    <row r="215" spans="1:2" ht="13" hidden="1">
      <c r="A215" s="1">
        <f ca="1">IFERROR(__xludf.DUMMYFUNCTION("""COMPUTED_VALUE"""),2)</f>
        <v>2</v>
      </c>
      <c r="B215" s="1">
        <f ca="1">IFERROR(__xludf.DUMMYFUNCTION("""COMPUTED_VALUE"""),2)</f>
        <v>2</v>
      </c>
    </row>
    <row r="216" spans="1:2" ht="13" hidden="1">
      <c r="A216" s="1">
        <f ca="1">IFERROR(__xludf.DUMMYFUNCTION("""COMPUTED_VALUE"""),1)</f>
        <v>1</v>
      </c>
      <c r="B216" s="1">
        <f ca="1">IFERROR(__xludf.DUMMYFUNCTION("""COMPUTED_VALUE"""),3)</f>
        <v>3</v>
      </c>
    </row>
    <row r="217" spans="1:2" ht="13" hidden="1">
      <c r="A217" s="1">
        <f ca="1">IFERROR(__xludf.DUMMYFUNCTION("""COMPUTED_VALUE"""),1)</f>
        <v>1</v>
      </c>
      <c r="B217" s="1">
        <f ca="1">IFERROR(__xludf.DUMMYFUNCTION("""COMPUTED_VALUE"""),3)</f>
        <v>3</v>
      </c>
    </row>
    <row r="218" spans="1:2" ht="13" hidden="1">
      <c r="A218" s="1">
        <f ca="1">IFERROR(__xludf.DUMMYFUNCTION("""COMPUTED_VALUE"""),4)</f>
        <v>4</v>
      </c>
      <c r="B218" s="1">
        <f ca="1">IFERROR(__xludf.DUMMYFUNCTION("""COMPUTED_VALUE"""),3)</f>
        <v>3</v>
      </c>
    </row>
    <row r="219" spans="1:2" ht="13" hidden="1">
      <c r="A219" s="1">
        <f ca="1">IFERROR(__xludf.DUMMYFUNCTION("""COMPUTED_VALUE"""),4)</f>
        <v>4</v>
      </c>
      <c r="B219" s="1">
        <f ca="1">IFERROR(__xludf.DUMMYFUNCTION("""COMPUTED_VALUE"""),3)</f>
        <v>3</v>
      </c>
    </row>
    <row r="220" spans="1:2" ht="13" hidden="1">
      <c r="A220" s="1">
        <f ca="1">IFERROR(__xludf.DUMMYFUNCTION("""COMPUTED_VALUE"""),4)</f>
        <v>4</v>
      </c>
      <c r="B220" s="1">
        <f ca="1">IFERROR(__xludf.DUMMYFUNCTION("""COMPUTED_VALUE"""),2)</f>
        <v>2</v>
      </c>
    </row>
    <row r="221" spans="1:2" ht="13" hidden="1">
      <c r="A221" s="1">
        <f ca="1">IFERROR(__xludf.DUMMYFUNCTION("""COMPUTED_VALUE"""),3)</f>
        <v>3</v>
      </c>
      <c r="B221" s="1">
        <f ca="1">IFERROR(__xludf.DUMMYFUNCTION("""COMPUTED_VALUE"""),3)</f>
        <v>3</v>
      </c>
    </row>
    <row r="222" spans="1:2" ht="13" hidden="1">
      <c r="A222" s="1">
        <f ca="1">IFERROR(__xludf.DUMMYFUNCTION("""COMPUTED_VALUE"""),4)</f>
        <v>4</v>
      </c>
      <c r="B222" s="1">
        <f ca="1">IFERROR(__xludf.DUMMYFUNCTION("""COMPUTED_VALUE"""),3)</f>
        <v>3</v>
      </c>
    </row>
    <row r="223" spans="1:2" ht="13" hidden="1">
      <c r="A223" s="1">
        <f ca="1">IFERROR(__xludf.DUMMYFUNCTION("""COMPUTED_VALUE"""),1)</f>
        <v>1</v>
      </c>
      <c r="B223" s="1">
        <f ca="1">IFERROR(__xludf.DUMMYFUNCTION("""COMPUTED_VALUE"""),3)</f>
        <v>3</v>
      </c>
    </row>
    <row r="224" spans="1:2" ht="13" hidden="1">
      <c r="A224" s="1">
        <f ca="1">IFERROR(__xludf.DUMMYFUNCTION("""COMPUTED_VALUE"""),2)</f>
        <v>2</v>
      </c>
      <c r="B224" s="1">
        <f ca="1">IFERROR(__xludf.DUMMYFUNCTION("""COMPUTED_VALUE"""),3)</f>
        <v>3</v>
      </c>
    </row>
    <row r="225" spans="1:2" ht="13" hidden="1">
      <c r="A225" s="1">
        <f ca="1">IFERROR(__xludf.DUMMYFUNCTION("""COMPUTED_VALUE"""),3)</f>
        <v>3</v>
      </c>
      <c r="B225" s="1">
        <f ca="1">IFERROR(__xludf.DUMMYFUNCTION("""COMPUTED_VALUE"""),3)</f>
        <v>3</v>
      </c>
    </row>
    <row r="226" spans="1:2" ht="13" hidden="1">
      <c r="A226" s="1">
        <f ca="1">IFERROR(__xludf.DUMMYFUNCTION("""COMPUTED_VALUE"""),2)</f>
        <v>2</v>
      </c>
      <c r="B226" s="1">
        <f ca="1">IFERROR(__xludf.DUMMYFUNCTION("""COMPUTED_VALUE"""),3)</f>
        <v>3</v>
      </c>
    </row>
    <row r="227" spans="1:2" ht="13" hidden="1">
      <c r="A227" s="1">
        <f ca="1">IFERROR(__xludf.DUMMYFUNCTION("""COMPUTED_VALUE"""),2)</f>
        <v>2</v>
      </c>
      <c r="B227" s="1">
        <f ca="1">IFERROR(__xludf.DUMMYFUNCTION("""COMPUTED_VALUE"""),2)</f>
        <v>2</v>
      </c>
    </row>
    <row r="228" spans="1:2" ht="13" hidden="1">
      <c r="A228" s="1">
        <f ca="1">IFERROR(__xludf.DUMMYFUNCTION("""COMPUTED_VALUE"""),3)</f>
        <v>3</v>
      </c>
      <c r="B228" s="1">
        <f ca="1">IFERROR(__xludf.DUMMYFUNCTION("""COMPUTED_VALUE"""),3)</f>
        <v>3</v>
      </c>
    </row>
    <row r="229" spans="1:2" ht="13" hidden="1">
      <c r="A229" s="1">
        <f ca="1">IFERROR(__xludf.DUMMYFUNCTION("""COMPUTED_VALUE"""),4)</f>
        <v>4</v>
      </c>
      <c r="B229" s="1">
        <f ca="1">IFERROR(__xludf.DUMMYFUNCTION("""COMPUTED_VALUE"""),2)</f>
        <v>2</v>
      </c>
    </row>
    <row r="230" spans="1:2" ht="13" hidden="1">
      <c r="A230" s="1">
        <f ca="1">IFERROR(__xludf.DUMMYFUNCTION("""COMPUTED_VALUE"""),4)</f>
        <v>4</v>
      </c>
      <c r="B230" s="1">
        <f ca="1">IFERROR(__xludf.DUMMYFUNCTION("""COMPUTED_VALUE"""),3)</f>
        <v>3</v>
      </c>
    </row>
    <row r="231" spans="1:2" ht="13" hidden="1">
      <c r="A231" s="1" t="str">
        <f ca="1">IFERROR(__xludf.DUMMYFUNCTION("""COMPUTED_VALUE"""),"")</f>
        <v/>
      </c>
      <c r="B231" s="1">
        <f ca="1">IFERROR(__xludf.DUMMYFUNCTION("""COMPUTED_VALUE"""),3)</f>
        <v>3</v>
      </c>
    </row>
    <row r="232" spans="1:2" ht="13" hidden="1">
      <c r="A232" s="1">
        <f ca="1">IFERROR(__xludf.DUMMYFUNCTION("""COMPUTED_VALUE"""),2)</f>
        <v>2</v>
      </c>
      <c r="B232" s="1">
        <f ca="1">IFERROR(__xludf.DUMMYFUNCTION("""COMPUTED_VALUE"""),2)</f>
        <v>2</v>
      </c>
    </row>
    <row r="233" spans="1:2" ht="13" hidden="1">
      <c r="A233" s="1">
        <f ca="1">IFERROR(__xludf.DUMMYFUNCTION("""COMPUTED_VALUE"""),1)</f>
        <v>1</v>
      </c>
      <c r="B233" s="1">
        <f ca="1">IFERROR(__xludf.DUMMYFUNCTION("""COMPUTED_VALUE"""),5)</f>
        <v>5</v>
      </c>
    </row>
    <row r="234" spans="1:2" ht="13" hidden="1">
      <c r="A234" s="1">
        <f ca="1">IFERROR(__xludf.DUMMYFUNCTION("""COMPUTED_VALUE"""),2)</f>
        <v>2</v>
      </c>
      <c r="B234" s="1">
        <f ca="1">IFERROR(__xludf.DUMMYFUNCTION("""COMPUTED_VALUE"""),2)</f>
        <v>2</v>
      </c>
    </row>
    <row r="235" spans="1:2" ht="13" hidden="1">
      <c r="A235" s="1">
        <f ca="1">IFERROR(__xludf.DUMMYFUNCTION("""COMPUTED_VALUE"""),3)</f>
        <v>3</v>
      </c>
      <c r="B235" s="1">
        <f ca="1">IFERROR(__xludf.DUMMYFUNCTION("""COMPUTED_VALUE"""),4)</f>
        <v>4</v>
      </c>
    </row>
    <row r="236" spans="1:2" ht="13" hidden="1">
      <c r="A236" s="1">
        <f ca="1">IFERROR(__xludf.DUMMYFUNCTION("""COMPUTED_VALUE"""),4)</f>
        <v>4</v>
      </c>
      <c r="B236" s="1">
        <f ca="1">IFERROR(__xludf.DUMMYFUNCTION("""COMPUTED_VALUE"""),2)</f>
        <v>2</v>
      </c>
    </row>
    <row r="237" spans="1:2" ht="13" hidden="1">
      <c r="A237" s="1">
        <f ca="1">IFERROR(__xludf.DUMMYFUNCTION("""COMPUTED_VALUE"""),3)</f>
        <v>3</v>
      </c>
      <c r="B237" s="1">
        <f ca="1">IFERROR(__xludf.DUMMYFUNCTION("""COMPUTED_VALUE"""),2)</f>
        <v>2</v>
      </c>
    </row>
    <row r="238" spans="1:2" ht="13" hidden="1">
      <c r="A238" s="1" t="str">
        <f ca="1">IFERROR(__xludf.DUMMYFUNCTION("""COMPUTED_VALUE"""),"")</f>
        <v/>
      </c>
      <c r="B238" s="1">
        <f ca="1">IFERROR(__xludf.DUMMYFUNCTION("""COMPUTED_VALUE"""),4)</f>
        <v>4</v>
      </c>
    </row>
    <row r="239" spans="1:2" ht="13" hidden="1">
      <c r="A239" s="1">
        <f ca="1">IFERROR(__xludf.DUMMYFUNCTION("""COMPUTED_VALUE"""),2)</f>
        <v>2</v>
      </c>
      <c r="B239" s="1">
        <f ca="1">IFERROR(__xludf.DUMMYFUNCTION("""COMPUTED_VALUE"""),4)</f>
        <v>4</v>
      </c>
    </row>
    <row r="240" spans="1:2" ht="13" hidden="1">
      <c r="A240" s="1">
        <f ca="1">IFERROR(__xludf.DUMMYFUNCTION("""COMPUTED_VALUE"""),4)</f>
        <v>4</v>
      </c>
      <c r="B240" s="1">
        <f ca="1">IFERROR(__xludf.DUMMYFUNCTION("""COMPUTED_VALUE"""),2)</f>
        <v>2</v>
      </c>
    </row>
    <row r="241" spans="1:2" ht="13" hidden="1">
      <c r="A241" s="1">
        <f ca="1">IFERROR(__xludf.DUMMYFUNCTION("""COMPUTED_VALUE"""),2)</f>
        <v>2</v>
      </c>
      <c r="B241" s="1">
        <f ca="1">IFERROR(__xludf.DUMMYFUNCTION("""COMPUTED_VALUE"""),3)</f>
        <v>3</v>
      </c>
    </row>
    <row r="242" spans="1:2" ht="13" hidden="1">
      <c r="A242" s="1">
        <f ca="1">IFERROR(__xludf.DUMMYFUNCTION("""COMPUTED_VALUE"""),3)</f>
        <v>3</v>
      </c>
      <c r="B242" s="1">
        <f ca="1">IFERROR(__xludf.DUMMYFUNCTION("""COMPUTED_VALUE"""),4)</f>
        <v>4</v>
      </c>
    </row>
    <row r="243" spans="1:2" ht="13" hidden="1">
      <c r="A243" s="1">
        <f ca="1">IFERROR(__xludf.DUMMYFUNCTION("""COMPUTED_VALUE"""),3)</f>
        <v>3</v>
      </c>
      <c r="B243" s="1">
        <f ca="1">IFERROR(__xludf.DUMMYFUNCTION("""COMPUTED_VALUE"""),4)</f>
        <v>4</v>
      </c>
    </row>
    <row r="244" spans="1:2" ht="13" hidden="1">
      <c r="A244" s="1">
        <f ca="1">IFERROR(__xludf.DUMMYFUNCTION("""COMPUTED_VALUE"""),4)</f>
        <v>4</v>
      </c>
      <c r="B244" s="1">
        <f ca="1">IFERROR(__xludf.DUMMYFUNCTION("""COMPUTED_VALUE"""),4)</f>
        <v>4</v>
      </c>
    </row>
    <row r="245" spans="1:2" ht="13" hidden="1">
      <c r="A245" s="1">
        <f ca="1">IFERROR(__xludf.DUMMYFUNCTION("""COMPUTED_VALUE"""),4)</f>
        <v>4</v>
      </c>
      <c r="B245" s="1">
        <f ca="1">IFERROR(__xludf.DUMMYFUNCTION("""COMPUTED_VALUE"""),3)</f>
        <v>3</v>
      </c>
    </row>
    <row r="246" spans="1:2" ht="13" hidden="1">
      <c r="A246" s="1">
        <f ca="1">IFERROR(__xludf.DUMMYFUNCTION("""COMPUTED_VALUE"""),4)</f>
        <v>4</v>
      </c>
      <c r="B246" s="1">
        <f ca="1">IFERROR(__xludf.DUMMYFUNCTION("""COMPUTED_VALUE"""),2)</f>
        <v>2</v>
      </c>
    </row>
    <row r="247" spans="1:2" ht="13" hidden="1">
      <c r="A247" s="1">
        <f ca="1">IFERROR(__xludf.DUMMYFUNCTION("""COMPUTED_VALUE"""),4)</f>
        <v>4</v>
      </c>
      <c r="B247" s="1">
        <f ca="1">IFERROR(__xludf.DUMMYFUNCTION("""COMPUTED_VALUE"""),3)</f>
        <v>3</v>
      </c>
    </row>
    <row r="248" spans="1:2" ht="13" hidden="1">
      <c r="A248" s="1">
        <f ca="1">IFERROR(__xludf.DUMMYFUNCTION("""COMPUTED_VALUE"""),3)</f>
        <v>3</v>
      </c>
      <c r="B248" s="1">
        <f ca="1">IFERROR(__xludf.DUMMYFUNCTION("""COMPUTED_VALUE"""),2)</f>
        <v>2</v>
      </c>
    </row>
    <row r="249" spans="1:2" ht="13" hidden="1">
      <c r="A249" s="1">
        <f ca="1">IFERROR(__xludf.DUMMYFUNCTION("""COMPUTED_VALUE"""),1)</f>
        <v>1</v>
      </c>
      <c r="B249" s="1">
        <f ca="1">IFERROR(__xludf.DUMMYFUNCTION("""COMPUTED_VALUE"""),2)</f>
        <v>2</v>
      </c>
    </row>
    <row r="250" spans="1:2" ht="13" hidden="1">
      <c r="A250" s="1">
        <f ca="1">IFERROR(__xludf.DUMMYFUNCTION("""COMPUTED_VALUE"""),2)</f>
        <v>2</v>
      </c>
      <c r="B250" s="1">
        <f ca="1">IFERROR(__xludf.DUMMYFUNCTION("""COMPUTED_VALUE"""),2)</f>
        <v>2</v>
      </c>
    </row>
    <row r="251" spans="1:2" ht="13" hidden="1">
      <c r="A251" s="1">
        <f ca="1">IFERROR(__xludf.DUMMYFUNCTION("""COMPUTED_VALUE"""),4)</f>
        <v>4</v>
      </c>
      <c r="B251" s="1">
        <f ca="1">IFERROR(__xludf.DUMMYFUNCTION("""COMPUTED_VALUE"""),3)</f>
        <v>3</v>
      </c>
    </row>
    <row r="252" spans="1:2" ht="13" hidden="1">
      <c r="A252" s="1">
        <f ca="1">IFERROR(__xludf.DUMMYFUNCTION("""COMPUTED_VALUE"""),1)</f>
        <v>1</v>
      </c>
      <c r="B252" s="1">
        <f ca="1">IFERROR(__xludf.DUMMYFUNCTION("""COMPUTED_VALUE"""),2)</f>
        <v>2</v>
      </c>
    </row>
    <row r="253" spans="1:2" ht="13" hidden="1">
      <c r="A253" s="1">
        <f ca="1">IFERROR(__xludf.DUMMYFUNCTION("""COMPUTED_VALUE"""),4)</f>
        <v>4</v>
      </c>
      <c r="B253" s="1">
        <f ca="1">IFERROR(__xludf.DUMMYFUNCTION("""COMPUTED_VALUE"""),3)</f>
        <v>3</v>
      </c>
    </row>
    <row r="254" spans="1:2" ht="13" hidden="1">
      <c r="A254" s="1">
        <f ca="1">IFERROR(__xludf.DUMMYFUNCTION("""COMPUTED_VALUE"""),3)</f>
        <v>3</v>
      </c>
      <c r="B254" s="1">
        <f ca="1">IFERROR(__xludf.DUMMYFUNCTION("""COMPUTED_VALUE"""),2)</f>
        <v>2</v>
      </c>
    </row>
    <row r="255" spans="1:2" ht="13" hidden="1">
      <c r="A255" s="1">
        <f ca="1">IFERROR(__xludf.DUMMYFUNCTION("""COMPUTED_VALUE"""),3)</f>
        <v>3</v>
      </c>
      <c r="B255" s="1">
        <f ca="1">IFERROR(__xludf.DUMMYFUNCTION("""COMPUTED_VALUE"""),2)</f>
        <v>2</v>
      </c>
    </row>
    <row r="256" spans="1:2" ht="13" hidden="1">
      <c r="A256" s="1">
        <f ca="1">IFERROR(__xludf.DUMMYFUNCTION("""COMPUTED_VALUE"""),1)</f>
        <v>1</v>
      </c>
      <c r="B256" s="1">
        <f ca="1">IFERROR(__xludf.DUMMYFUNCTION("""COMPUTED_VALUE"""),3)</f>
        <v>3</v>
      </c>
    </row>
    <row r="257" spans="1:2" ht="13" hidden="1">
      <c r="A257" s="1">
        <f ca="1">IFERROR(__xludf.DUMMYFUNCTION("""COMPUTED_VALUE"""),2)</f>
        <v>2</v>
      </c>
      <c r="B257" s="1">
        <f ca="1">IFERROR(__xludf.DUMMYFUNCTION("""COMPUTED_VALUE"""),5)</f>
        <v>5</v>
      </c>
    </row>
    <row r="258" spans="1:2" ht="13" hidden="1">
      <c r="A258" s="1">
        <f ca="1">IFERROR(__xludf.DUMMYFUNCTION("""COMPUTED_VALUE"""),4)</f>
        <v>4</v>
      </c>
      <c r="B258" s="1">
        <f ca="1">IFERROR(__xludf.DUMMYFUNCTION("""COMPUTED_VALUE"""),3)</f>
        <v>3</v>
      </c>
    </row>
    <row r="259" spans="1:2" ht="13" hidden="1">
      <c r="A259" s="1">
        <f ca="1">IFERROR(__xludf.DUMMYFUNCTION("""COMPUTED_VALUE"""),2)</f>
        <v>2</v>
      </c>
      <c r="B259" s="1">
        <f ca="1">IFERROR(__xludf.DUMMYFUNCTION("""COMPUTED_VALUE"""),2)</f>
        <v>2</v>
      </c>
    </row>
    <row r="260" spans="1:2" ht="13" hidden="1">
      <c r="A260" s="1">
        <f ca="1">IFERROR(__xludf.DUMMYFUNCTION("""COMPUTED_VALUE"""),2)</f>
        <v>2</v>
      </c>
      <c r="B260" s="1">
        <f ca="1">IFERROR(__xludf.DUMMYFUNCTION("""COMPUTED_VALUE"""),3)</f>
        <v>3</v>
      </c>
    </row>
    <row r="261" spans="1:2" ht="13" hidden="1">
      <c r="A261" s="1">
        <f ca="1">IFERROR(__xludf.DUMMYFUNCTION("""COMPUTED_VALUE"""),3)</f>
        <v>3</v>
      </c>
      <c r="B261" s="1">
        <f ca="1">IFERROR(__xludf.DUMMYFUNCTION("""COMPUTED_VALUE"""),2)</f>
        <v>2</v>
      </c>
    </row>
    <row r="262" spans="1:2" ht="13" hidden="1">
      <c r="A262" s="1">
        <f ca="1">IFERROR(__xludf.DUMMYFUNCTION("""COMPUTED_VALUE"""),3)</f>
        <v>3</v>
      </c>
      <c r="B262" s="1">
        <f ca="1">IFERROR(__xludf.DUMMYFUNCTION("""COMPUTED_VALUE"""),3)</f>
        <v>3</v>
      </c>
    </row>
    <row r="263" spans="1:2" ht="13" hidden="1">
      <c r="A263" s="1">
        <f ca="1">IFERROR(__xludf.DUMMYFUNCTION("""COMPUTED_VALUE"""),4)</f>
        <v>4</v>
      </c>
      <c r="B263" s="1">
        <f ca="1">IFERROR(__xludf.DUMMYFUNCTION("""COMPUTED_VALUE"""),4)</f>
        <v>4</v>
      </c>
    </row>
    <row r="264" spans="1:2" ht="13" hidden="1">
      <c r="A264" s="1">
        <f ca="1">IFERROR(__xludf.DUMMYFUNCTION("""COMPUTED_VALUE"""),2)</f>
        <v>2</v>
      </c>
      <c r="B264" s="1">
        <f ca="1">IFERROR(__xludf.DUMMYFUNCTION("""COMPUTED_VALUE"""),3)</f>
        <v>3</v>
      </c>
    </row>
    <row r="265" spans="1:2" ht="13" hidden="1">
      <c r="A265" s="1">
        <f ca="1">IFERROR(__xludf.DUMMYFUNCTION("""COMPUTED_VALUE"""),4)</f>
        <v>4</v>
      </c>
      <c r="B265" s="1">
        <f ca="1">IFERROR(__xludf.DUMMYFUNCTION("""COMPUTED_VALUE"""),4)</f>
        <v>4</v>
      </c>
    </row>
    <row r="266" spans="1:2" ht="13" hidden="1">
      <c r="A266" s="1">
        <f ca="1">IFERROR(__xludf.DUMMYFUNCTION("""COMPUTED_VALUE"""),4)</f>
        <v>4</v>
      </c>
      <c r="B266" s="1">
        <f ca="1">IFERROR(__xludf.DUMMYFUNCTION("""COMPUTED_VALUE"""),3)</f>
        <v>3</v>
      </c>
    </row>
    <row r="267" spans="1:2" ht="13" hidden="1">
      <c r="A267" s="1">
        <f ca="1">IFERROR(__xludf.DUMMYFUNCTION("""COMPUTED_VALUE"""),4)</f>
        <v>4</v>
      </c>
      <c r="B267" s="1">
        <f ca="1">IFERROR(__xludf.DUMMYFUNCTION("""COMPUTED_VALUE"""),1)</f>
        <v>1</v>
      </c>
    </row>
    <row r="268" spans="1:2" ht="13" hidden="1">
      <c r="A268" s="1">
        <f ca="1">IFERROR(__xludf.DUMMYFUNCTION("""COMPUTED_VALUE"""),2)</f>
        <v>2</v>
      </c>
      <c r="B268" s="1">
        <f ca="1">IFERROR(__xludf.DUMMYFUNCTION("""COMPUTED_VALUE"""),2)</f>
        <v>2</v>
      </c>
    </row>
    <row r="269" spans="1:2" ht="13" hidden="1">
      <c r="A269" s="1">
        <f ca="1">IFERROR(__xludf.DUMMYFUNCTION("""COMPUTED_VALUE"""),2)</f>
        <v>2</v>
      </c>
      <c r="B269" s="1">
        <f ca="1">IFERROR(__xludf.DUMMYFUNCTION("""COMPUTED_VALUE"""),3)</f>
        <v>3</v>
      </c>
    </row>
    <row r="270" spans="1:2" ht="13" hidden="1">
      <c r="A270" s="1">
        <f ca="1">IFERROR(__xludf.DUMMYFUNCTION("""COMPUTED_VALUE"""),3)</f>
        <v>3</v>
      </c>
      <c r="B270" s="1">
        <f ca="1">IFERROR(__xludf.DUMMYFUNCTION("""COMPUTED_VALUE"""),4)</f>
        <v>4</v>
      </c>
    </row>
    <row r="271" spans="1:2" ht="13" hidden="1">
      <c r="A271" s="1">
        <f ca="1">IFERROR(__xludf.DUMMYFUNCTION("""COMPUTED_VALUE"""),1)</f>
        <v>1</v>
      </c>
      <c r="B271" s="1">
        <f ca="1">IFERROR(__xludf.DUMMYFUNCTION("""COMPUTED_VALUE"""),4)</f>
        <v>4</v>
      </c>
    </row>
    <row r="272" spans="1:2" ht="13" hidden="1">
      <c r="A272" s="1">
        <f ca="1">IFERROR(__xludf.DUMMYFUNCTION("""COMPUTED_VALUE"""),2)</f>
        <v>2</v>
      </c>
      <c r="B272" s="1">
        <f ca="1">IFERROR(__xludf.DUMMYFUNCTION("""COMPUTED_VALUE"""),2)</f>
        <v>2</v>
      </c>
    </row>
    <row r="273" spans="1:2" ht="13" hidden="1">
      <c r="A273" s="1">
        <f ca="1">IFERROR(__xludf.DUMMYFUNCTION("""COMPUTED_VALUE"""),3)</f>
        <v>3</v>
      </c>
      <c r="B273" s="1">
        <f ca="1">IFERROR(__xludf.DUMMYFUNCTION("""COMPUTED_VALUE"""),2)</f>
        <v>2</v>
      </c>
    </row>
    <row r="274" spans="1:2" ht="13" hidden="1">
      <c r="A274" s="1">
        <f ca="1">IFERROR(__xludf.DUMMYFUNCTION("""COMPUTED_VALUE"""),2)</f>
        <v>2</v>
      </c>
      <c r="B274" s="1">
        <f ca="1">IFERROR(__xludf.DUMMYFUNCTION("""COMPUTED_VALUE"""),1)</f>
        <v>1</v>
      </c>
    </row>
    <row r="275" spans="1:2" ht="13" hidden="1">
      <c r="A275" s="1">
        <f ca="1">IFERROR(__xludf.DUMMYFUNCTION("""COMPUTED_VALUE"""),4)</f>
        <v>4</v>
      </c>
      <c r="B275" s="1">
        <f ca="1">IFERROR(__xludf.DUMMYFUNCTION("""COMPUTED_VALUE"""),2)</f>
        <v>2</v>
      </c>
    </row>
    <row r="276" spans="1:2" ht="13" hidden="1">
      <c r="A276" s="1">
        <f ca="1">IFERROR(__xludf.DUMMYFUNCTION("""COMPUTED_VALUE"""),3)</f>
        <v>3</v>
      </c>
      <c r="B276" s="1">
        <f ca="1">IFERROR(__xludf.DUMMYFUNCTION("""COMPUTED_VALUE"""),4)</f>
        <v>4</v>
      </c>
    </row>
    <row r="277" spans="1:2" ht="13" hidden="1">
      <c r="A277" s="1">
        <f ca="1">IFERROR(__xludf.DUMMYFUNCTION("""COMPUTED_VALUE"""),2)</f>
        <v>2</v>
      </c>
      <c r="B277" s="1">
        <f ca="1">IFERROR(__xludf.DUMMYFUNCTION("""COMPUTED_VALUE"""),1)</f>
        <v>1</v>
      </c>
    </row>
    <row r="278" spans="1:2" ht="13" hidden="1">
      <c r="A278" s="1">
        <f ca="1">IFERROR(__xludf.DUMMYFUNCTION("""COMPUTED_VALUE"""),4)</f>
        <v>4</v>
      </c>
      <c r="B278" s="1">
        <f ca="1">IFERROR(__xludf.DUMMYFUNCTION("""COMPUTED_VALUE"""),4)</f>
        <v>4</v>
      </c>
    </row>
    <row r="279" spans="1:2" ht="13" hidden="1">
      <c r="A279" s="1">
        <f ca="1">IFERROR(__xludf.DUMMYFUNCTION("""COMPUTED_VALUE"""),2)</f>
        <v>2</v>
      </c>
      <c r="B279" s="1">
        <f ca="1">IFERROR(__xludf.DUMMYFUNCTION("""COMPUTED_VALUE"""),3)</f>
        <v>3</v>
      </c>
    </row>
    <row r="280" spans="1:2" ht="13" hidden="1">
      <c r="A280" s="1">
        <f ca="1">IFERROR(__xludf.DUMMYFUNCTION("""COMPUTED_VALUE"""),2)</f>
        <v>2</v>
      </c>
      <c r="B280" s="1">
        <f ca="1">IFERROR(__xludf.DUMMYFUNCTION("""COMPUTED_VALUE"""),1)</f>
        <v>1</v>
      </c>
    </row>
    <row r="281" spans="1:2" ht="13" hidden="1">
      <c r="A281" s="1">
        <f ca="1">IFERROR(__xludf.DUMMYFUNCTION("""COMPUTED_VALUE"""),2)</f>
        <v>2</v>
      </c>
      <c r="B281" s="1">
        <f ca="1">IFERROR(__xludf.DUMMYFUNCTION("""COMPUTED_VALUE"""),3)</f>
        <v>3</v>
      </c>
    </row>
    <row r="282" spans="1:2" ht="13" hidden="1">
      <c r="A282" s="1">
        <f ca="1">IFERROR(__xludf.DUMMYFUNCTION("""COMPUTED_VALUE"""),4)</f>
        <v>4</v>
      </c>
      <c r="B282" s="1">
        <f ca="1">IFERROR(__xludf.DUMMYFUNCTION("""COMPUTED_VALUE"""),2)</f>
        <v>2</v>
      </c>
    </row>
    <row r="283" spans="1:2" ht="13" hidden="1">
      <c r="A283" s="1">
        <f ca="1">IFERROR(__xludf.DUMMYFUNCTION("""COMPUTED_VALUE"""),3)</f>
        <v>3</v>
      </c>
      <c r="B283" s="1">
        <f ca="1">IFERROR(__xludf.DUMMYFUNCTION("""COMPUTED_VALUE"""),2)</f>
        <v>2</v>
      </c>
    </row>
    <row r="284" spans="1:2" ht="13" hidden="1">
      <c r="A284" s="1">
        <f ca="1">IFERROR(__xludf.DUMMYFUNCTION("""COMPUTED_VALUE"""),3)</f>
        <v>3</v>
      </c>
      <c r="B284" s="1">
        <f ca="1">IFERROR(__xludf.DUMMYFUNCTION("""COMPUTED_VALUE"""),5)</f>
        <v>5</v>
      </c>
    </row>
    <row r="285" spans="1:2" ht="13" hidden="1">
      <c r="A285" s="1">
        <f ca="1">IFERROR(__xludf.DUMMYFUNCTION("""COMPUTED_VALUE"""),2)</f>
        <v>2</v>
      </c>
      <c r="B285" s="1">
        <f ca="1">IFERROR(__xludf.DUMMYFUNCTION("""COMPUTED_VALUE"""),3)</f>
        <v>3</v>
      </c>
    </row>
    <row r="286" spans="1:2" ht="13" hidden="1">
      <c r="A286" s="1">
        <f ca="1">IFERROR(__xludf.DUMMYFUNCTION("""COMPUTED_VALUE"""),2)</f>
        <v>2</v>
      </c>
      <c r="B286" s="1">
        <f ca="1">IFERROR(__xludf.DUMMYFUNCTION("""COMPUTED_VALUE"""),3)</f>
        <v>3</v>
      </c>
    </row>
    <row r="287" spans="1:2" ht="13" hidden="1">
      <c r="A287" s="1">
        <f ca="1">IFERROR(__xludf.DUMMYFUNCTION("""COMPUTED_VALUE"""),4)</f>
        <v>4</v>
      </c>
      <c r="B287" s="1">
        <f ca="1">IFERROR(__xludf.DUMMYFUNCTION("""COMPUTED_VALUE"""),3)</f>
        <v>3</v>
      </c>
    </row>
    <row r="288" spans="1:2" ht="13" hidden="1">
      <c r="A288" s="1">
        <f ca="1">IFERROR(__xludf.DUMMYFUNCTION("""COMPUTED_VALUE"""),2)</f>
        <v>2</v>
      </c>
      <c r="B288" s="1">
        <f ca="1">IFERROR(__xludf.DUMMYFUNCTION("""COMPUTED_VALUE"""),2)</f>
        <v>2</v>
      </c>
    </row>
    <row r="289" spans="1:2" ht="13" hidden="1">
      <c r="A289" s="1">
        <f ca="1">IFERROR(__xludf.DUMMYFUNCTION("""COMPUTED_VALUE"""),3)</f>
        <v>3</v>
      </c>
      <c r="B289" s="1">
        <f ca="1">IFERROR(__xludf.DUMMYFUNCTION("""COMPUTED_VALUE"""),5)</f>
        <v>5</v>
      </c>
    </row>
    <row r="290" spans="1:2" ht="13" hidden="1">
      <c r="A290" s="1">
        <f ca="1">IFERROR(__xludf.DUMMYFUNCTION("""COMPUTED_VALUE"""),1)</f>
        <v>1</v>
      </c>
      <c r="B290" s="1">
        <f ca="1">IFERROR(__xludf.DUMMYFUNCTION("""COMPUTED_VALUE"""),5)</f>
        <v>5</v>
      </c>
    </row>
    <row r="291" spans="1:2" ht="13" hidden="1">
      <c r="A291" s="1">
        <f ca="1">IFERROR(__xludf.DUMMYFUNCTION("""COMPUTED_VALUE"""),4)</f>
        <v>4</v>
      </c>
      <c r="B291" s="1">
        <f ca="1">IFERROR(__xludf.DUMMYFUNCTION("""COMPUTED_VALUE"""),4)</f>
        <v>4</v>
      </c>
    </row>
    <row r="292" spans="1:2" ht="13" hidden="1">
      <c r="A292" s="1">
        <f ca="1">IFERROR(__xludf.DUMMYFUNCTION("""COMPUTED_VALUE"""),4)</f>
        <v>4</v>
      </c>
      <c r="B292" s="1">
        <f ca="1">IFERROR(__xludf.DUMMYFUNCTION("""COMPUTED_VALUE"""),3)</f>
        <v>3</v>
      </c>
    </row>
    <row r="293" spans="1:2" ht="13" hidden="1">
      <c r="A293" s="1">
        <f ca="1">IFERROR(__xludf.DUMMYFUNCTION("""COMPUTED_VALUE"""),3)</f>
        <v>3</v>
      </c>
      <c r="B293" s="1">
        <f ca="1">IFERROR(__xludf.DUMMYFUNCTION("""COMPUTED_VALUE"""),2)</f>
        <v>2</v>
      </c>
    </row>
    <row r="294" spans="1:2" ht="13" hidden="1">
      <c r="A294" s="1">
        <f ca="1">IFERROR(__xludf.DUMMYFUNCTION("""COMPUTED_VALUE"""),1)</f>
        <v>1</v>
      </c>
      <c r="B294" s="1">
        <f ca="1">IFERROR(__xludf.DUMMYFUNCTION("""COMPUTED_VALUE"""),5)</f>
        <v>5</v>
      </c>
    </row>
    <row r="295" spans="1:2" ht="13" hidden="1">
      <c r="A295" s="1">
        <f ca="1">IFERROR(__xludf.DUMMYFUNCTION("""COMPUTED_VALUE"""),1)</f>
        <v>1</v>
      </c>
      <c r="B295" s="1">
        <f ca="1">IFERROR(__xludf.DUMMYFUNCTION("""COMPUTED_VALUE"""),3)</f>
        <v>3</v>
      </c>
    </row>
    <row r="296" spans="1:2" ht="13" hidden="1">
      <c r="A296" s="1">
        <f ca="1">IFERROR(__xludf.DUMMYFUNCTION("""COMPUTED_VALUE"""),1)</f>
        <v>1</v>
      </c>
      <c r="B296" s="1">
        <f ca="1">IFERROR(__xludf.DUMMYFUNCTION("""COMPUTED_VALUE"""),3)</f>
        <v>3</v>
      </c>
    </row>
    <row r="297" spans="1:2" ht="13" hidden="1">
      <c r="A297" s="1">
        <f ca="1">IFERROR(__xludf.DUMMYFUNCTION("""COMPUTED_VALUE"""),3)</f>
        <v>3</v>
      </c>
      <c r="B297" s="1">
        <f ca="1">IFERROR(__xludf.DUMMYFUNCTION("""COMPUTED_VALUE"""),3)</f>
        <v>3</v>
      </c>
    </row>
    <row r="298" spans="1:2" ht="13" hidden="1">
      <c r="A298" s="1">
        <f ca="1">IFERROR(__xludf.DUMMYFUNCTION("""COMPUTED_VALUE"""),2)</f>
        <v>2</v>
      </c>
      <c r="B298" s="1">
        <f ca="1">IFERROR(__xludf.DUMMYFUNCTION("""COMPUTED_VALUE"""),2)</f>
        <v>2</v>
      </c>
    </row>
    <row r="299" spans="1:2" ht="13" hidden="1">
      <c r="A299" s="1">
        <f ca="1">IFERROR(__xludf.DUMMYFUNCTION("""COMPUTED_VALUE"""),4)</f>
        <v>4</v>
      </c>
      <c r="B299" s="1">
        <f ca="1">IFERROR(__xludf.DUMMYFUNCTION("""COMPUTED_VALUE"""),4)</f>
        <v>4</v>
      </c>
    </row>
    <row r="300" spans="1:2" ht="13" hidden="1">
      <c r="A300" s="1">
        <f ca="1">IFERROR(__xludf.DUMMYFUNCTION("""COMPUTED_VALUE"""),3)</f>
        <v>3</v>
      </c>
      <c r="B300" s="1">
        <f ca="1">IFERROR(__xludf.DUMMYFUNCTION("""COMPUTED_VALUE"""),2)</f>
        <v>2</v>
      </c>
    </row>
    <row r="301" spans="1:2" ht="13" hidden="1">
      <c r="A301" s="1">
        <f ca="1">IFERROR(__xludf.DUMMYFUNCTION("""COMPUTED_VALUE"""),4)</f>
        <v>4</v>
      </c>
      <c r="B301" s="1">
        <f ca="1">IFERROR(__xludf.DUMMYFUNCTION("""COMPUTED_VALUE"""),3)</f>
        <v>3</v>
      </c>
    </row>
    <row r="302" spans="1:2" ht="13" hidden="1">
      <c r="A302" s="1">
        <f ca="1">IFERROR(__xludf.DUMMYFUNCTION("""COMPUTED_VALUE"""),1)</f>
        <v>1</v>
      </c>
      <c r="B302" s="1">
        <f ca="1">IFERROR(__xludf.DUMMYFUNCTION("""COMPUTED_VALUE"""),2)</f>
        <v>2</v>
      </c>
    </row>
    <row r="303" spans="1:2" ht="13" hidden="1">
      <c r="A303" s="1">
        <f ca="1">IFERROR(__xludf.DUMMYFUNCTION("""COMPUTED_VALUE"""),4)</f>
        <v>4</v>
      </c>
      <c r="B303" s="1">
        <f ca="1">IFERROR(__xludf.DUMMYFUNCTION("""COMPUTED_VALUE"""),4)</f>
        <v>4</v>
      </c>
    </row>
    <row r="304" spans="1:2" ht="13" hidden="1">
      <c r="A304" s="1">
        <f ca="1">IFERROR(__xludf.DUMMYFUNCTION("""COMPUTED_VALUE"""),4)</f>
        <v>4</v>
      </c>
      <c r="B304" s="1">
        <f ca="1">IFERROR(__xludf.DUMMYFUNCTION("""COMPUTED_VALUE"""),4)</f>
        <v>4</v>
      </c>
    </row>
    <row r="305" spans="1:2" ht="13" hidden="1">
      <c r="A305" s="1">
        <f ca="1">IFERROR(__xludf.DUMMYFUNCTION("""COMPUTED_VALUE"""),2)</f>
        <v>2</v>
      </c>
      <c r="B305" s="1">
        <f ca="1">IFERROR(__xludf.DUMMYFUNCTION("""COMPUTED_VALUE"""),3)</f>
        <v>3</v>
      </c>
    </row>
    <row r="306" spans="1:2" ht="13" hidden="1">
      <c r="A306" s="1">
        <f ca="1">IFERROR(__xludf.DUMMYFUNCTION("""COMPUTED_VALUE"""),4)</f>
        <v>4</v>
      </c>
      <c r="B306" s="1">
        <f ca="1">IFERROR(__xludf.DUMMYFUNCTION("""COMPUTED_VALUE"""),4)</f>
        <v>4</v>
      </c>
    </row>
    <row r="307" spans="1:2" ht="13" hidden="1">
      <c r="A307" s="1" t="str">
        <f ca="1">IFERROR(__xludf.DUMMYFUNCTION("""COMPUTED_VALUE"""),"")</f>
        <v/>
      </c>
      <c r="B307" s="1">
        <f ca="1">IFERROR(__xludf.DUMMYFUNCTION("""COMPUTED_VALUE"""),3)</f>
        <v>3</v>
      </c>
    </row>
    <row r="308" spans="1:2" ht="13" hidden="1">
      <c r="A308" s="1" t="str">
        <f ca="1">IFERROR(__xludf.DUMMYFUNCTION("""COMPUTED_VALUE"""),"")</f>
        <v/>
      </c>
      <c r="B308" s="1">
        <f ca="1">IFERROR(__xludf.DUMMYFUNCTION("""COMPUTED_VALUE"""),3)</f>
        <v>3</v>
      </c>
    </row>
    <row r="309" spans="1:2" ht="13" hidden="1">
      <c r="A309" s="1">
        <f ca="1">IFERROR(__xludf.DUMMYFUNCTION("""COMPUTED_VALUE"""),1)</f>
        <v>1</v>
      </c>
      <c r="B309" s="1">
        <f ca="1">IFERROR(__xludf.DUMMYFUNCTION("""COMPUTED_VALUE"""),4)</f>
        <v>4</v>
      </c>
    </row>
    <row r="310" spans="1:2" ht="13" hidden="1">
      <c r="A310" s="1">
        <f ca="1">IFERROR(__xludf.DUMMYFUNCTION("""COMPUTED_VALUE"""),4)</f>
        <v>4</v>
      </c>
      <c r="B310" s="1">
        <f ca="1">IFERROR(__xludf.DUMMYFUNCTION("""COMPUTED_VALUE"""),2)</f>
        <v>2</v>
      </c>
    </row>
    <row r="311" spans="1:2" ht="13" hidden="1">
      <c r="A311" s="1">
        <f ca="1">IFERROR(__xludf.DUMMYFUNCTION("""COMPUTED_VALUE"""),4)</f>
        <v>4</v>
      </c>
      <c r="B311" s="1">
        <f ca="1">IFERROR(__xludf.DUMMYFUNCTION("""COMPUTED_VALUE"""),3)</f>
        <v>3</v>
      </c>
    </row>
    <row r="312" spans="1:2" ht="13" hidden="1">
      <c r="A312" s="1">
        <f ca="1">IFERROR(__xludf.DUMMYFUNCTION("""COMPUTED_VALUE"""),3)</f>
        <v>3</v>
      </c>
      <c r="B312" s="1">
        <f ca="1">IFERROR(__xludf.DUMMYFUNCTION("""COMPUTED_VALUE"""),3)</f>
        <v>3</v>
      </c>
    </row>
    <row r="313" spans="1:2" ht="13" hidden="1">
      <c r="A313" s="1" t="str">
        <f ca="1">IFERROR(__xludf.DUMMYFUNCTION("""COMPUTED_VALUE"""),"")</f>
        <v/>
      </c>
      <c r="B313" s="1">
        <f ca="1">IFERROR(__xludf.DUMMYFUNCTION("""COMPUTED_VALUE"""),3)</f>
        <v>3</v>
      </c>
    </row>
    <row r="314" spans="1:2" ht="13" hidden="1">
      <c r="A314" s="1">
        <f ca="1">IFERROR(__xludf.DUMMYFUNCTION("""COMPUTED_VALUE"""),2)</f>
        <v>2</v>
      </c>
      <c r="B314" s="1">
        <f ca="1">IFERROR(__xludf.DUMMYFUNCTION("""COMPUTED_VALUE"""),4)</f>
        <v>4</v>
      </c>
    </row>
    <row r="315" spans="1:2" ht="13" hidden="1">
      <c r="A315" s="1">
        <f ca="1">IFERROR(__xludf.DUMMYFUNCTION("""COMPUTED_VALUE"""),2)</f>
        <v>2</v>
      </c>
      <c r="B315" s="1">
        <f ca="1">IFERROR(__xludf.DUMMYFUNCTION("""COMPUTED_VALUE"""),2)</f>
        <v>2</v>
      </c>
    </row>
    <row r="316" spans="1:2" ht="13" hidden="1">
      <c r="A316" s="1">
        <f ca="1">IFERROR(__xludf.DUMMYFUNCTION("""COMPUTED_VALUE"""),3)</f>
        <v>3</v>
      </c>
      <c r="B316" s="1">
        <f ca="1">IFERROR(__xludf.DUMMYFUNCTION("""COMPUTED_VALUE"""),4)</f>
        <v>4</v>
      </c>
    </row>
    <row r="317" spans="1:2" ht="13" hidden="1">
      <c r="A317" s="1">
        <f ca="1">IFERROR(__xludf.DUMMYFUNCTION("""COMPUTED_VALUE"""),4)</f>
        <v>4</v>
      </c>
      <c r="B317" s="1">
        <f ca="1">IFERROR(__xludf.DUMMYFUNCTION("""COMPUTED_VALUE"""),3)</f>
        <v>3</v>
      </c>
    </row>
    <row r="318" spans="1:2" ht="13" hidden="1">
      <c r="A318" s="1">
        <f ca="1">IFERROR(__xludf.DUMMYFUNCTION("""COMPUTED_VALUE"""),2)</f>
        <v>2</v>
      </c>
      <c r="B318" s="1">
        <f ca="1">IFERROR(__xludf.DUMMYFUNCTION("""COMPUTED_VALUE"""),3)</f>
        <v>3</v>
      </c>
    </row>
    <row r="319" spans="1:2" ht="13" hidden="1">
      <c r="A319" s="1">
        <f ca="1">IFERROR(__xludf.DUMMYFUNCTION("""COMPUTED_VALUE"""),3)</f>
        <v>3</v>
      </c>
      <c r="B319" s="1">
        <f ca="1">IFERROR(__xludf.DUMMYFUNCTION("""COMPUTED_VALUE"""),3)</f>
        <v>3</v>
      </c>
    </row>
    <row r="320" spans="1:2" ht="13" hidden="1">
      <c r="A320" s="1">
        <f ca="1">IFERROR(__xludf.DUMMYFUNCTION("""COMPUTED_VALUE"""),3)</f>
        <v>3</v>
      </c>
      <c r="B320" s="1">
        <f ca="1">IFERROR(__xludf.DUMMYFUNCTION("""COMPUTED_VALUE"""),3)</f>
        <v>3</v>
      </c>
    </row>
    <row r="321" spans="1:11" ht="13" hidden="1">
      <c r="A321" s="1">
        <f ca="1">IFERROR(__xludf.DUMMYFUNCTION("""COMPUTED_VALUE"""),1)</f>
        <v>1</v>
      </c>
      <c r="B321" s="1">
        <f ca="1">IFERROR(__xludf.DUMMYFUNCTION("""COMPUTED_VALUE"""),3)</f>
        <v>3</v>
      </c>
    </row>
    <row r="322" spans="1:11" ht="13" hidden="1">
      <c r="A322" s="1">
        <f ca="1">IFERROR(__xludf.DUMMYFUNCTION("""COMPUTED_VALUE"""),2)</f>
        <v>2</v>
      </c>
      <c r="B322" s="1">
        <f ca="1">IFERROR(__xludf.DUMMYFUNCTION("""COMPUTED_VALUE"""),2)</f>
        <v>2</v>
      </c>
    </row>
    <row r="323" spans="1:11" ht="13" hidden="1">
      <c r="A323" s="1" t="str">
        <f ca="1">IFERROR(__xludf.DUMMYFUNCTION("""COMPUTED_VALUE"""),"")</f>
        <v/>
      </c>
      <c r="B323" s="1">
        <f ca="1">IFERROR(__xludf.DUMMYFUNCTION("""COMPUTED_VALUE"""),3)</f>
        <v>3</v>
      </c>
    </row>
    <row r="324" spans="1:11" ht="13" hidden="1">
      <c r="A324" s="1">
        <f ca="1">IFERROR(__xludf.DUMMYFUNCTION("""COMPUTED_VALUE"""),2)</f>
        <v>2</v>
      </c>
      <c r="B324" s="1">
        <f ca="1">IFERROR(__xludf.DUMMYFUNCTION("""COMPUTED_VALUE"""),2)</f>
        <v>2</v>
      </c>
    </row>
    <row r="325" spans="1:11" ht="13" hidden="1">
      <c r="A325" s="1" t="str">
        <f ca="1">IFERROR(__xludf.DUMMYFUNCTION("""COMPUTED_VALUE"""),"")</f>
        <v/>
      </c>
      <c r="B325" s="1">
        <f ca="1">IFERROR(__xludf.DUMMYFUNCTION("""COMPUTED_VALUE"""),2)</f>
        <v>2</v>
      </c>
    </row>
    <row r="326" spans="1:11" ht="13" hidden="1">
      <c r="A326" s="1">
        <f ca="1">IFERROR(__xludf.DUMMYFUNCTION("""COMPUTED_VALUE"""),1)</f>
        <v>1</v>
      </c>
      <c r="B326" s="1">
        <f ca="1">IFERROR(__xludf.DUMMYFUNCTION("""COMPUTED_VALUE"""),1)</f>
        <v>1</v>
      </c>
    </row>
    <row r="327" spans="1:11" ht="13">
      <c r="A327" s="1">
        <f ca="1">IFERROR(__xludf.DUMMYFUNCTION("""COMPUTED_VALUE"""),4)</f>
        <v>4</v>
      </c>
      <c r="B327" s="1">
        <f ca="1">IFERROR(__xludf.DUMMYFUNCTION("""COMPUTED_VALUE"""),3)</f>
        <v>3</v>
      </c>
    </row>
    <row r="328" spans="1:11" ht="13">
      <c r="A328" s="1">
        <f t="shared" ref="A328:B328" ca="1" si="0">COUNT(A4:A327)</f>
        <v>300</v>
      </c>
      <c r="B328" s="1">
        <f t="shared" ca="1" si="0"/>
        <v>324</v>
      </c>
    </row>
    <row r="330" spans="1:11" ht="13">
      <c r="A330" s="14"/>
      <c r="B330" s="15" t="s">
        <v>57</v>
      </c>
      <c r="C330" s="15" t="s">
        <v>136</v>
      </c>
      <c r="D330" s="15" t="s">
        <v>59</v>
      </c>
      <c r="E330" s="15" t="s">
        <v>243</v>
      </c>
      <c r="J330" s="14"/>
      <c r="K330" s="14"/>
    </row>
    <row r="331" spans="1:11" ht="15">
      <c r="A331" s="7" t="s">
        <v>245</v>
      </c>
      <c r="B331" s="10">
        <f ca="1">COUNTIFS(A4:A327,"1",B4:B327,"1")</f>
        <v>5</v>
      </c>
      <c r="C331" s="10">
        <f ca="1">COUNTIFS(A4:A327,"2",B4:B327,"1")</f>
        <v>9</v>
      </c>
      <c r="D331" s="10">
        <f ca="1">COUNTIFS(A4:A327,"3",B4:B327,"1")</f>
        <v>4</v>
      </c>
      <c r="E331" s="10">
        <f ca="1">COUNTIFS(A4:A327,"4",B4:B327,"1")</f>
        <v>1</v>
      </c>
      <c r="F331" s="1">
        <f t="shared" ref="F331:F335" ca="1" si="1">SUM(B331:E331)</f>
        <v>19</v>
      </c>
      <c r="K331" s="10"/>
    </row>
    <row r="332" spans="1:11" ht="15">
      <c r="A332" s="7" t="s">
        <v>247</v>
      </c>
      <c r="B332" s="10">
        <f ca="1">COUNTIFS(A4:A327,"1",B4:B327,"2")</f>
        <v>19</v>
      </c>
      <c r="C332" s="10">
        <f ca="1">COUNTIFS(A4:A327,"2",B4:B327,"2")</f>
        <v>42</v>
      </c>
      <c r="D332" s="10">
        <f ca="1">COUNTIFS(A4:A327,"3",B4:B327,"2")</f>
        <v>27</v>
      </c>
      <c r="E332" s="10">
        <f ca="1">COUNTIFS(A4:A327,"4",B4:B327,"2")</f>
        <v>23</v>
      </c>
      <c r="F332" s="1">
        <f t="shared" ca="1" si="1"/>
        <v>111</v>
      </c>
      <c r="K332" s="10"/>
    </row>
    <row r="333" spans="1:11" ht="15">
      <c r="A333" s="7" t="s">
        <v>248</v>
      </c>
      <c r="B333" s="10">
        <f ca="1">COUNTIFS(A4:A327,"1",B4:B327,"3")</f>
        <v>19</v>
      </c>
      <c r="C333" s="10">
        <f ca="1">COUNTIFS(A4:A327,"2",B4:B327,"3")</f>
        <v>32</v>
      </c>
      <c r="D333" s="10">
        <f ca="1">COUNTIFS(A4:A327,"3",B4:B327,"3")</f>
        <v>18</v>
      </c>
      <c r="E333" s="10">
        <f ca="1">COUNTIFS(A4:A327,"4",B4:B327,"3")</f>
        <v>30</v>
      </c>
      <c r="F333" s="1">
        <f t="shared" ca="1" si="1"/>
        <v>99</v>
      </c>
      <c r="K333" s="10"/>
    </row>
    <row r="334" spans="1:11" ht="15">
      <c r="A334" s="7" t="s">
        <v>249</v>
      </c>
      <c r="B334" s="10">
        <f ca="1">COUNTIFS(A4:A327,"1",B4:B327,"4")</f>
        <v>8</v>
      </c>
      <c r="C334" s="10">
        <f ca="1">COUNTIFS(A4:A327,"2",B4:B327,"4")</f>
        <v>9</v>
      </c>
      <c r="D334" s="10">
        <f ca="1">COUNTIFS(A4:A327,"3",B4:B327,"4")</f>
        <v>17</v>
      </c>
      <c r="E334" s="10">
        <f ca="1">COUNTIFS(A4:A327,"4",B4:B327,"4")</f>
        <v>19</v>
      </c>
      <c r="F334" s="1">
        <f t="shared" ca="1" si="1"/>
        <v>53</v>
      </c>
      <c r="K334" s="10"/>
    </row>
    <row r="335" spans="1:11" ht="15">
      <c r="A335" s="7" t="s">
        <v>250</v>
      </c>
      <c r="B335" s="10">
        <f ca="1">COUNTIFS(A4:A327,"1",B4:B327,"5")</f>
        <v>5</v>
      </c>
      <c r="C335" s="10">
        <f ca="1">COUNTIFS(A4:A327,"2",B4:B327,"5")</f>
        <v>2</v>
      </c>
      <c r="D335" s="10">
        <f ca="1">COUNTIFS(A4:A327,"3",B4:B327,"5")</f>
        <v>8</v>
      </c>
      <c r="E335" s="10">
        <f ca="1">COUNTIFS(A4:A327,"4",B4:B327,"5")</f>
        <v>3</v>
      </c>
      <c r="F335" s="1">
        <f t="shared" ca="1" si="1"/>
        <v>18</v>
      </c>
      <c r="K335" s="10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FF00"/>
    <outlinePr summaryBelow="0" summaryRight="0"/>
  </sheetPr>
  <dimension ref="A1:K335"/>
  <sheetViews>
    <sheetView workbookViewId="0"/>
  </sheetViews>
  <sheetFormatPr baseColWidth="10" defaultColWidth="14.5" defaultRowHeight="15.75" customHeight="1"/>
  <sheetData>
    <row r="1" spans="1:2" ht="14">
      <c r="A1" s="9" t="s">
        <v>333</v>
      </c>
    </row>
    <row r="2" spans="1:2" ht="15">
      <c r="A2" s="10"/>
    </row>
    <row r="3" spans="1:2" ht="13">
      <c r="A3" s="7" t="s">
        <v>197</v>
      </c>
    </row>
    <row r="4" spans="1:2" ht="15">
      <c r="A4" s="10">
        <f ca="1">IFERROR(__xludf.DUMMYFUNCTION("query('Converted Data'!BG4:BG327,""select*"")"),3)</f>
        <v>3</v>
      </c>
      <c r="B4" s="10">
        <f ca="1">IFERROR(__xludf.DUMMYFUNCTION("query('Converted Data'!BL4:BL327,""select*"")"),1)</f>
        <v>1</v>
      </c>
    </row>
    <row r="5" spans="1:2" ht="13">
      <c r="A5" s="1">
        <f ca="1">IFERROR(__xludf.DUMMYFUNCTION("""COMPUTED_VALUE"""),1)</f>
        <v>1</v>
      </c>
      <c r="B5" s="1">
        <f ca="1">IFERROR(__xludf.DUMMYFUNCTION("""COMPUTED_VALUE"""),1)</f>
        <v>1</v>
      </c>
    </row>
    <row r="6" spans="1:2" ht="13">
      <c r="A6" s="1" t="str">
        <f ca="1">IFERROR(__xludf.DUMMYFUNCTION("""COMPUTED_VALUE"""),"")</f>
        <v/>
      </c>
      <c r="B6" s="1">
        <f ca="1">IFERROR(__xludf.DUMMYFUNCTION("""COMPUTED_VALUE"""),2)</f>
        <v>2</v>
      </c>
    </row>
    <row r="7" spans="1:2" ht="13">
      <c r="A7" s="1">
        <f ca="1">IFERROR(__xludf.DUMMYFUNCTION("""COMPUTED_VALUE"""),3)</f>
        <v>3</v>
      </c>
      <c r="B7" s="1">
        <f ca="1">IFERROR(__xludf.DUMMYFUNCTION("""COMPUTED_VALUE"""),1)</f>
        <v>1</v>
      </c>
    </row>
    <row r="8" spans="1:2" ht="13">
      <c r="A8" s="1">
        <f ca="1">IFERROR(__xludf.DUMMYFUNCTION("""COMPUTED_VALUE"""),2)</f>
        <v>2</v>
      </c>
      <c r="B8" s="1">
        <f ca="1">IFERROR(__xludf.DUMMYFUNCTION("""COMPUTED_VALUE"""),1)</f>
        <v>1</v>
      </c>
    </row>
    <row r="9" spans="1:2" ht="13">
      <c r="A9" s="1">
        <f ca="1">IFERROR(__xludf.DUMMYFUNCTION("""COMPUTED_VALUE"""),3)</f>
        <v>3</v>
      </c>
      <c r="B9" s="1">
        <f ca="1">IFERROR(__xludf.DUMMYFUNCTION("""COMPUTED_VALUE"""),1)</f>
        <v>1</v>
      </c>
    </row>
    <row r="10" spans="1:2" ht="13" hidden="1">
      <c r="A10" s="1" t="str">
        <f ca="1">IFERROR(__xludf.DUMMYFUNCTION("""COMPUTED_VALUE"""),"")</f>
        <v/>
      </c>
      <c r="B10" s="1">
        <f ca="1">IFERROR(__xludf.DUMMYFUNCTION("""COMPUTED_VALUE"""),2)</f>
        <v>2</v>
      </c>
    </row>
    <row r="11" spans="1:2" ht="13" hidden="1">
      <c r="A11" s="1">
        <f ca="1">IFERROR(__xludf.DUMMYFUNCTION("""COMPUTED_VALUE"""),4)</f>
        <v>4</v>
      </c>
      <c r="B11" s="1">
        <f ca="1">IFERROR(__xludf.DUMMYFUNCTION("""COMPUTED_VALUE"""),1)</f>
        <v>1</v>
      </c>
    </row>
    <row r="12" spans="1:2" ht="13" hidden="1">
      <c r="A12" s="1">
        <f ca="1">IFERROR(__xludf.DUMMYFUNCTION("""COMPUTED_VALUE"""),4)</f>
        <v>4</v>
      </c>
      <c r="B12" s="1">
        <f ca="1">IFERROR(__xludf.DUMMYFUNCTION("""COMPUTED_VALUE"""),1)</f>
        <v>1</v>
      </c>
    </row>
    <row r="13" spans="1:2" ht="13" hidden="1">
      <c r="A13" s="1">
        <f ca="1">IFERROR(__xludf.DUMMYFUNCTION("""COMPUTED_VALUE"""),2)</f>
        <v>2</v>
      </c>
      <c r="B13" s="1">
        <f ca="1">IFERROR(__xludf.DUMMYFUNCTION("""COMPUTED_VALUE"""),1)</f>
        <v>1</v>
      </c>
    </row>
    <row r="14" spans="1:2" ht="13" hidden="1">
      <c r="A14" s="1" t="str">
        <f ca="1">IFERROR(__xludf.DUMMYFUNCTION("""COMPUTED_VALUE"""),"")</f>
        <v/>
      </c>
      <c r="B14" s="1">
        <f ca="1">IFERROR(__xludf.DUMMYFUNCTION("""COMPUTED_VALUE"""),1)</f>
        <v>1</v>
      </c>
    </row>
    <row r="15" spans="1:2" ht="13" hidden="1">
      <c r="A15" s="1">
        <f ca="1">IFERROR(__xludf.DUMMYFUNCTION("""COMPUTED_VALUE"""),2)</f>
        <v>2</v>
      </c>
      <c r="B15" s="1">
        <f ca="1">IFERROR(__xludf.DUMMYFUNCTION("""COMPUTED_VALUE"""),1)</f>
        <v>1</v>
      </c>
    </row>
    <row r="16" spans="1:2" ht="13" hidden="1">
      <c r="A16" s="1">
        <f ca="1">IFERROR(__xludf.DUMMYFUNCTION("""COMPUTED_VALUE"""),3)</f>
        <v>3</v>
      </c>
      <c r="B16" s="1">
        <f ca="1">IFERROR(__xludf.DUMMYFUNCTION("""COMPUTED_VALUE"""),2)</f>
        <v>2</v>
      </c>
    </row>
    <row r="17" spans="1:2" ht="13" hidden="1">
      <c r="A17" s="1">
        <f ca="1">IFERROR(__xludf.DUMMYFUNCTION("""COMPUTED_VALUE"""),3)</f>
        <v>3</v>
      </c>
      <c r="B17" s="1">
        <f ca="1">IFERROR(__xludf.DUMMYFUNCTION("""COMPUTED_VALUE"""),1)</f>
        <v>1</v>
      </c>
    </row>
    <row r="18" spans="1:2" ht="13" hidden="1">
      <c r="A18" s="1">
        <f ca="1">IFERROR(__xludf.DUMMYFUNCTION("""COMPUTED_VALUE"""),2)</f>
        <v>2</v>
      </c>
      <c r="B18" s="1">
        <f ca="1">IFERROR(__xludf.DUMMYFUNCTION("""COMPUTED_VALUE"""),1)</f>
        <v>1</v>
      </c>
    </row>
    <row r="19" spans="1:2" ht="13" hidden="1">
      <c r="A19" s="1">
        <f ca="1">IFERROR(__xludf.DUMMYFUNCTION("""COMPUTED_VALUE"""),2)</f>
        <v>2</v>
      </c>
      <c r="B19" s="1">
        <f ca="1">IFERROR(__xludf.DUMMYFUNCTION("""COMPUTED_VALUE"""),2)</f>
        <v>2</v>
      </c>
    </row>
    <row r="20" spans="1:2" ht="13" hidden="1">
      <c r="A20" s="1">
        <f ca="1">IFERROR(__xludf.DUMMYFUNCTION("""COMPUTED_VALUE"""),4)</f>
        <v>4</v>
      </c>
      <c r="B20" s="1">
        <f ca="1">IFERROR(__xludf.DUMMYFUNCTION("""COMPUTED_VALUE"""),1)</f>
        <v>1</v>
      </c>
    </row>
    <row r="21" spans="1:2" ht="13" hidden="1">
      <c r="A21" s="1">
        <f ca="1">IFERROR(__xludf.DUMMYFUNCTION("""COMPUTED_VALUE"""),2)</f>
        <v>2</v>
      </c>
      <c r="B21" s="1">
        <f ca="1">IFERROR(__xludf.DUMMYFUNCTION("""COMPUTED_VALUE"""),1)</f>
        <v>1</v>
      </c>
    </row>
    <row r="22" spans="1:2" ht="13" hidden="1">
      <c r="A22" s="1">
        <f ca="1">IFERROR(__xludf.DUMMYFUNCTION("""COMPUTED_VALUE"""),1)</f>
        <v>1</v>
      </c>
      <c r="B22" s="1">
        <f ca="1">IFERROR(__xludf.DUMMYFUNCTION("""COMPUTED_VALUE"""),2)</f>
        <v>2</v>
      </c>
    </row>
    <row r="23" spans="1:2" ht="13" hidden="1">
      <c r="A23" s="1">
        <f ca="1">IFERROR(__xludf.DUMMYFUNCTION("""COMPUTED_VALUE"""),2)</f>
        <v>2</v>
      </c>
      <c r="B23" s="1">
        <f ca="1">IFERROR(__xludf.DUMMYFUNCTION("""COMPUTED_VALUE"""),1)</f>
        <v>1</v>
      </c>
    </row>
    <row r="24" spans="1:2" ht="13" hidden="1">
      <c r="A24" s="1" t="str">
        <f ca="1">IFERROR(__xludf.DUMMYFUNCTION("""COMPUTED_VALUE"""),"")</f>
        <v/>
      </c>
      <c r="B24" s="1">
        <f ca="1">IFERROR(__xludf.DUMMYFUNCTION("""COMPUTED_VALUE"""),1)</f>
        <v>1</v>
      </c>
    </row>
    <row r="25" spans="1:2" ht="13" hidden="1">
      <c r="A25" s="1">
        <f ca="1">IFERROR(__xludf.DUMMYFUNCTION("""COMPUTED_VALUE"""),2)</f>
        <v>2</v>
      </c>
      <c r="B25" s="1">
        <f ca="1">IFERROR(__xludf.DUMMYFUNCTION("""COMPUTED_VALUE"""),1)</f>
        <v>1</v>
      </c>
    </row>
    <row r="26" spans="1:2" ht="13" hidden="1">
      <c r="A26" s="1">
        <f ca="1">IFERROR(__xludf.DUMMYFUNCTION("""COMPUTED_VALUE"""),1)</f>
        <v>1</v>
      </c>
      <c r="B26" s="1">
        <f ca="1">IFERROR(__xludf.DUMMYFUNCTION("""COMPUTED_VALUE"""),1)</f>
        <v>1</v>
      </c>
    </row>
    <row r="27" spans="1:2" ht="13" hidden="1">
      <c r="A27" s="1" t="str">
        <f ca="1">IFERROR(__xludf.DUMMYFUNCTION("""COMPUTED_VALUE"""),"")</f>
        <v/>
      </c>
      <c r="B27" s="1">
        <f ca="1">IFERROR(__xludf.DUMMYFUNCTION("""COMPUTED_VALUE"""),2)</f>
        <v>2</v>
      </c>
    </row>
    <row r="28" spans="1:2" ht="13" hidden="1">
      <c r="A28" s="1">
        <f ca="1">IFERROR(__xludf.DUMMYFUNCTION("""COMPUTED_VALUE"""),1)</f>
        <v>1</v>
      </c>
      <c r="B28" s="1">
        <f ca="1">IFERROR(__xludf.DUMMYFUNCTION("""COMPUTED_VALUE"""),2)</f>
        <v>2</v>
      </c>
    </row>
    <row r="29" spans="1:2" ht="13" hidden="1">
      <c r="A29" s="1">
        <f ca="1">IFERROR(__xludf.DUMMYFUNCTION("""COMPUTED_VALUE"""),3)</f>
        <v>3</v>
      </c>
      <c r="B29" s="1">
        <f ca="1">IFERROR(__xludf.DUMMYFUNCTION("""COMPUTED_VALUE"""),1)</f>
        <v>1</v>
      </c>
    </row>
    <row r="30" spans="1:2" ht="13" hidden="1">
      <c r="A30" s="1">
        <f ca="1">IFERROR(__xludf.DUMMYFUNCTION("""COMPUTED_VALUE"""),3)</f>
        <v>3</v>
      </c>
      <c r="B30" s="1">
        <f ca="1">IFERROR(__xludf.DUMMYFUNCTION("""COMPUTED_VALUE"""),1)</f>
        <v>1</v>
      </c>
    </row>
    <row r="31" spans="1:2" ht="13" hidden="1">
      <c r="A31" s="1">
        <f ca="1">IFERROR(__xludf.DUMMYFUNCTION("""COMPUTED_VALUE"""),1)</f>
        <v>1</v>
      </c>
      <c r="B31" s="1">
        <f ca="1">IFERROR(__xludf.DUMMYFUNCTION("""COMPUTED_VALUE"""),2)</f>
        <v>2</v>
      </c>
    </row>
    <row r="32" spans="1:2" ht="13" hidden="1">
      <c r="A32" s="1">
        <f ca="1">IFERROR(__xludf.DUMMYFUNCTION("""COMPUTED_VALUE"""),2)</f>
        <v>2</v>
      </c>
      <c r="B32" s="1">
        <f ca="1">IFERROR(__xludf.DUMMYFUNCTION("""COMPUTED_VALUE"""),2)</f>
        <v>2</v>
      </c>
    </row>
    <row r="33" spans="1:2" ht="13" hidden="1">
      <c r="A33" s="1">
        <f ca="1">IFERROR(__xludf.DUMMYFUNCTION("""COMPUTED_VALUE"""),1)</f>
        <v>1</v>
      </c>
      <c r="B33" s="1">
        <f ca="1">IFERROR(__xludf.DUMMYFUNCTION("""COMPUTED_VALUE"""),1)</f>
        <v>1</v>
      </c>
    </row>
    <row r="34" spans="1:2" ht="13" hidden="1">
      <c r="A34" s="1">
        <f ca="1">IFERROR(__xludf.DUMMYFUNCTION("""COMPUTED_VALUE"""),3)</f>
        <v>3</v>
      </c>
      <c r="B34" s="1">
        <f ca="1">IFERROR(__xludf.DUMMYFUNCTION("""COMPUTED_VALUE"""),1)</f>
        <v>1</v>
      </c>
    </row>
    <row r="35" spans="1:2" ht="13" hidden="1">
      <c r="A35" s="1">
        <f ca="1">IFERROR(__xludf.DUMMYFUNCTION("""COMPUTED_VALUE"""),4)</f>
        <v>4</v>
      </c>
      <c r="B35" s="1">
        <f ca="1">IFERROR(__xludf.DUMMYFUNCTION("""COMPUTED_VALUE"""),1)</f>
        <v>1</v>
      </c>
    </row>
    <row r="36" spans="1:2" ht="13" hidden="1">
      <c r="A36" s="1">
        <f ca="1">IFERROR(__xludf.DUMMYFUNCTION("""COMPUTED_VALUE"""),1)</f>
        <v>1</v>
      </c>
      <c r="B36" s="1">
        <f ca="1">IFERROR(__xludf.DUMMYFUNCTION("""COMPUTED_VALUE"""),1)</f>
        <v>1</v>
      </c>
    </row>
    <row r="37" spans="1:2" ht="13" hidden="1">
      <c r="A37" s="1">
        <f ca="1">IFERROR(__xludf.DUMMYFUNCTION("""COMPUTED_VALUE"""),2)</f>
        <v>2</v>
      </c>
      <c r="B37" s="1">
        <f ca="1">IFERROR(__xludf.DUMMYFUNCTION("""COMPUTED_VALUE"""),1)</f>
        <v>1</v>
      </c>
    </row>
    <row r="38" spans="1:2" ht="13" hidden="1">
      <c r="A38" s="1">
        <f ca="1">IFERROR(__xludf.DUMMYFUNCTION("""COMPUTED_VALUE"""),4)</f>
        <v>4</v>
      </c>
      <c r="B38" s="1">
        <f ca="1">IFERROR(__xludf.DUMMYFUNCTION("""COMPUTED_VALUE"""),1)</f>
        <v>1</v>
      </c>
    </row>
    <row r="39" spans="1:2" ht="13" hidden="1">
      <c r="A39" s="1">
        <f ca="1">IFERROR(__xludf.DUMMYFUNCTION("""COMPUTED_VALUE"""),3)</f>
        <v>3</v>
      </c>
      <c r="B39" s="1">
        <f ca="1">IFERROR(__xludf.DUMMYFUNCTION("""COMPUTED_VALUE"""),1)</f>
        <v>1</v>
      </c>
    </row>
    <row r="40" spans="1:2" ht="13" hidden="1">
      <c r="A40" s="1" t="str">
        <f ca="1">IFERROR(__xludf.DUMMYFUNCTION("""COMPUTED_VALUE"""),"")</f>
        <v/>
      </c>
      <c r="B40" s="1">
        <f ca="1">IFERROR(__xludf.DUMMYFUNCTION("""COMPUTED_VALUE"""),1)</f>
        <v>1</v>
      </c>
    </row>
    <row r="41" spans="1:2" ht="13" hidden="1">
      <c r="A41" s="1">
        <f ca="1">IFERROR(__xludf.DUMMYFUNCTION("""COMPUTED_VALUE"""),1)</f>
        <v>1</v>
      </c>
      <c r="B41" s="1">
        <f ca="1">IFERROR(__xludf.DUMMYFUNCTION("""COMPUTED_VALUE"""),1)</f>
        <v>1</v>
      </c>
    </row>
    <row r="42" spans="1:2" ht="13" hidden="1">
      <c r="A42" s="1">
        <f ca="1">IFERROR(__xludf.DUMMYFUNCTION("""COMPUTED_VALUE"""),2)</f>
        <v>2</v>
      </c>
      <c r="B42" s="1">
        <f ca="1">IFERROR(__xludf.DUMMYFUNCTION("""COMPUTED_VALUE"""),2)</f>
        <v>2</v>
      </c>
    </row>
    <row r="43" spans="1:2" ht="13" hidden="1">
      <c r="A43" s="1">
        <f ca="1">IFERROR(__xludf.DUMMYFUNCTION("""COMPUTED_VALUE"""),1)</f>
        <v>1</v>
      </c>
      <c r="B43" s="1">
        <f ca="1">IFERROR(__xludf.DUMMYFUNCTION("""COMPUTED_VALUE"""),1)</f>
        <v>1</v>
      </c>
    </row>
    <row r="44" spans="1:2" ht="13" hidden="1">
      <c r="A44" s="1">
        <f ca="1">IFERROR(__xludf.DUMMYFUNCTION("""COMPUTED_VALUE"""),4)</f>
        <v>4</v>
      </c>
      <c r="B44" s="1">
        <f ca="1">IFERROR(__xludf.DUMMYFUNCTION("""COMPUTED_VALUE"""),1)</f>
        <v>1</v>
      </c>
    </row>
    <row r="45" spans="1:2" ht="13" hidden="1">
      <c r="A45" s="1">
        <f ca="1">IFERROR(__xludf.DUMMYFUNCTION("""COMPUTED_VALUE"""),4)</f>
        <v>4</v>
      </c>
      <c r="B45" s="1">
        <f ca="1">IFERROR(__xludf.DUMMYFUNCTION("""COMPUTED_VALUE"""),1)</f>
        <v>1</v>
      </c>
    </row>
    <row r="46" spans="1:2" ht="13" hidden="1">
      <c r="A46" s="1">
        <f ca="1">IFERROR(__xludf.DUMMYFUNCTION("""COMPUTED_VALUE"""),2)</f>
        <v>2</v>
      </c>
      <c r="B46" s="1">
        <f ca="1">IFERROR(__xludf.DUMMYFUNCTION("""COMPUTED_VALUE"""),1)</f>
        <v>1</v>
      </c>
    </row>
    <row r="47" spans="1:2" ht="13" hidden="1">
      <c r="A47" s="1">
        <f ca="1">IFERROR(__xludf.DUMMYFUNCTION("""COMPUTED_VALUE"""),4)</f>
        <v>4</v>
      </c>
      <c r="B47" s="1">
        <f ca="1">IFERROR(__xludf.DUMMYFUNCTION("""COMPUTED_VALUE"""),1)</f>
        <v>1</v>
      </c>
    </row>
    <row r="48" spans="1:2" ht="13" hidden="1">
      <c r="A48" s="1">
        <f ca="1">IFERROR(__xludf.DUMMYFUNCTION("""COMPUTED_VALUE"""),2)</f>
        <v>2</v>
      </c>
      <c r="B48" s="1">
        <f ca="1">IFERROR(__xludf.DUMMYFUNCTION("""COMPUTED_VALUE"""),2)</f>
        <v>2</v>
      </c>
    </row>
    <row r="49" spans="1:2" ht="13" hidden="1">
      <c r="A49" s="1">
        <f ca="1">IFERROR(__xludf.DUMMYFUNCTION("""COMPUTED_VALUE"""),4)</f>
        <v>4</v>
      </c>
      <c r="B49" s="1">
        <f ca="1">IFERROR(__xludf.DUMMYFUNCTION("""COMPUTED_VALUE"""),2)</f>
        <v>2</v>
      </c>
    </row>
    <row r="50" spans="1:2" ht="13" hidden="1">
      <c r="A50" s="1">
        <f ca="1">IFERROR(__xludf.DUMMYFUNCTION("""COMPUTED_VALUE"""),2)</f>
        <v>2</v>
      </c>
      <c r="B50" s="1">
        <f ca="1">IFERROR(__xludf.DUMMYFUNCTION("""COMPUTED_VALUE"""),1)</f>
        <v>1</v>
      </c>
    </row>
    <row r="51" spans="1:2" ht="13" hidden="1">
      <c r="A51" s="1">
        <f ca="1">IFERROR(__xludf.DUMMYFUNCTION("""COMPUTED_VALUE"""),1)</f>
        <v>1</v>
      </c>
      <c r="B51" s="1">
        <f ca="1">IFERROR(__xludf.DUMMYFUNCTION("""COMPUTED_VALUE"""),2)</f>
        <v>2</v>
      </c>
    </row>
    <row r="52" spans="1:2" ht="13" hidden="1">
      <c r="A52" s="1">
        <f ca="1">IFERROR(__xludf.DUMMYFUNCTION("""COMPUTED_VALUE"""),3)</f>
        <v>3</v>
      </c>
      <c r="B52" s="1">
        <f ca="1">IFERROR(__xludf.DUMMYFUNCTION("""COMPUTED_VALUE"""),1)</f>
        <v>1</v>
      </c>
    </row>
    <row r="53" spans="1:2" ht="13" hidden="1">
      <c r="A53" s="1">
        <f ca="1">IFERROR(__xludf.DUMMYFUNCTION("""COMPUTED_VALUE"""),2)</f>
        <v>2</v>
      </c>
      <c r="B53" s="1">
        <f ca="1">IFERROR(__xludf.DUMMYFUNCTION("""COMPUTED_VALUE"""),2)</f>
        <v>2</v>
      </c>
    </row>
    <row r="54" spans="1:2" ht="13" hidden="1">
      <c r="A54" s="1">
        <f ca="1">IFERROR(__xludf.DUMMYFUNCTION("""COMPUTED_VALUE"""),3)</f>
        <v>3</v>
      </c>
      <c r="B54" s="1">
        <f ca="1">IFERROR(__xludf.DUMMYFUNCTION("""COMPUTED_VALUE"""),1)</f>
        <v>1</v>
      </c>
    </row>
    <row r="55" spans="1:2" ht="13" hidden="1">
      <c r="A55" s="1">
        <f ca="1">IFERROR(__xludf.DUMMYFUNCTION("""COMPUTED_VALUE"""),1)</f>
        <v>1</v>
      </c>
      <c r="B55" s="1">
        <f ca="1">IFERROR(__xludf.DUMMYFUNCTION("""COMPUTED_VALUE"""),1)</f>
        <v>1</v>
      </c>
    </row>
    <row r="56" spans="1:2" ht="13" hidden="1">
      <c r="A56" s="1">
        <f ca="1">IFERROR(__xludf.DUMMYFUNCTION("""COMPUTED_VALUE"""),3)</f>
        <v>3</v>
      </c>
      <c r="B56" s="1">
        <f ca="1">IFERROR(__xludf.DUMMYFUNCTION("""COMPUTED_VALUE"""),1)</f>
        <v>1</v>
      </c>
    </row>
    <row r="57" spans="1:2" ht="13" hidden="1">
      <c r="A57" s="1">
        <f ca="1">IFERROR(__xludf.DUMMYFUNCTION("""COMPUTED_VALUE"""),2)</f>
        <v>2</v>
      </c>
      <c r="B57" s="1">
        <f ca="1">IFERROR(__xludf.DUMMYFUNCTION("""COMPUTED_VALUE"""),1)</f>
        <v>1</v>
      </c>
    </row>
    <row r="58" spans="1:2" ht="13" hidden="1">
      <c r="A58" s="1">
        <f ca="1">IFERROR(__xludf.DUMMYFUNCTION("""COMPUTED_VALUE"""),3)</f>
        <v>3</v>
      </c>
      <c r="B58" s="1">
        <f ca="1">IFERROR(__xludf.DUMMYFUNCTION("""COMPUTED_VALUE"""),1)</f>
        <v>1</v>
      </c>
    </row>
    <row r="59" spans="1:2" ht="13" hidden="1">
      <c r="A59" s="1">
        <f ca="1">IFERROR(__xludf.DUMMYFUNCTION("""COMPUTED_VALUE"""),1)</f>
        <v>1</v>
      </c>
      <c r="B59" s="1">
        <f ca="1">IFERROR(__xludf.DUMMYFUNCTION("""COMPUTED_VALUE"""),1)</f>
        <v>1</v>
      </c>
    </row>
    <row r="60" spans="1:2" ht="13" hidden="1">
      <c r="A60" s="1">
        <f ca="1">IFERROR(__xludf.DUMMYFUNCTION("""COMPUTED_VALUE"""),1)</f>
        <v>1</v>
      </c>
      <c r="B60" s="1">
        <f ca="1">IFERROR(__xludf.DUMMYFUNCTION("""COMPUTED_VALUE"""),1)</f>
        <v>1</v>
      </c>
    </row>
    <row r="61" spans="1:2" ht="13" hidden="1">
      <c r="A61" s="1">
        <f ca="1">IFERROR(__xludf.DUMMYFUNCTION("""COMPUTED_VALUE"""),1)</f>
        <v>1</v>
      </c>
      <c r="B61" s="1">
        <f ca="1">IFERROR(__xludf.DUMMYFUNCTION("""COMPUTED_VALUE"""),1)</f>
        <v>1</v>
      </c>
    </row>
    <row r="62" spans="1:2" ht="13" hidden="1">
      <c r="A62" s="1">
        <f ca="1">IFERROR(__xludf.DUMMYFUNCTION("""COMPUTED_VALUE"""),4)</f>
        <v>4</v>
      </c>
      <c r="B62" s="1">
        <f ca="1">IFERROR(__xludf.DUMMYFUNCTION("""COMPUTED_VALUE"""),1)</f>
        <v>1</v>
      </c>
    </row>
    <row r="63" spans="1:2" ht="13" hidden="1">
      <c r="A63" s="1">
        <f ca="1">IFERROR(__xludf.DUMMYFUNCTION("""COMPUTED_VALUE"""),4)</f>
        <v>4</v>
      </c>
      <c r="B63" s="1">
        <f ca="1">IFERROR(__xludf.DUMMYFUNCTION("""COMPUTED_VALUE"""),1)</f>
        <v>1</v>
      </c>
    </row>
    <row r="64" spans="1:2" ht="13" hidden="1">
      <c r="A64" s="1" t="str">
        <f ca="1">IFERROR(__xludf.DUMMYFUNCTION("""COMPUTED_VALUE"""),"")</f>
        <v/>
      </c>
      <c r="B64" s="1">
        <f ca="1">IFERROR(__xludf.DUMMYFUNCTION("""COMPUTED_VALUE"""),1)</f>
        <v>1</v>
      </c>
    </row>
    <row r="65" spans="1:2" ht="13" hidden="1">
      <c r="A65" s="1">
        <f ca="1">IFERROR(__xludf.DUMMYFUNCTION("""COMPUTED_VALUE"""),1)</f>
        <v>1</v>
      </c>
      <c r="B65" s="1">
        <f ca="1">IFERROR(__xludf.DUMMYFUNCTION("""COMPUTED_VALUE"""),1)</f>
        <v>1</v>
      </c>
    </row>
    <row r="66" spans="1:2" ht="13" hidden="1">
      <c r="A66" s="1">
        <f ca="1">IFERROR(__xludf.DUMMYFUNCTION("""COMPUTED_VALUE"""),2)</f>
        <v>2</v>
      </c>
      <c r="B66" s="1">
        <f ca="1">IFERROR(__xludf.DUMMYFUNCTION("""COMPUTED_VALUE"""),1)</f>
        <v>1</v>
      </c>
    </row>
    <row r="67" spans="1:2" ht="13" hidden="1">
      <c r="A67" s="1">
        <f ca="1">IFERROR(__xludf.DUMMYFUNCTION("""COMPUTED_VALUE"""),1)</f>
        <v>1</v>
      </c>
      <c r="B67" s="1">
        <f ca="1">IFERROR(__xludf.DUMMYFUNCTION("""COMPUTED_VALUE"""),1)</f>
        <v>1</v>
      </c>
    </row>
    <row r="68" spans="1:2" ht="13" hidden="1">
      <c r="A68" s="1">
        <f ca="1">IFERROR(__xludf.DUMMYFUNCTION("""COMPUTED_VALUE"""),2)</f>
        <v>2</v>
      </c>
      <c r="B68" s="1">
        <f ca="1">IFERROR(__xludf.DUMMYFUNCTION("""COMPUTED_VALUE"""),1)</f>
        <v>1</v>
      </c>
    </row>
    <row r="69" spans="1:2" ht="13" hidden="1">
      <c r="A69" s="1">
        <f ca="1">IFERROR(__xludf.DUMMYFUNCTION("""COMPUTED_VALUE"""),3)</f>
        <v>3</v>
      </c>
      <c r="B69" s="1">
        <f ca="1">IFERROR(__xludf.DUMMYFUNCTION("""COMPUTED_VALUE"""),1)</f>
        <v>1</v>
      </c>
    </row>
    <row r="70" spans="1:2" ht="13" hidden="1">
      <c r="A70" s="1">
        <f ca="1">IFERROR(__xludf.DUMMYFUNCTION("""COMPUTED_VALUE"""),4)</f>
        <v>4</v>
      </c>
      <c r="B70" s="1">
        <f ca="1">IFERROR(__xludf.DUMMYFUNCTION("""COMPUTED_VALUE"""),1)</f>
        <v>1</v>
      </c>
    </row>
    <row r="71" spans="1:2" ht="13" hidden="1">
      <c r="A71" s="1">
        <f ca="1">IFERROR(__xludf.DUMMYFUNCTION("""COMPUTED_VALUE"""),2)</f>
        <v>2</v>
      </c>
      <c r="B71" s="1">
        <f ca="1">IFERROR(__xludf.DUMMYFUNCTION("""COMPUTED_VALUE"""),1)</f>
        <v>1</v>
      </c>
    </row>
    <row r="72" spans="1:2" ht="13" hidden="1">
      <c r="A72" s="1">
        <f ca="1">IFERROR(__xludf.DUMMYFUNCTION("""COMPUTED_VALUE"""),4)</f>
        <v>4</v>
      </c>
      <c r="B72" s="1">
        <f ca="1">IFERROR(__xludf.DUMMYFUNCTION("""COMPUTED_VALUE"""),2)</f>
        <v>2</v>
      </c>
    </row>
    <row r="73" spans="1:2" ht="13" hidden="1">
      <c r="A73" s="1">
        <f ca="1">IFERROR(__xludf.DUMMYFUNCTION("""COMPUTED_VALUE"""),3)</f>
        <v>3</v>
      </c>
      <c r="B73" s="1">
        <f ca="1">IFERROR(__xludf.DUMMYFUNCTION("""COMPUTED_VALUE"""),2)</f>
        <v>2</v>
      </c>
    </row>
    <row r="74" spans="1:2" ht="13" hidden="1">
      <c r="A74" s="1">
        <f ca="1">IFERROR(__xludf.DUMMYFUNCTION("""COMPUTED_VALUE"""),1)</f>
        <v>1</v>
      </c>
      <c r="B74" s="1">
        <f ca="1">IFERROR(__xludf.DUMMYFUNCTION("""COMPUTED_VALUE"""),1)</f>
        <v>1</v>
      </c>
    </row>
    <row r="75" spans="1:2" ht="13" hidden="1">
      <c r="A75" s="1">
        <f ca="1">IFERROR(__xludf.DUMMYFUNCTION("""COMPUTED_VALUE"""),2)</f>
        <v>2</v>
      </c>
      <c r="B75" s="1">
        <f ca="1">IFERROR(__xludf.DUMMYFUNCTION("""COMPUTED_VALUE"""),1)</f>
        <v>1</v>
      </c>
    </row>
    <row r="76" spans="1:2" ht="13" hidden="1">
      <c r="A76" s="1">
        <f ca="1">IFERROR(__xludf.DUMMYFUNCTION("""COMPUTED_VALUE"""),3)</f>
        <v>3</v>
      </c>
      <c r="B76" s="1">
        <f ca="1">IFERROR(__xludf.DUMMYFUNCTION("""COMPUTED_VALUE"""),1)</f>
        <v>1</v>
      </c>
    </row>
    <row r="77" spans="1:2" ht="13" hidden="1">
      <c r="A77" s="1">
        <f ca="1">IFERROR(__xludf.DUMMYFUNCTION("""COMPUTED_VALUE"""),2)</f>
        <v>2</v>
      </c>
      <c r="B77" s="1">
        <f ca="1">IFERROR(__xludf.DUMMYFUNCTION("""COMPUTED_VALUE"""),1)</f>
        <v>1</v>
      </c>
    </row>
    <row r="78" spans="1:2" ht="13" hidden="1">
      <c r="A78" s="1">
        <f ca="1">IFERROR(__xludf.DUMMYFUNCTION("""COMPUTED_VALUE"""),4)</f>
        <v>4</v>
      </c>
      <c r="B78" s="1">
        <f ca="1">IFERROR(__xludf.DUMMYFUNCTION("""COMPUTED_VALUE"""),2)</f>
        <v>2</v>
      </c>
    </row>
    <row r="79" spans="1:2" ht="13" hidden="1">
      <c r="A79" s="1">
        <f ca="1">IFERROR(__xludf.DUMMYFUNCTION("""COMPUTED_VALUE"""),3)</f>
        <v>3</v>
      </c>
      <c r="B79" s="1">
        <f ca="1">IFERROR(__xludf.DUMMYFUNCTION("""COMPUTED_VALUE"""),1)</f>
        <v>1</v>
      </c>
    </row>
    <row r="80" spans="1:2" ht="13" hidden="1">
      <c r="A80" s="1">
        <f ca="1">IFERROR(__xludf.DUMMYFUNCTION("""COMPUTED_VALUE"""),1)</f>
        <v>1</v>
      </c>
      <c r="B80" s="1">
        <f ca="1">IFERROR(__xludf.DUMMYFUNCTION("""COMPUTED_VALUE"""),1)</f>
        <v>1</v>
      </c>
    </row>
    <row r="81" spans="1:2" ht="13" hidden="1">
      <c r="A81" s="1" t="str">
        <f ca="1">IFERROR(__xludf.DUMMYFUNCTION("""COMPUTED_VALUE"""),"")</f>
        <v/>
      </c>
      <c r="B81" s="1">
        <f ca="1">IFERROR(__xludf.DUMMYFUNCTION("""COMPUTED_VALUE"""),1)</f>
        <v>1</v>
      </c>
    </row>
    <row r="82" spans="1:2" ht="13" hidden="1">
      <c r="A82" s="1">
        <f ca="1">IFERROR(__xludf.DUMMYFUNCTION("""COMPUTED_VALUE"""),4)</f>
        <v>4</v>
      </c>
      <c r="B82" s="1">
        <f ca="1">IFERROR(__xludf.DUMMYFUNCTION("""COMPUTED_VALUE"""),1)</f>
        <v>1</v>
      </c>
    </row>
    <row r="83" spans="1:2" ht="13" hidden="1">
      <c r="A83" s="1">
        <f ca="1">IFERROR(__xludf.DUMMYFUNCTION("""COMPUTED_VALUE"""),2)</f>
        <v>2</v>
      </c>
      <c r="B83" s="1">
        <f ca="1">IFERROR(__xludf.DUMMYFUNCTION("""COMPUTED_VALUE"""),1)</f>
        <v>1</v>
      </c>
    </row>
    <row r="84" spans="1:2" ht="13" hidden="1">
      <c r="A84" s="1">
        <f ca="1">IFERROR(__xludf.DUMMYFUNCTION("""COMPUTED_VALUE"""),3)</f>
        <v>3</v>
      </c>
      <c r="B84" s="1">
        <f ca="1">IFERROR(__xludf.DUMMYFUNCTION("""COMPUTED_VALUE"""),2)</f>
        <v>2</v>
      </c>
    </row>
    <row r="85" spans="1:2" ht="13" hidden="1">
      <c r="A85" s="1">
        <f ca="1">IFERROR(__xludf.DUMMYFUNCTION("""COMPUTED_VALUE"""),4)</f>
        <v>4</v>
      </c>
      <c r="B85" s="1">
        <f ca="1">IFERROR(__xludf.DUMMYFUNCTION("""COMPUTED_VALUE"""),1)</f>
        <v>1</v>
      </c>
    </row>
    <row r="86" spans="1:2" ht="13" hidden="1">
      <c r="A86" s="1">
        <f ca="1">IFERROR(__xludf.DUMMYFUNCTION("""COMPUTED_VALUE"""),2)</f>
        <v>2</v>
      </c>
      <c r="B86" s="1">
        <f ca="1">IFERROR(__xludf.DUMMYFUNCTION("""COMPUTED_VALUE"""),1)</f>
        <v>1</v>
      </c>
    </row>
    <row r="87" spans="1:2" ht="13" hidden="1">
      <c r="A87" s="1">
        <f ca="1">IFERROR(__xludf.DUMMYFUNCTION("""COMPUTED_VALUE"""),2)</f>
        <v>2</v>
      </c>
      <c r="B87" s="1">
        <f ca="1">IFERROR(__xludf.DUMMYFUNCTION("""COMPUTED_VALUE"""),1)</f>
        <v>1</v>
      </c>
    </row>
    <row r="88" spans="1:2" ht="13" hidden="1">
      <c r="A88" s="1">
        <f ca="1">IFERROR(__xludf.DUMMYFUNCTION("""COMPUTED_VALUE"""),2)</f>
        <v>2</v>
      </c>
      <c r="B88" s="1">
        <f ca="1">IFERROR(__xludf.DUMMYFUNCTION("""COMPUTED_VALUE"""),2)</f>
        <v>2</v>
      </c>
    </row>
    <row r="89" spans="1:2" ht="13" hidden="1">
      <c r="A89" s="1">
        <f ca="1">IFERROR(__xludf.DUMMYFUNCTION("""COMPUTED_VALUE"""),3)</f>
        <v>3</v>
      </c>
      <c r="B89" s="1">
        <f ca="1">IFERROR(__xludf.DUMMYFUNCTION("""COMPUTED_VALUE"""),1)</f>
        <v>1</v>
      </c>
    </row>
    <row r="90" spans="1:2" ht="13" hidden="1">
      <c r="A90" s="1">
        <f ca="1">IFERROR(__xludf.DUMMYFUNCTION("""COMPUTED_VALUE"""),1)</f>
        <v>1</v>
      </c>
      <c r="B90" s="1">
        <f ca="1">IFERROR(__xludf.DUMMYFUNCTION("""COMPUTED_VALUE"""),2)</f>
        <v>2</v>
      </c>
    </row>
    <row r="91" spans="1:2" ht="13" hidden="1">
      <c r="A91" s="1">
        <f ca="1">IFERROR(__xludf.DUMMYFUNCTION("""COMPUTED_VALUE"""),2)</f>
        <v>2</v>
      </c>
      <c r="B91" s="1">
        <f ca="1">IFERROR(__xludf.DUMMYFUNCTION("""COMPUTED_VALUE"""),1)</f>
        <v>1</v>
      </c>
    </row>
    <row r="92" spans="1:2" ht="13" hidden="1">
      <c r="A92" s="1">
        <f ca="1">IFERROR(__xludf.DUMMYFUNCTION("""COMPUTED_VALUE"""),4)</f>
        <v>4</v>
      </c>
      <c r="B92" s="1">
        <f ca="1">IFERROR(__xludf.DUMMYFUNCTION("""COMPUTED_VALUE"""),1)</f>
        <v>1</v>
      </c>
    </row>
    <row r="93" spans="1:2" ht="13" hidden="1">
      <c r="A93" s="1">
        <f ca="1">IFERROR(__xludf.DUMMYFUNCTION("""COMPUTED_VALUE"""),3)</f>
        <v>3</v>
      </c>
      <c r="B93" s="1">
        <f ca="1">IFERROR(__xludf.DUMMYFUNCTION("""COMPUTED_VALUE"""),1)</f>
        <v>1</v>
      </c>
    </row>
    <row r="94" spans="1:2" ht="13" hidden="1">
      <c r="A94" s="1">
        <f ca="1">IFERROR(__xludf.DUMMYFUNCTION("""COMPUTED_VALUE"""),1)</f>
        <v>1</v>
      </c>
      <c r="B94" s="1">
        <f ca="1">IFERROR(__xludf.DUMMYFUNCTION("""COMPUTED_VALUE"""),1)</f>
        <v>1</v>
      </c>
    </row>
    <row r="95" spans="1:2" ht="13" hidden="1">
      <c r="A95" s="1">
        <f ca="1">IFERROR(__xludf.DUMMYFUNCTION("""COMPUTED_VALUE"""),3)</f>
        <v>3</v>
      </c>
      <c r="B95" s="1">
        <f ca="1">IFERROR(__xludf.DUMMYFUNCTION("""COMPUTED_VALUE"""),1)</f>
        <v>1</v>
      </c>
    </row>
    <row r="96" spans="1:2" ht="13" hidden="1">
      <c r="A96" s="1">
        <f ca="1">IFERROR(__xludf.DUMMYFUNCTION("""COMPUTED_VALUE"""),1)</f>
        <v>1</v>
      </c>
      <c r="B96" s="1">
        <f ca="1">IFERROR(__xludf.DUMMYFUNCTION("""COMPUTED_VALUE"""),1)</f>
        <v>1</v>
      </c>
    </row>
    <row r="97" spans="1:2" ht="13" hidden="1">
      <c r="A97" s="1">
        <f ca="1">IFERROR(__xludf.DUMMYFUNCTION("""COMPUTED_VALUE"""),2)</f>
        <v>2</v>
      </c>
      <c r="B97" s="1">
        <f ca="1">IFERROR(__xludf.DUMMYFUNCTION("""COMPUTED_VALUE"""),1)</f>
        <v>1</v>
      </c>
    </row>
    <row r="98" spans="1:2" ht="13" hidden="1">
      <c r="A98" s="1">
        <f ca="1">IFERROR(__xludf.DUMMYFUNCTION("""COMPUTED_VALUE"""),2)</f>
        <v>2</v>
      </c>
      <c r="B98" s="1">
        <f ca="1">IFERROR(__xludf.DUMMYFUNCTION("""COMPUTED_VALUE"""),1)</f>
        <v>1</v>
      </c>
    </row>
    <row r="99" spans="1:2" ht="13" hidden="1">
      <c r="A99" s="1">
        <f ca="1">IFERROR(__xludf.DUMMYFUNCTION("""COMPUTED_VALUE"""),4)</f>
        <v>4</v>
      </c>
      <c r="B99" s="1">
        <f ca="1">IFERROR(__xludf.DUMMYFUNCTION("""COMPUTED_VALUE"""),1)</f>
        <v>1</v>
      </c>
    </row>
    <row r="100" spans="1:2" ht="13" hidden="1">
      <c r="A100" s="1">
        <f ca="1">IFERROR(__xludf.DUMMYFUNCTION("""COMPUTED_VALUE"""),1)</f>
        <v>1</v>
      </c>
      <c r="B100" s="1">
        <f ca="1">IFERROR(__xludf.DUMMYFUNCTION("""COMPUTED_VALUE"""),1)</f>
        <v>1</v>
      </c>
    </row>
    <row r="101" spans="1:2" ht="13" hidden="1">
      <c r="A101" s="1">
        <f ca="1">IFERROR(__xludf.DUMMYFUNCTION("""COMPUTED_VALUE"""),3)</f>
        <v>3</v>
      </c>
      <c r="B101" s="1">
        <f ca="1">IFERROR(__xludf.DUMMYFUNCTION("""COMPUTED_VALUE"""),1)</f>
        <v>1</v>
      </c>
    </row>
    <row r="102" spans="1:2" ht="13" hidden="1">
      <c r="A102" s="1">
        <f ca="1">IFERROR(__xludf.DUMMYFUNCTION("""COMPUTED_VALUE"""),2)</f>
        <v>2</v>
      </c>
      <c r="B102" s="1">
        <f ca="1">IFERROR(__xludf.DUMMYFUNCTION("""COMPUTED_VALUE"""),1)</f>
        <v>1</v>
      </c>
    </row>
    <row r="103" spans="1:2" ht="13" hidden="1">
      <c r="A103" s="1">
        <f ca="1">IFERROR(__xludf.DUMMYFUNCTION("""COMPUTED_VALUE"""),4)</f>
        <v>4</v>
      </c>
      <c r="B103" s="1">
        <f ca="1">IFERROR(__xludf.DUMMYFUNCTION("""COMPUTED_VALUE"""),2)</f>
        <v>2</v>
      </c>
    </row>
    <row r="104" spans="1:2" ht="13" hidden="1">
      <c r="A104" s="1" t="str">
        <f ca="1">IFERROR(__xludf.DUMMYFUNCTION("""COMPUTED_VALUE"""),"")</f>
        <v/>
      </c>
      <c r="B104" s="1">
        <f ca="1">IFERROR(__xludf.DUMMYFUNCTION("""COMPUTED_VALUE"""),1)</f>
        <v>1</v>
      </c>
    </row>
    <row r="105" spans="1:2" ht="13" hidden="1">
      <c r="A105" s="1">
        <f ca="1">IFERROR(__xludf.DUMMYFUNCTION("""COMPUTED_VALUE"""),2)</f>
        <v>2</v>
      </c>
      <c r="B105" s="1">
        <f ca="1">IFERROR(__xludf.DUMMYFUNCTION("""COMPUTED_VALUE"""),1)</f>
        <v>1</v>
      </c>
    </row>
    <row r="106" spans="1:2" ht="13" hidden="1">
      <c r="A106" s="1">
        <f ca="1">IFERROR(__xludf.DUMMYFUNCTION("""COMPUTED_VALUE"""),1)</f>
        <v>1</v>
      </c>
      <c r="B106" s="1">
        <f ca="1">IFERROR(__xludf.DUMMYFUNCTION("""COMPUTED_VALUE"""),2)</f>
        <v>2</v>
      </c>
    </row>
    <row r="107" spans="1:2" ht="13" hidden="1">
      <c r="A107" s="1">
        <f ca="1">IFERROR(__xludf.DUMMYFUNCTION("""COMPUTED_VALUE"""),4)</f>
        <v>4</v>
      </c>
      <c r="B107" s="1">
        <f ca="1">IFERROR(__xludf.DUMMYFUNCTION("""COMPUTED_VALUE"""),1)</f>
        <v>1</v>
      </c>
    </row>
    <row r="108" spans="1:2" ht="13" hidden="1">
      <c r="A108" s="1">
        <f ca="1">IFERROR(__xludf.DUMMYFUNCTION("""COMPUTED_VALUE"""),2)</f>
        <v>2</v>
      </c>
      <c r="B108" s="1">
        <f ca="1">IFERROR(__xludf.DUMMYFUNCTION("""COMPUTED_VALUE"""),1)</f>
        <v>1</v>
      </c>
    </row>
    <row r="109" spans="1:2" ht="13" hidden="1">
      <c r="A109" s="1">
        <f ca="1">IFERROR(__xludf.DUMMYFUNCTION("""COMPUTED_VALUE"""),3)</f>
        <v>3</v>
      </c>
      <c r="B109" s="1">
        <f ca="1">IFERROR(__xludf.DUMMYFUNCTION("""COMPUTED_VALUE"""),1)</f>
        <v>1</v>
      </c>
    </row>
    <row r="110" spans="1:2" ht="13" hidden="1">
      <c r="A110" s="1">
        <f ca="1">IFERROR(__xludf.DUMMYFUNCTION("""COMPUTED_VALUE"""),1)</f>
        <v>1</v>
      </c>
      <c r="B110" s="1">
        <f ca="1">IFERROR(__xludf.DUMMYFUNCTION("""COMPUTED_VALUE"""),2)</f>
        <v>2</v>
      </c>
    </row>
    <row r="111" spans="1:2" ht="13" hidden="1">
      <c r="A111" s="1">
        <f ca="1">IFERROR(__xludf.DUMMYFUNCTION("""COMPUTED_VALUE"""),4)</f>
        <v>4</v>
      </c>
      <c r="B111" s="1">
        <f ca="1">IFERROR(__xludf.DUMMYFUNCTION("""COMPUTED_VALUE"""),2)</f>
        <v>2</v>
      </c>
    </row>
    <row r="112" spans="1:2" ht="13" hidden="1">
      <c r="A112" s="1">
        <f ca="1">IFERROR(__xludf.DUMMYFUNCTION("""COMPUTED_VALUE"""),4)</f>
        <v>4</v>
      </c>
      <c r="B112" s="1">
        <f ca="1">IFERROR(__xludf.DUMMYFUNCTION("""COMPUTED_VALUE"""),2)</f>
        <v>2</v>
      </c>
    </row>
    <row r="113" spans="1:2" ht="13" hidden="1">
      <c r="A113" s="1">
        <f ca="1">IFERROR(__xludf.DUMMYFUNCTION("""COMPUTED_VALUE"""),2)</f>
        <v>2</v>
      </c>
      <c r="B113" s="1">
        <f ca="1">IFERROR(__xludf.DUMMYFUNCTION("""COMPUTED_VALUE"""),1)</f>
        <v>1</v>
      </c>
    </row>
    <row r="114" spans="1:2" ht="13" hidden="1">
      <c r="A114" s="1">
        <f ca="1">IFERROR(__xludf.DUMMYFUNCTION("""COMPUTED_VALUE"""),3)</f>
        <v>3</v>
      </c>
      <c r="B114" s="1">
        <f ca="1">IFERROR(__xludf.DUMMYFUNCTION("""COMPUTED_VALUE"""),2)</f>
        <v>2</v>
      </c>
    </row>
    <row r="115" spans="1:2" ht="13" hidden="1">
      <c r="A115" s="1">
        <f ca="1">IFERROR(__xludf.DUMMYFUNCTION("""COMPUTED_VALUE"""),2)</f>
        <v>2</v>
      </c>
      <c r="B115" s="1">
        <f ca="1">IFERROR(__xludf.DUMMYFUNCTION("""COMPUTED_VALUE"""),2)</f>
        <v>2</v>
      </c>
    </row>
    <row r="116" spans="1:2" ht="13" hidden="1">
      <c r="A116" s="1">
        <f ca="1">IFERROR(__xludf.DUMMYFUNCTION("""COMPUTED_VALUE"""),3)</f>
        <v>3</v>
      </c>
      <c r="B116" s="1">
        <f ca="1">IFERROR(__xludf.DUMMYFUNCTION("""COMPUTED_VALUE"""),1)</f>
        <v>1</v>
      </c>
    </row>
    <row r="117" spans="1:2" ht="13" hidden="1">
      <c r="A117" s="1">
        <f ca="1">IFERROR(__xludf.DUMMYFUNCTION("""COMPUTED_VALUE"""),3)</f>
        <v>3</v>
      </c>
      <c r="B117" s="1">
        <f ca="1">IFERROR(__xludf.DUMMYFUNCTION("""COMPUTED_VALUE"""),1)</f>
        <v>1</v>
      </c>
    </row>
    <row r="118" spans="1:2" ht="13" hidden="1">
      <c r="A118" s="1">
        <f ca="1">IFERROR(__xludf.DUMMYFUNCTION("""COMPUTED_VALUE"""),4)</f>
        <v>4</v>
      </c>
      <c r="B118" s="1">
        <f ca="1">IFERROR(__xludf.DUMMYFUNCTION("""COMPUTED_VALUE"""),1)</f>
        <v>1</v>
      </c>
    </row>
    <row r="119" spans="1:2" ht="13" hidden="1">
      <c r="A119" s="1">
        <f ca="1">IFERROR(__xludf.DUMMYFUNCTION("""COMPUTED_VALUE"""),2)</f>
        <v>2</v>
      </c>
      <c r="B119" s="1">
        <f ca="1">IFERROR(__xludf.DUMMYFUNCTION("""COMPUTED_VALUE"""),2)</f>
        <v>2</v>
      </c>
    </row>
    <row r="120" spans="1:2" ht="13" hidden="1">
      <c r="A120" s="1">
        <f ca="1">IFERROR(__xludf.DUMMYFUNCTION("""COMPUTED_VALUE"""),4)</f>
        <v>4</v>
      </c>
      <c r="B120" s="1">
        <f ca="1">IFERROR(__xludf.DUMMYFUNCTION("""COMPUTED_VALUE"""),1)</f>
        <v>1</v>
      </c>
    </row>
    <row r="121" spans="1:2" ht="13" hidden="1">
      <c r="A121" s="1">
        <f ca="1">IFERROR(__xludf.DUMMYFUNCTION("""COMPUTED_VALUE"""),4)</f>
        <v>4</v>
      </c>
      <c r="B121" s="1">
        <f ca="1">IFERROR(__xludf.DUMMYFUNCTION("""COMPUTED_VALUE"""),1)</f>
        <v>1</v>
      </c>
    </row>
    <row r="122" spans="1:2" ht="13" hidden="1">
      <c r="A122" s="1">
        <f ca="1">IFERROR(__xludf.DUMMYFUNCTION("""COMPUTED_VALUE"""),4)</f>
        <v>4</v>
      </c>
      <c r="B122" s="1">
        <f ca="1">IFERROR(__xludf.DUMMYFUNCTION("""COMPUTED_VALUE"""),1)</f>
        <v>1</v>
      </c>
    </row>
    <row r="123" spans="1:2" ht="13" hidden="1">
      <c r="A123" s="1">
        <f ca="1">IFERROR(__xludf.DUMMYFUNCTION("""COMPUTED_VALUE"""),4)</f>
        <v>4</v>
      </c>
      <c r="B123" s="1">
        <f ca="1">IFERROR(__xludf.DUMMYFUNCTION("""COMPUTED_VALUE"""),1)</f>
        <v>1</v>
      </c>
    </row>
    <row r="124" spans="1:2" ht="13" hidden="1">
      <c r="A124" s="1">
        <f ca="1">IFERROR(__xludf.DUMMYFUNCTION("""COMPUTED_VALUE"""),4)</f>
        <v>4</v>
      </c>
      <c r="B124" s="1">
        <f ca="1">IFERROR(__xludf.DUMMYFUNCTION("""COMPUTED_VALUE"""),2)</f>
        <v>2</v>
      </c>
    </row>
    <row r="125" spans="1:2" ht="13" hidden="1">
      <c r="A125" s="1">
        <f ca="1">IFERROR(__xludf.DUMMYFUNCTION("""COMPUTED_VALUE"""),4)</f>
        <v>4</v>
      </c>
      <c r="B125" s="1">
        <f ca="1">IFERROR(__xludf.DUMMYFUNCTION("""COMPUTED_VALUE"""),1)</f>
        <v>1</v>
      </c>
    </row>
    <row r="126" spans="1:2" ht="13" hidden="1">
      <c r="A126" s="1">
        <f ca="1">IFERROR(__xludf.DUMMYFUNCTION("""COMPUTED_VALUE"""),4)</f>
        <v>4</v>
      </c>
      <c r="B126" s="1">
        <f ca="1">IFERROR(__xludf.DUMMYFUNCTION("""COMPUTED_VALUE"""),1)</f>
        <v>1</v>
      </c>
    </row>
    <row r="127" spans="1:2" ht="13" hidden="1">
      <c r="A127" s="1">
        <f ca="1">IFERROR(__xludf.DUMMYFUNCTION("""COMPUTED_VALUE"""),3)</f>
        <v>3</v>
      </c>
      <c r="B127" s="1">
        <f ca="1">IFERROR(__xludf.DUMMYFUNCTION("""COMPUTED_VALUE"""),1)</f>
        <v>1</v>
      </c>
    </row>
    <row r="128" spans="1:2" ht="13" hidden="1">
      <c r="A128" s="1">
        <f ca="1">IFERROR(__xludf.DUMMYFUNCTION("""COMPUTED_VALUE"""),1)</f>
        <v>1</v>
      </c>
      <c r="B128" s="1">
        <f ca="1">IFERROR(__xludf.DUMMYFUNCTION("""COMPUTED_VALUE"""),2)</f>
        <v>2</v>
      </c>
    </row>
    <row r="129" spans="1:2" ht="13" hidden="1">
      <c r="A129" s="1">
        <f ca="1">IFERROR(__xludf.DUMMYFUNCTION("""COMPUTED_VALUE"""),3)</f>
        <v>3</v>
      </c>
      <c r="B129" s="1">
        <f ca="1">IFERROR(__xludf.DUMMYFUNCTION("""COMPUTED_VALUE"""),2)</f>
        <v>2</v>
      </c>
    </row>
    <row r="130" spans="1:2" ht="13" hidden="1">
      <c r="A130" s="1">
        <f ca="1">IFERROR(__xludf.DUMMYFUNCTION("""COMPUTED_VALUE"""),3)</f>
        <v>3</v>
      </c>
      <c r="B130" s="1">
        <f ca="1">IFERROR(__xludf.DUMMYFUNCTION("""COMPUTED_VALUE"""),1)</f>
        <v>1</v>
      </c>
    </row>
    <row r="131" spans="1:2" ht="13" hidden="1">
      <c r="A131" s="1">
        <f ca="1">IFERROR(__xludf.DUMMYFUNCTION("""COMPUTED_VALUE"""),2)</f>
        <v>2</v>
      </c>
      <c r="B131" s="1">
        <f ca="1">IFERROR(__xludf.DUMMYFUNCTION("""COMPUTED_VALUE"""),2)</f>
        <v>2</v>
      </c>
    </row>
    <row r="132" spans="1:2" ht="13" hidden="1">
      <c r="A132" s="1">
        <f ca="1">IFERROR(__xludf.DUMMYFUNCTION("""COMPUTED_VALUE"""),1)</f>
        <v>1</v>
      </c>
      <c r="B132" s="1" t="str">
        <f ca="1">IFERROR(__xludf.DUMMYFUNCTION("""COMPUTED_VALUE"""),"")</f>
        <v/>
      </c>
    </row>
    <row r="133" spans="1:2" ht="13" hidden="1">
      <c r="A133" s="1">
        <f ca="1">IFERROR(__xludf.DUMMYFUNCTION("""COMPUTED_VALUE"""),2)</f>
        <v>2</v>
      </c>
      <c r="B133" s="1">
        <f ca="1">IFERROR(__xludf.DUMMYFUNCTION("""COMPUTED_VALUE"""),1)</f>
        <v>1</v>
      </c>
    </row>
    <row r="134" spans="1:2" ht="13" hidden="1">
      <c r="A134" s="1">
        <f ca="1">IFERROR(__xludf.DUMMYFUNCTION("""COMPUTED_VALUE"""),3)</f>
        <v>3</v>
      </c>
      <c r="B134" s="1">
        <f ca="1">IFERROR(__xludf.DUMMYFUNCTION("""COMPUTED_VALUE"""),2)</f>
        <v>2</v>
      </c>
    </row>
    <row r="135" spans="1:2" ht="13" hidden="1">
      <c r="A135" s="1">
        <f ca="1">IFERROR(__xludf.DUMMYFUNCTION("""COMPUTED_VALUE"""),4)</f>
        <v>4</v>
      </c>
      <c r="B135" s="1">
        <f ca="1">IFERROR(__xludf.DUMMYFUNCTION("""COMPUTED_VALUE"""),1)</f>
        <v>1</v>
      </c>
    </row>
    <row r="136" spans="1:2" ht="13" hidden="1">
      <c r="A136" s="1">
        <f ca="1">IFERROR(__xludf.DUMMYFUNCTION("""COMPUTED_VALUE"""),3)</f>
        <v>3</v>
      </c>
      <c r="B136" s="1">
        <f ca="1">IFERROR(__xludf.DUMMYFUNCTION("""COMPUTED_VALUE"""),1)</f>
        <v>1</v>
      </c>
    </row>
    <row r="137" spans="1:2" ht="13" hidden="1">
      <c r="A137" s="1">
        <f ca="1">IFERROR(__xludf.DUMMYFUNCTION("""COMPUTED_VALUE"""),2)</f>
        <v>2</v>
      </c>
      <c r="B137" s="1">
        <f ca="1">IFERROR(__xludf.DUMMYFUNCTION("""COMPUTED_VALUE"""),1)</f>
        <v>1</v>
      </c>
    </row>
    <row r="138" spans="1:2" ht="13" hidden="1">
      <c r="A138" s="1">
        <f ca="1">IFERROR(__xludf.DUMMYFUNCTION("""COMPUTED_VALUE"""),2)</f>
        <v>2</v>
      </c>
      <c r="B138" s="1">
        <f ca="1">IFERROR(__xludf.DUMMYFUNCTION("""COMPUTED_VALUE"""),2)</f>
        <v>2</v>
      </c>
    </row>
    <row r="139" spans="1:2" ht="13" hidden="1">
      <c r="A139" s="1">
        <f ca="1">IFERROR(__xludf.DUMMYFUNCTION("""COMPUTED_VALUE"""),1)</f>
        <v>1</v>
      </c>
      <c r="B139" s="1">
        <f ca="1">IFERROR(__xludf.DUMMYFUNCTION("""COMPUTED_VALUE"""),1)</f>
        <v>1</v>
      </c>
    </row>
    <row r="140" spans="1:2" ht="13" hidden="1">
      <c r="A140" s="1">
        <f ca="1">IFERROR(__xludf.DUMMYFUNCTION("""COMPUTED_VALUE"""),4)</f>
        <v>4</v>
      </c>
      <c r="B140" s="1">
        <f ca="1">IFERROR(__xludf.DUMMYFUNCTION("""COMPUTED_VALUE"""),1)</f>
        <v>1</v>
      </c>
    </row>
    <row r="141" spans="1:2" ht="13" hidden="1">
      <c r="A141" s="1">
        <f ca="1">IFERROR(__xludf.DUMMYFUNCTION("""COMPUTED_VALUE"""),1)</f>
        <v>1</v>
      </c>
      <c r="B141" s="1">
        <f ca="1">IFERROR(__xludf.DUMMYFUNCTION("""COMPUTED_VALUE"""),2)</f>
        <v>2</v>
      </c>
    </row>
    <row r="142" spans="1:2" ht="13" hidden="1">
      <c r="A142" s="1">
        <f ca="1">IFERROR(__xludf.DUMMYFUNCTION("""COMPUTED_VALUE"""),1)</f>
        <v>1</v>
      </c>
      <c r="B142" s="1">
        <f ca="1">IFERROR(__xludf.DUMMYFUNCTION("""COMPUTED_VALUE"""),1)</f>
        <v>1</v>
      </c>
    </row>
    <row r="143" spans="1:2" ht="13" hidden="1">
      <c r="A143" s="1">
        <f ca="1">IFERROR(__xludf.DUMMYFUNCTION("""COMPUTED_VALUE"""),3)</f>
        <v>3</v>
      </c>
      <c r="B143" s="1">
        <f ca="1">IFERROR(__xludf.DUMMYFUNCTION("""COMPUTED_VALUE"""),2)</f>
        <v>2</v>
      </c>
    </row>
    <row r="144" spans="1:2" ht="13" hidden="1">
      <c r="A144" s="1">
        <f ca="1">IFERROR(__xludf.DUMMYFUNCTION("""COMPUTED_VALUE"""),1)</f>
        <v>1</v>
      </c>
      <c r="B144" s="1">
        <f ca="1">IFERROR(__xludf.DUMMYFUNCTION("""COMPUTED_VALUE"""),1)</f>
        <v>1</v>
      </c>
    </row>
    <row r="145" spans="1:2" ht="13" hidden="1">
      <c r="A145" s="1">
        <f ca="1">IFERROR(__xludf.DUMMYFUNCTION("""COMPUTED_VALUE"""),2)</f>
        <v>2</v>
      </c>
      <c r="B145" s="1">
        <f ca="1">IFERROR(__xludf.DUMMYFUNCTION("""COMPUTED_VALUE"""),1)</f>
        <v>1</v>
      </c>
    </row>
    <row r="146" spans="1:2" ht="13" hidden="1">
      <c r="A146" s="1">
        <f ca="1">IFERROR(__xludf.DUMMYFUNCTION("""COMPUTED_VALUE"""),3)</f>
        <v>3</v>
      </c>
      <c r="B146" s="1">
        <f ca="1">IFERROR(__xludf.DUMMYFUNCTION("""COMPUTED_VALUE"""),2)</f>
        <v>2</v>
      </c>
    </row>
    <row r="147" spans="1:2" ht="13" hidden="1">
      <c r="A147" s="1">
        <f ca="1">IFERROR(__xludf.DUMMYFUNCTION("""COMPUTED_VALUE"""),2)</f>
        <v>2</v>
      </c>
      <c r="B147" s="1">
        <f ca="1">IFERROR(__xludf.DUMMYFUNCTION("""COMPUTED_VALUE"""),2)</f>
        <v>2</v>
      </c>
    </row>
    <row r="148" spans="1:2" ht="13" hidden="1">
      <c r="A148" s="1">
        <f ca="1">IFERROR(__xludf.DUMMYFUNCTION("""COMPUTED_VALUE"""),2)</f>
        <v>2</v>
      </c>
      <c r="B148" s="1">
        <f ca="1">IFERROR(__xludf.DUMMYFUNCTION("""COMPUTED_VALUE"""),1)</f>
        <v>1</v>
      </c>
    </row>
    <row r="149" spans="1:2" ht="13" hidden="1">
      <c r="A149" s="1">
        <f ca="1">IFERROR(__xludf.DUMMYFUNCTION("""COMPUTED_VALUE"""),3)</f>
        <v>3</v>
      </c>
      <c r="B149" s="1">
        <f ca="1">IFERROR(__xludf.DUMMYFUNCTION("""COMPUTED_VALUE"""),1)</f>
        <v>1</v>
      </c>
    </row>
    <row r="150" spans="1:2" ht="13" hidden="1">
      <c r="A150" s="1">
        <f ca="1">IFERROR(__xludf.DUMMYFUNCTION("""COMPUTED_VALUE"""),3)</f>
        <v>3</v>
      </c>
      <c r="B150" s="1">
        <f ca="1">IFERROR(__xludf.DUMMYFUNCTION("""COMPUTED_VALUE"""),1)</f>
        <v>1</v>
      </c>
    </row>
    <row r="151" spans="1:2" ht="13" hidden="1">
      <c r="A151" s="1">
        <f ca="1">IFERROR(__xludf.DUMMYFUNCTION("""COMPUTED_VALUE"""),2)</f>
        <v>2</v>
      </c>
      <c r="B151" s="1">
        <f ca="1">IFERROR(__xludf.DUMMYFUNCTION("""COMPUTED_VALUE"""),1)</f>
        <v>1</v>
      </c>
    </row>
    <row r="152" spans="1:2" ht="13" hidden="1">
      <c r="A152" s="1">
        <f ca="1">IFERROR(__xludf.DUMMYFUNCTION("""COMPUTED_VALUE"""),2)</f>
        <v>2</v>
      </c>
      <c r="B152" s="1">
        <f ca="1">IFERROR(__xludf.DUMMYFUNCTION("""COMPUTED_VALUE"""),2)</f>
        <v>2</v>
      </c>
    </row>
    <row r="153" spans="1:2" ht="13" hidden="1">
      <c r="A153" s="1" t="str">
        <f ca="1">IFERROR(__xludf.DUMMYFUNCTION("""COMPUTED_VALUE"""),"")</f>
        <v/>
      </c>
      <c r="B153" s="1">
        <f ca="1">IFERROR(__xludf.DUMMYFUNCTION("""COMPUTED_VALUE"""),2)</f>
        <v>2</v>
      </c>
    </row>
    <row r="154" spans="1:2" ht="13" hidden="1">
      <c r="A154" s="1">
        <f ca="1">IFERROR(__xludf.DUMMYFUNCTION("""COMPUTED_VALUE"""),4)</f>
        <v>4</v>
      </c>
      <c r="B154" s="1">
        <f ca="1">IFERROR(__xludf.DUMMYFUNCTION("""COMPUTED_VALUE"""),2)</f>
        <v>2</v>
      </c>
    </row>
    <row r="155" spans="1:2" ht="13" hidden="1">
      <c r="A155" s="1">
        <f ca="1">IFERROR(__xludf.DUMMYFUNCTION("""COMPUTED_VALUE"""),4)</f>
        <v>4</v>
      </c>
      <c r="B155" s="1">
        <f ca="1">IFERROR(__xludf.DUMMYFUNCTION("""COMPUTED_VALUE"""),2)</f>
        <v>2</v>
      </c>
    </row>
    <row r="156" spans="1:2" ht="13" hidden="1">
      <c r="A156" s="1">
        <f ca="1">IFERROR(__xludf.DUMMYFUNCTION("""COMPUTED_VALUE"""),1)</f>
        <v>1</v>
      </c>
      <c r="B156" s="1">
        <f ca="1">IFERROR(__xludf.DUMMYFUNCTION("""COMPUTED_VALUE"""),1)</f>
        <v>1</v>
      </c>
    </row>
    <row r="157" spans="1:2" ht="13" hidden="1">
      <c r="A157" s="1">
        <f ca="1">IFERROR(__xludf.DUMMYFUNCTION("""COMPUTED_VALUE"""),2)</f>
        <v>2</v>
      </c>
      <c r="B157" s="1">
        <f ca="1">IFERROR(__xludf.DUMMYFUNCTION("""COMPUTED_VALUE"""),1)</f>
        <v>1</v>
      </c>
    </row>
    <row r="158" spans="1:2" ht="13" hidden="1">
      <c r="A158" s="1">
        <f ca="1">IFERROR(__xludf.DUMMYFUNCTION("""COMPUTED_VALUE"""),1)</f>
        <v>1</v>
      </c>
      <c r="B158" s="1">
        <f ca="1">IFERROR(__xludf.DUMMYFUNCTION("""COMPUTED_VALUE"""),1)</f>
        <v>1</v>
      </c>
    </row>
    <row r="159" spans="1:2" ht="13" hidden="1">
      <c r="A159" s="1">
        <f ca="1">IFERROR(__xludf.DUMMYFUNCTION("""COMPUTED_VALUE"""),2)</f>
        <v>2</v>
      </c>
      <c r="B159" s="1">
        <f ca="1">IFERROR(__xludf.DUMMYFUNCTION("""COMPUTED_VALUE"""),2)</f>
        <v>2</v>
      </c>
    </row>
    <row r="160" spans="1:2" ht="13" hidden="1">
      <c r="A160" s="1">
        <f ca="1">IFERROR(__xludf.DUMMYFUNCTION("""COMPUTED_VALUE"""),1)</f>
        <v>1</v>
      </c>
      <c r="B160" s="1">
        <f ca="1">IFERROR(__xludf.DUMMYFUNCTION("""COMPUTED_VALUE"""),1)</f>
        <v>1</v>
      </c>
    </row>
    <row r="161" spans="1:2" ht="13" hidden="1">
      <c r="A161" s="1">
        <f ca="1">IFERROR(__xludf.DUMMYFUNCTION("""COMPUTED_VALUE"""),1)</f>
        <v>1</v>
      </c>
      <c r="B161" s="1">
        <f ca="1">IFERROR(__xludf.DUMMYFUNCTION("""COMPUTED_VALUE"""),2)</f>
        <v>2</v>
      </c>
    </row>
    <row r="162" spans="1:2" ht="13" hidden="1">
      <c r="A162" s="1">
        <f ca="1">IFERROR(__xludf.DUMMYFUNCTION("""COMPUTED_VALUE"""),3)</f>
        <v>3</v>
      </c>
      <c r="B162" s="1">
        <f ca="1">IFERROR(__xludf.DUMMYFUNCTION("""COMPUTED_VALUE"""),2)</f>
        <v>2</v>
      </c>
    </row>
    <row r="163" spans="1:2" ht="13" hidden="1">
      <c r="A163" s="1">
        <f ca="1">IFERROR(__xludf.DUMMYFUNCTION("""COMPUTED_VALUE"""),3)</f>
        <v>3</v>
      </c>
      <c r="B163" s="1">
        <f ca="1">IFERROR(__xludf.DUMMYFUNCTION("""COMPUTED_VALUE"""),1)</f>
        <v>1</v>
      </c>
    </row>
    <row r="164" spans="1:2" ht="13" hidden="1">
      <c r="A164" s="1">
        <f ca="1">IFERROR(__xludf.DUMMYFUNCTION("""COMPUTED_VALUE"""),3)</f>
        <v>3</v>
      </c>
      <c r="B164" s="1">
        <f ca="1">IFERROR(__xludf.DUMMYFUNCTION("""COMPUTED_VALUE"""),2)</f>
        <v>2</v>
      </c>
    </row>
    <row r="165" spans="1:2" ht="13" hidden="1">
      <c r="A165" s="1">
        <f ca="1">IFERROR(__xludf.DUMMYFUNCTION("""COMPUTED_VALUE"""),1)</f>
        <v>1</v>
      </c>
      <c r="B165" s="1">
        <f ca="1">IFERROR(__xludf.DUMMYFUNCTION("""COMPUTED_VALUE"""),1)</f>
        <v>1</v>
      </c>
    </row>
    <row r="166" spans="1:2" ht="13" hidden="1">
      <c r="A166" s="1">
        <f ca="1">IFERROR(__xludf.DUMMYFUNCTION("""COMPUTED_VALUE"""),4)</f>
        <v>4</v>
      </c>
      <c r="B166" s="1">
        <f ca="1">IFERROR(__xludf.DUMMYFUNCTION("""COMPUTED_VALUE"""),2)</f>
        <v>2</v>
      </c>
    </row>
    <row r="167" spans="1:2" ht="13" hidden="1">
      <c r="A167" s="1">
        <f ca="1">IFERROR(__xludf.DUMMYFUNCTION("""COMPUTED_VALUE"""),2)</f>
        <v>2</v>
      </c>
      <c r="B167" s="1">
        <f ca="1">IFERROR(__xludf.DUMMYFUNCTION("""COMPUTED_VALUE"""),1)</f>
        <v>1</v>
      </c>
    </row>
    <row r="168" spans="1:2" ht="13" hidden="1">
      <c r="A168" s="1">
        <f ca="1">IFERROR(__xludf.DUMMYFUNCTION("""COMPUTED_VALUE"""),3)</f>
        <v>3</v>
      </c>
      <c r="B168" s="1">
        <f ca="1">IFERROR(__xludf.DUMMYFUNCTION("""COMPUTED_VALUE"""),1)</f>
        <v>1</v>
      </c>
    </row>
    <row r="169" spans="1:2" ht="13" hidden="1">
      <c r="A169" s="1">
        <f ca="1">IFERROR(__xludf.DUMMYFUNCTION("""COMPUTED_VALUE"""),2)</f>
        <v>2</v>
      </c>
      <c r="B169" s="1">
        <f ca="1">IFERROR(__xludf.DUMMYFUNCTION("""COMPUTED_VALUE"""),1)</f>
        <v>1</v>
      </c>
    </row>
    <row r="170" spans="1:2" ht="13" hidden="1">
      <c r="A170" s="1" t="str">
        <f ca="1">IFERROR(__xludf.DUMMYFUNCTION("""COMPUTED_VALUE"""),"")</f>
        <v/>
      </c>
      <c r="B170" s="1">
        <f ca="1">IFERROR(__xludf.DUMMYFUNCTION("""COMPUTED_VALUE"""),1)</f>
        <v>1</v>
      </c>
    </row>
    <row r="171" spans="1:2" ht="13" hidden="1">
      <c r="A171" s="1">
        <f ca="1">IFERROR(__xludf.DUMMYFUNCTION("""COMPUTED_VALUE"""),4)</f>
        <v>4</v>
      </c>
      <c r="B171" s="1">
        <f ca="1">IFERROR(__xludf.DUMMYFUNCTION("""COMPUTED_VALUE"""),1)</f>
        <v>1</v>
      </c>
    </row>
    <row r="172" spans="1:2" ht="13" hidden="1">
      <c r="A172" s="1">
        <f ca="1">IFERROR(__xludf.DUMMYFUNCTION("""COMPUTED_VALUE"""),2)</f>
        <v>2</v>
      </c>
      <c r="B172" s="1">
        <f ca="1">IFERROR(__xludf.DUMMYFUNCTION("""COMPUTED_VALUE"""),1)</f>
        <v>1</v>
      </c>
    </row>
    <row r="173" spans="1:2" ht="13" hidden="1">
      <c r="A173" s="1">
        <f ca="1">IFERROR(__xludf.DUMMYFUNCTION("""COMPUTED_VALUE"""),2)</f>
        <v>2</v>
      </c>
      <c r="B173" s="1">
        <f ca="1">IFERROR(__xludf.DUMMYFUNCTION("""COMPUTED_VALUE"""),2)</f>
        <v>2</v>
      </c>
    </row>
    <row r="174" spans="1:2" ht="13" hidden="1">
      <c r="A174" s="1">
        <f ca="1">IFERROR(__xludf.DUMMYFUNCTION("""COMPUTED_VALUE"""),1)</f>
        <v>1</v>
      </c>
      <c r="B174" s="1">
        <f ca="1">IFERROR(__xludf.DUMMYFUNCTION("""COMPUTED_VALUE"""),1)</f>
        <v>1</v>
      </c>
    </row>
    <row r="175" spans="1:2" ht="13" hidden="1">
      <c r="A175" s="1">
        <f ca="1">IFERROR(__xludf.DUMMYFUNCTION("""COMPUTED_VALUE"""),4)</f>
        <v>4</v>
      </c>
      <c r="B175" s="1">
        <f ca="1">IFERROR(__xludf.DUMMYFUNCTION("""COMPUTED_VALUE"""),1)</f>
        <v>1</v>
      </c>
    </row>
    <row r="176" spans="1:2" ht="13" hidden="1">
      <c r="A176" s="1">
        <f ca="1">IFERROR(__xludf.DUMMYFUNCTION("""COMPUTED_VALUE"""),2)</f>
        <v>2</v>
      </c>
      <c r="B176" s="1">
        <f ca="1">IFERROR(__xludf.DUMMYFUNCTION("""COMPUTED_VALUE"""),1)</f>
        <v>1</v>
      </c>
    </row>
    <row r="177" spans="1:2" ht="13" hidden="1">
      <c r="A177" s="1" t="str">
        <f ca="1">IFERROR(__xludf.DUMMYFUNCTION("""COMPUTED_VALUE"""),"")</f>
        <v/>
      </c>
      <c r="B177" s="1">
        <f ca="1">IFERROR(__xludf.DUMMYFUNCTION("""COMPUTED_VALUE"""),1)</f>
        <v>1</v>
      </c>
    </row>
    <row r="178" spans="1:2" ht="13" hidden="1">
      <c r="A178" s="1">
        <f ca="1">IFERROR(__xludf.DUMMYFUNCTION("""COMPUTED_VALUE"""),3)</f>
        <v>3</v>
      </c>
      <c r="B178" s="1">
        <f ca="1">IFERROR(__xludf.DUMMYFUNCTION("""COMPUTED_VALUE"""),1)</f>
        <v>1</v>
      </c>
    </row>
    <row r="179" spans="1:2" ht="13" hidden="1">
      <c r="A179" s="1">
        <f ca="1">IFERROR(__xludf.DUMMYFUNCTION("""COMPUTED_VALUE"""),1)</f>
        <v>1</v>
      </c>
      <c r="B179" s="1">
        <f ca="1">IFERROR(__xludf.DUMMYFUNCTION("""COMPUTED_VALUE"""),2)</f>
        <v>2</v>
      </c>
    </row>
    <row r="180" spans="1:2" ht="13" hidden="1">
      <c r="A180" s="1">
        <f ca="1">IFERROR(__xludf.DUMMYFUNCTION("""COMPUTED_VALUE"""),4)</f>
        <v>4</v>
      </c>
      <c r="B180" s="1">
        <f ca="1">IFERROR(__xludf.DUMMYFUNCTION("""COMPUTED_VALUE"""),1)</f>
        <v>1</v>
      </c>
    </row>
    <row r="181" spans="1:2" ht="13" hidden="1">
      <c r="A181" s="1">
        <f ca="1">IFERROR(__xludf.DUMMYFUNCTION("""COMPUTED_VALUE"""),2)</f>
        <v>2</v>
      </c>
      <c r="B181" s="1">
        <f ca="1">IFERROR(__xludf.DUMMYFUNCTION("""COMPUTED_VALUE"""),1)</f>
        <v>1</v>
      </c>
    </row>
    <row r="182" spans="1:2" ht="13" hidden="1">
      <c r="A182" s="1">
        <f ca="1">IFERROR(__xludf.DUMMYFUNCTION("""COMPUTED_VALUE"""),3)</f>
        <v>3</v>
      </c>
      <c r="B182" s="1">
        <f ca="1">IFERROR(__xludf.DUMMYFUNCTION("""COMPUTED_VALUE"""),1)</f>
        <v>1</v>
      </c>
    </row>
    <row r="183" spans="1:2" ht="13" hidden="1">
      <c r="A183" s="1" t="str">
        <f ca="1">IFERROR(__xludf.DUMMYFUNCTION("""COMPUTED_VALUE"""),"")</f>
        <v/>
      </c>
      <c r="B183" s="1">
        <f ca="1">IFERROR(__xludf.DUMMYFUNCTION("""COMPUTED_VALUE"""),1)</f>
        <v>1</v>
      </c>
    </row>
    <row r="184" spans="1:2" ht="13" hidden="1">
      <c r="A184" s="1">
        <f ca="1">IFERROR(__xludf.DUMMYFUNCTION("""COMPUTED_VALUE"""),2)</f>
        <v>2</v>
      </c>
      <c r="B184" s="1">
        <f ca="1">IFERROR(__xludf.DUMMYFUNCTION("""COMPUTED_VALUE"""),1)</f>
        <v>1</v>
      </c>
    </row>
    <row r="185" spans="1:2" ht="13" hidden="1">
      <c r="A185" s="1">
        <f ca="1">IFERROR(__xludf.DUMMYFUNCTION("""COMPUTED_VALUE"""),3)</f>
        <v>3</v>
      </c>
      <c r="B185" s="1">
        <f ca="1">IFERROR(__xludf.DUMMYFUNCTION("""COMPUTED_VALUE"""),1)</f>
        <v>1</v>
      </c>
    </row>
    <row r="186" spans="1:2" ht="13" hidden="1">
      <c r="A186" s="1">
        <f ca="1">IFERROR(__xludf.DUMMYFUNCTION("""COMPUTED_VALUE"""),2)</f>
        <v>2</v>
      </c>
      <c r="B186" s="1">
        <f ca="1">IFERROR(__xludf.DUMMYFUNCTION("""COMPUTED_VALUE"""),1)</f>
        <v>1</v>
      </c>
    </row>
    <row r="187" spans="1:2" ht="13" hidden="1">
      <c r="A187" s="1">
        <f ca="1">IFERROR(__xludf.DUMMYFUNCTION("""COMPUTED_VALUE"""),4)</f>
        <v>4</v>
      </c>
      <c r="B187" s="1">
        <f ca="1">IFERROR(__xludf.DUMMYFUNCTION("""COMPUTED_VALUE"""),1)</f>
        <v>1</v>
      </c>
    </row>
    <row r="188" spans="1:2" ht="13" hidden="1">
      <c r="A188" s="1">
        <f ca="1">IFERROR(__xludf.DUMMYFUNCTION("""COMPUTED_VALUE"""),2)</f>
        <v>2</v>
      </c>
      <c r="B188" s="1">
        <f ca="1">IFERROR(__xludf.DUMMYFUNCTION("""COMPUTED_VALUE"""),2)</f>
        <v>2</v>
      </c>
    </row>
    <row r="189" spans="1:2" ht="13" hidden="1">
      <c r="A189" s="1">
        <f ca="1">IFERROR(__xludf.DUMMYFUNCTION("""COMPUTED_VALUE"""),2)</f>
        <v>2</v>
      </c>
      <c r="B189" s="1">
        <f ca="1">IFERROR(__xludf.DUMMYFUNCTION("""COMPUTED_VALUE"""),1)</f>
        <v>1</v>
      </c>
    </row>
    <row r="190" spans="1:2" ht="13" hidden="1">
      <c r="A190" s="1" t="str">
        <f ca="1">IFERROR(__xludf.DUMMYFUNCTION("""COMPUTED_VALUE"""),"")</f>
        <v/>
      </c>
      <c r="B190" s="1">
        <f ca="1">IFERROR(__xludf.DUMMYFUNCTION("""COMPUTED_VALUE"""),1)</f>
        <v>1</v>
      </c>
    </row>
    <row r="191" spans="1:2" ht="13" hidden="1">
      <c r="A191" s="1">
        <f ca="1">IFERROR(__xludf.DUMMYFUNCTION("""COMPUTED_VALUE"""),4)</f>
        <v>4</v>
      </c>
      <c r="B191" s="1">
        <f ca="1">IFERROR(__xludf.DUMMYFUNCTION("""COMPUTED_VALUE"""),1)</f>
        <v>1</v>
      </c>
    </row>
    <row r="192" spans="1:2" ht="13" hidden="1">
      <c r="A192" s="1">
        <f ca="1">IFERROR(__xludf.DUMMYFUNCTION("""COMPUTED_VALUE"""),3)</f>
        <v>3</v>
      </c>
      <c r="B192" s="1">
        <f ca="1">IFERROR(__xludf.DUMMYFUNCTION("""COMPUTED_VALUE"""),2)</f>
        <v>2</v>
      </c>
    </row>
    <row r="193" spans="1:2" ht="13" hidden="1">
      <c r="A193" s="1">
        <f ca="1">IFERROR(__xludf.DUMMYFUNCTION("""COMPUTED_VALUE"""),2)</f>
        <v>2</v>
      </c>
      <c r="B193" s="1">
        <f ca="1">IFERROR(__xludf.DUMMYFUNCTION("""COMPUTED_VALUE"""),1)</f>
        <v>1</v>
      </c>
    </row>
    <row r="194" spans="1:2" ht="13" hidden="1">
      <c r="A194" s="1">
        <f ca="1">IFERROR(__xludf.DUMMYFUNCTION("""COMPUTED_VALUE"""),2)</f>
        <v>2</v>
      </c>
      <c r="B194" s="1">
        <f ca="1">IFERROR(__xludf.DUMMYFUNCTION("""COMPUTED_VALUE"""),1)</f>
        <v>1</v>
      </c>
    </row>
    <row r="195" spans="1:2" ht="13" hidden="1">
      <c r="A195" s="1">
        <f ca="1">IFERROR(__xludf.DUMMYFUNCTION("""COMPUTED_VALUE"""),2)</f>
        <v>2</v>
      </c>
      <c r="B195" s="1">
        <f ca="1">IFERROR(__xludf.DUMMYFUNCTION("""COMPUTED_VALUE"""),1)</f>
        <v>1</v>
      </c>
    </row>
    <row r="196" spans="1:2" ht="13" hidden="1">
      <c r="A196" s="1">
        <f ca="1">IFERROR(__xludf.DUMMYFUNCTION("""COMPUTED_VALUE"""),3)</f>
        <v>3</v>
      </c>
      <c r="B196" s="1">
        <f ca="1">IFERROR(__xludf.DUMMYFUNCTION("""COMPUTED_VALUE"""),1)</f>
        <v>1</v>
      </c>
    </row>
    <row r="197" spans="1:2" ht="13" hidden="1">
      <c r="A197" s="1">
        <f ca="1">IFERROR(__xludf.DUMMYFUNCTION("""COMPUTED_VALUE"""),2)</f>
        <v>2</v>
      </c>
      <c r="B197" s="1">
        <f ca="1">IFERROR(__xludf.DUMMYFUNCTION("""COMPUTED_VALUE"""),2)</f>
        <v>2</v>
      </c>
    </row>
    <row r="198" spans="1:2" ht="13" hidden="1">
      <c r="A198" s="1">
        <f ca="1">IFERROR(__xludf.DUMMYFUNCTION("""COMPUTED_VALUE"""),2)</f>
        <v>2</v>
      </c>
      <c r="B198" s="1">
        <f ca="1">IFERROR(__xludf.DUMMYFUNCTION("""COMPUTED_VALUE"""),2)</f>
        <v>2</v>
      </c>
    </row>
    <row r="199" spans="1:2" ht="13" hidden="1">
      <c r="A199" s="1">
        <f ca="1">IFERROR(__xludf.DUMMYFUNCTION("""COMPUTED_VALUE"""),3)</f>
        <v>3</v>
      </c>
      <c r="B199" s="1">
        <f ca="1">IFERROR(__xludf.DUMMYFUNCTION("""COMPUTED_VALUE"""),1)</f>
        <v>1</v>
      </c>
    </row>
    <row r="200" spans="1:2" ht="13" hidden="1">
      <c r="A200" s="1" t="str">
        <f ca="1">IFERROR(__xludf.DUMMYFUNCTION("""COMPUTED_VALUE"""),"")</f>
        <v/>
      </c>
      <c r="B200" s="1">
        <f ca="1">IFERROR(__xludf.DUMMYFUNCTION("""COMPUTED_VALUE"""),2)</f>
        <v>2</v>
      </c>
    </row>
    <row r="201" spans="1:2" ht="13" hidden="1">
      <c r="A201" s="1">
        <f ca="1">IFERROR(__xludf.DUMMYFUNCTION("""COMPUTED_VALUE"""),1)</f>
        <v>1</v>
      </c>
      <c r="B201" s="1">
        <f ca="1">IFERROR(__xludf.DUMMYFUNCTION("""COMPUTED_VALUE"""),1)</f>
        <v>1</v>
      </c>
    </row>
    <row r="202" spans="1:2" ht="13" hidden="1">
      <c r="A202" s="1">
        <f ca="1">IFERROR(__xludf.DUMMYFUNCTION("""COMPUTED_VALUE"""),2)</f>
        <v>2</v>
      </c>
      <c r="B202" s="1">
        <f ca="1">IFERROR(__xludf.DUMMYFUNCTION("""COMPUTED_VALUE"""),1)</f>
        <v>1</v>
      </c>
    </row>
    <row r="203" spans="1:2" ht="13" hidden="1">
      <c r="A203" s="1">
        <f ca="1">IFERROR(__xludf.DUMMYFUNCTION("""COMPUTED_VALUE"""),3)</f>
        <v>3</v>
      </c>
      <c r="B203" s="1">
        <f ca="1">IFERROR(__xludf.DUMMYFUNCTION("""COMPUTED_VALUE"""),2)</f>
        <v>2</v>
      </c>
    </row>
    <row r="204" spans="1:2" ht="13" hidden="1">
      <c r="A204" s="1">
        <f ca="1">IFERROR(__xludf.DUMMYFUNCTION("""COMPUTED_VALUE"""),2)</f>
        <v>2</v>
      </c>
      <c r="B204" s="1">
        <f ca="1">IFERROR(__xludf.DUMMYFUNCTION("""COMPUTED_VALUE"""),1)</f>
        <v>1</v>
      </c>
    </row>
    <row r="205" spans="1:2" ht="13" hidden="1">
      <c r="A205" s="1">
        <f ca="1">IFERROR(__xludf.DUMMYFUNCTION("""COMPUTED_VALUE"""),1)</f>
        <v>1</v>
      </c>
      <c r="B205" s="1">
        <f ca="1">IFERROR(__xludf.DUMMYFUNCTION("""COMPUTED_VALUE"""),1)</f>
        <v>1</v>
      </c>
    </row>
    <row r="206" spans="1:2" ht="13" hidden="1">
      <c r="A206" s="1" t="str">
        <f ca="1">IFERROR(__xludf.DUMMYFUNCTION("""COMPUTED_VALUE"""),"")</f>
        <v/>
      </c>
      <c r="B206" s="1">
        <f ca="1">IFERROR(__xludf.DUMMYFUNCTION("""COMPUTED_VALUE"""),1)</f>
        <v>1</v>
      </c>
    </row>
    <row r="207" spans="1:2" ht="13" hidden="1">
      <c r="A207" s="1">
        <f ca="1">IFERROR(__xludf.DUMMYFUNCTION("""COMPUTED_VALUE"""),4)</f>
        <v>4</v>
      </c>
      <c r="B207" s="1">
        <f ca="1">IFERROR(__xludf.DUMMYFUNCTION("""COMPUTED_VALUE"""),1)</f>
        <v>1</v>
      </c>
    </row>
    <row r="208" spans="1:2" ht="13" hidden="1">
      <c r="A208" s="1">
        <f ca="1">IFERROR(__xludf.DUMMYFUNCTION("""COMPUTED_VALUE"""),3)</f>
        <v>3</v>
      </c>
      <c r="B208" s="1">
        <f ca="1">IFERROR(__xludf.DUMMYFUNCTION("""COMPUTED_VALUE"""),1)</f>
        <v>1</v>
      </c>
    </row>
    <row r="209" spans="1:2" ht="13" hidden="1">
      <c r="A209" s="1" t="str">
        <f ca="1">IFERROR(__xludf.DUMMYFUNCTION("""COMPUTED_VALUE"""),"")</f>
        <v/>
      </c>
      <c r="B209" s="1">
        <f ca="1">IFERROR(__xludf.DUMMYFUNCTION("""COMPUTED_VALUE"""),1)</f>
        <v>1</v>
      </c>
    </row>
    <row r="210" spans="1:2" ht="13" hidden="1">
      <c r="A210" s="1">
        <f ca="1">IFERROR(__xludf.DUMMYFUNCTION("""COMPUTED_VALUE"""),1)</f>
        <v>1</v>
      </c>
      <c r="B210" s="1">
        <f ca="1">IFERROR(__xludf.DUMMYFUNCTION("""COMPUTED_VALUE"""),2)</f>
        <v>2</v>
      </c>
    </row>
    <row r="211" spans="1:2" ht="13" hidden="1">
      <c r="A211" s="1">
        <f ca="1">IFERROR(__xludf.DUMMYFUNCTION("""COMPUTED_VALUE"""),4)</f>
        <v>4</v>
      </c>
      <c r="B211" s="1">
        <f ca="1">IFERROR(__xludf.DUMMYFUNCTION("""COMPUTED_VALUE"""),2)</f>
        <v>2</v>
      </c>
    </row>
    <row r="212" spans="1:2" ht="13" hidden="1">
      <c r="A212" s="1">
        <f ca="1">IFERROR(__xludf.DUMMYFUNCTION("""COMPUTED_VALUE"""),3)</f>
        <v>3</v>
      </c>
      <c r="B212" s="1">
        <f ca="1">IFERROR(__xludf.DUMMYFUNCTION("""COMPUTED_VALUE"""),1)</f>
        <v>1</v>
      </c>
    </row>
    <row r="213" spans="1:2" ht="13" hidden="1">
      <c r="A213" s="1">
        <f ca="1">IFERROR(__xludf.DUMMYFUNCTION("""COMPUTED_VALUE"""),2)</f>
        <v>2</v>
      </c>
      <c r="B213" s="1">
        <f ca="1">IFERROR(__xludf.DUMMYFUNCTION("""COMPUTED_VALUE"""),1)</f>
        <v>1</v>
      </c>
    </row>
    <row r="214" spans="1:2" ht="13" hidden="1">
      <c r="A214" s="1">
        <f ca="1">IFERROR(__xludf.DUMMYFUNCTION("""COMPUTED_VALUE"""),3)</f>
        <v>3</v>
      </c>
      <c r="B214" s="1">
        <f ca="1">IFERROR(__xludf.DUMMYFUNCTION("""COMPUTED_VALUE"""),1)</f>
        <v>1</v>
      </c>
    </row>
    <row r="215" spans="1:2" ht="13" hidden="1">
      <c r="A215" s="1">
        <f ca="1">IFERROR(__xludf.DUMMYFUNCTION("""COMPUTED_VALUE"""),2)</f>
        <v>2</v>
      </c>
      <c r="B215" s="1">
        <f ca="1">IFERROR(__xludf.DUMMYFUNCTION("""COMPUTED_VALUE"""),2)</f>
        <v>2</v>
      </c>
    </row>
    <row r="216" spans="1:2" ht="13" hidden="1">
      <c r="A216" s="1">
        <f ca="1">IFERROR(__xludf.DUMMYFUNCTION("""COMPUTED_VALUE"""),1)</f>
        <v>1</v>
      </c>
      <c r="B216" s="1">
        <f ca="1">IFERROR(__xludf.DUMMYFUNCTION("""COMPUTED_VALUE"""),2)</f>
        <v>2</v>
      </c>
    </row>
    <row r="217" spans="1:2" ht="13" hidden="1">
      <c r="A217" s="1">
        <f ca="1">IFERROR(__xludf.DUMMYFUNCTION("""COMPUTED_VALUE"""),1)</f>
        <v>1</v>
      </c>
      <c r="B217" s="1">
        <f ca="1">IFERROR(__xludf.DUMMYFUNCTION("""COMPUTED_VALUE"""),1)</f>
        <v>1</v>
      </c>
    </row>
    <row r="218" spans="1:2" ht="13" hidden="1">
      <c r="A218" s="1">
        <f ca="1">IFERROR(__xludf.DUMMYFUNCTION("""COMPUTED_VALUE"""),4)</f>
        <v>4</v>
      </c>
      <c r="B218" s="1">
        <f ca="1">IFERROR(__xludf.DUMMYFUNCTION("""COMPUTED_VALUE"""),1)</f>
        <v>1</v>
      </c>
    </row>
    <row r="219" spans="1:2" ht="13" hidden="1">
      <c r="A219" s="1">
        <f ca="1">IFERROR(__xludf.DUMMYFUNCTION("""COMPUTED_VALUE"""),4)</f>
        <v>4</v>
      </c>
      <c r="B219" s="1">
        <f ca="1">IFERROR(__xludf.DUMMYFUNCTION("""COMPUTED_VALUE"""),2)</f>
        <v>2</v>
      </c>
    </row>
    <row r="220" spans="1:2" ht="13" hidden="1">
      <c r="A220" s="1">
        <f ca="1">IFERROR(__xludf.DUMMYFUNCTION("""COMPUTED_VALUE"""),4)</f>
        <v>4</v>
      </c>
      <c r="B220" s="1">
        <f ca="1">IFERROR(__xludf.DUMMYFUNCTION("""COMPUTED_VALUE"""),2)</f>
        <v>2</v>
      </c>
    </row>
    <row r="221" spans="1:2" ht="13" hidden="1">
      <c r="A221" s="1">
        <f ca="1">IFERROR(__xludf.DUMMYFUNCTION("""COMPUTED_VALUE"""),3)</f>
        <v>3</v>
      </c>
      <c r="B221" s="1">
        <f ca="1">IFERROR(__xludf.DUMMYFUNCTION("""COMPUTED_VALUE"""),1)</f>
        <v>1</v>
      </c>
    </row>
    <row r="222" spans="1:2" ht="13" hidden="1">
      <c r="A222" s="1">
        <f ca="1">IFERROR(__xludf.DUMMYFUNCTION("""COMPUTED_VALUE"""),4)</f>
        <v>4</v>
      </c>
      <c r="B222" s="1">
        <f ca="1">IFERROR(__xludf.DUMMYFUNCTION("""COMPUTED_VALUE"""),1)</f>
        <v>1</v>
      </c>
    </row>
    <row r="223" spans="1:2" ht="13" hidden="1">
      <c r="A223" s="1">
        <f ca="1">IFERROR(__xludf.DUMMYFUNCTION("""COMPUTED_VALUE"""),1)</f>
        <v>1</v>
      </c>
      <c r="B223" s="1">
        <f ca="1">IFERROR(__xludf.DUMMYFUNCTION("""COMPUTED_VALUE"""),1)</f>
        <v>1</v>
      </c>
    </row>
    <row r="224" spans="1:2" ht="13" hidden="1">
      <c r="A224" s="1">
        <f ca="1">IFERROR(__xludf.DUMMYFUNCTION("""COMPUTED_VALUE"""),2)</f>
        <v>2</v>
      </c>
      <c r="B224" s="1">
        <f ca="1">IFERROR(__xludf.DUMMYFUNCTION("""COMPUTED_VALUE"""),1)</f>
        <v>1</v>
      </c>
    </row>
    <row r="225" spans="1:2" ht="13" hidden="1">
      <c r="A225" s="1">
        <f ca="1">IFERROR(__xludf.DUMMYFUNCTION("""COMPUTED_VALUE"""),3)</f>
        <v>3</v>
      </c>
      <c r="B225" s="1">
        <f ca="1">IFERROR(__xludf.DUMMYFUNCTION("""COMPUTED_VALUE"""),1)</f>
        <v>1</v>
      </c>
    </row>
    <row r="226" spans="1:2" ht="13" hidden="1">
      <c r="A226" s="1">
        <f ca="1">IFERROR(__xludf.DUMMYFUNCTION("""COMPUTED_VALUE"""),2)</f>
        <v>2</v>
      </c>
      <c r="B226" s="1">
        <f ca="1">IFERROR(__xludf.DUMMYFUNCTION("""COMPUTED_VALUE"""),1)</f>
        <v>1</v>
      </c>
    </row>
    <row r="227" spans="1:2" ht="13" hidden="1">
      <c r="A227" s="1">
        <f ca="1">IFERROR(__xludf.DUMMYFUNCTION("""COMPUTED_VALUE"""),2)</f>
        <v>2</v>
      </c>
      <c r="B227" s="1">
        <f ca="1">IFERROR(__xludf.DUMMYFUNCTION("""COMPUTED_VALUE"""),1)</f>
        <v>1</v>
      </c>
    </row>
    <row r="228" spans="1:2" ht="13" hidden="1">
      <c r="A228" s="1">
        <f ca="1">IFERROR(__xludf.DUMMYFUNCTION("""COMPUTED_VALUE"""),3)</f>
        <v>3</v>
      </c>
      <c r="B228" s="1">
        <f ca="1">IFERROR(__xludf.DUMMYFUNCTION("""COMPUTED_VALUE"""),1)</f>
        <v>1</v>
      </c>
    </row>
    <row r="229" spans="1:2" ht="13" hidden="1">
      <c r="A229" s="1">
        <f ca="1">IFERROR(__xludf.DUMMYFUNCTION("""COMPUTED_VALUE"""),4)</f>
        <v>4</v>
      </c>
      <c r="B229" s="1">
        <f ca="1">IFERROR(__xludf.DUMMYFUNCTION("""COMPUTED_VALUE"""),1)</f>
        <v>1</v>
      </c>
    </row>
    <row r="230" spans="1:2" ht="13" hidden="1">
      <c r="A230" s="1">
        <f ca="1">IFERROR(__xludf.DUMMYFUNCTION("""COMPUTED_VALUE"""),4)</f>
        <v>4</v>
      </c>
      <c r="B230" s="1">
        <f ca="1">IFERROR(__xludf.DUMMYFUNCTION("""COMPUTED_VALUE"""),1)</f>
        <v>1</v>
      </c>
    </row>
    <row r="231" spans="1:2" ht="13" hidden="1">
      <c r="A231" s="1" t="str">
        <f ca="1">IFERROR(__xludf.DUMMYFUNCTION("""COMPUTED_VALUE"""),"")</f>
        <v/>
      </c>
      <c r="B231" s="1">
        <f ca="1">IFERROR(__xludf.DUMMYFUNCTION("""COMPUTED_VALUE"""),2)</f>
        <v>2</v>
      </c>
    </row>
    <row r="232" spans="1:2" ht="13" hidden="1">
      <c r="A232" s="1">
        <f ca="1">IFERROR(__xludf.DUMMYFUNCTION("""COMPUTED_VALUE"""),2)</f>
        <v>2</v>
      </c>
      <c r="B232" s="1">
        <f ca="1">IFERROR(__xludf.DUMMYFUNCTION("""COMPUTED_VALUE"""),1)</f>
        <v>1</v>
      </c>
    </row>
    <row r="233" spans="1:2" ht="13" hidden="1">
      <c r="A233" s="1">
        <f ca="1">IFERROR(__xludf.DUMMYFUNCTION("""COMPUTED_VALUE"""),1)</f>
        <v>1</v>
      </c>
      <c r="B233" s="1">
        <f ca="1">IFERROR(__xludf.DUMMYFUNCTION("""COMPUTED_VALUE"""),1)</f>
        <v>1</v>
      </c>
    </row>
    <row r="234" spans="1:2" ht="13" hidden="1">
      <c r="A234" s="1">
        <f ca="1">IFERROR(__xludf.DUMMYFUNCTION("""COMPUTED_VALUE"""),2)</f>
        <v>2</v>
      </c>
      <c r="B234" s="1">
        <f ca="1">IFERROR(__xludf.DUMMYFUNCTION("""COMPUTED_VALUE"""),1)</f>
        <v>1</v>
      </c>
    </row>
    <row r="235" spans="1:2" ht="13" hidden="1">
      <c r="A235" s="1">
        <f ca="1">IFERROR(__xludf.DUMMYFUNCTION("""COMPUTED_VALUE"""),3)</f>
        <v>3</v>
      </c>
      <c r="B235" s="1">
        <f ca="1">IFERROR(__xludf.DUMMYFUNCTION("""COMPUTED_VALUE"""),1)</f>
        <v>1</v>
      </c>
    </row>
    <row r="236" spans="1:2" ht="13" hidden="1">
      <c r="A236" s="1">
        <f ca="1">IFERROR(__xludf.DUMMYFUNCTION("""COMPUTED_VALUE"""),4)</f>
        <v>4</v>
      </c>
      <c r="B236" s="1">
        <f ca="1">IFERROR(__xludf.DUMMYFUNCTION("""COMPUTED_VALUE"""),1)</f>
        <v>1</v>
      </c>
    </row>
    <row r="237" spans="1:2" ht="13" hidden="1">
      <c r="A237" s="1">
        <f ca="1">IFERROR(__xludf.DUMMYFUNCTION("""COMPUTED_VALUE"""),3)</f>
        <v>3</v>
      </c>
      <c r="B237" s="1">
        <f ca="1">IFERROR(__xludf.DUMMYFUNCTION("""COMPUTED_VALUE"""),1)</f>
        <v>1</v>
      </c>
    </row>
    <row r="238" spans="1:2" ht="13" hidden="1">
      <c r="A238" s="1" t="str">
        <f ca="1">IFERROR(__xludf.DUMMYFUNCTION("""COMPUTED_VALUE"""),"")</f>
        <v/>
      </c>
      <c r="B238" s="1">
        <f ca="1">IFERROR(__xludf.DUMMYFUNCTION("""COMPUTED_VALUE"""),1)</f>
        <v>1</v>
      </c>
    </row>
    <row r="239" spans="1:2" ht="13" hidden="1">
      <c r="A239" s="1">
        <f ca="1">IFERROR(__xludf.DUMMYFUNCTION("""COMPUTED_VALUE"""),2)</f>
        <v>2</v>
      </c>
      <c r="B239" s="1">
        <f ca="1">IFERROR(__xludf.DUMMYFUNCTION("""COMPUTED_VALUE"""),1)</f>
        <v>1</v>
      </c>
    </row>
    <row r="240" spans="1:2" ht="13" hidden="1">
      <c r="A240" s="1">
        <f ca="1">IFERROR(__xludf.DUMMYFUNCTION("""COMPUTED_VALUE"""),4)</f>
        <v>4</v>
      </c>
      <c r="B240" s="1">
        <f ca="1">IFERROR(__xludf.DUMMYFUNCTION("""COMPUTED_VALUE"""),1)</f>
        <v>1</v>
      </c>
    </row>
    <row r="241" spans="1:2" ht="13" hidden="1">
      <c r="A241" s="1">
        <f ca="1">IFERROR(__xludf.DUMMYFUNCTION("""COMPUTED_VALUE"""),2)</f>
        <v>2</v>
      </c>
      <c r="B241" s="1">
        <f ca="1">IFERROR(__xludf.DUMMYFUNCTION("""COMPUTED_VALUE"""),1)</f>
        <v>1</v>
      </c>
    </row>
    <row r="242" spans="1:2" ht="13" hidden="1">
      <c r="A242" s="1">
        <f ca="1">IFERROR(__xludf.DUMMYFUNCTION("""COMPUTED_VALUE"""),3)</f>
        <v>3</v>
      </c>
      <c r="B242" s="1">
        <f ca="1">IFERROR(__xludf.DUMMYFUNCTION("""COMPUTED_VALUE"""),1)</f>
        <v>1</v>
      </c>
    </row>
    <row r="243" spans="1:2" ht="13" hidden="1">
      <c r="A243" s="1">
        <f ca="1">IFERROR(__xludf.DUMMYFUNCTION("""COMPUTED_VALUE"""),3)</f>
        <v>3</v>
      </c>
      <c r="B243" s="1">
        <f ca="1">IFERROR(__xludf.DUMMYFUNCTION("""COMPUTED_VALUE"""),1)</f>
        <v>1</v>
      </c>
    </row>
    <row r="244" spans="1:2" ht="13" hidden="1">
      <c r="A244" s="1">
        <f ca="1">IFERROR(__xludf.DUMMYFUNCTION("""COMPUTED_VALUE"""),4)</f>
        <v>4</v>
      </c>
      <c r="B244" s="1">
        <f ca="1">IFERROR(__xludf.DUMMYFUNCTION("""COMPUTED_VALUE"""),1)</f>
        <v>1</v>
      </c>
    </row>
    <row r="245" spans="1:2" ht="13" hidden="1">
      <c r="A245" s="1">
        <f ca="1">IFERROR(__xludf.DUMMYFUNCTION("""COMPUTED_VALUE"""),4)</f>
        <v>4</v>
      </c>
      <c r="B245" s="1">
        <f ca="1">IFERROR(__xludf.DUMMYFUNCTION("""COMPUTED_VALUE"""),1)</f>
        <v>1</v>
      </c>
    </row>
    <row r="246" spans="1:2" ht="13" hidden="1">
      <c r="A246" s="1">
        <f ca="1">IFERROR(__xludf.DUMMYFUNCTION("""COMPUTED_VALUE"""),4)</f>
        <v>4</v>
      </c>
      <c r="B246" s="1">
        <f ca="1">IFERROR(__xludf.DUMMYFUNCTION("""COMPUTED_VALUE"""),2)</f>
        <v>2</v>
      </c>
    </row>
    <row r="247" spans="1:2" ht="13" hidden="1">
      <c r="A247" s="1">
        <f ca="1">IFERROR(__xludf.DUMMYFUNCTION("""COMPUTED_VALUE"""),4)</f>
        <v>4</v>
      </c>
      <c r="B247" s="1">
        <f ca="1">IFERROR(__xludf.DUMMYFUNCTION("""COMPUTED_VALUE"""),1)</f>
        <v>1</v>
      </c>
    </row>
    <row r="248" spans="1:2" ht="13" hidden="1">
      <c r="A248" s="1">
        <f ca="1">IFERROR(__xludf.DUMMYFUNCTION("""COMPUTED_VALUE"""),3)</f>
        <v>3</v>
      </c>
      <c r="B248" s="1">
        <f ca="1">IFERROR(__xludf.DUMMYFUNCTION("""COMPUTED_VALUE"""),1)</f>
        <v>1</v>
      </c>
    </row>
    <row r="249" spans="1:2" ht="13" hidden="1">
      <c r="A249" s="1">
        <f ca="1">IFERROR(__xludf.DUMMYFUNCTION("""COMPUTED_VALUE"""),1)</f>
        <v>1</v>
      </c>
      <c r="B249" s="1">
        <f ca="1">IFERROR(__xludf.DUMMYFUNCTION("""COMPUTED_VALUE"""),2)</f>
        <v>2</v>
      </c>
    </row>
    <row r="250" spans="1:2" ht="13" hidden="1">
      <c r="A250" s="1">
        <f ca="1">IFERROR(__xludf.DUMMYFUNCTION("""COMPUTED_VALUE"""),2)</f>
        <v>2</v>
      </c>
      <c r="B250" s="1">
        <f ca="1">IFERROR(__xludf.DUMMYFUNCTION("""COMPUTED_VALUE"""),1)</f>
        <v>1</v>
      </c>
    </row>
    <row r="251" spans="1:2" ht="13" hidden="1">
      <c r="A251" s="1">
        <f ca="1">IFERROR(__xludf.DUMMYFUNCTION("""COMPUTED_VALUE"""),4)</f>
        <v>4</v>
      </c>
      <c r="B251" s="1">
        <f ca="1">IFERROR(__xludf.DUMMYFUNCTION("""COMPUTED_VALUE"""),1)</f>
        <v>1</v>
      </c>
    </row>
    <row r="252" spans="1:2" ht="13" hidden="1">
      <c r="A252" s="1">
        <f ca="1">IFERROR(__xludf.DUMMYFUNCTION("""COMPUTED_VALUE"""),1)</f>
        <v>1</v>
      </c>
      <c r="B252" s="1">
        <f ca="1">IFERROR(__xludf.DUMMYFUNCTION("""COMPUTED_VALUE"""),1)</f>
        <v>1</v>
      </c>
    </row>
    <row r="253" spans="1:2" ht="13" hidden="1">
      <c r="A253" s="1">
        <f ca="1">IFERROR(__xludf.DUMMYFUNCTION("""COMPUTED_VALUE"""),4)</f>
        <v>4</v>
      </c>
      <c r="B253" s="1">
        <f ca="1">IFERROR(__xludf.DUMMYFUNCTION("""COMPUTED_VALUE"""),2)</f>
        <v>2</v>
      </c>
    </row>
    <row r="254" spans="1:2" ht="13" hidden="1">
      <c r="A254" s="1">
        <f ca="1">IFERROR(__xludf.DUMMYFUNCTION("""COMPUTED_VALUE"""),3)</f>
        <v>3</v>
      </c>
      <c r="B254" s="1">
        <f ca="1">IFERROR(__xludf.DUMMYFUNCTION("""COMPUTED_VALUE"""),1)</f>
        <v>1</v>
      </c>
    </row>
    <row r="255" spans="1:2" ht="13" hidden="1">
      <c r="A255" s="1">
        <f ca="1">IFERROR(__xludf.DUMMYFUNCTION("""COMPUTED_VALUE"""),3)</f>
        <v>3</v>
      </c>
      <c r="B255" s="1">
        <f ca="1">IFERROR(__xludf.DUMMYFUNCTION("""COMPUTED_VALUE"""),1)</f>
        <v>1</v>
      </c>
    </row>
    <row r="256" spans="1:2" ht="13" hidden="1">
      <c r="A256" s="1">
        <f ca="1">IFERROR(__xludf.DUMMYFUNCTION("""COMPUTED_VALUE"""),1)</f>
        <v>1</v>
      </c>
      <c r="B256" s="1">
        <f ca="1">IFERROR(__xludf.DUMMYFUNCTION("""COMPUTED_VALUE"""),1)</f>
        <v>1</v>
      </c>
    </row>
    <row r="257" spans="1:2" ht="13" hidden="1">
      <c r="A257" s="1">
        <f ca="1">IFERROR(__xludf.DUMMYFUNCTION("""COMPUTED_VALUE"""),2)</f>
        <v>2</v>
      </c>
      <c r="B257" s="1">
        <f ca="1">IFERROR(__xludf.DUMMYFUNCTION("""COMPUTED_VALUE"""),1)</f>
        <v>1</v>
      </c>
    </row>
    <row r="258" spans="1:2" ht="13" hidden="1">
      <c r="A258" s="1">
        <f ca="1">IFERROR(__xludf.DUMMYFUNCTION("""COMPUTED_VALUE"""),4)</f>
        <v>4</v>
      </c>
      <c r="B258" s="1">
        <f ca="1">IFERROR(__xludf.DUMMYFUNCTION("""COMPUTED_VALUE"""),1)</f>
        <v>1</v>
      </c>
    </row>
    <row r="259" spans="1:2" ht="13" hidden="1">
      <c r="A259" s="1">
        <f ca="1">IFERROR(__xludf.DUMMYFUNCTION("""COMPUTED_VALUE"""),2)</f>
        <v>2</v>
      </c>
      <c r="B259" s="1">
        <f ca="1">IFERROR(__xludf.DUMMYFUNCTION("""COMPUTED_VALUE"""),2)</f>
        <v>2</v>
      </c>
    </row>
    <row r="260" spans="1:2" ht="13" hidden="1">
      <c r="A260" s="1">
        <f ca="1">IFERROR(__xludf.DUMMYFUNCTION("""COMPUTED_VALUE"""),2)</f>
        <v>2</v>
      </c>
      <c r="B260" s="1">
        <f ca="1">IFERROR(__xludf.DUMMYFUNCTION("""COMPUTED_VALUE"""),1)</f>
        <v>1</v>
      </c>
    </row>
    <row r="261" spans="1:2" ht="13" hidden="1">
      <c r="A261" s="1">
        <f ca="1">IFERROR(__xludf.DUMMYFUNCTION("""COMPUTED_VALUE"""),3)</f>
        <v>3</v>
      </c>
      <c r="B261" s="1">
        <f ca="1">IFERROR(__xludf.DUMMYFUNCTION("""COMPUTED_VALUE"""),1)</f>
        <v>1</v>
      </c>
    </row>
    <row r="262" spans="1:2" ht="13" hidden="1">
      <c r="A262" s="1">
        <f ca="1">IFERROR(__xludf.DUMMYFUNCTION("""COMPUTED_VALUE"""),3)</f>
        <v>3</v>
      </c>
      <c r="B262" s="1">
        <f ca="1">IFERROR(__xludf.DUMMYFUNCTION("""COMPUTED_VALUE"""),1)</f>
        <v>1</v>
      </c>
    </row>
    <row r="263" spans="1:2" ht="13" hidden="1">
      <c r="A263" s="1">
        <f ca="1">IFERROR(__xludf.DUMMYFUNCTION("""COMPUTED_VALUE"""),4)</f>
        <v>4</v>
      </c>
      <c r="B263" s="1">
        <f ca="1">IFERROR(__xludf.DUMMYFUNCTION("""COMPUTED_VALUE"""),1)</f>
        <v>1</v>
      </c>
    </row>
    <row r="264" spans="1:2" ht="13" hidden="1">
      <c r="A264" s="1">
        <f ca="1">IFERROR(__xludf.DUMMYFUNCTION("""COMPUTED_VALUE"""),2)</f>
        <v>2</v>
      </c>
      <c r="B264" s="1">
        <f ca="1">IFERROR(__xludf.DUMMYFUNCTION("""COMPUTED_VALUE"""),2)</f>
        <v>2</v>
      </c>
    </row>
    <row r="265" spans="1:2" ht="13" hidden="1">
      <c r="A265" s="1">
        <f ca="1">IFERROR(__xludf.DUMMYFUNCTION("""COMPUTED_VALUE"""),4)</f>
        <v>4</v>
      </c>
      <c r="B265" s="1">
        <f ca="1">IFERROR(__xludf.DUMMYFUNCTION("""COMPUTED_VALUE"""),1)</f>
        <v>1</v>
      </c>
    </row>
    <row r="266" spans="1:2" ht="13" hidden="1">
      <c r="A266" s="1">
        <f ca="1">IFERROR(__xludf.DUMMYFUNCTION("""COMPUTED_VALUE"""),4)</f>
        <v>4</v>
      </c>
      <c r="B266" s="1">
        <f ca="1">IFERROR(__xludf.DUMMYFUNCTION("""COMPUTED_VALUE"""),1)</f>
        <v>1</v>
      </c>
    </row>
    <row r="267" spans="1:2" ht="13" hidden="1">
      <c r="A267" s="1">
        <f ca="1">IFERROR(__xludf.DUMMYFUNCTION("""COMPUTED_VALUE"""),4)</f>
        <v>4</v>
      </c>
      <c r="B267" s="1">
        <f ca="1">IFERROR(__xludf.DUMMYFUNCTION("""COMPUTED_VALUE"""),2)</f>
        <v>2</v>
      </c>
    </row>
    <row r="268" spans="1:2" ht="13" hidden="1">
      <c r="A268" s="1">
        <f ca="1">IFERROR(__xludf.DUMMYFUNCTION("""COMPUTED_VALUE"""),2)</f>
        <v>2</v>
      </c>
      <c r="B268" s="1">
        <f ca="1">IFERROR(__xludf.DUMMYFUNCTION("""COMPUTED_VALUE"""),1)</f>
        <v>1</v>
      </c>
    </row>
    <row r="269" spans="1:2" ht="13" hidden="1">
      <c r="A269" s="1">
        <f ca="1">IFERROR(__xludf.DUMMYFUNCTION("""COMPUTED_VALUE"""),2)</f>
        <v>2</v>
      </c>
      <c r="B269" s="1">
        <f ca="1">IFERROR(__xludf.DUMMYFUNCTION("""COMPUTED_VALUE"""),1)</f>
        <v>1</v>
      </c>
    </row>
    <row r="270" spans="1:2" ht="13" hidden="1">
      <c r="A270" s="1">
        <f ca="1">IFERROR(__xludf.DUMMYFUNCTION("""COMPUTED_VALUE"""),3)</f>
        <v>3</v>
      </c>
      <c r="B270" s="1">
        <f ca="1">IFERROR(__xludf.DUMMYFUNCTION("""COMPUTED_VALUE"""),1)</f>
        <v>1</v>
      </c>
    </row>
    <row r="271" spans="1:2" ht="13" hidden="1">
      <c r="A271" s="1">
        <f ca="1">IFERROR(__xludf.DUMMYFUNCTION("""COMPUTED_VALUE"""),1)</f>
        <v>1</v>
      </c>
      <c r="B271" s="1">
        <f ca="1">IFERROR(__xludf.DUMMYFUNCTION("""COMPUTED_VALUE"""),1)</f>
        <v>1</v>
      </c>
    </row>
    <row r="272" spans="1:2" ht="13" hidden="1">
      <c r="A272" s="1">
        <f ca="1">IFERROR(__xludf.DUMMYFUNCTION("""COMPUTED_VALUE"""),2)</f>
        <v>2</v>
      </c>
      <c r="B272" s="1">
        <f ca="1">IFERROR(__xludf.DUMMYFUNCTION("""COMPUTED_VALUE"""),1)</f>
        <v>1</v>
      </c>
    </row>
    <row r="273" spans="1:2" ht="13" hidden="1">
      <c r="A273" s="1">
        <f ca="1">IFERROR(__xludf.DUMMYFUNCTION("""COMPUTED_VALUE"""),3)</f>
        <v>3</v>
      </c>
      <c r="B273" s="1">
        <f ca="1">IFERROR(__xludf.DUMMYFUNCTION("""COMPUTED_VALUE"""),1)</f>
        <v>1</v>
      </c>
    </row>
    <row r="274" spans="1:2" ht="13" hidden="1">
      <c r="A274" s="1">
        <f ca="1">IFERROR(__xludf.DUMMYFUNCTION("""COMPUTED_VALUE"""),2)</f>
        <v>2</v>
      </c>
      <c r="B274" s="1">
        <f ca="1">IFERROR(__xludf.DUMMYFUNCTION("""COMPUTED_VALUE"""),2)</f>
        <v>2</v>
      </c>
    </row>
    <row r="275" spans="1:2" ht="13" hidden="1">
      <c r="A275" s="1">
        <f ca="1">IFERROR(__xludf.DUMMYFUNCTION("""COMPUTED_VALUE"""),4)</f>
        <v>4</v>
      </c>
      <c r="B275" s="1">
        <f ca="1">IFERROR(__xludf.DUMMYFUNCTION("""COMPUTED_VALUE"""),1)</f>
        <v>1</v>
      </c>
    </row>
    <row r="276" spans="1:2" ht="13" hidden="1">
      <c r="A276" s="1">
        <f ca="1">IFERROR(__xludf.DUMMYFUNCTION("""COMPUTED_VALUE"""),3)</f>
        <v>3</v>
      </c>
      <c r="B276" s="1">
        <f ca="1">IFERROR(__xludf.DUMMYFUNCTION("""COMPUTED_VALUE"""),1)</f>
        <v>1</v>
      </c>
    </row>
    <row r="277" spans="1:2" ht="13" hidden="1">
      <c r="A277" s="1">
        <f ca="1">IFERROR(__xludf.DUMMYFUNCTION("""COMPUTED_VALUE"""),2)</f>
        <v>2</v>
      </c>
      <c r="B277" s="1">
        <f ca="1">IFERROR(__xludf.DUMMYFUNCTION("""COMPUTED_VALUE"""),2)</f>
        <v>2</v>
      </c>
    </row>
    <row r="278" spans="1:2" ht="13" hidden="1">
      <c r="A278" s="1">
        <f ca="1">IFERROR(__xludf.DUMMYFUNCTION("""COMPUTED_VALUE"""),4)</f>
        <v>4</v>
      </c>
      <c r="B278" s="1">
        <f ca="1">IFERROR(__xludf.DUMMYFUNCTION("""COMPUTED_VALUE"""),2)</f>
        <v>2</v>
      </c>
    </row>
    <row r="279" spans="1:2" ht="13" hidden="1">
      <c r="A279" s="1">
        <f ca="1">IFERROR(__xludf.DUMMYFUNCTION("""COMPUTED_VALUE"""),2)</f>
        <v>2</v>
      </c>
      <c r="B279" s="1">
        <f ca="1">IFERROR(__xludf.DUMMYFUNCTION("""COMPUTED_VALUE"""),1)</f>
        <v>1</v>
      </c>
    </row>
    <row r="280" spans="1:2" ht="13" hidden="1">
      <c r="A280" s="1">
        <f ca="1">IFERROR(__xludf.DUMMYFUNCTION("""COMPUTED_VALUE"""),2)</f>
        <v>2</v>
      </c>
      <c r="B280" s="1">
        <f ca="1">IFERROR(__xludf.DUMMYFUNCTION("""COMPUTED_VALUE"""),2)</f>
        <v>2</v>
      </c>
    </row>
    <row r="281" spans="1:2" ht="13" hidden="1">
      <c r="A281" s="1">
        <f ca="1">IFERROR(__xludf.DUMMYFUNCTION("""COMPUTED_VALUE"""),2)</f>
        <v>2</v>
      </c>
      <c r="B281" s="1">
        <f ca="1">IFERROR(__xludf.DUMMYFUNCTION("""COMPUTED_VALUE"""),1)</f>
        <v>1</v>
      </c>
    </row>
    <row r="282" spans="1:2" ht="13" hidden="1">
      <c r="A282" s="1">
        <f ca="1">IFERROR(__xludf.DUMMYFUNCTION("""COMPUTED_VALUE"""),4)</f>
        <v>4</v>
      </c>
      <c r="B282" s="1">
        <f ca="1">IFERROR(__xludf.DUMMYFUNCTION("""COMPUTED_VALUE"""),2)</f>
        <v>2</v>
      </c>
    </row>
    <row r="283" spans="1:2" ht="13" hidden="1">
      <c r="A283" s="1">
        <f ca="1">IFERROR(__xludf.DUMMYFUNCTION("""COMPUTED_VALUE"""),3)</f>
        <v>3</v>
      </c>
      <c r="B283" s="1">
        <f ca="1">IFERROR(__xludf.DUMMYFUNCTION("""COMPUTED_VALUE"""),1)</f>
        <v>1</v>
      </c>
    </row>
    <row r="284" spans="1:2" ht="13" hidden="1">
      <c r="A284" s="1">
        <f ca="1">IFERROR(__xludf.DUMMYFUNCTION("""COMPUTED_VALUE"""),3)</f>
        <v>3</v>
      </c>
      <c r="B284" s="1">
        <f ca="1">IFERROR(__xludf.DUMMYFUNCTION("""COMPUTED_VALUE"""),1)</f>
        <v>1</v>
      </c>
    </row>
    <row r="285" spans="1:2" ht="13" hidden="1">
      <c r="A285" s="1">
        <f ca="1">IFERROR(__xludf.DUMMYFUNCTION("""COMPUTED_VALUE"""),2)</f>
        <v>2</v>
      </c>
      <c r="B285" s="1">
        <f ca="1">IFERROR(__xludf.DUMMYFUNCTION("""COMPUTED_VALUE"""),1)</f>
        <v>1</v>
      </c>
    </row>
    <row r="286" spans="1:2" ht="13" hidden="1">
      <c r="A286" s="1">
        <f ca="1">IFERROR(__xludf.DUMMYFUNCTION("""COMPUTED_VALUE"""),2)</f>
        <v>2</v>
      </c>
      <c r="B286" s="1">
        <f ca="1">IFERROR(__xludf.DUMMYFUNCTION("""COMPUTED_VALUE"""),1)</f>
        <v>1</v>
      </c>
    </row>
    <row r="287" spans="1:2" ht="13" hidden="1">
      <c r="A287" s="1">
        <f ca="1">IFERROR(__xludf.DUMMYFUNCTION("""COMPUTED_VALUE"""),4)</f>
        <v>4</v>
      </c>
      <c r="B287" s="1">
        <f ca="1">IFERROR(__xludf.DUMMYFUNCTION("""COMPUTED_VALUE"""),1)</f>
        <v>1</v>
      </c>
    </row>
    <row r="288" spans="1:2" ht="13" hidden="1">
      <c r="A288" s="1">
        <f ca="1">IFERROR(__xludf.DUMMYFUNCTION("""COMPUTED_VALUE"""),2)</f>
        <v>2</v>
      </c>
      <c r="B288" s="1">
        <f ca="1">IFERROR(__xludf.DUMMYFUNCTION("""COMPUTED_VALUE"""),1)</f>
        <v>1</v>
      </c>
    </row>
    <row r="289" spans="1:2" ht="13" hidden="1">
      <c r="A289" s="1">
        <f ca="1">IFERROR(__xludf.DUMMYFUNCTION("""COMPUTED_VALUE"""),3)</f>
        <v>3</v>
      </c>
      <c r="B289" s="1">
        <f ca="1">IFERROR(__xludf.DUMMYFUNCTION("""COMPUTED_VALUE"""),1)</f>
        <v>1</v>
      </c>
    </row>
    <row r="290" spans="1:2" ht="13" hidden="1">
      <c r="A290" s="1">
        <f ca="1">IFERROR(__xludf.DUMMYFUNCTION("""COMPUTED_VALUE"""),1)</f>
        <v>1</v>
      </c>
      <c r="B290" s="1">
        <f ca="1">IFERROR(__xludf.DUMMYFUNCTION("""COMPUTED_VALUE"""),1)</f>
        <v>1</v>
      </c>
    </row>
    <row r="291" spans="1:2" ht="13" hidden="1">
      <c r="A291" s="1">
        <f ca="1">IFERROR(__xludf.DUMMYFUNCTION("""COMPUTED_VALUE"""),4)</f>
        <v>4</v>
      </c>
      <c r="B291" s="1">
        <f ca="1">IFERROR(__xludf.DUMMYFUNCTION("""COMPUTED_VALUE"""),1)</f>
        <v>1</v>
      </c>
    </row>
    <row r="292" spans="1:2" ht="13" hidden="1">
      <c r="A292" s="1">
        <f ca="1">IFERROR(__xludf.DUMMYFUNCTION("""COMPUTED_VALUE"""),4)</f>
        <v>4</v>
      </c>
      <c r="B292" s="1">
        <f ca="1">IFERROR(__xludf.DUMMYFUNCTION("""COMPUTED_VALUE"""),1)</f>
        <v>1</v>
      </c>
    </row>
    <row r="293" spans="1:2" ht="13" hidden="1">
      <c r="A293" s="1">
        <f ca="1">IFERROR(__xludf.DUMMYFUNCTION("""COMPUTED_VALUE"""),3)</f>
        <v>3</v>
      </c>
      <c r="B293" s="1">
        <f ca="1">IFERROR(__xludf.DUMMYFUNCTION("""COMPUTED_VALUE"""),2)</f>
        <v>2</v>
      </c>
    </row>
    <row r="294" spans="1:2" ht="13" hidden="1">
      <c r="A294" s="1">
        <f ca="1">IFERROR(__xludf.DUMMYFUNCTION("""COMPUTED_VALUE"""),1)</f>
        <v>1</v>
      </c>
      <c r="B294" s="1">
        <f ca="1">IFERROR(__xludf.DUMMYFUNCTION("""COMPUTED_VALUE"""),1)</f>
        <v>1</v>
      </c>
    </row>
    <row r="295" spans="1:2" ht="13" hidden="1">
      <c r="A295" s="1">
        <f ca="1">IFERROR(__xludf.DUMMYFUNCTION("""COMPUTED_VALUE"""),1)</f>
        <v>1</v>
      </c>
      <c r="B295" s="1">
        <f ca="1">IFERROR(__xludf.DUMMYFUNCTION("""COMPUTED_VALUE"""),1)</f>
        <v>1</v>
      </c>
    </row>
    <row r="296" spans="1:2" ht="13" hidden="1">
      <c r="A296" s="1">
        <f ca="1">IFERROR(__xludf.DUMMYFUNCTION("""COMPUTED_VALUE"""),1)</f>
        <v>1</v>
      </c>
      <c r="B296" s="1">
        <f ca="1">IFERROR(__xludf.DUMMYFUNCTION("""COMPUTED_VALUE"""),1)</f>
        <v>1</v>
      </c>
    </row>
    <row r="297" spans="1:2" ht="13" hidden="1">
      <c r="A297" s="1">
        <f ca="1">IFERROR(__xludf.DUMMYFUNCTION("""COMPUTED_VALUE"""),3)</f>
        <v>3</v>
      </c>
      <c r="B297" s="1" t="str">
        <f ca="1">IFERROR(__xludf.DUMMYFUNCTION("""COMPUTED_VALUE"""),"")</f>
        <v/>
      </c>
    </row>
    <row r="298" spans="1:2" ht="13" hidden="1">
      <c r="A298" s="1">
        <f ca="1">IFERROR(__xludf.DUMMYFUNCTION("""COMPUTED_VALUE"""),2)</f>
        <v>2</v>
      </c>
      <c r="B298" s="1">
        <f ca="1">IFERROR(__xludf.DUMMYFUNCTION("""COMPUTED_VALUE"""),2)</f>
        <v>2</v>
      </c>
    </row>
    <row r="299" spans="1:2" ht="13" hidden="1">
      <c r="A299" s="1">
        <f ca="1">IFERROR(__xludf.DUMMYFUNCTION("""COMPUTED_VALUE"""),4)</f>
        <v>4</v>
      </c>
      <c r="B299" s="1">
        <f ca="1">IFERROR(__xludf.DUMMYFUNCTION("""COMPUTED_VALUE"""),1)</f>
        <v>1</v>
      </c>
    </row>
    <row r="300" spans="1:2" ht="13" hidden="1">
      <c r="A300" s="1">
        <f ca="1">IFERROR(__xludf.DUMMYFUNCTION("""COMPUTED_VALUE"""),3)</f>
        <v>3</v>
      </c>
      <c r="B300" s="1">
        <f ca="1">IFERROR(__xludf.DUMMYFUNCTION("""COMPUTED_VALUE"""),2)</f>
        <v>2</v>
      </c>
    </row>
    <row r="301" spans="1:2" ht="13" hidden="1">
      <c r="A301" s="1">
        <f ca="1">IFERROR(__xludf.DUMMYFUNCTION("""COMPUTED_VALUE"""),4)</f>
        <v>4</v>
      </c>
      <c r="B301" s="1">
        <f ca="1">IFERROR(__xludf.DUMMYFUNCTION("""COMPUTED_VALUE"""),1)</f>
        <v>1</v>
      </c>
    </row>
    <row r="302" spans="1:2" ht="13" hidden="1">
      <c r="A302" s="1">
        <f ca="1">IFERROR(__xludf.DUMMYFUNCTION("""COMPUTED_VALUE"""),1)</f>
        <v>1</v>
      </c>
      <c r="B302" s="1">
        <f ca="1">IFERROR(__xludf.DUMMYFUNCTION("""COMPUTED_VALUE"""),1)</f>
        <v>1</v>
      </c>
    </row>
    <row r="303" spans="1:2" ht="13" hidden="1">
      <c r="A303" s="1">
        <f ca="1">IFERROR(__xludf.DUMMYFUNCTION("""COMPUTED_VALUE"""),4)</f>
        <v>4</v>
      </c>
      <c r="B303" s="1">
        <f ca="1">IFERROR(__xludf.DUMMYFUNCTION("""COMPUTED_VALUE"""),1)</f>
        <v>1</v>
      </c>
    </row>
    <row r="304" spans="1:2" ht="13" hidden="1">
      <c r="A304" s="1">
        <f ca="1">IFERROR(__xludf.DUMMYFUNCTION("""COMPUTED_VALUE"""),4)</f>
        <v>4</v>
      </c>
      <c r="B304" s="1">
        <f ca="1">IFERROR(__xludf.DUMMYFUNCTION("""COMPUTED_VALUE"""),2)</f>
        <v>2</v>
      </c>
    </row>
    <row r="305" spans="1:2" ht="13" hidden="1">
      <c r="A305" s="1">
        <f ca="1">IFERROR(__xludf.DUMMYFUNCTION("""COMPUTED_VALUE"""),2)</f>
        <v>2</v>
      </c>
      <c r="B305" s="1">
        <f ca="1">IFERROR(__xludf.DUMMYFUNCTION("""COMPUTED_VALUE"""),1)</f>
        <v>1</v>
      </c>
    </row>
    <row r="306" spans="1:2" ht="13" hidden="1">
      <c r="A306" s="1">
        <f ca="1">IFERROR(__xludf.DUMMYFUNCTION("""COMPUTED_VALUE"""),4)</f>
        <v>4</v>
      </c>
      <c r="B306" s="1">
        <f ca="1">IFERROR(__xludf.DUMMYFUNCTION("""COMPUTED_VALUE"""),1)</f>
        <v>1</v>
      </c>
    </row>
    <row r="307" spans="1:2" ht="13" hidden="1">
      <c r="A307" s="1" t="str">
        <f ca="1">IFERROR(__xludf.DUMMYFUNCTION("""COMPUTED_VALUE"""),"")</f>
        <v/>
      </c>
      <c r="B307" s="1">
        <f ca="1">IFERROR(__xludf.DUMMYFUNCTION("""COMPUTED_VALUE"""),1)</f>
        <v>1</v>
      </c>
    </row>
    <row r="308" spans="1:2" ht="13" hidden="1">
      <c r="A308" s="1" t="str">
        <f ca="1">IFERROR(__xludf.DUMMYFUNCTION("""COMPUTED_VALUE"""),"")</f>
        <v/>
      </c>
      <c r="B308" s="1">
        <f ca="1">IFERROR(__xludf.DUMMYFUNCTION("""COMPUTED_VALUE"""),1)</f>
        <v>1</v>
      </c>
    </row>
    <row r="309" spans="1:2" ht="13" hidden="1">
      <c r="A309" s="1">
        <f ca="1">IFERROR(__xludf.DUMMYFUNCTION("""COMPUTED_VALUE"""),1)</f>
        <v>1</v>
      </c>
      <c r="B309" s="1">
        <f ca="1">IFERROR(__xludf.DUMMYFUNCTION("""COMPUTED_VALUE"""),1)</f>
        <v>1</v>
      </c>
    </row>
    <row r="310" spans="1:2" ht="13" hidden="1">
      <c r="A310" s="1">
        <f ca="1">IFERROR(__xludf.DUMMYFUNCTION("""COMPUTED_VALUE"""),4)</f>
        <v>4</v>
      </c>
      <c r="B310" s="1">
        <f ca="1">IFERROR(__xludf.DUMMYFUNCTION("""COMPUTED_VALUE"""),1)</f>
        <v>1</v>
      </c>
    </row>
    <row r="311" spans="1:2" ht="13" hidden="1">
      <c r="A311" s="1">
        <f ca="1">IFERROR(__xludf.DUMMYFUNCTION("""COMPUTED_VALUE"""),4)</f>
        <v>4</v>
      </c>
      <c r="B311" s="1">
        <f ca="1">IFERROR(__xludf.DUMMYFUNCTION("""COMPUTED_VALUE"""),1)</f>
        <v>1</v>
      </c>
    </row>
    <row r="312" spans="1:2" ht="13" hidden="1">
      <c r="A312" s="1">
        <f ca="1">IFERROR(__xludf.DUMMYFUNCTION("""COMPUTED_VALUE"""),3)</f>
        <v>3</v>
      </c>
      <c r="B312" s="1">
        <f ca="1">IFERROR(__xludf.DUMMYFUNCTION("""COMPUTED_VALUE"""),1)</f>
        <v>1</v>
      </c>
    </row>
    <row r="313" spans="1:2" ht="13" hidden="1">
      <c r="A313" s="1" t="str">
        <f ca="1">IFERROR(__xludf.DUMMYFUNCTION("""COMPUTED_VALUE"""),"")</f>
        <v/>
      </c>
      <c r="B313" s="1">
        <f ca="1">IFERROR(__xludf.DUMMYFUNCTION("""COMPUTED_VALUE"""),1)</f>
        <v>1</v>
      </c>
    </row>
    <row r="314" spans="1:2" ht="13" hidden="1">
      <c r="A314" s="1">
        <f ca="1">IFERROR(__xludf.DUMMYFUNCTION("""COMPUTED_VALUE"""),2)</f>
        <v>2</v>
      </c>
      <c r="B314" s="1">
        <f ca="1">IFERROR(__xludf.DUMMYFUNCTION("""COMPUTED_VALUE"""),1)</f>
        <v>1</v>
      </c>
    </row>
    <row r="315" spans="1:2" ht="13" hidden="1">
      <c r="A315" s="1">
        <f ca="1">IFERROR(__xludf.DUMMYFUNCTION("""COMPUTED_VALUE"""),2)</f>
        <v>2</v>
      </c>
      <c r="B315" s="1">
        <f ca="1">IFERROR(__xludf.DUMMYFUNCTION("""COMPUTED_VALUE"""),1)</f>
        <v>1</v>
      </c>
    </row>
    <row r="316" spans="1:2" ht="13" hidden="1">
      <c r="A316" s="1">
        <f ca="1">IFERROR(__xludf.DUMMYFUNCTION("""COMPUTED_VALUE"""),3)</f>
        <v>3</v>
      </c>
      <c r="B316" s="1">
        <f ca="1">IFERROR(__xludf.DUMMYFUNCTION("""COMPUTED_VALUE"""),1)</f>
        <v>1</v>
      </c>
    </row>
    <row r="317" spans="1:2" ht="13" hidden="1">
      <c r="A317" s="1">
        <f ca="1">IFERROR(__xludf.DUMMYFUNCTION("""COMPUTED_VALUE"""),4)</f>
        <v>4</v>
      </c>
      <c r="B317" s="1">
        <f ca="1">IFERROR(__xludf.DUMMYFUNCTION("""COMPUTED_VALUE"""),1)</f>
        <v>1</v>
      </c>
    </row>
    <row r="318" spans="1:2" ht="13" hidden="1">
      <c r="A318" s="1">
        <f ca="1">IFERROR(__xludf.DUMMYFUNCTION("""COMPUTED_VALUE"""),2)</f>
        <v>2</v>
      </c>
      <c r="B318" s="1">
        <f ca="1">IFERROR(__xludf.DUMMYFUNCTION("""COMPUTED_VALUE"""),1)</f>
        <v>1</v>
      </c>
    </row>
    <row r="319" spans="1:2" ht="13" hidden="1">
      <c r="A319" s="1">
        <f ca="1">IFERROR(__xludf.DUMMYFUNCTION("""COMPUTED_VALUE"""),3)</f>
        <v>3</v>
      </c>
      <c r="B319" s="1">
        <f ca="1">IFERROR(__xludf.DUMMYFUNCTION("""COMPUTED_VALUE"""),1)</f>
        <v>1</v>
      </c>
    </row>
    <row r="320" spans="1:2" ht="13" hidden="1">
      <c r="A320" s="1">
        <f ca="1">IFERROR(__xludf.DUMMYFUNCTION("""COMPUTED_VALUE"""),3)</f>
        <v>3</v>
      </c>
      <c r="B320" s="1">
        <f ca="1">IFERROR(__xludf.DUMMYFUNCTION("""COMPUTED_VALUE"""),2)</f>
        <v>2</v>
      </c>
    </row>
    <row r="321" spans="1:11" ht="13" hidden="1">
      <c r="A321" s="1">
        <f ca="1">IFERROR(__xludf.DUMMYFUNCTION("""COMPUTED_VALUE"""),1)</f>
        <v>1</v>
      </c>
      <c r="B321" s="1">
        <f ca="1">IFERROR(__xludf.DUMMYFUNCTION("""COMPUTED_VALUE"""),1)</f>
        <v>1</v>
      </c>
    </row>
    <row r="322" spans="1:11" ht="13" hidden="1">
      <c r="A322" s="1">
        <f ca="1">IFERROR(__xludf.DUMMYFUNCTION("""COMPUTED_VALUE"""),2)</f>
        <v>2</v>
      </c>
      <c r="B322" s="1">
        <f ca="1">IFERROR(__xludf.DUMMYFUNCTION("""COMPUTED_VALUE"""),2)</f>
        <v>2</v>
      </c>
    </row>
    <row r="323" spans="1:11" ht="13" hidden="1">
      <c r="A323" s="1" t="str">
        <f ca="1">IFERROR(__xludf.DUMMYFUNCTION("""COMPUTED_VALUE"""),"")</f>
        <v/>
      </c>
      <c r="B323" s="1">
        <f ca="1">IFERROR(__xludf.DUMMYFUNCTION("""COMPUTED_VALUE"""),1)</f>
        <v>1</v>
      </c>
    </row>
    <row r="324" spans="1:11" ht="13" hidden="1">
      <c r="A324" s="1">
        <f ca="1">IFERROR(__xludf.DUMMYFUNCTION("""COMPUTED_VALUE"""),2)</f>
        <v>2</v>
      </c>
      <c r="B324" s="1">
        <f ca="1">IFERROR(__xludf.DUMMYFUNCTION("""COMPUTED_VALUE"""),2)</f>
        <v>2</v>
      </c>
    </row>
    <row r="325" spans="1:11" ht="13" hidden="1">
      <c r="A325" s="1" t="str">
        <f ca="1">IFERROR(__xludf.DUMMYFUNCTION("""COMPUTED_VALUE"""),"")</f>
        <v/>
      </c>
      <c r="B325" s="1">
        <f ca="1">IFERROR(__xludf.DUMMYFUNCTION("""COMPUTED_VALUE"""),1)</f>
        <v>1</v>
      </c>
    </row>
    <row r="326" spans="1:11" ht="13" hidden="1">
      <c r="A326" s="1">
        <f ca="1">IFERROR(__xludf.DUMMYFUNCTION("""COMPUTED_VALUE"""),1)</f>
        <v>1</v>
      </c>
      <c r="B326" s="1">
        <f ca="1">IFERROR(__xludf.DUMMYFUNCTION("""COMPUTED_VALUE"""),1)</f>
        <v>1</v>
      </c>
    </row>
    <row r="327" spans="1:11" ht="13">
      <c r="A327" s="1">
        <f ca="1">IFERROR(__xludf.DUMMYFUNCTION("""COMPUTED_VALUE"""),4)</f>
        <v>4</v>
      </c>
      <c r="B327" s="1">
        <f ca="1">IFERROR(__xludf.DUMMYFUNCTION("""COMPUTED_VALUE"""),1)</f>
        <v>1</v>
      </c>
    </row>
    <row r="328" spans="1:11" ht="13">
      <c r="A328" s="1">
        <f t="shared" ref="A328:B328" ca="1" si="0">COUNT(A4:A327)</f>
        <v>300</v>
      </c>
      <c r="B328" s="1">
        <f t="shared" ca="1" si="0"/>
        <v>322</v>
      </c>
    </row>
    <row r="330" spans="1:11" ht="13">
      <c r="A330" s="14"/>
      <c r="B330" s="15" t="s">
        <v>57</v>
      </c>
      <c r="C330" s="15" t="s">
        <v>136</v>
      </c>
      <c r="D330" s="15" t="s">
        <v>59</v>
      </c>
      <c r="E330" s="15" t="s">
        <v>243</v>
      </c>
      <c r="J330" s="14"/>
      <c r="K330" s="14"/>
    </row>
    <row r="331" spans="1:11" ht="15">
      <c r="A331" s="7" t="s">
        <v>55</v>
      </c>
      <c r="B331" s="10">
        <f ca="1">COUNTIFS(A4:A327,"1",B4:B327,"1")</f>
        <v>41</v>
      </c>
      <c r="C331" s="10">
        <f ca="1">COUNTIFS(A4:A327,"2",B4:B327,"1")</f>
        <v>68</v>
      </c>
      <c r="D331" s="10">
        <f ca="1">COUNTIFS(A4:A327,"3",B4:B327,"1")</f>
        <v>58</v>
      </c>
      <c r="E331" s="10">
        <f ca="1">COUNTIFS(A4:A327,"4",B4:B327,"1")</f>
        <v>57</v>
      </c>
      <c r="F331" s="1">
        <f t="shared" ref="F331:F332" ca="1" si="1">SUM(B331:E331)</f>
        <v>224</v>
      </c>
      <c r="K331" s="10"/>
    </row>
    <row r="332" spans="1:11" ht="15">
      <c r="A332" s="7" t="s">
        <v>128</v>
      </c>
      <c r="B332" s="10">
        <f ca="1">COUNTIFS(A4:A327,"1",B4:B327,"2")</f>
        <v>14</v>
      </c>
      <c r="C332" s="10">
        <f ca="1">COUNTIFS(A4:A327,"2",B4:B327,"2")</f>
        <v>26</v>
      </c>
      <c r="D332" s="10">
        <f ca="1">COUNTIFS(A4:A327,"3",B4:B327,"2")</f>
        <v>15</v>
      </c>
      <c r="E332" s="10">
        <f ca="1">COUNTIFS(A4:A327,"4",B4:B327,"2")</f>
        <v>19</v>
      </c>
      <c r="F332" s="1">
        <f t="shared" ca="1" si="1"/>
        <v>74</v>
      </c>
      <c r="K332" s="10"/>
    </row>
    <row r="333" spans="1:11" ht="15">
      <c r="B333" s="10"/>
      <c r="C333" s="10"/>
      <c r="D333" s="10"/>
      <c r="E333" s="10"/>
      <c r="K333" s="10"/>
    </row>
    <row r="334" spans="1:11" ht="15">
      <c r="B334" s="10"/>
      <c r="C334" s="10"/>
      <c r="D334" s="10"/>
      <c r="E334" s="10"/>
      <c r="K334" s="10"/>
    </row>
    <row r="335" spans="1:11" ht="15">
      <c r="B335" s="10"/>
      <c r="C335" s="10"/>
      <c r="D335" s="10"/>
      <c r="E335" s="10"/>
      <c r="K335" s="10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FF00"/>
    <outlinePr summaryBelow="0" summaryRight="0"/>
  </sheetPr>
  <dimension ref="A1:K335"/>
  <sheetViews>
    <sheetView workbookViewId="0"/>
  </sheetViews>
  <sheetFormatPr baseColWidth="10" defaultColWidth="14.5" defaultRowHeight="15.75" customHeight="1"/>
  <sheetData>
    <row r="1" spans="1:2" ht="14">
      <c r="A1" s="9" t="s">
        <v>334</v>
      </c>
    </row>
    <row r="2" spans="1:2" ht="15">
      <c r="A2" s="10"/>
    </row>
    <row r="3" spans="1:2" ht="13">
      <c r="A3" s="7" t="s">
        <v>197</v>
      </c>
    </row>
    <row r="4" spans="1:2" ht="15">
      <c r="A4" s="10">
        <f ca="1">IFERROR(__xludf.DUMMYFUNCTION("query('Converted Data'!BG4:BG327,""select*"")"),3)</f>
        <v>3</v>
      </c>
      <c r="B4" s="10">
        <f ca="1">IFERROR(__xludf.DUMMYFUNCTION("query('Converted Data'!BM4:BM327,""select*"")"),1)</f>
        <v>1</v>
      </c>
    </row>
    <row r="5" spans="1:2" ht="13">
      <c r="A5" s="1">
        <f ca="1">IFERROR(__xludf.DUMMYFUNCTION("""COMPUTED_VALUE"""),1)</f>
        <v>1</v>
      </c>
      <c r="B5" s="1">
        <f ca="1">IFERROR(__xludf.DUMMYFUNCTION("""COMPUTED_VALUE"""),2)</f>
        <v>2</v>
      </c>
    </row>
    <row r="6" spans="1:2" ht="13">
      <c r="A6" s="1" t="str">
        <f ca="1">IFERROR(__xludf.DUMMYFUNCTION("""COMPUTED_VALUE"""),"")</f>
        <v/>
      </c>
      <c r="B6" s="1">
        <f ca="1">IFERROR(__xludf.DUMMYFUNCTION("""COMPUTED_VALUE"""),2)</f>
        <v>2</v>
      </c>
    </row>
    <row r="7" spans="1:2" ht="13">
      <c r="A7" s="1">
        <f ca="1">IFERROR(__xludf.DUMMYFUNCTION("""COMPUTED_VALUE"""),3)</f>
        <v>3</v>
      </c>
      <c r="B7" s="1">
        <f ca="1">IFERROR(__xludf.DUMMYFUNCTION("""COMPUTED_VALUE"""),1)</f>
        <v>1</v>
      </c>
    </row>
    <row r="8" spans="1:2" ht="13">
      <c r="A8" s="1">
        <f ca="1">IFERROR(__xludf.DUMMYFUNCTION("""COMPUTED_VALUE"""),2)</f>
        <v>2</v>
      </c>
      <c r="B8" s="1">
        <f ca="1">IFERROR(__xludf.DUMMYFUNCTION("""COMPUTED_VALUE"""),2)</f>
        <v>2</v>
      </c>
    </row>
    <row r="9" spans="1:2" ht="13">
      <c r="A9" s="1">
        <f ca="1">IFERROR(__xludf.DUMMYFUNCTION("""COMPUTED_VALUE"""),3)</f>
        <v>3</v>
      </c>
      <c r="B9" s="1">
        <f ca="1">IFERROR(__xludf.DUMMYFUNCTION("""COMPUTED_VALUE"""),1)</f>
        <v>1</v>
      </c>
    </row>
    <row r="10" spans="1:2" ht="13" hidden="1">
      <c r="A10" s="1" t="str">
        <f ca="1">IFERROR(__xludf.DUMMYFUNCTION("""COMPUTED_VALUE"""),"")</f>
        <v/>
      </c>
      <c r="B10" s="1">
        <f ca="1">IFERROR(__xludf.DUMMYFUNCTION("""COMPUTED_VALUE"""),2)</f>
        <v>2</v>
      </c>
    </row>
    <row r="11" spans="1:2" ht="13" hidden="1">
      <c r="A11" s="1">
        <f ca="1">IFERROR(__xludf.DUMMYFUNCTION("""COMPUTED_VALUE"""),4)</f>
        <v>4</v>
      </c>
      <c r="B11" s="1">
        <f ca="1">IFERROR(__xludf.DUMMYFUNCTION("""COMPUTED_VALUE"""),1)</f>
        <v>1</v>
      </c>
    </row>
    <row r="12" spans="1:2" ht="13" hidden="1">
      <c r="A12" s="1">
        <f ca="1">IFERROR(__xludf.DUMMYFUNCTION("""COMPUTED_VALUE"""),4)</f>
        <v>4</v>
      </c>
      <c r="B12" s="1">
        <f ca="1">IFERROR(__xludf.DUMMYFUNCTION("""COMPUTED_VALUE"""),1)</f>
        <v>1</v>
      </c>
    </row>
    <row r="13" spans="1:2" ht="13" hidden="1">
      <c r="A13" s="1">
        <f ca="1">IFERROR(__xludf.DUMMYFUNCTION("""COMPUTED_VALUE"""),2)</f>
        <v>2</v>
      </c>
      <c r="B13" s="1">
        <f ca="1">IFERROR(__xludf.DUMMYFUNCTION("""COMPUTED_VALUE"""),1)</f>
        <v>1</v>
      </c>
    </row>
    <row r="14" spans="1:2" ht="13" hidden="1">
      <c r="A14" s="1" t="str">
        <f ca="1">IFERROR(__xludf.DUMMYFUNCTION("""COMPUTED_VALUE"""),"")</f>
        <v/>
      </c>
      <c r="B14" s="1">
        <f ca="1">IFERROR(__xludf.DUMMYFUNCTION("""COMPUTED_VALUE"""),2)</f>
        <v>2</v>
      </c>
    </row>
    <row r="15" spans="1:2" ht="13" hidden="1">
      <c r="A15" s="1">
        <f ca="1">IFERROR(__xludf.DUMMYFUNCTION("""COMPUTED_VALUE"""),2)</f>
        <v>2</v>
      </c>
      <c r="B15" s="1">
        <f ca="1">IFERROR(__xludf.DUMMYFUNCTION("""COMPUTED_VALUE"""),1)</f>
        <v>1</v>
      </c>
    </row>
    <row r="16" spans="1:2" ht="13" hidden="1">
      <c r="A16" s="1">
        <f ca="1">IFERROR(__xludf.DUMMYFUNCTION("""COMPUTED_VALUE"""),3)</f>
        <v>3</v>
      </c>
      <c r="B16" s="1">
        <f ca="1">IFERROR(__xludf.DUMMYFUNCTION("""COMPUTED_VALUE"""),2)</f>
        <v>2</v>
      </c>
    </row>
    <row r="17" spans="1:2" ht="13" hidden="1">
      <c r="A17" s="1">
        <f ca="1">IFERROR(__xludf.DUMMYFUNCTION("""COMPUTED_VALUE"""),3)</f>
        <v>3</v>
      </c>
      <c r="B17" s="1">
        <f ca="1">IFERROR(__xludf.DUMMYFUNCTION("""COMPUTED_VALUE"""),1)</f>
        <v>1</v>
      </c>
    </row>
    <row r="18" spans="1:2" ht="13" hidden="1">
      <c r="A18" s="1">
        <f ca="1">IFERROR(__xludf.DUMMYFUNCTION("""COMPUTED_VALUE"""),2)</f>
        <v>2</v>
      </c>
      <c r="B18" s="1">
        <f ca="1">IFERROR(__xludf.DUMMYFUNCTION("""COMPUTED_VALUE"""),1)</f>
        <v>1</v>
      </c>
    </row>
    <row r="19" spans="1:2" ht="13" hidden="1">
      <c r="A19" s="1">
        <f ca="1">IFERROR(__xludf.DUMMYFUNCTION("""COMPUTED_VALUE"""),2)</f>
        <v>2</v>
      </c>
      <c r="B19" s="1">
        <f ca="1">IFERROR(__xludf.DUMMYFUNCTION("""COMPUTED_VALUE"""),1)</f>
        <v>1</v>
      </c>
    </row>
    <row r="20" spans="1:2" ht="13" hidden="1">
      <c r="A20" s="1">
        <f ca="1">IFERROR(__xludf.DUMMYFUNCTION("""COMPUTED_VALUE"""),4)</f>
        <v>4</v>
      </c>
      <c r="B20" s="1">
        <f ca="1">IFERROR(__xludf.DUMMYFUNCTION("""COMPUTED_VALUE"""),1)</f>
        <v>1</v>
      </c>
    </row>
    <row r="21" spans="1:2" ht="13" hidden="1">
      <c r="A21" s="1">
        <f ca="1">IFERROR(__xludf.DUMMYFUNCTION("""COMPUTED_VALUE"""),2)</f>
        <v>2</v>
      </c>
      <c r="B21" s="1">
        <f ca="1">IFERROR(__xludf.DUMMYFUNCTION("""COMPUTED_VALUE"""),1)</f>
        <v>1</v>
      </c>
    </row>
    <row r="22" spans="1:2" ht="13" hidden="1">
      <c r="A22" s="1">
        <f ca="1">IFERROR(__xludf.DUMMYFUNCTION("""COMPUTED_VALUE"""),1)</f>
        <v>1</v>
      </c>
      <c r="B22" s="1">
        <f ca="1">IFERROR(__xludf.DUMMYFUNCTION("""COMPUTED_VALUE"""),2)</f>
        <v>2</v>
      </c>
    </row>
    <row r="23" spans="1:2" ht="13" hidden="1">
      <c r="A23" s="1">
        <f ca="1">IFERROR(__xludf.DUMMYFUNCTION("""COMPUTED_VALUE"""),2)</f>
        <v>2</v>
      </c>
      <c r="B23" s="1">
        <f ca="1">IFERROR(__xludf.DUMMYFUNCTION("""COMPUTED_VALUE"""),1)</f>
        <v>1</v>
      </c>
    </row>
    <row r="24" spans="1:2" ht="13" hidden="1">
      <c r="A24" s="1" t="str">
        <f ca="1">IFERROR(__xludf.DUMMYFUNCTION("""COMPUTED_VALUE"""),"")</f>
        <v/>
      </c>
      <c r="B24" s="1">
        <f ca="1">IFERROR(__xludf.DUMMYFUNCTION("""COMPUTED_VALUE"""),2)</f>
        <v>2</v>
      </c>
    </row>
    <row r="25" spans="1:2" ht="13" hidden="1">
      <c r="A25" s="1">
        <f ca="1">IFERROR(__xludf.DUMMYFUNCTION("""COMPUTED_VALUE"""),2)</f>
        <v>2</v>
      </c>
      <c r="B25" s="1">
        <f ca="1">IFERROR(__xludf.DUMMYFUNCTION("""COMPUTED_VALUE"""),1)</f>
        <v>1</v>
      </c>
    </row>
    <row r="26" spans="1:2" ht="13" hidden="1">
      <c r="A26" s="1">
        <f ca="1">IFERROR(__xludf.DUMMYFUNCTION("""COMPUTED_VALUE"""),1)</f>
        <v>1</v>
      </c>
      <c r="B26" s="1">
        <f ca="1">IFERROR(__xludf.DUMMYFUNCTION("""COMPUTED_VALUE"""),1)</f>
        <v>1</v>
      </c>
    </row>
    <row r="27" spans="1:2" ht="13" hidden="1">
      <c r="A27" s="1" t="str">
        <f ca="1">IFERROR(__xludf.DUMMYFUNCTION("""COMPUTED_VALUE"""),"")</f>
        <v/>
      </c>
      <c r="B27" s="1">
        <f ca="1">IFERROR(__xludf.DUMMYFUNCTION("""COMPUTED_VALUE"""),2)</f>
        <v>2</v>
      </c>
    </row>
    <row r="28" spans="1:2" ht="13" hidden="1">
      <c r="A28" s="1">
        <f ca="1">IFERROR(__xludf.DUMMYFUNCTION("""COMPUTED_VALUE"""),1)</f>
        <v>1</v>
      </c>
      <c r="B28" s="1">
        <f ca="1">IFERROR(__xludf.DUMMYFUNCTION("""COMPUTED_VALUE"""),1)</f>
        <v>1</v>
      </c>
    </row>
    <row r="29" spans="1:2" ht="13" hidden="1">
      <c r="A29" s="1">
        <f ca="1">IFERROR(__xludf.DUMMYFUNCTION("""COMPUTED_VALUE"""),3)</f>
        <v>3</v>
      </c>
      <c r="B29" s="1">
        <f ca="1">IFERROR(__xludf.DUMMYFUNCTION("""COMPUTED_VALUE"""),2)</f>
        <v>2</v>
      </c>
    </row>
    <row r="30" spans="1:2" ht="13" hidden="1">
      <c r="A30" s="1">
        <f ca="1">IFERROR(__xludf.DUMMYFUNCTION("""COMPUTED_VALUE"""),3)</f>
        <v>3</v>
      </c>
      <c r="B30" s="1">
        <f ca="1">IFERROR(__xludf.DUMMYFUNCTION("""COMPUTED_VALUE"""),1)</f>
        <v>1</v>
      </c>
    </row>
    <row r="31" spans="1:2" ht="13" hidden="1">
      <c r="A31" s="1">
        <f ca="1">IFERROR(__xludf.DUMMYFUNCTION("""COMPUTED_VALUE"""),1)</f>
        <v>1</v>
      </c>
      <c r="B31" s="1">
        <f ca="1">IFERROR(__xludf.DUMMYFUNCTION("""COMPUTED_VALUE"""),2)</f>
        <v>2</v>
      </c>
    </row>
    <row r="32" spans="1:2" ht="13" hidden="1">
      <c r="A32" s="1">
        <f ca="1">IFERROR(__xludf.DUMMYFUNCTION("""COMPUTED_VALUE"""),2)</f>
        <v>2</v>
      </c>
      <c r="B32" s="1">
        <f ca="1">IFERROR(__xludf.DUMMYFUNCTION("""COMPUTED_VALUE"""),2)</f>
        <v>2</v>
      </c>
    </row>
    <row r="33" spans="1:2" ht="13" hidden="1">
      <c r="A33" s="1">
        <f ca="1">IFERROR(__xludf.DUMMYFUNCTION("""COMPUTED_VALUE"""),1)</f>
        <v>1</v>
      </c>
      <c r="B33" s="1">
        <f ca="1">IFERROR(__xludf.DUMMYFUNCTION("""COMPUTED_VALUE"""),1)</f>
        <v>1</v>
      </c>
    </row>
    <row r="34" spans="1:2" ht="13" hidden="1">
      <c r="A34" s="1">
        <f ca="1">IFERROR(__xludf.DUMMYFUNCTION("""COMPUTED_VALUE"""),3)</f>
        <v>3</v>
      </c>
      <c r="B34" s="1">
        <f ca="1">IFERROR(__xludf.DUMMYFUNCTION("""COMPUTED_VALUE"""),2)</f>
        <v>2</v>
      </c>
    </row>
    <row r="35" spans="1:2" ht="13" hidden="1">
      <c r="A35" s="1">
        <f ca="1">IFERROR(__xludf.DUMMYFUNCTION("""COMPUTED_VALUE"""),4)</f>
        <v>4</v>
      </c>
      <c r="B35" s="1">
        <f ca="1">IFERROR(__xludf.DUMMYFUNCTION("""COMPUTED_VALUE"""),1)</f>
        <v>1</v>
      </c>
    </row>
    <row r="36" spans="1:2" ht="13" hidden="1">
      <c r="A36" s="1">
        <f ca="1">IFERROR(__xludf.DUMMYFUNCTION("""COMPUTED_VALUE"""),1)</f>
        <v>1</v>
      </c>
      <c r="B36" s="1">
        <f ca="1">IFERROR(__xludf.DUMMYFUNCTION("""COMPUTED_VALUE"""),1)</f>
        <v>1</v>
      </c>
    </row>
    <row r="37" spans="1:2" ht="13" hidden="1">
      <c r="A37" s="1">
        <f ca="1">IFERROR(__xludf.DUMMYFUNCTION("""COMPUTED_VALUE"""),2)</f>
        <v>2</v>
      </c>
      <c r="B37" s="1">
        <f ca="1">IFERROR(__xludf.DUMMYFUNCTION("""COMPUTED_VALUE"""),1)</f>
        <v>1</v>
      </c>
    </row>
    <row r="38" spans="1:2" ht="13" hidden="1">
      <c r="A38" s="1">
        <f ca="1">IFERROR(__xludf.DUMMYFUNCTION("""COMPUTED_VALUE"""),4)</f>
        <v>4</v>
      </c>
      <c r="B38" s="1">
        <f ca="1">IFERROR(__xludf.DUMMYFUNCTION("""COMPUTED_VALUE"""),2)</f>
        <v>2</v>
      </c>
    </row>
    <row r="39" spans="1:2" ht="13" hidden="1">
      <c r="A39" s="1">
        <f ca="1">IFERROR(__xludf.DUMMYFUNCTION("""COMPUTED_VALUE"""),3)</f>
        <v>3</v>
      </c>
      <c r="B39" s="1">
        <f ca="1">IFERROR(__xludf.DUMMYFUNCTION("""COMPUTED_VALUE"""),1)</f>
        <v>1</v>
      </c>
    </row>
    <row r="40" spans="1:2" ht="13" hidden="1">
      <c r="A40" s="1" t="str">
        <f ca="1">IFERROR(__xludf.DUMMYFUNCTION("""COMPUTED_VALUE"""),"")</f>
        <v/>
      </c>
      <c r="B40" s="1">
        <f ca="1">IFERROR(__xludf.DUMMYFUNCTION("""COMPUTED_VALUE"""),1)</f>
        <v>1</v>
      </c>
    </row>
    <row r="41" spans="1:2" ht="13" hidden="1">
      <c r="A41" s="1">
        <f ca="1">IFERROR(__xludf.DUMMYFUNCTION("""COMPUTED_VALUE"""),1)</f>
        <v>1</v>
      </c>
      <c r="B41" s="1">
        <f ca="1">IFERROR(__xludf.DUMMYFUNCTION("""COMPUTED_VALUE"""),2)</f>
        <v>2</v>
      </c>
    </row>
    <row r="42" spans="1:2" ht="13" hidden="1">
      <c r="A42" s="1">
        <f ca="1">IFERROR(__xludf.DUMMYFUNCTION("""COMPUTED_VALUE"""),2)</f>
        <v>2</v>
      </c>
      <c r="B42" s="1">
        <f ca="1">IFERROR(__xludf.DUMMYFUNCTION("""COMPUTED_VALUE"""),2)</f>
        <v>2</v>
      </c>
    </row>
    <row r="43" spans="1:2" ht="13" hidden="1">
      <c r="A43" s="1">
        <f ca="1">IFERROR(__xludf.DUMMYFUNCTION("""COMPUTED_VALUE"""),1)</f>
        <v>1</v>
      </c>
      <c r="B43" s="1">
        <f ca="1">IFERROR(__xludf.DUMMYFUNCTION("""COMPUTED_VALUE"""),1)</f>
        <v>1</v>
      </c>
    </row>
    <row r="44" spans="1:2" ht="13" hidden="1">
      <c r="A44" s="1">
        <f ca="1">IFERROR(__xludf.DUMMYFUNCTION("""COMPUTED_VALUE"""),4)</f>
        <v>4</v>
      </c>
      <c r="B44" s="1">
        <f ca="1">IFERROR(__xludf.DUMMYFUNCTION("""COMPUTED_VALUE"""),1)</f>
        <v>1</v>
      </c>
    </row>
    <row r="45" spans="1:2" ht="13" hidden="1">
      <c r="A45" s="1">
        <f ca="1">IFERROR(__xludf.DUMMYFUNCTION("""COMPUTED_VALUE"""),4)</f>
        <v>4</v>
      </c>
      <c r="B45" s="1">
        <f ca="1">IFERROR(__xludf.DUMMYFUNCTION("""COMPUTED_VALUE"""),1)</f>
        <v>1</v>
      </c>
    </row>
    <row r="46" spans="1:2" ht="13" hidden="1">
      <c r="A46" s="1">
        <f ca="1">IFERROR(__xludf.DUMMYFUNCTION("""COMPUTED_VALUE"""),2)</f>
        <v>2</v>
      </c>
      <c r="B46" s="1">
        <f ca="1">IFERROR(__xludf.DUMMYFUNCTION("""COMPUTED_VALUE"""),2)</f>
        <v>2</v>
      </c>
    </row>
    <row r="47" spans="1:2" ht="13" hidden="1">
      <c r="A47" s="1">
        <f ca="1">IFERROR(__xludf.DUMMYFUNCTION("""COMPUTED_VALUE"""),4)</f>
        <v>4</v>
      </c>
      <c r="B47" s="1">
        <f ca="1">IFERROR(__xludf.DUMMYFUNCTION("""COMPUTED_VALUE"""),1)</f>
        <v>1</v>
      </c>
    </row>
    <row r="48" spans="1:2" ht="13" hidden="1">
      <c r="A48" s="1">
        <f ca="1">IFERROR(__xludf.DUMMYFUNCTION("""COMPUTED_VALUE"""),2)</f>
        <v>2</v>
      </c>
      <c r="B48" s="1">
        <f ca="1">IFERROR(__xludf.DUMMYFUNCTION("""COMPUTED_VALUE"""),2)</f>
        <v>2</v>
      </c>
    </row>
    <row r="49" spans="1:2" ht="13" hidden="1">
      <c r="A49" s="1">
        <f ca="1">IFERROR(__xludf.DUMMYFUNCTION("""COMPUTED_VALUE"""),4)</f>
        <v>4</v>
      </c>
      <c r="B49" s="1">
        <f ca="1">IFERROR(__xludf.DUMMYFUNCTION("""COMPUTED_VALUE"""),2)</f>
        <v>2</v>
      </c>
    </row>
    <row r="50" spans="1:2" ht="13" hidden="1">
      <c r="A50" s="1">
        <f ca="1">IFERROR(__xludf.DUMMYFUNCTION("""COMPUTED_VALUE"""),2)</f>
        <v>2</v>
      </c>
      <c r="B50" s="1">
        <f ca="1">IFERROR(__xludf.DUMMYFUNCTION("""COMPUTED_VALUE"""),2)</f>
        <v>2</v>
      </c>
    </row>
    <row r="51" spans="1:2" ht="13" hidden="1">
      <c r="A51" s="1">
        <f ca="1">IFERROR(__xludf.DUMMYFUNCTION("""COMPUTED_VALUE"""),1)</f>
        <v>1</v>
      </c>
      <c r="B51" s="1">
        <f ca="1">IFERROR(__xludf.DUMMYFUNCTION("""COMPUTED_VALUE"""),2)</f>
        <v>2</v>
      </c>
    </row>
    <row r="52" spans="1:2" ht="13" hidden="1">
      <c r="A52" s="1">
        <f ca="1">IFERROR(__xludf.DUMMYFUNCTION("""COMPUTED_VALUE"""),3)</f>
        <v>3</v>
      </c>
      <c r="B52" s="1">
        <f ca="1">IFERROR(__xludf.DUMMYFUNCTION("""COMPUTED_VALUE"""),1)</f>
        <v>1</v>
      </c>
    </row>
    <row r="53" spans="1:2" ht="13" hidden="1">
      <c r="A53" s="1">
        <f ca="1">IFERROR(__xludf.DUMMYFUNCTION("""COMPUTED_VALUE"""),2)</f>
        <v>2</v>
      </c>
      <c r="B53" s="1">
        <f ca="1">IFERROR(__xludf.DUMMYFUNCTION("""COMPUTED_VALUE"""),2)</f>
        <v>2</v>
      </c>
    </row>
    <row r="54" spans="1:2" ht="13" hidden="1">
      <c r="A54" s="1">
        <f ca="1">IFERROR(__xludf.DUMMYFUNCTION("""COMPUTED_VALUE"""),3)</f>
        <v>3</v>
      </c>
      <c r="B54" s="1">
        <f ca="1">IFERROR(__xludf.DUMMYFUNCTION("""COMPUTED_VALUE"""),1)</f>
        <v>1</v>
      </c>
    </row>
    <row r="55" spans="1:2" ht="13" hidden="1">
      <c r="A55" s="1">
        <f ca="1">IFERROR(__xludf.DUMMYFUNCTION("""COMPUTED_VALUE"""),1)</f>
        <v>1</v>
      </c>
      <c r="B55" s="1">
        <f ca="1">IFERROR(__xludf.DUMMYFUNCTION("""COMPUTED_VALUE"""),1)</f>
        <v>1</v>
      </c>
    </row>
    <row r="56" spans="1:2" ht="13" hidden="1">
      <c r="A56" s="1">
        <f ca="1">IFERROR(__xludf.DUMMYFUNCTION("""COMPUTED_VALUE"""),3)</f>
        <v>3</v>
      </c>
      <c r="B56" s="1">
        <f ca="1">IFERROR(__xludf.DUMMYFUNCTION("""COMPUTED_VALUE"""),1)</f>
        <v>1</v>
      </c>
    </row>
    <row r="57" spans="1:2" ht="13" hidden="1">
      <c r="A57" s="1">
        <f ca="1">IFERROR(__xludf.DUMMYFUNCTION("""COMPUTED_VALUE"""),2)</f>
        <v>2</v>
      </c>
      <c r="B57" s="1">
        <f ca="1">IFERROR(__xludf.DUMMYFUNCTION("""COMPUTED_VALUE"""),1)</f>
        <v>1</v>
      </c>
    </row>
    <row r="58" spans="1:2" ht="13" hidden="1">
      <c r="A58" s="1">
        <f ca="1">IFERROR(__xludf.DUMMYFUNCTION("""COMPUTED_VALUE"""),3)</f>
        <v>3</v>
      </c>
      <c r="B58" s="1">
        <f ca="1">IFERROR(__xludf.DUMMYFUNCTION("""COMPUTED_VALUE"""),1)</f>
        <v>1</v>
      </c>
    </row>
    <row r="59" spans="1:2" ht="13" hidden="1">
      <c r="A59" s="1">
        <f ca="1">IFERROR(__xludf.DUMMYFUNCTION("""COMPUTED_VALUE"""),1)</f>
        <v>1</v>
      </c>
      <c r="B59" s="1">
        <f ca="1">IFERROR(__xludf.DUMMYFUNCTION("""COMPUTED_VALUE"""),1)</f>
        <v>1</v>
      </c>
    </row>
    <row r="60" spans="1:2" ht="13" hidden="1">
      <c r="A60" s="1">
        <f ca="1">IFERROR(__xludf.DUMMYFUNCTION("""COMPUTED_VALUE"""),1)</f>
        <v>1</v>
      </c>
      <c r="B60" s="1">
        <f ca="1">IFERROR(__xludf.DUMMYFUNCTION("""COMPUTED_VALUE"""),2)</f>
        <v>2</v>
      </c>
    </row>
    <row r="61" spans="1:2" ht="13" hidden="1">
      <c r="A61" s="1">
        <f ca="1">IFERROR(__xludf.DUMMYFUNCTION("""COMPUTED_VALUE"""),1)</f>
        <v>1</v>
      </c>
      <c r="B61" s="1">
        <f ca="1">IFERROR(__xludf.DUMMYFUNCTION("""COMPUTED_VALUE"""),1)</f>
        <v>1</v>
      </c>
    </row>
    <row r="62" spans="1:2" ht="13" hidden="1">
      <c r="A62" s="1">
        <f ca="1">IFERROR(__xludf.DUMMYFUNCTION("""COMPUTED_VALUE"""),4)</f>
        <v>4</v>
      </c>
      <c r="B62" s="1">
        <f ca="1">IFERROR(__xludf.DUMMYFUNCTION("""COMPUTED_VALUE"""),2)</f>
        <v>2</v>
      </c>
    </row>
    <row r="63" spans="1:2" ht="13" hidden="1">
      <c r="A63" s="1">
        <f ca="1">IFERROR(__xludf.DUMMYFUNCTION("""COMPUTED_VALUE"""),4)</f>
        <v>4</v>
      </c>
      <c r="B63" s="1">
        <f ca="1">IFERROR(__xludf.DUMMYFUNCTION("""COMPUTED_VALUE"""),2)</f>
        <v>2</v>
      </c>
    </row>
    <row r="64" spans="1:2" ht="13" hidden="1">
      <c r="A64" s="1" t="str">
        <f ca="1">IFERROR(__xludf.DUMMYFUNCTION("""COMPUTED_VALUE"""),"")</f>
        <v/>
      </c>
      <c r="B64" s="1">
        <f ca="1">IFERROR(__xludf.DUMMYFUNCTION("""COMPUTED_VALUE"""),2)</f>
        <v>2</v>
      </c>
    </row>
    <row r="65" spans="1:2" ht="13" hidden="1">
      <c r="A65" s="1">
        <f ca="1">IFERROR(__xludf.DUMMYFUNCTION("""COMPUTED_VALUE"""),1)</f>
        <v>1</v>
      </c>
      <c r="B65" s="1">
        <f ca="1">IFERROR(__xludf.DUMMYFUNCTION("""COMPUTED_VALUE"""),2)</f>
        <v>2</v>
      </c>
    </row>
    <row r="66" spans="1:2" ht="13" hidden="1">
      <c r="A66" s="1">
        <f ca="1">IFERROR(__xludf.DUMMYFUNCTION("""COMPUTED_VALUE"""),2)</f>
        <v>2</v>
      </c>
      <c r="B66" s="1">
        <f ca="1">IFERROR(__xludf.DUMMYFUNCTION("""COMPUTED_VALUE"""),2)</f>
        <v>2</v>
      </c>
    </row>
    <row r="67" spans="1:2" ht="13" hidden="1">
      <c r="A67" s="1">
        <f ca="1">IFERROR(__xludf.DUMMYFUNCTION("""COMPUTED_VALUE"""),1)</f>
        <v>1</v>
      </c>
      <c r="B67" s="1">
        <f ca="1">IFERROR(__xludf.DUMMYFUNCTION("""COMPUTED_VALUE"""),2)</f>
        <v>2</v>
      </c>
    </row>
    <row r="68" spans="1:2" ht="13" hidden="1">
      <c r="A68" s="1">
        <f ca="1">IFERROR(__xludf.DUMMYFUNCTION("""COMPUTED_VALUE"""),2)</f>
        <v>2</v>
      </c>
      <c r="B68" s="1">
        <f ca="1">IFERROR(__xludf.DUMMYFUNCTION("""COMPUTED_VALUE"""),1)</f>
        <v>1</v>
      </c>
    </row>
    <row r="69" spans="1:2" ht="13" hidden="1">
      <c r="A69" s="1">
        <f ca="1">IFERROR(__xludf.DUMMYFUNCTION("""COMPUTED_VALUE"""),3)</f>
        <v>3</v>
      </c>
      <c r="B69" s="1">
        <f ca="1">IFERROR(__xludf.DUMMYFUNCTION("""COMPUTED_VALUE"""),1)</f>
        <v>1</v>
      </c>
    </row>
    <row r="70" spans="1:2" ht="13" hidden="1">
      <c r="A70" s="1">
        <f ca="1">IFERROR(__xludf.DUMMYFUNCTION("""COMPUTED_VALUE"""),4)</f>
        <v>4</v>
      </c>
      <c r="B70" s="1">
        <f ca="1">IFERROR(__xludf.DUMMYFUNCTION("""COMPUTED_VALUE"""),1)</f>
        <v>1</v>
      </c>
    </row>
    <row r="71" spans="1:2" ht="13" hidden="1">
      <c r="A71" s="1">
        <f ca="1">IFERROR(__xludf.DUMMYFUNCTION("""COMPUTED_VALUE"""),2)</f>
        <v>2</v>
      </c>
      <c r="B71" s="1">
        <f ca="1">IFERROR(__xludf.DUMMYFUNCTION("""COMPUTED_VALUE"""),1)</f>
        <v>1</v>
      </c>
    </row>
    <row r="72" spans="1:2" ht="13" hidden="1">
      <c r="A72" s="1">
        <f ca="1">IFERROR(__xludf.DUMMYFUNCTION("""COMPUTED_VALUE"""),4)</f>
        <v>4</v>
      </c>
      <c r="B72" s="1">
        <f ca="1">IFERROR(__xludf.DUMMYFUNCTION("""COMPUTED_VALUE"""),1)</f>
        <v>1</v>
      </c>
    </row>
    <row r="73" spans="1:2" ht="13" hidden="1">
      <c r="A73" s="1">
        <f ca="1">IFERROR(__xludf.DUMMYFUNCTION("""COMPUTED_VALUE"""),3)</f>
        <v>3</v>
      </c>
      <c r="B73" s="1">
        <f ca="1">IFERROR(__xludf.DUMMYFUNCTION("""COMPUTED_VALUE"""),2)</f>
        <v>2</v>
      </c>
    </row>
    <row r="74" spans="1:2" ht="13" hidden="1">
      <c r="A74" s="1">
        <f ca="1">IFERROR(__xludf.DUMMYFUNCTION("""COMPUTED_VALUE"""),1)</f>
        <v>1</v>
      </c>
      <c r="B74" s="1">
        <f ca="1">IFERROR(__xludf.DUMMYFUNCTION("""COMPUTED_VALUE"""),1)</f>
        <v>1</v>
      </c>
    </row>
    <row r="75" spans="1:2" ht="13" hidden="1">
      <c r="A75" s="1">
        <f ca="1">IFERROR(__xludf.DUMMYFUNCTION("""COMPUTED_VALUE"""),2)</f>
        <v>2</v>
      </c>
      <c r="B75" s="1">
        <f ca="1">IFERROR(__xludf.DUMMYFUNCTION("""COMPUTED_VALUE"""),1)</f>
        <v>1</v>
      </c>
    </row>
    <row r="76" spans="1:2" ht="13" hidden="1">
      <c r="A76" s="1">
        <f ca="1">IFERROR(__xludf.DUMMYFUNCTION("""COMPUTED_VALUE"""),3)</f>
        <v>3</v>
      </c>
      <c r="B76" s="1">
        <f ca="1">IFERROR(__xludf.DUMMYFUNCTION("""COMPUTED_VALUE"""),1)</f>
        <v>1</v>
      </c>
    </row>
    <row r="77" spans="1:2" ht="13" hidden="1">
      <c r="A77" s="1">
        <f ca="1">IFERROR(__xludf.DUMMYFUNCTION("""COMPUTED_VALUE"""),2)</f>
        <v>2</v>
      </c>
      <c r="B77" s="1">
        <f ca="1">IFERROR(__xludf.DUMMYFUNCTION("""COMPUTED_VALUE"""),2)</f>
        <v>2</v>
      </c>
    </row>
    <row r="78" spans="1:2" ht="13" hidden="1">
      <c r="A78" s="1">
        <f ca="1">IFERROR(__xludf.DUMMYFUNCTION("""COMPUTED_VALUE"""),4)</f>
        <v>4</v>
      </c>
      <c r="B78" s="1">
        <f ca="1">IFERROR(__xludf.DUMMYFUNCTION("""COMPUTED_VALUE"""),1)</f>
        <v>1</v>
      </c>
    </row>
    <row r="79" spans="1:2" ht="13" hidden="1">
      <c r="A79" s="1">
        <f ca="1">IFERROR(__xludf.DUMMYFUNCTION("""COMPUTED_VALUE"""),3)</f>
        <v>3</v>
      </c>
      <c r="B79" s="1">
        <f ca="1">IFERROR(__xludf.DUMMYFUNCTION("""COMPUTED_VALUE"""),1)</f>
        <v>1</v>
      </c>
    </row>
    <row r="80" spans="1:2" ht="13" hidden="1">
      <c r="A80" s="1">
        <f ca="1">IFERROR(__xludf.DUMMYFUNCTION("""COMPUTED_VALUE"""),1)</f>
        <v>1</v>
      </c>
      <c r="B80" s="1">
        <f ca="1">IFERROR(__xludf.DUMMYFUNCTION("""COMPUTED_VALUE"""),1)</f>
        <v>1</v>
      </c>
    </row>
    <row r="81" spans="1:2" ht="13" hidden="1">
      <c r="A81" s="1" t="str">
        <f ca="1">IFERROR(__xludf.DUMMYFUNCTION("""COMPUTED_VALUE"""),"")</f>
        <v/>
      </c>
      <c r="B81" s="1">
        <f ca="1">IFERROR(__xludf.DUMMYFUNCTION("""COMPUTED_VALUE"""),1)</f>
        <v>1</v>
      </c>
    </row>
    <row r="82" spans="1:2" ht="13" hidden="1">
      <c r="A82" s="1">
        <f ca="1">IFERROR(__xludf.DUMMYFUNCTION("""COMPUTED_VALUE"""),4)</f>
        <v>4</v>
      </c>
      <c r="B82" s="1">
        <f ca="1">IFERROR(__xludf.DUMMYFUNCTION("""COMPUTED_VALUE"""),1)</f>
        <v>1</v>
      </c>
    </row>
    <row r="83" spans="1:2" ht="13" hidden="1">
      <c r="A83" s="1">
        <f ca="1">IFERROR(__xludf.DUMMYFUNCTION("""COMPUTED_VALUE"""),2)</f>
        <v>2</v>
      </c>
      <c r="B83" s="1">
        <f ca="1">IFERROR(__xludf.DUMMYFUNCTION("""COMPUTED_VALUE"""),1)</f>
        <v>1</v>
      </c>
    </row>
    <row r="84" spans="1:2" ht="13" hidden="1">
      <c r="A84" s="1">
        <f ca="1">IFERROR(__xludf.DUMMYFUNCTION("""COMPUTED_VALUE"""),3)</f>
        <v>3</v>
      </c>
      <c r="B84" s="1">
        <f ca="1">IFERROR(__xludf.DUMMYFUNCTION("""COMPUTED_VALUE"""),2)</f>
        <v>2</v>
      </c>
    </row>
    <row r="85" spans="1:2" ht="13" hidden="1">
      <c r="A85" s="1">
        <f ca="1">IFERROR(__xludf.DUMMYFUNCTION("""COMPUTED_VALUE"""),4)</f>
        <v>4</v>
      </c>
      <c r="B85" s="1">
        <f ca="1">IFERROR(__xludf.DUMMYFUNCTION("""COMPUTED_VALUE"""),1)</f>
        <v>1</v>
      </c>
    </row>
    <row r="86" spans="1:2" ht="13" hidden="1">
      <c r="A86" s="1">
        <f ca="1">IFERROR(__xludf.DUMMYFUNCTION("""COMPUTED_VALUE"""),2)</f>
        <v>2</v>
      </c>
      <c r="B86" s="1">
        <f ca="1">IFERROR(__xludf.DUMMYFUNCTION("""COMPUTED_VALUE"""),2)</f>
        <v>2</v>
      </c>
    </row>
    <row r="87" spans="1:2" ht="13" hidden="1">
      <c r="A87" s="1">
        <f ca="1">IFERROR(__xludf.DUMMYFUNCTION("""COMPUTED_VALUE"""),2)</f>
        <v>2</v>
      </c>
      <c r="B87" s="1">
        <f ca="1">IFERROR(__xludf.DUMMYFUNCTION("""COMPUTED_VALUE"""),2)</f>
        <v>2</v>
      </c>
    </row>
    <row r="88" spans="1:2" ht="13" hidden="1">
      <c r="A88" s="1">
        <f ca="1">IFERROR(__xludf.DUMMYFUNCTION("""COMPUTED_VALUE"""),2)</f>
        <v>2</v>
      </c>
      <c r="B88" s="1">
        <f ca="1">IFERROR(__xludf.DUMMYFUNCTION("""COMPUTED_VALUE"""),2)</f>
        <v>2</v>
      </c>
    </row>
    <row r="89" spans="1:2" ht="13" hidden="1">
      <c r="A89" s="1">
        <f ca="1">IFERROR(__xludf.DUMMYFUNCTION("""COMPUTED_VALUE"""),3)</f>
        <v>3</v>
      </c>
      <c r="B89" s="1">
        <f ca="1">IFERROR(__xludf.DUMMYFUNCTION("""COMPUTED_VALUE"""),1)</f>
        <v>1</v>
      </c>
    </row>
    <row r="90" spans="1:2" ht="13" hidden="1">
      <c r="A90" s="1">
        <f ca="1">IFERROR(__xludf.DUMMYFUNCTION("""COMPUTED_VALUE"""),1)</f>
        <v>1</v>
      </c>
      <c r="B90" s="1">
        <f ca="1">IFERROR(__xludf.DUMMYFUNCTION("""COMPUTED_VALUE"""),2)</f>
        <v>2</v>
      </c>
    </row>
    <row r="91" spans="1:2" ht="13" hidden="1">
      <c r="A91" s="1">
        <f ca="1">IFERROR(__xludf.DUMMYFUNCTION("""COMPUTED_VALUE"""),2)</f>
        <v>2</v>
      </c>
      <c r="B91" s="1">
        <f ca="1">IFERROR(__xludf.DUMMYFUNCTION("""COMPUTED_VALUE"""),1)</f>
        <v>1</v>
      </c>
    </row>
    <row r="92" spans="1:2" ht="13" hidden="1">
      <c r="A92" s="1">
        <f ca="1">IFERROR(__xludf.DUMMYFUNCTION("""COMPUTED_VALUE"""),4)</f>
        <v>4</v>
      </c>
      <c r="B92" s="1">
        <f ca="1">IFERROR(__xludf.DUMMYFUNCTION("""COMPUTED_VALUE"""),1)</f>
        <v>1</v>
      </c>
    </row>
    <row r="93" spans="1:2" ht="13" hidden="1">
      <c r="A93" s="1">
        <f ca="1">IFERROR(__xludf.DUMMYFUNCTION("""COMPUTED_VALUE"""),3)</f>
        <v>3</v>
      </c>
      <c r="B93" s="1">
        <f ca="1">IFERROR(__xludf.DUMMYFUNCTION("""COMPUTED_VALUE"""),1)</f>
        <v>1</v>
      </c>
    </row>
    <row r="94" spans="1:2" ht="13" hidden="1">
      <c r="A94" s="1">
        <f ca="1">IFERROR(__xludf.DUMMYFUNCTION("""COMPUTED_VALUE"""),1)</f>
        <v>1</v>
      </c>
      <c r="B94" s="1">
        <f ca="1">IFERROR(__xludf.DUMMYFUNCTION("""COMPUTED_VALUE"""),2)</f>
        <v>2</v>
      </c>
    </row>
    <row r="95" spans="1:2" ht="13" hidden="1">
      <c r="A95" s="1">
        <f ca="1">IFERROR(__xludf.DUMMYFUNCTION("""COMPUTED_VALUE"""),3)</f>
        <v>3</v>
      </c>
      <c r="B95" s="1">
        <f ca="1">IFERROR(__xludf.DUMMYFUNCTION("""COMPUTED_VALUE"""),2)</f>
        <v>2</v>
      </c>
    </row>
    <row r="96" spans="1:2" ht="13" hidden="1">
      <c r="A96" s="1">
        <f ca="1">IFERROR(__xludf.DUMMYFUNCTION("""COMPUTED_VALUE"""),1)</f>
        <v>1</v>
      </c>
      <c r="B96" s="1">
        <f ca="1">IFERROR(__xludf.DUMMYFUNCTION("""COMPUTED_VALUE"""),1)</f>
        <v>1</v>
      </c>
    </row>
    <row r="97" spans="1:2" ht="13" hidden="1">
      <c r="A97" s="1">
        <f ca="1">IFERROR(__xludf.DUMMYFUNCTION("""COMPUTED_VALUE"""),2)</f>
        <v>2</v>
      </c>
      <c r="B97" s="1">
        <f ca="1">IFERROR(__xludf.DUMMYFUNCTION("""COMPUTED_VALUE"""),2)</f>
        <v>2</v>
      </c>
    </row>
    <row r="98" spans="1:2" ht="13" hidden="1">
      <c r="A98" s="1">
        <f ca="1">IFERROR(__xludf.DUMMYFUNCTION("""COMPUTED_VALUE"""),2)</f>
        <v>2</v>
      </c>
      <c r="B98" s="1">
        <f ca="1">IFERROR(__xludf.DUMMYFUNCTION("""COMPUTED_VALUE"""),1)</f>
        <v>1</v>
      </c>
    </row>
    <row r="99" spans="1:2" ht="13" hidden="1">
      <c r="A99" s="1">
        <f ca="1">IFERROR(__xludf.DUMMYFUNCTION("""COMPUTED_VALUE"""),4)</f>
        <v>4</v>
      </c>
      <c r="B99" s="1">
        <f ca="1">IFERROR(__xludf.DUMMYFUNCTION("""COMPUTED_VALUE"""),1)</f>
        <v>1</v>
      </c>
    </row>
    <row r="100" spans="1:2" ht="13" hidden="1">
      <c r="A100" s="1">
        <f ca="1">IFERROR(__xludf.DUMMYFUNCTION("""COMPUTED_VALUE"""),1)</f>
        <v>1</v>
      </c>
      <c r="B100" s="1">
        <f ca="1">IFERROR(__xludf.DUMMYFUNCTION("""COMPUTED_VALUE"""),1)</f>
        <v>1</v>
      </c>
    </row>
    <row r="101" spans="1:2" ht="13" hidden="1">
      <c r="A101" s="1">
        <f ca="1">IFERROR(__xludf.DUMMYFUNCTION("""COMPUTED_VALUE"""),3)</f>
        <v>3</v>
      </c>
      <c r="B101" s="1">
        <f ca="1">IFERROR(__xludf.DUMMYFUNCTION("""COMPUTED_VALUE"""),1)</f>
        <v>1</v>
      </c>
    </row>
    <row r="102" spans="1:2" ht="13" hidden="1">
      <c r="A102" s="1">
        <f ca="1">IFERROR(__xludf.DUMMYFUNCTION("""COMPUTED_VALUE"""),2)</f>
        <v>2</v>
      </c>
      <c r="B102" s="1">
        <f ca="1">IFERROR(__xludf.DUMMYFUNCTION("""COMPUTED_VALUE"""),1)</f>
        <v>1</v>
      </c>
    </row>
    <row r="103" spans="1:2" ht="13" hidden="1">
      <c r="A103" s="1">
        <f ca="1">IFERROR(__xludf.DUMMYFUNCTION("""COMPUTED_VALUE"""),4)</f>
        <v>4</v>
      </c>
      <c r="B103" s="1">
        <f ca="1">IFERROR(__xludf.DUMMYFUNCTION("""COMPUTED_VALUE"""),2)</f>
        <v>2</v>
      </c>
    </row>
    <row r="104" spans="1:2" ht="13" hidden="1">
      <c r="A104" s="1" t="str">
        <f ca="1">IFERROR(__xludf.DUMMYFUNCTION("""COMPUTED_VALUE"""),"")</f>
        <v/>
      </c>
      <c r="B104" s="1">
        <f ca="1">IFERROR(__xludf.DUMMYFUNCTION("""COMPUTED_VALUE"""),1)</f>
        <v>1</v>
      </c>
    </row>
    <row r="105" spans="1:2" ht="13" hidden="1">
      <c r="A105" s="1">
        <f ca="1">IFERROR(__xludf.DUMMYFUNCTION("""COMPUTED_VALUE"""),2)</f>
        <v>2</v>
      </c>
      <c r="B105" s="1">
        <f ca="1">IFERROR(__xludf.DUMMYFUNCTION("""COMPUTED_VALUE"""),2)</f>
        <v>2</v>
      </c>
    </row>
    <row r="106" spans="1:2" ht="13" hidden="1">
      <c r="A106" s="1">
        <f ca="1">IFERROR(__xludf.DUMMYFUNCTION("""COMPUTED_VALUE"""),1)</f>
        <v>1</v>
      </c>
      <c r="B106" s="1">
        <f ca="1">IFERROR(__xludf.DUMMYFUNCTION("""COMPUTED_VALUE"""),2)</f>
        <v>2</v>
      </c>
    </row>
    <row r="107" spans="1:2" ht="13" hidden="1">
      <c r="A107" s="1">
        <f ca="1">IFERROR(__xludf.DUMMYFUNCTION("""COMPUTED_VALUE"""),4)</f>
        <v>4</v>
      </c>
      <c r="B107" s="1">
        <f ca="1">IFERROR(__xludf.DUMMYFUNCTION("""COMPUTED_VALUE"""),1)</f>
        <v>1</v>
      </c>
    </row>
    <row r="108" spans="1:2" ht="13" hidden="1">
      <c r="A108" s="1">
        <f ca="1">IFERROR(__xludf.DUMMYFUNCTION("""COMPUTED_VALUE"""),2)</f>
        <v>2</v>
      </c>
      <c r="B108" s="1">
        <f ca="1">IFERROR(__xludf.DUMMYFUNCTION("""COMPUTED_VALUE"""),1)</f>
        <v>1</v>
      </c>
    </row>
    <row r="109" spans="1:2" ht="13" hidden="1">
      <c r="A109" s="1">
        <f ca="1">IFERROR(__xludf.DUMMYFUNCTION("""COMPUTED_VALUE"""),3)</f>
        <v>3</v>
      </c>
      <c r="B109" s="1">
        <f ca="1">IFERROR(__xludf.DUMMYFUNCTION("""COMPUTED_VALUE"""),1)</f>
        <v>1</v>
      </c>
    </row>
    <row r="110" spans="1:2" ht="13" hidden="1">
      <c r="A110" s="1">
        <f ca="1">IFERROR(__xludf.DUMMYFUNCTION("""COMPUTED_VALUE"""),1)</f>
        <v>1</v>
      </c>
      <c r="B110" s="1">
        <f ca="1">IFERROR(__xludf.DUMMYFUNCTION("""COMPUTED_VALUE"""),2)</f>
        <v>2</v>
      </c>
    </row>
    <row r="111" spans="1:2" ht="13" hidden="1">
      <c r="A111" s="1">
        <f ca="1">IFERROR(__xludf.DUMMYFUNCTION("""COMPUTED_VALUE"""),4)</f>
        <v>4</v>
      </c>
      <c r="B111" s="1">
        <f ca="1">IFERROR(__xludf.DUMMYFUNCTION("""COMPUTED_VALUE"""),2)</f>
        <v>2</v>
      </c>
    </row>
    <row r="112" spans="1:2" ht="13" hidden="1">
      <c r="A112" s="1">
        <f ca="1">IFERROR(__xludf.DUMMYFUNCTION("""COMPUTED_VALUE"""),4)</f>
        <v>4</v>
      </c>
      <c r="B112" s="1">
        <f ca="1">IFERROR(__xludf.DUMMYFUNCTION("""COMPUTED_VALUE"""),2)</f>
        <v>2</v>
      </c>
    </row>
    <row r="113" spans="1:2" ht="13" hidden="1">
      <c r="A113" s="1">
        <f ca="1">IFERROR(__xludf.DUMMYFUNCTION("""COMPUTED_VALUE"""),2)</f>
        <v>2</v>
      </c>
      <c r="B113" s="1">
        <f ca="1">IFERROR(__xludf.DUMMYFUNCTION("""COMPUTED_VALUE"""),1)</f>
        <v>1</v>
      </c>
    </row>
    <row r="114" spans="1:2" ht="13" hidden="1">
      <c r="A114" s="1">
        <f ca="1">IFERROR(__xludf.DUMMYFUNCTION("""COMPUTED_VALUE"""),3)</f>
        <v>3</v>
      </c>
      <c r="B114" s="1">
        <f ca="1">IFERROR(__xludf.DUMMYFUNCTION("""COMPUTED_VALUE"""),2)</f>
        <v>2</v>
      </c>
    </row>
    <row r="115" spans="1:2" ht="13" hidden="1">
      <c r="A115" s="1">
        <f ca="1">IFERROR(__xludf.DUMMYFUNCTION("""COMPUTED_VALUE"""),2)</f>
        <v>2</v>
      </c>
      <c r="B115" s="1">
        <f ca="1">IFERROR(__xludf.DUMMYFUNCTION("""COMPUTED_VALUE"""),1)</f>
        <v>1</v>
      </c>
    </row>
    <row r="116" spans="1:2" ht="13" hidden="1">
      <c r="A116" s="1">
        <f ca="1">IFERROR(__xludf.DUMMYFUNCTION("""COMPUTED_VALUE"""),3)</f>
        <v>3</v>
      </c>
      <c r="B116" s="1">
        <f ca="1">IFERROR(__xludf.DUMMYFUNCTION("""COMPUTED_VALUE"""),1)</f>
        <v>1</v>
      </c>
    </row>
    <row r="117" spans="1:2" ht="13" hidden="1">
      <c r="A117" s="1">
        <f ca="1">IFERROR(__xludf.DUMMYFUNCTION("""COMPUTED_VALUE"""),3)</f>
        <v>3</v>
      </c>
      <c r="B117" s="1">
        <f ca="1">IFERROR(__xludf.DUMMYFUNCTION("""COMPUTED_VALUE"""),1)</f>
        <v>1</v>
      </c>
    </row>
    <row r="118" spans="1:2" ht="13" hidden="1">
      <c r="A118" s="1">
        <f ca="1">IFERROR(__xludf.DUMMYFUNCTION("""COMPUTED_VALUE"""),4)</f>
        <v>4</v>
      </c>
      <c r="B118" s="1">
        <f ca="1">IFERROR(__xludf.DUMMYFUNCTION("""COMPUTED_VALUE"""),1)</f>
        <v>1</v>
      </c>
    </row>
    <row r="119" spans="1:2" ht="13" hidden="1">
      <c r="A119" s="1">
        <f ca="1">IFERROR(__xludf.DUMMYFUNCTION("""COMPUTED_VALUE"""),2)</f>
        <v>2</v>
      </c>
      <c r="B119" s="1">
        <f ca="1">IFERROR(__xludf.DUMMYFUNCTION("""COMPUTED_VALUE"""),1)</f>
        <v>1</v>
      </c>
    </row>
    <row r="120" spans="1:2" ht="13" hidden="1">
      <c r="A120" s="1">
        <f ca="1">IFERROR(__xludf.DUMMYFUNCTION("""COMPUTED_VALUE"""),4)</f>
        <v>4</v>
      </c>
      <c r="B120" s="1">
        <f ca="1">IFERROR(__xludf.DUMMYFUNCTION("""COMPUTED_VALUE"""),1)</f>
        <v>1</v>
      </c>
    </row>
    <row r="121" spans="1:2" ht="13" hidden="1">
      <c r="A121" s="1">
        <f ca="1">IFERROR(__xludf.DUMMYFUNCTION("""COMPUTED_VALUE"""),4)</f>
        <v>4</v>
      </c>
      <c r="B121" s="1">
        <f ca="1">IFERROR(__xludf.DUMMYFUNCTION("""COMPUTED_VALUE"""),1)</f>
        <v>1</v>
      </c>
    </row>
    <row r="122" spans="1:2" ht="13" hidden="1">
      <c r="A122" s="1">
        <f ca="1">IFERROR(__xludf.DUMMYFUNCTION("""COMPUTED_VALUE"""),4)</f>
        <v>4</v>
      </c>
      <c r="B122" s="1">
        <f ca="1">IFERROR(__xludf.DUMMYFUNCTION("""COMPUTED_VALUE"""),1)</f>
        <v>1</v>
      </c>
    </row>
    <row r="123" spans="1:2" ht="13" hidden="1">
      <c r="A123" s="1">
        <f ca="1">IFERROR(__xludf.DUMMYFUNCTION("""COMPUTED_VALUE"""),4)</f>
        <v>4</v>
      </c>
      <c r="B123" s="1">
        <f ca="1">IFERROR(__xludf.DUMMYFUNCTION("""COMPUTED_VALUE"""),1)</f>
        <v>1</v>
      </c>
    </row>
    <row r="124" spans="1:2" ht="13" hidden="1">
      <c r="A124" s="1">
        <f ca="1">IFERROR(__xludf.DUMMYFUNCTION("""COMPUTED_VALUE"""),4)</f>
        <v>4</v>
      </c>
      <c r="B124" s="1">
        <f ca="1">IFERROR(__xludf.DUMMYFUNCTION("""COMPUTED_VALUE"""),1)</f>
        <v>1</v>
      </c>
    </row>
    <row r="125" spans="1:2" ht="13" hidden="1">
      <c r="A125" s="1">
        <f ca="1">IFERROR(__xludf.DUMMYFUNCTION("""COMPUTED_VALUE"""),4)</f>
        <v>4</v>
      </c>
      <c r="B125" s="1">
        <f ca="1">IFERROR(__xludf.DUMMYFUNCTION("""COMPUTED_VALUE"""),1)</f>
        <v>1</v>
      </c>
    </row>
    <row r="126" spans="1:2" ht="13" hidden="1">
      <c r="A126" s="1">
        <f ca="1">IFERROR(__xludf.DUMMYFUNCTION("""COMPUTED_VALUE"""),4)</f>
        <v>4</v>
      </c>
      <c r="B126" s="1">
        <f ca="1">IFERROR(__xludf.DUMMYFUNCTION("""COMPUTED_VALUE"""),1)</f>
        <v>1</v>
      </c>
    </row>
    <row r="127" spans="1:2" ht="13" hidden="1">
      <c r="A127" s="1">
        <f ca="1">IFERROR(__xludf.DUMMYFUNCTION("""COMPUTED_VALUE"""),3)</f>
        <v>3</v>
      </c>
      <c r="B127" s="1">
        <f ca="1">IFERROR(__xludf.DUMMYFUNCTION("""COMPUTED_VALUE"""),1)</f>
        <v>1</v>
      </c>
    </row>
    <row r="128" spans="1:2" ht="13" hidden="1">
      <c r="A128" s="1">
        <f ca="1">IFERROR(__xludf.DUMMYFUNCTION("""COMPUTED_VALUE"""),1)</f>
        <v>1</v>
      </c>
      <c r="B128" s="1">
        <f ca="1">IFERROR(__xludf.DUMMYFUNCTION("""COMPUTED_VALUE"""),1)</f>
        <v>1</v>
      </c>
    </row>
    <row r="129" spans="1:2" ht="13" hidden="1">
      <c r="A129" s="1">
        <f ca="1">IFERROR(__xludf.DUMMYFUNCTION("""COMPUTED_VALUE"""),3)</f>
        <v>3</v>
      </c>
      <c r="B129" s="1">
        <f ca="1">IFERROR(__xludf.DUMMYFUNCTION("""COMPUTED_VALUE"""),2)</f>
        <v>2</v>
      </c>
    </row>
    <row r="130" spans="1:2" ht="13" hidden="1">
      <c r="A130" s="1">
        <f ca="1">IFERROR(__xludf.DUMMYFUNCTION("""COMPUTED_VALUE"""),3)</f>
        <v>3</v>
      </c>
      <c r="B130" s="1">
        <f ca="1">IFERROR(__xludf.DUMMYFUNCTION("""COMPUTED_VALUE"""),1)</f>
        <v>1</v>
      </c>
    </row>
    <row r="131" spans="1:2" ht="13" hidden="1">
      <c r="A131" s="1">
        <f ca="1">IFERROR(__xludf.DUMMYFUNCTION("""COMPUTED_VALUE"""),2)</f>
        <v>2</v>
      </c>
      <c r="B131" s="1">
        <f ca="1">IFERROR(__xludf.DUMMYFUNCTION("""COMPUTED_VALUE"""),2)</f>
        <v>2</v>
      </c>
    </row>
    <row r="132" spans="1:2" ht="13" hidden="1">
      <c r="A132" s="1">
        <f ca="1">IFERROR(__xludf.DUMMYFUNCTION("""COMPUTED_VALUE"""),1)</f>
        <v>1</v>
      </c>
      <c r="B132" s="1">
        <f ca="1">IFERROR(__xludf.DUMMYFUNCTION("""COMPUTED_VALUE"""),2)</f>
        <v>2</v>
      </c>
    </row>
    <row r="133" spans="1:2" ht="13" hidden="1">
      <c r="A133" s="1">
        <f ca="1">IFERROR(__xludf.DUMMYFUNCTION("""COMPUTED_VALUE"""),2)</f>
        <v>2</v>
      </c>
      <c r="B133" s="1">
        <f ca="1">IFERROR(__xludf.DUMMYFUNCTION("""COMPUTED_VALUE"""),1)</f>
        <v>1</v>
      </c>
    </row>
    <row r="134" spans="1:2" ht="13" hidden="1">
      <c r="A134" s="1">
        <f ca="1">IFERROR(__xludf.DUMMYFUNCTION("""COMPUTED_VALUE"""),3)</f>
        <v>3</v>
      </c>
      <c r="B134" s="1">
        <f ca="1">IFERROR(__xludf.DUMMYFUNCTION("""COMPUTED_VALUE"""),2)</f>
        <v>2</v>
      </c>
    </row>
    <row r="135" spans="1:2" ht="13" hidden="1">
      <c r="A135" s="1">
        <f ca="1">IFERROR(__xludf.DUMMYFUNCTION("""COMPUTED_VALUE"""),4)</f>
        <v>4</v>
      </c>
      <c r="B135" s="1">
        <f ca="1">IFERROR(__xludf.DUMMYFUNCTION("""COMPUTED_VALUE"""),1)</f>
        <v>1</v>
      </c>
    </row>
    <row r="136" spans="1:2" ht="13" hidden="1">
      <c r="A136" s="1">
        <f ca="1">IFERROR(__xludf.DUMMYFUNCTION("""COMPUTED_VALUE"""),3)</f>
        <v>3</v>
      </c>
      <c r="B136" s="1">
        <f ca="1">IFERROR(__xludf.DUMMYFUNCTION("""COMPUTED_VALUE"""),1)</f>
        <v>1</v>
      </c>
    </row>
    <row r="137" spans="1:2" ht="13" hidden="1">
      <c r="A137" s="1">
        <f ca="1">IFERROR(__xludf.DUMMYFUNCTION("""COMPUTED_VALUE"""),2)</f>
        <v>2</v>
      </c>
      <c r="B137" s="1">
        <f ca="1">IFERROR(__xludf.DUMMYFUNCTION("""COMPUTED_VALUE"""),1)</f>
        <v>1</v>
      </c>
    </row>
    <row r="138" spans="1:2" ht="13" hidden="1">
      <c r="A138" s="1">
        <f ca="1">IFERROR(__xludf.DUMMYFUNCTION("""COMPUTED_VALUE"""),2)</f>
        <v>2</v>
      </c>
      <c r="B138" s="1">
        <f ca="1">IFERROR(__xludf.DUMMYFUNCTION("""COMPUTED_VALUE"""),2)</f>
        <v>2</v>
      </c>
    </row>
    <row r="139" spans="1:2" ht="13" hidden="1">
      <c r="A139" s="1">
        <f ca="1">IFERROR(__xludf.DUMMYFUNCTION("""COMPUTED_VALUE"""),1)</f>
        <v>1</v>
      </c>
      <c r="B139" s="1">
        <f ca="1">IFERROR(__xludf.DUMMYFUNCTION("""COMPUTED_VALUE"""),1)</f>
        <v>1</v>
      </c>
    </row>
    <row r="140" spans="1:2" ht="13" hidden="1">
      <c r="A140" s="1">
        <f ca="1">IFERROR(__xludf.DUMMYFUNCTION("""COMPUTED_VALUE"""),4)</f>
        <v>4</v>
      </c>
      <c r="B140" s="1">
        <f ca="1">IFERROR(__xludf.DUMMYFUNCTION("""COMPUTED_VALUE"""),1)</f>
        <v>1</v>
      </c>
    </row>
    <row r="141" spans="1:2" ht="13" hidden="1">
      <c r="A141" s="1">
        <f ca="1">IFERROR(__xludf.DUMMYFUNCTION("""COMPUTED_VALUE"""),1)</f>
        <v>1</v>
      </c>
      <c r="B141" s="1">
        <f ca="1">IFERROR(__xludf.DUMMYFUNCTION("""COMPUTED_VALUE"""),2)</f>
        <v>2</v>
      </c>
    </row>
    <row r="142" spans="1:2" ht="13" hidden="1">
      <c r="A142" s="1">
        <f ca="1">IFERROR(__xludf.DUMMYFUNCTION("""COMPUTED_VALUE"""),1)</f>
        <v>1</v>
      </c>
      <c r="B142" s="1">
        <f ca="1">IFERROR(__xludf.DUMMYFUNCTION("""COMPUTED_VALUE"""),1)</f>
        <v>1</v>
      </c>
    </row>
    <row r="143" spans="1:2" ht="13" hidden="1">
      <c r="A143" s="1">
        <f ca="1">IFERROR(__xludf.DUMMYFUNCTION("""COMPUTED_VALUE"""),3)</f>
        <v>3</v>
      </c>
      <c r="B143" s="1">
        <f ca="1">IFERROR(__xludf.DUMMYFUNCTION("""COMPUTED_VALUE"""),2)</f>
        <v>2</v>
      </c>
    </row>
    <row r="144" spans="1:2" ht="13" hidden="1">
      <c r="A144" s="1">
        <f ca="1">IFERROR(__xludf.DUMMYFUNCTION("""COMPUTED_VALUE"""),1)</f>
        <v>1</v>
      </c>
      <c r="B144" s="1">
        <f ca="1">IFERROR(__xludf.DUMMYFUNCTION("""COMPUTED_VALUE"""),2)</f>
        <v>2</v>
      </c>
    </row>
    <row r="145" spans="1:2" ht="13" hidden="1">
      <c r="A145" s="1">
        <f ca="1">IFERROR(__xludf.DUMMYFUNCTION("""COMPUTED_VALUE"""),2)</f>
        <v>2</v>
      </c>
      <c r="B145" s="1">
        <f ca="1">IFERROR(__xludf.DUMMYFUNCTION("""COMPUTED_VALUE"""),2)</f>
        <v>2</v>
      </c>
    </row>
    <row r="146" spans="1:2" ht="13" hidden="1">
      <c r="A146" s="1">
        <f ca="1">IFERROR(__xludf.DUMMYFUNCTION("""COMPUTED_VALUE"""),3)</f>
        <v>3</v>
      </c>
      <c r="B146" s="1">
        <f ca="1">IFERROR(__xludf.DUMMYFUNCTION("""COMPUTED_VALUE"""),2)</f>
        <v>2</v>
      </c>
    </row>
    <row r="147" spans="1:2" ht="13" hidden="1">
      <c r="A147" s="1">
        <f ca="1">IFERROR(__xludf.DUMMYFUNCTION("""COMPUTED_VALUE"""),2)</f>
        <v>2</v>
      </c>
      <c r="B147" s="1">
        <f ca="1">IFERROR(__xludf.DUMMYFUNCTION("""COMPUTED_VALUE"""),2)</f>
        <v>2</v>
      </c>
    </row>
    <row r="148" spans="1:2" ht="13" hidden="1">
      <c r="A148" s="1">
        <f ca="1">IFERROR(__xludf.DUMMYFUNCTION("""COMPUTED_VALUE"""),2)</f>
        <v>2</v>
      </c>
      <c r="B148" s="1">
        <f ca="1">IFERROR(__xludf.DUMMYFUNCTION("""COMPUTED_VALUE"""),1)</f>
        <v>1</v>
      </c>
    </row>
    <row r="149" spans="1:2" ht="13" hidden="1">
      <c r="A149" s="1">
        <f ca="1">IFERROR(__xludf.DUMMYFUNCTION("""COMPUTED_VALUE"""),3)</f>
        <v>3</v>
      </c>
      <c r="B149" s="1">
        <f ca="1">IFERROR(__xludf.DUMMYFUNCTION("""COMPUTED_VALUE"""),1)</f>
        <v>1</v>
      </c>
    </row>
    <row r="150" spans="1:2" ht="13" hidden="1">
      <c r="A150" s="1">
        <f ca="1">IFERROR(__xludf.DUMMYFUNCTION("""COMPUTED_VALUE"""),3)</f>
        <v>3</v>
      </c>
      <c r="B150" s="1">
        <f ca="1">IFERROR(__xludf.DUMMYFUNCTION("""COMPUTED_VALUE"""),1)</f>
        <v>1</v>
      </c>
    </row>
    <row r="151" spans="1:2" ht="13" hidden="1">
      <c r="A151" s="1">
        <f ca="1">IFERROR(__xludf.DUMMYFUNCTION("""COMPUTED_VALUE"""),2)</f>
        <v>2</v>
      </c>
      <c r="B151" s="1">
        <f ca="1">IFERROR(__xludf.DUMMYFUNCTION("""COMPUTED_VALUE"""),1)</f>
        <v>1</v>
      </c>
    </row>
    <row r="152" spans="1:2" ht="13" hidden="1">
      <c r="A152" s="1">
        <f ca="1">IFERROR(__xludf.DUMMYFUNCTION("""COMPUTED_VALUE"""),2)</f>
        <v>2</v>
      </c>
      <c r="B152" s="1">
        <f ca="1">IFERROR(__xludf.DUMMYFUNCTION("""COMPUTED_VALUE"""),2)</f>
        <v>2</v>
      </c>
    </row>
    <row r="153" spans="1:2" ht="13" hidden="1">
      <c r="A153" s="1" t="str">
        <f ca="1">IFERROR(__xludf.DUMMYFUNCTION("""COMPUTED_VALUE"""),"")</f>
        <v/>
      </c>
      <c r="B153" s="1">
        <f ca="1">IFERROR(__xludf.DUMMYFUNCTION("""COMPUTED_VALUE"""),2)</f>
        <v>2</v>
      </c>
    </row>
    <row r="154" spans="1:2" ht="13" hidden="1">
      <c r="A154" s="1">
        <f ca="1">IFERROR(__xludf.DUMMYFUNCTION("""COMPUTED_VALUE"""),4)</f>
        <v>4</v>
      </c>
      <c r="B154" s="1">
        <f ca="1">IFERROR(__xludf.DUMMYFUNCTION("""COMPUTED_VALUE"""),2)</f>
        <v>2</v>
      </c>
    </row>
    <row r="155" spans="1:2" ht="13" hidden="1">
      <c r="A155" s="1">
        <f ca="1">IFERROR(__xludf.DUMMYFUNCTION("""COMPUTED_VALUE"""),4)</f>
        <v>4</v>
      </c>
      <c r="B155" s="1">
        <f ca="1">IFERROR(__xludf.DUMMYFUNCTION("""COMPUTED_VALUE"""),1)</f>
        <v>1</v>
      </c>
    </row>
    <row r="156" spans="1:2" ht="13" hidden="1">
      <c r="A156" s="1">
        <f ca="1">IFERROR(__xludf.DUMMYFUNCTION("""COMPUTED_VALUE"""),1)</f>
        <v>1</v>
      </c>
      <c r="B156" s="1">
        <f ca="1">IFERROR(__xludf.DUMMYFUNCTION("""COMPUTED_VALUE"""),1)</f>
        <v>1</v>
      </c>
    </row>
    <row r="157" spans="1:2" ht="13" hidden="1">
      <c r="A157" s="1">
        <f ca="1">IFERROR(__xludf.DUMMYFUNCTION("""COMPUTED_VALUE"""),2)</f>
        <v>2</v>
      </c>
      <c r="B157" s="1">
        <f ca="1">IFERROR(__xludf.DUMMYFUNCTION("""COMPUTED_VALUE"""),2)</f>
        <v>2</v>
      </c>
    </row>
    <row r="158" spans="1:2" ht="13" hidden="1">
      <c r="A158" s="1">
        <f ca="1">IFERROR(__xludf.DUMMYFUNCTION("""COMPUTED_VALUE"""),1)</f>
        <v>1</v>
      </c>
      <c r="B158" s="1">
        <f ca="1">IFERROR(__xludf.DUMMYFUNCTION("""COMPUTED_VALUE"""),1)</f>
        <v>1</v>
      </c>
    </row>
    <row r="159" spans="1:2" ht="13" hidden="1">
      <c r="A159" s="1">
        <f ca="1">IFERROR(__xludf.DUMMYFUNCTION("""COMPUTED_VALUE"""),2)</f>
        <v>2</v>
      </c>
      <c r="B159" s="1">
        <f ca="1">IFERROR(__xludf.DUMMYFUNCTION("""COMPUTED_VALUE"""),2)</f>
        <v>2</v>
      </c>
    </row>
    <row r="160" spans="1:2" ht="13" hidden="1">
      <c r="A160" s="1">
        <f ca="1">IFERROR(__xludf.DUMMYFUNCTION("""COMPUTED_VALUE"""),1)</f>
        <v>1</v>
      </c>
      <c r="B160" s="1">
        <f ca="1">IFERROR(__xludf.DUMMYFUNCTION("""COMPUTED_VALUE"""),2)</f>
        <v>2</v>
      </c>
    </row>
    <row r="161" spans="1:2" ht="13" hidden="1">
      <c r="A161" s="1">
        <f ca="1">IFERROR(__xludf.DUMMYFUNCTION("""COMPUTED_VALUE"""),1)</f>
        <v>1</v>
      </c>
      <c r="B161" s="1">
        <f ca="1">IFERROR(__xludf.DUMMYFUNCTION("""COMPUTED_VALUE"""),2)</f>
        <v>2</v>
      </c>
    </row>
    <row r="162" spans="1:2" ht="13" hidden="1">
      <c r="A162" s="1">
        <f ca="1">IFERROR(__xludf.DUMMYFUNCTION("""COMPUTED_VALUE"""),3)</f>
        <v>3</v>
      </c>
      <c r="B162" s="1">
        <f ca="1">IFERROR(__xludf.DUMMYFUNCTION("""COMPUTED_VALUE"""),2)</f>
        <v>2</v>
      </c>
    </row>
    <row r="163" spans="1:2" ht="13" hidden="1">
      <c r="A163" s="1">
        <f ca="1">IFERROR(__xludf.DUMMYFUNCTION("""COMPUTED_VALUE"""),3)</f>
        <v>3</v>
      </c>
      <c r="B163" s="1">
        <f ca="1">IFERROR(__xludf.DUMMYFUNCTION("""COMPUTED_VALUE"""),2)</f>
        <v>2</v>
      </c>
    </row>
    <row r="164" spans="1:2" ht="13" hidden="1">
      <c r="A164" s="1">
        <f ca="1">IFERROR(__xludf.DUMMYFUNCTION("""COMPUTED_VALUE"""),3)</f>
        <v>3</v>
      </c>
      <c r="B164" s="1">
        <f ca="1">IFERROR(__xludf.DUMMYFUNCTION("""COMPUTED_VALUE"""),2)</f>
        <v>2</v>
      </c>
    </row>
    <row r="165" spans="1:2" ht="13" hidden="1">
      <c r="A165" s="1">
        <f ca="1">IFERROR(__xludf.DUMMYFUNCTION("""COMPUTED_VALUE"""),1)</f>
        <v>1</v>
      </c>
      <c r="B165" s="1">
        <f ca="1">IFERROR(__xludf.DUMMYFUNCTION("""COMPUTED_VALUE"""),1)</f>
        <v>1</v>
      </c>
    </row>
    <row r="166" spans="1:2" ht="13" hidden="1">
      <c r="A166" s="1">
        <f ca="1">IFERROR(__xludf.DUMMYFUNCTION("""COMPUTED_VALUE"""),4)</f>
        <v>4</v>
      </c>
      <c r="B166" s="1">
        <f ca="1">IFERROR(__xludf.DUMMYFUNCTION("""COMPUTED_VALUE"""),1)</f>
        <v>1</v>
      </c>
    </row>
    <row r="167" spans="1:2" ht="13" hidden="1">
      <c r="A167" s="1">
        <f ca="1">IFERROR(__xludf.DUMMYFUNCTION("""COMPUTED_VALUE"""),2)</f>
        <v>2</v>
      </c>
      <c r="B167" s="1">
        <f ca="1">IFERROR(__xludf.DUMMYFUNCTION("""COMPUTED_VALUE"""),2)</f>
        <v>2</v>
      </c>
    </row>
    <row r="168" spans="1:2" ht="13" hidden="1">
      <c r="A168" s="1">
        <f ca="1">IFERROR(__xludf.DUMMYFUNCTION("""COMPUTED_VALUE"""),3)</f>
        <v>3</v>
      </c>
      <c r="B168" s="1">
        <f ca="1">IFERROR(__xludf.DUMMYFUNCTION("""COMPUTED_VALUE"""),1)</f>
        <v>1</v>
      </c>
    </row>
    <row r="169" spans="1:2" ht="13" hidden="1">
      <c r="A169" s="1">
        <f ca="1">IFERROR(__xludf.DUMMYFUNCTION("""COMPUTED_VALUE"""),2)</f>
        <v>2</v>
      </c>
      <c r="B169" s="1">
        <f ca="1">IFERROR(__xludf.DUMMYFUNCTION("""COMPUTED_VALUE"""),1)</f>
        <v>1</v>
      </c>
    </row>
    <row r="170" spans="1:2" ht="13" hidden="1">
      <c r="A170" s="1" t="str">
        <f ca="1">IFERROR(__xludf.DUMMYFUNCTION("""COMPUTED_VALUE"""),"")</f>
        <v/>
      </c>
      <c r="B170" s="1">
        <f ca="1">IFERROR(__xludf.DUMMYFUNCTION("""COMPUTED_VALUE"""),1)</f>
        <v>1</v>
      </c>
    </row>
    <row r="171" spans="1:2" ht="13" hidden="1">
      <c r="A171" s="1">
        <f ca="1">IFERROR(__xludf.DUMMYFUNCTION("""COMPUTED_VALUE"""),4)</f>
        <v>4</v>
      </c>
      <c r="B171" s="1">
        <f ca="1">IFERROR(__xludf.DUMMYFUNCTION("""COMPUTED_VALUE"""),1)</f>
        <v>1</v>
      </c>
    </row>
    <row r="172" spans="1:2" ht="13" hidden="1">
      <c r="A172" s="1">
        <f ca="1">IFERROR(__xludf.DUMMYFUNCTION("""COMPUTED_VALUE"""),2)</f>
        <v>2</v>
      </c>
      <c r="B172" s="1">
        <f ca="1">IFERROR(__xludf.DUMMYFUNCTION("""COMPUTED_VALUE"""),1)</f>
        <v>1</v>
      </c>
    </row>
    <row r="173" spans="1:2" ht="13" hidden="1">
      <c r="A173" s="1">
        <f ca="1">IFERROR(__xludf.DUMMYFUNCTION("""COMPUTED_VALUE"""),2)</f>
        <v>2</v>
      </c>
      <c r="B173" s="1">
        <f ca="1">IFERROR(__xludf.DUMMYFUNCTION("""COMPUTED_VALUE"""),2)</f>
        <v>2</v>
      </c>
    </row>
    <row r="174" spans="1:2" ht="13" hidden="1">
      <c r="A174" s="1">
        <f ca="1">IFERROR(__xludf.DUMMYFUNCTION("""COMPUTED_VALUE"""),1)</f>
        <v>1</v>
      </c>
      <c r="B174" s="1">
        <f ca="1">IFERROR(__xludf.DUMMYFUNCTION("""COMPUTED_VALUE"""),1)</f>
        <v>1</v>
      </c>
    </row>
    <row r="175" spans="1:2" ht="13" hidden="1">
      <c r="A175" s="1">
        <f ca="1">IFERROR(__xludf.DUMMYFUNCTION("""COMPUTED_VALUE"""),4)</f>
        <v>4</v>
      </c>
      <c r="B175" s="1">
        <f ca="1">IFERROR(__xludf.DUMMYFUNCTION("""COMPUTED_VALUE"""),2)</f>
        <v>2</v>
      </c>
    </row>
    <row r="176" spans="1:2" ht="13" hidden="1">
      <c r="A176" s="1">
        <f ca="1">IFERROR(__xludf.DUMMYFUNCTION("""COMPUTED_VALUE"""),2)</f>
        <v>2</v>
      </c>
      <c r="B176" s="1">
        <f ca="1">IFERROR(__xludf.DUMMYFUNCTION("""COMPUTED_VALUE"""),1)</f>
        <v>1</v>
      </c>
    </row>
    <row r="177" spans="1:2" ht="13" hidden="1">
      <c r="A177" s="1" t="str">
        <f ca="1">IFERROR(__xludf.DUMMYFUNCTION("""COMPUTED_VALUE"""),"")</f>
        <v/>
      </c>
      <c r="B177" s="1">
        <f ca="1">IFERROR(__xludf.DUMMYFUNCTION("""COMPUTED_VALUE"""),1)</f>
        <v>1</v>
      </c>
    </row>
    <row r="178" spans="1:2" ht="13" hidden="1">
      <c r="A178" s="1">
        <f ca="1">IFERROR(__xludf.DUMMYFUNCTION("""COMPUTED_VALUE"""),3)</f>
        <v>3</v>
      </c>
      <c r="B178" s="1">
        <f ca="1">IFERROR(__xludf.DUMMYFUNCTION("""COMPUTED_VALUE"""),1)</f>
        <v>1</v>
      </c>
    </row>
    <row r="179" spans="1:2" ht="13" hidden="1">
      <c r="A179" s="1">
        <f ca="1">IFERROR(__xludf.DUMMYFUNCTION("""COMPUTED_VALUE"""),1)</f>
        <v>1</v>
      </c>
      <c r="B179" s="1">
        <f ca="1">IFERROR(__xludf.DUMMYFUNCTION("""COMPUTED_VALUE"""),2)</f>
        <v>2</v>
      </c>
    </row>
    <row r="180" spans="1:2" ht="13" hidden="1">
      <c r="A180" s="1">
        <f ca="1">IFERROR(__xludf.DUMMYFUNCTION("""COMPUTED_VALUE"""),4)</f>
        <v>4</v>
      </c>
      <c r="B180" s="1">
        <f ca="1">IFERROR(__xludf.DUMMYFUNCTION("""COMPUTED_VALUE"""),1)</f>
        <v>1</v>
      </c>
    </row>
    <row r="181" spans="1:2" ht="13" hidden="1">
      <c r="A181" s="1">
        <f ca="1">IFERROR(__xludf.DUMMYFUNCTION("""COMPUTED_VALUE"""),2)</f>
        <v>2</v>
      </c>
      <c r="B181" s="1">
        <f ca="1">IFERROR(__xludf.DUMMYFUNCTION("""COMPUTED_VALUE"""),1)</f>
        <v>1</v>
      </c>
    </row>
    <row r="182" spans="1:2" ht="13" hidden="1">
      <c r="A182" s="1">
        <f ca="1">IFERROR(__xludf.DUMMYFUNCTION("""COMPUTED_VALUE"""),3)</f>
        <v>3</v>
      </c>
      <c r="B182" s="1">
        <f ca="1">IFERROR(__xludf.DUMMYFUNCTION("""COMPUTED_VALUE"""),1)</f>
        <v>1</v>
      </c>
    </row>
    <row r="183" spans="1:2" ht="13" hidden="1">
      <c r="A183" s="1" t="str">
        <f ca="1">IFERROR(__xludf.DUMMYFUNCTION("""COMPUTED_VALUE"""),"")</f>
        <v/>
      </c>
      <c r="B183" s="1">
        <f ca="1">IFERROR(__xludf.DUMMYFUNCTION("""COMPUTED_VALUE"""),2)</f>
        <v>2</v>
      </c>
    </row>
    <row r="184" spans="1:2" ht="13" hidden="1">
      <c r="A184" s="1">
        <f ca="1">IFERROR(__xludf.DUMMYFUNCTION("""COMPUTED_VALUE"""),2)</f>
        <v>2</v>
      </c>
      <c r="B184" s="1">
        <f ca="1">IFERROR(__xludf.DUMMYFUNCTION("""COMPUTED_VALUE"""),2)</f>
        <v>2</v>
      </c>
    </row>
    <row r="185" spans="1:2" ht="13" hidden="1">
      <c r="A185" s="1">
        <f ca="1">IFERROR(__xludf.DUMMYFUNCTION("""COMPUTED_VALUE"""),3)</f>
        <v>3</v>
      </c>
      <c r="B185" s="1">
        <f ca="1">IFERROR(__xludf.DUMMYFUNCTION("""COMPUTED_VALUE"""),1)</f>
        <v>1</v>
      </c>
    </row>
    <row r="186" spans="1:2" ht="13" hidden="1">
      <c r="A186" s="1">
        <f ca="1">IFERROR(__xludf.DUMMYFUNCTION("""COMPUTED_VALUE"""),2)</f>
        <v>2</v>
      </c>
      <c r="B186" s="1">
        <f ca="1">IFERROR(__xludf.DUMMYFUNCTION("""COMPUTED_VALUE"""),1)</f>
        <v>1</v>
      </c>
    </row>
    <row r="187" spans="1:2" ht="13" hidden="1">
      <c r="A187" s="1">
        <f ca="1">IFERROR(__xludf.DUMMYFUNCTION("""COMPUTED_VALUE"""),4)</f>
        <v>4</v>
      </c>
      <c r="B187" s="1">
        <f ca="1">IFERROR(__xludf.DUMMYFUNCTION("""COMPUTED_VALUE"""),1)</f>
        <v>1</v>
      </c>
    </row>
    <row r="188" spans="1:2" ht="13" hidden="1">
      <c r="A188" s="1">
        <f ca="1">IFERROR(__xludf.DUMMYFUNCTION("""COMPUTED_VALUE"""),2)</f>
        <v>2</v>
      </c>
      <c r="B188" s="1">
        <f ca="1">IFERROR(__xludf.DUMMYFUNCTION("""COMPUTED_VALUE"""),2)</f>
        <v>2</v>
      </c>
    </row>
    <row r="189" spans="1:2" ht="13" hidden="1">
      <c r="A189" s="1">
        <f ca="1">IFERROR(__xludf.DUMMYFUNCTION("""COMPUTED_VALUE"""),2)</f>
        <v>2</v>
      </c>
      <c r="B189" s="1">
        <f ca="1">IFERROR(__xludf.DUMMYFUNCTION("""COMPUTED_VALUE"""),2)</f>
        <v>2</v>
      </c>
    </row>
    <row r="190" spans="1:2" ht="13" hidden="1">
      <c r="A190" s="1" t="str">
        <f ca="1">IFERROR(__xludf.DUMMYFUNCTION("""COMPUTED_VALUE"""),"")</f>
        <v/>
      </c>
      <c r="B190" s="1">
        <f ca="1">IFERROR(__xludf.DUMMYFUNCTION("""COMPUTED_VALUE"""),1)</f>
        <v>1</v>
      </c>
    </row>
    <row r="191" spans="1:2" ht="13" hidden="1">
      <c r="A191" s="1">
        <f ca="1">IFERROR(__xludf.DUMMYFUNCTION("""COMPUTED_VALUE"""),4)</f>
        <v>4</v>
      </c>
      <c r="B191" s="1">
        <f ca="1">IFERROR(__xludf.DUMMYFUNCTION("""COMPUTED_VALUE"""),2)</f>
        <v>2</v>
      </c>
    </row>
    <row r="192" spans="1:2" ht="13" hidden="1">
      <c r="A192" s="1">
        <f ca="1">IFERROR(__xludf.DUMMYFUNCTION("""COMPUTED_VALUE"""),3)</f>
        <v>3</v>
      </c>
      <c r="B192" s="1">
        <f ca="1">IFERROR(__xludf.DUMMYFUNCTION("""COMPUTED_VALUE"""),1)</f>
        <v>1</v>
      </c>
    </row>
    <row r="193" spans="1:2" ht="13" hidden="1">
      <c r="A193" s="1">
        <f ca="1">IFERROR(__xludf.DUMMYFUNCTION("""COMPUTED_VALUE"""),2)</f>
        <v>2</v>
      </c>
      <c r="B193" s="1">
        <f ca="1">IFERROR(__xludf.DUMMYFUNCTION("""COMPUTED_VALUE"""),1)</f>
        <v>1</v>
      </c>
    </row>
    <row r="194" spans="1:2" ht="13" hidden="1">
      <c r="A194" s="1">
        <f ca="1">IFERROR(__xludf.DUMMYFUNCTION("""COMPUTED_VALUE"""),2)</f>
        <v>2</v>
      </c>
      <c r="B194" s="1">
        <f ca="1">IFERROR(__xludf.DUMMYFUNCTION("""COMPUTED_VALUE"""),2)</f>
        <v>2</v>
      </c>
    </row>
    <row r="195" spans="1:2" ht="13" hidden="1">
      <c r="A195" s="1">
        <f ca="1">IFERROR(__xludf.DUMMYFUNCTION("""COMPUTED_VALUE"""),2)</f>
        <v>2</v>
      </c>
      <c r="B195" s="1">
        <f ca="1">IFERROR(__xludf.DUMMYFUNCTION("""COMPUTED_VALUE"""),1)</f>
        <v>1</v>
      </c>
    </row>
    <row r="196" spans="1:2" ht="13" hidden="1">
      <c r="A196" s="1">
        <f ca="1">IFERROR(__xludf.DUMMYFUNCTION("""COMPUTED_VALUE"""),3)</f>
        <v>3</v>
      </c>
      <c r="B196" s="1">
        <f ca="1">IFERROR(__xludf.DUMMYFUNCTION("""COMPUTED_VALUE"""),1)</f>
        <v>1</v>
      </c>
    </row>
    <row r="197" spans="1:2" ht="13" hidden="1">
      <c r="A197" s="1">
        <f ca="1">IFERROR(__xludf.DUMMYFUNCTION("""COMPUTED_VALUE"""),2)</f>
        <v>2</v>
      </c>
      <c r="B197" s="1">
        <f ca="1">IFERROR(__xludf.DUMMYFUNCTION("""COMPUTED_VALUE"""),2)</f>
        <v>2</v>
      </c>
    </row>
    <row r="198" spans="1:2" ht="13" hidden="1">
      <c r="A198" s="1">
        <f ca="1">IFERROR(__xludf.DUMMYFUNCTION("""COMPUTED_VALUE"""),2)</f>
        <v>2</v>
      </c>
      <c r="B198" s="1">
        <f ca="1">IFERROR(__xludf.DUMMYFUNCTION("""COMPUTED_VALUE"""),2)</f>
        <v>2</v>
      </c>
    </row>
    <row r="199" spans="1:2" ht="13" hidden="1">
      <c r="A199" s="1">
        <f ca="1">IFERROR(__xludf.DUMMYFUNCTION("""COMPUTED_VALUE"""),3)</f>
        <v>3</v>
      </c>
      <c r="B199" s="1">
        <f ca="1">IFERROR(__xludf.DUMMYFUNCTION("""COMPUTED_VALUE"""),1)</f>
        <v>1</v>
      </c>
    </row>
    <row r="200" spans="1:2" ht="13" hidden="1">
      <c r="A200" s="1" t="str">
        <f ca="1">IFERROR(__xludf.DUMMYFUNCTION("""COMPUTED_VALUE"""),"")</f>
        <v/>
      </c>
      <c r="B200" s="1">
        <f ca="1">IFERROR(__xludf.DUMMYFUNCTION("""COMPUTED_VALUE"""),2)</f>
        <v>2</v>
      </c>
    </row>
    <row r="201" spans="1:2" ht="13" hidden="1">
      <c r="A201" s="1">
        <f ca="1">IFERROR(__xludf.DUMMYFUNCTION("""COMPUTED_VALUE"""),1)</f>
        <v>1</v>
      </c>
      <c r="B201" s="1">
        <f ca="1">IFERROR(__xludf.DUMMYFUNCTION("""COMPUTED_VALUE"""),2)</f>
        <v>2</v>
      </c>
    </row>
    <row r="202" spans="1:2" ht="13" hidden="1">
      <c r="A202" s="1">
        <f ca="1">IFERROR(__xludf.DUMMYFUNCTION("""COMPUTED_VALUE"""),2)</f>
        <v>2</v>
      </c>
      <c r="B202" s="1">
        <f ca="1">IFERROR(__xludf.DUMMYFUNCTION("""COMPUTED_VALUE"""),1)</f>
        <v>1</v>
      </c>
    </row>
    <row r="203" spans="1:2" ht="13" hidden="1">
      <c r="A203" s="1">
        <f ca="1">IFERROR(__xludf.DUMMYFUNCTION("""COMPUTED_VALUE"""),3)</f>
        <v>3</v>
      </c>
      <c r="B203" s="1">
        <f ca="1">IFERROR(__xludf.DUMMYFUNCTION("""COMPUTED_VALUE"""),2)</f>
        <v>2</v>
      </c>
    </row>
    <row r="204" spans="1:2" ht="13" hidden="1">
      <c r="A204" s="1">
        <f ca="1">IFERROR(__xludf.DUMMYFUNCTION("""COMPUTED_VALUE"""),2)</f>
        <v>2</v>
      </c>
      <c r="B204" s="1">
        <f ca="1">IFERROR(__xludf.DUMMYFUNCTION("""COMPUTED_VALUE"""),1)</f>
        <v>1</v>
      </c>
    </row>
    <row r="205" spans="1:2" ht="13" hidden="1">
      <c r="A205" s="1">
        <f ca="1">IFERROR(__xludf.DUMMYFUNCTION("""COMPUTED_VALUE"""),1)</f>
        <v>1</v>
      </c>
      <c r="B205" s="1" t="str">
        <f ca="1">IFERROR(__xludf.DUMMYFUNCTION("""COMPUTED_VALUE"""),"")</f>
        <v/>
      </c>
    </row>
    <row r="206" spans="1:2" ht="13" hidden="1">
      <c r="A206" s="1" t="str">
        <f ca="1">IFERROR(__xludf.DUMMYFUNCTION("""COMPUTED_VALUE"""),"")</f>
        <v/>
      </c>
      <c r="B206" s="1">
        <f ca="1">IFERROR(__xludf.DUMMYFUNCTION("""COMPUTED_VALUE"""),1)</f>
        <v>1</v>
      </c>
    </row>
    <row r="207" spans="1:2" ht="13" hidden="1">
      <c r="A207" s="1">
        <f ca="1">IFERROR(__xludf.DUMMYFUNCTION("""COMPUTED_VALUE"""),4)</f>
        <v>4</v>
      </c>
      <c r="B207" s="1">
        <f ca="1">IFERROR(__xludf.DUMMYFUNCTION("""COMPUTED_VALUE"""),1)</f>
        <v>1</v>
      </c>
    </row>
    <row r="208" spans="1:2" ht="13" hidden="1">
      <c r="A208" s="1">
        <f ca="1">IFERROR(__xludf.DUMMYFUNCTION("""COMPUTED_VALUE"""),3)</f>
        <v>3</v>
      </c>
      <c r="B208" s="1">
        <f ca="1">IFERROR(__xludf.DUMMYFUNCTION("""COMPUTED_VALUE"""),1)</f>
        <v>1</v>
      </c>
    </row>
    <row r="209" spans="1:2" ht="13" hidden="1">
      <c r="A209" s="1" t="str">
        <f ca="1">IFERROR(__xludf.DUMMYFUNCTION("""COMPUTED_VALUE"""),"")</f>
        <v/>
      </c>
      <c r="B209" s="1">
        <f ca="1">IFERROR(__xludf.DUMMYFUNCTION("""COMPUTED_VALUE"""),1)</f>
        <v>1</v>
      </c>
    </row>
    <row r="210" spans="1:2" ht="13" hidden="1">
      <c r="A210" s="1">
        <f ca="1">IFERROR(__xludf.DUMMYFUNCTION("""COMPUTED_VALUE"""),1)</f>
        <v>1</v>
      </c>
      <c r="B210" s="1">
        <f ca="1">IFERROR(__xludf.DUMMYFUNCTION("""COMPUTED_VALUE"""),2)</f>
        <v>2</v>
      </c>
    </row>
    <row r="211" spans="1:2" ht="13" hidden="1">
      <c r="A211" s="1">
        <f ca="1">IFERROR(__xludf.DUMMYFUNCTION("""COMPUTED_VALUE"""),4)</f>
        <v>4</v>
      </c>
      <c r="B211" s="1">
        <f ca="1">IFERROR(__xludf.DUMMYFUNCTION("""COMPUTED_VALUE"""),1)</f>
        <v>1</v>
      </c>
    </row>
    <row r="212" spans="1:2" ht="13" hidden="1">
      <c r="A212" s="1">
        <f ca="1">IFERROR(__xludf.DUMMYFUNCTION("""COMPUTED_VALUE"""),3)</f>
        <v>3</v>
      </c>
      <c r="B212" s="1">
        <f ca="1">IFERROR(__xludf.DUMMYFUNCTION("""COMPUTED_VALUE"""),1)</f>
        <v>1</v>
      </c>
    </row>
    <row r="213" spans="1:2" ht="13" hidden="1">
      <c r="A213" s="1">
        <f ca="1">IFERROR(__xludf.DUMMYFUNCTION("""COMPUTED_VALUE"""),2)</f>
        <v>2</v>
      </c>
      <c r="B213" s="1">
        <f ca="1">IFERROR(__xludf.DUMMYFUNCTION("""COMPUTED_VALUE"""),1)</f>
        <v>1</v>
      </c>
    </row>
    <row r="214" spans="1:2" ht="13" hidden="1">
      <c r="A214" s="1">
        <f ca="1">IFERROR(__xludf.DUMMYFUNCTION("""COMPUTED_VALUE"""),3)</f>
        <v>3</v>
      </c>
      <c r="B214" s="1">
        <f ca="1">IFERROR(__xludf.DUMMYFUNCTION("""COMPUTED_VALUE"""),1)</f>
        <v>1</v>
      </c>
    </row>
    <row r="215" spans="1:2" ht="13" hidden="1">
      <c r="A215" s="1">
        <f ca="1">IFERROR(__xludf.DUMMYFUNCTION("""COMPUTED_VALUE"""),2)</f>
        <v>2</v>
      </c>
      <c r="B215" s="1">
        <f ca="1">IFERROR(__xludf.DUMMYFUNCTION("""COMPUTED_VALUE"""),2)</f>
        <v>2</v>
      </c>
    </row>
    <row r="216" spans="1:2" ht="13" hidden="1">
      <c r="A216" s="1">
        <f ca="1">IFERROR(__xludf.DUMMYFUNCTION("""COMPUTED_VALUE"""),1)</f>
        <v>1</v>
      </c>
      <c r="B216" s="1">
        <f ca="1">IFERROR(__xludf.DUMMYFUNCTION("""COMPUTED_VALUE"""),2)</f>
        <v>2</v>
      </c>
    </row>
    <row r="217" spans="1:2" ht="13" hidden="1">
      <c r="A217" s="1">
        <f ca="1">IFERROR(__xludf.DUMMYFUNCTION("""COMPUTED_VALUE"""),1)</f>
        <v>1</v>
      </c>
      <c r="B217" s="1">
        <f ca="1">IFERROR(__xludf.DUMMYFUNCTION("""COMPUTED_VALUE"""),1)</f>
        <v>1</v>
      </c>
    </row>
    <row r="218" spans="1:2" ht="13" hidden="1">
      <c r="A218" s="1">
        <f ca="1">IFERROR(__xludf.DUMMYFUNCTION("""COMPUTED_VALUE"""),4)</f>
        <v>4</v>
      </c>
      <c r="B218" s="1">
        <f ca="1">IFERROR(__xludf.DUMMYFUNCTION("""COMPUTED_VALUE"""),2)</f>
        <v>2</v>
      </c>
    </row>
    <row r="219" spans="1:2" ht="13" hidden="1">
      <c r="A219" s="1">
        <f ca="1">IFERROR(__xludf.DUMMYFUNCTION("""COMPUTED_VALUE"""),4)</f>
        <v>4</v>
      </c>
      <c r="B219" s="1">
        <f ca="1">IFERROR(__xludf.DUMMYFUNCTION("""COMPUTED_VALUE"""),2)</f>
        <v>2</v>
      </c>
    </row>
    <row r="220" spans="1:2" ht="13" hidden="1">
      <c r="A220" s="1">
        <f ca="1">IFERROR(__xludf.DUMMYFUNCTION("""COMPUTED_VALUE"""),4)</f>
        <v>4</v>
      </c>
      <c r="B220" s="1">
        <f ca="1">IFERROR(__xludf.DUMMYFUNCTION("""COMPUTED_VALUE"""),1)</f>
        <v>1</v>
      </c>
    </row>
    <row r="221" spans="1:2" ht="13" hidden="1">
      <c r="A221" s="1">
        <f ca="1">IFERROR(__xludf.DUMMYFUNCTION("""COMPUTED_VALUE"""),3)</f>
        <v>3</v>
      </c>
      <c r="B221" s="1">
        <f ca="1">IFERROR(__xludf.DUMMYFUNCTION("""COMPUTED_VALUE"""),1)</f>
        <v>1</v>
      </c>
    </row>
    <row r="222" spans="1:2" ht="13" hidden="1">
      <c r="A222" s="1">
        <f ca="1">IFERROR(__xludf.DUMMYFUNCTION("""COMPUTED_VALUE"""),4)</f>
        <v>4</v>
      </c>
      <c r="B222" s="1">
        <f ca="1">IFERROR(__xludf.DUMMYFUNCTION("""COMPUTED_VALUE"""),1)</f>
        <v>1</v>
      </c>
    </row>
    <row r="223" spans="1:2" ht="13" hidden="1">
      <c r="A223" s="1">
        <f ca="1">IFERROR(__xludf.DUMMYFUNCTION("""COMPUTED_VALUE"""),1)</f>
        <v>1</v>
      </c>
      <c r="B223" s="1">
        <f ca="1">IFERROR(__xludf.DUMMYFUNCTION("""COMPUTED_VALUE"""),1)</f>
        <v>1</v>
      </c>
    </row>
    <row r="224" spans="1:2" ht="13" hidden="1">
      <c r="A224" s="1">
        <f ca="1">IFERROR(__xludf.DUMMYFUNCTION("""COMPUTED_VALUE"""),2)</f>
        <v>2</v>
      </c>
      <c r="B224" s="1">
        <f ca="1">IFERROR(__xludf.DUMMYFUNCTION("""COMPUTED_VALUE"""),1)</f>
        <v>1</v>
      </c>
    </row>
    <row r="225" spans="1:2" ht="13" hidden="1">
      <c r="A225" s="1">
        <f ca="1">IFERROR(__xludf.DUMMYFUNCTION("""COMPUTED_VALUE"""),3)</f>
        <v>3</v>
      </c>
      <c r="B225" s="1">
        <f ca="1">IFERROR(__xludf.DUMMYFUNCTION("""COMPUTED_VALUE"""),1)</f>
        <v>1</v>
      </c>
    </row>
    <row r="226" spans="1:2" ht="13" hidden="1">
      <c r="A226" s="1">
        <f ca="1">IFERROR(__xludf.DUMMYFUNCTION("""COMPUTED_VALUE"""),2)</f>
        <v>2</v>
      </c>
      <c r="B226" s="1">
        <f ca="1">IFERROR(__xludf.DUMMYFUNCTION("""COMPUTED_VALUE"""),1)</f>
        <v>1</v>
      </c>
    </row>
    <row r="227" spans="1:2" ht="13" hidden="1">
      <c r="A227" s="1">
        <f ca="1">IFERROR(__xludf.DUMMYFUNCTION("""COMPUTED_VALUE"""),2)</f>
        <v>2</v>
      </c>
      <c r="B227" s="1">
        <f ca="1">IFERROR(__xludf.DUMMYFUNCTION("""COMPUTED_VALUE"""),1)</f>
        <v>1</v>
      </c>
    </row>
    <row r="228" spans="1:2" ht="13" hidden="1">
      <c r="A228" s="1">
        <f ca="1">IFERROR(__xludf.DUMMYFUNCTION("""COMPUTED_VALUE"""),3)</f>
        <v>3</v>
      </c>
      <c r="B228" s="1">
        <f ca="1">IFERROR(__xludf.DUMMYFUNCTION("""COMPUTED_VALUE"""),1)</f>
        <v>1</v>
      </c>
    </row>
    <row r="229" spans="1:2" ht="13" hidden="1">
      <c r="A229" s="1">
        <f ca="1">IFERROR(__xludf.DUMMYFUNCTION("""COMPUTED_VALUE"""),4)</f>
        <v>4</v>
      </c>
      <c r="B229" s="1">
        <f ca="1">IFERROR(__xludf.DUMMYFUNCTION("""COMPUTED_VALUE"""),1)</f>
        <v>1</v>
      </c>
    </row>
    <row r="230" spans="1:2" ht="13" hidden="1">
      <c r="A230" s="1">
        <f ca="1">IFERROR(__xludf.DUMMYFUNCTION("""COMPUTED_VALUE"""),4)</f>
        <v>4</v>
      </c>
      <c r="B230" s="1">
        <f ca="1">IFERROR(__xludf.DUMMYFUNCTION("""COMPUTED_VALUE"""),1)</f>
        <v>1</v>
      </c>
    </row>
    <row r="231" spans="1:2" ht="13" hidden="1">
      <c r="A231" s="1" t="str">
        <f ca="1">IFERROR(__xludf.DUMMYFUNCTION("""COMPUTED_VALUE"""),"")</f>
        <v/>
      </c>
      <c r="B231" s="1">
        <f ca="1">IFERROR(__xludf.DUMMYFUNCTION("""COMPUTED_VALUE"""),1)</f>
        <v>1</v>
      </c>
    </row>
    <row r="232" spans="1:2" ht="13" hidden="1">
      <c r="A232" s="1">
        <f ca="1">IFERROR(__xludf.DUMMYFUNCTION("""COMPUTED_VALUE"""),2)</f>
        <v>2</v>
      </c>
      <c r="B232" s="1">
        <f ca="1">IFERROR(__xludf.DUMMYFUNCTION("""COMPUTED_VALUE"""),1)</f>
        <v>1</v>
      </c>
    </row>
    <row r="233" spans="1:2" ht="13" hidden="1">
      <c r="A233" s="1">
        <f ca="1">IFERROR(__xludf.DUMMYFUNCTION("""COMPUTED_VALUE"""),1)</f>
        <v>1</v>
      </c>
      <c r="B233" s="1">
        <f ca="1">IFERROR(__xludf.DUMMYFUNCTION("""COMPUTED_VALUE"""),1)</f>
        <v>1</v>
      </c>
    </row>
    <row r="234" spans="1:2" ht="13" hidden="1">
      <c r="A234" s="1">
        <f ca="1">IFERROR(__xludf.DUMMYFUNCTION("""COMPUTED_VALUE"""),2)</f>
        <v>2</v>
      </c>
      <c r="B234" s="1">
        <f ca="1">IFERROR(__xludf.DUMMYFUNCTION("""COMPUTED_VALUE"""),2)</f>
        <v>2</v>
      </c>
    </row>
    <row r="235" spans="1:2" ht="13" hidden="1">
      <c r="A235" s="1">
        <f ca="1">IFERROR(__xludf.DUMMYFUNCTION("""COMPUTED_VALUE"""),3)</f>
        <v>3</v>
      </c>
      <c r="B235" s="1">
        <f ca="1">IFERROR(__xludf.DUMMYFUNCTION("""COMPUTED_VALUE"""),1)</f>
        <v>1</v>
      </c>
    </row>
    <row r="236" spans="1:2" ht="13" hidden="1">
      <c r="A236" s="1">
        <f ca="1">IFERROR(__xludf.DUMMYFUNCTION("""COMPUTED_VALUE"""),4)</f>
        <v>4</v>
      </c>
      <c r="B236" s="1">
        <f ca="1">IFERROR(__xludf.DUMMYFUNCTION("""COMPUTED_VALUE"""),1)</f>
        <v>1</v>
      </c>
    </row>
    <row r="237" spans="1:2" ht="13" hidden="1">
      <c r="A237" s="1">
        <f ca="1">IFERROR(__xludf.DUMMYFUNCTION("""COMPUTED_VALUE"""),3)</f>
        <v>3</v>
      </c>
      <c r="B237" s="1">
        <f ca="1">IFERROR(__xludf.DUMMYFUNCTION("""COMPUTED_VALUE"""),1)</f>
        <v>1</v>
      </c>
    </row>
    <row r="238" spans="1:2" ht="13" hidden="1">
      <c r="A238" s="1" t="str">
        <f ca="1">IFERROR(__xludf.DUMMYFUNCTION("""COMPUTED_VALUE"""),"")</f>
        <v/>
      </c>
      <c r="B238" s="1">
        <f ca="1">IFERROR(__xludf.DUMMYFUNCTION("""COMPUTED_VALUE"""),1)</f>
        <v>1</v>
      </c>
    </row>
    <row r="239" spans="1:2" ht="13" hidden="1">
      <c r="A239" s="1">
        <f ca="1">IFERROR(__xludf.DUMMYFUNCTION("""COMPUTED_VALUE"""),2)</f>
        <v>2</v>
      </c>
      <c r="B239" s="1">
        <f ca="1">IFERROR(__xludf.DUMMYFUNCTION("""COMPUTED_VALUE"""),1)</f>
        <v>1</v>
      </c>
    </row>
    <row r="240" spans="1:2" ht="13" hidden="1">
      <c r="A240" s="1">
        <f ca="1">IFERROR(__xludf.DUMMYFUNCTION("""COMPUTED_VALUE"""),4)</f>
        <v>4</v>
      </c>
      <c r="B240" s="1">
        <f ca="1">IFERROR(__xludf.DUMMYFUNCTION("""COMPUTED_VALUE"""),1)</f>
        <v>1</v>
      </c>
    </row>
    <row r="241" spans="1:2" ht="13" hidden="1">
      <c r="A241" s="1">
        <f ca="1">IFERROR(__xludf.DUMMYFUNCTION("""COMPUTED_VALUE"""),2)</f>
        <v>2</v>
      </c>
      <c r="B241" s="1">
        <f ca="1">IFERROR(__xludf.DUMMYFUNCTION("""COMPUTED_VALUE"""),2)</f>
        <v>2</v>
      </c>
    </row>
    <row r="242" spans="1:2" ht="13" hidden="1">
      <c r="A242" s="1">
        <f ca="1">IFERROR(__xludf.DUMMYFUNCTION("""COMPUTED_VALUE"""),3)</f>
        <v>3</v>
      </c>
      <c r="B242" s="1">
        <f ca="1">IFERROR(__xludf.DUMMYFUNCTION("""COMPUTED_VALUE"""),1)</f>
        <v>1</v>
      </c>
    </row>
    <row r="243" spans="1:2" ht="13" hidden="1">
      <c r="A243" s="1">
        <f ca="1">IFERROR(__xludf.DUMMYFUNCTION("""COMPUTED_VALUE"""),3)</f>
        <v>3</v>
      </c>
      <c r="B243" s="1">
        <f ca="1">IFERROR(__xludf.DUMMYFUNCTION("""COMPUTED_VALUE"""),1)</f>
        <v>1</v>
      </c>
    </row>
    <row r="244" spans="1:2" ht="13" hidden="1">
      <c r="A244" s="1">
        <f ca="1">IFERROR(__xludf.DUMMYFUNCTION("""COMPUTED_VALUE"""),4)</f>
        <v>4</v>
      </c>
      <c r="B244" s="1">
        <f ca="1">IFERROR(__xludf.DUMMYFUNCTION("""COMPUTED_VALUE"""),1)</f>
        <v>1</v>
      </c>
    </row>
    <row r="245" spans="1:2" ht="13" hidden="1">
      <c r="A245" s="1">
        <f ca="1">IFERROR(__xludf.DUMMYFUNCTION("""COMPUTED_VALUE"""),4)</f>
        <v>4</v>
      </c>
      <c r="B245" s="1">
        <f ca="1">IFERROR(__xludf.DUMMYFUNCTION("""COMPUTED_VALUE"""),1)</f>
        <v>1</v>
      </c>
    </row>
    <row r="246" spans="1:2" ht="13" hidden="1">
      <c r="A246" s="1">
        <f ca="1">IFERROR(__xludf.DUMMYFUNCTION("""COMPUTED_VALUE"""),4)</f>
        <v>4</v>
      </c>
      <c r="B246" s="1">
        <f ca="1">IFERROR(__xludf.DUMMYFUNCTION("""COMPUTED_VALUE"""),2)</f>
        <v>2</v>
      </c>
    </row>
    <row r="247" spans="1:2" ht="13" hidden="1">
      <c r="A247" s="1">
        <f ca="1">IFERROR(__xludf.DUMMYFUNCTION("""COMPUTED_VALUE"""),4)</f>
        <v>4</v>
      </c>
      <c r="B247" s="1">
        <f ca="1">IFERROR(__xludf.DUMMYFUNCTION("""COMPUTED_VALUE"""),1)</f>
        <v>1</v>
      </c>
    </row>
    <row r="248" spans="1:2" ht="13" hidden="1">
      <c r="A248" s="1">
        <f ca="1">IFERROR(__xludf.DUMMYFUNCTION("""COMPUTED_VALUE"""),3)</f>
        <v>3</v>
      </c>
      <c r="B248" s="1">
        <f ca="1">IFERROR(__xludf.DUMMYFUNCTION("""COMPUTED_VALUE"""),2)</f>
        <v>2</v>
      </c>
    </row>
    <row r="249" spans="1:2" ht="13" hidden="1">
      <c r="A249" s="1">
        <f ca="1">IFERROR(__xludf.DUMMYFUNCTION("""COMPUTED_VALUE"""),1)</f>
        <v>1</v>
      </c>
      <c r="B249" s="1">
        <f ca="1">IFERROR(__xludf.DUMMYFUNCTION("""COMPUTED_VALUE"""),2)</f>
        <v>2</v>
      </c>
    </row>
    <row r="250" spans="1:2" ht="13" hidden="1">
      <c r="A250" s="1">
        <f ca="1">IFERROR(__xludf.DUMMYFUNCTION("""COMPUTED_VALUE"""),2)</f>
        <v>2</v>
      </c>
      <c r="B250" s="1">
        <f ca="1">IFERROR(__xludf.DUMMYFUNCTION("""COMPUTED_VALUE"""),1)</f>
        <v>1</v>
      </c>
    </row>
    <row r="251" spans="1:2" ht="13" hidden="1">
      <c r="A251" s="1">
        <f ca="1">IFERROR(__xludf.DUMMYFUNCTION("""COMPUTED_VALUE"""),4)</f>
        <v>4</v>
      </c>
      <c r="B251" s="1">
        <f ca="1">IFERROR(__xludf.DUMMYFUNCTION("""COMPUTED_VALUE"""),1)</f>
        <v>1</v>
      </c>
    </row>
    <row r="252" spans="1:2" ht="13" hidden="1">
      <c r="A252" s="1">
        <f ca="1">IFERROR(__xludf.DUMMYFUNCTION("""COMPUTED_VALUE"""),1)</f>
        <v>1</v>
      </c>
      <c r="B252" s="1">
        <f ca="1">IFERROR(__xludf.DUMMYFUNCTION("""COMPUTED_VALUE"""),1)</f>
        <v>1</v>
      </c>
    </row>
    <row r="253" spans="1:2" ht="13" hidden="1">
      <c r="A253" s="1">
        <f ca="1">IFERROR(__xludf.DUMMYFUNCTION("""COMPUTED_VALUE"""),4)</f>
        <v>4</v>
      </c>
      <c r="B253" s="1">
        <f ca="1">IFERROR(__xludf.DUMMYFUNCTION("""COMPUTED_VALUE"""),1)</f>
        <v>1</v>
      </c>
    </row>
    <row r="254" spans="1:2" ht="13" hidden="1">
      <c r="A254" s="1">
        <f ca="1">IFERROR(__xludf.DUMMYFUNCTION("""COMPUTED_VALUE"""),3)</f>
        <v>3</v>
      </c>
      <c r="B254" s="1">
        <f ca="1">IFERROR(__xludf.DUMMYFUNCTION("""COMPUTED_VALUE"""),1)</f>
        <v>1</v>
      </c>
    </row>
    <row r="255" spans="1:2" ht="13" hidden="1">
      <c r="A255" s="1">
        <f ca="1">IFERROR(__xludf.DUMMYFUNCTION("""COMPUTED_VALUE"""),3)</f>
        <v>3</v>
      </c>
      <c r="B255" s="1">
        <f ca="1">IFERROR(__xludf.DUMMYFUNCTION("""COMPUTED_VALUE"""),1)</f>
        <v>1</v>
      </c>
    </row>
    <row r="256" spans="1:2" ht="13" hidden="1">
      <c r="A256" s="1">
        <f ca="1">IFERROR(__xludf.DUMMYFUNCTION("""COMPUTED_VALUE"""),1)</f>
        <v>1</v>
      </c>
      <c r="B256" s="1">
        <f ca="1">IFERROR(__xludf.DUMMYFUNCTION("""COMPUTED_VALUE"""),1)</f>
        <v>1</v>
      </c>
    </row>
    <row r="257" spans="1:2" ht="13" hidden="1">
      <c r="A257" s="1">
        <f ca="1">IFERROR(__xludf.DUMMYFUNCTION("""COMPUTED_VALUE"""),2)</f>
        <v>2</v>
      </c>
      <c r="B257" s="1">
        <f ca="1">IFERROR(__xludf.DUMMYFUNCTION("""COMPUTED_VALUE"""),1)</f>
        <v>1</v>
      </c>
    </row>
    <row r="258" spans="1:2" ht="13" hidden="1">
      <c r="A258" s="1">
        <f ca="1">IFERROR(__xludf.DUMMYFUNCTION("""COMPUTED_VALUE"""),4)</f>
        <v>4</v>
      </c>
      <c r="B258" s="1">
        <f ca="1">IFERROR(__xludf.DUMMYFUNCTION("""COMPUTED_VALUE"""),1)</f>
        <v>1</v>
      </c>
    </row>
    <row r="259" spans="1:2" ht="13" hidden="1">
      <c r="A259" s="1">
        <f ca="1">IFERROR(__xludf.DUMMYFUNCTION("""COMPUTED_VALUE"""),2)</f>
        <v>2</v>
      </c>
      <c r="B259" s="1">
        <f ca="1">IFERROR(__xludf.DUMMYFUNCTION("""COMPUTED_VALUE"""),1)</f>
        <v>1</v>
      </c>
    </row>
    <row r="260" spans="1:2" ht="13" hidden="1">
      <c r="A260" s="1">
        <f ca="1">IFERROR(__xludf.DUMMYFUNCTION("""COMPUTED_VALUE"""),2)</f>
        <v>2</v>
      </c>
      <c r="B260" s="1">
        <f ca="1">IFERROR(__xludf.DUMMYFUNCTION("""COMPUTED_VALUE"""),1)</f>
        <v>1</v>
      </c>
    </row>
    <row r="261" spans="1:2" ht="13" hidden="1">
      <c r="A261" s="1">
        <f ca="1">IFERROR(__xludf.DUMMYFUNCTION("""COMPUTED_VALUE"""),3)</f>
        <v>3</v>
      </c>
      <c r="B261" s="1">
        <f ca="1">IFERROR(__xludf.DUMMYFUNCTION("""COMPUTED_VALUE"""),1)</f>
        <v>1</v>
      </c>
    </row>
    <row r="262" spans="1:2" ht="13" hidden="1">
      <c r="A262" s="1">
        <f ca="1">IFERROR(__xludf.DUMMYFUNCTION("""COMPUTED_VALUE"""),3)</f>
        <v>3</v>
      </c>
      <c r="B262" s="1">
        <f ca="1">IFERROR(__xludf.DUMMYFUNCTION("""COMPUTED_VALUE"""),1)</f>
        <v>1</v>
      </c>
    </row>
    <row r="263" spans="1:2" ht="13" hidden="1">
      <c r="A263" s="1">
        <f ca="1">IFERROR(__xludf.DUMMYFUNCTION("""COMPUTED_VALUE"""),4)</f>
        <v>4</v>
      </c>
      <c r="B263" s="1">
        <f ca="1">IFERROR(__xludf.DUMMYFUNCTION("""COMPUTED_VALUE"""),1)</f>
        <v>1</v>
      </c>
    </row>
    <row r="264" spans="1:2" ht="13" hidden="1">
      <c r="A264" s="1">
        <f ca="1">IFERROR(__xludf.DUMMYFUNCTION("""COMPUTED_VALUE"""),2)</f>
        <v>2</v>
      </c>
      <c r="B264" s="1">
        <f ca="1">IFERROR(__xludf.DUMMYFUNCTION("""COMPUTED_VALUE"""),2)</f>
        <v>2</v>
      </c>
    </row>
    <row r="265" spans="1:2" ht="13" hidden="1">
      <c r="A265" s="1">
        <f ca="1">IFERROR(__xludf.DUMMYFUNCTION("""COMPUTED_VALUE"""),4)</f>
        <v>4</v>
      </c>
      <c r="B265" s="1">
        <f ca="1">IFERROR(__xludf.DUMMYFUNCTION("""COMPUTED_VALUE"""),1)</f>
        <v>1</v>
      </c>
    </row>
    <row r="266" spans="1:2" ht="13" hidden="1">
      <c r="A266" s="1">
        <f ca="1">IFERROR(__xludf.DUMMYFUNCTION("""COMPUTED_VALUE"""),4)</f>
        <v>4</v>
      </c>
      <c r="B266" s="1">
        <f ca="1">IFERROR(__xludf.DUMMYFUNCTION("""COMPUTED_VALUE"""),1)</f>
        <v>1</v>
      </c>
    </row>
    <row r="267" spans="1:2" ht="13" hidden="1">
      <c r="A267" s="1">
        <f ca="1">IFERROR(__xludf.DUMMYFUNCTION("""COMPUTED_VALUE"""),4)</f>
        <v>4</v>
      </c>
      <c r="B267" s="1">
        <f ca="1">IFERROR(__xludf.DUMMYFUNCTION("""COMPUTED_VALUE"""),2)</f>
        <v>2</v>
      </c>
    </row>
    <row r="268" spans="1:2" ht="13" hidden="1">
      <c r="A268" s="1">
        <f ca="1">IFERROR(__xludf.DUMMYFUNCTION("""COMPUTED_VALUE"""),2)</f>
        <v>2</v>
      </c>
      <c r="B268" s="1">
        <f ca="1">IFERROR(__xludf.DUMMYFUNCTION("""COMPUTED_VALUE"""),1)</f>
        <v>1</v>
      </c>
    </row>
    <row r="269" spans="1:2" ht="13" hidden="1">
      <c r="A269" s="1">
        <f ca="1">IFERROR(__xludf.DUMMYFUNCTION("""COMPUTED_VALUE"""),2)</f>
        <v>2</v>
      </c>
      <c r="B269" s="1">
        <f ca="1">IFERROR(__xludf.DUMMYFUNCTION("""COMPUTED_VALUE"""),2)</f>
        <v>2</v>
      </c>
    </row>
    <row r="270" spans="1:2" ht="13" hidden="1">
      <c r="A270" s="1">
        <f ca="1">IFERROR(__xludf.DUMMYFUNCTION("""COMPUTED_VALUE"""),3)</f>
        <v>3</v>
      </c>
      <c r="B270" s="1">
        <f ca="1">IFERROR(__xludf.DUMMYFUNCTION("""COMPUTED_VALUE"""),1)</f>
        <v>1</v>
      </c>
    </row>
    <row r="271" spans="1:2" ht="13" hidden="1">
      <c r="A271" s="1">
        <f ca="1">IFERROR(__xludf.DUMMYFUNCTION("""COMPUTED_VALUE"""),1)</f>
        <v>1</v>
      </c>
      <c r="B271" s="1">
        <f ca="1">IFERROR(__xludf.DUMMYFUNCTION("""COMPUTED_VALUE"""),1)</f>
        <v>1</v>
      </c>
    </row>
    <row r="272" spans="1:2" ht="13" hidden="1">
      <c r="A272" s="1">
        <f ca="1">IFERROR(__xludf.DUMMYFUNCTION("""COMPUTED_VALUE"""),2)</f>
        <v>2</v>
      </c>
      <c r="B272" s="1">
        <f ca="1">IFERROR(__xludf.DUMMYFUNCTION("""COMPUTED_VALUE"""),1)</f>
        <v>1</v>
      </c>
    </row>
    <row r="273" spans="1:2" ht="13" hidden="1">
      <c r="A273" s="1">
        <f ca="1">IFERROR(__xludf.DUMMYFUNCTION("""COMPUTED_VALUE"""),3)</f>
        <v>3</v>
      </c>
      <c r="B273" s="1">
        <f ca="1">IFERROR(__xludf.DUMMYFUNCTION("""COMPUTED_VALUE"""),2)</f>
        <v>2</v>
      </c>
    </row>
    <row r="274" spans="1:2" ht="13" hidden="1">
      <c r="A274" s="1">
        <f ca="1">IFERROR(__xludf.DUMMYFUNCTION("""COMPUTED_VALUE"""),2)</f>
        <v>2</v>
      </c>
      <c r="B274" s="1">
        <f ca="1">IFERROR(__xludf.DUMMYFUNCTION("""COMPUTED_VALUE"""),1)</f>
        <v>1</v>
      </c>
    </row>
    <row r="275" spans="1:2" ht="13" hidden="1">
      <c r="A275" s="1">
        <f ca="1">IFERROR(__xludf.DUMMYFUNCTION("""COMPUTED_VALUE"""),4)</f>
        <v>4</v>
      </c>
      <c r="B275" s="1">
        <f ca="1">IFERROR(__xludf.DUMMYFUNCTION("""COMPUTED_VALUE"""),1)</f>
        <v>1</v>
      </c>
    </row>
    <row r="276" spans="1:2" ht="13" hidden="1">
      <c r="A276" s="1">
        <f ca="1">IFERROR(__xludf.DUMMYFUNCTION("""COMPUTED_VALUE"""),3)</f>
        <v>3</v>
      </c>
      <c r="B276" s="1">
        <f ca="1">IFERROR(__xludf.DUMMYFUNCTION("""COMPUTED_VALUE"""),1)</f>
        <v>1</v>
      </c>
    </row>
    <row r="277" spans="1:2" ht="13" hidden="1">
      <c r="A277" s="1">
        <f ca="1">IFERROR(__xludf.DUMMYFUNCTION("""COMPUTED_VALUE"""),2)</f>
        <v>2</v>
      </c>
      <c r="B277" s="1">
        <f ca="1">IFERROR(__xludf.DUMMYFUNCTION("""COMPUTED_VALUE"""),2)</f>
        <v>2</v>
      </c>
    </row>
    <row r="278" spans="1:2" ht="13" hidden="1">
      <c r="A278" s="1">
        <f ca="1">IFERROR(__xludf.DUMMYFUNCTION("""COMPUTED_VALUE"""),4)</f>
        <v>4</v>
      </c>
      <c r="B278" s="1">
        <f ca="1">IFERROR(__xludf.DUMMYFUNCTION("""COMPUTED_VALUE"""),1)</f>
        <v>1</v>
      </c>
    </row>
    <row r="279" spans="1:2" ht="13" hidden="1">
      <c r="A279" s="1">
        <f ca="1">IFERROR(__xludf.DUMMYFUNCTION("""COMPUTED_VALUE"""),2)</f>
        <v>2</v>
      </c>
      <c r="B279" s="1">
        <f ca="1">IFERROR(__xludf.DUMMYFUNCTION("""COMPUTED_VALUE"""),1)</f>
        <v>1</v>
      </c>
    </row>
    <row r="280" spans="1:2" ht="13" hidden="1">
      <c r="A280" s="1">
        <f ca="1">IFERROR(__xludf.DUMMYFUNCTION("""COMPUTED_VALUE"""),2)</f>
        <v>2</v>
      </c>
      <c r="B280" s="1">
        <f ca="1">IFERROR(__xludf.DUMMYFUNCTION("""COMPUTED_VALUE"""),2)</f>
        <v>2</v>
      </c>
    </row>
    <row r="281" spans="1:2" ht="13" hidden="1">
      <c r="A281" s="1">
        <f ca="1">IFERROR(__xludf.DUMMYFUNCTION("""COMPUTED_VALUE"""),2)</f>
        <v>2</v>
      </c>
      <c r="B281" s="1">
        <f ca="1">IFERROR(__xludf.DUMMYFUNCTION("""COMPUTED_VALUE"""),2)</f>
        <v>2</v>
      </c>
    </row>
    <row r="282" spans="1:2" ht="13" hidden="1">
      <c r="A282" s="1">
        <f ca="1">IFERROR(__xludf.DUMMYFUNCTION("""COMPUTED_VALUE"""),4)</f>
        <v>4</v>
      </c>
      <c r="B282" s="1">
        <f ca="1">IFERROR(__xludf.DUMMYFUNCTION("""COMPUTED_VALUE"""),2)</f>
        <v>2</v>
      </c>
    </row>
    <row r="283" spans="1:2" ht="13" hidden="1">
      <c r="A283" s="1">
        <f ca="1">IFERROR(__xludf.DUMMYFUNCTION("""COMPUTED_VALUE"""),3)</f>
        <v>3</v>
      </c>
      <c r="B283" s="1">
        <f ca="1">IFERROR(__xludf.DUMMYFUNCTION("""COMPUTED_VALUE"""),2)</f>
        <v>2</v>
      </c>
    </row>
    <row r="284" spans="1:2" ht="13" hidden="1">
      <c r="A284" s="1">
        <f ca="1">IFERROR(__xludf.DUMMYFUNCTION("""COMPUTED_VALUE"""),3)</f>
        <v>3</v>
      </c>
      <c r="B284" s="1">
        <f ca="1">IFERROR(__xludf.DUMMYFUNCTION("""COMPUTED_VALUE"""),1)</f>
        <v>1</v>
      </c>
    </row>
    <row r="285" spans="1:2" ht="13" hidden="1">
      <c r="A285" s="1">
        <f ca="1">IFERROR(__xludf.DUMMYFUNCTION("""COMPUTED_VALUE"""),2)</f>
        <v>2</v>
      </c>
      <c r="B285" s="1">
        <f ca="1">IFERROR(__xludf.DUMMYFUNCTION("""COMPUTED_VALUE"""),1)</f>
        <v>1</v>
      </c>
    </row>
    <row r="286" spans="1:2" ht="13" hidden="1">
      <c r="A286" s="1">
        <f ca="1">IFERROR(__xludf.DUMMYFUNCTION("""COMPUTED_VALUE"""),2)</f>
        <v>2</v>
      </c>
      <c r="B286" s="1">
        <f ca="1">IFERROR(__xludf.DUMMYFUNCTION("""COMPUTED_VALUE"""),1)</f>
        <v>1</v>
      </c>
    </row>
    <row r="287" spans="1:2" ht="13" hidden="1">
      <c r="A287" s="1">
        <f ca="1">IFERROR(__xludf.DUMMYFUNCTION("""COMPUTED_VALUE"""),4)</f>
        <v>4</v>
      </c>
      <c r="B287" s="1">
        <f ca="1">IFERROR(__xludf.DUMMYFUNCTION("""COMPUTED_VALUE"""),1)</f>
        <v>1</v>
      </c>
    </row>
    <row r="288" spans="1:2" ht="13" hidden="1">
      <c r="A288" s="1">
        <f ca="1">IFERROR(__xludf.DUMMYFUNCTION("""COMPUTED_VALUE"""),2)</f>
        <v>2</v>
      </c>
      <c r="B288" s="1">
        <f ca="1">IFERROR(__xludf.DUMMYFUNCTION("""COMPUTED_VALUE"""),2)</f>
        <v>2</v>
      </c>
    </row>
    <row r="289" spans="1:2" ht="13" hidden="1">
      <c r="A289" s="1">
        <f ca="1">IFERROR(__xludf.DUMMYFUNCTION("""COMPUTED_VALUE"""),3)</f>
        <v>3</v>
      </c>
      <c r="B289" s="1">
        <f ca="1">IFERROR(__xludf.DUMMYFUNCTION("""COMPUTED_VALUE"""),1)</f>
        <v>1</v>
      </c>
    </row>
    <row r="290" spans="1:2" ht="13" hidden="1">
      <c r="A290" s="1">
        <f ca="1">IFERROR(__xludf.DUMMYFUNCTION("""COMPUTED_VALUE"""),1)</f>
        <v>1</v>
      </c>
      <c r="B290" s="1">
        <f ca="1">IFERROR(__xludf.DUMMYFUNCTION("""COMPUTED_VALUE"""),1)</f>
        <v>1</v>
      </c>
    </row>
    <row r="291" spans="1:2" ht="13" hidden="1">
      <c r="A291" s="1">
        <f ca="1">IFERROR(__xludf.DUMMYFUNCTION("""COMPUTED_VALUE"""),4)</f>
        <v>4</v>
      </c>
      <c r="B291" s="1">
        <f ca="1">IFERROR(__xludf.DUMMYFUNCTION("""COMPUTED_VALUE"""),1)</f>
        <v>1</v>
      </c>
    </row>
    <row r="292" spans="1:2" ht="13" hidden="1">
      <c r="A292" s="1">
        <f ca="1">IFERROR(__xludf.DUMMYFUNCTION("""COMPUTED_VALUE"""),4)</f>
        <v>4</v>
      </c>
      <c r="B292" s="1">
        <f ca="1">IFERROR(__xludf.DUMMYFUNCTION("""COMPUTED_VALUE"""),2)</f>
        <v>2</v>
      </c>
    </row>
    <row r="293" spans="1:2" ht="13" hidden="1">
      <c r="A293" s="1">
        <f ca="1">IFERROR(__xludf.DUMMYFUNCTION("""COMPUTED_VALUE"""),3)</f>
        <v>3</v>
      </c>
      <c r="B293" s="1">
        <f ca="1">IFERROR(__xludf.DUMMYFUNCTION("""COMPUTED_VALUE"""),2)</f>
        <v>2</v>
      </c>
    </row>
    <row r="294" spans="1:2" ht="13" hidden="1">
      <c r="A294" s="1">
        <f ca="1">IFERROR(__xludf.DUMMYFUNCTION("""COMPUTED_VALUE"""),1)</f>
        <v>1</v>
      </c>
      <c r="B294" s="1">
        <f ca="1">IFERROR(__xludf.DUMMYFUNCTION("""COMPUTED_VALUE"""),1)</f>
        <v>1</v>
      </c>
    </row>
    <row r="295" spans="1:2" ht="13" hidden="1">
      <c r="A295" s="1">
        <f ca="1">IFERROR(__xludf.DUMMYFUNCTION("""COMPUTED_VALUE"""),1)</f>
        <v>1</v>
      </c>
      <c r="B295" s="1">
        <f ca="1">IFERROR(__xludf.DUMMYFUNCTION("""COMPUTED_VALUE"""),1)</f>
        <v>1</v>
      </c>
    </row>
    <row r="296" spans="1:2" ht="13" hidden="1">
      <c r="A296" s="1">
        <f ca="1">IFERROR(__xludf.DUMMYFUNCTION("""COMPUTED_VALUE"""),1)</f>
        <v>1</v>
      </c>
      <c r="B296" s="1">
        <f ca="1">IFERROR(__xludf.DUMMYFUNCTION("""COMPUTED_VALUE"""),1)</f>
        <v>1</v>
      </c>
    </row>
    <row r="297" spans="1:2" ht="13" hidden="1">
      <c r="A297" s="1">
        <f ca="1">IFERROR(__xludf.DUMMYFUNCTION("""COMPUTED_VALUE"""),3)</f>
        <v>3</v>
      </c>
      <c r="B297" s="1">
        <f ca="1">IFERROR(__xludf.DUMMYFUNCTION("""COMPUTED_VALUE"""),1)</f>
        <v>1</v>
      </c>
    </row>
    <row r="298" spans="1:2" ht="13" hidden="1">
      <c r="A298" s="1">
        <f ca="1">IFERROR(__xludf.DUMMYFUNCTION("""COMPUTED_VALUE"""),2)</f>
        <v>2</v>
      </c>
      <c r="B298" s="1">
        <f ca="1">IFERROR(__xludf.DUMMYFUNCTION("""COMPUTED_VALUE"""),2)</f>
        <v>2</v>
      </c>
    </row>
    <row r="299" spans="1:2" ht="13" hidden="1">
      <c r="A299" s="1">
        <f ca="1">IFERROR(__xludf.DUMMYFUNCTION("""COMPUTED_VALUE"""),4)</f>
        <v>4</v>
      </c>
      <c r="B299" s="1">
        <f ca="1">IFERROR(__xludf.DUMMYFUNCTION("""COMPUTED_VALUE"""),1)</f>
        <v>1</v>
      </c>
    </row>
    <row r="300" spans="1:2" ht="13" hidden="1">
      <c r="A300" s="1">
        <f ca="1">IFERROR(__xludf.DUMMYFUNCTION("""COMPUTED_VALUE"""),3)</f>
        <v>3</v>
      </c>
      <c r="B300" s="1">
        <f ca="1">IFERROR(__xludf.DUMMYFUNCTION("""COMPUTED_VALUE"""),2)</f>
        <v>2</v>
      </c>
    </row>
    <row r="301" spans="1:2" ht="13" hidden="1">
      <c r="A301" s="1">
        <f ca="1">IFERROR(__xludf.DUMMYFUNCTION("""COMPUTED_VALUE"""),4)</f>
        <v>4</v>
      </c>
      <c r="B301" s="1">
        <f ca="1">IFERROR(__xludf.DUMMYFUNCTION("""COMPUTED_VALUE"""),1)</f>
        <v>1</v>
      </c>
    </row>
    <row r="302" spans="1:2" ht="13" hidden="1">
      <c r="A302" s="1">
        <f ca="1">IFERROR(__xludf.DUMMYFUNCTION("""COMPUTED_VALUE"""),1)</f>
        <v>1</v>
      </c>
      <c r="B302" s="1">
        <f ca="1">IFERROR(__xludf.DUMMYFUNCTION("""COMPUTED_VALUE"""),1)</f>
        <v>1</v>
      </c>
    </row>
    <row r="303" spans="1:2" ht="13" hidden="1">
      <c r="A303" s="1">
        <f ca="1">IFERROR(__xludf.DUMMYFUNCTION("""COMPUTED_VALUE"""),4)</f>
        <v>4</v>
      </c>
      <c r="B303" s="1">
        <f ca="1">IFERROR(__xludf.DUMMYFUNCTION("""COMPUTED_VALUE"""),1)</f>
        <v>1</v>
      </c>
    </row>
    <row r="304" spans="1:2" ht="13" hidden="1">
      <c r="A304" s="1">
        <f ca="1">IFERROR(__xludf.DUMMYFUNCTION("""COMPUTED_VALUE"""),4)</f>
        <v>4</v>
      </c>
      <c r="B304" s="1">
        <f ca="1">IFERROR(__xludf.DUMMYFUNCTION("""COMPUTED_VALUE"""),1)</f>
        <v>1</v>
      </c>
    </row>
    <row r="305" spans="1:2" ht="13" hidden="1">
      <c r="A305" s="1">
        <f ca="1">IFERROR(__xludf.DUMMYFUNCTION("""COMPUTED_VALUE"""),2)</f>
        <v>2</v>
      </c>
      <c r="B305" s="1">
        <f ca="1">IFERROR(__xludf.DUMMYFUNCTION("""COMPUTED_VALUE"""),2)</f>
        <v>2</v>
      </c>
    </row>
    <row r="306" spans="1:2" ht="13" hidden="1">
      <c r="A306" s="1">
        <f ca="1">IFERROR(__xludf.DUMMYFUNCTION("""COMPUTED_VALUE"""),4)</f>
        <v>4</v>
      </c>
      <c r="B306" s="1">
        <f ca="1">IFERROR(__xludf.DUMMYFUNCTION("""COMPUTED_VALUE"""),1)</f>
        <v>1</v>
      </c>
    </row>
    <row r="307" spans="1:2" ht="13" hidden="1">
      <c r="A307" s="1" t="str">
        <f ca="1">IFERROR(__xludf.DUMMYFUNCTION("""COMPUTED_VALUE"""),"")</f>
        <v/>
      </c>
      <c r="B307" s="1">
        <f ca="1">IFERROR(__xludf.DUMMYFUNCTION("""COMPUTED_VALUE"""),1)</f>
        <v>1</v>
      </c>
    </row>
    <row r="308" spans="1:2" ht="13" hidden="1">
      <c r="A308" s="1" t="str">
        <f ca="1">IFERROR(__xludf.DUMMYFUNCTION("""COMPUTED_VALUE"""),"")</f>
        <v/>
      </c>
      <c r="B308" s="1">
        <f ca="1">IFERROR(__xludf.DUMMYFUNCTION("""COMPUTED_VALUE"""),1)</f>
        <v>1</v>
      </c>
    </row>
    <row r="309" spans="1:2" ht="13" hidden="1">
      <c r="A309" s="1">
        <f ca="1">IFERROR(__xludf.DUMMYFUNCTION("""COMPUTED_VALUE"""),1)</f>
        <v>1</v>
      </c>
      <c r="B309" s="1">
        <f ca="1">IFERROR(__xludf.DUMMYFUNCTION("""COMPUTED_VALUE"""),1)</f>
        <v>1</v>
      </c>
    </row>
    <row r="310" spans="1:2" ht="13" hidden="1">
      <c r="A310" s="1">
        <f ca="1">IFERROR(__xludf.DUMMYFUNCTION("""COMPUTED_VALUE"""),4)</f>
        <v>4</v>
      </c>
      <c r="B310" s="1">
        <f ca="1">IFERROR(__xludf.DUMMYFUNCTION("""COMPUTED_VALUE"""),1)</f>
        <v>1</v>
      </c>
    </row>
    <row r="311" spans="1:2" ht="13" hidden="1">
      <c r="A311" s="1">
        <f ca="1">IFERROR(__xludf.DUMMYFUNCTION("""COMPUTED_VALUE"""),4)</f>
        <v>4</v>
      </c>
      <c r="B311" s="1">
        <f ca="1">IFERROR(__xludf.DUMMYFUNCTION("""COMPUTED_VALUE"""),1)</f>
        <v>1</v>
      </c>
    </row>
    <row r="312" spans="1:2" ht="13" hidden="1">
      <c r="A312" s="1">
        <f ca="1">IFERROR(__xludf.DUMMYFUNCTION("""COMPUTED_VALUE"""),3)</f>
        <v>3</v>
      </c>
      <c r="B312" s="1">
        <f ca="1">IFERROR(__xludf.DUMMYFUNCTION("""COMPUTED_VALUE"""),1)</f>
        <v>1</v>
      </c>
    </row>
    <row r="313" spans="1:2" ht="13" hidden="1">
      <c r="A313" s="1" t="str">
        <f ca="1">IFERROR(__xludf.DUMMYFUNCTION("""COMPUTED_VALUE"""),"")</f>
        <v/>
      </c>
      <c r="B313" s="1">
        <f ca="1">IFERROR(__xludf.DUMMYFUNCTION("""COMPUTED_VALUE"""),1)</f>
        <v>1</v>
      </c>
    </row>
    <row r="314" spans="1:2" ht="13" hidden="1">
      <c r="A314" s="1">
        <f ca="1">IFERROR(__xludf.DUMMYFUNCTION("""COMPUTED_VALUE"""),2)</f>
        <v>2</v>
      </c>
      <c r="B314" s="1">
        <f ca="1">IFERROR(__xludf.DUMMYFUNCTION("""COMPUTED_VALUE"""),1)</f>
        <v>1</v>
      </c>
    </row>
    <row r="315" spans="1:2" ht="13" hidden="1">
      <c r="A315" s="1">
        <f ca="1">IFERROR(__xludf.DUMMYFUNCTION("""COMPUTED_VALUE"""),2)</f>
        <v>2</v>
      </c>
      <c r="B315" s="1">
        <f ca="1">IFERROR(__xludf.DUMMYFUNCTION("""COMPUTED_VALUE"""),2)</f>
        <v>2</v>
      </c>
    </row>
    <row r="316" spans="1:2" ht="13" hidden="1">
      <c r="A316" s="1">
        <f ca="1">IFERROR(__xludf.DUMMYFUNCTION("""COMPUTED_VALUE"""),3)</f>
        <v>3</v>
      </c>
      <c r="B316" s="1">
        <f ca="1">IFERROR(__xludf.DUMMYFUNCTION("""COMPUTED_VALUE"""),1)</f>
        <v>1</v>
      </c>
    </row>
    <row r="317" spans="1:2" ht="13" hidden="1">
      <c r="A317" s="1">
        <f ca="1">IFERROR(__xludf.DUMMYFUNCTION("""COMPUTED_VALUE"""),4)</f>
        <v>4</v>
      </c>
      <c r="B317" s="1">
        <f ca="1">IFERROR(__xludf.DUMMYFUNCTION("""COMPUTED_VALUE"""),1)</f>
        <v>1</v>
      </c>
    </row>
    <row r="318" spans="1:2" ht="13" hidden="1">
      <c r="A318" s="1">
        <f ca="1">IFERROR(__xludf.DUMMYFUNCTION("""COMPUTED_VALUE"""),2)</f>
        <v>2</v>
      </c>
      <c r="B318" s="1">
        <f ca="1">IFERROR(__xludf.DUMMYFUNCTION("""COMPUTED_VALUE"""),1)</f>
        <v>1</v>
      </c>
    </row>
    <row r="319" spans="1:2" ht="13" hidden="1">
      <c r="A319" s="1">
        <f ca="1">IFERROR(__xludf.DUMMYFUNCTION("""COMPUTED_VALUE"""),3)</f>
        <v>3</v>
      </c>
      <c r="B319" s="1">
        <f ca="1">IFERROR(__xludf.DUMMYFUNCTION("""COMPUTED_VALUE"""),1)</f>
        <v>1</v>
      </c>
    </row>
    <row r="320" spans="1:2" ht="13" hidden="1">
      <c r="A320" s="1">
        <f ca="1">IFERROR(__xludf.DUMMYFUNCTION("""COMPUTED_VALUE"""),3)</f>
        <v>3</v>
      </c>
      <c r="B320" s="1">
        <f ca="1">IFERROR(__xludf.DUMMYFUNCTION("""COMPUTED_VALUE"""),2)</f>
        <v>2</v>
      </c>
    </row>
    <row r="321" spans="1:11" ht="13" hidden="1">
      <c r="A321" s="1">
        <f ca="1">IFERROR(__xludf.DUMMYFUNCTION("""COMPUTED_VALUE"""),1)</f>
        <v>1</v>
      </c>
      <c r="B321" s="1">
        <f ca="1">IFERROR(__xludf.DUMMYFUNCTION("""COMPUTED_VALUE"""),1)</f>
        <v>1</v>
      </c>
    </row>
    <row r="322" spans="1:11" ht="13" hidden="1">
      <c r="A322" s="1">
        <f ca="1">IFERROR(__xludf.DUMMYFUNCTION("""COMPUTED_VALUE"""),2)</f>
        <v>2</v>
      </c>
      <c r="B322" s="1">
        <f ca="1">IFERROR(__xludf.DUMMYFUNCTION("""COMPUTED_VALUE"""),1)</f>
        <v>1</v>
      </c>
    </row>
    <row r="323" spans="1:11" ht="13" hidden="1">
      <c r="A323" s="1" t="str">
        <f ca="1">IFERROR(__xludf.DUMMYFUNCTION("""COMPUTED_VALUE"""),"")</f>
        <v/>
      </c>
      <c r="B323" s="1">
        <f ca="1">IFERROR(__xludf.DUMMYFUNCTION("""COMPUTED_VALUE"""),2)</f>
        <v>2</v>
      </c>
    </row>
    <row r="324" spans="1:11" ht="13" hidden="1">
      <c r="A324" s="1">
        <f ca="1">IFERROR(__xludf.DUMMYFUNCTION("""COMPUTED_VALUE"""),2)</f>
        <v>2</v>
      </c>
      <c r="B324" s="1">
        <f ca="1">IFERROR(__xludf.DUMMYFUNCTION("""COMPUTED_VALUE"""),2)</f>
        <v>2</v>
      </c>
    </row>
    <row r="325" spans="1:11" ht="13" hidden="1">
      <c r="A325" s="1" t="str">
        <f ca="1">IFERROR(__xludf.DUMMYFUNCTION("""COMPUTED_VALUE"""),"")</f>
        <v/>
      </c>
      <c r="B325" s="1">
        <f ca="1">IFERROR(__xludf.DUMMYFUNCTION("""COMPUTED_VALUE"""),1)</f>
        <v>1</v>
      </c>
    </row>
    <row r="326" spans="1:11" ht="13" hidden="1">
      <c r="A326" s="1">
        <f ca="1">IFERROR(__xludf.DUMMYFUNCTION("""COMPUTED_VALUE"""),1)</f>
        <v>1</v>
      </c>
      <c r="B326" s="1">
        <f ca="1">IFERROR(__xludf.DUMMYFUNCTION("""COMPUTED_VALUE"""),2)</f>
        <v>2</v>
      </c>
    </row>
    <row r="327" spans="1:11" ht="13">
      <c r="A327" s="1">
        <f ca="1">IFERROR(__xludf.DUMMYFUNCTION("""COMPUTED_VALUE"""),4)</f>
        <v>4</v>
      </c>
      <c r="B327" s="1">
        <f ca="1">IFERROR(__xludf.DUMMYFUNCTION("""COMPUTED_VALUE"""),2)</f>
        <v>2</v>
      </c>
    </row>
    <row r="328" spans="1:11" ht="13">
      <c r="A328" s="1">
        <f t="shared" ref="A328:B328" ca="1" si="0">COUNT(A4:A327)</f>
        <v>300</v>
      </c>
      <c r="B328" s="1">
        <f t="shared" ca="1" si="0"/>
        <v>323</v>
      </c>
    </row>
    <row r="330" spans="1:11" ht="13">
      <c r="A330" s="14"/>
      <c r="B330" s="15" t="s">
        <v>57</v>
      </c>
      <c r="C330" s="15" t="s">
        <v>136</v>
      </c>
      <c r="D330" s="15" t="s">
        <v>59</v>
      </c>
      <c r="E330" s="15" t="s">
        <v>243</v>
      </c>
      <c r="J330" s="14"/>
      <c r="K330" s="14"/>
    </row>
    <row r="331" spans="1:11" ht="15">
      <c r="A331" s="7" t="s">
        <v>55</v>
      </c>
      <c r="B331" s="10">
        <f ca="1">COUNTIFS(A4:A327,"1",B4:B327,"1")</f>
        <v>32</v>
      </c>
      <c r="C331" s="10">
        <f ca="1">COUNTIFS(A4:A327,"2",B4:B327,"1")</f>
        <v>52</v>
      </c>
      <c r="D331" s="10">
        <f ca="1">COUNTIFS(A4:A327,"3",B4:B327,"1")</f>
        <v>53</v>
      </c>
      <c r="E331" s="10">
        <f ca="1">COUNTIFS(A4:A327,"4",B4:B327,"1")</f>
        <v>59</v>
      </c>
      <c r="F331" s="1">
        <f t="shared" ref="F331:F332" ca="1" si="1">SUM(B331:E331)</f>
        <v>196</v>
      </c>
      <c r="K331" s="10"/>
    </row>
    <row r="332" spans="1:11" ht="15">
      <c r="A332" s="7" t="s">
        <v>128</v>
      </c>
      <c r="B332" s="10">
        <f ca="1">COUNTIFS(A4:A327,"1",B4:B327,"2")</f>
        <v>23</v>
      </c>
      <c r="C332" s="10">
        <f ca="1">COUNTIFS(A4:A327,"2",B4:B327,"2")</f>
        <v>42</v>
      </c>
      <c r="D332" s="10">
        <f ca="1">COUNTIFS(A4:A327,"3",B4:B327,"2")</f>
        <v>21</v>
      </c>
      <c r="E332" s="10">
        <f ca="1">COUNTIFS(A4:A327,"4",B4:B327,"2")</f>
        <v>17</v>
      </c>
      <c r="F332" s="1">
        <f t="shared" ca="1" si="1"/>
        <v>103</v>
      </c>
      <c r="K332" s="10"/>
    </row>
    <row r="333" spans="1:11" ht="15">
      <c r="B333" s="10"/>
      <c r="C333" s="10"/>
      <c r="D333" s="10"/>
      <c r="E333" s="10"/>
      <c r="K333" s="10"/>
    </row>
    <row r="334" spans="1:11" ht="15">
      <c r="B334" s="10"/>
      <c r="C334" s="10"/>
      <c r="D334" s="10"/>
      <c r="E334" s="10"/>
      <c r="K334" s="10"/>
    </row>
    <row r="335" spans="1:11" ht="15">
      <c r="B335" s="10"/>
      <c r="C335" s="10"/>
      <c r="D335" s="10"/>
      <c r="E335" s="10"/>
      <c r="K335" s="10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FF00"/>
    <outlinePr summaryBelow="0" summaryRight="0"/>
  </sheetPr>
  <dimension ref="A1:K335"/>
  <sheetViews>
    <sheetView workbookViewId="0"/>
  </sheetViews>
  <sheetFormatPr baseColWidth="10" defaultColWidth="14.5" defaultRowHeight="15.75" customHeight="1"/>
  <sheetData>
    <row r="1" spans="1:2" ht="14">
      <c r="A1" s="9" t="s">
        <v>335</v>
      </c>
    </row>
    <row r="2" spans="1:2" ht="15">
      <c r="A2" s="10"/>
    </row>
    <row r="3" spans="1:2" ht="13">
      <c r="A3" s="7" t="s">
        <v>197</v>
      </c>
    </row>
    <row r="4" spans="1:2" ht="15">
      <c r="A4" s="10">
        <f ca="1">IFERROR(__xludf.DUMMYFUNCTION("query('Converted Data'!BG4:BG327,""select*"")"),3)</f>
        <v>3</v>
      </c>
      <c r="B4" s="10">
        <f ca="1">IFERROR(__xludf.DUMMYFUNCTION("query('Converted Data'!BN4:BN327,""select*"")"),2)</f>
        <v>2</v>
      </c>
    </row>
    <row r="5" spans="1:2" ht="13">
      <c r="A5" s="1">
        <f ca="1">IFERROR(__xludf.DUMMYFUNCTION("""COMPUTED_VALUE"""),1)</f>
        <v>1</v>
      </c>
      <c r="B5" s="1">
        <f ca="1">IFERROR(__xludf.DUMMYFUNCTION("""COMPUTED_VALUE"""),3)</f>
        <v>3</v>
      </c>
    </row>
    <row r="6" spans="1:2" ht="13">
      <c r="A6" s="1" t="str">
        <f ca="1">IFERROR(__xludf.DUMMYFUNCTION("""COMPUTED_VALUE"""),"")</f>
        <v/>
      </c>
      <c r="B6" s="1">
        <f ca="1">IFERROR(__xludf.DUMMYFUNCTION("""COMPUTED_VALUE"""),2)</f>
        <v>2</v>
      </c>
    </row>
    <row r="7" spans="1:2" ht="13">
      <c r="A7" s="1">
        <f ca="1">IFERROR(__xludf.DUMMYFUNCTION("""COMPUTED_VALUE"""),3)</f>
        <v>3</v>
      </c>
      <c r="B7" s="1">
        <f ca="1">IFERROR(__xludf.DUMMYFUNCTION("""COMPUTED_VALUE"""),5)</f>
        <v>5</v>
      </c>
    </row>
    <row r="8" spans="1:2" ht="13">
      <c r="A8" s="1">
        <f ca="1">IFERROR(__xludf.DUMMYFUNCTION("""COMPUTED_VALUE"""),2)</f>
        <v>2</v>
      </c>
      <c r="B8" s="1">
        <f ca="1">IFERROR(__xludf.DUMMYFUNCTION("""COMPUTED_VALUE"""),2)</f>
        <v>2</v>
      </c>
    </row>
    <row r="9" spans="1:2" ht="13">
      <c r="A9" s="1">
        <f ca="1">IFERROR(__xludf.DUMMYFUNCTION("""COMPUTED_VALUE"""),3)</f>
        <v>3</v>
      </c>
      <c r="B9" s="1">
        <f ca="1">IFERROR(__xludf.DUMMYFUNCTION("""COMPUTED_VALUE"""),3)</f>
        <v>3</v>
      </c>
    </row>
    <row r="10" spans="1:2" ht="13" hidden="1">
      <c r="A10" s="1" t="str">
        <f ca="1">IFERROR(__xludf.DUMMYFUNCTION("""COMPUTED_VALUE"""),"")</f>
        <v/>
      </c>
      <c r="B10" s="1">
        <f ca="1">IFERROR(__xludf.DUMMYFUNCTION("""COMPUTED_VALUE"""),3)</f>
        <v>3</v>
      </c>
    </row>
    <row r="11" spans="1:2" ht="13" hidden="1">
      <c r="A11" s="1">
        <f ca="1">IFERROR(__xludf.DUMMYFUNCTION("""COMPUTED_VALUE"""),4)</f>
        <v>4</v>
      </c>
      <c r="B11" s="1">
        <f ca="1">IFERROR(__xludf.DUMMYFUNCTION("""COMPUTED_VALUE"""),1)</f>
        <v>1</v>
      </c>
    </row>
    <row r="12" spans="1:2" ht="13" hidden="1">
      <c r="A12" s="1">
        <f ca="1">IFERROR(__xludf.DUMMYFUNCTION("""COMPUTED_VALUE"""),4)</f>
        <v>4</v>
      </c>
      <c r="B12" s="1">
        <f ca="1">IFERROR(__xludf.DUMMYFUNCTION("""COMPUTED_VALUE"""),2)</f>
        <v>2</v>
      </c>
    </row>
    <row r="13" spans="1:2" ht="13" hidden="1">
      <c r="A13" s="1">
        <f ca="1">IFERROR(__xludf.DUMMYFUNCTION("""COMPUTED_VALUE"""),2)</f>
        <v>2</v>
      </c>
      <c r="B13" s="1">
        <f ca="1">IFERROR(__xludf.DUMMYFUNCTION("""COMPUTED_VALUE"""),1)</f>
        <v>1</v>
      </c>
    </row>
    <row r="14" spans="1:2" ht="13" hidden="1">
      <c r="A14" s="1" t="str">
        <f ca="1">IFERROR(__xludf.DUMMYFUNCTION("""COMPUTED_VALUE"""),"")</f>
        <v/>
      </c>
      <c r="B14" s="1">
        <f ca="1">IFERROR(__xludf.DUMMYFUNCTION("""COMPUTED_VALUE"""),3)</f>
        <v>3</v>
      </c>
    </row>
    <row r="15" spans="1:2" ht="13" hidden="1">
      <c r="A15" s="1">
        <f ca="1">IFERROR(__xludf.DUMMYFUNCTION("""COMPUTED_VALUE"""),2)</f>
        <v>2</v>
      </c>
      <c r="B15" s="1">
        <f ca="1">IFERROR(__xludf.DUMMYFUNCTION("""COMPUTED_VALUE"""),2)</f>
        <v>2</v>
      </c>
    </row>
    <row r="16" spans="1:2" ht="13" hidden="1">
      <c r="A16" s="1">
        <f ca="1">IFERROR(__xludf.DUMMYFUNCTION("""COMPUTED_VALUE"""),3)</f>
        <v>3</v>
      </c>
      <c r="B16" s="1">
        <f ca="1">IFERROR(__xludf.DUMMYFUNCTION("""COMPUTED_VALUE"""),2)</f>
        <v>2</v>
      </c>
    </row>
    <row r="17" spans="1:2" ht="13" hidden="1">
      <c r="A17" s="1">
        <f ca="1">IFERROR(__xludf.DUMMYFUNCTION("""COMPUTED_VALUE"""),3)</f>
        <v>3</v>
      </c>
      <c r="B17" s="1">
        <f ca="1">IFERROR(__xludf.DUMMYFUNCTION("""COMPUTED_VALUE"""),4)</f>
        <v>4</v>
      </c>
    </row>
    <row r="18" spans="1:2" ht="13" hidden="1">
      <c r="A18" s="1">
        <f ca="1">IFERROR(__xludf.DUMMYFUNCTION("""COMPUTED_VALUE"""),2)</f>
        <v>2</v>
      </c>
      <c r="B18" s="1">
        <f ca="1">IFERROR(__xludf.DUMMYFUNCTION("""COMPUTED_VALUE"""),1)</f>
        <v>1</v>
      </c>
    </row>
    <row r="19" spans="1:2" ht="13" hidden="1">
      <c r="A19" s="1">
        <f ca="1">IFERROR(__xludf.DUMMYFUNCTION("""COMPUTED_VALUE"""),2)</f>
        <v>2</v>
      </c>
      <c r="B19" s="1">
        <f ca="1">IFERROR(__xludf.DUMMYFUNCTION("""COMPUTED_VALUE"""),2)</f>
        <v>2</v>
      </c>
    </row>
    <row r="20" spans="1:2" ht="13" hidden="1">
      <c r="A20" s="1">
        <f ca="1">IFERROR(__xludf.DUMMYFUNCTION("""COMPUTED_VALUE"""),4)</f>
        <v>4</v>
      </c>
      <c r="B20" s="1">
        <f ca="1">IFERROR(__xludf.DUMMYFUNCTION("""COMPUTED_VALUE"""),4)</f>
        <v>4</v>
      </c>
    </row>
    <row r="21" spans="1:2" ht="13" hidden="1">
      <c r="A21" s="1">
        <f ca="1">IFERROR(__xludf.DUMMYFUNCTION("""COMPUTED_VALUE"""),2)</f>
        <v>2</v>
      </c>
      <c r="B21" s="1">
        <f ca="1">IFERROR(__xludf.DUMMYFUNCTION("""COMPUTED_VALUE"""),2)</f>
        <v>2</v>
      </c>
    </row>
    <row r="22" spans="1:2" ht="13" hidden="1">
      <c r="A22" s="1">
        <f ca="1">IFERROR(__xludf.DUMMYFUNCTION("""COMPUTED_VALUE"""),1)</f>
        <v>1</v>
      </c>
      <c r="B22" s="1">
        <f ca="1">IFERROR(__xludf.DUMMYFUNCTION("""COMPUTED_VALUE"""),3)</f>
        <v>3</v>
      </c>
    </row>
    <row r="23" spans="1:2" ht="13" hidden="1">
      <c r="A23" s="1">
        <f ca="1">IFERROR(__xludf.DUMMYFUNCTION("""COMPUTED_VALUE"""),2)</f>
        <v>2</v>
      </c>
      <c r="B23" s="1">
        <f ca="1">IFERROR(__xludf.DUMMYFUNCTION("""COMPUTED_VALUE"""),2)</f>
        <v>2</v>
      </c>
    </row>
    <row r="24" spans="1:2" ht="13" hidden="1">
      <c r="A24" s="1" t="str">
        <f ca="1">IFERROR(__xludf.DUMMYFUNCTION("""COMPUTED_VALUE"""),"")</f>
        <v/>
      </c>
      <c r="B24" s="1">
        <f ca="1">IFERROR(__xludf.DUMMYFUNCTION("""COMPUTED_VALUE"""),2)</f>
        <v>2</v>
      </c>
    </row>
    <row r="25" spans="1:2" ht="13" hidden="1">
      <c r="A25" s="1">
        <f ca="1">IFERROR(__xludf.DUMMYFUNCTION("""COMPUTED_VALUE"""),2)</f>
        <v>2</v>
      </c>
      <c r="B25" s="1">
        <f ca="1">IFERROR(__xludf.DUMMYFUNCTION("""COMPUTED_VALUE"""),2)</f>
        <v>2</v>
      </c>
    </row>
    <row r="26" spans="1:2" ht="13" hidden="1">
      <c r="A26" s="1">
        <f ca="1">IFERROR(__xludf.DUMMYFUNCTION("""COMPUTED_VALUE"""),1)</f>
        <v>1</v>
      </c>
      <c r="B26" s="1">
        <f ca="1">IFERROR(__xludf.DUMMYFUNCTION("""COMPUTED_VALUE"""),2)</f>
        <v>2</v>
      </c>
    </row>
    <row r="27" spans="1:2" ht="13" hidden="1">
      <c r="A27" s="1" t="str">
        <f ca="1">IFERROR(__xludf.DUMMYFUNCTION("""COMPUTED_VALUE"""),"")</f>
        <v/>
      </c>
      <c r="B27" s="1">
        <f ca="1">IFERROR(__xludf.DUMMYFUNCTION("""COMPUTED_VALUE"""),1)</f>
        <v>1</v>
      </c>
    </row>
    <row r="28" spans="1:2" ht="13" hidden="1">
      <c r="A28" s="1">
        <f ca="1">IFERROR(__xludf.DUMMYFUNCTION("""COMPUTED_VALUE"""),1)</f>
        <v>1</v>
      </c>
      <c r="B28" s="1">
        <f ca="1">IFERROR(__xludf.DUMMYFUNCTION("""COMPUTED_VALUE"""),3)</f>
        <v>3</v>
      </c>
    </row>
    <row r="29" spans="1:2" ht="13" hidden="1">
      <c r="A29" s="1">
        <f ca="1">IFERROR(__xludf.DUMMYFUNCTION("""COMPUTED_VALUE"""),3)</f>
        <v>3</v>
      </c>
      <c r="B29" s="1">
        <f ca="1">IFERROR(__xludf.DUMMYFUNCTION("""COMPUTED_VALUE"""),3)</f>
        <v>3</v>
      </c>
    </row>
    <row r="30" spans="1:2" ht="13" hidden="1">
      <c r="A30" s="1">
        <f ca="1">IFERROR(__xludf.DUMMYFUNCTION("""COMPUTED_VALUE"""),3)</f>
        <v>3</v>
      </c>
      <c r="B30" s="1">
        <f ca="1">IFERROR(__xludf.DUMMYFUNCTION("""COMPUTED_VALUE"""),3)</f>
        <v>3</v>
      </c>
    </row>
    <row r="31" spans="1:2" ht="13" hidden="1">
      <c r="A31" s="1">
        <f ca="1">IFERROR(__xludf.DUMMYFUNCTION("""COMPUTED_VALUE"""),1)</f>
        <v>1</v>
      </c>
      <c r="B31" s="1">
        <f ca="1">IFERROR(__xludf.DUMMYFUNCTION("""COMPUTED_VALUE"""),4)</f>
        <v>4</v>
      </c>
    </row>
    <row r="32" spans="1:2" ht="13" hidden="1">
      <c r="A32" s="1">
        <f ca="1">IFERROR(__xludf.DUMMYFUNCTION("""COMPUTED_VALUE"""),2)</f>
        <v>2</v>
      </c>
      <c r="B32" s="1">
        <f ca="1">IFERROR(__xludf.DUMMYFUNCTION("""COMPUTED_VALUE"""),3)</f>
        <v>3</v>
      </c>
    </row>
    <row r="33" spans="1:2" ht="13" hidden="1">
      <c r="A33" s="1">
        <f ca="1">IFERROR(__xludf.DUMMYFUNCTION("""COMPUTED_VALUE"""),1)</f>
        <v>1</v>
      </c>
      <c r="B33" s="1">
        <f ca="1">IFERROR(__xludf.DUMMYFUNCTION("""COMPUTED_VALUE"""),2)</f>
        <v>2</v>
      </c>
    </row>
    <row r="34" spans="1:2" ht="13" hidden="1">
      <c r="A34" s="1">
        <f ca="1">IFERROR(__xludf.DUMMYFUNCTION("""COMPUTED_VALUE"""),3)</f>
        <v>3</v>
      </c>
      <c r="B34" s="1">
        <f ca="1">IFERROR(__xludf.DUMMYFUNCTION("""COMPUTED_VALUE"""),2)</f>
        <v>2</v>
      </c>
    </row>
    <row r="35" spans="1:2" ht="13" hidden="1">
      <c r="A35" s="1">
        <f ca="1">IFERROR(__xludf.DUMMYFUNCTION("""COMPUTED_VALUE"""),4)</f>
        <v>4</v>
      </c>
      <c r="B35" s="1">
        <f ca="1">IFERROR(__xludf.DUMMYFUNCTION("""COMPUTED_VALUE"""),2)</f>
        <v>2</v>
      </c>
    </row>
    <row r="36" spans="1:2" ht="13" hidden="1">
      <c r="A36" s="1">
        <f ca="1">IFERROR(__xludf.DUMMYFUNCTION("""COMPUTED_VALUE"""),1)</f>
        <v>1</v>
      </c>
      <c r="B36" s="1">
        <f ca="1">IFERROR(__xludf.DUMMYFUNCTION("""COMPUTED_VALUE"""),2)</f>
        <v>2</v>
      </c>
    </row>
    <row r="37" spans="1:2" ht="13" hidden="1">
      <c r="A37" s="1">
        <f ca="1">IFERROR(__xludf.DUMMYFUNCTION("""COMPUTED_VALUE"""),2)</f>
        <v>2</v>
      </c>
      <c r="B37" s="1">
        <f ca="1">IFERROR(__xludf.DUMMYFUNCTION("""COMPUTED_VALUE"""),2)</f>
        <v>2</v>
      </c>
    </row>
    <row r="38" spans="1:2" ht="13" hidden="1">
      <c r="A38" s="1">
        <f ca="1">IFERROR(__xludf.DUMMYFUNCTION("""COMPUTED_VALUE"""),4)</f>
        <v>4</v>
      </c>
      <c r="B38" s="1">
        <f ca="1">IFERROR(__xludf.DUMMYFUNCTION("""COMPUTED_VALUE"""),2)</f>
        <v>2</v>
      </c>
    </row>
    <row r="39" spans="1:2" ht="13" hidden="1">
      <c r="A39" s="1">
        <f ca="1">IFERROR(__xludf.DUMMYFUNCTION("""COMPUTED_VALUE"""),3)</f>
        <v>3</v>
      </c>
      <c r="B39" s="1">
        <f ca="1">IFERROR(__xludf.DUMMYFUNCTION("""COMPUTED_VALUE"""),2)</f>
        <v>2</v>
      </c>
    </row>
    <row r="40" spans="1:2" ht="13" hidden="1">
      <c r="A40" s="1" t="str">
        <f ca="1">IFERROR(__xludf.DUMMYFUNCTION("""COMPUTED_VALUE"""),"")</f>
        <v/>
      </c>
      <c r="B40" s="1">
        <f ca="1">IFERROR(__xludf.DUMMYFUNCTION("""COMPUTED_VALUE"""),2)</f>
        <v>2</v>
      </c>
    </row>
    <row r="41" spans="1:2" ht="13" hidden="1">
      <c r="A41" s="1">
        <f ca="1">IFERROR(__xludf.DUMMYFUNCTION("""COMPUTED_VALUE"""),1)</f>
        <v>1</v>
      </c>
      <c r="B41" s="1">
        <f ca="1">IFERROR(__xludf.DUMMYFUNCTION("""COMPUTED_VALUE"""),3)</f>
        <v>3</v>
      </c>
    </row>
    <row r="42" spans="1:2" ht="13" hidden="1">
      <c r="A42" s="1">
        <f ca="1">IFERROR(__xludf.DUMMYFUNCTION("""COMPUTED_VALUE"""),2)</f>
        <v>2</v>
      </c>
      <c r="B42" s="1">
        <f ca="1">IFERROR(__xludf.DUMMYFUNCTION("""COMPUTED_VALUE"""),2)</f>
        <v>2</v>
      </c>
    </row>
    <row r="43" spans="1:2" ht="13" hidden="1">
      <c r="A43" s="1">
        <f ca="1">IFERROR(__xludf.DUMMYFUNCTION("""COMPUTED_VALUE"""),1)</f>
        <v>1</v>
      </c>
      <c r="B43" s="1">
        <f ca="1">IFERROR(__xludf.DUMMYFUNCTION("""COMPUTED_VALUE"""),4)</f>
        <v>4</v>
      </c>
    </row>
    <row r="44" spans="1:2" ht="13" hidden="1">
      <c r="A44" s="1">
        <f ca="1">IFERROR(__xludf.DUMMYFUNCTION("""COMPUTED_VALUE"""),4)</f>
        <v>4</v>
      </c>
      <c r="B44" s="1">
        <f ca="1">IFERROR(__xludf.DUMMYFUNCTION("""COMPUTED_VALUE"""),2)</f>
        <v>2</v>
      </c>
    </row>
    <row r="45" spans="1:2" ht="13" hidden="1">
      <c r="A45" s="1">
        <f ca="1">IFERROR(__xludf.DUMMYFUNCTION("""COMPUTED_VALUE"""),4)</f>
        <v>4</v>
      </c>
      <c r="B45" s="1">
        <f ca="1">IFERROR(__xludf.DUMMYFUNCTION("""COMPUTED_VALUE"""),2)</f>
        <v>2</v>
      </c>
    </row>
    <row r="46" spans="1:2" ht="13" hidden="1">
      <c r="A46" s="1">
        <f ca="1">IFERROR(__xludf.DUMMYFUNCTION("""COMPUTED_VALUE"""),2)</f>
        <v>2</v>
      </c>
      <c r="B46" s="1">
        <f ca="1">IFERROR(__xludf.DUMMYFUNCTION("""COMPUTED_VALUE"""),2)</f>
        <v>2</v>
      </c>
    </row>
    <row r="47" spans="1:2" ht="13" hidden="1">
      <c r="A47" s="1">
        <f ca="1">IFERROR(__xludf.DUMMYFUNCTION("""COMPUTED_VALUE"""),4)</f>
        <v>4</v>
      </c>
      <c r="B47" s="1">
        <f ca="1">IFERROR(__xludf.DUMMYFUNCTION("""COMPUTED_VALUE"""),3)</f>
        <v>3</v>
      </c>
    </row>
    <row r="48" spans="1:2" ht="13" hidden="1">
      <c r="A48" s="1">
        <f ca="1">IFERROR(__xludf.DUMMYFUNCTION("""COMPUTED_VALUE"""),2)</f>
        <v>2</v>
      </c>
      <c r="B48" s="1">
        <f ca="1">IFERROR(__xludf.DUMMYFUNCTION("""COMPUTED_VALUE"""),3)</f>
        <v>3</v>
      </c>
    </row>
    <row r="49" spans="1:2" ht="13" hidden="1">
      <c r="A49" s="1">
        <f ca="1">IFERROR(__xludf.DUMMYFUNCTION("""COMPUTED_VALUE"""),4)</f>
        <v>4</v>
      </c>
      <c r="B49" s="1">
        <f ca="1">IFERROR(__xludf.DUMMYFUNCTION("""COMPUTED_VALUE"""),1)</f>
        <v>1</v>
      </c>
    </row>
    <row r="50" spans="1:2" ht="13" hidden="1">
      <c r="A50" s="1">
        <f ca="1">IFERROR(__xludf.DUMMYFUNCTION("""COMPUTED_VALUE"""),2)</f>
        <v>2</v>
      </c>
      <c r="B50" s="1">
        <f ca="1">IFERROR(__xludf.DUMMYFUNCTION("""COMPUTED_VALUE"""),1)</f>
        <v>1</v>
      </c>
    </row>
    <row r="51" spans="1:2" ht="13" hidden="1">
      <c r="A51" s="1">
        <f ca="1">IFERROR(__xludf.DUMMYFUNCTION("""COMPUTED_VALUE"""),1)</f>
        <v>1</v>
      </c>
      <c r="B51" s="1">
        <f ca="1">IFERROR(__xludf.DUMMYFUNCTION("""COMPUTED_VALUE"""),2)</f>
        <v>2</v>
      </c>
    </row>
    <row r="52" spans="1:2" ht="13" hidden="1">
      <c r="A52" s="1">
        <f ca="1">IFERROR(__xludf.DUMMYFUNCTION("""COMPUTED_VALUE"""),3)</f>
        <v>3</v>
      </c>
      <c r="B52" s="1">
        <f ca="1">IFERROR(__xludf.DUMMYFUNCTION("""COMPUTED_VALUE"""),3)</f>
        <v>3</v>
      </c>
    </row>
    <row r="53" spans="1:2" ht="13" hidden="1">
      <c r="A53" s="1">
        <f ca="1">IFERROR(__xludf.DUMMYFUNCTION("""COMPUTED_VALUE"""),2)</f>
        <v>2</v>
      </c>
      <c r="B53" s="1">
        <f ca="1">IFERROR(__xludf.DUMMYFUNCTION("""COMPUTED_VALUE"""),1)</f>
        <v>1</v>
      </c>
    </row>
    <row r="54" spans="1:2" ht="13" hidden="1">
      <c r="A54" s="1">
        <f ca="1">IFERROR(__xludf.DUMMYFUNCTION("""COMPUTED_VALUE"""),3)</f>
        <v>3</v>
      </c>
      <c r="B54" s="1">
        <f ca="1">IFERROR(__xludf.DUMMYFUNCTION("""COMPUTED_VALUE"""),2)</f>
        <v>2</v>
      </c>
    </row>
    <row r="55" spans="1:2" ht="13" hidden="1">
      <c r="A55" s="1">
        <f ca="1">IFERROR(__xludf.DUMMYFUNCTION("""COMPUTED_VALUE"""),1)</f>
        <v>1</v>
      </c>
      <c r="B55" s="1">
        <f ca="1">IFERROR(__xludf.DUMMYFUNCTION("""COMPUTED_VALUE"""),2)</f>
        <v>2</v>
      </c>
    </row>
    <row r="56" spans="1:2" ht="13" hidden="1">
      <c r="A56" s="1">
        <f ca="1">IFERROR(__xludf.DUMMYFUNCTION("""COMPUTED_VALUE"""),3)</f>
        <v>3</v>
      </c>
      <c r="B56" s="1">
        <f ca="1">IFERROR(__xludf.DUMMYFUNCTION("""COMPUTED_VALUE"""),2)</f>
        <v>2</v>
      </c>
    </row>
    <row r="57" spans="1:2" ht="13" hidden="1">
      <c r="A57" s="1">
        <f ca="1">IFERROR(__xludf.DUMMYFUNCTION("""COMPUTED_VALUE"""),2)</f>
        <v>2</v>
      </c>
      <c r="B57" s="1">
        <f ca="1">IFERROR(__xludf.DUMMYFUNCTION("""COMPUTED_VALUE"""),2)</f>
        <v>2</v>
      </c>
    </row>
    <row r="58" spans="1:2" ht="13" hidden="1">
      <c r="A58" s="1">
        <f ca="1">IFERROR(__xludf.DUMMYFUNCTION("""COMPUTED_VALUE"""),3)</f>
        <v>3</v>
      </c>
      <c r="B58" s="1">
        <f ca="1">IFERROR(__xludf.DUMMYFUNCTION("""COMPUTED_VALUE"""),1)</f>
        <v>1</v>
      </c>
    </row>
    <row r="59" spans="1:2" ht="13" hidden="1">
      <c r="A59" s="1">
        <f ca="1">IFERROR(__xludf.DUMMYFUNCTION("""COMPUTED_VALUE"""),1)</f>
        <v>1</v>
      </c>
      <c r="B59" s="1">
        <f ca="1">IFERROR(__xludf.DUMMYFUNCTION("""COMPUTED_VALUE"""),2)</f>
        <v>2</v>
      </c>
    </row>
    <row r="60" spans="1:2" ht="13" hidden="1">
      <c r="A60" s="1">
        <f ca="1">IFERROR(__xludf.DUMMYFUNCTION("""COMPUTED_VALUE"""),1)</f>
        <v>1</v>
      </c>
      <c r="B60" s="1">
        <f ca="1">IFERROR(__xludf.DUMMYFUNCTION("""COMPUTED_VALUE"""),1)</f>
        <v>1</v>
      </c>
    </row>
    <row r="61" spans="1:2" ht="13" hidden="1">
      <c r="A61" s="1">
        <f ca="1">IFERROR(__xludf.DUMMYFUNCTION("""COMPUTED_VALUE"""),1)</f>
        <v>1</v>
      </c>
      <c r="B61" s="1">
        <f ca="1">IFERROR(__xludf.DUMMYFUNCTION("""COMPUTED_VALUE"""),3)</f>
        <v>3</v>
      </c>
    </row>
    <row r="62" spans="1:2" ht="13" hidden="1">
      <c r="A62" s="1">
        <f ca="1">IFERROR(__xludf.DUMMYFUNCTION("""COMPUTED_VALUE"""),4)</f>
        <v>4</v>
      </c>
      <c r="B62" s="1">
        <f ca="1">IFERROR(__xludf.DUMMYFUNCTION("""COMPUTED_VALUE"""),1)</f>
        <v>1</v>
      </c>
    </row>
    <row r="63" spans="1:2" ht="13" hidden="1">
      <c r="A63" s="1">
        <f ca="1">IFERROR(__xludf.DUMMYFUNCTION("""COMPUTED_VALUE"""),4)</f>
        <v>4</v>
      </c>
      <c r="B63" s="1">
        <f ca="1">IFERROR(__xludf.DUMMYFUNCTION("""COMPUTED_VALUE"""),2)</f>
        <v>2</v>
      </c>
    </row>
    <row r="64" spans="1:2" ht="13" hidden="1">
      <c r="A64" s="1" t="str">
        <f ca="1">IFERROR(__xludf.DUMMYFUNCTION("""COMPUTED_VALUE"""),"")</f>
        <v/>
      </c>
      <c r="B64" s="1">
        <f ca="1">IFERROR(__xludf.DUMMYFUNCTION("""COMPUTED_VALUE"""),2)</f>
        <v>2</v>
      </c>
    </row>
    <row r="65" spans="1:2" ht="13" hidden="1">
      <c r="A65" s="1">
        <f ca="1">IFERROR(__xludf.DUMMYFUNCTION("""COMPUTED_VALUE"""),1)</f>
        <v>1</v>
      </c>
      <c r="B65" s="1">
        <f ca="1">IFERROR(__xludf.DUMMYFUNCTION("""COMPUTED_VALUE"""),2)</f>
        <v>2</v>
      </c>
    </row>
    <row r="66" spans="1:2" ht="13" hidden="1">
      <c r="A66" s="1">
        <f ca="1">IFERROR(__xludf.DUMMYFUNCTION("""COMPUTED_VALUE"""),2)</f>
        <v>2</v>
      </c>
      <c r="B66" s="1">
        <f ca="1">IFERROR(__xludf.DUMMYFUNCTION("""COMPUTED_VALUE"""),1)</f>
        <v>1</v>
      </c>
    </row>
    <row r="67" spans="1:2" ht="13" hidden="1">
      <c r="A67" s="1">
        <f ca="1">IFERROR(__xludf.DUMMYFUNCTION("""COMPUTED_VALUE"""),1)</f>
        <v>1</v>
      </c>
      <c r="B67" s="1">
        <f ca="1">IFERROR(__xludf.DUMMYFUNCTION("""COMPUTED_VALUE"""),2)</f>
        <v>2</v>
      </c>
    </row>
    <row r="68" spans="1:2" ht="13" hidden="1">
      <c r="A68" s="1">
        <f ca="1">IFERROR(__xludf.DUMMYFUNCTION("""COMPUTED_VALUE"""),2)</f>
        <v>2</v>
      </c>
      <c r="B68" s="1">
        <f ca="1">IFERROR(__xludf.DUMMYFUNCTION("""COMPUTED_VALUE"""),2)</f>
        <v>2</v>
      </c>
    </row>
    <row r="69" spans="1:2" ht="13" hidden="1">
      <c r="A69" s="1">
        <f ca="1">IFERROR(__xludf.DUMMYFUNCTION("""COMPUTED_VALUE"""),3)</f>
        <v>3</v>
      </c>
      <c r="B69" s="1">
        <f ca="1">IFERROR(__xludf.DUMMYFUNCTION("""COMPUTED_VALUE"""),1)</f>
        <v>1</v>
      </c>
    </row>
    <row r="70" spans="1:2" ht="13" hidden="1">
      <c r="A70" s="1">
        <f ca="1">IFERROR(__xludf.DUMMYFUNCTION("""COMPUTED_VALUE"""),4)</f>
        <v>4</v>
      </c>
      <c r="B70" s="1">
        <f ca="1">IFERROR(__xludf.DUMMYFUNCTION("""COMPUTED_VALUE"""),2)</f>
        <v>2</v>
      </c>
    </row>
    <row r="71" spans="1:2" ht="13" hidden="1">
      <c r="A71" s="1">
        <f ca="1">IFERROR(__xludf.DUMMYFUNCTION("""COMPUTED_VALUE"""),2)</f>
        <v>2</v>
      </c>
      <c r="B71" s="1">
        <f ca="1">IFERROR(__xludf.DUMMYFUNCTION("""COMPUTED_VALUE"""),2)</f>
        <v>2</v>
      </c>
    </row>
    <row r="72" spans="1:2" ht="13" hidden="1">
      <c r="A72" s="1">
        <f ca="1">IFERROR(__xludf.DUMMYFUNCTION("""COMPUTED_VALUE"""),4)</f>
        <v>4</v>
      </c>
      <c r="B72" s="1">
        <f ca="1">IFERROR(__xludf.DUMMYFUNCTION("""COMPUTED_VALUE"""),2)</f>
        <v>2</v>
      </c>
    </row>
    <row r="73" spans="1:2" ht="13" hidden="1">
      <c r="A73" s="1">
        <f ca="1">IFERROR(__xludf.DUMMYFUNCTION("""COMPUTED_VALUE"""),3)</f>
        <v>3</v>
      </c>
      <c r="B73" s="1">
        <f ca="1">IFERROR(__xludf.DUMMYFUNCTION("""COMPUTED_VALUE"""),2)</f>
        <v>2</v>
      </c>
    </row>
    <row r="74" spans="1:2" ht="13" hidden="1">
      <c r="A74" s="1">
        <f ca="1">IFERROR(__xludf.DUMMYFUNCTION("""COMPUTED_VALUE"""),1)</f>
        <v>1</v>
      </c>
      <c r="B74" s="1">
        <f ca="1">IFERROR(__xludf.DUMMYFUNCTION("""COMPUTED_VALUE"""),2)</f>
        <v>2</v>
      </c>
    </row>
    <row r="75" spans="1:2" ht="13" hidden="1">
      <c r="A75" s="1">
        <f ca="1">IFERROR(__xludf.DUMMYFUNCTION("""COMPUTED_VALUE"""),2)</f>
        <v>2</v>
      </c>
      <c r="B75" s="1">
        <f ca="1">IFERROR(__xludf.DUMMYFUNCTION("""COMPUTED_VALUE"""),2)</f>
        <v>2</v>
      </c>
    </row>
    <row r="76" spans="1:2" ht="13" hidden="1">
      <c r="A76" s="1">
        <f ca="1">IFERROR(__xludf.DUMMYFUNCTION("""COMPUTED_VALUE"""),3)</f>
        <v>3</v>
      </c>
      <c r="B76" s="1">
        <f ca="1">IFERROR(__xludf.DUMMYFUNCTION("""COMPUTED_VALUE"""),2)</f>
        <v>2</v>
      </c>
    </row>
    <row r="77" spans="1:2" ht="13" hidden="1">
      <c r="A77" s="1">
        <f ca="1">IFERROR(__xludf.DUMMYFUNCTION("""COMPUTED_VALUE"""),2)</f>
        <v>2</v>
      </c>
      <c r="B77" s="1">
        <f ca="1">IFERROR(__xludf.DUMMYFUNCTION("""COMPUTED_VALUE"""),2)</f>
        <v>2</v>
      </c>
    </row>
    <row r="78" spans="1:2" ht="13" hidden="1">
      <c r="A78" s="1">
        <f ca="1">IFERROR(__xludf.DUMMYFUNCTION("""COMPUTED_VALUE"""),4)</f>
        <v>4</v>
      </c>
      <c r="B78" s="1">
        <f ca="1">IFERROR(__xludf.DUMMYFUNCTION("""COMPUTED_VALUE"""),3)</f>
        <v>3</v>
      </c>
    </row>
    <row r="79" spans="1:2" ht="13" hidden="1">
      <c r="A79" s="1">
        <f ca="1">IFERROR(__xludf.DUMMYFUNCTION("""COMPUTED_VALUE"""),3)</f>
        <v>3</v>
      </c>
      <c r="B79" s="1">
        <f ca="1">IFERROR(__xludf.DUMMYFUNCTION("""COMPUTED_VALUE"""),4)</f>
        <v>4</v>
      </c>
    </row>
    <row r="80" spans="1:2" ht="13" hidden="1">
      <c r="A80" s="1">
        <f ca="1">IFERROR(__xludf.DUMMYFUNCTION("""COMPUTED_VALUE"""),1)</f>
        <v>1</v>
      </c>
      <c r="B80" s="1">
        <f ca="1">IFERROR(__xludf.DUMMYFUNCTION("""COMPUTED_VALUE"""),4)</f>
        <v>4</v>
      </c>
    </row>
    <row r="81" spans="1:2" ht="13" hidden="1">
      <c r="A81" s="1" t="str">
        <f ca="1">IFERROR(__xludf.DUMMYFUNCTION("""COMPUTED_VALUE"""),"")</f>
        <v/>
      </c>
      <c r="B81" s="1">
        <f ca="1">IFERROR(__xludf.DUMMYFUNCTION("""COMPUTED_VALUE"""),2)</f>
        <v>2</v>
      </c>
    </row>
    <row r="82" spans="1:2" ht="13" hidden="1">
      <c r="A82" s="1">
        <f ca="1">IFERROR(__xludf.DUMMYFUNCTION("""COMPUTED_VALUE"""),4)</f>
        <v>4</v>
      </c>
      <c r="B82" s="1">
        <f ca="1">IFERROR(__xludf.DUMMYFUNCTION("""COMPUTED_VALUE"""),2)</f>
        <v>2</v>
      </c>
    </row>
    <row r="83" spans="1:2" ht="13" hidden="1">
      <c r="A83" s="1">
        <f ca="1">IFERROR(__xludf.DUMMYFUNCTION("""COMPUTED_VALUE"""),2)</f>
        <v>2</v>
      </c>
      <c r="B83" s="1">
        <f ca="1">IFERROR(__xludf.DUMMYFUNCTION("""COMPUTED_VALUE"""),4)</f>
        <v>4</v>
      </c>
    </row>
    <row r="84" spans="1:2" ht="13" hidden="1">
      <c r="A84" s="1">
        <f ca="1">IFERROR(__xludf.DUMMYFUNCTION("""COMPUTED_VALUE"""),3)</f>
        <v>3</v>
      </c>
      <c r="B84" s="1">
        <f ca="1">IFERROR(__xludf.DUMMYFUNCTION("""COMPUTED_VALUE"""),2)</f>
        <v>2</v>
      </c>
    </row>
    <row r="85" spans="1:2" ht="13" hidden="1">
      <c r="A85" s="1">
        <f ca="1">IFERROR(__xludf.DUMMYFUNCTION("""COMPUTED_VALUE"""),4)</f>
        <v>4</v>
      </c>
      <c r="B85" s="1">
        <f ca="1">IFERROR(__xludf.DUMMYFUNCTION("""COMPUTED_VALUE"""),3)</f>
        <v>3</v>
      </c>
    </row>
    <row r="86" spans="1:2" ht="13" hidden="1">
      <c r="A86" s="1">
        <f ca="1">IFERROR(__xludf.DUMMYFUNCTION("""COMPUTED_VALUE"""),2)</f>
        <v>2</v>
      </c>
      <c r="B86" s="1">
        <f ca="1">IFERROR(__xludf.DUMMYFUNCTION("""COMPUTED_VALUE"""),3)</f>
        <v>3</v>
      </c>
    </row>
    <row r="87" spans="1:2" ht="13" hidden="1">
      <c r="A87" s="1">
        <f ca="1">IFERROR(__xludf.DUMMYFUNCTION("""COMPUTED_VALUE"""),2)</f>
        <v>2</v>
      </c>
      <c r="B87" s="1">
        <f ca="1">IFERROR(__xludf.DUMMYFUNCTION("""COMPUTED_VALUE"""),3)</f>
        <v>3</v>
      </c>
    </row>
    <row r="88" spans="1:2" ht="13" hidden="1">
      <c r="A88" s="1">
        <f ca="1">IFERROR(__xludf.DUMMYFUNCTION("""COMPUTED_VALUE"""),2)</f>
        <v>2</v>
      </c>
      <c r="B88" s="1">
        <f ca="1">IFERROR(__xludf.DUMMYFUNCTION("""COMPUTED_VALUE"""),1)</f>
        <v>1</v>
      </c>
    </row>
    <row r="89" spans="1:2" ht="13" hidden="1">
      <c r="A89" s="1">
        <f ca="1">IFERROR(__xludf.DUMMYFUNCTION("""COMPUTED_VALUE"""),3)</f>
        <v>3</v>
      </c>
      <c r="B89" s="1">
        <f ca="1">IFERROR(__xludf.DUMMYFUNCTION("""COMPUTED_VALUE"""),1)</f>
        <v>1</v>
      </c>
    </row>
    <row r="90" spans="1:2" ht="13" hidden="1">
      <c r="A90" s="1">
        <f ca="1">IFERROR(__xludf.DUMMYFUNCTION("""COMPUTED_VALUE"""),1)</f>
        <v>1</v>
      </c>
      <c r="B90" s="1">
        <f ca="1">IFERROR(__xludf.DUMMYFUNCTION("""COMPUTED_VALUE"""),2)</f>
        <v>2</v>
      </c>
    </row>
    <row r="91" spans="1:2" ht="13" hidden="1">
      <c r="A91" s="1">
        <f ca="1">IFERROR(__xludf.DUMMYFUNCTION("""COMPUTED_VALUE"""),2)</f>
        <v>2</v>
      </c>
      <c r="B91" s="1">
        <f ca="1">IFERROR(__xludf.DUMMYFUNCTION("""COMPUTED_VALUE"""),2)</f>
        <v>2</v>
      </c>
    </row>
    <row r="92" spans="1:2" ht="13" hidden="1">
      <c r="A92" s="1">
        <f ca="1">IFERROR(__xludf.DUMMYFUNCTION("""COMPUTED_VALUE"""),4)</f>
        <v>4</v>
      </c>
      <c r="B92" s="1">
        <f ca="1">IFERROR(__xludf.DUMMYFUNCTION("""COMPUTED_VALUE"""),3)</f>
        <v>3</v>
      </c>
    </row>
    <row r="93" spans="1:2" ht="13" hidden="1">
      <c r="A93" s="1">
        <f ca="1">IFERROR(__xludf.DUMMYFUNCTION("""COMPUTED_VALUE"""),3)</f>
        <v>3</v>
      </c>
      <c r="B93" s="1">
        <f ca="1">IFERROR(__xludf.DUMMYFUNCTION("""COMPUTED_VALUE"""),3)</f>
        <v>3</v>
      </c>
    </row>
    <row r="94" spans="1:2" ht="13" hidden="1">
      <c r="A94" s="1">
        <f ca="1">IFERROR(__xludf.DUMMYFUNCTION("""COMPUTED_VALUE"""),1)</f>
        <v>1</v>
      </c>
      <c r="B94" s="1">
        <f ca="1">IFERROR(__xludf.DUMMYFUNCTION("""COMPUTED_VALUE"""),2)</f>
        <v>2</v>
      </c>
    </row>
    <row r="95" spans="1:2" ht="13" hidden="1">
      <c r="A95" s="1">
        <f ca="1">IFERROR(__xludf.DUMMYFUNCTION("""COMPUTED_VALUE"""),3)</f>
        <v>3</v>
      </c>
      <c r="B95" s="1">
        <f ca="1">IFERROR(__xludf.DUMMYFUNCTION("""COMPUTED_VALUE"""),2)</f>
        <v>2</v>
      </c>
    </row>
    <row r="96" spans="1:2" ht="13" hidden="1">
      <c r="A96" s="1">
        <f ca="1">IFERROR(__xludf.DUMMYFUNCTION("""COMPUTED_VALUE"""),1)</f>
        <v>1</v>
      </c>
      <c r="B96" s="1">
        <f ca="1">IFERROR(__xludf.DUMMYFUNCTION("""COMPUTED_VALUE"""),2)</f>
        <v>2</v>
      </c>
    </row>
    <row r="97" spans="1:2" ht="13" hidden="1">
      <c r="A97" s="1">
        <f ca="1">IFERROR(__xludf.DUMMYFUNCTION("""COMPUTED_VALUE"""),2)</f>
        <v>2</v>
      </c>
      <c r="B97" s="1">
        <f ca="1">IFERROR(__xludf.DUMMYFUNCTION("""COMPUTED_VALUE"""),2)</f>
        <v>2</v>
      </c>
    </row>
    <row r="98" spans="1:2" ht="13" hidden="1">
      <c r="A98" s="1">
        <f ca="1">IFERROR(__xludf.DUMMYFUNCTION("""COMPUTED_VALUE"""),2)</f>
        <v>2</v>
      </c>
      <c r="B98" s="1">
        <f ca="1">IFERROR(__xludf.DUMMYFUNCTION("""COMPUTED_VALUE"""),2)</f>
        <v>2</v>
      </c>
    </row>
    <row r="99" spans="1:2" ht="13" hidden="1">
      <c r="A99" s="1">
        <f ca="1">IFERROR(__xludf.DUMMYFUNCTION("""COMPUTED_VALUE"""),4)</f>
        <v>4</v>
      </c>
      <c r="B99" s="1">
        <f ca="1">IFERROR(__xludf.DUMMYFUNCTION("""COMPUTED_VALUE"""),1)</f>
        <v>1</v>
      </c>
    </row>
    <row r="100" spans="1:2" ht="13" hidden="1">
      <c r="A100" s="1">
        <f ca="1">IFERROR(__xludf.DUMMYFUNCTION("""COMPUTED_VALUE"""),1)</f>
        <v>1</v>
      </c>
      <c r="B100" s="1">
        <f ca="1">IFERROR(__xludf.DUMMYFUNCTION("""COMPUTED_VALUE"""),4)</f>
        <v>4</v>
      </c>
    </row>
    <row r="101" spans="1:2" ht="13" hidden="1">
      <c r="A101" s="1">
        <f ca="1">IFERROR(__xludf.DUMMYFUNCTION("""COMPUTED_VALUE"""),3)</f>
        <v>3</v>
      </c>
      <c r="B101" s="1">
        <f ca="1">IFERROR(__xludf.DUMMYFUNCTION("""COMPUTED_VALUE"""),2)</f>
        <v>2</v>
      </c>
    </row>
    <row r="102" spans="1:2" ht="13" hidden="1">
      <c r="A102" s="1">
        <f ca="1">IFERROR(__xludf.DUMMYFUNCTION("""COMPUTED_VALUE"""),2)</f>
        <v>2</v>
      </c>
      <c r="B102" s="1">
        <f ca="1">IFERROR(__xludf.DUMMYFUNCTION("""COMPUTED_VALUE"""),3)</f>
        <v>3</v>
      </c>
    </row>
    <row r="103" spans="1:2" ht="13" hidden="1">
      <c r="A103" s="1">
        <f ca="1">IFERROR(__xludf.DUMMYFUNCTION("""COMPUTED_VALUE"""),4)</f>
        <v>4</v>
      </c>
      <c r="B103" s="1">
        <f ca="1">IFERROR(__xludf.DUMMYFUNCTION("""COMPUTED_VALUE"""),3)</f>
        <v>3</v>
      </c>
    </row>
    <row r="104" spans="1:2" ht="13" hidden="1">
      <c r="A104" s="1" t="str">
        <f ca="1">IFERROR(__xludf.DUMMYFUNCTION("""COMPUTED_VALUE"""),"")</f>
        <v/>
      </c>
      <c r="B104" s="1">
        <f ca="1">IFERROR(__xludf.DUMMYFUNCTION("""COMPUTED_VALUE"""),2)</f>
        <v>2</v>
      </c>
    </row>
    <row r="105" spans="1:2" ht="13" hidden="1">
      <c r="A105" s="1">
        <f ca="1">IFERROR(__xludf.DUMMYFUNCTION("""COMPUTED_VALUE"""),2)</f>
        <v>2</v>
      </c>
      <c r="B105" s="1">
        <f ca="1">IFERROR(__xludf.DUMMYFUNCTION("""COMPUTED_VALUE"""),3)</f>
        <v>3</v>
      </c>
    </row>
    <row r="106" spans="1:2" ht="13" hidden="1">
      <c r="A106" s="1">
        <f ca="1">IFERROR(__xludf.DUMMYFUNCTION("""COMPUTED_VALUE"""),1)</f>
        <v>1</v>
      </c>
      <c r="B106" s="1">
        <f ca="1">IFERROR(__xludf.DUMMYFUNCTION("""COMPUTED_VALUE"""),4)</f>
        <v>4</v>
      </c>
    </row>
    <row r="107" spans="1:2" ht="13" hidden="1">
      <c r="A107" s="1">
        <f ca="1">IFERROR(__xludf.DUMMYFUNCTION("""COMPUTED_VALUE"""),4)</f>
        <v>4</v>
      </c>
      <c r="B107" s="1">
        <f ca="1">IFERROR(__xludf.DUMMYFUNCTION("""COMPUTED_VALUE"""),2)</f>
        <v>2</v>
      </c>
    </row>
    <row r="108" spans="1:2" ht="13" hidden="1">
      <c r="A108" s="1">
        <f ca="1">IFERROR(__xludf.DUMMYFUNCTION("""COMPUTED_VALUE"""),2)</f>
        <v>2</v>
      </c>
      <c r="B108" s="1">
        <f ca="1">IFERROR(__xludf.DUMMYFUNCTION("""COMPUTED_VALUE"""),3)</f>
        <v>3</v>
      </c>
    </row>
    <row r="109" spans="1:2" ht="13" hidden="1">
      <c r="A109" s="1">
        <f ca="1">IFERROR(__xludf.DUMMYFUNCTION("""COMPUTED_VALUE"""),3)</f>
        <v>3</v>
      </c>
      <c r="B109" s="1">
        <f ca="1">IFERROR(__xludf.DUMMYFUNCTION("""COMPUTED_VALUE"""),2)</f>
        <v>2</v>
      </c>
    </row>
    <row r="110" spans="1:2" ht="13" hidden="1">
      <c r="A110" s="1">
        <f ca="1">IFERROR(__xludf.DUMMYFUNCTION("""COMPUTED_VALUE"""),1)</f>
        <v>1</v>
      </c>
      <c r="B110" s="1">
        <f ca="1">IFERROR(__xludf.DUMMYFUNCTION("""COMPUTED_VALUE"""),3)</f>
        <v>3</v>
      </c>
    </row>
    <row r="111" spans="1:2" ht="13" hidden="1">
      <c r="A111" s="1">
        <f ca="1">IFERROR(__xludf.DUMMYFUNCTION("""COMPUTED_VALUE"""),4)</f>
        <v>4</v>
      </c>
      <c r="B111" s="1">
        <f ca="1">IFERROR(__xludf.DUMMYFUNCTION("""COMPUTED_VALUE"""),2)</f>
        <v>2</v>
      </c>
    </row>
    <row r="112" spans="1:2" ht="13" hidden="1">
      <c r="A112" s="1">
        <f ca="1">IFERROR(__xludf.DUMMYFUNCTION("""COMPUTED_VALUE"""),4)</f>
        <v>4</v>
      </c>
      <c r="B112" s="1">
        <f ca="1">IFERROR(__xludf.DUMMYFUNCTION("""COMPUTED_VALUE"""),1)</f>
        <v>1</v>
      </c>
    </row>
    <row r="113" spans="1:2" ht="13" hidden="1">
      <c r="A113" s="1">
        <f ca="1">IFERROR(__xludf.DUMMYFUNCTION("""COMPUTED_VALUE"""),2)</f>
        <v>2</v>
      </c>
      <c r="B113" s="1">
        <f ca="1">IFERROR(__xludf.DUMMYFUNCTION("""COMPUTED_VALUE"""),2)</f>
        <v>2</v>
      </c>
    </row>
    <row r="114" spans="1:2" ht="13" hidden="1">
      <c r="A114" s="1">
        <f ca="1">IFERROR(__xludf.DUMMYFUNCTION("""COMPUTED_VALUE"""),3)</f>
        <v>3</v>
      </c>
      <c r="B114" s="1">
        <f ca="1">IFERROR(__xludf.DUMMYFUNCTION("""COMPUTED_VALUE"""),2)</f>
        <v>2</v>
      </c>
    </row>
    <row r="115" spans="1:2" ht="13" hidden="1">
      <c r="A115" s="1">
        <f ca="1">IFERROR(__xludf.DUMMYFUNCTION("""COMPUTED_VALUE"""),2)</f>
        <v>2</v>
      </c>
      <c r="B115" s="1">
        <f ca="1">IFERROR(__xludf.DUMMYFUNCTION("""COMPUTED_VALUE"""),2)</f>
        <v>2</v>
      </c>
    </row>
    <row r="116" spans="1:2" ht="13" hidden="1">
      <c r="A116" s="1">
        <f ca="1">IFERROR(__xludf.DUMMYFUNCTION("""COMPUTED_VALUE"""),3)</f>
        <v>3</v>
      </c>
      <c r="B116" s="1">
        <f ca="1">IFERROR(__xludf.DUMMYFUNCTION("""COMPUTED_VALUE"""),2)</f>
        <v>2</v>
      </c>
    </row>
    <row r="117" spans="1:2" ht="13" hidden="1">
      <c r="A117" s="1">
        <f ca="1">IFERROR(__xludf.DUMMYFUNCTION("""COMPUTED_VALUE"""),3)</f>
        <v>3</v>
      </c>
      <c r="B117" s="1">
        <f ca="1">IFERROR(__xludf.DUMMYFUNCTION("""COMPUTED_VALUE"""),2)</f>
        <v>2</v>
      </c>
    </row>
    <row r="118" spans="1:2" ht="13" hidden="1">
      <c r="A118" s="1">
        <f ca="1">IFERROR(__xludf.DUMMYFUNCTION("""COMPUTED_VALUE"""),4)</f>
        <v>4</v>
      </c>
      <c r="B118" s="1">
        <f ca="1">IFERROR(__xludf.DUMMYFUNCTION("""COMPUTED_VALUE"""),1)</f>
        <v>1</v>
      </c>
    </row>
    <row r="119" spans="1:2" ht="13" hidden="1">
      <c r="A119" s="1">
        <f ca="1">IFERROR(__xludf.DUMMYFUNCTION("""COMPUTED_VALUE"""),2)</f>
        <v>2</v>
      </c>
      <c r="B119" s="1">
        <f ca="1">IFERROR(__xludf.DUMMYFUNCTION("""COMPUTED_VALUE"""),2)</f>
        <v>2</v>
      </c>
    </row>
    <row r="120" spans="1:2" ht="13" hidden="1">
      <c r="A120" s="1">
        <f ca="1">IFERROR(__xludf.DUMMYFUNCTION("""COMPUTED_VALUE"""),4)</f>
        <v>4</v>
      </c>
      <c r="B120" s="1">
        <f ca="1">IFERROR(__xludf.DUMMYFUNCTION("""COMPUTED_VALUE"""),3)</f>
        <v>3</v>
      </c>
    </row>
    <row r="121" spans="1:2" ht="13" hidden="1">
      <c r="A121" s="1">
        <f ca="1">IFERROR(__xludf.DUMMYFUNCTION("""COMPUTED_VALUE"""),4)</f>
        <v>4</v>
      </c>
      <c r="B121" s="1">
        <f ca="1">IFERROR(__xludf.DUMMYFUNCTION("""COMPUTED_VALUE"""),4)</f>
        <v>4</v>
      </c>
    </row>
    <row r="122" spans="1:2" ht="13" hidden="1">
      <c r="A122" s="1">
        <f ca="1">IFERROR(__xludf.DUMMYFUNCTION("""COMPUTED_VALUE"""),4)</f>
        <v>4</v>
      </c>
      <c r="B122" s="1">
        <f ca="1">IFERROR(__xludf.DUMMYFUNCTION("""COMPUTED_VALUE"""),2)</f>
        <v>2</v>
      </c>
    </row>
    <row r="123" spans="1:2" ht="13" hidden="1">
      <c r="A123" s="1">
        <f ca="1">IFERROR(__xludf.DUMMYFUNCTION("""COMPUTED_VALUE"""),4)</f>
        <v>4</v>
      </c>
      <c r="B123" s="1">
        <f ca="1">IFERROR(__xludf.DUMMYFUNCTION("""COMPUTED_VALUE"""),2)</f>
        <v>2</v>
      </c>
    </row>
    <row r="124" spans="1:2" ht="13" hidden="1">
      <c r="A124" s="1">
        <f ca="1">IFERROR(__xludf.DUMMYFUNCTION("""COMPUTED_VALUE"""),4)</f>
        <v>4</v>
      </c>
      <c r="B124" s="1">
        <f ca="1">IFERROR(__xludf.DUMMYFUNCTION("""COMPUTED_VALUE"""),3)</f>
        <v>3</v>
      </c>
    </row>
    <row r="125" spans="1:2" ht="13" hidden="1">
      <c r="A125" s="1">
        <f ca="1">IFERROR(__xludf.DUMMYFUNCTION("""COMPUTED_VALUE"""),4)</f>
        <v>4</v>
      </c>
      <c r="B125" s="1">
        <f ca="1">IFERROR(__xludf.DUMMYFUNCTION("""COMPUTED_VALUE"""),3)</f>
        <v>3</v>
      </c>
    </row>
    <row r="126" spans="1:2" ht="13" hidden="1">
      <c r="A126" s="1">
        <f ca="1">IFERROR(__xludf.DUMMYFUNCTION("""COMPUTED_VALUE"""),4)</f>
        <v>4</v>
      </c>
      <c r="B126" s="1">
        <f ca="1">IFERROR(__xludf.DUMMYFUNCTION("""COMPUTED_VALUE"""),1)</f>
        <v>1</v>
      </c>
    </row>
    <row r="127" spans="1:2" ht="13" hidden="1">
      <c r="A127" s="1">
        <f ca="1">IFERROR(__xludf.DUMMYFUNCTION("""COMPUTED_VALUE"""),3)</f>
        <v>3</v>
      </c>
      <c r="B127" s="1">
        <f ca="1">IFERROR(__xludf.DUMMYFUNCTION("""COMPUTED_VALUE"""),2)</f>
        <v>2</v>
      </c>
    </row>
    <row r="128" spans="1:2" ht="13" hidden="1">
      <c r="A128" s="1">
        <f ca="1">IFERROR(__xludf.DUMMYFUNCTION("""COMPUTED_VALUE"""),1)</f>
        <v>1</v>
      </c>
      <c r="B128" s="1">
        <f ca="1">IFERROR(__xludf.DUMMYFUNCTION("""COMPUTED_VALUE"""),2)</f>
        <v>2</v>
      </c>
    </row>
    <row r="129" spans="1:2" ht="13" hidden="1">
      <c r="A129" s="1">
        <f ca="1">IFERROR(__xludf.DUMMYFUNCTION("""COMPUTED_VALUE"""),3)</f>
        <v>3</v>
      </c>
      <c r="B129" s="1">
        <f ca="1">IFERROR(__xludf.DUMMYFUNCTION("""COMPUTED_VALUE"""),2)</f>
        <v>2</v>
      </c>
    </row>
    <row r="130" spans="1:2" ht="13" hidden="1">
      <c r="A130" s="1">
        <f ca="1">IFERROR(__xludf.DUMMYFUNCTION("""COMPUTED_VALUE"""),3)</f>
        <v>3</v>
      </c>
      <c r="B130" s="1">
        <f ca="1">IFERROR(__xludf.DUMMYFUNCTION("""COMPUTED_VALUE"""),1)</f>
        <v>1</v>
      </c>
    </row>
    <row r="131" spans="1:2" ht="13" hidden="1">
      <c r="A131" s="1">
        <f ca="1">IFERROR(__xludf.DUMMYFUNCTION("""COMPUTED_VALUE"""),2)</f>
        <v>2</v>
      </c>
      <c r="B131" s="1">
        <f ca="1">IFERROR(__xludf.DUMMYFUNCTION("""COMPUTED_VALUE"""),2)</f>
        <v>2</v>
      </c>
    </row>
    <row r="132" spans="1:2" ht="13" hidden="1">
      <c r="A132" s="1">
        <f ca="1">IFERROR(__xludf.DUMMYFUNCTION("""COMPUTED_VALUE"""),1)</f>
        <v>1</v>
      </c>
      <c r="B132" s="1">
        <f ca="1">IFERROR(__xludf.DUMMYFUNCTION("""COMPUTED_VALUE"""),3)</f>
        <v>3</v>
      </c>
    </row>
    <row r="133" spans="1:2" ht="13" hidden="1">
      <c r="A133" s="1">
        <f ca="1">IFERROR(__xludf.DUMMYFUNCTION("""COMPUTED_VALUE"""),2)</f>
        <v>2</v>
      </c>
      <c r="B133" s="1">
        <f ca="1">IFERROR(__xludf.DUMMYFUNCTION("""COMPUTED_VALUE"""),3)</f>
        <v>3</v>
      </c>
    </row>
    <row r="134" spans="1:2" ht="13" hidden="1">
      <c r="A134" s="1">
        <f ca="1">IFERROR(__xludf.DUMMYFUNCTION("""COMPUTED_VALUE"""),3)</f>
        <v>3</v>
      </c>
      <c r="B134" s="1">
        <f ca="1">IFERROR(__xludf.DUMMYFUNCTION("""COMPUTED_VALUE"""),2)</f>
        <v>2</v>
      </c>
    </row>
    <row r="135" spans="1:2" ht="13" hidden="1">
      <c r="A135" s="1">
        <f ca="1">IFERROR(__xludf.DUMMYFUNCTION("""COMPUTED_VALUE"""),4)</f>
        <v>4</v>
      </c>
      <c r="B135" s="1">
        <f ca="1">IFERROR(__xludf.DUMMYFUNCTION("""COMPUTED_VALUE"""),2)</f>
        <v>2</v>
      </c>
    </row>
    <row r="136" spans="1:2" ht="13" hidden="1">
      <c r="A136" s="1">
        <f ca="1">IFERROR(__xludf.DUMMYFUNCTION("""COMPUTED_VALUE"""),3)</f>
        <v>3</v>
      </c>
      <c r="B136" s="1">
        <f ca="1">IFERROR(__xludf.DUMMYFUNCTION("""COMPUTED_VALUE"""),2)</f>
        <v>2</v>
      </c>
    </row>
    <row r="137" spans="1:2" ht="13" hidden="1">
      <c r="A137" s="1">
        <f ca="1">IFERROR(__xludf.DUMMYFUNCTION("""COMPUTED_VALUE"""),2)</f>
        <v>2</v>
      </c>
      <c r="B137" s="1">
        <f ca="1">IFERROR(__xludf.DUMMYFUNCTION("""COMPUTED_VALUE"""),2)</f>
        <v>2</v>
      </c>
    </row>
    <row r="138" spans="1:2" ht="13" hidden="1">
      <c r="A138" s="1">
        <f ca="1">IFERROR(__xludf.DUMMYFUNCTION("""COMPUTED_VALUE"""),2)</f>
        <v>2</v>
      </c>
      <c r="B138" s="1">
        <f ca="1">IFERROR(__xludf.DUMMYFUNCTION("""COMPUTED_VALUE"""),2)</f>
        <v>2</v>
      </c>
    </row>
    <row r="139" spans="1:2" ht="13" hidden="1">
      <c r="A139" s="1">
        <f ca="1">IFERROR(__xludf.DUMMYFUNCTION("""COMPUTED_VALUE"""),1)</f>
        <v>1</v>
      </c>
      <c r="B139" s="1">
        <f ca="1">IFERROR(__xludf.DUMMYFUNCTION("""COMPUTED_VALUE"""),3)</f>
        <v>3</v>
      </c>
    </row>
    <row r="140" spans="1:2" ht="13" hidden="1">
      <c r="A140" s="1">
        <f ca="1">IFERROR(__xludf.DUMMYFUNCTION("""COMPUTED_VALUE"""),4)</f>
        <v>4</v>
      </c>
      <c r="B140" s="1">
        <f ca="1">IFERROR(__xludf.DUMMYFUNCTION("""COMPUTED_VALUE"""),2)</f>
        <v>2</v>
      </c>
    </row>
    <row r="141" spans="1:2" ht="13" hidden="1">
      <c r="A141" s="1">
        <f ca="1">IFERROR(__xludf.DUMMYFUNCTION("""COMPUTED_VALUE"""),1)</f>
        <v>1</v>
      </c>
      <c r="B141" s="1">
        <f ca="1">IFERROR(__xludf.DUMMYFUNCTION("""COMPUTED_VALUE"""),3)</f>
        <v>3</v>
      </c>
    </row>
    <row r="142" spans="1:2" ht="13" hidden="1">
      <c r="A142" s="1">
        <f ca="1">IFERROR(__xludf.DUMMYFUNCTION("""COMPUTED_VALUE"""),1)</f>
        <v>1</v>
      </c>
      <c r="B142" s="1">
        <f ca="1">IFERROR(__xludf.DUMMYFUNCTION("""COMPUTED_VALUE"""),4)</f>
        <v>4</v>
      </c>
    </row>
    <row r="143" spans="1:2" ht="13" hidden="1">
      <c r="A143" s="1">
        <f ca="1">IFERROR(__xludf.DUMMYFUNCTION("""COMPUTED_VALUE"""),3)</f>
        <v>3</v>
      </c>
      <c r="B143" s="1">
        <f ca="1">IFERROR(__xludf.DUMMYFUNCTION("""COMPUTED_VALUE"""),1)</f>
        <v>1</v>
      </c>
    </row>
    <row r="144" spans="1:2" ht="13" hidden="1">
      <c r="A144" s="1">
        <f ca="1">IFERROR(__xludf.DUMMYFUNCTION("""COMPUTED_VALUE"""),1)</f>
        <v>1</v>
      </c>
      <c r="B144" s="1">
        <f ca="1">IFERROR(__xludf.DUMMYFUNCTION("""COMPUTED_VALUE"""),2)</f>
        <v>2</v>
      </c>
    </row>
    <row r="145" spans="1:2" ht="13" hidden="1">
      <c r="A145" s="1">
        <f ca="1">IFERROR(__xludf.DUMMYFUNCTION("""COMPUTED_VALUE"""),2)</f>
        <v>2</v>
      </c>
      <c r="B145" s="1">
        <f ca="1">IFERROR(__xludf.DUMMYFUNCTION("""COMPUTED_VALUE"""),3)</f>
        <v>3</v>
      </c>
    </row>
    <row r="146" spans="1:2" ht="13" hidden="1">
      <c r="A146" s="1">
        <f ca="1">IFERROR(__xludf.DUMMYFUNCTION("""COMPUTED_VALUE"""),3)</f>
        <v>3</v>
      </c>
      <c r="B146" s="1">
        <f ca="1">IFERROR(__xludf.DUMMYFUNCTION("""COMPUTED_VALUE"""),3)</f>
        <v>3</v>
      </c>
    </row>
    <row r="147" spans="1:2" ht="13" hidden="1">
      <c r="A147" s="1">
        <f ca="1">IFERROR(__xludf.DUMMYFUNCTION("""COMPUTED_VALUE"""),2)</f>
        <v>2</v>
      </c>
      <c r="B147" s="1">
        <f ca="1">IFERROR(__xludf.DUMMYFUNCTION("""COMPUTED_VALUE"""),2)</f>
        <v>2</v>
      </c>
    </row>
    <row r="148" spans="1:2" ht="13" hidden="1">
      <c r="A148" s="1">
        <f ca="1">IFERROR(__xludf.DUMMYFUNCTION("""COMPUTED_VALUE"""),2)</f>
        <v>2</v>
      </c>
      <c r="B148" s="1">
        <f ca="1">IFERROR(__xludf.DUMMYFUNCTION("""COMPUTED_VALUE"""),2)</f>
        <v>2</v>
      </c>
    </row>
    <row r="149" spans="1:2" ht="13" hidden="1">
      <c r="A149" s="1">
        <f ca="1">IFERROR(__xludf.DUMMYFUNCTION("""COMPUTED_VALUE"""),3)</f>
        <v>3</v>
      </c>
      <c r="B149" s="1">
        <f ca="1">IFERROR(__xludf.DUMMYFUNCTION("""COMPUTED_VALUE"""),2)</f>
        <v>2</v>
      </c>
    </row>
    <row r="150" spans="1:2" ht="13" hidden="1">
      <c r="A150" s="1">
        <f ca="1">IFERROR(__xludf.DUMMYFUNCTION("""COMPUTED_VALUE"""),3)</f>
        <v>3</v>
      </c>
      <c r="B150" s="1">
        <f ca="1">IFERROR(__xludf.DUMMYFUNCTION("""COMPUTED_VALUE"""),2)</f>
        <v>2</v>
      </c>
    </row>
    <row r="151" spans="1:2" ht="13" hidden="1">
      <c r="A151" s="1">
        <f ca="1">IFERROR(__xludf.DUMMYFUNCTION("""COMPUTED_VALUE"""),2)</f>
        <v>2</v>
      </c>
      <c r="B151" s="1">
        <f ca="1">IFERROR(__xludf.DUMMYFUNCTION("""COMPUTED_VALUE"""),3)</f>
        <v>3</v>
      </c>
    </row>
    <row r="152" spans="1:2" ht="13" hidden="1">
      <c r="A152" s="1">
        <f ca="1">IFERROR(__xludf.DUMMYFUNCTION("""COMPUTED_VALUE"""),2)</f>
        <v>2</v>
      </c>
      <c r="B152" s="1">
        <f ca="1">IFERROR(__xludf.DUMMYFUNCTION("""COMPUTED_VALUE"""),3)</f>
        <v>3</v>
      </c>
    </row>
    <row r="153" spans="1:2" ht="13" hidden="1">
      <c r="A153" s="1" t="str">
        <f ca="1">IFERROR(__xludf.DUMMYFUNCTION("""COMPUTED_VALUE"""),"")</f>
        <v/>
      </c>
      <c r="B153" s="1">
        <f ca="1">IFERROR(__xludf.DUMMYFUNCTION("""COMPUTED_VALUE"""),2)</f>
        <v>2</v>
      </c>
    </row>
    <row r="154" spans="1:2" ht="13" hidden="1">
      <c r="A154" s="1">
        <f ca="1">IFERROR(__xludf.DUMMYFUNCTION("""COMPUTED_VALUE"""),4)</f>
        <v>4</v>
      </c>
      <c r="B154" s="1">
        <f ca="1">IFERROR(__xludf.DUMMYFUNCTION("""COMPUTED_VALUE"""),2)</f>
        <v>2</v>
      </c>
    </row>
    <row r="155" spans="1:2" ht="13" hidden="1">
      <c r="A155" s="1">
        <f ca="1">IFERROR(__xludf.DUMMYFUNCTION("""COMPUTED_VALUE"""),4)</f>
        <v>4</v>
      </c>
      <c r="B155" s="1">
        <f ca="1">IFERROR(__xludf.DUMMYFUNCTION("""COMPUTED_VALUE"""),2)</f>
        <v>2</v>
      </c>
    </row>
    <row r="156" spans="1:2" ht="13" hidden="1">
      <c r="A156" s="1">
        <f ca="1">IFERROR(__xludf.DUMMYFUNCTION("""COMPUTED_VALUE"""),1)</f>
        <v>1</v>
      </c>
      <c r="B156" s="1">
        <f ca="1">IFERROR(__xludf.DUMMYFUNCTION("""COMPUTED_VALUE"""),2)</f>
        <v>2</v>
      </c>
    </row>
    <row r="157" spans="1:2" ht="13" hidden="1">
      <c r="A157" s="1">
        <f ca="1">IFERROR(__xludf.DUMMYFUNCTION("""COMPUTED_VALUE"""),2)</f>
        <v>2</v>
      </c>
      <c r="B157" s="1">
        <f ca="1">IFERROR(__xludf.DUMMYFUNCTION("""COMPUTED_VALUE"""),2)</f>
        <v>2</v>
      </c>
    </row>
    <row r="158" spans="1:2" ht="13" hidden="1">
      <c r="A158" s="1">
        <f ca="1">IFERROR(__xludf.DUMMYFUNCTION("""COMPUTED_VALUE"""),1)</f>
        <v>1</v>
      </c>
      <c r="B158" s="1">
        <f ca="1">IFERROR(__xludf.DUMMYFUNCTION("""COMPUTED_VALUE"""),2)</f>
        <v>2</v>
      </c>
    </row>
    <row r="159" spans="1:2" ht="13" hidden="1">
      <c r="A159" s="1">
        <f ca="1">IFERROR(__xludf.DUMMYFUNCTION("""COMPUTED_VALUE"""),2)</f>
        <v>2</v>
      </c>
      <c r="B159" s="1">
        <f ca="1">IFERROR(__xludf.DUMMYFUNCTION("""COMPUTED_VALUE"""),3)</f>
        <v>3</v>
      </c>
    </row>
    <row r="160" spans="1:2" ht="13" hidden="1">
      <c r="A160" s="1">
        <f ca="1">IFERROR(__xludf.DUMMYFUNCTION("""COMPUTED_VALUE"""),1)</f>
        <v>1</v>
      </c>
      <c r="B160" s="1">
        <f ca="1">IFERROR(__xludf.DUMMYFUNCTION("""COMPUTED_VALUE"""),3)</f>
        <v>3</v>
      </c>
    </row>
    <row r="161" spans="1:2" ht="13" hidden="1">
      <c r="A161" s="1">
        <f ca="1">IFERROR(__xludf.DUMMYFUNCTION("""COMPUTED_VALUE"""),1)</f>
        <v>1</v>
      </c>
      <c r="B161" s="1">
        <f ca="1">IFERROR(__xludf.DUMMYFUNCTION("""COMPUTED_VALUE"""),1)</f>
        <v>1</v>
      </c>
    </row>
    <row r="162" spans="1:2" ht="13" hidden="1">
      <c r="A162" s="1">
        <f ca="1">IFERROR(__xludf.DUMMYFUNCTION("""COMPUTED_VALUE"""),3)</f>
        <v>3</v>
      </c>
      <c r="B162" s="1">
        <f ca="1">IFERROR(__xludf.DUMMYFUNCTION("""COMPUTED_VALUE"""),2)</f>
        <v>2</v>
      </c>
    </row>
    <row r="163" spans="1:2" ht="13" hidden="1">
      <c r="A163" s="1">
        <f ca="1">IFERROR(__xludf.DUMMYFUNCTION("""COMPUTED_VALUE"""),3)</f>
        <v>3</v>
      </c>
      <c r="B163" s="1">
        <f ca="1">IFERROR(__xludf.DUMMYFUNCTION("""COMPUTED_VALUE"""),2)</f>
        <v>2</v>
      </c>
    </row>
    <row r="164" spans="1:2" ht="13" hidden="1">
      <c r="A164" s="1">
        <f ca="1">IFERROR(__xludf.DUMMYFUNCTION("""COMPUTED_VALUE"""),3)</f>
        <v>3</v>
      </c>
      <c r="B164" s="1">
        <f ca="1">IFERROR(__xludf.DUMMYFUNCTION("""COMPUTED_VALUE"""),3)</f>
        <v>3</v>
      </c>
    </row>
    <row r="165" spans="1:2" ht="13" hidden="1">
      <c r="A165" s="1">
        <f ca="1">IFERROR(__xludf.DUMMYFUNCTION("""COMPUTED_VALUE"""),1)</f>
        <v>1</v>
      </c>
      <c r="B165" s="1">
        <f ca="1">IFERROR(__xludf.DUMMYFUNCTION("""COMPUTED_VALUE"""),1)</f>
        <v>1</v>
      </c>
    </row>
    <row r="166" spans="1:2" ht="13" hidden="1">
      <c r="A166" s="1">
        <f ca="1">IFERROR(__xludf.DUMMYFUNCTION("""COMPUTED_VALUE"""),4)</f>
        <v>4</v>
      </c>
      <c r="B166" s="1">
        <f ca="1">IFERROR(__xludf.DUMMYFUNCTION("""COMPUTED_VALUE"""),1)</f>
        <v>1</v>
      </c>
    </row>
    <row r="167" spans="1:2" ht="13" hidden="1">
      <c r="A167" s="1">
        <f ca="1">IFERROR(__xludf.DUMMYFUNCTION("""COMPUTED_VALUE"""),2)</f>
        <v>2</v>
      </c>
      <c r="B167" s="1">
        <f ca="1">IFERROR(__xludf.DUMMYFUNCTION("""COMPUTED_VALUE"""),2)</f>
        <v>2</v>
      </c>
    </row>
    <row r="168" spans="1:2" ht="13" hidden="1">
      <c r="A168" s="1">
        <f ca="1">IFERROR(__xludf.DUMMYFUNCTION("""COMPUTED_VALUE"""),3)</f>
        <v>3</v>
      </c>
      <c r="B168" s="1">
        <f ca="1">IFERROR(__xludf.DUMMYFUNCTION("""COMPUTED_VALUE"""),3)</f>
        <v>3</v>
      </c>
    </row>
    <row r="169" spans="1:2" ht="13" hidden="1">
      <c r="A169" s="1">
        <f ca="1">IFERROR(__xludf.DUMMYFUNCTION("""COMPUTED_VALUE"""),2)</f>
        <v>2</v>
      </c>
      <c r="B169" s="1">
        <f ca="1">IFERROR(__xludf.DUMMYFUNCTION("""COMPUTED_VALUE"""),3)</f>
        <v>3</v>
      </c>
    </row>
    <row r="170" spans="1:2" ht="13" hidden="1">
      <c r="A170" s="1" t="str">
        <f ca="1">IFERROR(__xludf.DUMMYFUNCTION("""COMPUTED_VALUE"""),"")</f>
        <v/>
      </c>
      <c r="B170" s="1">
        <f ca="1">IFERROR(__xludf.DUMMYFUNCTION("""COMPUTED_VALUE"""),4)</f>
        <v>4</v>
      </c>
    </row>
    <row r="171" spans="1:2" ht="13" hidden="1">
      <c r="A171" s="1">
        <f ca="1">IFERROR(__xludf.DUMMYFUNCTION("""COMPUTED_VALUE"""),4)</f>
        <v>4</v>
      </c>
      <c r="B171" s="1">
        <f ca="1">IFERROR(__xludf.DUMMYFUNCTION("""COMPUTED_VALUE"""),2)</f>
        <v>2</v>
      </c>
    </row>
    <row r="172" spans="1:2" ht="13" hidden="1">
      <c r="A172" s="1">
        <f ca="1">IFERROR(__xludf.DUMMYFUNCTION("""COMPUTED_VALUE"""),2)</f>
        <v>2</v>
      </c>
      <c r="B172" s="1">
        <f ca="1">IFERROR(__xludf.DUMMYFUNCTION("""COMPUTED_VALUE"""),2)</f>
        <v>2</v>
      </c>
    </row>
    <row r="173" spans="1:2" ht="13" hidden="1">
      <c r="A173" s="1">
        <f ca="1">IFERROR(__xludf.DUMMYFUNCTION("""COMPUTED_VALUE"""),2)</f>
        <v>2</v>
      </c>
      <c r="B173" s="1">
        <f ca="1">IFERROR(__xludf.DUMMYFUNCTION("""COMPUTED_VALUE"""),1)</f>
        <v>1</v>
      </c>
    </row>
    <row r="174" spans="1:2" ht="13" hidden="1">
      <c r="A174" s="1">
        <f ca="1">IFERROR(__xludf.DUMMYFUNCTION("""COMPUTED_VALUE"""),1)</f>
        <v>1</v>
      </c>
      <c r="B174" s="1">
        <f ca="1">IFERROR(__xludf.DUMMYFUNCTION("""COMPUTED_VALUE"""),3)</f>
        <v>3</v>
      </c>
    </row>
    <row r="175" spans="1:2" ht="13" hidden="1">
      <c r="A175" s="1">
        <f ca="1">IFERROR(__xludf.DUMMYFUNCTION("""COMPUTED_VALUE"""),4)</f>
        <v>4</v>
      </c>
      <c r="B175" s="1">
        <f ca="1">IFERROR(__xludf.DUMMYFUNCTION("""COMPUTED_VALUE"""),2)</f>
        <v>2</v>
      </c>
    </row>
    <row r="176" spans="1:2" ht="13" hidden="1">
      <c r="A176" s="1">
        <f ca="1">IFERROR(__xludf.DUMMYFUNCTION("""COMPUTED_VALUE"""),2)</f>
        <v>2</v>
      </c>
      <c r="B176" s="1">
        <f ca="1">IFERROR(__xludf.DUMMYFUNCTION("""COMPUTED_VALUE"""),2)</f>
        <v>2</v>
      </c>
    </row>
    <row r="177" spans="1:2" ht="13" hidden="1">
      <c r="A177" s="1" t="str">
        <f ca="1">IFERROR(__xludf.DUMMYFUNCTION("""COMPUTED_VALUE"""),"")</f>
        <v/>
      </c>
      <c r="B177" s="1">
        <f ca="1">IFERROR(__xludf.DUMMYFUNCTION("""COMPUTED_VALUE"""),3)</f>
        <v>3</v>
      </c>
    </row>
    <row r="178" spans="1:2" ht="13" hidden="1">
      <c r="A178" s="1">
        <f ca="1">IFERROR(__xludf.DUMMYFUNCTION("""COMPUTED_VALUE"""),3)</f>
        <v>3</v>
      </c>
      <c r="B178" s="1">
        <f ca="1">IFERROR(__xludf.DUMMYFUNCTION("""COMPUTED_VALUE"""),2)</f>
        <v>2</v>
      </c>
    </row>
    <row r="179" spans="1:2" ht="13" hidden="1">
      <c r="A179" s="1">
        <f ca="1">IFERROR(__xludf.DUMMYFUNCTION("""COMPUTED_VALUE"""),1)</f>
        <v>1</v>
      </c>
      <c r="B179" s="1">
        <f ca="1">IFERROR(__xludf.DUMMYFUNCTION("""COMPUTED_VALUE"""),3)</f>
        <v>3</v>
      </c>
    </row>
    <row r="180" spans="1:2" ht="13" hidden="1">
      <c r="A180" s="1">
        <f ca="1">IFERROR(__xludf.DUMMYFUNCTION("""COMPUTED_VALUE"""),4)</f>
        <v>4</v>
      </c>
      <c r="B180" s="1">
        <f ca="1">IFERROR(__xludf.DUMMYFUNCTION("""COMPUTED_VALUE"""),2)</f>
        <v>2</v>
      </c>
    </row>
    <row r="181" spans="1:2" ht="13" hidden="1">
      <c r="A181" s="1">
        <f ca="1">IFERROR(__xludf.DUMMYFUNCTION("""COMPUTED_VALUE"""),2)</f>
        <v>2</v>
      </c>
      <c r="B181" s="1">
        <f ca="1">IFERROR(__xludf.DUMMYFUNCTION("""COMPUTED_VALUE"""),2)</f>
        <v>2</v>
      </c>
    </row>
    <row r="182" spans="1:2" ht="13" hidden="1">
      <c r="A182" s="1">
        <f ca="1">IFERROR(__xludf.DUMMYFUNCTION("""COMPUTED_VALUE"""),3)</f>
        <v>3</v>
      </c>
      <c r="B182" s="1">
        <f ca="1">IFERROR(__xludf.DUMMYFUNCTION("""COMPUTED_VALUE"""),4)</f>
        <v>4</v>
      </c>
    </row>
    <row r="183" spans="1:2" ht="13" hidden="1">
      <c r="A183" s="1" t="str">
        <f ca="1">IFERROR(__xludf.DUMMYFUNCTION("""COMPUTED_VALUE"""),"")</f>
        <v/>
      </c>
      <c r="B183" s="1">
        <f ca="1">IFERROR(__xludf.DUMMYFUNCTION("""COMPUTED_VALUE"""),5)</f>
        <v>5</v>
      </c>
    </row>
    <row r="184" spans="1:2" ht="13" hidden="1">
      <c r="A184" s="1">
        <f ca="1">IFERROR(__xludf.DUMMYFUNCTION("""COMPUTED_VALUE"""),2)</f>
        <v>2</v>
      </c>
      <c r="B184" s="1">
        <f ca="1">IFERROR(__xludf.DUMMYFUNCTION("""COMPUTED_VALUE"""),1)</f>
        <v>1</v>
      </c>
    </row>
    <row r="185" spans="1:2" ht="13" hidden="1">
      <c r="A185" s="1">
        <f ca="1">IFERROR(__xludf.DUMMYFUNCTION("""COMPUTED_VALUE"""),3)</f>
        <v>3</v>
      </c>
      <c r="B185" s="1">
        <f ca="1">IFERROR(__xludf.DUMMYFUNCTION("""COMPUTED_VALUE"""),3)</f>
        <v>3</v>
      </c>
    </row>
    <row r="186" spans="1:2" ht="13" hidden="1">
      <c r="A186" s="1">
        <f ca="1">IFERROR(__xludf.DUMMYFUNCTION("""COMPUTED_VALUE"""),2)</f>
        <v>2</v>
      </c>
      <c r="B186" s="1">
        <f ca="1">IFERROR(__xludf.DUMMYFUNCTION("""COMPUTED_VALUE"""),3)</f>
        <v>3</v>
      </c>
    </row>
    <row r="187" spans="1:2" ht="13" hidden="1">
      <c r="A187" s="1">
        <f ca="1">IFERROR(__xludf.DUMMYFUNCTION("""COMPUTED_VALUE"""),4)</f>
        <v>4</v>
      </c>
      <c r="B187" s="1">
        <f ca="1">IFERROR(__xludf.DUMMYFUNCTION("""COMPUTED_VALUE"""),4)</f>
        <v>4</v>
      </c>
    </row>
    <row r="188" spans="1:2" ht="13" hidden="1">
      <c r="A188" s="1">
        <f ca="1">IFERROR(__xludf.DUMMYFUNCTION("""COMPUTED_VALUE"""),2)</f>
        <v>2</v>
      </c>
      <c r="B188" s="1">
        <f ca="1">IFERROR(__xludf.DUMMYFUNCTION("""COMPUTED_VALUE"""),2)</f>
        <v>2</v>
      </c>
    </row>
    <row r="189" spans="1:2" ht="13" hidden="1">
      <c r="A189" s="1">
        <f ca="1">IFERROR(__xludf.DUMMYFUNCTION("""COMPUTED_VALUE"""),2)</f>
        <v>2</v>
      </c>
      <c r="B189" s="1">
        <f ca="1">IFERROR(__xludf.DUMMYFUNCTION("""COMPUTED_VALUE"""),3)</f>
        <v>3</v>
      </c>
    </row>
    <row r="190" spans="1:2" ht="13" hidden="1">
      <c r="A190" s="1" t="str">
        <f ca="1">IFERROR(__xludf.DUMMYFUNCTION("""COMPUTED_VALUE"""),"")</f>
        <v/>
      </c>
      <c r="B190" s="1">
        <f ca="1">IFERROR(__xludf.DUMMYFUNCTION("""COMPUTED_VALUE"""),2)</f>
        <v>2</v>
      </c>
    </row>
    <row r="191" spans="1:2" ht="13" hidden="1">
      <c r="A191" s="1">
        <f ca="1">IFERROR(__xludf.DUMMYFUNCTION("""COMPUTED_VALUE"""),4)</f>
        <v>4</v>
      </c>
      <c r="B191" s="1">
        <f ca="1">IFERROR(__xludf.DUMMYFUNCTION("""COMPUTED_VALUE"""),2)</f>
        <v>2</v>
      </c>
    </row>
    <row r="192" spans="1:2" ht="13" hidden="1">
      <c r="A192" s="1">
        <f ca="1">IFERROR(__xludf.DUMMYFUNCTION("""COMPUTED_VALUE"""),3)</f>
        <v>3</v>
      </c>
      <c r="B192" s="1">
        <f ca="1">IFERROR(__xludf.DUMMYFUNCTION("""COMPUTED_VALUE"""),2)</f>
        <v>2</v>
      </c>
    </row>
    <row r="193" spans="1:2" ht="13" hidden="1">
      <c r="A193" s="1">
        <f ca="1">IFERROR(__xludf.DUMMYFUNCTION("""COMPUTED_VALUE"""),2)</f>
        <v>2</v>
      </c>
      <c r="B193" s="1">
        <f ca="1">IFERROR(__xludf.DUMMYFUNCTION("""COMPUTED_VALUE"""),2)</f>
        <v>2</v>
      </c>
    </row>
    <row r="194" spans="1:2" ht="13" hidden="1">
      <c r="A194" s="1">
        <f ca="1">IFERROR(__xludf.DUMMYFUNCTION("""COMPUTED_VALUE"""),2)</f>
        <v>2</v>
      </c>
      <c r="B194" s="1">
        <f ca="1">IFERROR(__xludf.DUMMYFUNCTION("""COMPUTED_VALUE"""),3)</f>
        <v>3</v>
      </c>
    </row>
    <row r="195" spans="1:2" ht="13" hidden="1">
      <c r="A195" s="1">
        <f ca="1">IFERROR(__xludf.DUMMYFUNCTION("""COMPUTED_VALUE"""),2)</f>
        <v>2</v>
      </c>
      <c r="B195" s="1">
        <f ca="1">IFERROR(__xludf.DUMMYFUNCTION("""COMPUTED_VALUE"""),2)</f>
        <v>2</v>
      </c>
    </row>
    <row r="196" spans="1:2" ht="13" hidden="1">
      <c r="A196" s="1">
        <f ca="1">IFERROR(__xludf.DUMMYFUNCTION("""COMPUTED_VALUE"""),3)</f>
        <v>3</v>
      </c>
      <c r="B196" s="1">
        <f ca="1">IFERROR(__xludf.DUMMYFUNCTION("""COMPUTED_VALUE"""),4)</f>
        <v>4</v>
      </c>
    </row>
    <row r="197" spans="1:2" ht="13" hidden="1">
      <c r="A197" s="1">
        <f ca="1">IFERROR(__xludf.DUMMYFUNCTION("""COMPUTED_VALUE"""),2)</f>
        <v>2</v>
      </c>
      <c r="B197" s="1">
        <f ca="1">IFERROR(__xludf.DUMMYFUNCTION("""COMPUTED_VALUE"""),2)</f>
        <v>2</v>
      </c>
    </row>
    <row r="198" spans="1:2" ht="13" hidden="1">
      <c r="A198" s="1">
        <f ca="1">IFERROR(__xludf.DUMMYFUNCTION("""COMPUTED_VALUE"""),2)</f>
        <v>2</v>
      </c>
      <c r="B198" s="1">
        <f ca="1">IFERROR(__xludf.DUMMYFUNCTION("""COMPUTED_VALUE"""),2)</f>
        <v>2</v>
      </c>
    </row>
    <row r="199" spans="1:2" ht="13" hidden="1">
      <c r="A199" s="1">
        <f ca="1">IFERROR(__xludf.DUMMYFUNCTION("""COMPUTED_VALUE"""),3)</f>
        <v>3</v>
      </c>
      <c r="B199" s="1">
        <f ca="1">IFERROR(__xludf.DUMMYFUNCTION("""COMPUTED_VALUE"""),1)</f>
        <v>1</v>
      </c>
    </row>
    <row r="200" spans="1:2" ht="13" hidden="1">
      <c r="A200" s="1" t="str">
        <f ca="1">IFERROR(__xludf.DUMMYFUNCTION("""COMPUTED_VALUE"""),"")</f>
        <v/>
      </c>
      <c r="B200" s="1">
        <f ca="1">IFERROR(__xludf.DUMMYFUNCTION("""COMPUTED_VALUE"""),3)</f>
        <v>3</v>
      </c>
    </row>
    <row r="201" spans="1:2" ht="13" hidden="1">
      <c r="A201" s="1">
        <f ca="1">IFERROR(__xludf.DUMMYFUNCTION("""COMPUTED_VALUE"""),1)</f>
        <v>1</v>
      </c>
      <c r="B201" s="1">
        <f ca="1">IFERROR(__xludf.DUMMYFUNCTION("""COMPUTED_VALUE"""),3)</f>
        <v>3</v>
      </c>
    </row>
    <row r="202" spans="1:2" ht="13" hidden="1">
      <c r="A202" s="1">
        <f ca="1">IFERROR(__xludf.DUMMYFUNCTION("""COMPUTED_VALUE"""),2)</f>
        <v>2</v>
      </c>
      <c r="B202" s="1">
        <f ca="1">IFERROR(__xludf.DUMMYFUNCTION("""COMPUTED_VALUE"""),3)</f>
        <v>3</v>
      </c>
    </row>
    <row r="203" spans="1:2" ht="13" hidden="1">
      <c r="A203" s="1">
        <f ca="1">IFERROR(__xludf.DUMMYFUNCTION("""COMPUTED_VALUE"""),3)</f>
        <v>3</v>
      </c>
      <c r="B203" s="1">
        <f ca="1">IFERROR(__xludf.DUMMYFUNCTION("""COMPUTED_VALUE"""),3)</f>
        <v>3</v>
      </c>
    </row>
    <row r="204" spans="1:2" ht="13" hidden="1">
      <c r="A204" s="1">
        <f ca="1">IFERROR(__xludf.DUMMYFUNCTION("""COMPUTED_VALUE"""),2)</f>
        <v>2</v>
      </c>
      <c r="B204" s="1">
        <f ca="1">IFERROR(__xludf.DUMMYFUNCTION("""COMPUTED_VALUE"""),2)</f>
        <v>2</v>
      </c>
    </row>
    <row r="205" spans="1:2" ht="13" hidden="1">
      <c r="A205" s="1">
        <f ca="1">IFERROR(__xludf.DUMMYFUNCTION("""COMPUTED_VALUE"""),1)</f>
        <v>1</v>
      </c>
      <c r="B205" s="1">
        <f ca="1">IFERROR(__xludf.DUMMYFUNCTION("""COMPUTED_VALUE"""),3)</f>
        <v>3</v>
      </c>
    </row>
    <row r="206" spans="1:2" ht="13" hidden="1">
      <c r="A206" s="1" t="str">
        <f ca="1">IFERROR(__xludf.DUMMYFUNCTION("""COMPUTED_VALUE"""),"")</f>
        <v/>
      </c>
      <c r="B206" s="1">
        <f ca="1">IFERROR(__xludf.DUMMYFUNCTION("""COMPUTED_VALUE"""),2)</f>
        <v>2</v>
      </c>
    </row>
    <row r="207" spans="1:2" ht="13" hidden="1">
      <c r="A207" s="1">
        <f ca="1">IFERROR(__xludf.DUMMYFUNCTION("""COMPUTED_VALUE"""),4)</f>
        <v>4</v>
      </c>
      <c r="B207" s="1">
        <f ca="1">IFERROR(__xludf.DUMMYFUNCTION("""COMPUTED_VALUE"""),1)</f>
        <v>1</v>
      </c>
    </row>
    <row r="208" spans="1:2" ht="13" hidden="1">
      <c r="A208" s="1">
        <f ca="1">IFERROR(__xludf.DUMMYFUNCTION("""COMPUTED_VALUE"""),3)</f>
        <v>3</v>
      </c>
      <c r="B208" s="1">
        <f ca="1">IFERROR(__xludf.DUMMYFUNCTION("""COMPUTED_VALUE"""),2)</f>
        <v>2</v>
      </c>
    </row>
    <row r="209" spans="1:2" ht="13" hidden="1">
      <c r="A209" s="1" t="str">
        <f ca="1">IFERROR(__xludf.DUMMYFUNCTION("""COMPUTED_VALUE"""),"")</f>
        <v/>
      </c>
      <c r="B209" s="1">
        <f ca="1">IFERROR(__xludf.DUMMYFUNCTION("""COMPUTED_VALUE"""),1)</f>
        <v>1</v>
      </c>
    </row>
    <row r="210" spans="1:2" ht="13" hidden="1">
      <c r="A210" s="1">
        <f ca="1">IFERROR(__xludf.DUMMYFUNCTION("""COMPUTED_VALUE"""),1)</f>
        <v>1</v>
      </c>
      <c r="B210" s="1">
        <f ca="1">IFERROR(__xludf.DUMMYFUNCTION("""COMPUTED_VALUE"""),3)</f>
        <v>3</v>
      </c>
    </row>
    <row r="211" spans="1:2" ht="13" hidden="1">
      <c r="A211" s="1">
        <f ca="1">IFERROR(__xludf.DUMMYFUNCTION("""COMPUTED_VALUE"""),4)</f>
        <v>4</v>
      </c>
      <c r="B211" s="1">
        <f ca="1">IFERROR(__xludf.DUMMYFUNCTION("""COMPUTED_VALUE"""),2)</f>
        <v>2</v>
      </c>
    </row>
    <row r="212" spans="1:2" ht="13" hidden="1">
      <c r="A212" s="1">
        <f ca="1">IFERROR(__xludf.DUMMYFUNCTION("""COMPUTED_VALUE"""),3)</f>
        <v>3</v>
      </c>
      <c r="B212" s="1">
        <f ca="1">IFERROR(__xludf.DUMMYFUNCTION("""COMPUTED_VALUE"""),2)</f>
        <v>2</v>
      </c>
    </row>
    <row r="213" spans="1:2" ht="13" hidden="1">
      <c r="A213" s="1">
        <f ca="1">IFERROR(__xludf.DUMMYFUNCTION("""COMPUTED_VALUE"""),2)</f>
        <v>2</v>
      </c>
      <c r="B213" s="1">
        <f ca="1">IFERROR(__xludf.DUMMYFUNCTION("""COMPUTED_VALUE"""),4)</f>
        <v>4</v>
      </c>
    </row>
    <row r="214" spans="1:2" ht="13" hidden="1">
      <c r="A214" s="1">
        <f ca="1">IFERROR(__xludf.DUMMYFUNCTION("""COMPUTED_VALUE"""),3)</f>
        <v>3</v>
      </c>
      <c r="B214" s="1">
        <f ca="1">IFERROR(__xludf.DUMMYFUNCTION("""COMPUTED_VALUE"""),3)</f>
        <v>3</v>
      </c>
    </row>
    <row r="215" spans="1:2" ht="13" hidden="1">
      <c r="A215" s="1">
        <f ca="1">IFERROR(__xludf.DUMMYFUNCTION("""COMPUTED_VALUE"""),2)</f>
        <v>2</v>
      </c>
      <c r="B215" s="1">
        <f ca="1">IFERROR(__xludf.DUMMYFUNCTION("""COMPUTED_VALUE"""),2)</f>
        <v>2</v>
      </c>
    </row>
    <row r="216" spans="1:2" ht="13" hidden="1">
      <c r="A216" s="1">
        <f ca="1">IFERROR(__xludf.DUMMYFUNCTION("""COMPUTED_VALUE"""),1)</f>
        <v>1</v>
      </c>
      <c r="B216" s="1">
        <f ca="1">IFERROR(__xludf.DUMMYFUNCTION("""COMPUTED_VALUE"""),2)</f>
        <v>2</v>
      </c>
    </row>
    <row r="217" spans="1:2" ht="13" hidden="1">
      <c r="A217" s="1">
        <f ca="1">IFERROR(__xludf.DUMMYFUNCTION("""COMPUTED_VALUE"""),1)</f>
        <v>1</v>
      </c>
      <c r="B217" s="1">
        <f ca="1">IFERROR(__xludf.DUMMYFUNCTION("""COMPUTED_VALUE"""),2)</f>
        <v>2</v>
      </c>
    </row>
    <row r="218" spans="1:2" ht="13" hidden="1">
      <c r="A218" s="1">
        <f ca="1">IFERROR(__xludf.DUMMYFUNCTION("""COMPUTED_VALUE"""),4)</f>
        <v>4</v>
      </c>
      <c r="B218" s="1">
        <f ca="1">IFERROR(__xludf.DUMMYFUNCTION("""COMPUTED_VALUE"""),2)</f>
        <v>2</v>
      </c>
    </row>
    <row r="219" spans="1:2" ht="13" hidden="1">
      <c r="A219" s="1">
        <f ca="1">IFERROR(__xludf.DUMMYFUNCTION("""COMPUTED_VALUE"""),4)</f>
        <v>4</v>
      </c>
      <c r="B219" s="1">
        <f ca="1">IFERROR(__xludf.DUMMYFUNCTION("""COMPUTED_VALUE"""),1)</f>
        <v>1</v>
      </c>
    </row>
    <row r="220" spans="1:2" ht="13" hidden="1">
      <c r="A220" s="1">
        <f ca="1">IFERROR(__xludf.DUMMYFUNCTION("""COMPUTED_VALUE"""),4)</f>
        <v>4</v>
      </c>
      <c r="B220" s="1">
        <f ca="1">IFERROR(__xludf.DUMMYFUNCTION("""COMPUTED_VALUE"""),2)</f>
        <v>2</v>
      </c>
    </row>
    <row r="221" spans="1:2" ht="13" hidden="1">
      <c r="A221" s="1">
        <f ca="1">IFERROR(__xludf.DUMMYFUNCTION("""COMPUTED_VALUE"""),3)</f>
        <v>3</v>
      </c>
      <c r="B221" s="1">
        <f ca="1">IFERROR(__xludf.DUMMYFUNCTION("""COMPUTED_VALUE"""),2)</f>
        <v>2</v>
      </c>
    </row>
    <row r="222" spans="1:2" ht="13" hidden="1">
      <c r="A222" s="1">
        <f ca="1">IFERROR(__xludf.DUMMYFUNCTION("""COMPUTED_VALUE"""),4)</f>
        <v>4</v>
      </c>
      <c r="B222" s="1">
        <f ca="1">IFERROR(__xludf.DUMMYFUNCTION("""COMPUTED_VALUE"""),3)</f>
        <v>3</v>
      </c>
    </row>
    <row r="223" spans="1:2" ht="13" hidden="1">
      <c r="A223" s="1">
        <f ca="1">IFERROR(__xludf.DUMMYFUNCTION("""COMPUTED_VALUE"""),1)</f>
        <v>1</v>
      </c>
      <c r="B223" s="1">
        <f ca="1">IFERROR(__xludf.DUMMYFUNCTION("""COMPUTED_VALUE"""),2)</f>
        <v>2</v>
      </c>
    </row>
    <row r="224" spans="1:2" ht="13" hidden="1">
      <c r="A224" s="1">
        <f ca="1">IFERROR(__xludf.DUMMYFUNCTION("""COMPUTED_VALUE"""),2)</f>
        <v>2</v>
      </c>
      <c r="B224" s="1">
        <f ca="1">IFERROR(__xludf.DUMMYFUNCTION("""COMPUTED_VALUE"""),2)</f>
        <v>2</v>
      </c>
    </row>
    <row r="225" spans="1:2" ht="13" hidden="1">
      <c r="A225" s="1">
        <f ca="1">IFERROR(__xludf.DUMMYFUNCTION("""COMPUTED_VALUE"""),3)</f>
        <v>3</v>
      </c>
      <c r="B225" s="1">
        <f ca="1">IFERROR(__xludf.DUMMYFUNCTION("""COMPUTED_VALUE"""),2)</f>
        <v>2</v>
      </c>
    </row>
    <row r="226" spans="1:2" ht="13" hidden="1">
      <c r="A226" s="1">
        <f ca="1">IFERROR(__xludf.DUMMYFUNCTION("""COMPUTED_VALUE"""),2)</f>
        <v>2</v>
      </c>
      <c r="B226" s="1">
        <f ca="1">IFERROR(__xludf.DUMMYFUNCTION("""COMPUTED_VALUE"""),3)</f>
        <v>3</v>
      </c>
    </row>
    <row r="227" spans="1:2" ht="13" hidden="1">
      <c r="A227" s="1">
        <f ca="1">IFERROR(__xludf.DUMMYFUNCTION("""COMPUTED_VALUE"""),2)</f>
        <v>2</v>
      </c>
      <c r="B227" s="1">
        <f ca="1">IFERROR(__xludf.DUMMYFUNCTION("""COMPUTED_VALUE"""),2)</f>
        <v>2</v>
      </c>
    </row>
    <row r="228" spans="1:2" ht="13" hidden="1">
      <c r="A228" s="1">
        <f ca="1">IFERROR(__xludf.DUMMYFUNCTION("""COMPUTED_VALUE"""),3)</f>
        <v>3</v>
      </c>
      <c r="B228" s="1">
        <f ca="1">IFERROR(__xludf.DUMMYFUNCTION("""COMPUTED_VALUE"""),2)</f>
        <v>2</v>
      </c>
    </row>
    <row r="229" spans="1:2" ht="13" hidden="1">
      <c r="A229" s="1">
        <f ca="1">IFERROR(__xludf.DUMMYFUNCTION("""COMPUTED_VALUE"""),4)</f>
        <v>4</v>
      </c>
      <c r="B229" s="1">
        <f ca="1">IFERROR(__xludf.DUMMYFUNCTION("""COMPUTED_VALUE"""),2)</f>
        <v>2</v>
      </c>
    </row>
    <row r="230" spans="1:2" ht="13" hidden="1">
      <c r="A230" s="1">
        <f ca="1">IFERROR(__xludf.DUMMYFUNCTION("""COMPUTED_VALUE"""),4)</f>
        <v>4</v>
      </c>
      <c r="B230" s="1">
        <f ca="1">IFERROR(__xludf.DUMMYFUNCTION("""COMPUTED_VALUE"""),2)</f>
        <v>2</v>
      </c>
    </row>
    <row r="231" spans="1:2" ht="13" hidden="1">
      <c r="A231" s="1" t="str">
        <f ca="1">IFERROR(__xludf.DUMMYFUNCTION("""COMPUTED_VALUE"""),"")</f>
        <v/>
      </c>
      <c r="B231" s="1">
        <f ca="1">IFERROR(__xludf.DUMMYFUNCTION("""COMPUTED_VALUE"""),2)</f>
        <v>2</v>
      </c>
    </row>
    <row r="232" spans="1:2" ht="13" hidden="1">
      <c r="A232" s="1">
        <f ca="1">IFERROR(__xludf.DUMMYFUNCTION("""COMPUTED_VALUE"""),2)</f>
        <v>2</v>
      </c>
      <c r="B232" s="1" t="str">
        <f ca="1">IFERROR(__xludf.DUMMYFUNCTION("""COMPUTED_VALUE"""),"")</f>
        <v/>
      </c>
    </row>
    <row r="233" spans="1:2" ht="13" hidden="1">
      <c r="A233" s="1">
        <f ca="1">IFERROR(__xludf.DUMMYFUNCTION("""COMPUTED_VALUE"""),1)</f>
        <v>1</v>
      </c>
      <c r="B233" s="1">
        <f ca="1">IFERROR(__xludf.DUMMYFUNCTION("""COMPUTED_VALUE"""),4)</f>
        <v>4</v>
      </c>
    </row>
    <row r="234" spans="1:2" ht="13" hidden="1">
      <c r="A234" s="1">
        <f ca="1">IFERROR(__xludf.DUMMYFUNCTION("""COMPUTED_VALUE"""),2)</f>
        <v>2</v>
      </c>
      <c r="B234" s="1">
        <f ca="1">IFERROR(__xludf.DUMMYFUNCTION("""COMPUTED_VALUE"""),2)</f>
        <v>2</v>
      </c>
    </row>
    <row r="235" spans="1:2" ht="13" hidden="1">
      <c r="A235" s="1">
        <f ca="1">IFERROR(__xludf.DUMMYFUNCTION("""COMPUTED_VALUE"""),3)</f>
        <v>3</v>
      </c>
      <c r="B235" s="1">
        <f ca="1">IFERROR(__xludf.DUMMYFUNCTION("""COMPUTED_VALUE"""),2)</f>
        <v>2</v>
      </c>
    </row>
    <row r="236" spans="1:2" ht="13" hidden="1">
      <c r="A236" s="1">
        <f ca="1">IFERROR(__xludf.DUMMYFUNCTION("""COMPUTED_VALUE"""),4)</f>
        <v>4</v>
      </c>
      <c r="B236" s="1">
        <f ca="1">IFERROR(__xludf.DUMMYFUNCTION("""COMPUTED_VALUE"""),2)</f>
        <v>2</v>
      </c>
    </row>
    <row r="237" spans="1:2" ht="13" hidden="1">
      <c r="A237" s="1">
        <f ca="1">IFERROR(__xludf.DUMMYFUNCTION("""COMPUTED_VALUE"""),3)</f>
        <v>3</v>
      </c>
      <c r="B237" s="1">
        <f ca="1">IFERROR(__xludf.DUMMYFUNCTION("""COMPUTED_VALUE"""),3)</f>
        <v>3</v>
      </c>
    </row>
    <row r="238" spans="1:2" ht="13" hidden="1">
      <c r="A238" s="1" t="str">
        <f ca="1">IFERROR(__xludf.DUMMYFUNCTION("""COMPUTED_VALUE"""),"")</f>
        <v/>
      </c>
      <c r="B238" s="1">
        <f ca="1">IFERROR(__xludf.DUMMYFUNCTION("""COMPUTED_VALUE"""),3)</f>
        <v>3</v>
      </c>
    </row>
    <row r="239" spans="1:2" ht="13" hidden="1">
      <c r="A239" s="1">
        <f ca="1">IFERROR(__xludf.DUMMYFUNCTION("""COMPUTED_VALUE"""),2)</f>
        <v>2</v>
      </c>
      <c r="B239" s="1">
        <f ca="1">IFERROR(__xludf.DUMMYFUNCTION("""COMPUTED_VALUE"""),3)</f>
        <v>3</v>
      </c>
    </row>
    <row r="240" spans="1:2" ht="13" hidden="1">
      <c r="A240" s="1">
        <f ca="1">IFERROR(__xludf.DUMMYFUNCTION("""COMPUTED_VALUE"""),4)</f>
        <v>4</v>
      </c>
      <c r="B240" s="1">
        <f ca="1">IFERROR(__xludf.DUMMYFUNCTION("""COMPUTED_VALUE"""),3)</f>
        <v>3</v>
      </c>
    </row>
    <row r="241" spans="1:2" ht="13" hidden="1">
      <c r="A241" s="1">
        <f ca="1">IFERROR(__xludf.DUMMYFUNCTION("""COMPUTED_VALUE"""),2)</f>
        <v>2</v>
      </c>
      <c r="B241" s="1">
        <f ca="1">IFERROR(__xludf.DUMMYFUNCTION("""COMPUTED_VALUE"""),2)</f>
        <v>2</v>
      </c>
    </row>
    <row r="242" spans="1:2" ht="13" hidden="1">
      <c r="A242" s="1">
        <f ca="1">IFERROR(__xludf.DUMMYFUNCTION("""COMPUTED_VALUE"""),3)</f>
        <v>3</v>
      </c>
      <c r="B242" s="1">
        <f ca="1">IFERROR(__xludf.DUMMYFUNCTION("""COMPUTED_VALUE"""),3)</f>
        <v>3</v>
      </c>
    </row>
    <row r="243" spans="1:2" ht="13" hidden="1">
      <c r="A243" s="1">
        <f ca="1">IFERROR(__xludf.DUMMYFUNCTION("""COMPUTED_VALUE"""),3)</f>
        <v>3</v>
      </c>
      <c r="B243" s="1">
        <f ca="1">IFERROR(__xludf.DUMMYFUNCTION("""COMPUTED_VALUE"""),2)</f>
        <v>2</v>
      </c>
    </row>
    <row r="244" spans="1:2" ht="13" hidden="1">
      <c r="A244" s="1">
        <f ca="1">IFERROR(__xludf.DUMMYFUNCTION("""COMPUTED_VALUE"""),4)</f>
        <v>4</v>
      </c>
      <c r="B244" s="1">
        <f ca="1">IFERROR(__xludf.DUMMYFUNCTION("""COMPUTED_VALUE"""),4)</f>
        <v>4</v>
      </c>
    </row>
    <row r="245" spans="1:2" ht="13" hidden="1">
      <c r="A245" s="1">
        <f ca="1">IFERROR(__xludf.DUMMYFUNCTION("""COMPUTED_VALUE"""),4)</f>
        <v>4</v>
      </c>
      <c r="B245" s="1">
        <f ca="1">IFERROR(__xludf.DUMMYFUNCTION("""COMPUTED_VALUE"""),2)</f>
        <v>2</v>
      </c>
    </row>
    <row r="246" spans="1:2" ht="13" hidden="1">
      <c r="A246" s="1">
        <f ca="1">IFERROR(__xludf.DUMMYFUNCTION("""COMPUTED_VALUE"""),4)</f>
        <v>4</v>
      </c>
      <c r="B246" s="1">
        <f ca="1">IFERROR(__xludf.DUMMYFUNCTION("""COMPUTED_VALUE"""),1)</f>
        <v>1</v>
      </c>
    </row>
    <row r="247" spans="1:2" ht="13" hidden="1">
      <c r="A247" s="1">
        <f ca="1">IFERROR(__xludf.DUMMYFUNCTION("""COMPUTED_VALUE"""),4)</f>
        <v>4</v>
      </c>
      <c r="B247" s="1">
        <f ca="1">IFERROR(__xludf.DUMMYFUNCTION("""COMPUTED_VALUE"""),1)</f>
        <v>1</v>
      </c>
    </row>
    <row r="248" spans="1:2" ht="13" hidden="1">
      <c r="A248" s="1">
        <f ca="1">IFERROR(__xludf.DUMMYFUNCTION("""COMPUTED_VALUE"""),3)</f>
        <v>3</v>
      </c>
      <c r="B248" s="1">
        <f ca="1">IFERROR(__xludf.DUMMYFUNCTION("""COMPUTED_VALUE"""),2)</f>
        <v>2</v>
      </c>
    </row>
    <row r="249" spans="1:2" ht="13" hidden="1">
      <c r="A249" s="1">
        <f ca="1">IFERROR(__xludf.DUMMYFUNCTION("""COMPUTED_VALUE"""),1)</f>
        <v>1</v>
      </c>
      <c r="B249" s="1">
        <f ca="1">IFERROR(__xludf.DUMMYFUNCTION("""COMPUTED_VALUE"""),2)</f>
        <v>2</v>
      </c>
    </row>
    <row r="250" spans="1:2" ht="13" hidden="1">
      <c r="A250" s="1">
        <f ca="1">IFERROR(__xludf.DUMMYFUNCTION("""COMPUTED_VALUE"""),2)</f>
        <v>2</v>
      </c>
      <c r="B250" s="1">
        <f ca="1">IFERROR(__xludf.DUMMYFUNCTION("""COMPUTED_VALUE"""),2)</f>
        <v>2</v>
      </c>
    </row>
    <row r="251" spans="1:2" ht="13" hidden="1">
      <c r="A251" s="1">
        <f ca="1">IFERROR(__xludf.DUMMYFUNCTION("""COMPUTED_VALUE"""),4)</f>
        <v>4</v>
      </c>
      <c r="B251" s="1">
        <f ca="1">IFERROR(__xludf.DUMMYFUNCTION("""COMPUTED_VALUE"""),2)</f>
        <v>2</v>
      </c>
    </row>
    <row r="252" spans="1:2" ht="13" hidden="1">
      <c r="A252" s="1">
        <f ca="1">IFERROR(__xludf.DUMMYFUNCTION("""COMPUTED_VALUE"""),1)</f>
        <v>1</v>
      </c>
      <c r="B252" s="1">
        <f ca="1">IFERROR(__xludf.DUMMYFUNCTION("""COMPUTED_VALUE"""),3)</f>
        <v>3</v>
      </c>
    </row>
    <row r="253" spans="1:2" ht="13" hidden="1">
      <c r="A253" s="1">
        <f ca="1">IFERROR(__xludf.DUMMYFUNCTION("""COMPUTED_VALUE"""),4)</f>
        <v>4</v>
      </c>
      <c r="B253" s="1">
        <f ca="1">IFERROR(__xludf.DUMMYFUNCTION("""COMPUTED_VALUE"""),2)</f>
        <v>2</v>
      </c>
    </row>
    <row r="254" spans="1:2" ht="13" hidden="1">
      <c r="A254" s="1">
        <f ca="1">IFERROR(__xludf.DUMMYFUNCTION("""COMPUTED_VALUE"""),3)</f>
        <v>3</v>
      </c>
      <c r="B254" s="1">
        <f ca="1">IFERROR(__xludf.DUMMYFUNCTION("""COMPUTED_VALUE"""),3)</f>
        <v>3</v>
      </c>
    </row>
    <row r="255" spans="1:2" ht="13" hidden="1">
      <c r="A255" s="1">
        <f ca="1">IFERROR(__xludf.DUMMYFUNCTION("""COMPUTED_VALUE"""),3)</f>
        <v>3</v>
      </c>
      <c r="B255" s="1">
        <f ca="1">IFERROR(__xludf.DUMMYFUNCTION("""COMPUTED_VALUE"""),2)</f>
        <v>2</v>
      </c>
    </row>
    <row r="256" spans="1:2" ht="13" hidden="1">
      <c r="A256" s="1">
        <f ca="1">IFERROR(__xludf.DUMMYFUNCTION("""COMPUTED_VALUE"""),1)</f>
        <v>1</v>
      </c>
      <c r="B256" s="1">
        <f ca="1">IFERROR(__xludf.DUMMYFUNCTION("""COMPUTED_VALUE"""),2)</f>
        <v>2</v>
      </c>
    </row>
    <row r="257" spans="1:2" ht="13" hidden="1">
      <c r="A257" s="1">
        <f ca="1">IFERROR(__xludf.DUMMYFUNCTION("""COMPUTED_VALUE"""),2)</f>
        <v>2</v>
      </c>
      <c r="B257" s="1">
        <f ca="1">IFERROR(__xludf.DUMMYFUNCTION("""COMPUTED_VALUE"""),2)</f>
        <v>2</v>
      </c>
    </row>
    <row r="258" spans="1:2" ht="13" hidden="1">
      <c r="A258" s="1">
        <f ca="1">IFERROR(__xludf.DUMMYFUNCTION("""COMPUTED_VALUE"""),4)</f>
        <v>4</v>
      </c>
      <c r="B258" s="1">
        <f ca="1">IFERROR(__xludf.DUMMYFUNCTION("""COMPUTED_VALUE"""),1)</f>
        <v>1</v>
      </c>
    </row>
    <row r="259" spans="1:2" ht="13" hidden="1">
      <c r="A259" s="1">
        <f ca="1">IFERROR(__xludf.DUMMYFUNCTION("""COMPUTED_VALUE"""),2)</f>
        <v>2</v>
      </c>
      <c r="B259" s="1">
        <f ca="1">IFERROR(__xludf.DUMMYFUNCTION("""COMPUTED_VALUE"""),3)</f>
        <v>3</v>
      </c>
    </row>
    <row r="260" spans="1:2" ht="13" hidden="1">
      <c r="A260" s="1">
        <f ca="1">IFERROR(__xludf.DUMMYFUNCTION("""COMPUTED_VALUE"""),2)</f>
        <v>2</v>
      </c>
      <c r="B260" s="1">
        <f ca="1">IFERROR(__xludf.DUMMYFUNCTION("""COMPUTED_VALUE"""),2)</f>
        <v>2</v>
      </c>
    </row>
    <row r="261" spans="1:2" ht="13" hidden="1">
      <c r="A261" s="1">
        <f ca="1">IFERROR(__xludf.DUMMYFUNCTION("""COMPUTED_VALUE"""),3)</f>
        <v>3</v>
      </c>
      <c r="B261" s="1">
        <f ca="1">IFERROR(__xludf.DUMMYFUNCTION("""COMPUTED_VALUE"""),3)</f>
        <v>3</v>
      </c>
    </row>
    <row r="262" spans="1:2" ht="13" hidden="1">
      <c r="A262" s="1">
        <f ca="1">IFERROR(__xludf.DUMMYFUNCTION("""COMPUTED_VALUE"""),3)</f>
        <v>3</v>
      </c>
      <c r="B262" s="1">
        <f ca="1">IFERROR(__xludf.DUMMYFUNCTION("""COMPUTED_VALUE"""),1)</f>
        <v>1</v>
      </c>
    </row>
    <row r="263" spans="1:2" ht="13" hidden="1">
      <c r="A263" s="1">
        <f ca="1">IFERROR(__xludf.DUMMYFUNCTION("""COMPUTED_VALUE"""),4)</f>
        <v>4</v>
      </c>
      <c r="B263" s="1">
        <f ca="1">IFERROR(__xludf.DUMMYFUNCTION("""COMPUTED_VALUE"""),2)</f>
        <v>2</v>
      </c>
    </row>
    <row r="264" spans="1:2" ht="13" hidden="1">
      <c r="A264" s="1">
        <f ca="1">IFERROR(__xludf.DUMMYFUNCTION("""COMPUTED_VALUE"""),2)</f>
        <v>2</v>
      </c>
      <c r="B264" s="1">
        <f ca="1">IFERROR(__xludf.DUMMYFUNCTION("""COMPUTED_VALUE"""),2)</f>
        <v>2</v>
      </c>
    </row>
    <row r="265" spans="1:2" ht="13" hidden="1">
      <c r="A265" s="1">
        <f ca="1">IFERROR(__xludf.DUMMYFUNCTION("""COMPUTED_VALUE"""),4)</f>
        <v>4</v>
      </c>
      <c r="B265" s="1">
        <f ca="1">IFERROR(__xludf.DUMMYFUNCTION("""COMPUTED_VALUE"""),3)</f>
        <v>3</v>
      </c>
    </row>
    <row r="266" spans="1:2" ht="13" hidden="1">
      <c r="A266" s="1">
        <f ca="1">IFERROR(__xludf.DUMMYFUNCTION("""COMPUTED_VALUE"""),4)</f>
        <v>4</v>
      </c>
      <c r="B266" s="1">
        <f ca="1">IFERROR(__xludf.DUMMYFUNCTION("""COMPUTED_VALUE"""),1)</f>
        <v>1</v>
      </c>
    </row>
    <row r="267" spans="1:2" ht="13" hidden="1">
      <c r="A267" s="1">
        <f ca="1">IFERROR(__xludf.DUMMYFUNCTION("""COMPUTED_VALUE"""),4)</f>
        <v>4</v>
      </c>
      <c r="B267" s="1">
        <f ca="1">IFERROR(__xludf.DUMMYFUNCTION("""COMPUTED_VALUE"""),1)</f>
        <v>1</v>
      </c>
    </row>
    <row r="268" spans="1:2" ht="13" hidden="1">
      <c r="A268" s="1">
        <f ca="1">IFERROR(__xludf.DUMMYFUNCTION("""COMPUTED_VALUE"""),2)</f>
        <v>2</v>
      </c>
      <c r="B268" s="1">
        <f ca="1">IFERROR(__xludf.DUMMYFUNCTION("""COMPUTED_VALUE"""),2)</f>
        <v>2</v>
      </c>
    </row>
    <row r="269" spans="1:2" ht="13" hidden="1">
      <c r="A269" s="1">
        <f ca="1">IFERROR(__xludf.DUMMYFUNCTION("""COMPUTED_VALUE"""),2)</f>
        <v>2</v>
      </c>
      <c r="B269" s="1">
        <f ca="1">IFERROR(__xludf.DUMMYFUNCTION("""COMPUTED_VALUE"""),2)</f>
        <v>2</v>
      </c>
    </row>
    <row r="270" spans="1:2" ht="13" hidden="1">
      <c r="A270" s="1">
        <f ca="1">IFERROR(__xludf.DUMMYFUNCTION("""COMPUTED_VALUE"""),3)</f>
        <v>3</v>
      </c>
      <c r="B270" s="1">
        <f ca="1">IFERROR(__xludf.DUMMYFUNCTION("""COMPUTED_VALUE"""),1)</f>
        <v>1</v>
      </c>
    </row>
    <row r="271" spans="1:2" ht="13" hidden="1">
      <c r="A271" s="1">
        <f ca="1">IFERROR(__xludf.DUMMYFUNCTION("""COMPUTED_VALUE"""),1)</f>
        <v>1</v>
      </c>
      <c r="B271" s="1">
        <f ca="1">IFERROR(__xludf.DUMMYFUNCTION("""COMPUTED_VALUE"""),1)</f>
        <v>1</v>
      </c>
    </row>
    <row r="272" spans="1:2" ht="13" hidden="1">
      <c r="A272" s="1">
        <f ca="1">IFERROR(__xludf.DUMMYFUNCTION("""COMPUTED_VALUE"""),2)</f>
        <v>2</v>
      </c>
      <c r="B272" s="1">
        <f ca="1">IFERROR(__xludf.DUMMYFUNCTION("""COMPUTED_VALUE"""),2)</f>
        <v>2</v>
      </c>
    </row>
    <row r="273" spans="1:2" ht="13" hidden="1">
      <c r="A273" s="1">
        <f ca="1">IFERROR(__xludf.DUMMYFUNCTION("""COMPUTED_VALUE"""),3)</f>
        <v>3</v>
      </c>
      <c r="B273" s="1">
        <f ca="1">IFERROR(__xludf.DUMMYFUNCTION("""COMPUTED_VALUE"""),3)</f>
        <v>3</v>
      </c>
    </row>
    <row r="274" spans="1:2" ht="13" hidden="1">
      <c r="A274" s="1">
        <f ca="1">IFERROR(__xludf.DUMMYFUNCTION("""COMPUTED_VALUE"""),2)</f>
        <v>2</v>
      </c>
      <c r="B274" s="1">
        <f ca="1">IFERROR(__xludf.DUMMYFUNCTION("""COMPUTED_VALUE"""),1)</f>
        <v>1</v>
      </c>
    </row>
    <row r="275" spans="1:2" ht="13" hidden="1">
      <c r="A275" s="1">
        <f ca="1">IFERROR(__xludf.DUMMYFUNCTION("""COMPUTED_VALUE"""),4)</f>
        <v>4</v>
      </c>
      <c r="B275" s="1">
        <f ca="1">IFERROR(__xludf.DUMMYFUNCTION("""COMPUTED_VALUE"""),3)</f>
        <v>3</v>
      </c>
    </row>
    <row r="276" spans="1:2" ht="13" hidden="1">
      <c r="A276" s="1">
        <f ca="1">IFERROR(__xludf.DUMMYFUNCTION("""COMPUTED_VALUE"""),3)</f>
        <v>3</v>
      </c>
      <c r="B276" s="1">
        <f ca="1">IFERROR(__xludf.DUMMYFUNCTION("""COMPUTED_VALUE"""),4)</f>
        <v>4</v>
      </c>
    </row>
    <row r="277" spans="1:2" ht="13" hidden="1">
      <c r="A277" s="1">
        <f ca="1">IFERROR(__xludf.DUMMYFUNCTION("""COMPUTED_VALUE"""),2)</f>
        <v>2</v>
      </c>
      <c r="B277" s="1">
        <f ca="1">IFERROR(__xludf.DUMMYFUNCTION("""COMPUTED_VALUE"""),1)</f>
        <v>1</v>
      </c>
    </row>
    <row r="278" spans="1:2" ht="13" hidden="1">
      <c r="A278" s="1">
        <f ca="1">IFERROR(__xludf.DUMMYFUNCTION("""COMPUTED_VALUE"""),4)</f>
        <v>4</v>
      </c>
      <c r="B278" s="1">
        <f ca="1">IFERROR(__xludf.DUMMYFUNCTION("""COMPUTED_VALUE"""),1)</f>
        <v>1</v>
      </c>
    </row>
    <row r="279" spans="1:2" ht="13" hidden="1">
      <c r="A279" s="1">
        <f ca="1">IFERROR(__xludf.DUMMYFUNCTION("""COMPUTED_VALUE"""),2)</f>
        <v>2</v>
      </c>
      <c r="B279" s="1">
        <f ca="1">IFERROR(__xludf.DUMMYFUNCTION("""COMPUTED_VALUE"""),3)</f>
        <v>3</v>
      </c>
    </row>
    <row r="280" spans="1:2" ht="13" hidden="1">
      <c r="A280" s="1">
        <f ca="1">IFERROR(__xludf.DUMMYFUNCTION("""COMPUTED_VALUE"""),2)</f>
        <v>2</v>
      </c>
      <c r="B280" s="1">
        <f ca="1">IFERROR(__xludf.DUMMYFUNCTION("""COMPUTED_VALUE"""),2)</f>
        <v>2</v>
      </c>
    </row>
    <row r="281" spans="1:2" ht="13" hidden="1">
      <c r="A281" s="1">
        <f ca="1">IFERROR(__xludf.DUMMYFUNCTION("""COMPUTED_VALUE"""),2)</f>
        <v>2</v>
      </c>
      <c r="B281" s="1">
        <f ca="1">IFERROR(__xludf.DUMMYFUNCTION("""COMPUTED_VALUE"""),5)</f>
        <v>5</v>
      </c>
    </row>
    <row r="282" spans="1:2" ht="13" hidden="1">
      <c r="A282" s="1">
        <f ca="1">IFERROR(__xludf.DUMMYFUNCTION("""COMPUTED_VALUE"""),4)</f>
        <v>4</v>
      </c>
      <c r="B282" s="1">
        <f ca="1">IFERROR(__xludf.DUMMYFUNCTION("""COMPUTED_VALUE"""),1)</f>
        <v>1</v>
      </c>
    </row>
    <row r="283" spans="1:2" ht="13" hidden="1">
      <c r="A283" s="1">
        <f ca="1">IFERROR(__xludf.DUMMYFUNCTION("""COMPUTED_VALUE"""),3)</f>
        <v>3</v>
      </c>
      <c r="B283" s="1">
        <f ca="1">IFERROR(__xludf.DUMMYFUNCTION("""COMPUTED_VALUE"""),2)</f>
        <v>2</v>
      </c>
    </row>
    <row r="284" spans="1:2" ht="13" hidden="1">
      <c r="A284" s="1">
        <f ca="1">IFERROR(__xludf.DUMMYFUNCTION("""COMPUTED_VALUE"""),3)</f>
        <v>3</v>
      </c>
      <c r="B284" s="1">
        <f ca="1">IFERROR(__xludf.DUMMYFUNCTION("""COMPUTED_VALUE"""),2)</f>
        <v>2</v>
      </c>
    </row>
    <row r="285" spans="1:2" ht="13" hidden="1">
      <c r="A285" s="1">
        <f ca="1">IFERROR(__xludf.DUMMYFUNCTION("""COMPUTED_VALUE"""),2)</f>
        <v>2</v>
      </c>
      <c r="B285" s="1">
        <f ca="1">IFERROR(__xludf.DUMMYFUNCTION("""COMPUTED_VALUE"""),2)</f>
        <v>2</v>
      </c>
    </row>
    <row r="286" spans="1:2" ht="13" hidden="1">
      <c r="A286" s="1">
        <f ca="1">IFERROR(__xludf.DUMMYFUNCTION("""COMPUTED_VALUE"""),2)</f>
        <v>2</v>
      </c>
      <c r="B286" s="1">
        <f ca="1">IFERROR(__xludf.DUMMYFUNCTION("""COMPUTED_VALUE"""),2)</f>
        <v>2</v>
      </c>
    </row>
    <row r="287" spans="1:2" ht="13" hidden="1">
      <c r="A287" s="1">
        <f ca="1">IFERROR(__xludf.DUMMYFUNCTION("""COMPUTED_VALUE"""),4)</f>
        <v>4</v>
      </c>
      <c r="B287" s="1">
        <f ca="1">IFERROR(__xludf.DUMMYFUNCTION("""COMPUTED_VALUE"""),2)</f>
        <v>2</v>
      </c>
    </row>
    <row r="288" spans="1:2" ht="13" hidden="1">
      <c r="A288" s="1">
        <f ca="1">IFERROR(__xludf.DUMMYFUNCTION("""COMPUTED_VALUE"""),2)</f>
        <v>2</v>
      </c>
      <c r="B288" s="1">
        <f ca="1">IFERROR(__xludf.DUMMYFUNCTION("""COMPUTED_VALUE"""),3)</f>
        <v>3</v>
      </c>
    </row>
    <row r="289" spans="1:2" ht="13" hidden="1">
      <c r="A289" s="1">
        <f ca="1">IFERROR(__xludf.DUMMYFUNCTION("""COMPUTED_VALUE"""),3)</f>
        <v>3</v>
      </c>
      <c r="B289" s="1">
        <f ca="1">IFERROR(__xludf.DUMMYFUNCTION("""COMPUTED_VALUE"""),5)</f>
        <v>5</v>
      </c>
    </row>
    <row r="290" spans="1:2" ht="13" hidden="1">
      <c r="A290" s="1">
        <f ca="1">IFERROR(__xludf.DUMMYFUNCTION("""COMPUTED_VALUE"""),1)</f>
        <v>1</v>
      </c>
      <c r="B290" s="1">
        <f ca="1">IFERROR(__xludf.DUMMYFUNCTION("""COMPUTED_VALUE"""),3)</f>
        <v>3</v>
      </c>
    </row>
    <row r="291" spans="1:2" ht="13" hidden="1">
      <c r="A291" s="1">
        <f ca="1">IFERROR(__xludf.DUMMYFUNCTION("""COMPUTED_VALUE"""),4)</f>
        <v>4</v>
      </c>
      <c r="B291" s="1">
        <f ca="1">IFERROR(__xludf.DUMMYFUNCTION("""COMPUTED_VALUE"""),1)</f>
        <v>1</v>
      </c>
    </row>
    <row r="292" spans="1:2" ht="13" hidden="1">
      <c r="A292" s="1">
        <f ca="1">IFERROR(__xludf.DUMMYFUNCTION("""COMPUTED_VALUE"""),4)</f>
        <v>4</v>
      </c>
      <c r="B292" s="1">
        <f ca="1">IFERROR(__xludf.DUMMYFUNCTION("""COMPUTED_VALUE"""),3)</f>
        <v>3</v>
      </c>
    </row>
    <row r="293" spans="1:2" ht="13" hidden="1">
      <c r="A293" s="1">
        <f ca="1">IFERROR(__xludf.DUMMYFUNCTION("""COMPUTED_VALUE"""),3)</f>
        <v>3</v>
      </c>
      <c r="B293" s="1">
        <f ca="1">IFERROR(__xludf.DUMMYFUNCTION("""COMPUTED_VALUE"""),1)</f>
        <v>1</v>
      </c>
    </row>
    <row r="294" spans="1:2" ht="13" hidden="1">
      <c r="A294" s="1">
        <f ca="1">IFERROR(__xludf.DUMMYFUNCTION("""COMPUTED_VALUE"""),1)</f>
        <v>1</v>
      </c>
      <c r="B294" s="1">
        <f ca="1">IFERROR(__xludf.DUMMYFUNCTION("""COMPUTED_VALUE"""),4)</f>
        <v>4</v>
      </c>
    </row>
    <row r="295" spans="1:2" ht="13" hidden="1">
      <c r="A295" s="1">
        <f ca="1">IFERROR(__xludf.DUMMYFUNCTION("""COMPUTED_VALUE"""),1)</f>
        <v>1</v>
      </c>
      <c r="B295" s="1">
        <f ca="1">IFERROR(__xludf.DUMMYFUNCTION("""COMPUTED_VALUE"""),3)</f>
        <v>3</v>
      </c>
    </row>
    <row r="296" spans="1:2" ht="13" hidden="1">
      <c r="A296" s="1">
        <f ca="1">IFERROR(__xludf.DUMMYFUNCTION("""COMPUTED_VALUE"""),1)</f>
        <v>1</v>
      </c>
      <c r="B296" s="1">
        <f ca="1">IFERROR(__xludf.DUMMYFUNCTION("""COMPUTED_VALUE"""),3)</f>
        <v>3</v>
      </c>
    </row>
    <row r="297" spans="1:2" ht="13" hidden="1">
      <c r="A297" s="1">
        <f ca="1">IFERROR(__xludf.DUMMYFUNCTION("""COMPUTED_VALUE"""),3)</f>
        <v>3</v>
      </c>
      <c r="B297" s="1">
        <f ca="1">IFERROR(__xludf.DUMMYFUNCTION("""COMPUTED_VALUE"""),2)</f>
        <v>2</v>
      </c>
    </row>
    <row r="298" spans="1:2" ht="13" hidden="1">
      <c r="A298" s="1">
        <f ca="1">IFERROR(__xludf.DUMMYFUNCTION("""COMPUTED_VALUE"""),2)</f>
        <v>2</v>
      </c>
      <c r="B298" s="1">
        <f ca="1">IFERROR(__xludf.DUMMYFUNCTION("""COMPUTED_VALUE"""),3)</f>
        <v>3</v>
      </c>
    </row>
    <row r="299" spans="1:2" ht="13" hidden="1">
      <c r="A299" s="1">
        <f ca="1">IFERROR(__xludf.DUMMYFUNCTION("""COMPUTED_VALUE"""),4)</f>
        <v>4</v>
      </c>
      <c r="B299" s="1">
        <f ca="1">IFERROR(__xludf.DUMMYFUNCTION("""COMPUTED_VALUE"""),2)</f>
        <v>2</v>
      </c>
    </row>
    <row r="300" spans="1:2" ht="13" hidden="1">
      <c r="A300" s="1">
        <f ca="1">IFERROR(__xludf.DUMMYFUNCTION("""COMPUTED_VALUE"""),3)</f>
        <v>3</v>
      </c>
      <c r="B300" s="1">
        <f ca="1">IFERROR(__xludf.DUMMYFUNCTION("""COMPUTED_VALUE"""),2)</f>
        <v>2</v>
      </c>
    </row>
    <row r="301" spans="1:2" ht="13" hidden="1">
      <c r="A301" s="1">
        <f ca="1">IFERROR(__xludf.DUMMYFUNCTION("""COMPUTED_VALUE"""),4)</f>
        <v>4</v>
      </c>
      <c r="B301" s="1">
        <f ca="1">IFERROR(__xludf.DUMMYFUNCTION("""COMPUTED_VALUE"""),1)</f>
        <v>1</v>
      </c>
    </row>
    <row r="302" spans="1:2" ht="13" hidden="1">
      <c r="A302" s="1">
        <f ca="1">IFERROR(__xludf.DUMMYFUNCTION("""COMPUTED_VALUE"""),1)</f>
        <v>1</v>
      </c>
      <c r="B302" s="1">
        <f ca="1">IFERROR(__xludf.DUMMYFUNCTION("""COMPUTED_VALUE"""),2)</f>
        <v>2</v>
      </c>
    </row>
    <row r="303" spans="1:2" ht="13" hidden="1">
      <c r="A303" s="1">
        <f ca="1">IFERROR(__xludf.DUMMYFUNCTION("""COMPUTED_VALUE"""),4)</f>
        <v>4</v>
      </c>
      <c r="B303" s="1">
        <f ca="1">IFERROR(__xludf.DUMMYFUNCTION("""COMPUTED_VALUE"""),1)</f>
        <v>1</v>
      </c>
    </row>
    <row r="304" spans="1:2" ht="13" hidden="1">
      <c r="A304" s="1">
        <f ca="1">IFERROR(__xludf.DUMMYFUNCTION("""COMPUTED_VALUE"""),4)</f>
        <v>4</v>
      </c>
      <c r="B304" s="1">
        <f ca="1">IFERROR(__xludf.DUMMYFUNCTION("""COMPUTED_VALUE"""),4)</f>
        <v>4</v>
      </c>
    </row>
    <row r="305" spans="1:2" ht="13" hidden="1">
      <c r="A305" s="1">
        <f ca="1">IFERROR(__xludf.DUMMYFUNCTION("""COMPUTED_VALUE"""),2)</f>
        <v>2</v>
      </c>
      <c r="B305" s="1">
        <f ca="1">IFERROR(__xludf.DUMMYFUNCTION("""COMPUTED_VALUE"""),2)</f>
        <v>2</v>
      </c>
    </row>
    <row r="306" spans="1:2" ht="13" hidden="1">
      <c r="A306" s="1">
        <f ca="1">IFERROR(__xludf.DUMMYFUNCTION("""COMPUTED_VALUE"""),4)</f>
        <v>4</v>
      </c>
      <c r="B306" s="1">
        <f ca="1">IFERROR(__xludf.DUMMYFUNCTION("""COMPUTED_VALUE"""),2)</f>
        <v>2</v>
      </c>
    </row>
    <row r="307" spans="1:2" ht="13" hidden="1">
      <c r="A307" s="1" t="str">
        <f ca="1">IFERROR(__xludf.DUMMYFUNCTION("""COMPUTED_VALUE"""),"")</f>
        <v/>
      </c>
      <c r="B307" s="1">
        <f ca="1">IFERROR(__xludf.DUMMYFUNCTION("""COMPUTED_VALUE"""),4)</f>
        <v>4</v>
      </c>
    </row>
    <row r="308" spans="1:2" ht="13" hidden="1">
      <c r="A308" s="1" t="str">
        <f ca="1">IFERROR(__xludf.DUMMYFUNCTION("""COMPUTED_VALUE"""),"")</f>
        <v/>
      </c>
      <c r="B308" s="1">
        <f ca="1">IFERROR(__xludf.DUMMYFUNCTION("""COMPUTED_VALUE"""),2)</f>
        <v>2</v>
      </c>
    </row>
    <row r="309" spans="1:2" ht="13" hidden="1">
      <c r="A309" s="1">
        <f ca="1">IFERROR(__xludf.DUMMYFUNCTION("""COMPUTED_VALUE"""),1)</f>
        <v>1</v>
      </c>
      <c r="B309" s="1">
        <f ca="1">IFERROR(__xludf.DUMMYFUNCTION("""COMPUTED_VALUE"""),2)</f>
        <v>2</v>
      </c>
    </row>
    <row r="310" spans="1:2" ht="13" hidden="1">
      <c r="A310" s="1">
        <f ca="1">IFERROR(__xludf.DUMMYFUNCTION("""COMPUTED_VALUE"""),4)</f>
        <v>4</v>
      </c>
      <c r="B310" s="1">
        <f ca="1">IFERROR(__xludf.DUMMYFUNCTION("""COMPUTED_VALUE"""),2)</f>
        <v>2</v>
      </c>
    </row>
    <row r="311" spans="1:2" ht="13" hidden="1">
      <c r="A311" s="1">
        <f ca="1">IFERROR(__xludf.DUMMYFUNCTION("""COMPUTED_VALUE"""),4)</f>
        <v>4</v>
      </c>
      <c r="B311" s="1">
        <f ca="1">IFERROR(__xludf.DUMMYFUNCTION("""COMPUTED_VALUE"""),2)</f>
        <v>2</v>
      </c>
    </row>
    <row r="312" spans="1:2" ht="13" hidden="1">
      <c r="A312" s="1">
        <f ca="1">IFERROR(__xludf.DUMMYFUNCTION("""COMPUTED_VALUE"""),3)</f>
        <v>3</v>
      </c>
      <c r="B312" s="1">
        <f ca="1">IFERROR(__xludf.DUMMYFUNCTION("""COMPUTED_VALUE"""),1)</f>
        <v>1</v>
      </c>
    </row>
    <row r="313" spans="1:2" ht="13" hidden="1">
      <c r="A313" s="1" t="str">
        <f ca="1">IFERROR(__xludf.DUMMYFUNCTION("""COMPUTED_VALUE"""),"")</f>
        <v/>
      </c>
      <c r="B313" s="1">
        <f ca="1">IFERROR(__xludf.DUMMYFUNCTION("""COMPUTED_VALUE"""),2)</f>
        <v>2</v>
      </c>
    </row>
    <row r="314" spans="1:2" ht="13" hidden="1">
      <c r="A314" s="1">
        <f ca="1">IFERROR(__xludf.DUMMYFUNCTION("""COMPUTED_VALUE"""),2)</f>
        <v>2</v>
      </c>
      <c r="B314" s="1">
        <f ca="1">IFERROR(__xludf.DUMMYFUNCTION("""COMPUTED_VALUE"""),3)</f>
        <v>3</v>
      </c>
    </row>
    <row r="315" spans="1:2" ht="13" hidden="1">
      <c r="A315" s="1">
        <f ca="1">IFERROR(__xludf.DUMMYFUNCTION("""COMPUTED_VALUE"""),2)</f>
        <v>2</v>
      </c>
      <c r="B315" s="1">
        <f ca="1">IFERROR(__xludf.DUMMYFUNCTION("""COMPUTED_VALUE"""),3)</f>
        <v>3</v>
      </c>
    </row>
    <row r="316" spans="1:2" ht="13" hidden="1">
      <c r="A316" s="1">
        <f ca="1">IFERROR(__xludf.DUMMYFUNCTION("""COMPUTED_VALUE"""),3)</f>
        <v>3</v>
      </c>
      <c r="B316" s="1">
        <f ca="1">IFERROR(__xludf.DUMMYFUNCTION("""COMPUTED_VALUE"""),2)</f>
        <v>2</v>
      </c>
    </row>
    <row r="317" spans="1:2" ht="13" hidden="1">
      <c r="A317" s="1">
        <f ca="1">IFERROR(__xludf.DUMMYFUNCTION("""COMPUTED_VALUE"""),4)</f>
        <v>4</v>
      </c>
      <c r="B317" s="1">
        <f ca="1">IFERROR(__xludf.DUMMYFUNCTION("""COMPUTED_VALUE"""),2)</f>
        <v>2</v>
      </c>
    </row>
    <row r="318" spans="1:2" ht="13" hidden="1">
      <c r="A318" s="1">
        <f ca="1">IFERROR(__xludf.DUMMYFUNCTION("""COMPUTED_VALUE"""),2)</f>
        <v>2</v>
      </c>
      <c r="B318" s="1">
        <f ca="1">IFERROR(__xludf.DUMMYFUNCTION("""COMPUTED_VALUE"""),2)</f>
        <v>2</v>
      </c>
    </row>
    <row r="319" spans="1:2" ht="13" hidden="1">
      <c r="A319" s="1">
        <f ca="1">IFERROR(__xludf.DUMMYFUNCTION("""COMPUTED_VALUE"""),3)</f>
        <v>3</v>
      </c>
      <c r="B319" s="1">
        <f ca="1">IFERROR(__xludf.DUMMYFUNCTION("""COMPUTED_VALUE"""),2)</f>
        <v>2</v>
      </c>
    </row>
    <row r="320" spans="1:2" ht="13" hidden="1">
      <c r="A320" s="1">
        <f ca="1">IFERROR(__xludf.DUMMYFUNCTION("""COMPUTED_VALUE"""),3)</f>
        <v>3</v>
      </c>
      <c r="B320" s="1">
        <f ca="1">IFERROR(__xludf.DUMMYFUNCTION("""COMPUTED_VALUE"""),3)</f>
        <v>3</v>
      </c>
    </row>
    <row r="321" spans="1:11" ht="13" hidden="1">
      <c r="A321" s="1">
        <f ca="1">IFERROR(__xludf.DUMMYFUNCTION("""COMPUTED_VALUE"""),1)</f>
        <v>1</v>
      </c>
      <c r="B321" s="1">
        <f ca="1">IFERROR(__xludf.DUMMYFUNCTION("""COMPUTED_VALUE"""),2)</f>
        <v>2</v>
      </c>
    </row>
    <row r="322" spans="1:11" ht="13" hidden="1">
      <c r="A322" s="1">
        <f ca="1">IFERROR(__xludf.DUMMYFUNCTION("""COMPUTED_VALUE"""),2)</f>
        <v>2</v>
      </c>
      <c r="B322" s="1">
        <f ca="1">IFERROR(__xludf.DUMMYFUNCTION("""COMPUTED_VALUE"""),3)</f>
        <v>3</v>
      </c>
    </row>
    <row r="323" spans="1:11" ht="13" hidden="1">
      <c r="A323" s="1" t="str">
        <f ca="1">IFERROR(__xludf.DUMMYFUNCTION("""COMPUTED_VALUE"""),"")</f>
        <v/>
      </c>
      <c r="B323" s="1">
        <f ca="1">IFERROR(__xludf.DUMMYFUNCTION("""COMPUTED_VALUE"""),3)</f>
        <v>3</v>
      </c>
    </row>
    <row r="324" spans="1:11" ht="13" hidden="1">
      <c r="A324" s="1">
        <f ca="1">IFERROR(__xludf.DUMMYFUNCTION("""COMPUTED_VALUE"""),2)</f>
        <v>2</v>
      </c>
      <c r="B324" s="1">
        <f ca="1">IFERROR(__xludf.DUMMYFUNCTION("""COMPUTED_VALUE"""),3)</f>
        <v>3</v>
      </c>
    </row>
    <row r="325" spans="1:11" ht="13" hidden="1">
      <c r="A325" s="1" t="str">
        <f ca="1">IFERROR(__xludf.DUMMYFUNCTION("""COMPUTED_VALUE"""),"")</f>
        <v/>
      </c>
      <c r="B325" s="1">
        <f ca="1">IFERROR(__xludf.DUMMYFUNCTION("""COMPUTED_VALUE"""),2)</f>
        <v>2</v>
      </c>
    </row>
    <row r="326" spans="1:11" ht="13" hidden="1">
      <c r="A326" s="1">
        <f ca="1">IFERROR(__xludf.DUMMYFUNCTION("""COMPUTED_VALUE"""),1)</f>
        <v>1</v>
      </c>
      <c r="B326" s="1">
        <f ca="1">IFERROR(__xludf.DUMMYFUNCTION("""COMPUTED_VALUE"""),2)</f>
        <v>2</v>
      </c>
    </row>
    <row r="327" spans="1:11" ht="13">
      <c r="A327" s="1">
        <f ca="1">IFERROR(__xludf.DUMMYFUNCTION("""COMPUTED_VALUE"""),4)</f>
        <v>4</v>
      </c>
      <c r="B327" s="1">
        <f ca="1">IFERROR(__xludf.DUMMYFUNCTION("""COMPUTED_VALUE"""),3)</f>
        <v>3</v>
      </c>
    </row>
    <row r="328" spans="1:11" ht="13">
      <c r="A328" s="1">
        <f t="shared" ref="A328:B328" ca="1" si="0">COUNT(A4:A327)</f>
        <v>300</v>
      </c>
      <c r="B328" s="1">
        <f t="shared" ca="1" si="0"/>
        <v>323</v>
      </c>
    </row>
    <row r="330" spans="1:11" ht="13">
      <c r="A330" s="14"/>
      <c r="B330" s="15" t="s">
        <v>57</v>
      </c>
      <c r="C330" s="15" t="s">
        <v>136</v>
      </c>
      <c r="D330" s="15" t="s">
        <v>59</v>
      </c>
      <c r="E330" s="15" t="s">
        <v>243</v>
      </c>
      <c r="J330" s="14"/>
      <c r="K330" s="14"/>
    </row>
    <row r="331" spans="1:11" ht="15">
      <c r="A331" s="7" t="s">
        <v>105</v>
      </c>
      <c r="B331" s="10">
        <f ca="1">COUNTIFS(A4:A327,"1",B4:B327,"1")</f>
        <v>4</v>
      </c>
      <c r="C331" s="10">
        <f ca="1">COUNTIFS(A4:A327,"2",B4:B327,"1")</f>
        <v>10</v>
      </c>
      <c r="D331" s="10">
        <f ca="1">COUNTIFS(A4:A327,"3",B4:B327,"1")</f>
        <v>10</v>
      </c>
      <c r="E331" s="10">
        <f ca="1">COUNTIFS(A4:A327,"4",B4:B327,"1")</f>
        <v>20</v>
      </c>
      <c r="F331" s="1">
        <f t="shared" ref="F331:F335" ca="1" si="1">SUM(B331:E331)</f>
        <v>44</v>
      </c>
      <c r="K331" s="10"/>
    </row>
    <row r="332" spans="1:11" ht="15">
      <c r="A332" s="7" t="s">
        <v>63</v>
      </c>
      <c r="B332" s="10">
        <f ca="1">COUNTIFS(A4:A327,"1",B4:B327,"2")</f>
        <v>25</v>
      </c>
      <c r="C332" s="10">
        <f ca="1">COUNTIFS(A4:A327,"2",B4:B327,"2")</f>
        <v>53</v>
      </c>
      <c r="D332" s="10">
        <f ca="1">COUNTIFS(A4:A327,"3",B4:B327,"2")</f>
        <v>40</v>
      </c>
      <c r="E332" s="10">
        <f ca="1">COUNTIFS(A4:A327,"4",B4:B327,"2")</f>
        <v>37</v>
      </c>
      <c r="F332" s="1">
        <f t="shared" ca="1" si="1"/>
        <v>155</v>
      </c>
      <c r="K332" s="10"/>
    </row>
    <row r="333" spans="1:11" ht="15">
      <c r="A333" s="7" t="s">
        <v>61</v>
      </c>
      <c r="B333" s="10">
        <f ca="1">COUNTIFS(A4:A327,"1",B4:B327,"3")</f>
        <v>19</v>
      </c>
      <c r="C333" s="10">
        <f ca="1">COUNTIFS(A4:A327,"2",B4:B327,"3")</f>
        <v>27</v>
      </c>
      <c r="D333" s="10">
        <f ca="1">COUNTIFS(A4:A327,"3",B4:B327,"3")</f>
        <v>17</v>
      </c>
      <c r="E333" s="10">
        <f ca="1">COUNTIFS(A4:A327,"4",B4:B327,"3")</f>
        <v>14</v>
      </c>
      <c r="F333" s="1">
        <f t="shared" ca="1" si="1"/>
        <v>77</v>
      </c>
      <c r="K333" s="10"/>
    </row>
    <row r="334" spans="1:11" ht="15">
      <c r="A334" s="7" t="s">
        <v>92</v>
      </c>
      <c r="B334" s="10">
        <f ca="1">COUNTIFS(A4:A327,"1",B4:B327,"4")</f>
        <v>8</v>
      </c>
      <c r="C334" s="10">
        <f ca="1">COUNTIFS(A4:A327,"2",B4:B327,"4")</f>
        <v>2</v>
      </c>
      <c r="D334" s="10">
        <f ca="1">COUNTIFS(A4:A327,"3",B4:B327,"4")</f>
        <v>5</v>
      </c>
      <c r="E334" s="10">
        <f ca="1">COUNTIFS(A4:A327,"4",B4:B327,"4")</f>
        <v>5</v>
      </c>
      <c r="F334" s="1">
        <f t="shared" ca="1" si="1"/>
        <v>20</v>
      </c>
      <c r="K334" s="10"/>
    </row>
    <row r="335" spans="1:11" ht="15">
      <c r="A335" s="7" t="s">
        <v>93</v>
      </c>
      <c r="B335" s="10">
        <f ca="1">COUNTIFS(A4:A327,"1",B4:B327,"5")</f>
        <v>0</v>
      </c>
      <c r="C335" s="10">
        <f ca="1">COUNTIFS(A4:A327,"2",B4:B327,"5")</f>
        <v>1</v>
      </c>
      <c r="D335" s="10">
        <f ca="1">COUNTIFS(A4:A327,"3",B4:B327,"5")</f>
        <v>2</v>
      </c>
      <c r="E335" s="10">
        <f ca="1">COUNTIFS(A4:A327,"4",B4:B327,"5")</f>
        <v>0</v>
      </c>
      <c r="F335" s="1">
        <f t="shared" ca="1" si="1"/>
        <v>3</v>
      </c>
      <c r="K335" s="10"/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FF00"/>
    <outlinePr summaryBelow="0" summaryRight="0"/>
  </sheetPr>
  <dimension ref="A1:K336"/>
  <sheetViews>
    <sheetView workbookViewId="0"/>
  </sheetViews>
  <sheetFormatPr baseColWidth="10" defaultColWidth="14.5" defaultRowHeight="15.75" customHeight="1"/>
  <sheetData>
    <row r="1" spans="1:2" ht="14">
      <c r="A1" s="9" t="s">
        <v>336</v>
      </c>
    </row>
    <row r="2" spans="1:2" ht="15">
      <c r="A2" s="10"/>
    </row>
    <row r="3" spans="1:2" ht="13">
      <c r="A3" s="7" t="s">
        <v>337</v>
      </c>
    </row>
    <row r="4" spans="1:2" ht="15">
      <c r="A4" s="10">
        <f ca="1">IFERROR(__xludf.DUMMYFUNCTION("query('Converted Data'!BG4:BG327,""select*"")"),3)</f>
        <v>3</v>
      </c>
      <c r="B4" s="10">
        <f ca="1">IFERROR(__xludf.DUMMYFUNCTION("query('Converted Data'!BO4:BO327,""select*"")"),5)</f>
        <v>5</v>
      </c>
    </row>
    <row r="5" spans="1:2" ht="13">
      <c r="A5" s="1">
        <f ca="1">IFERROR(__xludf.DUMMYFUNCTION("""COMPUTED_VALUE"""),1)</f>
        <v>1</v>
      </c>
      <c r="B5" s="1">
        <f ca="1">IFERROR(__xludf.DUMMYFUNCTION("""COMPUTED_VALUE"""),1)</f>
        <v>1</v>
      </c>
    </row>
    <row r="6" spans="1:2" ht="13">
      <c r="A6" s="1" t="str">
        <f ca="1">IFERROR(__xludf.DUMMYFUNCTION("""COMPUTED_VALUE"""),"")</f>
        <v/>
      </c>
      <c r="B6" s="1">
        <f ca="1">IFERROR(__xludf.DUMMYFUNCTION("""COMPUTED_VALUE"""),2)</f>
        <v>2</v>
      </c>
    </row>
    <row r="7" spans="1:2" ht="13">
      <c r="A7" s="1">
        <f ca="1">IFERROR(__xludf.DUMMYFUNCTION("""COMPUTED_VALUE"""),3)</f>
        <v>3</v>
      </c>
      <c r="B7" s="1">
        <f ca="1">IFERROR(__xludf.DUMMYFUNCTION("""COMPUTED_VALUE"""),5)</f>
        <v>5</v>
      </c>
    </row>
    <row r="8" spans="1:2" ht="13">
      <c r="A8" s="1">
        <f ca="1">IFERROR(__xludf.DUMMYFUNCTION("""COMPUTED_VALUE"""),2)</f>
        <v>2</v>
      </c>
      <c r="B8" s="1">
        <f ca="1">IFERROR(__xludf.DUMMYFUNCTION("""COMPUTED_VALUE"""),2)</f>
        <v>2</v>
      </c>
    </row>
    <row r="9" spans="1:2" ht="13">
      <c r="A9" s="1">
        <f ca="1">IFERROR(__xludf.DUMMYFUNCTION("""COMPUTED_VALUE"""),3)</f>
        <v>3</v>
      </c>
      <c r="B9" s="1">
        <f ca="1">IFERROR(__xludf.DUMMYFUNCTION("""COMPUTED_VALUE"""),5)</f>
        <v>5</v>
      </c>
    </row>
    <row r="10" spans="1:2" ht="13" hidden="1">
      <c r="A10" s="1" t="str">
        <f ca="1">IFERROR(__xludf.DUMMYFUNCTION("""COMPUTED_VALUE"""),"")</f>
        <v/>
      </c>
      <c r="B10" s="1">
        <f ca="1">IFERROR(__xludf.DUMMYFUNCTION("""COMPUTED_VALUE"""),3)</f>
        <v>3</v>
      </c>
    </row>
    <row r="11" spans="1:2" ht="13" hidden="1">
      <c r="A11" s="1">
        <f ca="1">IFERROR(__xludf.DUMMYFUNCTION("""COMPUTED_VALUE"""),4)</f>
        <v>4</v>
      </c>
      <c r="B11" s="1">
        <f ca="1">IFERROR(__xludf.DUMMYFUNCTION("""COMPUTED_VALUE"""),2)</f>
        <v>2</v>
      </c>
    </row>
    <row r="12" spans="1:2" ht="13" hidden="1">
      <c r="A12" s="1">
        <f ca="1">IFERROR(__xludf.DUMMYFUNCTION("""COMPUTED_VALUE"""),4)</f>
        <v>4</v>
      </c>
      <c r="B12" s="1">
        <f ca="1">IFERROR(__xludf.DUMMYFUNCTION("""COMPUTED_VALUE"""),5)</f>
        <v>5</v>
      </c>
    </row>
    <row r="13" spans="1:2" ht="13" hidden="1">
      <c r="A13" s="1">
        <f ca="1">IFERROR(__xludf.DUMMYFUNCTION("""COMPUTED_VALUE"""),2)</f>
        <v>2</v>
      </c>
      <c r="B13" s="1">
        <f ca="1">IFERROR(__xludf.DUMMYFUNCTION("""COMPUTED_VALUE"""),2)</f>
        <v>2</v>
      </c>
    </row>
    <row r="14" spans="1:2" ht="13" hidden="1">
      <c r="A14" s="1" t="str">
        <f ca="1">IFERROR(__xludf.DUMMYFUNCTION("""COMPUTED_VALUE"""),"")</f>
        <v/>
      </c>
      <c r="B14" s="1">
        <f ca="1">IFERROR(__xludf.DUMMYFUNCTION("""COMPUTED_VALUE"""),3)</f>
        <v>3</v>
      </c>
    </row>
    <row r="15" spans="1:2" ht="13" hidden="1">
      <c r="A15" s="1">
        <f ca="1">IFERROR(__xludf.DUMMYFUNCTION("""COMPUTED_VALUE"""),2)</f>
        <v>2</v>
      </c>
      <c r="B15" s="1">
        <f ca="1">IFERROR(__xludf.DUMMYFUNCTION("""COMPUTED_VALUE"""),4)</f>
        <v>4</v>
      </c>
    </row>
    <row r="16" spans="1:2" ht="13" hidden="1">
      <c r="A16" s="1">
        <f ca="1">IFERROR(__xludf.DUMMYFUNCTION("""COMPUTED_VALUE"""),3)</f>
        <v>3</v>
      </c>
      <c r="B16" s="1">
        <f ca="1">IFERROR(__xludf.DUMMYFUNCTION("""COMPUTED_VALUE"""),1)</f>
        <v>1</v>
      </c>
    </row>
    <row r="17" spans="1:2" ht="13" hidden="1">
      <c r="A17" s="1">
        <f ca="1">IFERROR(__xludf.DUMMYFUNCTION("""COMPUTED_VALUE"""),3)</f>
        <v>3</v>
      </c>
      <c r="B17" s="1">
        <f ca="1">IFERROR(__xludf.DUMMYFUNCTION("""COMPUTED_VALUE"""),4)</f>
        <v>4</v>
      </c>
    </row>
    <row r="18" spans="1:2" ht="13" hidden="1">
      <c r="A18" s="1">
        <f ca="1">IFERROR(__xludf.DUMMYFUNCTION("""COMPUTED_VALUE"""),2)</f>
        <v>2</v>
      </c>
      <c r="B18" s="1">
        <f ca="1">IFERROR(__xludf.DUMMYFUNCTION("""COMPUTED_VALUE"""),2)</f>
        <v>2</v>
      </c>
    </row>
    <row r="19" spans="1:2" ht="13" hidden="1">
      <c r="A19" s="1">
        <f ca="1">IFERROR(__xludf.DUMMYFUNCTION("""COMPUTED_VALUE"""),2)</f>
        <v>2</v>
      </c>
      <c r="B19" s="1">
        <f ca="1">IFERROR(__xludf.DUMMYFUNCTION("""COMPUTED_VALUE"""),4)</f>
        <v>4</v>
      </c>
    </row>
    <row r="20" spans="1:2" ht="13" hidden="1">
      <c r="A20" s="1">
        <f ca="1">IFERROR(__xludf.DUMMYFUNCTION("""COMPUTED_VALUE"""),4)</f>
        <v>4</v>
      </c>
      <c r="B20" s="1">
        <f ca="1">IFERROR(__xludf.DUMMYFUNCTION("""COMPUTED_VALUE"""),3)</f>
        <v>3</v>
      </c>
    </row>
    <row r="21" spans="1:2" ht="13" hidden="1">
      <c r="A21" s="1">
        <f ca="1">IFERROR(__xludf.DUMMYFUNCTION("""COMPUTED_VALUE"""),2)</f>
        <v>2</v>
      </c>
      <c r="B21" s="1">
        <f ca="1">IFERROR(__xludf.DUMMYFUNCTION("""COMPUTED_VALUE"""),5)</f>
        <v>5</v>
      </c>
    </row>
    <row r="22" spans="1:2" ht="13" hidden="1">
      <c r="A22" s="1">
        <f ca="1">IFERROR(__xludf.DUMMYFUNCTION("""COMPUTED_VALUE"""),1)</f>
        <v>1</v>
      </c>
      <c r="B22" s="1">
        <f ca="1">IFERROR(__xludf.DUMMYFUNCTION("""COMPUTED_VALUE"""),4)</f>
        <v>4</v>
      </c>
    </row>
    <row r="23" spans="1:2" ht="13" hidden="1">
      <c r="A23" s="1">
        <f ca="1">IFERROR(__xludf.DUMMYFUNCTION("""COMPUTED_VALUE"""),2)</f>
        <v>2</v>
      </c>
      <c r="B23" s="1">
        <f ca="1">IFERROR(__xludf.DUMMYFUNCTION("""COMPUTED_VALUE"""),3)</f>
        <v>3</v>
      </c>
    </row>
    <row r="24" spans="1:2" ht="13" hidden="1">
      <c r="A24" s="1" t="str">
        <f ca="1">IFERROR(__xludf.DUMMYFUNCTION("""COMPUTED_VALUE"""),"")</f>
        <v/>
      </c>
      <c r="B24" s="1">
        <f ca="1">IFERROR(__xludf.DUMMYFUNCTION("""COMPUTED_VALUE"""),2)</f>
        <v>2</v>
      </c>
    </row>
    <row r="25" spans="1:2" ht="13" hidden="1">
      <c r="A25" s="1">
        <f ca="1">IFERROR(__xludf.DUMMYFUNCTION("""COMPUTED_VALUE"""),2)</f>
        <v>2</v>
      </c>
      <c r="B25" s="1">
        <f ca="1">IFERROR(__xludf.DUMMYFUNCTION("""COMPUTED_VALUE"""),1)</f>
        <v>1</v>
      </c>
    </row>
    <row r="26" spans="1:2" ht="13" hidden="1">
      <c r="A26" s="1">
        <f ca="1">IFERROR(__xludf.DUMMYFUNCTION("""COMPUTED_VALUE"""),1)</f>
        <v>1</v>
      </c>
      <c r="B26" s="1">
        <f ca="1">IFERROR(__xludf.DUMMYFUNCTION("""COMPUTED_VALUE"""),3)</f>
        <v>3</v>
      </c>
    </row>
    <row r="27" spans="1:2" ht="13" hidden="1">
      <c r="A27" s="1" t="str">
        <f ca="1">IFERROR(__xludf.DUMMYFUNCTION("""COMPUTED_VALUE"""),"")</f>
        <v/>
      </c>
      <c r="B27" s="1">
        <f ca="1">IFERROR(__xludf.DUMMYFUNCTION("""COMPUTED_VALUE"""),1)</f>
        <v>1</v>
      </c>
    </row>
    <row r="28" spans="1:2" ht="13" hidden="1">
      <c r="A28" s="1">
        <f ca="1">IFERROR(__xludf.DUMMYFUNCTION("""COMPUTED_VALUE"""),1)</f>
        <v>1</v>
      </c>
      <c r="B28" s="1">
        <f ca="1">IFERROR(__xludf.DUMMYFUNCTION("""COMPUTED_VALUE"""),3)</f>
        <v>3</v>
      </c>
    </row>
    <row r="29" spans="1:2" ht="13" hidden="1">
      <c r="A29" s="1">
        <f ca="1">IFERROR(__xludf.DUMMYFUNCTION("""COMPUTED_VALUE"""),3)</f>
        <v>3</v>
      </c>
      <c r="B29" s="1">
        <f ca="1">IFERROR(__xludf.DUMMYFUNCTION("""COMPUTED_VALUE"""),3)</f>
        <v>3</v>
      </c>
    </row>
    <row r="30" spans="1:2" ht="13" hidden="1">
      <c r="A30" s="1">
        <f ca="1">IFERROR(__xludf.DUMMYFUNCTION("""COMPUTED_VALUE"""),3)</f>
        <v>3</v>
      </c>
      <c r="B30" s="1">
        <f ca="1">IFERROR(__xludf.DUMMYFUNCTION("""COMPUTED_VALUE"""),4)</f>
        <v>4</v>
      </c>
    </row>
    <row r="31" spans="1:2" ht="13" hidden="1">
      <c r="A31" s="1">
        <f ca="1">IFERROR(__xludf.DUMMYFUNCTION("""COMPUTED_VALUE"""),1)</f>
        <v>1</v>
      </c>
      <c r="B31" s="1">
        <f ca="1">IFERROR(__xludf.DUMMYFUNCTION("""COMPUTED_VALUE"""),3)</f>
        <v>3</v>
      </c>
    </row>
    <row r="32" spans="1:2" ht="13" hidden="1">
      <c r="A32" s="1">
        <f ca="1">IFERROR(__xludf.DUMMYFUNCTION("""COMPUTED_VALUE"""),2)</f>
        <v>2</v>
      </c>
      <c r="B32" s="1">
        <f ca="1">IFERROR(__xludf.DUMMYFUNCTION("""COMPUTED_VALUE"""),1)</f>
        <v>1</v>
      </c>
    </row>
    <row r="33" spans="1:2" ht="13" hidden="1">
      <c r="A33" s="1">
        <f ca="1">IFERROR(__xludf.DUMMYFUNCTION("""COMPUTED_VALUE"""),1)</f>
        <v>1</v>
      </c>
      <c r="B33" s="1">
        <f ca="1">IFERROR(__xludf.DUMMYFUNCTION("""COMPUTED_VALUE"""),5)</f>
        <v>5</v>
      </c>
    </row>
    <row r="34" spans="1:2" ht="13" hidden="1">
      <c r="A34" s="1">
        <f ca="1">IFERROR(__xludf.DUMMYFUNCTION("""COMPUTED_VALUE"""),3)</f>
        <v>3</v>
      </c>
      <c r="B34" s="1">
        <f ca="1">IFERROR(__xludf.DUMMYFUNCTION("""COMPUTED_VALUE"""),2)</f>
        <v>2</v>
      </c>
    </row>
    <row r="35" spans="1:2" ht="13" hidden="1">
      <c r="A35" s="1">
        <f ca="1">IFERROR(__xludf.DUMMYFUNCTION("""COMPUTED_VALUE"""),4)</f>
        <v>4</v>
      </c>
      <c r="B35" s="1">
        <f ca="1">IFERROR(__xludf.DUMMYFUNCTION("""COMPUTED_VALUE"""),2)</f>
        <v>2</v>
      </c>
    </row>
    <row r="36" spans="1:2" ht="13" hidden="1">
      <c r="A36" s="1">
        <f ca="1">IFERROR(__xludf.DUMMYFUNCTION("""COMPUTED_VALUE"""),1)</f>
        <v>1</v>
      </c>
      <c r="B36" s="1">
        <f ca="1">IFERROR(__xludf.DUMMYFUNCTION("""COMPUTED_VALUE"""),4)</f>
        <v>4</v>
      </c>
    </row>
    <row r="37" spans="1:2" ht="13" hidden="1">
      <c r="A37" s="1">
        <f ca="1">IFERROR(__xludf.DUMMYFUNCTION("""COMPUTED_VALUE"""),2)</f>
        <v>2</v>
      </c>
      <c r="B37" s="1">
        <f ca="1">IFERROR(__xludf.DUMMYFUNCTION("""COMPUTED_VALUE"""),3)</f>
        <v>3</v>
      </c>
    </row>
    <row r="38" spans="1:2" ht="13" hidden="1">
      <c r="A38" s="1">
        <f ca="1">IFERROR(__xludf.DUMMYFUNCTION("""COMPUTED_VALUE"""),4)</f>
        <v>4</v>
      </c>
      <c r="B38" s="1">
        <f ca="1">IFERROR(__xludf.DUMMYFUNCTION("""COMPUTED_VALUE"""),3)</f>
        <v>3</v>
      </c>
    </row>
    <row r="39" spans="1:2" ht="13" hidden="1">
      <c r="A39" s="1">
        <f ca="1">IFERROR(__xludf.DUMMYFUNCTION("""COMPUTED_VALUE"""),3)</f>
        <v>3</v>
      </c>
      <c r="B39" s="1">
        <f ca="1">IFERROR(__xludf.DUMMYFUNCTION("""COMPUTED_VALUE"""),3)</f>
        <v>3</v>
      </c>
    </row>
    <row r="40" spans="1:2" ht="13" hidden="1">
      <c r="A40" s="1" t="str">
        <f ca="1">IFERROR(__xludf.DUMMYFUNCTION("""COMPUTED_VALUE"""),"")</f>
        <v/>
      </c>
      <c r="B40" s="1">
        <f ca="1">IFERROR(__xludf.DUMMYFUNCTION("""COMPUTED_VALUE"""),2)</f>
        <v>2</v>
      </c>
    </row>
    <row r="41" spans="1:2" ht="13" hidden="1">
      <c r="A41" s="1">
        <f ca="1">IFERROR(__xludf.DUMMYFUNCTION("""COMPUTED_VALUE"""),1)</f>
        <v>1</v>
      </c>
      <c r="B41" s="1">
        <f ca="1">IFERROR(__xludf.DUMMYFUNCTION("""COMPUTED_VALUE"""),2)</f>
        <v>2</v>
      </c>
    </row>
    <row r="42" spans="1:2" ht="13" hidden="1">
      <c r="A42" s="1">
        <f ca="1">IFERROR(__xludf.DUMMYFUNCTION("""COMPUTED_VALUE"""),2)</f>
        <v>2</v>
      </c>
      <c r="B42" s="1">
        <f ca="1">IFERROR(__xludf.DUMMYFUNCTION("""COMPUTED_VALUE"""),3)</f>
        <v>3</v>
      </c>
    </row>
    <row r="43" spans="1:2" ht="13" hidden="1">
      <c r="A43" s="1">
        <f ca="1">IFERROR(__xludf.DUMMYFUNCTION("""COMPUTED_VALUE"""),1)</f>
        <v>1</v>
      </c>
      <c r="B43" s="1">
        <f ca="1">IFERROR(__xludf.DUMMYFUNCTION("""COMPUTED_VALUE"""),5)</f>
        <v>5</v>
      </c>
    </row>
    <row r="44" spans="1:2" ht="13" hidden="1">
      <c r="A44" s="1">
        <f ca="1">IFERROR(__xludf.DUMMYFUNCTION("""COMPUTED_VALUE"""),4)</f>
        <v>4</v>
      </c>
      <c r="B44" s="1">
        <f ca="1">IFERROR(__xludf.DUMMYFUNCTION("""COMPUTED_VALUE"""),2)</f>
        <v>2</v>
      </c>
    </row>
    <row r="45" spans="1:2" ht="13" hidden="1">
      <c r="A45" s="1">
        <f ca="1">IFERROR(__xludf.DUMMYFUNCTION("""COMPUTED_VALUE"""),4)</f>
        <v>4</v>
      </c>
      <c r="B45" s="1">
        <f ca="1">IFERROR(__xludf.DUMMYFUNCTION("""COMPUTED_VALUE"""),3)</f>
        <v>3</v>
      </c>
    </row>
    <row r="46" spans="1:2" ht="13" hidden="1">
      <c r="A46" s="1">
        <f ca="1">IFERROR(__xludf.DUMMYFUNCTION("""COMPUTED_VALUE"""),2)</f>
        <v>2</v>
      </c>
      <c r="B46" s="1">
        <f ca="1">IFERROR(__xludf.DUMMYFUNCTION("""COMPUTED_VALUE"""),2)</f>
        <v>2</v>
      </c>
    </row>
    <row r="47" spans="1:2" ht="13" hidden="1">
      <c r="A47" s="1">
        <f ca="1">IFERROR(__xludf.DUMMYFUNCTION("""COMPUTED_VALUE"""),4)</f>
        <v>4</v>
      </c>
      <c r="B47" s="1">
        <f ca="1">IFERROR(__xludf.DUMMYFUNCTION("""COMPUTED_VALUE"""),4)</f>
        <v>4</v>
      </c>
    </row>
    <row r="48" spans="1:2" ht="13" hidden="1">
      <c r="A48" s="1">
        <f ca="1">IFERROR(__xludf.DUMMYFUNCTION("""COMPUTED_VALUE"""),2)</f>
        <v>2</v>
      </c>
      <c r="B48" s="1">
        <f ca="1">IFERROR(__xludf.DUMMYFUNCTION("""COMPUTED_VALUE"""),3)</f>
        <v>3</v>
      </c>
    </row>
    <row r="49" spans="1:2" ht="13" hidden="1">
      <c r="A49" s="1">
        <f ca="1">IFERROR(__xludf.DUMMYFUNCTION("""COMPUTED_VALUE"""),4)</f>
        <v>4</v>
      </c>
      <c r="B49" s="1">
        <f ca="1">IFERROR(__xludf.DUMMYFUNCTION("""COMPUTED_VALUE"""),2)</f>
        <v>2</v>
      </c>
    </row>
    <row r="50" spans="1:2" ht="13" hidden="1">
      <c r="A50" s="1">
        <f ca="1">IFERROR(__xludf.DUMMYFUNCTION("""COMPUTED_VALUE"""),2)</f>
        <v>2</v>
      </c>
      <c r="B50" s="1">
        <f ca="1">IFERROR(__xludf.DUMMYFUNCTION("""COMPUTED_VALUE"""),2)</f>
        <v>2</v>
      </c>
    </row>
    <row r="51" spans="1:2" ht="13" hidden="1">
      <c r="A51" s="1">
        <f ca="1">IFERROR(__xludf.DUMMYFUNCTION("""COMPUTED_VALUE"""),1)</f>
        <v>1</v>
      </c>
      <c r="B51" s="1">
        <f ca="1">IFERROR(__xludf.DUMMYFUNCTION("""COMPUTED_VALUE"""),2)</f>
        <v>2</v>
      </c>
    </row>
    <row r="52" spans="1:2" ht="13" hidden="1">
      <c r="A52" s="1">
        <f ca="1">IFERROR(__xludf.DUMMYFUNCTION("""COMPUTED_VALUE"""),3)</f>
        <v>3</v>
      </c>
      <c r="B52" s="1">
        <f ca="1">IFERROR(__xludf.DUMMYFUNCTION("""COMPUTED_VALUE"""),4)</f>
        <v>4</v>
      </c>
    </row>
    <row r="53" spans="1:2" ht="13" hidden="1">
      <c r="A53" s="1">
        <f ca="1">IFERROR(__xludf.DUMMYFUNCTION("""COMPUTED_VALUE"""),2)</f>
        <v>2</v>
      </c>
      <c r="B53" s="1">
        <f ca="1">IFERROR(__xludf.DUMMYFUNCTION("""COMPUTED_VALUE"""),4)</f>
        <v>4</v>
      </c>
    </row>
    <row r="54" spans="1:2" ht="13" hidden="1">
      <c r="A54" s="1">
        <f ca="1">IFERROR(__xludf.DUMMYFUNCTION("""COMPUTED_VALUE"""),3)</f>
        <v>3</v>
      </c>
      <c r="B54" s="1">
        <f ca="1">IFERROR(__xludf.DUMMYFUNCTION("""COMPUTED_VALUE"""),3)</f>
        <v>3</v>
      </c>
    </row>
    <row r="55" spans="1:2" ht="13" hidden="1">
      <c r="A55" s="1">
        <f ca="1">IFERROR(__xludf.DUMMYFUNCTION("""COMPUTED_VALUE"""),1)</f>
        <v>1</v>
      </c>
      <c r="B55" s="1">
        <f ca="1">IFERROR(__xludf.DUMMYFUNCTION("""COMPUTED_VALUE"""),5)</f>
        <v>5</v>
      </c>
    </row>
    <row r="56" spans="1:2" ht="13" hidden="1">
      <c r="A56" s="1">
        <f ca="1">IFERROR(__xludf.DUMMYFUNCTION("""COMPUTED_VALUE"""),3)</f>
        <v>3</v>
      </c>
      <c r="B56" s="1">
        <f ca="1">IFERROR(__xludf.DUMMYFUNCTION("""COMPUTED_VALUE"""),4)</f>
        <v>4</v>
      </c>
    </row>
    <row r="57" spans="1:2" ht="13" hidden="1">
      <c r="A57" s="1">
        <f ca="1">IFERROR(__xludf.DUMMYFUNCTION("""COMPUTED_VALUE"""),2)</f>
        <v>2</v>
      </c>
      <c r="B57" s="1">
        <f ca="1">IFERROR(__xludf.DUMMYFUNCTION("""COMPUTED_VALUE"""),3)</f>
        <v>3</v>
      </c>
    </row>
    <row r="58" spans="1:2" ht="13" hidden="1">
      <c r="A58" s="1">
        <f ca="1">IFERROR(__xludf.DUMMYFUNCTION("""COMPUTED_VALUE"""),3)</f>
        <v>3</v>
      </c>
      <c r="B58" s="1">
        <f ca="1">IFERROR(__xludf.DUMMYFUNCTION("""COMPUTED_VALUE"""),1)</f>
        <v>1</v>
      </c>
    </row>
    <row r="59" spans="1:2" ht="13" hidden="1">
      <c r="A59" s="1">
        <f ca="1">IFERROR(__xludf.DUMMYFUNCTION("""COMPUTED_VALUE"""),1)</f>
        <v>1</v>
      </c>
      <c r="B59" s="1">
        <f ca="1">IFERROR(__xludf.DUMMYFUNCTION("""COMPUTED_VALUE"""),4)</f>
        <v>4</v>
      </c>
    </row>
    <row r="60" spans="1:2" ht="13" hidden="1">
      <c r="A60" s="1">
        <f ca="1">IFERROR(__xludf.DUMMYFUNCTION("""COMPUTED_VALUE"""),1)</f>
        <v>1</v>
      </c>
      <c r="B60" s="1">
        <f ca="1">IFERROR(__xludf.DUMMYFUNCTION("""COMPUTED_VALUE"""),4)</f>
        <v>4</v>
      </c>
    </row>
    <row r="61" spans="1:2" ht="13" hidden="1">
      <c r="A61" s="1">
        <f ca="1">IFERROR(__xludf.DUMMYFUNCTION("""COMPUTED_VALUE"""),1)</f>
        <v>1</v>
      </c>
      <c r="B61" s="1">
        <f ca="1">IFERROR(__xludf.DUMMYFUNCTION("""COMPUTED_VALUE"""),4)</f>
        <v>4</v>
      </c>
    </row>
    <row r="62" spans="1:2" ht="13" hidden="1">
      <c r="A62" s="1">
        <f ca="1">IFERROR(__xludf.DUMMYFUNCTION("""COMPUTED_VALUE"""),4)</f>
        <v>4</v>
      </c>
      <c r="B62" s="1">
        <f ca="1">IFERROR(__xludf.DUMMYFUNCTION("""COMPUTED_VALUE"""),3)</f>
        <v>3</v>
      </c>
    </row>
    <row r="63" spans="1:2" ht="13" hidden="1">
      <c r="A63" s="1">
        <f ca="1">IFERROR(__xludf.DUMMYFUNCTION("""COMPUTED_VALUE"""),4)</f>
        <v>4</v>
      </c>
      <c r="B63" s="1">
        <f ca="1">IFERROR(__xludf.DUMMYFUNCTION("""COMPUTED_VALUE"""),3)</f>
        <v>3</v>
      </c>
    </row>
    <row r="64" spans="1:2" ht="13" hidden="1">
      <c r="A64" s="1" t="str">
        <f ca="1">IFERROR(__xludf.DUMMYFUNCTION("""COMPUTED_VALUE"""),"")</f>
        <v/>
      </c>
      <c r="B64" s="1">
        <f ca="1">IFERROR(__xludf.DUMMYFUNCTION("""COMPUTED_VALUE"""),2)</f>
        <v>2</v>
      </c>
    </row>
    <row r="65" spans="1:2" ht="13" hidden="1">
      <c r="A65" s="1">
        <f ca="1">IFERROR(__xludf.DUMMYFUNCTION("""COMPUTED_VALUE"""),1)</f>
        <v>1</v>
      </c>
      <c r="B65" s="1">
        <f ca="1">IFERROR(__xludf.DUMMYFUNCTION("""COMPUTED_VALUE"""),3)</f>
        <v>3</v>
      </c>
    </row>
    <row r="66" spans="1:2" ht="13" hidden="1">
      <c r="A66" s="1">
        <f ca="1">IFERROR(__xludf.DUMMYFUNCTION("""COMPUTED_VALUE"""),2)</f>
        <v>2</v>
      </c>
      <c r="B66" s="1">
        <f ca="1">IFERROR(__xludf.DUMMYFUNCTION("""COMPUTED_VALUE"""),2)</f>
        <v>2</v>
      </c>
    </row>
    <row r="67" spans="1:2" ht="13" hidden="1">
      <c r="A67" s="1">
        <f ca="1">IFERROR(__xludf.DUMMYFUNCTION("""COMPUTED_VALUE"""),1)</f>
        <v>1</v>
      </c>
      <c r="B67" s="1">
        <f ca="1">IFERROR(__xludf.DUMMYFUNCTION("""COMPUTED_VALUE"""),3)</f>
        <v>3</v>
      </c>
    </row>
    <row r="68" spans="1:2" ht="13" hidden="1">
      <c r="A68" s="1">
        <f ca="1">IFERROR(__xludf.DUMMYFUNCTION("""COMPUTED_VALUE"""),2)</f>
        <v>2</v>
      </c>
      <c r="B68" s="1">
        <f ca="1">IFERROR(__xludf.DUMMYFUNCTION("""COMPUTED_VALUE"""),2)</f>
        <v>2</v>
      </c>
    </row>
    <row r="69" spans="1:2" ht="13" hidden="1">
      <c r="A69" s="1">
        <f ca="1">IFERROR(__xludf.DUMMYFUNCTION("""COMPUTED_VALUE"""),3)</f>
        <v>3</v>
      </c>
      <c r="B69" s="1">
        <f ca="1">IFERROR(__xludf.DUMMYFUNCTION("""COMPUTED_VALUE"""),1)</f>
        <v>1</v>
      </c>
    </row>
    <row r="70" spans="1:2" ht="13" hidden="1">
      <c r="A70" s="1">
        <f ca="1">IFERROR(__xludf.DUMMYFUNCTION("""COMPUTED_VALUE"""),4)</f>
        <v>4</v>
      </c>
      <c r="B70" s="1">
        <f ca="1">IFERROR(__xludf.DUMMYFUNCTION("""COMPUTED_VALUE"""),3)</f>
        <v>3</v>
      </c>
    </row>
    <row r="71" spans="1:2" ht="13" hidden="1">
      <c r="A71" s="1">
        <f ca="1">IFERROR(__xludf.DUMMYFUNCTION("""COMPUTED_VALUE"""),2)</f>
        <v>2</v>
      </c>
      <c r="B71" s="1">
        <f ca="1">IFERROR(__xludf.DUMMYFUNCTION("""COMPUTED_VALUE"""),5)</f>
        <v>5</v>
      </c>
    </row>
    <row r="72" spans="1:2" ht="13" hidden="1">
      <c r="A72" s="1">
        <f ca="1">IFERROR(__xludf.DUMMYFUNCTION("""COMPUTED_VALUE"""),4)</f>
        <v>4</v>
      </c>
      <c r="B72" s="1">
        <f ca="1">IFERROR(__xludf.DUMMYFUNCTION("""COMPUTED_VALUE"""),3)</f>
        <v>3</v>
      </c>
    </row>
    <row r="73" spans="1:2" ht="13" hidden="1">
      <c r="A73" s="1">
        <f ca="1">IFERROR(__xludf.DUMMYFUNCTION("""COMPUTED_VALUE"""),3)</f>
        <v>3</v>
      </c>
      <c r="B73" s="1">
        <f ca="1">IFERROR(__xludf.DUMMYFUNCTION("""COMPUTED_VALUE"""),3)</f>
        <v>3</v>
      </c>
    </row>
    <row r="74" spans="1:2" ht="13" hidden="1">
      <c r="A74" s="1">
        <f ca="1">IFERROR(__xludf.DUMMYFUNCTION("""COMPUTED_VALUE"""),1)</f>
        <v>1</v>
      </c>
      <c r="B74" s="1">
        <f ca="1">IFERROR(__xludf.DUMMYFUNCTION("""COMPUTED_VALUE"""),3)</f>
        <v>3</v>
      </c>
    </row>
    <row r="75" spans="1:2" ht="13" hidden="1">
      <c r="A75" s="1">
        <f ca="1">IFERROR(__xludf.DUMMYFUNCTION("""COMPUTED_VALUE"""),2)</f>
        <v>2</v>
      </c>
      <c r="B75" s="1">
        <f ca="1">IFERROR(__xludf.DUMMYFUNCTION("""COMPUTED_VALUE"""),3)</f>
        <v>3</v>
      </c>
    </row>
    <row r="76" spans="1:2" ht="13" hidden="1">
      <c r="A76" s="1">
        <f ca="1">IFERROR(__xludf.DUMMYFUNCTION("""COMPUTED_VALUE"""),3)</f>
        <v>3</v>
      </c>
      <c r="B76" s="1">
        <f ca="1">IFERROR(__xludf.DUMMYFUNCTION("""COMPUTED_VALUE"""),3)</f>
        <v>3</v>
      </c>
    </row>
    <row r="77" spans="1:2" ht="13" hidden="1">
      <c r="A77" s="1">
        <f ca="1">IFERROR(__xludf.DUMMYFUNCTION("""COMPUTED_VALUE"""),2)</f>
        <v>2</v>
      </c>
      <c r="B77" s="1">
        <f ca="1">IFERROR(__xludf.DUMMYFUNCTION("""COMPUTED_VALUE"""),3)</f>
        <v>3</v>
      </c>
    </row>
    <row r="78" spans="1:2" ht="13" hidden="1">
      <c r="A78" s="1">
        <f ca="1">IFERROR(__xludf.DUMMYFUNCTION("""COMPUTED_VALUE"""),4)</f>
        <v>4</v>
      </c>
      <c r="B78" s="1">
        <f ca="1">IFERROR(__xludf.DUMMYFUNCTION("""COMPUTED_VALUE"""),3)</f>
        <v>3</v>
      </c>
    </row>
    <row r="79" spans="1:2" ht="13" hidden="1">
      <c r="A79" s="1">
        <f ca="1">IFERROR(__xludf.DUMMYFUNCTION("""COMPUTED_VALUE"""),3)</f>
        <v>3</v>
      </c>
      <c r="B79" s="1">
        <f ca="1">IFERROR(__xludf.DUMMYFUNCTION("""COMPUTED_VALUE"""),5)</f>
        <v>5</v>
      </c>
    </row>
    <row r="80" spans="1:2" ht="13" hidden="1">
      <c r="A80" s="1">
        <f ca="1">IFERROR(__xludf.DUMMYFUNCTION("""COMPUTED_VALUE"""),1)</f>
        <v>1</v>
      </c>
      <c r="B80" s="1">
        <f ca="1">IFERROR(__xludf.DUMMYFUNCTION("""COMPUTED_VALUE"""),4)</f>
        <v>4</v>
      </c>
    </row>
    <row r="81" spans="1:2" ht="13" hidden="1">
      <c r="A81" s="1" t="str">
        <f ca="1">IFERROR(__xludf.DUMMYFUNCTION("""COMPUTED_VALUE"""),"")</f>
        <v/>
      </c>
      <c r="B81" s="1">
        <f ca="1">IFERROR(__xludf.DUMMYFUNCTION("""COMPUTED_VALUE"""),3)</f>
        <v>3</v>
      </c>
    </row>
    <row r="82" spans="1:2" ht="13" hidden="1">
      <c r="A82" s="1">
        <f ca="1">IFERROR(__xludf.DUMMYFUNCTION("""COMPUTED_VALUE"""),4)</f>
        <v>4</v>
      </c>
      <c r="B82" s="1">
        <f ca="1">IFERROR(__xludf.DUMMYFUNCTION("""COMPUTED_VALUE"""),4)</f>
        <v>4</v>
      </c>
    </row>
    <row r="83" spans="1:2" ht="13" hidden="1">
      <c r="A83" s="1">
        <f ca="1">IFERROR(__xludf.DUMMYFUNCTION("""COMPUTED_VALUE"""),2)</f>
        <v>2</v>
      </c>
      <c r="B83" s="1">
        <f ca="1">IFERROR(__xludf.DUMMYFUNCTION("""COMPUTED_VALUE"""),4)</f>
        <v>4</v>
      </c>
    </row>
    <row r="84" spans="1:2" ht="13" hidden="1">
      <c r="A84" s="1">
        <f ca="1">IFERROR(__xludf.DUMMYFUNCTION("""COMPUTED_VALUE"""),3)</f>
        <v>3</v>
      </c>
      <c r="B84" s="1">
        <f ca="1">IFERROR(__xludf.DUMMYFUNCTION("""COMPUTED_VALUE"""),2)</f>
        <v>2</v>
      </c>
    </row>
    <row r="85" spans="1:2" ht="13" hidden="1">
      <c r="A85" s="1">
        <f ca="1">IFERROR(__xludf.DUMMYFUNCTION("""COMPUTED_VALUE"""),4)</f>
        <v>4</v>
      </c>
      <c r="B85" s="1">
        <f ca="1">IFERROR(__xludf.DUMMYFUNCTION("""COMPUTED_VALUE"""),4)</f>
        <v>4</v>
      </c>
    </row>
    <row r="86" spans="1:2" ht="13" hidden="1">
      <c r="A86" s="1">
        <f ca="1">IFERROR(__xludf.DUMMYFUNCTION("""COMPUTED_VALUE"""),2)</f>
        <v>2</v>
      </c>
      <c r="B86" s="1">
        <f ca="1">IFERROR(__xludf.DUMMYFUNCTION("""COMPUTED_VALUE"""),3)</f>
        <v>3</v>
      </c>
    </row>
    <row r="87" spans="1:2" ht="13" hidden="1">
      <c r="A87" s="1">
        <f ca="1">IFERROR(__xludf.DUMMYFUNCTION("""COMPUTED_VALUE"""),2)</f>
        <v>2</v>
      </c>
      <c r="B87" s="1">
        <f ca="1">IFERROR(__xludf.DUMMYFUNCTION("""COMPUTED_VALUE"""),3)</f>
        <v>3</v>
      </c>
    </row>
    <row r="88" spans="1:2" ht="13" hidden="1">
      <c r="A88" s="1">
        <f ca="1">IFERROR(__xludf.DUMMYFUNCTION("""COMPUTED_VALUE"""),2)</f>
        <v>2</v>
      </c>
      <c r="B88" s="1">
        <f ca="1">IFERROR(__xludf.DUMMYFUNCTION("""COMPUTED_VALUE"""),1)</f>
        <v>1</v>
      </c>
    </row>
    <row r="89" spans="1:2" ht="13" hidden="1">
      <c r="A89" s="1">
        <f ca="1">IFERROR(__xludf.DUMMYFUNCTION("""COMPUTED_VALUE"""),3)</f>
        <v>3</v>
      </c>
      <c r="B89" s="1">
        <f ca="1">IFERROR(__xludf.DUMMYFUNCTION("""COMPUTED_VALUE"""),2)</f>
        <v>2</v>
      </c>
    </row>
    <row r="90" spans="1:2" ht="13" hidden="1">
      <c r="A90" s="1">
        <f ca="1">IFERROR(__xludf.DUMMYFUNCTION("""COMPUTED_VALUE"""),1)</f>
        <v>1</v>
      </c>
      <c r="B90" s="1">
        <f ca="1">IFERROR(__xludf.DUMMYFUNCTION("""COMPUTED_VALUE"""),3)</f>
        <v>3</v>
      </c>
    </row>
    <row r="91" spans="1:2" ht="13" hidden="1">
      <c r="A91" s="1">
        <f ca="1">IFERROR(__xludf.DUMMYFUNCTION("""COMPUTED_VALUE"""),2)</f>
        <v>2</v>
      </c>
      <c r="B91" s="1">
        <f ca="1">IFERROR(__xludf.DUMMYFUNCTION("""COMPUTED_VALUE"""),3)</f>
        <v>3</v>
      </c>
    </row>
    <row r="92" spans="1:2" ht="13" hidden="1">
      <c r="A92" s="1">
        <f ca="1">IFERROR(__xludf.DUMMYFUNCTION("""COMPUTED_VALUE"""),4)</f>
        <v>4</v>
      </c>
      <c r="B92" s="1">
        <f ca="1">IFERROR(__xludf.DUMMYFUNCTION("""COMPUTED_VALUE"""),4)</f>
        <v>4</v>
      </c>
    </row>
    <row r="93" spans="1:2" ht="13" hidden="1">
      <c r="A93" s="1">
        <f ca="1">IFERROR(__xludf.DUMMYFUNCTION("""COMPUTED_VALUE"""),3)</f>
        <v>3</v>
      </c>
      <c r="B93" s="1">
        <f ca="1">IFERROR(__xludf.DUMMYFUNCTION("""COMPUTED_VALUE"""),3)</f>
        <v>3</v>
      </c>
    </row>
    <row r="94" spans="1:2" ht="13" hidden="1">
      <c r="A94" s="1">
        <f ca="1">IFERROR(__xludf.DUMMYFUNCTION("""COMPUTED_VALUE"""),1)</f>
        <v>1</v>
      </c>
      <c r="B94" s="1">
        <f ca="1">IFERROR(__xludf.DUMMYFUNCTION("""COMPUTED_VALUE"""),3)</f>
        <v>3</v>
      </c>
    </row>
    <row r="95" spans="1:2" ht="13" hidden="1">
      <c r="A95" s="1">
        <f ca="1">IFERROR(__xludf.DUMMYFUNCTION("""COMPUTED_VALUE"""),3)</f>
        <v>3</v>
      </c>
      <c r="B95" s="1">
        <f ca="1">IFERROR(__xludf.DUMMYFUNCTION("""COMPUTED_VALUE"""),1)</f>
        <v>1</v>
      </c>
    </row>
    <row r="96" spans="1:2" ht="13" hidden="1">
      <c r="A96" s="1">
        <f ca="1">IFERROR(__xludf.DUMMYFUNCTION("""COMPUTED_VALUE"""),1)</f>
        <v>1</v>
      </c>
      <c r="B96" s="1">
        <f ca="1">IFERROR(__xludf.DUMMYFUNCTION("""COMPUTED_VALUE"""),3)</f>
        <v>3</v>
      </c>
    </row>
    <row r="97" spans="1:2" ht="13" hidden="1">
      <c r="A97" s="1">
        <f ca="1">IFERROR(__xludf.DUMMYFUNCTION("""COMPUTED_VALUE"""),2)</f>
        <v>2</v>
      </c>
      <c r="B97" s="1">
        <f ca="1">IFERROR(__xludf.DUMMYFUNCTION("""COMPUTED_VALUE"""),3)</f>
        <v>3</v>
      </c>
    </row>
    <row r="98" spans="1:2" ht="13" hidden="1">
      <c r="A98" s="1">
        <f ca="1">IFERROR(__xludf.DUMMYFUNCTION("""COMPUTED_VALUE"""),2)</f>
        <v>2</v>
      </c>
      <c r="B98" s="1">
        <f ca="1">IFERROR(__xludf.DUMMYFUNCTION("""COMPUTED_VALUE"""),2)</f>
        <v>2</v>
      </c>
    </row>
    <row r="99" spans="1:2" ht="13" hidden="1">
      <c r="A99" s="1">
        <f ca="1">IFERROR(__xludf.DUMMYFUNCTION("""COMPUTED_VALUE"""),4)</f>
        <v>4</v>
      </c>
      <c r="B99" s="1">
        <f ca="1">IFERROR(__xludf.DUMMYFUNCTION("""COMPUTED_VALUE"""),1)</f>
        <v>1</v>
      </c>
    </row>
    <row r="100" spans="1:2" ht="13" hidden="1">
      <c r="A100" s="1">
        <f ca="1">IFERROR(__xludf.DUMMYFUNCTION("""COMPUTED_VALUE"""),1)</f>
        <v>1</v>
      </c>
      <c r="B100" s="1">
        <f ca="1">IFERROR(__xludf.DUMMYFUNCTION("""COMPUTED_VALUE"""),4)</f>
        <v>4</v>
      </c>
    </row>
    <row r="101" spans="1:2" ht="13" hidden="1">
      <c r="A101" s="1">
        <f ca="1">IFERROR(__xludf.DUMMYFUNCTION("""COMPUTED_VALUE"""),3)</f>
        <v>3</v>
      </c>
      <c r="B101" s="1">
        <f ca="1">IFERROR(__xludf.DUMMYFUNCTION("""COMPUTED_VALUE"""),3)</f>
        <v>3</v>
      </c>
    </row>
    <row r="102" spans="1:2" ht="13" hidden="1">
      <c r="A102" s="1">
        <f ca="1">IFERROR(__xludf.DUMMYFUNCTION("""COMPUTED_VALUE"""),2)</f>
        <v>2</v>
      </c>
      <c r="B102" s="1">
        <f ca="1">IFERROR(__xludf.DUMMYFUNCTION("""COMPUTED_VALUE"""),4)</f>
        <v>4</v>
      </c>
    </row>
    <row r="103" spans="1:2" ht="13" hidden="1">
      <c r="A103" s="1">
        <f ca="1">IFERROR(__xludf.DUMMYFUNCTION("""COMPUTED_VALUE"""),4)</f>
        <v>4</v>
      </c>
      <c r="B103" s="1">
        <f ca="1">IFERROR(__xludf.DUMMYFUNCTION("""COMPUTED_VALUE"""),3)</f>
        <v>3</v>
      </c>
    </row>
    <row r="104" spans="1:2" ht="13" hidden="1">
      <c r="A104" s="1" t="str">
        <f ca="1">IFERROR(__xludf.DUMMYFUNCTION("""COMPUTED_VALUE"""),"")</f>
        <v/>
      </c>
      <c r="B104" s="1">
        <f ca="1">IFERROR(__xludf.DUMMYFUNCTION("""COMPUTED_VALUE"""),4)</f>
        <v>4</v>
      </c>
    </row>
    <row r="105" spans="1:2" ht="13" hidden="1">
      <c r="A105" s="1">
        <f ca="1">IFERROR(__xludf.DUMMYFUNCTION("""COMPUTED_VALUE"""),2)</f>
        <v>2</v>
      </c>
      <c r="B105" s="1">
        <f ca="1">IFERROR(__xludf.DUMMYFUNCTION("""COMPUTED_VALUE"""),3)</f>
        <v>3</v>
      </c>
    </row>
    <row r="106" spans="1:2" ht="13" hidden="1">
      <c r="A106" s="1">
        <f ca="1">IFERROR(__xludf.DUMMYFUNCTION("""COMPUTED_VALUE"""),1)</f>
        <v>1</v>
      </c>
      <c r="B106" s="1">
        <f ca="1">IFERROR(__xludf.DUMMYFUNCTION("""COMPUTED_VALUE"""),3)</f>
        <v>3</v>
      </c>
    </row>
    <row r="107" spans="1:2" ht="13" hidden="1">
      <c r="A107" s="1">
        <f ca="1">IFERROR(__xludf.DUMMYFUNCTION("""COMPUTED_VALUE"""),4)</f>
        <v>4</v>
      </c>
      <c r="B107" s="1">
        <f ca="1">IFERROR(__xludf.DUMMYFUNCTION("""COMPUTED_VALUE"""),4)</f>
        <v>4</v>
      </c>
    </row>
    <row r="108" spans="1:2" ht="13" hidden="1">
      <c r="A108" s="1">
        <f ca="1">IFERROR(__xludf.DUMMYFUNCTION("""COMPUTED_VALUE"""),2)</f>
        <v>2</v>
      </c>
      <c r="B108" s="1">
        <f ca="1">IFERROR(__xludf.DUMMYFUNCTION("""COMPUTED_VALUE"""),4)</f>
        <v>4</v>
      </c>
    </row>
    <row r="109" spans="1:2" ht="13" hidden="1">
      <c r="A109" s="1">
        <f ca="1">IFERROR(__xludf.DUMMYFUNCTION("""COMPUTED_VALUE"""),3)</f>
        <v>3</v>
      </c>
      <c r="B109" s="1">
        <f ca="1">IFERROR(__xludf.DUMMYFUNCTION("""COMPUTED_VALUE"""),3)</f>
        <v>3</v>
      </c>
    </row>
    <row r="110" spans="1:2" ht="13" hidden="1">
      <c r="A110" s="1">
        <f ca="1">IFERROR(__xludf.DUMMYFUNCTION("""COMPUTED_VALUE"""),1)</f>
        <v>1</v>
      </c>
      <c r="B110" s="1">
        <f ca="1">IFERROR(__xludf.DUMMYFUNCTION("""COMPUTED_VALUE"""),1)</f>
        <v>1</v>
      </c>
    </row>
    <row r="111" spans="1:2" ht="13" hidden="1">
      <c r="A111" s="1">
        <f ca="1">IFERROR(__xludf.DUMMYFUNCTION("""COMPUTED_VALUE"""),4)</f>
        <v>4</v>
      </c>
      <c r="B111" s="1" t="str">
        <f ca="1">IFERROR(__xludf.DUMMYFUNCTION("""COMPUTED_VALUE"""),"")</f>
        <v/>
      </c>
    </row>
    <row r="112" spans="1:2" ht="13" hidden="1">
      <c r="A112" s="1">
        <f ca="1">IFERROR(__xludf.DUMMYFUNCTION("""COMPUTED_VALUE"""),4)</f>
        <v>4</v>
      </c>
      <c r="B112" s="1">
        <f ca="1">IFERROR(__xludf.DUMMYFUNCTION("""COMPUTED_VALUE"""),3)</f>
        <v>3</v>
      </c>
    </row>
    <row r="113" spans="1:2" ht="13" hidden="1">
      <c r="A113" s="1">
        <f ca="1">IFERROR(__xludf.DUMMYFUNCTION("""COMPUTED_VALUE"""),2)</f>
        <v>2</v>
      </c>
      <c r="B113" s="1">
        <f ca="1">IFERROR(__xludf.DUMMYFUNCTION("""COMPUTED_VALUE"""),3)</f>
        <v>3</v>
      </c>
    </row>
    <row r="114" spans="1:2" ht="13" hidden="1">
      <c r="A114" s="1">
        <f ca="1">IFERROR(__xludf.DUMMYFUNCTION("""COMPUTED_VALUE"""),3)</f>
        <v>3</v>
      </c>
      <c r="B114" s="1">
        <f ca="1">IFERROR(__xludf.DUMMYFUNCTION("""COMPUTED_VALUE"""),3)</f>
        <v>3</v>
      </c>
    </row>
    <row r="115" spans="1:2" ht="13" hidden="1">
      <c r="A115" s="1">
        <f ca="1">IFERROR(__xludf.DUMMYFUNCTION("""COMPUTED_VALUE"""),2)</f>
        <v>2</v>
      </c>
      <c r="B115" s="1">
        <f ca="1">IFERROR(__xludf.DUMMYFUNCTION("""COMPUTED_VALUE"""),3)</f>
        <v>3</v>
      </c>
    </row>
    <row r="116" spans="1:2" ht="13" hidden="1">
      <c r="A116" s="1">
        <f ca="1">IFERROR(__xludf.DUMMYFUNCTION("""COMPUTED_VALUE"""),3)</f>
        <v>3</v>
      </c>
      <c r="B116" s="1">
        <f ca="1">IFERROR(__xludf.DUMMYFUNCTION("""COMPUTED_VALUE"""),2)</f>
        <v>2</v>
      </c>
    </row>
    <row r="117" spans="1:2" ht="13" hidden="1">
      <c r="A117" s="1">
        <f ca="1">IFERROR(__xludf.DUMMYFUNCTION("""COMPUTED_VALUE"""),3)</f>
        <v>3</v>
      </c>
      <c r="B117" s="1">
        <f ca="1">IFERROR(__xludf.DUMMYFUNCTION("""COMPUTED_VALUE"""),3)</f>
        <v>3</v>
      </c>
    </row>
    <row r="118" spans="1:2" ht="13" hidden="1">
      <c r="A118" s="1">
        <f ca="1">IFERROR(__xludf.DUMMYFUNCTION("""COMPUTED_VALUE"""),4)</f>
        <v>4</v>
      </c>
      <c r="B118" s="1">
        <f ca="1">IFERROR(__xludf.DUMMYFUNCTION("""COMPUTED_VALUE"""),3)</f>
        <v>3</v>
      </c>
    </row>
    <row r="119" spans="1:2" ht="13" hidden="1">
      <c r="A119" s="1">
        <f ca="1">IFERROR(__xludf.DUMMYFUNCTION("""COMPUTED_VALUE"""),2)</f>
        <v>2</v>
      </c>
      <c r="B119" s="1">
        <f ca="1">IFERROR(__xludf.DUMMYFUNCTION("""COMPUTED_VALUE"""),3)</f>
        <v>3</v>
      </c>
    </row>
    <row r="120" spans="1:2" ht="13" hidden="1">
      <c r="A120" s="1">
        <f ca="1">IFERROR(__xludf.DUMMYFUNCTION("""COMPUTED_VALUE"""),4)</f>
        <v>4</v>
      </c>
      <c r="B120" s="1">
        <f ca="1">IFERROR(__xludf.DUMMYFUNCTION("""COMPUTED_VALUE"""),3)</f>
        <v>3</v>
      </c>
    </row>
    <row r="121" spans="1:2" ht="13" hidden="1">
      <c r="A121" s="1">
        <f ca="1">IFERROR(__xludf.DUMMYFUNCTION("""COMPUTED_VALUE"""),4)</f>
        <v>4</v>
      </c>
      <c r="B121" s="1">
        <f ca="1">IFERROR(__xludf.DUMMYFUNCTION("""COMPUTED_VALUE"""),5)</f>
        <v>5</v>
      </c>
    </row>
    <row r="122" spans="1:2" ht="13" hidden="1">
      <c r="A122" s="1">
        <f ca="1">IFERROR(__xludf.DUMMYFUNCTION("""COMPUTED_VALUE"""),4)</f>
        <v>4</v>
      </c>
      <c r="B122" s="1">
        <f ca="1">IFERROR(__xludf.DUMMYFUNCTION("""COMPUTED_VALUE"""),4)</f>
        <v>4</v>
      </c>
    </row>
    <row r="123" spans="1:2" ht="13" hidden="1">
      <c r="A123" s="1">
        <f ca="1">IFERROR(__xludf.DUMMYFUNCTION("""COMPUTED_VALUE"""),4)</f>
        <v>4</v>
      </c>
      <c r="B123" s="1">
        <f ca="1">IFERROR(__xludf.DUMMYFUNCTION("""COMPUTED_VALUE"""),3)</f>
        <v>3</v>
      </c>
    </row>
    <row r="124" spans="1:2" ht="13" hidden="1">
      <c r="A124" s="1">
        <f ca="1">IFERROR(__xludf.DUMMYFUNCTION("""COMPUTED_VALUE"""),4)</f>
        <v>4</v>
      </c>
      <c r="B124" s="1">
        <f ca="1">IFERROR(__xludf.DUMMYFUNCTION("""COMPUTED_VALUE"""),4)</f>
        <v>4</v>
      </c>
    </row>
    <row r="125" spans="1:2" ht="13" hidden="1">
      <c r="A125" s="1">
        <f ca="1">IFERROR(__xludf.DUMMYFUNCTION("""COMPUTED_VALUE"""),4)</f>
        <v>4</v>
      </c>
      <c r="B125" s="1">
        <f ca="1">IFERROR(__xludf.DUMMYFUNCTION("""COMPUTED_VALUE"""),3)</f>
        <v>3</v>
      </c>
    </row>
    <row r="126" spans="1:2" ht="13" hidden="1">
      <c r="A126" s="1">
        <f ca="1">IFERROR(__xludf.DUMMYFUNCTION("""COMPUTED_VALUE"""),4)</f>
        <v>4</v>
      </c>
      <c r="B126" s="1">
        <f ca="1">IFERROR(__xludf.DUMMYFUNCTION("""COMPUTED_VALUE"""),2)</f>
        <v>2</v>
      </c>
    </row>
    <row r="127" spans="1:2" ht="13" hidden="1">
      <c r="A127" s="1">
        <f ca="1">IFERROR(__xludf.DUMMYFUNCTION("""COMPUTED_VALUE"""),3)</f>
        <v>3</v>
      </c>
      <c r="B127" s="1">
        <f ca="1">IFERROR(__xludf.DUMMYFUNCTION("""COMPUTED_VALUE"""),4)</f>
        <v>4</v>
      </c>
    </row>
    <row r="128" spans="1:2" ht="13" hidden="1">
      <c r="A128" s="1">
        <f ca="1">IFERROR(__xludf.DUMMYFUNCTION("""COMPUTED_VALUE"""),1)</f>
        <v>1</v>
      </c>
      <c r="B128" s="1">
        <f ca="1">IFERROR(__xludf.DUMMYFUNCTION("""COMPUTED_VALUE"""),3)</f>
        <v>3</v>
      </c>
    </row>
    <row r="129" spans="1:2" ht="13" hidden="1">
      <c r="A129" s="1">
        <f ca="1">IFERROR(__xludf.DUMMYFUNCTION("""COMPUTED_VALUE"""),3)</f>
        <v>3</v>
      </c>
      <c r="B129" s="1">
        <f ca="1">IFERROR(__xludf.DUMMYFUNCTION("""COMPUTED_VALUE"""),3)</f>
        <v>3</v>
      </c>
    </row>
    <row r="130" spans="1:2" ht="13" hidden="1">
      <c r="A130" s="1">
        <f ca="1">IFERROR(__xludf.DUMMYFUNCTION("""COMPUTED_VALUE"""),3)</f>
        <v>3</v>
      </c>
      <c r="B130" s="1">
        <f ca="1">IFERROR(__xludf.DUMMYFUNCTION("""COMPUTED_VALUE"""),1)</f>
        <v>1</v>
      </c>
    </row>
    <row r="131" spans="1:2" ht="13" hidden="1">
      <c r="A131" s="1">
        <f ca="1">IFERROR(__xludf.DUMMYFUNCTION("""COMPUTED_VALUE"""),2)</f>
        <v>2</v>
      </c>
      <c r="B131" s="1">
        <f ca="1">IFERROR(__xludf.DUMMYFUNCTION("""COMPUTED_VALUE"""),2)</f>
        <v>2</v>
      </c>
    </row>
    <row r="132" spans="1:2" ht="13" hidden="1">
      <c r="A132" s="1">
        <f ca="1">IFERROR(__xludf.DUMMYFUNCTION("""COMPUTED_VALUE"""),1)</f>
        <v>1</v>
      </c>
      <c r="B132" s="1">
        <f ca="1">IFERROR(__xludf.DUMMYFUNCTION("""COMPUTED_VALUE"""),3)</f>
        <v>3</v>
      </c>
    </row>
    <row r="133" spans="1:2" ht="13" hidden="1">
      <c r="A133" s="1">
        <f ca="1">IFERROR(__xludf.DUMMYFUNCTION("""COMPUTED_VALUE"""),2)</f>
        <v>2</v>
      </c>
      <c r="B133" s="1">
        <f ca="1">IFERROR(__xludf.DUMMYFUNCTION("""COMPUTED_VALUE"""),3)</f>
        <v>3</v>
      </c>
    </row>
    <row r="134" spans="1:2" ht="13" hidden="1">
      <c r="A134" s="1">
        <f ca="1">IFERROR(__xludf.DUMMYFUNCTION("""COMPUTED_VALUE"""),3)</f>
        <v>3</v>
      </c>
      <c r="B134" s="1">
        <f ca="1">IFERROR(__xludf.DUMMYFUNCTION("""COMPUTED_VALUE"""),2)</f>
        <v>2</v>
      </c>
    </row>
    <row r="135" spans="1:2" ht="13" hidden="1">
      <c r="A135" s="1">
        <f ca="1">IFERROR(__xludf.DUMMYFUNCTION("""COMPUTED_VALUE"""),4)</f>
        <v>4</v>
      </c>
      <c r="B135" s="1">
        <f ca="1">IFERROR(__xludf.DUMMYFUNCTION("""COMPUTED_VALUE"""),1)</f>
        <v>1</v>
      </c>
    </row>
    <row r="136" spans="1:2" ht="13" hidden="1">
      <c r="A136" s="1">
        <f ca="1">IFERROR(__xludf.DUMMYFUNCTION("""COMPUTED_VALUE"""),3)</f>
        <v>3</v>
      </c>
      <c r="B136" s="1">
        <f ca="1">IFERROR(__xludf.DUMMYFUNCTION("""COMPUTED_VALUE"""),3)</f>
        <v>3</v>
      </c>
    </row>
    <row r="137" spans="1:2" ht="13" hidden="1">
      <c r="A137" s="1">
        <f ca="1">IFERROR(__xludf.DUMMYFUNCTION("""COMPUTED_VALUE"""),2)</f>
        <v>2</v>
      </c>
      <c r="B137" s="1">
        <f ca="1">IFERROR(__xludf.DUMMYFUNCTION("""COMPUTED_VALUE"""),2)</f>
        <v>2</v>
      </c>
    </row>
    <row r="138" spans="1:2" ht="13" hidden="1">
      <c r="A138" s="1">
        <f ca="1">IFERROR(__xludf.DUMMYFUNCTION("""COMPUTED_VALUE"""),2)</f>
        <v>2</v>
      </c>
      <c r="B138" s="1">
        <f ca="1">IFERROR(__xludf.DUMMYFUNCTION("""COMPUTED_VALUE"""),3)</f>
        <v>3</v>
      </c>
    </row>
    <row r="139" spans="1:2" ht="13" hidden="1">
      <c r="A139" s="1">
        <f ca="1">IFERROR(__xludf.DUMMYFUNCTION("""COMPUTED_VALUE"""),1)</f>
        <v>1</v>
      </c>
      <c r="B139" s="1">
        <f ca="1">IFERROR(__xludf.DUMMYFUNCTION("""COMPUTED_VALUE"""),4)</f>
        <v>4</v>
      </c>
    </row>
    <row r="140" spans="1:2" ht="13" hidden="1">
      <c r="A140" s="1">
        <f ca="1">IFERROR(__xludf.DUMMYFUNCTION("""COMPUTED_VALUE"""),4)</f>
        <v>4</v>
      </c>
      <c r="B140" s="1">
        <f ca="1">IFERROR(__xludf.DUMMYFUNCTION("""COMPUTED_VALUE"""),4)</f>
        <v>4</v>
      </c>
    </row>
    <row r="141" spans="1:2" ht="13" hidden="1">
      <c r="A141" s="1">
        <f ca="1">IFERROR(__xludf.DUMMYFUNCTION("""COMPUTED_VALUE"""),1)</f>
        <v>1</v>
      </c>
      <c r="B141" s="1">
        <f ca="1">IFERROR(__xludf.DUMMYFUNCTION("""COMPUTED_VALUE"""),4)</f>
        <v>4</v>
      </c>
    </row>
    <row r="142" spans="1:2" ht="13" hidden="1">
      <c r="A142" s="1">
        <f ca="1">IFERROR(__xludf.DUMMYFUNCTION("""COMPUTED_VALUE"""),1)</f>
        <v>1</v>
      </c>
      <c r="B142" s="1">
        <f ca="1">IFERROR(__xludf.DUMMYFUNCTION("""COMPUTED_VALUE"""),5)</f>
        <v>5</v>
      </c>
    </row>
    <row r="143" spans="1:2" ht="13" hidden="1">
      <c r="A143" s="1">
        <f ca="1">IFERROR(__xludf.DUMMYFUNCTION("""COMPUTED_VALUE"""),3)</f>
        <v>3</v>
      </c>
      <c r="B143" s="1" t="str">
        <f ca="1">IFERROR(__xludf.DUMMYFUNCTION("""COMPUTED_VALUE"""),"")</f>
        <v/>
      </c>
    </row>
    <row r="144" spans="1:2" ht="13" hidden="1">
      <c r="A144" s="1">
        <f ca="1">IFERROR(__xludf.DUMMYFUNCTION("""COMPUTED_VALUE"""),1)</f>
        <v>1</v>
      </c>
      <c r="B144" s="1">
        <f ca="1">IFERROR(__xludf.DUMMYFUNCTION("""COMPUTED_VALUE"""),1)</f>
        <v>1</v>
      </c>
    </row>
    <row r="145" spans="1:2" ht="13" hidden="1">
      <c r="A145" s="1">
        <f ca="1">IFERROR(__xludf.DUMMYFUNCTION("""COMPUTED_VALUE"""),2)</f>
        <v>2</v>
      </c>
      <c r="B145" s="1">
        <f ca="1">IFERROR(__xludf.DUMMYFUNCTION("""COMPUTED_VALUE"""),4)</f>
        <v>4</v>
      </c>
    </row>
    <row r="146" spans="1:2" ht="13" hidden="1">
      <c r="A146" s="1">
        <f ca="1">IFERROR(__xludf.DUMMYFUNCTION("""COMPUTED_VALUE"""),3)</f>
        <v>3</v>
      </c>
      <c r="B146" s="1">
        <f ca="1">IFERROR(__xludf.DUMMYFUNCTION("""COMPUTED_VALUE"""),2)</f>
        <v>2</v>
      </c>
    </row>
    <row r="147" spans="1:2" ht="13" hidden="1">
      <c r="A147" s="1">
        <f ca="1">IFERROR(__xludf.DUMMYFUNCTION("""COMPUTED_VALUE"""),2)</f>
        <v>2</v>
      </c>
      <c r="B147" s="1">
        <f ca="1">IFERROR(__xludf.DUMMYFUNCTION("""COMPUTED_VALUE"""),4)</f>
        <v>4</v>
      </c>
    </row>
    <row r="148" spans="1:2" ht="13" hidden="1">
      <c r="A148" s="1">
        <f ca="1">IFERROR(__xludf.DUMMYFUNCTION("""COMPUTED_VALUE"""),2)</f>
        <v>2</v>
      </c>
      <c r="B148" s="1">
        <f ca="1">IFERROR(__xludf.DUMMYFUNCTION("""COMPUTED_VALUE"""),5)</f>
        <v>5</v>
      </c>
    </row>
    <row r="149" spans="1:2" ht="13" hidden="1">
      <c r="A149" s="1">
        <f ca="1">IFERROR(__xludf.DUMMYFUNCTION("""COMPUTED_VALUE"""),3)</f>
        <v>3</v>
      </c>
      <c r="B149" s="1">
        <f ca="1">IFERROR(__xludf.DUMMYFUNCTION("""COMPUTED_VALUE"""),2)</f>
        <v>2</v>
      </c>
    </row>
    <row r="150" spans="1:2" ht="13" hidden="1">
      <c r="A150" s="1">
        <f ca="1">IFERROR(__xludf.DUMMYFUNCTION("""COMPUTED_VALUE"""),3)</f>
        <v>3</v>
      </c>
      <c r="B150" s="1">
        <f ca="1">IFERROR(__xludf.DUMMYFUNCTION("""COMPUTED_VALUE"""),3)</f>
        <v>3</v>
      </c>
    </row>
    <row r="151" spans="1:2" ht="13" hidden="1">
      <c r="A151" s="1">
        <f ca="1">IFERROR(__xludf.DUMMYFUNCTION("""COMPUTED_VALUE"""),2)</f>
        <v>2</v>
      </c>
      <c r="B151" s="1">
        <f ca="1">IFERROR(__xludf.DUMMYFUNCTION("""COMPUTED_VALUE"""),3)</f>
        <v>3</v>
      </c>
    </row>
    <row r="152" spans="1:2" ht="13" hidden="1">
      <c r="A152" s="1">
        <f ca="1">IFERROR(__xludf.DUMMYFUNCTION("""COMPUTED_VALUE"""),2)</f>
        <v>2</v>
      </c>
      <c r="B152" s="1">
        <f ca="1">IFERROR(__xludf.DUMMYFUNCTION("""COMPUTED_VALUE"""),3)</f>
        <v>3</v>
      </c>
    </row>
    <row r="153" spans="1:2" ht="13" hidden="1">
      <c r="A153" s="1" t="str">
        <f ca="1">IFERROR(__xludf.DUMMYFUNCTION("""COMPUTED_VALUE"""),"")</f>
        <v/>
      </c>
      <c r="B153" s="1">
        <f ca="1">IFERROR(__xludf.DUMMYFUNCTION("""COMPUTED_VALUE"""),2)</f>
        <v>2</v>
      </c>
    </row>
    <row r="154" spans="1:2" ht="13" hidden="1">
      <c r="A154" s="1">
        <f ca="1">IFERROR(__xludf.DUMMYFUNCTION("""COMPUTED_VALUE"""),4)</f>
        <v>4</v>
      </c>
      <c r="B154" s="1">
        <f ca="1">IFERROR(__xludf.DUMMYFUNCTION("""COMPUTED_VALUE"""),3)</f>
        <v>3</v>
      </c>
    </row>
    <row r="155" spans="1:2" ht="13" hidden="1">
      <c r="A155" s="1">
        <f ca="1">IFERROR(__xludf.DUMMYFUNCTION("""COMPUTED_VALUE"""),4)</f>
        <v>4</v>
      </c>
      <c r="B155" s="1">
        <f ca="1">IFERROR(__xludf.DUMMYFUNCTION("""COMPUTED_VALUE"""),2)</f>
        <v>2</v>
      </c>
    </row>
    <row r="156" spans="1:2" ht="13" hidden="1">
      <c r="A156" s="1">
        <f ca="1">IFERROR(__xludf.DUMMYFUNCTION("""COMPUTED_VALUE"""),1)</f>
        <v>1</v>
      </c>
      <c r="B156" s="1">
        <f ca="1">IFERROR(__xludf.DUMMYFUNCTION("""COMPUTED_VALUE"""),4)</f>
        <v>4</v>
      </c>
    </row>
    <row r="157" spans="1:2" ht="13" hidden="1">
      <c r="A157" s="1">
        <f ca="1">IFERROR(__xludf.DUMMYFUNCTION("""COMPUTED_VALUE"""),2)</f>
        <v>2</v>
      </c>
      <c r="B157" s="1">
        <f ca="1">IFERROR(__xludf.DUMMYFUNCTION("""COMPUTED_VALUE"""),4)</f>
        <v>4</v>
      </c>
    </row>
    <row r="158" spans="1:2" ht="13" hidden="1">
      <c r="A158" s="1">
        <f ca="1">IFERROR(__xludf.DUMMYFUNCTION("""COMPUTED_VALUE"""),1)</f>
        <v>1</v>
      </c>
      <c r="B158" s="1">
        <f ca="1">IFERROR(__xludf.DUMMYFUNCTION("""COMPUTED_VALUE"""),3)</f>
        <v>3</v>
      </c>
    </row>
    <row r="159" spans="1:2" ht="13" hidden="1">
      <c r="A159" s="1">
        <f ca="1">IFERROR(__xludf.DUMMYFUNCTION("""COMPUTED_VALUE"""),2)</f>
        <v>2</v>
      </c>
      <c r="B159" s="1">
        <f ca="1">IFERROR(__xludf.DUMMYFUNCTION("""COMPUTED_VALUE"""),4)</f>
        <v>4</v>
      </c>
    </row>
    <row r="160" spans="1:2" ht="13" hidden="1">
      <c r="A160" s="1">
        <f ca="1">IFERROR(__xludf.DUMMYFUNCTION("""COMPUTED_VALUE"""),1)</f>
        <v>1</v>
      </c>
      <c r="B160" s="1">
        <f ca="1">IFERROR(__xludf.DUMMYFUNCTION("""COMPUTED_VALUE"""),3)</f>
        <v>3</v>
      </c>
    </row>
    <row r="161" spans="1:2" ht="13" hidden="1">
      <c r="A161" s="1">
        <f ca="1">IFERROR(__xludf.DUMMYFUNCTION("""COMPUTED_VALUE"""),1)</f>
        <v>1</v>
      </c>
      <c r="B161" s="1">
        <f ca="1">IFERROR(__xludf.DUMMYFUNCTION("""COMPUTED_VALUE"""),1)</f>
        <v>1</v>
      </c>
    </row>
    <row r="162" spans="1:2" ht="13" hidden="1">
      <c r="A162" s="1">
        <f ca="1">IFERROR(__xludf.DUMMYFUNCTION("""COMPUTED_VALUE"""),3)</f>
        <v>3</v>
      </c>
      <c r="B162" s="1">
        <f ca="1">IFERROR(__xludf.DUMMYFUNCTION("""COMPUTED_VALUE"""),3)</f>
        <v>3</v>
      </c>
    </row>
    <row r="163" spans="1:2" ht="13" hidden="1">
      <c r="A163" s="1">
        <f ca="1">IFERROR(__xludf.DUMMYFUNCTION("""COMPUTED_VALUE"""),3)</f>
        <v>3</v>
      </c>
      <c r="B163" s="1">
        <f ca="1">IFERROR(__xludf.DUMMYFUNCTION("""COMPUTED_VALUE"""),2)</f>
        <v>2</v>
      </c>
    </row>
    <row r="164" spans="1:2" ht="13" hidden="1">
      <c r="A164" s="1">
        <f ca="1">IFERROR(__xludf.DUMMYFUNCTION("""COMPUTED_VALUE"""),3)</f>
        <v>3</v>
      </c>
      <c r="B164" s="1">
        <f ca="1">IFERROR(__xludf.DUMMYFUNCTION("""COMPUTED_VALUE"""),3)</f>
        <v>3</v>
      </c>
    </row>
    <row r="165" spans="1:2" ht="13" hidden="1">
      <c r="A165" s="1">
        <f ca="1">IFERROR(__xludf.DUMMYFUNCTION("""COMPUTED_VALUE"""),1)</f>
        <v>1</v>
      </c>
      <c r="B165" s="1">
        <f ca="1">IFERROR(__xludf.DUMMYFUNCTION("""COMPUTED_VALUE"""),1)</f>
        <v>1</v>
      </c>
    </row>
    <row r="166" spans="1:2" ht="13" hidden="1">
      <c r="A166" s="1">
        <f ca="1">IFERROR(__xludf.DUMMYFUNCTION("""COMPUTED_VALUE"""),4)</f>
        <v>4</v>
      </c>
      <c r="B166" s="1">
        <f ca="1">IFERROR(__xludf.DUMMYFUNCTION("""COMPUTED_VALUE"""),3)</f>
        <v>3</v>
      </c>
    </row>
    <row r="167" spans="1:2" ht="13" hidden="1">
      <c r="A167" s="1">
        <f ca="1">IFERROR(__xludf.DUMMYFUNCTION("""COMPUTED_VALUE"""),2)</f>
        <v>2</v>
      </c>
      <c r="B167" s="1">
        <f ca="1">IFERROR(__xludf.DUMMYFUNCTION("""COMPUTED_VALUE"""),2)</f>
        <v>2</v>
      </c>
    </row>
    <row r="168" spans="1:2" ht="13" hidden="1">
      <c r="A168" s="1">
        <f ca="1">IFERROR(__xludf.DUMMYFUNCTION("""COMPUTED_VALUE"""),3)</f>
        <v>3</v>
      </c>
      <c r="B168" s="1">
        <f ca="1">IFERROR(__xludf.DUMMYFUNCTION("""COMPUTED_VALUE"""),5)</f>
        <v>5</v>
      </c>
    </row>
    <row r="169" spans="1:2" ht="13" hidden="1">
      <c r="A169" s="1">
        <f ca="1">IFERROR(__xludf.DUMMYFUNCTION("""COMPUTED_VALUE"""),2)</f>
        <v>2</v>
      </c>
      <c r="B169" s="1">
        <f ca="1">IFERROR(__xludf.DUMMYFUNCTION("""COMPUTED_VALUE"""),4)</f>
        <v>4</v>
      </c>
    </row>
    <row r="170" spans="1:2" ht="13" hidden="1">
      <c r="A170" s="1" t="str">
        <f ca="1">IFERROR(__xludf.DUMMYFUNCTION("""COMPUTED_VALUE"""),"")</f>
        <v/>
      </c>
      <c r="B170" s="1">
        <f ca="1">IFERROR(__xludf.DUMMYFUNCTION("""COMPUTED_VALUE"""),5)</f>
        <v>5</v>
      </c>
    </row>
    <row r="171" spans="1:2" ht="13" hidden="1">
      <c r="A171" s="1">
        <f ca="1">IFERROR(__xludf.DUMMYFUNCTION("""COMPUTED_VALUE"""),4)</f>
        <v>4</v>
      </c>
      <c r="B171" s="1">
        <f ca="1">IFERROR(__xludf.DUMMYFUNCTION("""COMPUTED_VALUE"""),3)</f>
        <v>3</v>
      </c>
    </row>
    <row r="172" spans="1:2" ht="13" hidden="1">
      <c r="A172" s="1">
        <f ca="1">IFERROR(__xludf.DUMMYFUNCTION("""COMPUTED_VALUE"""),2)</f>
        <v>2</v>
      </c>
      <c r="B172" s="1">
        <f ca="1">IFERROR(__xludf.DUMMYFUNCTION("""COMPUTED_VALUE"""),3)</f>
        <v>3</v>
      </c>
    </row>
    <row r="173" spans="1:2" ht="13" hidden="1">
      <c r="A173" s="1">
        <f ca="1">IFERROR(__xludf.DUMMYFUNCTION("""COMPUTED_VALUE"""),2)</f>
        <v>2</v>
      </c>
      <c r="B173" s="1">
        <f ca="1">IFERROR(__xludf.DUMMYFUNCTION("""COMPUTED_VALUE"""),1)</f>
        <v>1</v>
      </c>
    </row>
    <row r="174" spans="1:2" ht="13" hidden="1">
      <c r="A174" s="1">
        <f ca="1">IFERROR(__xludf.DUMMYFUNCTION("""COMPUTED_VALUE"""),1)</f>
        <v>1</v>
      </c>
      <c r="B174" s="1">
        <f ca="1">IFERROR(__xludf.DUMMYFUNCTION("""COMPUTED_VALUE"""),4)</f>
        <v>4</v>
      </c>
    </row>
    <row r="175" spans="1:2" ht="13" hidden="1">
      <c r="A175" s="1">
        <f ca="1">IFERROR(__xludf.DUMMYFUNCTION("""COMPUTED_VALUE"""),4)</f>
        <v>4</v>
      </c>
      <c r="B175" s="1">
        <f ca="1">IFERROR(__xludf.DUMMYFUNCTION("""COMPUTED_VALUE"""),3)</f>
        <v>3</v>
      </c>
    </row>
    <row r="176" spans="1:2" ht="13" hidden="1">
      <c r="A176" s="1">
        <f ca="1">IFERROR(__xludf.DUMMYFUNCTION("""COMPUTED_VALUE"""),2)</f>
        <v>2</v>
      </c>
      <c r="B176" s="1">
        <f ca="1">IFERROR(__xludf.DUMMYFUNCTION("""COMPUTED_VALUE"""),4)</f>
        <v>4</v>
      </c>
    </row>
    <row r="177" spans="1:2" ht="13" hidden="1">
      <c r="A177" s="1" t="str">
        <f ca="1">IFERROR(__xludf.DUMMYFUNCTION("""COMPUTED_VALUE"""),"")</f>
        <v/>
      </c>
      <c r="B177" s="1">
        <f ca="1">IFERROR(__xludf.DUMMYFUNCTION("""COMPUTED_VALUE"""),4)</f>
        <v>4</v>
      </c>
    </row>
    <row r="178" spans="1:2" ht="13" hidden="1">
      <c r="A178" s="1">
        <f ca="1">IFERROR(__xludf.DUMMYFUNCTION("""COMPUTED_VALUE"""),3)</f>
        <v>3</v>
      </c>
      <c r="B178" s="1">
        <f ca="1">IFERROR(__xludf.DUMMYFUNCTION("""COMPUTED_VALUE"""),4)</f>
        <v>4</v>
      </c>
    </row>
    <row r="179" spans="1:2" ht="13" hidden="1">
      <c r="A179" s="1">
        <f ca="1">IFERROR(__xludf.DUMMYFUNCTION("""COMPUTED_VALUE"""),1)</f>
        <v>1</v>
      </c>
      <c r="B179" s="1">
        <f ca="1">IFERROR(__xludf.DUMMYFUNCTION("""COMPUTED_VALUE"""),3)</f>
        <v>3</v>
      </c>
    </row>
    <row r="180" spans="1:2" ht="13" hidden="1">
      <c r="A180" s="1">
        <f ca="1">IFERROR(__xludf.DUMMYFUNCTION("""COMPUTED_VALUE"""),4)</f>
        <v>4</v>
      </c>
      <c r="B180" s="1">
        <f ca="1">IFERROR(__xludf.DUMMYFUNCTION("""COMPUTED_VALUE"""),2)</f>
        <v>2</v>
      </c>
    </row>
    <row r="181" spans="1:2" ht="13" hidden="1">
      <c r="A181" s="1">
        <f ca="1">IFERROR(__xludf.DUMMYFUNCTION("""COMPUTED_VALUE"""),2)</f>
        <v>2</v>
      </c>
      <c r="B181" s="1">
        <f ca="1">IFERROR(__xludf.DUMMYFUNCTION("""COMPUTED_VALUE"""),2)</f>
        <v>2</v>
      </c>
    </row>
    <row r="182" spans="1:2" ht="13" hidden="1">
      <c r="A182" s="1">
        <f ca="1">IFERROR(__xludf.DUMMYFUNCTION("""COMPUTED_VALUE"""),3)</f>
        <v>3</v>
      </c>
      <c r="B182" s="1">
        <f ca="1">IFERROR(__xludf.DUMMYFUNCTION("""COMPUTED_VALUE"""),4)</f>
        <v>4</v>
      </c>
    </row>
    <row r="183" spans="1:2" ht="13" hidden="1">
      <c r="A183" s="1" t="str">
        <f ca="1">IFERROR(__xludf.DUMMYFUNCTION("""COMPUTED_VALUE"""),"")</f>
        <v/>
      </c>
      <c r="B183" s="1">
        <f ca="1">IFERROR(__xludf.DUMMYFUNCTION("""COMPUTED_VALUE"""),4)</f>
        <v>4</v>
      </c>
    </row>
    <row r="184" spans="1:2" ht="13" hidden="1">
      <c r="A184" s="1">
        <f ca="1">IFERROR(__xludf.DUMMYFUNCTION("""COMPUTED_VALUE"""),2)</f>
        <v>2</v>
      </c>
      <c r="B184" s="1">
        <f ca="1">IFERROR(__xludf.DUMMYFUNCTION("""COMPUTED_VALUE"""),2)</f>
        <v>2</v>
      </c>
    </row>
    <row r="185" spans="1:2" ht="13" hidden="1">
      <c r="A185" s="1">
        <f ca="1">IFERROR(__xludf.DUMMYFUNCTION("""COMPUTED_VALUE"""),3)</f>
        <v>3</v>
      </c>
      <c r="B185" s="1">
        <f ca="1">IFERROR(__xludf.DUMMYFUNCTION("""COMPUTED_VALUE"""),4)</f>
        <v>4</v>
      </c>
    </row>
    <row r="186" spans="1:2" ht="13" hidden="1">
      <c r="A186" s="1">
        <f ca="1">IFERROR(__xludf.DUMMYFUNCTION("""COMPUTED_VALUE"""),2)</f>
        <v>2</v>
      </c>
      <c r="B186" s="1">
        <f ca="1">IFERROR(__xludf.DUMMYFUNCTION("""COMPUTED_VALUE"""),3)</f>
        <v>3</v>
      </c>
    </row>
    <row r="187" spans="1:2" ht="13" hidden="1">
      <c r="A187" s="1">
        <f ca="1">IFERROR(__xludf.DUMMYFUNCTION("""COMPUTED_VALUE"""),4)</f>
        <v>4</v>
      </c>
      <c r="B187" s="1">
        <f ca="1">IFERROR(__xludf.DUMMYFUNCTION("""COMPUTED_VALUE"""),4)</f>
        <v>4</v>
      </c>
    </row>
    <row r="188" spans="1:2" ht="13" hidden="1">
      <c r="A188" s="1">
        <f ca="1">IFERROR(__xludf.DUMMYFUNCTION("""COMPUTED_VALUE"""),2)</f>
        <v>2</v>
      </c>
      <c r="B188" s="1">
        <f ca="1">IFERROR(__xludf.DUMMYFUNCTION("""COMPUTED_VALUE"""),2)</f>
        <v>2</v>
      </c>
    </row>
    <row r="189" spans="1:2" ht="13" hidden="1">
      <c r="A189" s="1">
        <f ca="1">IFERROR(__xludf.DUMMYFUNCTION("""COMPUTED_VALUE"""),2)</f>
        <v>2</v>
      </c>
      <c r="B189" s="1">
        <f ca="1">IFERROR(__xludf.DUMMYFUNCTION("""COMPUTED_VALUE"""),2)</f>
        <v>2</v>
      </c>
    </row>
    <row r="190" spans="1:2" ht="13" hidden="1">
      <c r="A190" s="1" t="str">
        <f ca="1">IFERROR(__xludf.DUMMYFUNCTION("""COMPUTED_VALUE"""),"")</f>
        <v/>
      </c>
      <c r="B190" s="1">
        <f ca="1">IFERROR(__xludf.DUMMYFUNCTION("""COMPUTED_VALUE"""),1)</f>
        <v>1</v>
      </c>
    </row>
    <row r="191" spans="1:2" ht="13" hidden="1">
      <c r="A191" s="1">
        <f ca="1">IFERROR(__xludf.DUMMYFUNCTION("""COMPUTED_VALUE"""),4)</f>
        <v>4</v>
      </c>
      <c r="B191" s="1">
        <f ca="1">IFERROR(__xludf.DUMMYFUNCTION("""COMPUTED_VALUE"""),3)</f>
        <v>3</v>
      </c>
    </row>
    <row r="192" spans="1:2" ht="13" hidden="1">
      <c r="A192" s="1">
        <f ca="1">IFERROR(__xludf.DUMMYFUNCTION("""COMPUTED_VALUE"""),3)</f>
        <v>3</v>
      </c>
      <c r="B192" s="1">
        <f ca="1">IFERROR(__xludf.DUMMYFUNCTION("""COMPUTED_VALUE"""),4)</f>
        <v>4</v>
      </c>
    </row>
    <row r="193" spans="1:2" ht="13" hidden="1">
      <c r="A193" s="1">
        <f ca="1">IFERROR(__xludf.DUMMYFUNCTION("""COMPUTED_VALUE"""),2)</f>
        <v>2</v>
      </c>
      <c r="B193" s="1">
        <f ca="1">IFERROR(__xludf.DUMMYFUNCTION("""COMPUTED_VALUE"""),2)</f>
        <v>2</v>
      </c>
    </row>
    <row r="194" spans="1:2" ht="13" hidden="1">
      <c r="A194" s="1">
        <f ca="1">IFERROR(__xludf.DUMMYFUNCTION("""COMPUTED_VALUE"""),2)</f>
        <v>2</v>
      </c>
      <c r="B194" s="1">
        <f ca="1">IFERROR(__xludf.DUMMYFUNCTION("""COMPUTED_VALUE"""),3)</f>
        <v>3</v>
      </c>
    </row>
    <row r="195" spans="1:2" ht="13" hidden="1">
      <c r="A195" s="1">
        <f ca="1">IFERROR(__xludf.DUMMYFUNCTION("""COMPUTED_VALUE"""),2)</f>
        <v>2</v>
      </c>
      <c r="B195" s="1">
        <f ca="1">IFERROR(__xludf.DUMMYFUNCTION("""COMPUTED_VALUE"""),2)</f>
        <v>2</v>
      </c>
    </row>
    <row r="196" spans="1:2" ht="13" hidden="1">
      <c r="A196" s="1">
        <f ca="1">IFERROR(__xludf.DUMMYFUNCTION("""COMPUTED_VALUE"""),3)</f>
        <v>3</v>
      </c>
      <c r="B196" s="1">
        <f ca="1">IFERROR(__xludf.DUMMYFUNCTION("""COMPUTED_VALUE"""),5)</f>
        <v>5</v>
      </c>
    </row>
    <row r="197" spans="1:2" ht="13" hidden="1">
      <c r="A197" s="1">
        <f ca="1">IFERROR(__xludf.DUMMYFUNCTION("""COMPUTED_VALUE"""),2)</f>
        <v>2</v>
      </c>
      <c r="B197" s="1">
        <f ca="1">IFERROR(__xludf.DUMMYFUNCTION("""COMPUTED_VALUE"""),3)</f>
        <v>3</v>
      </c>
    </row>
    <row r="198" spans="1:2" ht="13" hidden="1">
      <c r="A198" s="1">
        <f ca="1">IFERROR(__xludf.DUMMYFUNCTION("""COMPUTED_VALUE"""),2)</f>
        <v>2</v>
      </c>
      <c r="B198" s="1">
        <f ca="1">IFERROR(__xludf.DUMMYFUNCTION("""COMPUTED_VALUE"""),3)</f>
        <v>3</v>
      </c>
    </row>
    <row r="199" spans="1:2" ht="13" hidden="1">
      <c r="A199" s="1">
        <f ca="1">IFERROR(__xludf.DUMMYFUNCTION("""COMPUTED_VALUE"""),3)</f>
        <v>3</v>
      </c>
      <c r="B199" s="1">
        <f ca="1">IFERROR(__xludf.DUMMYFUNCTION("""COMPUTED_VALUE"""),3)</f>
        <v>3</v>
      </c>
    </row>
    <row r="200" spans="1:2" ht="13" hidden="1">
      <c r="A200" s="1" t="str">
        <f ca="1">IFERROR(__xludf.DUMMYFUNCTION("""COMPUTED_VALUE"""),"")</f>
        <v/>
      </c>
      <c r="B200" s="1">
        <f ca="1">IFERROR(__xludf.DUMMYFUNCTION("""COMPUTED_VALUE"""),4)</f>
        <v>4</v>
      </c>
    </row>
    <row r="201" spans="1:2" ht="13" hidden="1">
      <c r="A201" s="1">
        <f ca="1">IFERROR(__xludf.DUMMYFUNCTION("""COMPUTED_VALUE"""),1)</f>
        <v>1</v>
      </c>
      <c r="B201" s="1">
        <f ca="1">IFERROR(__xludf.DUMMYFUNCTION("""COMPUTED_VALUE"""),4)</f>
        <v>4</v>
      </c>
    </row>
    <row r="202" spans="1:2" ht="13" hidden="1">
      <c r="A202" s="1">
        <f ca="1">IFERROR(__xludf.DUMMYFUNCTION("""COMPUTED_VALUE"""),2)</f>
        <v>2</v>
      </c>
      <c r="B202" s="1">
        <f ca="1">IFERROR(__xludf.DUMMYFUNCTION("""COMPUTED_VALUE"""),4)</f>
        <v>4</v>
      </c>
    </row>
    <row r="203" spans="1:2" ht="13" hidden="1">
      <c r="A203" s="1">
        <f ca="1">IFERROR(__xludf.DUMMYFUNCTION("""COMPUTED_VALUE"""),3)</f>
        <v>3</v>
      </c>
      <c r="B203" s="1">
        <f ca="1">IFERROR(__xludf.DUMMYFUNCTION("""COMPUTED_VALUE"""),3)</f>
        <v>3</v>
      </c>
    </row>
    <row r="204" spans="1:2" ht="13" hidden="1">
      <c r="A204" s="1">
        <f ca="1">IFERROR(__xludf.DUMMYFUNCTION("""COMPUTED_VALUE"""),2)</f>
        <v>2</v>
      </c>
      <c r="B204" s="1">
        <f ca="1">IFERROR(__xludf.DUMMYFUNCTION("""COMPUTED_VALUE"""),4)</f>
        <v>4</v>
      </c>
    </row>
    <row r="205" spans="1:2" ht="13" hidden="1">
      <c r="A205" s="1">
        <f ca="1">IFERROR(__xludf.DUMMYFUNCTION("""COMPUTED_VALUE"""),1)</f>
        <v>1</v>
      </c>
      <c r="B205" s="1">
        <f ca="1">IFERROR(__xludf.DUMMYFUNCTION("""COMPUTED_VALUE"""),3)</f>
        <v>3</v>
      </c>
    </row>
    <row r="206" spans="1:2" ht="13" hidden="1">
      <c r="A206" s="1" t="str">
        <f ca="1">IFERROR(__xludf.DUMMYFUNCTION("""COMPUTED_VALUE"""),"")</f>
        <v/>
      </c>
      <c r="B206" s="1">
        <f ca="1">IFERROR(__xludf.DUMMYFUNCTION("""COMPUTED_VALUE"""),3)</f>
        <v>3</v>
      </c>
    </row>
    <row r="207" spans="1:2" ht="13" hidden="1">
      <c r="A207" s="1">
        <f ca="1">IFERROR(__xludf.DUMMYFUNCTION("""COMPUTED_VALUE"""),4)</f>
        <v>4</v>
      </c>
      <c r="B207" s="1">
        <f ca="1">IFERROR(__xludf.DUMMYFUNCTION("""COMPUTED_VALUE"""),2)</f>
        <v>2</v>
      </c>
    </row>
    <row r="208" spans="1:2" ht="13" hidden="1">
      <c r="A208" s="1">
        <f ca="1">IFERROR(__xludf.DUMMYFUNCTION("""COMPUTED_VALUE"""),3)</f>
        <v>3</v>
      </c>
      <c r="B208" s="1">
        <f ca="1">IFERROR(__xludf.DUMMYFUNCTION("""COMPUTED_VALUE"""),4)</f>
        <v>4</v>
      </c>
    </row>
    <row r="209" spans="1:2" ht="13" hidden="1">
      <c r="A209" s="1" t="str">
        <f ca="1">IFERROR(__xludf.DUMMYFUNCTION("""COMPUTED_VALUE"""),"")</f>
        <v/>
      </c>
      <c r="B209" s="1">
        <f ca="1">IFERROR(__xludf.DUMMYFUNCTION("""COMPUTED_VALUE"""),4)</f>
        <v>4</v>
      </c>
    </row>
    <row r="210" spans="1:2" ht="13" hidden="1">
      <c r="A210" s="1">
        <f ca="1">IFERROR(__xludf.DUMMYFUNCTION("""COMPUTED_VALUE"""),1)</f>
        <v>1</v>
      </c>
      <c r="B210" s="1">
        <f ca="1">IFERROR(__xludf.DUMMYFUNCTION("""COMPUTED_VALUE"""),4)</f>
        <v>4</v>
      </c>
    </row>
    <row r="211" spans="1:2" ht="13" hidden="1">
      <c r="A211" s="1">
        <f ca="1">IFERROR(__xludf.DUMMYFUNCTION("""COMPUTED_VALUE"""),4)</f>
        <v>4</v>
      </c>
      <c r="B211" s="1">
        <f ca="1">IFERROR(__xludf.DUMMYFUNCTION("""COMPUTED_VALUE"""),3)</f>
        <v>3</v>
      </c>
    </row>
    <row r="212" spans="1:2" ht="13" hidden="1">
      <c r="A212" s="1">
        <f ca="1">IFERROR(__xludf.DUMMYFUNCTION("""COMPUTED_VALUE"""),3)</f>
        <v>3</v>
      </c>
      <c r="B212" s="1">
        <f ca="1">IFERROR(__xludf.DUMMYFUNCTION("""COMPUTED_VALUE"""),4)</f>
        <v>4</v>
      </c>
    </row>
    <row r="213" spans="1:2" ht="13" hidden="1">
      <c r="A213" s="1">
        <f ca="1">IFERROR(__xludf.DUMMYFUNCTION("""COMPUTED_VALUE"""),2)</f>
        <v>2</v>
      </c>
      <c r="B213" s="1">
        <f ca="1">IFERROR(__xludf.DUMMYFUNCTION("""COMPUTED_VALUE"""),4)</f>
        <v>4</v>
      </c>
    </row>
    <row r="214" spans="1:2" ht="13" hidden="1">
      <c r="A214" s="1">
        <f ca="1">IFERROR(__xludf.DUMMYFUNCTION("""COMPUTED_VALUE"""),3)</f>
        <v>3</v>
      </c>
      <c r="B214" s="1">
        <f ca="1">IFERROR(__xludf.DUMMYFUNCTION("""COMPUTED_VALUE"""),4)</f>
        <v>4</v>
      </c>
    </row>
    <row r="215" spans="1:2" ht="13" hidden="1">
      <c r="A215" s="1">
        <f ca="1">IFERROR(__xludf.DUMMYFUNCTION("""COMPUTED_VALUE"""),2)</f>
        <v>2</v>
      </c>
      <c r="B215" s="1">
        <f ca="1">IFERROR(__xludf.DUMMYFUNCTION("""COMPUTED_VALUE"""),3)</f>
        <v>3</v>
      </c>
    </row>
    <row r="216" spans="1:2" ht="13" hidden="1">
      <c r="A216" s="1">
        <f ca="1">IFERROR(__xludf.DUMMYFUNCTION("""COMPUTED_VALUE"""),1)</f>
        <v>1</v>
      </c>
      <c r="B216" s="1">
        <f ca="1">IFERROR(__xludf.DUMMYFUNCTION("""COMPUTED_VALUE"""),3)</f>
        <v>3</v>
      </c>
    </row>
    <row r="217" spans="1:2" ht="13" hidden="1">
      <c r="A217" s="1">
        <f ca="1">IFERROR(__xludf.DUMMYFUNCTION("""COMPUTED_VALUE"""),1)</f>
        <v>1</v>
      </c>
      <c r="B217" s="1">
        <f ca="1">IFERROR(__xludf.DUMMYFUNCTION("""COMPUTED_VALUE"""),3)</f>
        <v>3</v>
      </c>
    </row>
    <row r="218" spans="1:2" ht="13" hidden="1">
      <c r="A218" s="1">
        <f ca="1">IFERROR(__xludf.DUMMYFUNCTION("""COMPUTED_VALUE"""),4)</f>
        <v>4</v>
      </c>
      <c r="B218" s="1">
        <f ca="1">IFERROR(__xludf.DUMMYFUNCTION("""COMPUTED_VALUE"""),3)</f>
        <v>3</v>
      </c>
    </row>
    <row r="219" spans="1:2" ht="13" hidden="1">
      <c r="A219" s="1">
        <f ca="1">IFERROR(__xludf.DUMMYFUNCTION("""COMPUTED_VALUE"""),4)</f>
        <v>4</v>
      </c>
      <c r="B219" s="1">
        <f ca="1">IFERROR(__xludf.DUMMYFUNCTION("""COMPUTED_VALUE"""),3)</f>
        <v>3</v>
      </c>
    </row>
    <row r="220" spans="1:2" ht="13" hidden="1">
      <c r="A220" s="1">
        <f ca="1">IFERROR(__xludf.DUMMYFUNCTION("""COMPUTED_VALUE"""),4)</f>
        <v>4</v>
      </c>
      <c r="B220" s="1">
        <f ca="1">IFERROR(__xludf.DUMMYFUNCTION("""COMPUTED_VALUE"""),3)</f>
        <v>3</v>
      </c>
    </row>
    <row r="221" spans="1:2" ht="13" hidden="1">
      <c r="A221" s="1">
        <f ca="1">IFERROR(__xludf.DUMMYFUNCTION("""COMPUTED_VALUE"""),3)</f>
        <v>3</v>
      </c>
      <c r="B221" s="1">
        <f ca="1">IFERROR(__xludf.DUMMYFUNCTION("""COMPUTED_VALUE"""),3)</f>
        <v>3</v>
      </c>
    </row>
    <row r="222" spans="1:2" ht="13" hidden="1">
      <c r="A222" s="1">
        <f ca="1">IFERROR(__xludf.DUMMYFUNCTION("""COMPUTED_VALUE"""),4)</f>
        <v>4</v>
      </c>
      <c r="B222" s="1">
        <f ca="1">IFERROR(__xludf.DUMMYFUNCTION("""COMPUTED_VALUE"""),3)</f>
        <v>3</v>
      </c>
    </row>
    <row r="223" spans="1:2" ht="13" hidden="1">
      <c r="A223" s="1">
        <f ca="1">IFERROR(__xludf.DUMMYFUNCTION("""COMPUTED_VALUE"""),1)</f>
        <v>1</v>
      </c>
      <c r="B223" s="1">
        <f ca="1">IFERROR(__xludf.DUMMYFUNCTION("""COMPUTED_VALUE"""),5)</f>
        <v>5</v>
      </c>
    </row>
    <row r="224" spans="1:2" ht="13" hidden="1">
      <c r="A224" s="1">
        <f ca="1">IFERROR(__xludf.DUMMYFUNCTION("""COMPUTED_VALUE"""),2)</f>
        <v>2</v>
      </c>
      <c r="B224" s="1">
        <f ca="1">IFERROR(__xludf.DUMMYFUNCTION("""COMPUTED_VALUE"""),3)</f>
        <v>3</v>
      </c>
    </row>
    <row r="225" spans="1:2" ht="13" hidden="1">
      <c r="A225" s="1">
        <f ca="1">IFERROR(__xludf.DUMMYFUNCTION("""COMPUTED_VALUE"""),3)</f>
        <v>3</v>
      </c>
      <c r="B225" s="1">
        <f ca="1">IFERROR(__xludf.DUMMYFUNCTION("""COMPUTED_VALUE"""),2)</f>
        <v>2</v>
      </c>
    </row>
    <row r="226" spans="1:2" ht="13" hidden="1">
      <c r="A226" s="1">
        <f ca="1">IFERROR(__xludf.DUMMYFUNCTION("""COMPUTED_VALUE"""),2)</f>
        <v>2</v>
      </c>
      <c r="B226" s="1">
        <f ca="1">IFERROR(__xludf.DUMMYFUNCTION("""COMPUTED_VALUE"""),2)</f>
        <v>2</v>
      </c>
    </row>
    <row r="227" spans="1:2" ht="13" hidden="1">
      <c r="A227" s="1">
        <f ca="1">IFERROR(__xludf.DUMMYFUNCTION("""COMPUTED_VALUE"""),2)</f>
        <v>2</v>
      </c>
      <c r="B227" s="1">
        <f ca="1">IFERROR(__xludf.DUMMYFUNCTION("""COMPUTED_VALUE"""),4)</f>
        <v>4</v>
      </c>
    </row>
    <row r="228" spans="1:2" ht="13" hidden="1">
      <c r="A228" s="1">
        <f ca="1">IFERROR(__xludf.DUMMYFUNCTION("""COMPUTED_VALUE"""),3)</f>
        <v>3</v>
      </c>
      <c r="B228" s="1">
        <f ca="1">IFERROR(__xludf.DUMMYFUNCTION("""COMPUTED_VALUE"""),3)</f>
        <v>3</v>
      </c>
    </row>
    <row r="229" spans="1:2" ht="13" hidden="1">
      <c r="A229" s="1">
        <f ca="1">IFERROR(__xludf.DUMMYFUNCTION("""COMPUTED_VALUE"""),4)</f>
        <v>4</v>
      </c>
      <c r="B229" s="1">
        <f ca="1">IFERROR(__xludf.DUMMYFUNCTION("""COMPUTED_VALUE"""),4)</f>
        <v>4</v>
      </c>
    </row>
    <row r="230" spans="1:2" ht="13" hidden="1">
      <c r="A230" s="1">
        <f ca="1">IFERROR(__xludf.DUMMYFUNCTION("""COMPUTED_VALUE"""),4)</f>
        <v>4</v>
      </c>
      <c r="B230" s="1">
        <f ca="1">IFERROR(__xludf.DUMMYFUNCTION("""COMPUTED_VALUE"""),3)</f>
        <v>3</v>
      </c>
    </row>
    <row r="231" spans="1:2" ht="13" hidden="1">
      <c r="A231" s="1" t="str">
        <f ca="1">IFERROR(__xludf.DUMMYFUNCTION("""COMPUTED_VALUE"""),"")</f>
        <v/>
      </c>
      <c r="B231" s="1">
        <f ca="1">IFERROR(__xludf.DUMMYFUNCTION("""COMPUTED_VALUE"""),4)</f>
        <v>4</v>
      </c>
    </row>
    <row r="232" spans="1:2" ht="13" hidden="1">
      <c r="A232" s="1">
        <f ca="1">IFERROR(__xludf.DUMMYFUNCTION("""COMPUTED_VALUE"""),2)</f>
        <v>2</v>
      </c>
      <c r="B232" s="1">
        <f ca="1">IFERROR(__xludf.DUMMYFUNCTION("""COMPUTED_VALUE"""),5)</f>
        <v>5</v>
      </c>
    </row>
    <row r="233" spans="1:2" ht="13" hidden="1">
      <c r="A233" s="1">
        <f ca="1">IFERROR(__xludf.DUMMYFUNCTION("""COMPUTED_VALUE"""),1)</f>
        <v>1</v>
      </c>
      <c r="B233" s="1">
        <f ca="1">IFERROR(__xludf.DUMMYFUNCTION("""COMPUTED_VALUE"""),5)</f>
        <v>5</v>
      </c>
    </row>
    <row r="234" spans="1:2" ht="13" hidden="1">
      <c r="A234" s="1">
        <f ca="1">IFERROR(__xludf.DUMMYFUNCTION("""COMPUTED_VALUE"""),2)</f>
        <v>2</v>
      </c>
      <c r="B234" s="1">
        <f ca="1">IFERROR(__xludf.DUMMYFUNCTION("""COMPUTED_VALUE"""),3)</f>
        <v>3</v>
      </c>
    </row>
    <row r="235" spans="1:2" ht="13" hidden="1">
      <c r="A235" s="1">
        <f ca="1">IFERROR(__xludf.DUMMYFUNCTION("""COMPUTED_VALUE"""),3)</f>
        <v>3</v>
      </c>
      <c r="B235" s="1">
        <f ca="1">IFERROR(__xludf.DUMMYFUNCTION("""COMPUTED_VALUE"""),3)</f>
        <v>3</v>
      </c>
    </row>
    <row r="236" spans="1:2" ht="13" hidden="1">
      <c r="A236" s="1">
        <f ca="1">IFERROR(__xludf.DUMMYFUNCTION("""COMPUTED_VALUE"""),4)</f>
        <v>4</v>
      </c>
      <c r="B236" s="1">
        <f ca="1">IFERROR(__xludf.DUMMYFUNCTION("""COMPUTED_VALUE"""),3)</f>
        <v>3</v>
      </c>
    </row>
    <row r="237" spans="1:2" ht="13" hidden="1">
      <c r="A237" s="1">
        <f ca="1">IFERROR(__xludf.DUMMYFUNCTION("""COMPUTED_VALUE"""),3)</f>
        <v>3</v>
      </c>
      <c r="B237" s="1">
        <f ca="1">IFERROR(__xludf.DUMMYFUNCTION("""COMPUTED_VALUE"""),3)</f>
        <v>3</v>
      </c>
    </row>
    <row r="238" spans="1:2" ht="13" hidden="1">
      <c r="A238" s="1" t="str">
        <f ca="1">IFERROR(__xludf.DUMMYFUNCTION("""COMPUTED_VALUE"""),"")</f>
        <v/>
      </c>
      <c r="B238" s="1">
        <f ca="1">IFERROR(__xludf.DUMMYFUNCTION("""COMPUTED_VALUE"""),5)</f>
        <v>5</v>
      </c>
    </row>
    <row r="239" spans="1:2" ht="13" hidden="1">
      <c r="A239" s="1">
        <f ca="1">IFERROR(__xludf.DUMMYFUNCTION("""COMPUTED_VALUE"""),2)</f>
        <v>2</v>
      </c>
      <c r="B239" s="1">
        <f ca="1">IFERROR(__xludf.DUMMYFUNCTION("""COMPUTED_VALUE"""),3)</f>
        <v>3</v>
      </c>
    </row>
    <row r="240" spans="1:2" ht="13" hidden="1">
      <c r="A240" s="1">
        <f ca="1">IFERROR(__xludf.DUMMYFUNCTION("""COMPUTED_VALUE"""),4)</f>
        <v>4</v>
      </c>
      <c r="B240" s="1">
        <f ca="1">IFERROR(__xludf.DUMMYFUNCTION("""COMPUTED_VALUE"""),3)</f>
        <v>3</v>
      </c>
    </row>
    <row r="241" spans="1:2" ht="13" hidden="1">
      <c r="A241" s="1">
        <f ca="1">IFERROR(__xludf.DUMMYFUNCTION("""COMPUTED_VALUE"""),2)</f>
        <v>2</v>
      </c>
      <c r="B241" s="1">
        <f ca="1">IFERROR(__xludf.DUMMYFUNCTION("""COMPUTED_VALUE"""),4)</f>
        <v>4</v>
      </c>
    </row>
    <row r="242" spans="1:2" ht="13" hidden="1">
      <c r="A242" s="1">
        <f ca="1">IFERROR(__xludf.DUMMYFUNCTION("""COMPUTED_VALUE"""),3)</f>
        <v>3</v>
      </c>
      <c r="B242" s="1">
        <f ca="1">IFERROR(__xludf.DUMMYFUNCTION("""COMPUTED_VALUE"""),3)</f>
        <v>3</v>
      </c>
    </row>
    <row r="243" spans="1:2" ht="13" hidden="1">
      <c r="A243" s="1">
        <f ca="1">IFERROR(__xludf.DUMMYFUNCTION("""COMPUTED_VALUE"""),3)</f>
        <v>3</v>
      </c>
      <c r="B243" s="1">
        <f ca="1">IFERROR(__xludf.DUMMYFUNCTION("""COMPUTED_VALUE"""),4)</f>
        <v>4</v>
      </c>
    </row>
    <row r="244" spans="1:2" ht="13" hidden="1">
      <c r="A244" s="1">
        <f ca="1">IFERROR(__xludf.DUMMYFUNCTION("""COMPUTED_VALUE"""),4)</f>
        <v>4</v>
      </c>
      <c r="B244" s="1">
        <f ca="1">IFERROR(__xludf.DUMMYFUNCTION("""COMPUTED_VALUE"""),4)</f>
        <v>4</v>
      </c>
    </row>
    <row r="245" spans="1:2" ht="13" hidden="1">
      <c r="A245" s="1">
        <f ca="1">IFERROR(__xludf.DUMMYFUNCTION("""COMPUTED_VALUE"""),4)</f>
        <v>4</v>
      </c>
      <c r="B245" s="1">
        <f ca="1">IFERROR(__xludf.DUMMYFUNCTION("""COMPUTED_VALUE"""),4)</f>
        <v>4</v>
      </c>
    </row>
    <row r="246" spans="1:2" ht="13" hidden="1">
      <c r="A246" s="1">
        <f ca="1">IFERROR(__xludf.DUMMYFUNCTION("""COMPUTED_VALUE"""),4)</f>
        <v>4</v>
      </c>
      <c r="B246" s="1">
        <f ca="1">IFERROR(__xludf.DUMMYFUNCTION("""COMPUTED_VALUE"""),2)</f>
        <v>2</v>
      </c>
    </row>
    <row r="247" spans="1:2" ht="13" hidden="1">
      <c r="A247" s="1">
        <f ca="1">IFERROR(__xludf.DUMMYFUNCTION("""COMPUTED_VALUE"""),4)</f>
        <v>4</v>
      </c>
      <c r="B247" s="1">
        <f ca="1">IFERROR(__xludf.DUMMYFUNCTION("""COMPUTED_VALUE"""),3)</f>
        <v>3</v>
      </c>
    </row>
    <row r="248" spans="1:2" ht="13" hidden="1">
      <c r="A248" s="1">
        <f ca="1">IFERROR(__xludf.DUMMYFUNCTION("""COMPUTED_VALUE"""),3)</f>
        <v>3</v>
      </c>
      <c r="B248" s="1">
        <f ca="1">IFERROR(__xludf.DUMMYFUNCTION("""COMPUTED_VALUE"""),1)</f>
        <v>1</v>
      </c>
    </row>
    <row r="249" spans="1:2" ht="13" hidden="1">
      <c r="A249" s="1">
        <f ca="1">IFERROR(__xludf.DUMMYFUNCTION("""COMPUTED_VALUE"""),1)</f>
        <v>1</v>
      </c>
      <c r="B249" s="1">
        <f ca="1">IFERROR(__xludf.DUMMYFUNCTION("""COMPUTED_VALUE"""),1)</f>
        <v>1</v>
      </c>
    </row>
    <row r="250" spans="1:2" ht="13" hidden="1">
      <c r="A250" s="1">
        <f ca="1">IFERROR(__xludf.DUMMYFUNCTION("""COMPUTED_VALUE"""),2)</f>
        <v>2</v>
      </c>
      <c r="B250" s="1">
        <f ca="1">IFERROR(__xludf.DUMMYFUNCTION("""COMPUTED_VALUE"""),4)</f>
        <v>4</v>
      </c>
    </row>
    <row r="251" spans="1:2" ht="13" hidden="1">
      <c r="A251" s="1">
        <f ca="1">IFERROR(__xludf.DUMMYFUNCTION("""COMPUTED_VALUE"""),4)</f>
        <v>4</v>
      </c>
      <c r="B251" s="1">
        <f ca="1">IFERROR(__xludf.DUMMYFUNCTION("""COMPUTED_VALUE"""),3)</f>
        <v>3</v>
      </c>
    </row>
    <row r="252" spans="1:2" ht="13" hidden="1">
      <c r="A252" s="1">
        <f ca="1">IFERROR(__xludf.DUMMYFUNCTION("""COMPUTED_VALUE"""),1)</f>
        <v>1</v>
      </c>
      <c r="B252" s="1">
        <f ca="1">IFERROR(__xludf.DUMMYFUNCTION("""COMPUTED_VALUE"""),5)</f>
        <v>5</v>
      </c>
    </row>
    <row r="253" spans="1:2" ht="13" hidden="1">
      <c r="A253" s="1">
        <f ca="1">IFERROR(__xludf.DUMMYFUNCTION("""COMPUTED_VALUE"""),4)</f>
        <v>4</v>
      </c>
      <c r="B253" s="1">
        <f ca="1">IFERROR(__xludf.DUMMYFUNCTION("""COMPUTED_VALUE"""),4)</f>
        <v>4</v>
      </c>
    </row>
    <row r="254" spans="1:2" ht="13" hidden="1">
      <c r="A254" s="1">
        <f ca="1">IFERROR(__xludf.DUMMYFUNCTION("""COMPUTED_VALUE"""),3)</f>
        <v>3</v>
      </c>
      <c r="B254" s="1">
        <f ca="1">IFERROR(__xludf.DUMMYFUNCTION("""COMPUTED_VALUE"""),4)</f>
        <v>4</v>
      </c>
    </row>
    <row r="255" spans="1:2" ht="13" hidden="1">
      <c r="A255" s="1">
        <f ca="1">IFERROR(__xludf.DUMMYFUNCTION("""COMPUTED_VALUE"""),3)</f>
        <v>3</v>
      </c>
      <c r="B255" s="1">
        <f ca="1">IFERROR(__xludf.DUMMYFUNCTION("""COMPUTED_VALUE"""),4)</f>
        <v>4</v>
      </c>
    </row>
    <row r="256" spans="1:2" ht="13" hidden="1">
      <c r="A256" s="1">
        <f ca="1">IFERROR(__xludf.DUMMYFUNCTION("""COMPUTED_VALUE"""),1)</f>
        <v>1</v>
      </c>
      <c r="B256" s="1">
        <f ca="1">IFERROR(__xludf.DUMMYFUNCTION("""COMPUTED_VALUE"""),3)</f>
        <v>3</v>
      </c>
    </row>
    <row r="257" spans="1:2" ht="13" hidden="1">
      <c r="A257" s="1">
        <f ca="1">IFERROR(__xludf.DUMMYFUNCTION("""COMPUTED_VALUE"""),2)</f>
        <v>2</v>
      </c>
      <c r="B257" s="1">
        <f ca="1">IFERROR(__xludf.DUMMYFUNCTION("""COMPUTED_VALUE"""),5)</f>
        <v>5</v>
      </c>
    </row>
    <row r="258" spans="1:2" ht="13" hidden="1">
      <c r="A258" s="1">
        <f ca="1">IFERROR(__xludf.DUMMYFUNCTION("""COMPUTED_VALUE"""),4)</f>
        <v>4</v>
      </c>
      <c r="B258" s="1">
        <f ca="1">IFERROR(__xludf.DUMMYFUNCTION("""COMPUTED_VALUE"""),1)</f>
        <v>1</v>
      </c>
    </row>
    <row r="259" spans="1:2" ht="13" hidden="1">
      <c r="A259" s="1">
        <f ca="1">IFERROR(__xludf.DUMMYFUNCTION("""COMPUTED_VALUE"""),2)</f>
        <v>2</v>
      </c>
      <c r="B259" s="1">
        <f ca="1">IFERROR(__xludf.DUMMYFUNCTION("""COMPUTED_VALUE"""),4)</f>
        <v>4</v>
      </c>
    </row>
    <row r="260" spans="1:2" ht="13" hidden="1">
      <c r="A260" s="1">
        <f ca="1">IFERROR(__xludf.DUMMYFUNCTION("""COMPUTED_VALUE"""),2)</f>
        <v>2</v>
      </c>
      <c r="B260" s="1">
        <f ca="1">IFERROR(__xludf.DUMMYFUNCTION("""COMPUTED_VALUE"""),2)</f>
        <v>2</v>
      </c>
    </row>
    <row r="261" spans="1:2" ht="13" hidden="1">
      <c r="A261" s="1">
        <f ca="1">IFERROR(__xludf.DUMMYFUNCTION("""COMPUTED_VALUE"""),3)</f>
        <v>3</v>
      </c>
      <c r="B261" s="1">
        <f ca="1">IFERROR(__xludf.DUMMYFUNCTION("""COMPUTED_VALUE"""),3)</f>
        <v>3</v>
      </c>
    </row>
    <row r="262" spans="1:2" ht="13" hidden="1">
      <c r="A262" s="1">
        <f ca="1">IFERROR(__xludf.DUMMYFUNCTION("""COMPUTED_VALUE"""),3)</f>
        <v>3</v>
      </c>
      <c r="B262" s="1">
        <f ca="1">IFERROR(__xludf.DUMMYFUNCTION("""COMPUTED_VALUE"""),3)</f>
        <v>3</v>
      </c>
    </row>
    <row r="263" spans="1:2" ht="13" hidden="1">
      <c r="A263" s="1">
        <f ca="1">IFERROR(__xludf.DUMMYFUNCTION("""COMPUTED_VALUE"""),4)</f>
        <v>4</v>
      </c>
      <c r="B263" s="1">
        <f ca="1">IFERROR(__xludf.DUMMYFUNCTION("""COMPUTED_VALUE"""),4)</f>
        <v>4</v>
      </c>
    </row>
    <row r="264" spans="1:2" ht="13" hidden="1">
      <c r="A264" s="1">
        <f ca="1">IFERROR(__xludf.DUMMYFUNCTION("""COMPUTED_VALUE"""),2)</f>
        <v>2</v>
      </c>
      <c r="B264" s="1">
        <f ca="1">IFERROR(__xludf.DUMMYFUNCTION("""COMPUTED_VALUE"""),2)</f>
        <v>2</v>
      </c>
    </row>
    <row r="265" spans="1:2" ht="13" hidden="1">
      <c r="A265" s="1">
        <f ca="1">IFERROR(__xludf.DUMMYFUNCTION("""COMPUTED_VALUE"""),4)</f>
        <v>4</v>
      </c>
      <c r="B265" s="1">
        <f ca="1">IFERROR(__xludf.DUMMYFUNCTION("""COMPUTED_VALUE"""),3)</f>
        <v>3</v>
      </c>
    </row>
    <row r="266" spans="1:2" ht="13" hidden="1">
      <c r="A266" s="1">
        <f ca="1">IFERROR(__xludf.DUMMYFUNCTION("""COMPUTED_VALUE"""),4)</f>
        <v>4</v>
      </c>
      <c r="B266" s="1">
        <f ca="1">IFERROR(__xludf.DUMMYFUNCTION("""COMPUTED_VALUE"""),1)</f>
        <v>1</v>
      </c>
    </row>
    <row r="267" spans="1:2" ht="13" hidden="1">
      <c r="A267" s="1">
        <f ca="1">IFERROR(__xludf.DUMMYFUNCTION("""COMPUTED_VALUE"""),4)</f>
        <v>4</v>
      </c>
      <c r="B267" s="1">
        <f ca="1">IFERROR(__xludf.DUMMYFUNCTION("""COMPUTED_VALUE"""),1)</f>
        <v>1</v>
      </c>
    </row>
    <row r="268" spans="1:2" ht="13" hidden="1">
      <c r="A268" s="1">
        <f ca="1">IFERROR(__xludf.DUMMYFUNCTION("""COMPUTED_VALUE"""),2)</f>
        <v>2</v>
      </c>
      <c r="B268" s="1">
        <f ca="1">IFERROR(__xludf.DUMMYFUNCTION("""COMPUTED_VALUE"""),3)</f>
        <v>3</v>
      </c>
    </row>
    <row r="269" spans="1:2" ht="13" hidden="1">
      <c r="A269" s="1">
        <f ca="1">IFERROR(__xludf.DUMMYFUNCTION("""COMPUTED_VALUE"""),2)</f>
        <v>2</v>
      </c>
      <c r="B269" s="1">
        <f ca="1">IFERROR(__xludf.DUMMYFUNCTION("""COMPUTED_VALUE"""),3)</f>
        <v>3</v>
      </c>
    </row>
    <row r="270" spans="1:2" ht="13" hidden="1">
      <c r="A270" s="1">
        <f ca="1">IFERROR(__xludf.DUMMYFUNCTION("""COMPUTED_VALUE"""),3)</f>
        <v>3</v>
      </c>
      <c r="B270" s="1">
        <f ca="1">IFERROR(__xludf.DUMMYFUNCTION("""COMPUTED_VALUE"""),4)</f>
        <v>4</v>
      </c>
    </row>
    <row r="271" spans="1:2" ht="13" hidden="1">
      <c r="A271" s="1">
        <f ca="1">IFERROR(__xludf.DUMMYFUNCTION("""COMPUTED_VALUE"""),1)</f>
        <v>1</v>
      </c>
      <c r="B271" s="1">
        <f ca="1">IFERROR(__xludf.DUMMYFUNCTION("""COMPUTED_VALUE"""),1)</f>
        <v>1</v>
      </c>
    </row>
    <row r="272" spans="1:2" ht="13" hidden="1">
      <c r="A272" s="1">
        <f ca="1">IFERROR(__xludf.DUMMYFUNCTION("""COMPUTED_VALUE"""),2)</f>
        <v>2</v>
      </c>
      <c r="B272" s="1">
        <f ca="1">IFERROR(__xludf.DUMMYFUNCTION("""COMPUTED_VALUE"""),3)</f>
        <v>3</v>
      </c>
    </row>
    <row r="273" spans="1:2" ht="13" hidden="1">
      <c r="A273" s="1">
        <f ca="1">IFERROR(__xludf.DUMMYFUNCTION("""COMPUTED_VALUE"""),3)</f>
        <v>3</v>
      </c>
      <c r="B273" s="1">
        <f ca="1">IFERROR(__xludf.DUMMYFUNCTION("""COMPUTED_VALUE"""),3)</f>
        <v>3</v>
      </c>
    </row>
    <row r="274" spans="1:2" ht="13" hidden="1">
      <c r="A274" s="1">
        <f ca="1">IFERROR(__xludf.DUMMYFUNCTION("""COMPUTED_VALUE"""),2)</f>
        <v>2</v>
      </c>
      <c r="B274" s="1">
        <f ca="1">IFERROR(__xludf.DUMMYFUNCTION("""COMPUTED_VALUE"""),3)</f>
        <v>3</v>
      </c>
    </row>
    <row r="275" spans="1:2" ht="13" hidden="1">
      <c r="A275" s="1">
        <f ca="1">IFERROR(__xludf.DUMMYFUNCTION("""COMPUTED_VALUE"""),4)</f>
        <v>4</v>
      </c>
      <c r="B275" s="1">
        <f ca="1">IFERROR(__xludf.DUMMYFUNCTION("""COMPUTED_VALUE"""),3)</f>
        <v>3</v>
      </c>
    </row>
    <row r="276" spans="1:2" ht="13" hidden="1">
      <c r="A276" s="1">
        <f ca="1">IFERROR(__xludf.DUMMYFUNCTION("""COMPUTED_VALUE"""),3)</f>
        <v>3</v>
      </c>
      <c r="B276" s="1">
        <f ca="1">IFERROR(__xludf.DUMMYFUNCTION("""COMPUTED_VALUE"""),5)</f>
        <v>5</v>
      </c>
    </row>
    <row r="277" spans="1:2" ht="13" hidden="1">
      <c r="A277" s="1">
        <f ca="1">IFERROR(__xludf.DUMMYFUNCTION("""COMPUTED_VALUE"""),2)</f>
        <v>2</v>
      </c>
      <c r="B277" s="1">
        <f ca="1">IFERROR(__xludf.DUMMYFUNCTION("""COMPUTED_VALUE"""),2)</f>
        <v>2</v>
      </c>
    </row>
    <row r="278" spans="1:2" ht="13" hidden="1">
      <c r="A278" s="1">
        <f ca="1">IFERROR(__xludf.DUMMYFUNCTION("""COMPUTED_VALUE"""),4)</f>
        <v>4</v>
      </c>
      <c r="B278" s="1">
        <f ca="1">IFERROR(__xludf.DUMMYFUNCTION("""COMPUTED_VALUE"""),5)</f>
        <v>5</v>
      </c>
    </row>
    <row r="279" spans="1:2" ht="13" hidden="1">
      <c r="A279" s="1">
        <f ca="1">IFERROR(__xludf.DUMMYFUNCTION("""COMPUTED_VALUE"""),2)</f>
        <v>2</v>
      </c>
      <c r="B279" s="1">
        <f ca="1">IFERROR(__xludf.DUMMYFUNCTION("""COMPUTED_VALUE"""),4)</f>
        <v>4</v>
      </c>
    </row>
    <row r="280" spans="1:2" ht="13" hidden="1">
      <c r="A280" s="1">
        <f ca="1">IFERROR(__xludf.DUMMYFUNCTION("""COMPUTED_VALUE"""),2)</f>
        <v>2</v>
      </c>
      <c r="B280" s="1">
        <f ca="1">IFERROR(__xludf.DUMMYFUNCTION("""COMPUTED_VALUE"""),3)</f>
        <v>3</v>
      </c>
    </row>
    <row r="281" spans="1:2" ht="13" hidden="1">
      <c r="A281" s="1">
        <f ca="1">IFERROR(__xludf.DUMMYFUNCTION("""COMPUTED_VALUE"""),2)</f>
        <v>2</v>
      </c>
      <c r="B281" s="1">
        <f ca="1">IFERROR(__xludf.DUMMYFUNCTION("""COMPUTED_VALUE"""),3)</f>
        <v>3</v>
      </c>
    </row>
    <row r="282" spans="1:2" ht="13" hidden="1">
      <c r="A282" s="1">
        <f ca="1">IFERROR(__xludf.DUMMYFUNCTION("""COMPUTED_VALUE"""),4)</f>
        <v>4</v>
      </c>
      <c r="B282" s="1">
        <f ca="1">IFERROR(__xludf.DUMMYFUNCTION("""COMPUTED_VALUE"""),1)</f>
        <v>1</v>
      </c>
    </row>
    <row r="283" spans="1:2" ht="13" hidden="1">
      <c r="A283" s="1">
        <f ca="1">IFERROR(__xludf.DUMMYFUNCTION("""COMPUTED_VALUE"""),3)</f>
        <v>3</v>
      </c>
      <c r="B283" s="1">
        <f ca="1">IFERROR(__xludf.DUMMYFUNCTION("""COMPUTED_VALUE"""),3)</f>
        <v>3</v>
      </c>
    </row>
    <row r="284" spans="1:2" ht="13" hidden="1">
      <c r="A284" s="1">
        <f ca="1">IFERROR(__xludf.DUMMYFUNCTION("""COMPUTED_VALUE"""),3)</f>
        <v>3</v>
      </c>
      <c r="B284" s="1">
        <f ca="1">IFERROR(__xludf.DUMMYFUNCTION("""COMPUTED_VALUE"""),3)</f>
        <v>3</v>
      </c>
    </row>
    <row r="285" spans="1:2" ht="13" hidden="1">
      <c r="A285" s="1">
        <f ca="1">IFERROR(__xludf.DUMMYFUNCTION("""COMPUTED_VALUE"""),2)</f>
        <v>2</v>
      </c>
      <c r="B285" s="1">
        <f ca="1">IFERROR(__xludf.DUMMYFUNCTION("""COMPUTED_VALUE"""),4)</f>
        <v>4</v>
      </c>
    </row>
    <row r="286" spans="1:2" ht="13" hidden="1">
      <c r="A286" s="1">
        <f ca="1">IFERROR(__xludf.DUMMYFUNCTION("""COMPUTED_VALUE"""),2)</f>
        <v>2</v>
      </c>
      <c r="B286" s="1">
        <f ca="1">IFERROR(__xludf.DUMMYFUNCTION("""COMPUTED_VALUE"""),2)</f>
        <v>2</v>
      </c>
    </row>
    <row r="287" spans="1:2" ht="13" hidden="1">
      <c r="A287" s="1">
        <f ca="1">IFERROR(__xludf.DUMMYFUNCTION("""COMPUTED_VALUE"""),4)</f>
        <v>4</v>
      </c>
      <c r="B287" s="1">
        <f ca="1">IFERROR(__xludf.DUMMYFUNCTION("""COMPUTED_VALUE"""),2)</f>
        <v>2</v>
      </c>
    </row>
    <row r="288" spans="1:2" ht="13" hidden="1">
      <c r="A288" s="1">
        <f ca="1">IFERROR(__xludf.DUMMYFUNCTION("""COMPUTED_VALUE"""),2)</f>
        <v>2</v>
      </c>
      <c r="B288" s="1">
        <f ca="1">IFERROR(__xludf.DUMMYFUNCTION("""COMPUTED_VALUE"""),4)</f>
        <v>4</v>
      </c>
    </row>
    <row r="289" spans="1:2" ht="13" hidden="1">
      <c r="A289" s="1">
        <f ca="1">IFERROR(__xludf.DUMMYFUNCTION("""COMPUTED_VALUE"""),3)</f>
        <v>3</v>
      </c>
      <c r="B289" s="1">
        <f ca="1">IFERROR(__xludf.DUMMYFUNCTION("""COMPUTED_VALUE"""),5)</f>
        <v>5</v>
      </c>
    </row>
    <row r="290" spans="1:2" ht="13" hidden="1">
      <c r="A290" s="1">
        <f ca="1">IFERROR(__xludf.DUMMYFUNCTION("""COMPUTED_VALUE"""),1)</f>
        <v>1</v>
      </c>
      <c r="B290" s="1">
        <f ca="1">IFERROR(__xludf.DUMMYFUNCTION("""COMPUTED_VALUE"""),5)</f>
        <v>5</v>
      </c>
    </row>
    <row r="291" spans="1:2" ht="13" hidden="1">
      <c r="A291" s="1">
        <f ca="1">IFERROR(__xludf.DUMMYFUNCTION("""COMPUTED_VALUE"""),4)</f>
        <v>4</v>
      </c>
      <c r="B291" s="1">
        <f ca="1">IFERROR(__xludf.DUMMYFUNCTION("""COMPUTED_VALUE"""),3)</f>
        <v>3</v>
      </c>
    </row>
    <row r="292" spans="1:2" ht="13" hidden="1">
      <c r="A292" s="1">
        <f ca="1">IFERROR(__xludf.DUMMYFUNCTION("""COMPUTED_VALUE"""),4)</f>
        <v>4</v>
      </c>
      <c r="B292" s="1">
        <f ca="1">IFERROR(__xludf.DUMMYFUNCTION("""COMPUTED_VALUE"""),3)</f>
        <v>3</v>
      </c>
    </row>
    <row r="293" spans="1:2" ht="13" hidden="1">
      <c r="A293" s="1">
        <f ca="1">IFERROR(__xludf.DUMMYFUNCTION("""COMPUTED_VALUE"""),3)</f>
        <v>3</v>
      </c>
      <c r="B293" s="1">
        <f ca="1">IFERROR(__xludf.DUMMYFUNCTION("""COMPUTED_VALUE"""),2)</f>
        <v>2</v>
      </c>
    </row>
    <row r="294" spans="1:2" ht="13" hidden="1">
      <c r="A294" s="1">
        <f ca="1">IFERROR(__xludf.DUMMYFUNCTION("""COMPUTED_VALUE"""),1)</f>
        <v>1</v>
      </c>
      <c r="B294" s="1">
        <f ca="1">IFERROR(__xludf.DUMMYFUNCTION("""COMPUTED_VALUE"""),5)</f>
        <v>5</v>
      </c>
    </row>
    <row r="295" spans="1:2" ht="13" hidden="1">
      <c r="A295" s="1">
        <f ca="1">IFERROR(__xludf.DUMMYFUNCTION("""COMPUTED_VALUE"""),1)</f>
        <v>1</v>
      </c>
      <c r="B295" s="1">
        <f ca="1">IFERROR(__xludf.DUMMYFUNCTION("""COMPUTED_VALUE"""),4)</f>
        <v>4</v>
      </c>
    </row>
    <row r="296" spans="1:2" ht="13" hidden="1">
      <c r="A296" s="1">
        <f ca="1">IFERROR(__xludf.DUMMYFUNCTION("""COMPUTED_VALUE"""),1)</f>
        <v>1</v>
      </c>
      <c r="B296" s="1">
        <f ca="1">IFERROR(__xludf.DUMMYFUNCTION("""COMPUTED_VALUE"""),3)</f>
        <v>3</v>
      </c>
    </row>
    <row r="297" spans="1:2" ht="13" hidden="1">
      <c r="A297" s="1">
        <f ca="1">IFERROR(__xludf.DUMMYFUNCTION("""COMPUTED_VALUE"""),3)</f>
        <v>3</v>
      </c>
      <c r="B297" s="1">
        <f ca="1">IFERROR(__xludf.DUMMYFUNCTION("""COMPUTED_VALUE"""),3)</f>
        <v>3</v>
      </c>
    </row>
    <row r="298" spans="1:2" ht="13" hidden="1">
      <c r="A298" s="1">
        <f ca="1">IFERROR(__xludf.DUMMYFUNCTION("""COMPUTED_VALUE"""),2)</f>
        <v>2</v>
      </c>
      <c r="B298" s="1">
        <f ca="1">IFERROR(__xludf.DUMMYFUNCTION("""COMPUTED_VALUE"""),4)</f>
        <v>4</v>
      </c>
    </row>
    <row r="299" spans="1:2" ht="13" hidden="1">
      <c r="A299" s="1">
        <f ca="1">IFERROR(__xludf.DUMMYFUNCTION("""COMPUTED_VALUE"""),4)</f>
        <v>4</v>
      </c>
      <c r="B299" s="1">
        <f ca="1">IFERROR(__xludf.DUMMYFUNCTION("""COMPUTED_VALUE"""),2)</f>
        <v>2</v>
      </c>
    </row>
    <row r="300" spans="1:2" ht="13" hidden="1">
      <c r="A300" s="1">
        <f ca="1">IFERROR(__xludf.DUMMYFUNCTION("""COMPUTED_VALUE"""),3)</f>
        <v>3</v>
      </c>
      <c r="B300" s="1">
        <f ca="1">IFERROR(__xludf.DUMMYFUNCTION("""COMPUTED_VALUE"""),2)</f>
        <v>2</v>
      </c>
    </row>
    <row r="301" spans="1:2" ht="13" hidden="1">
      <c r="A301" s="1">
        <f ca="1">IFERROR(__xludf.DUMMYFUNCTION("""COMPUTED_VALUE"""),4)</f>
        <v>4</v>
      </c>
      <c r="B301" s="1">
        <f ca="1">IFERROR(__xludf.DUMMYFUNCTION("""COMPUTED_VALUE"""),1)</f>
        <v>1</v>
      </c>
    </row>
    <row r="302" spans="1:2" ht="13" hidden="1">
      <c r="A302" s="1">
        <f ca="1">IFERROR(__xludf.DUMMYFUNCTION("""COMPUTED_VALUE"""),1)</f>
        <v>1</v>
      </c>
      <c r="B302" s="1">
        <f ca="1">IFERROR(__xludf.DUMMYFUNCTION("""COMPUTED_VALUE"""),4)</f>
        <v>4</v>
      </c>
    </row>
    <row r="303" spans="1:2" ht="13" hidden="1">
      <c r="A303" s="1">
        <f ca="1">IFERROR(__xludf.DUMMYFUNCTION("""COMPUTED_VALUE"""),4)</f>
        <v>4</v>
      </c>
      <c r="B303" s="1">
        <f ca="1">IFERROR(__xludf.DUMMYFUNCTION("""COMPUTED_VALUE"""),3)</f>
        <v>3</v>
      </c>
    </row>
    <row r="304" spans="1:2" ht="13" hidden="1">
      <c r="A304" s="1">
        <f ca="1">IFERROR(__xludf.DUMMYFUNCTION("""COMPUTED_VALUE"""),4)</f>
        <v>4</v>
      </c>
      <c r="B304" s="1">
        <f ca="1">IFERROR(__xludf.DUMMYFUNCTION("""COMPUTED_VALUE"""),4)</f>
        <v>4</v>
      </c>
    </row>
    <row r="305" spans="1:2" ht="13" hidden="1">
      <c r="A305" s="1">
        <f ca="1">IFERROR(__xludf.DUMMYFUNCTION("""COMPUTED_VALUE"""),2)</f>
        <v>2</v>
      </c>
      <c r="B305" s="1">
        <f ca="1">IFERROR(__xludf.DUMMYFUNCTION("""COMPUTED_VALUE"""),2)</f>
        <v>2</v>
      </c>
    </row>
    <row r="306" spans="1:2" ht="13" hidden="1">
      <c r="A306" s="1">
        <f ca="1">IFERROR(__xludf.DUMMYFUNCTION("""COMPUTED_VALUE"""),4)</f>
        <v>4</v>
      </c>
      <c r="B306" s="1">
        <f ca="1">IFERROR(__xludf.DUMMYFUNCTION("""COMPUTED_VALUE"""),3)</f>
        <v>3</v>
      </c>
    </row>
    <row r="307" spans="1:2" ht="13" hidden="1">
      <c r="A307" s="1" t="str">
        <f ca="1">IFERROR(__xludf.DUMMYFUNCTION("""COMPUTED_VALUE"""),"")</f>
        <v/>
      </c>
      <c r="B307" s="1">
        <f ca="1">IFERROR(__xludf.DUMMYFUNCTION("""COMPUTED_VALUE"""),4)</f>
        <v>4</v>
      </c>
    </row>
    <row r="308" spans="1:2" ht="13" hidden="1">
      <c r="A308" s="1" t="str">
        <f ca="1">IFERROR(__xludf.DUMMYFUNCTION("""COMPUTED_VALUE"""),"")</f>
        <v/>
      </c>
      <c r="B308" s="1">
        <f ca="1">IFERROR(__xludf.DUMMYFUNCTION("""COMPUTED_VALUE"""),3)</f>
        <v>3</v>
      </c>
    </row>
    <row r="309" spans="1:2" ht="13" hidden="1">
      <c r="A309" s="1">
        <f ca="1">IFERROR(__xludf.DUMMYFUNCTION("""COMPUTED_VALUE"""),1)</f>
        <v>1</v>
      </c>
      <c r="B309" s="1">
        <f ca="1">IFERROR(__xludf.DUMMYFUNCTION("""COMPUTED_VALUE"""),4)</f>
        <v>4</v>
      </c>
    </row>
    <row r="310" spans="1:2" ht="13" hidden="1">
      <c r="A310" s="1">
        <f ca="1">IFERROR(__xludf.DUMMYFUNCTION("""COMPUTED_VALUE"""),4)</f>
        <v>4</v>
      </c>
      <c r="B310" s="1">
        <f ca="1">IFERROR(__xludf.DUMMYFUNCTION("""COMPUTED_VALUE"""),2)</f>
        <v>2</v>
      </c>
    </row>
    <row r="311" spans="1:2" ht="13" hidden="1">
      <c r="A311" s="1">
        <f ca="1">IFERROR(__xludf.DUMMYFUNCTION("""COMPUTED_VALUE"""),4)</f>
        <v>4</v>
      </c>
      <c r="B311" s="1">
        <f ca="1">IFERROR(__xludf.DUMMYFUNCTION("""COMPUTED_VALUE"""),3)</f>
        <v>3</v>
      </c>
    </row>
    <row r="312" spans="1:2" ht="13" hidden="1">
      <c r="A312" s="1">
        <f ca="1">IFERROR(__xludf.DUMMYFUNCTION("""COMPUTED_VALUE"""),3)</f>
        <v>3</v>
      </c>
      <c r="B312" s="1">
        <f ca="1">IFERROR(__xludf.DUMMYFUNCTION("""COMPUTED_VALUE"""),3)</f>
        <v>3</v>
      </c>
    </row>
    <row r="313" spans="1:2" ht="13" hidden="1">
      <c r="A313" s="1" t="str">
        <f ca="1">IFERROR(__xludf.DUMMYFUNCTION("""COMPUTED_VALUE"""),"")</f>
        <v/>
      </c>
      <c r="B313" s="1">
        <f ca="1">IFERROR(__xludf.DUMMYFUNCTION("""COMPUTED_VALUE"""),3)</f>
        <v>3</v>
      </c>
    </row>
    <row r="314" spans="1:2" ht="13" hidden="1">
      <c r="A314" s="1">
        <f ca="1">IFERROR(__xludf.DUMMYFUNCTION("""COMPUTED_VALUE"""),2)</f>
        <v>2</v>
      </c>
      <c r="B314" s="1">
        <f ca="1">IFERROR(__xludf.DUMMYFUNCTION("""COMPUTED_VALUE"""),5)</f>
        <v>5</v>
      </c>
    </row>
    <row r="315" spans="1:2" ht="13" hidden="1">
      <c r="A315" s="1">
        <f ca="1">IFERROR(__xludf.DUMMYFUNCTION("""COMPUTED_VALUE"""),2)</f>
        <v>2</v>
      </c>
      <c r="B315" s="1">
        <f ca="1">IFERROR(__xludf.DUMMYFUNCTION("""COMPUTED_VALUE"""),4)</f>
        <v>4</v>
      </c>
    </row>
    <row r="316" spans="1:2" ht="13" hidden="1">
      <c r="A316" s="1">
        <f ca="1">IFERROR(__xludf.DUMMYFUNCTION("""COMPUTED_VALUE"""),3)</f>
        <v>3</v>
      </c>
      <c r="B316" s="1">
        <f ca="1">IFERROR(__xludf.DUMMYFUNCTION("""COMPUTED_VALUE"""),4)</f>
        <v>4</v>
      </c>
    </row>
    <row r="317" spans="1:2" ht="13" hidden="1">
      <c r="A317" s="1">
        <f ca="1">IFERROR(__xludf.DUMMYFUNCTION("""COMPUTED_VALUE"""),4)</f>
        <v>4</v>
      </c>
      <c r="B317" s="1">
        <f ca="1">IFERROR(__xludf.DUMMYFUNCTION("""COMPUTED_VALUE"""),2)</f>
        <v>2</v>
      </c>
    </row>
    <row r="318" spans="1:2" ht="13" hidden="1">
      <c r="A318" s="1">
        <f ca="1">IFERROR(__xludf.DUMMYFUNCTION("""COMPUTED_VALUE"""),2)</f>
        <v>2</v>
      </c>
      <c r="B318" s="1">
        <f ca="1">IFERROR(__xludf.DUMMYFUNCTION("""COMPUTED_VALUE"""),2)</f>
        <v>2</v>
      </c>
    </row>
    <row r="319" spans="1:2" ht="13" hidden="1">
      <c r="A319" s="1">
        <f ca="1">IFERROR(__xludf.DUMMYFUNCTION("""COMPUTED_VALUE"""),3)</f>
        <v>3</v>
      </c>
      <c r="B319" s="1">
        <f ca="1">IFERROR(__xludf.DUMMYFUNCTION("""COMPUTED_VALUE"""),4)</f>
        <v>4</v>
      </c>
    </row>
    <row r="320" spans="1:2" ht="13" hidden="1">
      <c r="A320" s="1">
        <f ca="1">IFERROR(__xludf.DUMMYFUNCTION("""COMPUTED_VALUE"""),3)</f>
        <v>3</v>
      </c>
      <c r="B320" s="1">
        <f ca="1">IFERROR(__xludf.DUMMYFUNCTION("""COMPUTED_VALUE"""),2)</f>
        <v>2</v>
      </c>
    </row>
    <row r="321" spans="1:11" ht="13" hidden="1">
      <c r="A321" s="1">
        <f ca="1">IFERROR(__xludf.DUMMYFUNCTION("""COMPUTED_VALUE"""),1)</f>
        <v>1</v>
      </c>
      <c r="B321" s="1">
        <f ca="1">IFERROR(__xludf.DUMMYFUNCTION("""COMPUTED_VALUE"""),4)</f>
        <v>4</v>
      </c>
    </row>
    <row r="322" spans="1:11" ht="13" hidden="1">
      <c r="A322" s="1">
        <f ca="1">IFERROR(__xludf.DUMMYFUNCTION("""COMPUTED_VALUE"""),2)</f>
        <v>2</v>
      </c>
      <c r="B322" s="1">
        <f ca="1">IFERROR(__xludf.DUMMYFUNCTION("""COMPUTED_VALUE"""),3)</f>
        <v>3</v>
      </c>
    </row>
    <row r="323" spans="1:11" ht="13" hidden="1">
      <c r="A323" s="1" t="str">
        <f ca="1">IFERROR(__xludf.DUMMYFUNCTION("""COMPUTED_VALUE"""),"")</f>
        <v/>
      </c>
      <c r="B323" s="1">
        <f ca="1">IFERROR(__xludf.DUMMYFUNCTION("""COMPUTED_VALUE"""),3)</f>
        <v>3</v>
      </c>
    </row>
    <row r="324" spans="1:11" ht="13" hidden="1">
      <c r="A324" s="1">
        <f ca="1">IFERROR(__xludf.DUMMYFUNCTION("""COMPUTED_VALUE"""),2)</f>
        <v>2</v>
      </c>
      <c r="B324" s="1">
        <f ca="1">IFERROR(__xludf.DUMMYFUNCTION("""COMPUTED_VALUE"""),4)</f>
        <v>4</v>
      </c>
    </row>
    <row r="325" spans="1:11" ht="13" hidden="1">
      <c r="A325" s="1" t="str">
        <f ca="1">IFERROR(__xludf.DUMMYFUNCTION("""COMPUTED_VALUE"""),"")</f>
        <v/>
      </c>
      <c r="B325" s="1">
        <f ca="1">IFERROR(__xludf.DUMMYFUNCTION("""COMPUTED_VALUE"""),2)</f>
        <v>2</v>
      </c>
    </row>
    <row r="326" spans="1:11" ht="13" hidden="1">
      <c r="A326" s="1">
        <f ca="1">IFERROR(__xludf.DUMMYFUNCTION("""COMPUTED_VALUE"""),1)</f>
        <v>1</v>
      </c>
      <c r="B326" s="1">
        <f ca="1">IFERROR(__xludf.DUMMYFUNCTION("""COMPUTED_VALUE"""),1)</f>
        <v>1</v>
      </c>
    </row>
    <row r="327" spans="1:11" ht="13">
      <c r="A327" s="1">
        <f ca="1">IFERROR(__xludf.DUMMYFUNCTION("""COMPUTED_VALUE"""),4)</f>
        <v>4</v>
      </c>
      <c r="B327" s="1">
        <f ca="1">IFERROR(__xludf.DUMMYFUNCTION("""COMPUTED_VALUE"""),4)</f>
        <v>4</v>
      </c>
    </row>
    <row r="328" spans="1:11" ht="13">
      <c r="A328" s="1">
        <f t="shared" ref="A328:B328" ca="1" si="0">COUNT(A4:A327)</f>
        <v>300</v>
      </c>
      <c r="B328" s="1">
        <f t="shared" ca="1" si="0"/>
        <v>322</v>
      </c>
    </row>
    <row r="330" spans="1:11" ht="13">
      <c r="A330" s="14"/>
      <c r="B330" s="15" t="s">
        <v>57</v>
      </c>
      <c r="C330" s="15" t="s">
        <v>136</v>
      </c>
      <c r="D330" s="15" t="s">
        <v>59</v>
      </c>
      <c r="E330" s="15" t="s">
        <v>243</v>
      </c>
      <c r="J330" s="14"/>
      <c r="K330" s="14"/>
    </row>
    <row r="331" spans="1:11" ht="15">
      <c r="A331" s="7" t="s">
        <v>108</v>
      </c>
      <c r="B331" s="10">
        <f ca="1">COUNTIFS(A4:A327,"1",B4:B327,"1")</f>
        <v>8</v>
      </c>
      <c r="C331" s="10">
        <f ca="1">COUNTIFS(A4:A327,"2",B4:B327,"1")</f>
        <v>4</v>
      </c>
      <c r="D331" s="10">
        <f ca="1">COUNTIFS(A4:A327,"3",B4:B327,"1")</f>
        <v>6</v>
      </c>
      <c r="E331" s="10">
        <f ca="1">COUNTIFS(A4:A327,"4",B4:B327,"1")</f>
        <v>7</v>
      </c>
      <c r="F331" s="1">
        <f t="shared" ref="F331:F335" ca="1" si="1">SUM(B331:E331)</f>
        <v>25</v>
      </c>
      <c r="K331" s="10"/>
    </row>
    <row r="332" spans="1:11" ht="15">
      <c r="A332" s="7" t="s">
        <v>112</v>
      </c>
      <c r="B332" s="10">
        <f ca="1">COUNTIFS(A4:A327,"1",B4:B327,"2")</f>
        <v>2</v>
      </c>
      <c r="C332" s="10">
        <f ca="1">COUNTIFS(A4:A327,"2",B4:B327,"2")</f>
        <v>24</v>
      </c>
      <c r="D332" s="10">
        <f ca="1">COUNTIFS(A4:A327,"3",B4:B327,"2")</f>
        <v>12</v>
      </c>
      <c r="E332" s="10">
        <f ca="1">COUNTIFS(A4:A327,"4",B4:B327,"2")</f>
        <v>13</v>
      </c>
      <c r="F332" s="1">
        <f t="shared" ca="1" si="1"/>
        <v>51</v>
      </c>
      <c r="K332" s="10"/>
    </row>
    <row r="333" spans="1:11" ht="15">
      <c r="A333" s="7" t="s">
        <v>131</v>
      </c>
      <c r="B333" s="10">
        <f ca="1">COUNTIFS(A4:A327,"1",B4:B327,"3")</f>
        <v>20</v>
      </c>
      <c r="C333" s="10">
        <f ca="1">COUNTIFS(A4:A327,"2",B4:B327,"3")</f>
        <v>35</v>
      </c>
      <c r="D333" s="10">
        <f ca="1">COUNTIFS(A4:A327,"3",B4:B327,"3")</f>
        <v>29</v>
      </c>
      <c r="E333" s="10">
        <f ca="1">COUNTIFS(A4:A327,"4",B4:B327,"3")</f>
        <v>36</v>
      </c>
      <c r="F333" s="1">
        <f t="shared" ca="1" si="1"/>
        <v>120</v>
      </c>
      <c r="K333" s="10"/>
    </row>
    <row r="334" spans="1:11" ht="15">
      <c r="A334" s="7" t="s">
        <v>65</v>
      </c>
      <c r="B334" s="10">
        <f ca="1">COUNTIFS(A4:A327,"1",B4:B327,"4")</f>
        <v>17</v>
      </c>
      <c r="C334" s="10">
        <f ca="1">COUNTIFS(A4:A327,"2",B4:B327,"4")</f>
        <v>25</v>
      </c>
      <c r="D334" s="10">
        <f ca="1">COUNTIFS(A4:A327,"3",B4:B327,"4")</f>
        <v>18</v>
      </c>
      <c r="E334" s="10">
        <f ca="1">COUNTIFS(A4:A327,"4",B4:B327,"4")</f>
        <v>16</v>
      </c>
      <c r="F334" s="1">
        <f t="shared" ca="1" si="1"/>
        <v>76</v>
      </c>
      <c r="K334" s="10"/>
    </row>
    <row r="335" spans="1:11" ht="15">
      <c r="A335" s="7" t="s">
        <v>64</v>
      </c>
      <c r="B335" s="10">
        <f ca="1">COUNTIFS(A4:A327,"1",B4:B327,"5")</f>
        <v>9</v>
      </c>
      <c r="C335" s="10">
        <f ca="1">COUNTIFS(A4:A327,"2",B4:B327,"5")</f>
        <v>6</v>
      </c>
      <c r="D335" s="10">
        <f ca="1">COUNTIFS(A4:A327,"3",B4:B327,"5")</f>
        <v>8</v>
      </c>
      <c r="E335" s="10">
        <f ca="1">COUNTIFS(A4:A327,"4",B4:B327,"5")</f>
        <v>3</v>
      </c>
      <c r="F335" s="1">
        <f t="shared" ca="1" si="1"/>
        <v>26</v>
      </c>
      <c r="K335" s="10"/>
    </row>
    <row r="336" spans="1:11" ht="13">
      <c r="F336" s="1">
        <f ca="1">SUM(F331:F335)</f>
        <v>298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FF00"/>
    <outlinePr summaryBelow="0" summaryRight="0"/>
  </sheetPr>
  <dimension ref="A1:K336"/>
  <sheetViews>
    <sheetView workbookViewId="0"/>
  </sheetViews>
  <sheetFormatPr baseColWidth="10" defaultColWidth="14.5" defaultRowHeight="15.75" customHeight="1"/>
  <sheetData>
    <row r="1" spans="1:2" ht="14">
      <c r="A1" s="9" t="s">
        <v>338</v>
      </c>
    </row>
    <row r="2" spans="1:2" ht="15">
      <c r="A2" s="10"/>
    </row>
    <row r="3" spans="1:2" ht="13">
      <c r="A3" s="7" t="s">
        <v>197</v>
      </c>
    </row>
    <row r="4" spans="1:2" ht="15">
      <c r="A4" s="10">
        <f ca="1">IFERROR(__xludf.DUMMYFUNCTION("query('Converted Data'!BG4:BG327,""select*"")"),3)</f>
        <v>3</v>
      </c>
      <c r="B4" s="10">
        <f ca="1">IFERROR(__xludf.DUMMYFUNCTION("query('Converted Data'!BP4:BP327,""select*"")"),4)</f>
        <v>4</v>
      </c>
    </row>
    <row r="5" spans="1:2" ht="13">
      <c r="A5" s="1">
        <f ca="1">IFERROR(__xludf.DUMMYFUNCTION("""COMPUTED_VALUE"""),1)</f>
        <v>1</v>
      </c>
      <c r="B5" s="1">
        <f ca="1">IFERROR(__xludf.DUMMYFUNCTION("""COMPUTED_VALUE"""),4)</f>
        <v>4</v>
      </c>
    </row>
    <row r="6" spans="1:2" ht="13">
      <c r="A6" s="1" t="str">
        <f ca="1">IFERROR(__xludf.DUMMYFUNCTION("""COMPUTED_VALUE"""),"")</f>
        <v/>
      </c>
      <c r="B6" s="1">
        <f ca="1">IFERROR(__xludf.DUMMYFUNCTION("""COMPUTED_VALUE"""),2)</f>
        <v>2</v>
      </c>
    </row>
    <row r="7" spans="1:2" ht="13">
      <c r="A7" s="1">
        <f ca="1">IFERROR(__xludf.DUMMYFUNCTION("""COMPUTED_VALUE"""),3)</f>
        <v>3</v>
      </c>
      <c r="B7" s="1">
        <f ca="1">IFERROR(__xludf.DUMMYFUNCTION("""COMPUTED_VALUE"""),4)</f>
        <v>4</v>
      </c>
    </row>
    <row r="8" spans="1:2" ht="13">
      <c r="A8" s="1">
        <f ca="1">IFERROR(__xludf.DUMMYFUNCTION("""COMPUTED_VALUE"""),2)</f>
        <v>2</v>
      </c>
      <c r="B8" s="1">
        <f ca="1">IFERROR(__xludf.DUMMYFUNCTION("""COMPUTED_VALUE"""),3)</f>
        <v>3</v>
      </c>
    </row>
    <row r="9" spans="1:2" ht="13">
      <c r="A9" s="1">
        <f ca="1">IFERROR(__xludf.DUMMYFUNCTION("""COMPUTED_VALUE"""),3)</f>
        <v>3</v>
      </c>
      <c r="B9" s="1">
        <f ca="1">IFERROR(__xludf.DUMMYFUNCTION("""COMPUTED_VALUE"""),4)</f>
        <v>4</v>
      </c>
    </row>
    <row r="10" spans="1:2" ht="13" hidden="1">
      <c r="A10" s="1" t="str">
        <f ca="1">IFERROR(__xludf.DUMMYFUNCTION("""COMPUTED_VALUE"""),"")</f>
        <v/>
      </c>
      <c r="B10" s="1">
        <f ca="1">IFERROR(__xludf.DUMMYFUNCTION("""COMPUTED_VALUE"""),4)</f>
        <v>4</v>
      </c>
    </row>
    <row r="11" spans="1:2" ht="13" hidden="1">
      <c r="A11" s="1">
        <f ca="1">IFERROR(__xludf.DUMMYFUNCTION("""COMPUTED_VALUE"""),4)</f>
        <v>4</v>
      </c>
      <c r="B11" s="1">
        <f ca="1">IFERROR(__xludf.DUMMYFUNCTION("""COMPUTED_VALUE"""),2)</f>
        <v>2</v>
      </c>
    </row>
    <row r="12" spans="1:2" ht="13" hidden="1">
      <c r="A12" s="1">
        <f ca="1">IFERROR(__xludf.DUMMYFUNCTION("""COMPUTED_VALUE"""),4)</f>
        <v>4</v>
      </c>
      <c r="B12" s="1">
        <f ca="1">IFERROR(__xludf.DUMMYFUNCTION("""COMPUTED_VALUE"""),3)</f>
        <v>3</v>
      </c>
    </row>
    <row r="13" spans="1:2" ht="13" hidden="1">
      <c r="A13" s="1">
        <f ca="1">IFERROR(__xludf.DUMMYFUNCTION("""COMPUTED_VALUE"""),2)</f>
        <v>2</v>
      </c>
      <c r="B13" s="1">
        <f ca="1">IFERROR(__xludf.DUMMYFUNCTION("""COMPUTED_VALUE"""),2)</f>
        <v>2</v>
      </c>
    </row>
    <row r="14" spans="1:2" ht="13" hidden="1">
      <c r="A14" s="1" t="str">
        <f ca="1">IFERROR(__xludf.DUMMYFUNCTION("""COMPUTED_VALUE"""),"")</f>
        <v/>
      </c>
      <c r="B14" s="1">
        <f ca="1">IFERROR(__xludf.DUMMYFUNCTION("""COMPUTED_VALUE"""),5)</f>
        <v>5</v>
      </c>
    </row>
    <row r="15" spans="1:2" ht="13" hidden="1">
      <c r="A15" s="1">
        <f ca="1">IFERROR(__xludf.DUMMYFUNCTION("""COMPUTED_VALUE"""),2)</f>
        <v>2</v>
      </c>
      <c r="B15" s="1">
        <f ca="1">IFERROR(__xludf.DUMMYFUNCTION("""COMPUTED_VALUE"""),3)</f>
        <v>3</v>
      </c>
    </row>
    <row r="16" spans="1:2" ht="13" hidden="1">
      <c r="A16" s="1">
        <f ca="1">IFERROR(__xludf.DUMMYFUNCTION("""COMPUTED_VALUE"""),3)</f>
        <v>3</v>
      </c>
      <c r="B16" s="1">
        <f ca="1">IFERROR(__xludf.DUMMYFUNCTION("""COMPUTED_VALUE"""),3)</f>
        <v>3</v>
      </c>
    </row>
    <row r="17" spans="1:2" ht="13" hidden="1">
      <c r="A17" s="1">
        <f ca="1">IFERROR(__xludf.DUMMYFUNCTION("""COMPUTED_VALUE"""),3)</f>
        <v>3</v>
      </c>
      <c r="B17" s="1">
        <f ca="1">IFERROR(__xludf.DUMMYFUNCTION("""COMPUTED_VALUE"""),5)</f>
        <v>5</v>
      </c>
    </row>
    <row r="18" spans="1:2" ht="13" hidden="1">
      <c r="A18" s="1">
        <f ca="1">IFERROR(__xludf.DUMMYFUNCTION("""COMPUTED_VALUE"""),2)</f>
        <v>2</v>
      </c>
      <c r="B18" s="1">
        <f ca="1">IFERROR(__xludf.DUMMYFUNCTION("""COMPUTED_VALUE"""),3)</f>
        <v>3</v>
      </c>
    </row>
    <row r="19" spans="1:2" ht="13" hidden="1">
      <c r="A19" s="1">
        <f ca="1">IFERROR(__xludf.DUMMYFUNCTION("""COMPUTED_VALUE"""),2)</f>
        <v>2</v>
      </c>
      <c r="B19" s="1">
        <f ca="1">IFERROR(__xludf.DUMMYFUNCTION("""COMPUTED_VALUE"""),3)</f>
        <v>3</v>
      </c>
    </row>
    <row r="20" spans="1:2" ht="13" hidden="1">
      <c r="A20" s="1">
        <f ca="1">IFERROR(__xludf.DUMMYFUNCTION("""COMPUTED_VALUE"""),4)</f>
        <v>4</v>
      </c>
      <c r="B20" s="1">
        <f ca="1">IFERROR(__xludf.DUMMYFUNCTION("""COMPUTED_VALUE"""),3)</f>
        <v>3</v>
      </c>
    </row>
    <row r="21" spans="1:2" ht="13" hidden="1">
      <c r="A21" s="1">
        <f ca="1">IFERROR(__xludf.DUMMYFUNCTION("""COMPUTED_VALUE"""),2)</f>
        <v>2</v>
      </c>
      <c r="B21" s="1">
        <f ca="1">IFERROR(__xludf.DUMMYFUNCTION("""COMPUTED_VALUE"""),2)</f>
        <v>2</v>
      </c>
    </row>
    <row r="22" spans="1:2" ht="13" hidden="1">
      <c r="A22" s="1">
        <f ca="1">IFERROR(__xludf.DUMMYFUNCTION("""COMPUTED_VALUE"""),1)</f>
        <v>1</v>
      </c>
      <c r="B22" s="1">
        <f ca="1">IFERROR(__xludf.DUMMYFUNCTION("""COMPUTED_VALUE"""),4)</f>
        <v>4</v>
      </c>
    </row>
    <row r="23" spans="1:2" ht="13" hidden="1">
      <c r="A23" s="1">
        <f ca="1">IFERROR(__xludf.DUMMYFUNCTION("""COMPUTED_VALUE"""),2)</f>
        <v>2</v>
      </c>
      <c r="B23" s="1">
        <f ca="1">IFERROR(__xludf.DUMMYFUNCTION("""COMPUTED_VALUE"""),4)</f>
        <v>4</v>
      </c>
    </row>
    <row r="24" spans="1:2" ht="13" hidden="1">
      <c r="A24" s="1" t="str">
        <f ca="1">IFERROR(__xludf.DUMMYFUNCTION("""COMPUTED_VALUE"""),"")</f>
        <v/>
      </c>
      <c r="B24" s="1">
        <f ca="1">IFERROR(__xludf.DUMMYFUNCTION("""COMPUTED_VALUE"""),4)</f>
        <v>4</v>
      </c>
    </row>
    <row r="25" spans="1:2" ht="13" hidden="1">
      <c r="A25" s="1">
        <f ca="1">IFERROR(__xludf.DUMMYFUNCTION("""COMPUTED_VALUE"""),2)</f>
        <v>2</v>
      </c>
      <c r="B25" s="1">
        <f ca="1">IFERROR(__xludf.DUMMYFUNCTION("""COMPUTED_VALUE"""),4)</f>
        <v>4</v>
      </c>
    </row>
    <row r="26" spans="1:2" ht="13" hidden="1">
      <c r="A26" s="1">
        <f ca="1">IFERROR(__xludf.DUMMYFUNCTION("""COMPUTED_VALUE"""),1)</f>
        <v>1</v>
      </c>
      <c r="B26" s="1">
        <f ca="1">IFERROR(__xludf.DUMMYFUNCTION("""COMPUTED_VALUE"""),4)</f>
        <v>4</v>
      </c>
    </row>
    <row r="27" spans="1:2" ht="13" hidden="1">
      <c r="A27" s="1" t="str">
        <f ca="1">IFERROR(__xludf.DUMMYFUNCTION("""COMPUTED_VALUE"""),"")</f>
        <v/>
      </c>
      <c r="B27" s="1">
        <f ca="1">IFERROR(__xludf.DUMMYFUNCTION("""COMPUTED_VALUE"""),2)</f>
        <v>2</v>
      </c>
    </row>
    <row r="28" spans="1:2" ht="13" hidden="1">
      <c r="A28" s="1">
        <f ca="1">IFERROR(__xludf.DUMMYFUNCTION("""COMPUTED_VALUE"""),1)</f>
        <v>1</v>
      </c>
      <c r="B28" s="1">
        <f ca="1">IFERROR(__xludf.DUMMYFUNCTION("""COMPUTED_VALUE"""),4)</f>
        <v>4</v>
      </c>
    </row>
    <row r="29" spans="1:2" ht="13" hidden="1">
      <c r="A29" s="1">
        <f ca="1">IFERROR(__xludf.DUMMYFUNCTION("""COMPUTED_VALUE"""),3)</f>
        <v>3</v>
      </c>
      <c r="B29" s="1">
        <f ca="1">IFERROR(__xludf.DUMMYFUNCTION("""COMPUTED_VALUE"""),3)</f>
        <v>3</v>
      </c>
    </row>
    <row r="30" spans="1:2" ht="13" hidden="1">
      <c r="A30" s="1">
        <f ca="1">IFERROR(__xludf.DUMMYFUNCTION("""COMPUTED_VALUE"""),3)</f>
        <v>3</v>
      </c>
      <c r="B30" s="1">
        <f ca="1">IFERROR(__xludf.DUMMYFUNCTION("""COMPUTED_VALUE"""),3)</f>
        <v>3</v>
      </c>
    </row>
    <row r="31" spans="1:2" ht="13" hidden="1">
      <c r="A31" s="1">
        <f ca="1">IFERROR(__xludf.DUMMYFUNCTION("""COMPUTED_VALUE"""),1)</f>
        <v>1</v>
      </c>
      <c r="B31" s="1">
        <f ca="1">IFERROR(__xludf.DUMMYFUNCTION("""COMPUTED_VALUE"""),5)</f>
        <v>5</v>
      </c>
    </row>
    <row r="32" spans="1:2" ht="13" hidden="1">
      <c r="A32" s="1">
        <f ca="1">IFERROR(__xludf.DUMMYFUNCTION("""COMPUTED_VALUE"""),2)</f>
        <v>2</v>
      </c>
      <c r="B32" s="1">
        <f ca="1">IFERROR(__xludf.DUMMYFUNCTION("""COMPUTED_VALUE"""),4)</f>
        <v>4</v>
      </c>
    </row>
    <row r="33" spans="1:2" ht="13" hidden="1">
      <c r="A33" s="1">
        <f ca="1">IFERROR(__xludf.DUMMYFUNCTION("""COMPUTED_VALUE"""),1)</f>
        <v>1</v>
      </c>
      <c r="B33" s="1">
        <f ca="1">IFERROR(__xludf.DUMMYFUNCTION("""COMPUTED_VALUE"""),4)</f>
        <v>4</v>
      </c>
    </row>
    <row r="34" spans="1:2" ht="13" hidden="1">
      <c r="A34" s="1">
        <f ca="1">IFERROR(__xludf.DUMMYFUNCTION("""COMPUTED_VALUE"""),3)</f>
        <v>3</v>
      </c>
      <c r="B34" s="1">
        <f ca="1">IFERROR(__xludf.DUMMYFUNCTION("""COMPUTED_VALUE"""),2)</f>
        <v>2</v>
      </c>
    </row>
    <row r="35" spans="1:2" ht="13" hidden="1">
      <c r="A35" s="1">
        <f ca="1">IFERROR(__xludf.DUMMYFUNCTION("""COMPUTED_VALUE"""),4)</f>
        <v>4</v>
      </c>
      <c r="B35" s="1">
        <f ca="1">IFERROR(__xludf.DUMMYFUNCTION("""COMPUTED_VALUE"""),3)</f>
        <v>3</v>
      </c>
    </row>
    <row r="36" spans="1:2" ht="13" hidden="1">
      <c r="A36" s="1">
        <f ca="1">IFERROR(__xludf.DUMMYFUNCTION("""COMPUTED_VALUE"""),1)</f>
        <v>1</v>
      </c>
      <c r="B36" s="1">
        <f ca="1">IFERROR(__xludf.DUMMYFUNCTION("""COMPUTED_VALUE"""),2)</f>
        <v>2</v>
      </c>
    </row>
    <row r="37" spans="1:2" ht="13" hidden="1">
      <c r="A37" s="1">
        <f ca="1">IFERROR(__xludf.DUMMYFUNCTION("""COMPUTED_VALUE"""),2)</f>
        <v>2</v>
      </c>
      <c r="B37" s="1">
        <f ca="1">IFERROR(__xludf.DUMMYFUNCTION("""COMPUTED_VALUE"""),3)</f>
        <v>3</v>
      </c>
    </row>
    <row r="38" spans="1:2" ht="13" hidden="1">
      <c r="A38" s="1">
        <f ca="1">IFERROR(__xludf.DUMMYFUNCTION("""COMPUTED_VALUE"""),4)</f>
        <v>4</v>
      </c>
      <c r="B38" s="1">
        <f ca="1">IFERROR(__xludf.DUMMYFUNCTION("""COMPUTED_VALUE"""),2)</f>
        <v>2</v>
      </c>
    </row>
    <row r="39" spans="1:2" ht="13" hidden="1">
      <c r="A39" s="1">
        <f ca="1">IFERROR(__xludf.DUMMYFUNCTION("""COMPUTED_VALUE"""),3)</f>
        <v>3</v>
      </c>
      <c r="B39" s="1">
        <f ca="1">IFERROR(__xludf.DUMMYFUNCTION("""COMPUTED_VALUE"""),2)</f>
        <v>2</v>
      </c>
    </row>
    <row r="40" spans="1:2" ht="13" hidden="1">
      <c r="A40" s="1" t="str">
        <f ca="1">IFERROR(__xludf.DUMMYFUNCTION("""COMPUTED_VALUE"""),"")</f>
        <v/>
      </c>
      <c r="B40" s="1">
        <f ca="1">IFERROR(__xludf.DUMMYFUNCTION("""COMPUTED_VALUE"""),1)</f>
        <v>1</v>
      </c>
    </row>
    <row r="41" spans="1:2" ht="13" hidden="1">
      <c r="A41" s="1">
        <f ca="1">IFERROR(__xludf.DUMMYFUNCTION("""COMPUTED_VALUE"""),1)</f>
        <v>1</v>
      </c>
      <c r="B41" s="1">
        <f ca="1">IFERROR(__xludf.DUMMYFUNCTION("""COMPUTED_VALUE"""),4)</f>
        <v>4</v>
      </c>
    </row>
    <row r="42" spans="1:2" ht="13" hidden="1">
      <c r="A42" s="1">
        <f ca="1">IFERROR(__xludf.DUMMYFUNCTION("""COMPUTED_VALUE"""),2)</f>
        <v>2</v>
      </c>
      <c r="B42" s="1">
        <f ca="1">IFERROR(__xludf.DUMMYFUNCTION("""COMPUTED_VALUE"""),3)</f>
        <v>3</v>
      </c>
    </row>
    <row r="43" spans="1:2" ht="13" hidden="1">
      <c r="A43" s="1">
        <f ca="1">IFERROR(__xludf.DUMMYFUNCTION("""COMPUTED_VALUE"""),1)</f>
        <v>1</v>
      </c>
      <c r="B43" s="1">
        <f ca="1">IFERROR(__xludf.DUMMYFUNCTION("""COMPUTED_VALUE"""),4)</f>
        <v>4</v>
      </c>
    </row>
    <row r="44" spans="1:2" ht="13" hidden="1">
      <c r="A44" s="1">
        <f ca="1">IFERROR(__xludf.DUMMYFUNCTION("""COMPUTED_VALUE"""),4)</f>
        <v>4</v>
      </c>
      <c r="B44" s="1">
        <f ca="1">IFERROR(__xludf.DUMMYFUNCTION("""COMPUTED_VALUE"""),5)</f>
        <v>5</v>
      </c>
    </row>
    <row r="45" spans="1:2" ht="13" hidden="1">
      <c r="A45" s="1">
        <f ca="1">IFERROR(__xludf.DUMMYFUNCTION("""COMPUTED_VALUE"""),4)</f>
        <v>4</v>
      </c>
      <c r="B45" s="1">
        <f ca="1">IFERROR(__xludf.DUMMYFUNCTION("""COMPUTED_VALUE"""),4)</f>
        <v>4</v>
      </c>
    </row>
    <row r="46" spans="1:2" ht="13" hidden="1">
      <c r="A46" s="1">
        <f ca="1">IFERROR(__xludf.DUMMYFUNCTION("""COMPUTED_VALUE"""),2)</f>
        <v>2</v>
      </c>
      <c r="B46" s="1">
        <f ca="1">IFERROR(__xludf.DUMMYFUNCTION("""COMPUTED_VALUE"""),3)</f>
        <v>3</v>
      </c>
    </row>
    <row r="47" spans="1:2" ht="13" hidden="1">
      <c r="A47" s="1">
        <f ca="1">IFERROR(__xludf.DUMMYFUNCTION("""COMPUTED_VALUE"""),4)</f>
        <v>4</v>
      </c>
      <c r="B47" s="1">
        <f ca="1">IFERROR(__xludf.DUMMYFUNCTION("""COMPUTED_VALUE"""),4)</f>
        <v>4</v>
      </c>
    </row>
    <row r="48" spans="1:2" ht="13" hidden="1">
      <c r="A48" s="1">
        <f ca="1">IFERROR(__xludf.DUMMYFUNCTION("""COMPUTED_VALUE"""),2)</f>
        <v>2</v>
      </c>
      <c r="B48" s="1">
        <f ca="1">IFERROR(__xludf.DUMMYFUNCTION("""COMPUTED_VALUE"""),3)</f>
        <v>3</v>
      </c>
    </row>
    <row r="49" spans="1:2" ht="13" hidden="1">
      <c r="A49" s="1">
        <f ca="1">IFERROR(__xludf.DUMMYFUNCTION("""COMPUTED_VALUE"""),4)</f>
        <v>4</v>
      </c>
      <c r="B49" s="1">
        <f ca="1">IFERROR(__xludf.DUMMYFUNCTION("""COMPUTED_VALUE"""),4)</f>
        <v>4</v>
      </c>
    </row>
    <row r="50" spans="1:2" ht="13" hidden="1">
      <c r="A50" s="1">
        <f ca="1">IFERROR(__xludf.DUMMYFUNCTION("""COMPUTED_VALUE"""),2)</f>
        <v>2</v>
      </c>
      <c r="B50" s="1">
        <f ca="1">IFERROR(__xludf.DUMMYFUNCTION("""COMPUTED_VALUE"""),3)</f>
        <v>3</v>
      </c>
    </row>
    <row r="51" spans="1:2" ht="13" hidden="1">
      <c r="A51" s="1">
        <f ca="1">IFERROR(__xludf.DUMMYFUNCTION("""COMPUTED_VALUE"""),1)</f>
        <v>1</v>
      </c>
      <c r="B51" s="1">
        <f ca="1">IFERROR(__xludf.DUMMYFUNCTION("""COMPUTED_VALUE"""),2)</f>
        <v>2</v>
      </c>
    </row>
    <row r="52" spans="1:2" ht="13" hidden="1">
      <c r="A52" s="1">
        <f ca="1">IFERROR(__xludf.DUMMYFUNCTION("""COMPUTED_VALUE"""),3)</f>
        <v>3</v>
      </c>
      <c r="B52" s="1">
        <f ca="1">IFERROR(__xludf.DUMMYFUNCTION("""COMPUTED_VALUE"""),2)</f>
        <v>2</v>
      </c>
    </row>
    <row r="53" spans="1:2" ht="13" hidden="1">
      <c r="A53" s="1">
        <f ca="1">IFERROR(__xludf.DUMMYFUNCTION("""COMPUTED_VALUE"""),2)</f>
        <v>2</v>
      </c>
      <c r="B53" s="1">
        <f ca="1">IFERROR(__xludf.DUMMYFUNCTION("""COMPUTED_VALUE"""),2)</f>
        <v>2</v>
      </c>
    </row>
    <row r="54" spans="1:2" ht="13" hidden="1">
      <c r="A54" s="1">
        <f ca="1">IFERROR(__xludf.DUMMYFUNCTION("""COMPUTED_VALUE"""),3)</f>
        <v>3</v>
      </c>
      <c r="B54" s="1">
        <f ca="1">IFERROR(__xludf.DUMMYFUNCTION("""COMPUTED_VALUE"""),3)</f>
        <v>3</v>
      </c>
    </row>
    <row r="55" spans="1:2" ht="13" hidden="1">
      <c r="A55" s="1">
        <f ca="1">IFERROR(__xludf.DUMMYFUNCTION("""COMPUTED_VALUE"""),1)</f>
        <v>1</v>
      </c>
      <c r="B55" s="1">
        <f ca="1">IFERROR(__xludf.DUMMYFUNCTION("""COMPUTED_VALUE"""),5)</f>
        <v>5</v>
      </c>
    </row>
    <row r="56" spans="1:2" ht="13" hidden="1">
      <c r="A56" s="1">
        <f ca="1">IFERROR(__xludf.DUMMYFUNCTION("""COMPUTED_VALUE"""),3)</f>
        <v>3</v>
      </c>
      <c r="B56" s="1">
        <f ca="1">IFERROR(__xludf.DUMMYFUNCTION("""COMPUTED_VALUE"""),5)</f>
        <v>5</v>
      </c>
    </row>
    <row r="57" spans="1:2" ht="13" hidden="1">
      <c r="A57" s="1">
        <f ca="1">IFERROR(__xludf.DUMMYFUNCTION("""COMPUTED_VALUE"""),2)</f>
        <v>2</v>
      </c>
      <c r="B57" s="1">
        <f ca="1">IFERROR(__xludf.DUMMYFUNCTION("""COMPUTED_VALUE"""),3)</f>
        <v>3</v>
      </c>
    </row>
    <row r="58" spans="1:2" ht="13" hidden="1">
      <c r="A58" s="1">
        <f ca="1">IFERROR(__xludf.DUMMYFUNCTION("""COMPUTED_VALUE"""),3)</f>
        <v>3</v>
      </c>
      <c r="B58" s="1">
        <f ca="1">IFERROR(__xludf.DUMMYFUNCTION("""COMPUTED_VALUE"""),1)</f>
        <v>1</v>
      </c>
    </row>
    <row r="59" spans="1:2" ht="13" hidden="1">
      <c r="A59" s="1">
        <f ca="1">IFERROR(__xludf.DUMMYFUNCTION("""COMPUTED_VALUE"""),1)</f>
        <v>1</v>
      </c>
      <c r="B59" s="1">
        <f ca="1">IFERROR(__xludf.DUMMYFUNCTION("""COMPUTED_VALUE"""),4)</f>
        <v>4</v>
      </c>
    </row>
    <row r="60" spans="1:2" ht="13" hidden="1">
      <c r="A60" s="1">
        <f ca="1">IFERROR(__xludf.DUMMYFUNCTION("""COMPUTED_VALUE"""),1)</f>
        <v>1</v>
      </c>
      <c r="B60" s="1">
        <f ca="1">IFERROR(__xludf.DUMMYFUNCTION("""COMPUTED_VALUE"""),2)</f>
        <v>2</v>
      </c>
    </row>
    <row r="61" spans="1:2" ht="13" hidden="1">
      <c r="A61" s="1">
        <f ca="1">IFERROR(__xludf.DUMMYFUNCTION("""COMPUTED_VALUE"""),1)</f>
        <v>1</v>
      </c>
      <c r="B61" s="1">
        <f ca="1">IFERROR(__xludf.DUMMYFUNCTION("""COMPUTED_VALUE"""),3)</f>
        <v>3</v>
      </c>
    </row>
    <row r="62" spans="1:2" ht="13" hidden="1">
      <c r="A62" s="1">
        <f ca="1">IFERROR(__xludf.DUMMYFUNCTION("""COMPUTED_VALUE"""),4)</f>
        <v>4</v>
      </c>
      <c r="B62" s="1">
        <f ca="1">IFERROR(__xludf.DUMMYFUNCTION("""COMPUTED_VALUE"""),2)</f>
        <v>2</v>
      </c>
    </row>
    <row r="63" spans="1:2" ht="13" hidden="1">
      <c r="A63" s="1">
        <f ca="1">IFERROR(__xludf.DUMMYFUNCTION("""COMPUTED_VALUE"""),4)</f>
        <v>4</v>
      </c>
      <c r="B63" s="1">
        <f ca="1">IFERROR(__xludf.DUMMYFUNCTION("""COMPUTED_VALUE"""),3)</f>
        <v>3</v>
      </c>
    </row>
    <row r="64" spans="1:2" ht="13" hidden="1">
      <c r="A64" s="1" t="str">
        <f ca="1">IFERROR(__xludf.DUMMYFUNCTION("""COMPUTED_VALUE"""),"")</f>
        <v/>
      </c>
      <c r="B64" s="1">
        <f ca="1">IFERROR(__xludf.DUMMYFUNCTION("""COMPUTED_VALUE"""),2)</f>
        <v>2</v>
      </c>
    </row>
    <row r="65" spans="1:2" ht="13" hidden="1">
      <c r="A65" s="1">
        <f ca="1">IFERROR(__xludf.DUMMYFUNCTION("""COMPUTED_VALUE"""),1)</f>
        <v>1</v>
      </c>
      <c r="B65" s="1">
        <f ca="1">IFERROR(__xludf.DUMMYFUNCTION("""COMPUTED_VALUE"""),4)</f>
        <v>4</v>
      </c>
    </row>
    <row r="66" spans="1:2" ht="13" hidden="1">
      <c r="A66" s="1">
        <f ca="1">IFERROR(__xludf.DUMMYFUNCTION("""COMPUTED_VALUE"""),2)</f>
        <v>2</v>
      </c>
      <c r="B66" s="1">
        <f ca="1">IFERROR(__xludf.DUMMYFUNCTION("""COMPUTED_VALUE"""),2)</f>
        <v>2</v>
      </c>
    </row>
    <row r="67" spans="1:2" ht="13" hidden="1">
      <c r="A67" s="1">
        <f ca="1">IFERROR(__xludf.DUMMYFUNCTION("""COMPUTED_VALUE"""),1)</f>
        <v>1</v>
      </c>
      <c r="B67" s="1">
        <f ca="1">IFERROR(__xludf.DUMMYFUNCTION("""COMPUTED_VALUE"""),4)</f>
        <v>4</v>
      </c>
    </row>
    <row r="68" spans="1:2" ht="13" hidden="1">
      <c r="A68" s="1">
        <f ca="1">IFERROR(__xludf.DUMMYFUNCTION("""COMPUTED_VALUE"""),2)</f>
        <v>2</v>
      </c>
      <c r="B68" s="1">
        <f ca="1">IFERROR(__xludf.DUMMYFUNCTION("""COMPUTED_VALUE"""),2)</f>
        <v>2</v>
      </c>
    </row>
    <row r="69" spans="1:2" ht="13" hidden="1">
      <c r="A69" s="1">
        <f ca="1">IFERROR(__xludf.DUMMYFUNCTION("""COMPUTED_VALUE"""),3)</f>
        <v>3</v>
      </c>
      <c r="B69" s="1">
        <f ca="1">IFERROR(__xludf.DUMMYFUNCTION("""COMPUTED_VALUE"""),1)</f>
        <v>1</v>
      </c>
    </row>
    <row r="70" spans="1:2" ht="13" hidden="1">
      <c r="A70" s="1">
        <f ca="1">IFERROR(__xludf.DUMMYFUNCTION("""COMPUTED_VALUE"""),4)</f>
        <v>4</v>
      </c>
      <c r="B70" s="1">
        <f ca="1">IFERROR(__xludf.DUMMYFUNCTION("""COMPUTED_VALUE"""),4)</f>
        <v>4</v>
      </c>
    </row>
    <row r="71" spans="1:2" ht="13" hidden="1">
      <c r="A71" s="1">
        <f ca="1">IFERROR(__xludf.DUMMYFUNCTION("""COMPUTED_VALUE"""),2)</f>
        <v>2</v>
      </c>
      <c r="B71" s="1">
        <f ca="1">IFERROR(__xludf.DUMMYFUNCTION("""COMPUTED_VALUE"""),2)</f>
        <v>2</v>
      </c>
    </row>
    <row r="72" spans="1:2" ht="13" hidden="1">
      <c r="A72" s="1">
        <f ca="1">IFERROR(__xludf.DUMMYFUNCTION("""COMPUTED_VALUE"""),4)</f>
        <v>4</v>
      </c>
      <c r="B72" s="1">
        <f ca="1">IFERROR(__xludf.DUMMYFUNCTION("""COMPUTED_VALUE"""),4)</f>
        <v>4</v>
      </c>
    </row>
    <row r="73" spans="1:2" ht="13" hidden="1">
      <c r="A73" s="1">
        <f ca="1">IFERROR(__xludf.DUMMYFUNCTION("""COMPUTED_VALUE"""),3)</f>
        <v>3</v>
      </c>
      <c r="B73" s="1">
        <f ca="1">IFERROR(__xludf.DUMMYFUNCTION("""COMPUTED_VALUE"""),4)</f>
        <v>4</v>
      </c>
    </row>
    <row r="74" spans="1:2" ht="13" hidden="1">
      <c r="A74" s="1">
        <f ca="1">IFERROR(__xludf.DUMMYFUNCTION("""COMPUTED_VALUE"""),1)</f>
        <v>1</v>
      </c>
      <c r="B74" s="1">
        <f ca="1">IFERROR(__xludf.DUMMYFUNCTION("""COMPUTED_VALUE"""),3)</f>
        <v>3</v>
      </c>
    </row>
    <row r="75" spans="1:2" ht="13" hidden="1">
      <c r="A75" s="1">
        <f ca="1">IFERROR(__xludf.DUMMYFUNCTION("""COMPUTED_VALUE"""),2)</f>
        <v>2</v>
      </c>
      <c r="B75" s="1">
        <f ca="1">IFERROR(__xludf.DUMMYFUNCTION("""COMPUTED_VALUE"""),4)</f>
        <v>4</v>
      </c>
    </row>
    <row r="76" spans="1:2" ht="13" hidden="1">
      <c r="A76" s="1">
        <f ca="1">IFERROR(__xludf.DUMMYFUNCTION("""COMPUTED_VALUE"""),3)</f>
        <v>3</v>
      </c>
      <c r="B76" s="1">
        <f ca="1">IFERROR(__xludf.DUMMYFUNCTION("""COMPUTED_VALUE"""),2)</f>
        <v>2</v>
      </c>
    </row>
    <row r="77" spans="1:2" ht="13" hidden="1">
      <c r="A77" s="1">
        <f ca="1">IFERROR(__xludf.DUMMYFUNCTION("""COMPUTED_VALUE"""),2)</f>
        <v>2</v>
      </c>
      <c r="B77" s="1">
        <f ca="1">IFERROR(__xludf.DUMMYFUNCTION("""COMPUTED_VALUE"""),3)</f>
        <v>3</v>
      </c>
    </row>
    <row r="78" spans="1:2" ht="13" hidden="1">
      <c r="A78" s="1">
        <f ca="1">IFERROR(__xludf.DUMMYFUNCTION("""COMPUTED_VALUE"""),4)</f>
        <v>4</v>
      </c>
      <c r="B78" s="1">
        <f ca="1">IFERROR(__xludf.DUMMYFUNCTION("""COMPUTED_VALUE"""),4)</f>
        <v>4</v>
      </c>
    </row>
    <row r="79" spans="1:2" ht="13" hidden="1">
      <c r="A79" s="1">
        <f ca="1">IFERROR(__xludf.DUMMYFUNCTION("""COMPUTED_VALUE"""),3)</f>
        <v>3</v>
      </c>
      <c r="B79" s="1">
        <f ca="1">IFERROR(__xludf.DUMMYFUNCTION("""COMPUTED_VALUE"""),5)</f>
        <v>5</v>
      </c>
    </row>
    <row r="80" spans="1:2" ht="13" hidden="1">
      <c r="A80" s="1">
        <f ca="1">IFERROR(__xludf.DUMMYFUNCTION("""COMPUTED_VALUE"""),1)</f>
        <v>1</v>
      </c>
      <c r="B80" s="1">
        <f ca="1">IFERROR(__xludf.DUMMYFUNCTION("""COMPUTED_VALUE"""),4)</f>
        <v>4</v>
      </c>
    </row>
    <row r="81" spans="1:2" ht="13" hidden="1">
      <c r="A81" s="1" t="str">
        <f ca="1">IFERROR(__xludf.DUMMYFUNCTION("""COMPUTED_VALUE"""),"")</f>
        <v/>
      </c>
      <c r="B81" s="1">
        <f ca="1">IFERROR(__xludf.DUMMYFUNCTION("""COMPUTED_VALUE"""),3)</f>
        <v>3</v>
      </c>
    </row>
    <row r="82" spans="1:2" ht="13" hidden="1">
      <c r="A82" s="1">
        <f ca="1">IFERROR(__xludf.DUMMYFUNCTION("""COMPUTED_VALUE"""),4)</f>
        <v>4</v>
      </c>
      <c r="B82" s="1">
        <f ca="1">IFERROR(__xludf.DUMMYFUNCTION("""COMPUTED_VALUE"""),4)</f>
        <v>4</v>
      </c>
    </row>
    <row r="83" spans="1:2" ht="13" hidden="1">
      <c r="A83" s="1">
        <f ca="1">IFERROR(__xludf.DUMMYFUNCTION("""COMPUTED_VALUE"""),2)</f>
        <v>2</v>
      </c>
      <c r="B83" s="1">
        <f ca="1">IFERROR(__xludf.DUMMYFUNCTION("""COMPUTED_VALUE"""),4)</f>
        <v>4</v>
      </c>
    </row>
    <row r="84" spans="1:2" ht="13" hidden="1">
      <c r="A84" s="1">
        <f ca="1">IFERROR(__xludf.DUMMYFUNCTION("""COMPUTED_VALUE"""),3)</f>
        <v>3</v>
      </c>
      <c r="B84" s="1">
        <f ca="1">IFERROR(__xludf.DUMMYFUNCTION("""COMPUTED_VALUE"""),2)</f>
        <v>2</v>
      </c>
    </row>
    <row r="85" spans="1:2" ht="13" hidden="1">
      <c r="A85" s="1">
        <f ca="1">IFERROR(__xludf.DUMMYFUNCTION("""COMPUTED_VALUE"""),4)</f>
        <v>4</v>
      </c>
      <c r="B85" s="1">
        <f ca="1">IFERROR(__xludf.DUMMYFUNCTION("""COMPUTED_VALUE"""),3)</f>
        <v>3</v>
      </c>
    </row>
    <row r="86" spans="1:2" ht="13" hidden="1">
      <c r="A86" s="1">
        <f ca="1">IFERROR(__xludf.DUMMYFUNCTION("""COMPUTED_VALUE"""),2)</f>
        <v>2</v>
      </c>
      <c r="B86" s="1">
        <f ca="1">IFERROR(__xludf.DUMMYFUNCTION("""COMPUTED_VALUE"""),1)</f>
        <v>1</v>
      </c>
    </row>
    <row r="87" spans="1:2" ht="13" hidden="1">
      <c r="A87" s="1">
        <f ca="1">IFERROR(__xludf.DUMMYFUNCTION("""COMPUTED_VALUE"""),2)</f>
        <v>2</v>
      </c>
      <c r="B87" s="1">
        <f ca="1">IFERROR(__xludf.DUMMYFUNCTION("""COMPUTED_VALUE"""),4)</f>
        <v>4</v>
      </c>
    </row>
    <row r="88" spans="1:2" ht="13" hidden="1">
      <c r="A88" s="1">
        <f ca="1">IFERROR(__xludf.DUMMYFUNCTION("""COMPUTED_VALUE"""),2)</f>
        <v>2</v>
      </c>
      <c r="B88" s="1">
        <f ca="1">IFERROR(__xludf.DUMMYFUNCTION("""COMPUTED_VALUE"""),3)</f>
        <v>3</v>
      </c>
    </row>
    <row r="89" spans="1:2" ht="13" hidden="1">
      <c r="A89" s="1">
        <f ca="1">IFERROR(__xludf.DUMMYFUNCTION("""COMPUTED_VALUE"""),3)</f>
        <v>3</v>
      </c>
      <c r="B89" s="1">
        <f ca="1">IFERROR(__xludf.DUMMYFUNCTION("""COMPUTED_VALUE"""),2)</f>
        <v>2</v>
      </c>
    </row>
    <row r="90" spans="1:2" ht="13" hidden="1">
      <c r="A90" s="1">
        <f ca="1">IFERROR(__xludf.DUMMYFUNCTION("""COMPUTED_VALUE"""),1)</f>
        <v>1</v>
      </c>
      <c r="B90" s="1">
        <f ca="1">IFERROR(__xludf.DUMMYFUNCTION("""COMPUTED_VALUE"""),3)</f>
        <v>3</v>
      </c>
    </row>
    <row r="91" spans="1:2" ht="13" hidden="1">
      <c r="A91" s="1">
        <f ca="1">IFERROR(__xludf.DUMMYFUNCTION("""COMPUTED_VALUE"""),2)</f>
        <v>2</v>
      </c>
      <c r="B91" s="1">
        <f ca="1">IFERROR(__xludf.DUMMYFUNCTION("""COMPUTED_VALUE"""),5)</f>
        <v>5</v>
      </c>
    </row>
    <row r="92" spans="1:2" ht="13" hidden="1">
      <c r="A92" s="1">
        <f ca="1">IFERROR(__xludf.DUMMYFUNCTION("""COMPUTED_VALUE"""),4)</f>
        <v>4</v>
      </c>
      <c r="B92" s="1">
        <f ca="1">IFERROR(__xludf.DUMMYFUNCTION("""COMPUTED_VALUE"""),4)</f>
        <v>4</v>
      </c>
    </row>
    <row r="93" spans="1:2" ht="13" hidden="1">
      <c r="A93" s="1">
        <f ca="1">IFERROR(__xludf.DUMMYFUNCTION("""COMPUTED_VALUE"""),3)</f>
        <v>3</v>
      </c>
      <c r="B93" s="1">
        <f ca="1">IFERROR(__xludf.DUMMYFUNCTION("""COMPUTED_VALUE"""),3)</f>
        <v>3</v>
      </c>
    </row>
    <row r="94" spans="1:2" ht="13" hidden="1">
      <c r="A94" s="1">
        <f ca="1">IFERROR(__xludf.DUMMYFUNCTION("""COMPUTED_VALUE"""),1)</f>
        <v>1</v>
      </c>
      <c r="B94" s="1">
        <f ca="1">IFERROR(__xludf.DUMMYFUNCTION("""COMPUTED_VALUE"""),4)</f>
        <v>4</v>
      </c>
    </row>
    <row r="95" spans="1:2" ht="13" hidden="1">
      <c r="A95" s="1">
        <f ca="1">IFERROR(__xludf.DUMMYFUNCTION("""COMPUTED_VALUE"""),3)</f>
        <v>3</v>
      </c>
      <c r="B95" s="1">
        <f ca="1">IFERROR(__xludf.DUMMYFUNCTION("""COMPUTED_VALUE"""),3)</f>
        <v>3</v>
      </c>
    </row>
    <row r="96" spans="1:2" ht="13" hidden="1">
      <c r="A96" s="1">
        <f ca="1">IFERROR(__xludf.DUMMYFUNCTION("""COMPUTED_VALUE"""),1)</f>
        <v>1</v>
      </c>
      <c r="B96" s="1">
        <f ca="1">IFERROR(__xludf.DUMMYFUNCTION("""COMPUTED_VALUE"""),3)</f>
        <v>3</v>
      </c>
    </row>
    <row r="97" spans="1:2" ht="13" hidden="1">
      <c r="A97" s="1">
        <f ca="1">IFERROR(__xludf.DUMMYFUNCTION("""COMPUTED_VALUE"""),2)</f>
        <v>2</v>
      </c>
      <c r="B97" s="1">
        <f ca="1">IFERROR(__xludf.DUMMYFUNCTION("""COMPUTED_VALUE"""),4)</f>
        <v>4</v>
      </c>
    </row>
    <row r="98" spans="1:2" ht="13" hidden="1">
      <c r="A98" s="1">
        <f ca="1">IFERROR(__xludf.DUMMYFUNCTION("""COMPUTED_VALUE"""),2)</f>
        <v>2</v>
      </c>
      <c r="B98" s="1">
        <f ca="1">IFERROR(__xludf.DUMMYFUNCTION("""COMPUTED_VALUE"""),3)</f>
        <v>3</v>
      </c>
    </row>
    <row r="99" spans="1:2" ht="13" hidden="1">
      <c r="A99" s="1">
        <f ca="1">IFERROR(__xludf.DUMMYFUNCTION("""COMPUTED_VALUE"""),4)</f>
        <v>4</v>
      </c>
      <c r="B99" s="1">
        <f ca="1">IFERROR(__xludf.DUMMYFUNCTION("""COMPUTED_VALUE"""),3)</f>
        <v>3</v>
      </c>
    </row>
    <row r="100" spans="1:2" ht="13" hidden="1">
      <c r="A100" s="1">
        <f ca="1">IFERROR(__xludf.DUMMYFUNCTION("""COMPUTED_VALUE"""),1)</f>
        <v>1</v>
      </c>
      <c r="B100" s="1">
        <f ca="1">IFERROR(__xludf.DUMMYFUNCTION("""COMPUTED_VALUE"""),3)</f>
        <v>3</v>
      </c>
    </row>
    <row r="101" spans="1:2" ht="13" hidden="1">
      <c r="A101" s="1">
        <f ca="1">IFERROR(__xludf.DUMMYFUNCTION("""COMPUTED_VALUE"""),3)</f>
        <v>3</v>
      </c>
      <c r="B101" s="1">
        <f ca="1">IFERROR(__xludf.DUMMYFUNCTION("""COMPUTED_VALUE"""),3)</f>
        <v>3</v>
      </c>
    </row>
    <row r="102" spans="1:2" ht="13" hidden="1">
      <c r="A102" s="1">
        <f ca="1">IFERROR(__xludf.DUMMYFUNCTION("""COMPUTED_VALUE"""),2)</f>
        <v>2</v>
      </c>
      <c r="B102" s="1">
        <f ca="1">IFERROR(__xludf.DUMMYFUNCTION("""COMPUTED_VALUE"""),4)</f>
        <v>4</v>
      </c>
    </row>
    <row r="103" spans="1:2" ht="13" hidden="1">
      <c r="A103" s="1">
        <f ca="1">IFERROR(__xludf.DUMMYFUNCTION("""COMPUTED_VALUE"""),4)</f>
        <v>4</v>
      </c>
      <c r="B103" s="1">
        <f ca="1">IFERROR(__xludf.DUMMYFUNCTION("""COMPUTED_VALUE"""),2)</f>
        <v>2</v>
      </c>
    </row>
    <row r="104" spans="1:2" ht="13" hidden="1">
      <c r="A104" s="1" t="str">
        <f ca="1">IFERROR(__xludf.DUMMYFUNCTION("""COMPUTED_VALUE"""),"")</f>
        <v/>
      </c>
      <c r="B104" s="1">
        <f ca="1">IFERROR(__xludf.DUMMYFUNCTION("""COMPUTED_VALUE"""),3)</f>
        <v>3</v>
      </c>
    </row>
    <row r="105" spans="1:2" ht="13" hidden="1">
      <c r="A105" s="1">
        <f ca="1">IFERROR(__xludf.DUMMYFUNCTION("""COMPUTED_VALUE"""),2)</f>
        <v>2</v>
      </c>
      <c r="B105" s="1">
        <f ca="1">IFERROR(__xludf.DUMMYFUNCTION("""COMPUTED_VALUE"""),4)</f>
        <v>4</v>
      </c>
    </row>
    <row r="106" spans="1:2" ht="13" hidden="1">
      <c r="A106" s="1">
        <f ca="1">IFERROR(__xludf.DUMMYFUNCTION("""COMPUTED_VALUE"""),1)</f>
        <v>1</v>
      </c>
      <c r="B106" s="1">
        <f ca="1">IFERROR(__xludf.DUMMYFUNCTION("""COMPUTED_VALUE"""),5)</f>
        <v>5</v>
      </c>
    </row>
    <row r="107" spans="1:2" ht="13" hidden="1">
      <c r="A107" s="1">
        <f ca="1">IFERROR(__xludf.DUMMYFUNCTION("""COMPUTED_VALUE"""),4)</f>
        <v>4</v>
      </c>
      <c r="B107" s="1">
        <f ca="1">IFERROR(__xludf.DUMMYFUNCTION("""COMPUTED_VALUE"""),4)</f>
        <v>4</v>
      </c>
    </row>
    <row r="108" spans="1:2" ht="13" hidden="1">
      <c r="A108" s="1">
        <f ca="1">IFERROR(__xludf.DUMMYFUNCTION("""COMPUTED_VALUE"""),2)</f>
        <v>2</v>
      </c>
      <c r="B108" s="1">
        <f ca="1">IFERROR(__xludf.DUMMYFUNCTION("""COMPUTED_VALUE"""),3)</f>
        <v>3</v>
      </c>
    </row>
    <row r="109" spans="1:2" ht="13" hidden="1">
      <c r="A109" s="1">
        <f ca="1">IFERROR(__xludf.DUMMYFUNCTION("""COMPUTED_VALUE"""),3)</f>
        <v>3</v>
      </c>
      <c r="B109" s="1">
        <f ca="1">IFERROR(__xludf.DUMMYFUNCTION("""COMPUTED_VALUE"""),4)</f>
        <v>4</v>
      </c>
    </row>
    <row r="110" spans="1:2" ht="13" hidden="1">
      <c r="A110" s="1">
        <f ca="1">IFERROR(__xludf.DUMMYFUNCTION("""COMPUTED_VALUE"""),1)</f>
        <v>1</v>
      </c>
      <c r="B110" s="1">
        <f ca="1">IFERROR(__xludf.DUMMYFUNCTION("""COMPUTED_VALUE"""),3)</f>
        <v>3</v>
      </c>
    </row>
    <row r="111" spans="1:2" ht="13" hidden="1">
      <c r="A111" s="1">
        <f ca="1">IFERROR(__xludf.DUMMYFUNCTION("""COMPUTED_VALUE"""),4)</f>
        <v>4</v>
      </c>
      <c r="B111" s="1">
        <f ca="1">IFERROR(__xludf.DUMMYFUNCTION("""COMPUTED_VALUE"""),2)</f>
        <v>2</v>
      </c>
    </row>
    <row r="112" spans="1:2" ht="13" hidden="1">
      <c r="A112" s="1">
        <f ca="1">IFERROR(__xludf.DUMMYFUNCTION("""COMPUTED_VALUE"""),4)</f>
        <v>4</v>
      </c>
      <c r="B112" s="1">
        <f ca="1">IFERROR(__xludf.DUMMYFUNCTION("""COMPUTED_VALUE"""),3)</f>
        <v>3</v>
      </c>
    </row>
    <row r="113" spans="1:2" ht="13" hidden="1">
      <c r="A113" s="1">
        <f ca="1">IFERROR(__xludf.DUMMYFUNCTION("""COMPUTED_VALUE"""),2)</f>
        <v>2</v>
      </c>
      <c r="B113" s="1">
        <f ca="1">IFERROR(__xludf.DUMMYFUNCTION("""COMPUTED_VALUE"""),4)</f>
        <v>4</v>
      </c>
    </row>
    <row r="114" spans="1:2" ht="13" hidden="1">
      <c r="A114" s="1">
        <f ca="1">IFERROR(__xludf.DUMMYFUNCTION("""COMPUTED_VALUE"""),3)</f>
        <v>3</v>
      </c>
      <c r="B114" s="1">
        <f ca="1">IFERROR(__xludf.DUMMYFUNCTION("""COMPUTED_VALUE"""),3)</f>
        <v>3</v>
      </c>
    </row>
    <row r="115" spans="1:2" ht="13" hidden="1">
      <c r="A115" s="1">
        <f ca="1">IFERROR(__xludf.DUMMYFUNCTION("""COMPUTED_VALUE"""),2)</f>
        <v>2</v>
      </c>
      <c r="B115" s="1">
        <f ca="1">IFERROR(__xludf.DUMMYFUNCTION("""COMPUTED_VALUE"""),3)</f>
        <v>3</v>
      </c>
    </row>
    <row r="116" spans="1:2" ht="13" hidden="1">
      <c r="A116" s="1">
        <f ca="1">IFERROR(__xludf.DUMMYFUNCTION("""COMPUTED_VALUE"""),3)</f>
        <v>3</v>
      </c>
      <c r="B116" s="1">
        <f ca="1">IFERROR(__xludf.DUMMYFUNCTION("""COMPUTED_VALUE"""),4)</f>
        <v>4</v>
      </c>
    </row>
    <row r="117" spans="1:2" ht="13" hidden="1">
      <c r="A117" s="1">
        <f ca="1">IFERROR(__xludf.DUMMYFUNCTION("""COMPUTED_VALUE"""),3)</f>
        <v>3</v>
      </c>
      <c r="B117" s="1">
        <f ca="1">IFERROR(__xludf.DUMMYFUNCTION("""COMPUTED_VALUE"""),1)</f>
        <v>1</v>
      </c>
    </row>
    <row r="118" spans="1:2" ht="13" hidden="1">
      <c r="A118" s="1">
        <f ca="1">IFERROR(__xludf.DUMMYFUNCTION("""COMPUTED_VALUE"""),4)</f>
        <v>4</v>
      </c>
      <c r="B118" s="1">
        <f ca="1">IFERROR(__xludf.DUMMYFUNCTION("""COMPUTED_VALUE"""),1)</f>
        <v>1</v>
      </c>
    </row>
    <row r="119" spans="1:2" ht="13" hidden="1">
      <c r="A119" s="1">
        <f ca="1">IFERROR(__xludf.DUMMYFUNCTION("""COMPUTED_VALUE"""),2)</f>
        <v>2</v>
      </c>
      <c r="B119" s="1">
        <f ca="1">IFERROR(__xludf.DUMMYFUNCTION("""COMPUTED_VALUE"""),3)</f>
        <v>3</v>
      </c>
    </row>
    <row r="120" spans="1:2" ht="13" hidden="1">
      <c r="A120" s="1">
        <f ca="1">IFERROR(__xludf.DUMMYFUNCTION("""COMPUTED_VALUE"""),4)</f>
        <v>4</v>
      </c>
      <c r="B120" s="1">
        <f ca="1">IFERROR(__xludf.DUMMYFUNCTION("""COMPUTED_VALUE"""),4)</f>
        <v>4</v>
      </c>
    </row>
    <row r="121" spans="1:2" ht="13" hidden="1">
      <c r="A121" s="1">
        <f ca="1">IFERROR(__xludf.DUMMYFUNCTION("""COMPUTED_VALUE"""),4)</f>
        <v>4</v>
      </c>
      <c r="B121" s="1">
        <f ca="1">IFERROR(__xludf.DUMMYFUNCTION("""COMPUTED_VALUE"""),5)</f>
        <v>5</v>
      </c>
    </row>
    <row r="122" spans="1:2" ht="13" hidden="1">
      <c r="A122" s="1">
        <f ca="1">IFERROR(__xludf.DUMMYFUNCTION("""COMPUTED_VALUE"""),4)</f>
        <v>4</v>
      </c>
      <c r="B122" s="1">
        <f ca="1">IFERROR(__xludf.DUMMYFUNCTION("""COMPUTED_VALUE"""),2)</f>
        <v>2</v>
      </c>
    </row>
    <row r="123" spans="1:2" ht="13" hidden="1">
      <c r="A123" s="1">
        <f ca="1">IFERROR(__xludf.DUMMYFUNCTION("""COMPUTED_VALUE"""),4)</f>
        <v>4</v>
      </c>
      <c r="B123" s="1">
        <f ca="1">IFERROR(__xludf.DUMMYFUNCTION("""COMPUTED_VALUE"""),2)</f>
        <v>2</v>
      </c>
    </row>
    <row r="124" spans="1:2" ht="13" hidden="1">
      <c r="A124" s="1">
        <f ca="1">IFERROR(__xludf.DUMMYFUNCTION("""COMPUTED_VALUE"""),4)</f>
        <v>4</v>
      </c>
      <c r="B124" s="1">
        <f ca="1">IFERROR(__xludf.DUMMYFUNCTION("""COMPUTED_VALUE"""),1)</f>
        <v>1</v>
      </c>
    </row>
    <row r="125" spans="1:2" ht="13" hidden="1">
      <c r="A125" s="1">
        <f ca="1">IFERROR(__xludf.DUMMYFUNCTION("""COMPUTED_VALUE"""),4)</f>
        <v>4</v>
      </c>
      <c r="B125" s="1">
        <f ca="1">IFERROR(__xludf.DUMMYFUNCTION("""COMPUTED_VALUE"""),4)</f>
        <v>4</v>
      </c>
    </row>
    <row r="126" spans="1:2" ht="13" hidden="1">
      <c r="A126" s="1">
        <f ca="1">IFERROR(__xludf.DUMMYFUNCTION("""COMPUTED_VALUE"""),4)</f>
        <v>4</v>
      </c>
      <c r="B126" s="1">
        <f ca="1">IFERROR(__xludf.DUMMYFUNCTION("""COMPUTED_VALUE"""),3)</f>
        <v>3</v>
      </c>
    </row>
    <row r="127" spans="1:2" ht="13" hidden="1">
      <c r="A127" s="1">
        <f ca="1">IFERROR(__xludf.DUMMYFUNCTION("""COMPUTED_VALUE"""),3)</f>
        <v>3</v>
      </c>
      <c r="B127" s="1">
        <f ca="1">IFERROR(__xludf.DUMMYFUNCTION("""COMPUTED_VALUE"""),2)</f>
        <v>2</v>
      </c>
    </row>
    <row r="128" spans="1:2" ht="13" hidden="1">
      <c r="A128" s="1">
        <f ca="1">IFERROR(__xludf.DUMMYFUNCTION("""COMPUTED_VALUE"""),1)</f>
        <v>1</v>
      </c>
      <c r="B128" s="1">
        <f ca="1">IFERROR(__xludf.DUMMYFUNCTION("""COMPUTED_VALUE"""),4)</f>
        <v>4</v>
      </c>
    </row>
    <row r="129" spans="1:2" ht="13" hidden="1">
      <c r="A129" s="1">
        <f ca="1">IFERROR(__xludf.DUMMYFUNCTION("""COMPUTED_VALUE"""),3)</f>
        <v>3</v>
      </c>
      <c r="B129" s="1">
        <f ca="1">IFERROR(__xludf.DUMMYFUNCTION("""COMPUTED_VALUE"""),4)</f>
        <v>4</v>
      </c>
    </row>
    <row r="130" spans="1:2" ht="13" hidden="1">
      <c r="A130" s="1">
        <f ca="1">IFERROR(__xludf.DUMMYFUNCTION("""COMPUTED_VALUE"""),3)</f>
        <v>3</v>
      </c>
      <c r="B130" s="1">
        <f ca="1">IFERROR(__xludf.DUMMYFUNCTION("""COMPUTED_VALUE"""),1)</f>
        <v>1</v>
      </c>
    </row>
    <row r="131" spans="1:2" ht="13" hidden="1">
      <c r="A131" s="1">
        <f ca="1">IFERROR(__xludf.DUMMYFUNCTION("""COMPUTED_VALUE"""),2)</f>
        <v>2</v>
      </c>
      <c r="B131" s="1">
        <f ca="1">IFERROR(__xludf.DUMMYFUNCTION("""COMPUTED_VALUE"""),3)</f>
        <v>3</v>
      </c>
    </row>
    <row r="132" spans="1:2" ht="13" hidden="1">
      <c r="A132" s="1">
        <f ca="1">IFERROR(__xludf.DUMMYFUNCTION("""COMPUTED_VALUE"""),1)</f>
        <v>1</v>
      </c>
      <c r="B132" s="1">
        <f ca="1">IFERROR(__xludf.DUMMYFUNCTION("""COMPUTED_VALUE"""),3)</f>
        <v>3</v>
      </c>
    </row>
    <row r="133" spans="1:2" ht="13" hidden="1">
      <c r="A133" s="1">
        <f ca="1">IFERROR(__xludf.DUMMYFUNCTION("""COMPUTED_VALUE"""),2)</f>
        <v>2</v>
      </c>
      <c r="B133" s="1">
        <f ca="1">IFERROR(__xludf.DUMMYFUNCTION("""COMPUTED_VALUE"""),4)</f>
        <v>4</v>
      </c>
    </row>
    <row r="134" spans="1:2" ht="13" hidden="1">
      <c r="A134" s="1">
        <f ca="1">IFERROR(__xludf.DUMMYFUNCTION("""COMPUTED_VALUE"""),3)</f>
        <v>3</v>
      </c>
      <c r="B134" s="1">
        <f ca="1">IFERROR(__xludf.DUMMYFUNCTION("""COMPUTED_VALUE"""),3)</f>
        <v>3</v>
      </c>
    </row>
    <row r="135" spans="1:2" ht="13" hidden="1">
      <c r="A135" s="1">
        <f ca="1">IFERROR(__xludf.DUMMYFUNCTION("""COMPUTED_VALUE"""),4)</f>
        <v>4</v>
      </c>
      <c r="B135" s="1">
        <f ca="1">IFERROR(__xludf.DUMMYFUNCTION("""COMPUTED_VALUE"""),3)</f>
        <v>3</v>
      </c>
    </row>
    <row r="136" spans="1:2" ht="13" hidden="1">
      <c r="A136" s="1">
        <f ca="1">IFERROR(__xludf.DUMMYFUNCTION("""COMPUTED_VALUE"""),3)</f>
        <v>3</v>
      </c>
      <c r="B136" s="1">
        <f ca="1">IFERROR(__xludf.DUMMYFUNCTION("""COMPUTED_VALUE"""),3)</f>
        <v>3</v>
      </c>
    </row>
    <row r="137" spans="1:2" ht="13" hidden="1">
      <c r="A137" s="1">
        <f ca="1">IFERROR(__xludf.DUMMYFUNCTION("""COMPUTED_VALUE"""),2)</f>
        <v>2</v>
      </c>
      <c r="B137" s="1">
        <f ca="1">IFERROR(__xludf.DUMMYFUNCTION("""COMPUTED_VALUE"""),5)</f>
        <v>5</v>
      </c>
    </row>
    <row r="138" spans="1:2" ht="13" hidden="1">
      <c r="A138" s="1">
        <f ca="1">IFERROR(__xludf.DUMMYFUNCTION("""COMPUTED_VALUE"""),2)</f>
        <v>2</v>
      </c>
      <c r="B138" s="1">
        <f ca="1">IFERROR(__xludf.DUMMYFUNCTION("""COMPUTED_VALUE"""),3)</f>
        <v>3</v>
      </c>
    </row>
    <row r="139" spans="1:2" ht="13" hidden="1">
      <c r="A139" s="1">
        <f ca="1">IFERROR(__xludf.DUMMYFUNCTION("""COMPUTED_VALUE"""),1)</f>
        <v>1</v>
      </c>
      <c r="B139" s="1">
        <f ca="1">IFERROR(__xludf.DUMMYFUNCTION("""COMPUTED_VALUE"""),5)</f>
        <v>5</v>
      </c>
    </row>
    <row r="140" spans="1:2" ht="13" hidden="1">
      <c r="A140" s="1">
        <f ca="1">IFERROR(__xludf.DUMMYFUNCTION("""COMPUTED_VALUE"""),4)</f>
        <v>4</v>
      </c>
      <c r="B140" s="1">
        <f ca="1">IFERROR(__xludf.DUMMYFUNCTION("""COMPUTED_VALUE"""),4)</f>
        <v>4</v>
      </c>
    </row>
    <row r="141" spans="1:2" ht="13" hidden="1">
      <c r="A141" s="1">
        <f ca="1">IFERROR(__xludf.DUMMYFUNCTION("""COMPUTED_VALUE"""),1)</f>
        <v>1</v>
      </c>
      <c r="B141" s="1">
        <f ca="1">IFERROR(__xludf.DUMMYFUNCTION("""COMPUTED_VALUE"""),4)</f>
        <v>4</v>
      </c>
    </row>
    <row r="142" spans="1:2" ht="13" hidden="1">
      <c r="A142" s="1">
        <f ca="1">IFERROR(__xludf.DUMMYFUNCTION("""COMPUTED_VALUE"""),1)</f>
        <v>1</v>
      </c>
      <c r="B142" s="1">
        <f ca="1">IFERROR(__xludf.DUMMYFUNCTION("""COMPUTED_VALUE"""),4)</f>
        <v>4</v>
      </c>
    </row>
    <row r="143" spans="1:2" ht="13" hidden="1">
      <c r="A143" s="1">
        <f ca="1">IFERROR(__xludf.DUMMYFUNCTION("""COMPUTED_VALUE"""),3)</f>
        <v>3</v>
      </c>
      <c r="B143" s="1">
        <f ca="1">IFERROR(__xludf.DUMMYFUNCTION("""COMPUTED_VALUE"""),3)</f>
        <v>3</v>
      </c>
    </row>
    <row r="144" spans="1:2" ht="13" hidden="1">
      <c r="A144" s="1">
        <f ca="1">IFERROR(__xludf.DUMMYFUNCTION("""COMPUTED_VALUE"""),1)</f>
        <v>1</v>
      </c>
      <c r="B144" s="1">
        <f ca="1">IFERROR(__xludf.DUMMYFUNCTION("""COMPUTED_VALUE"""),4)</f>
        <v>4</v>
      </c>
    </row>
    <row r="145" spans="1:2" ht="13" hidden="1">
      <c r="A145" s="1">
        <f ca="1">IFERROR(__xludf.DUMMYFUNCTION("""COMPUTED_VALUE"""),2)</f>
        <v>2</v>
      </c>
      <c r="B145" s="1">
        <f ca="1">IFERROR(__xludf.DUMMYFUNCTION("""COMPUTED_VALUE"""),4)</f>
        <v>4</v>
      </c>
    </row>
    <row r="146" spans="1:2" ht="13" hidden="1">
      <c r="A146" s="1">
        <f ca="1">IFERROR(__xludf.DUMMYFUNCTION("""COMPUTED_VALUE"""),3)</f>
        <v>3</v>
      </c>
      <c r="B146" s="1">
        <f ca="1">IFERROR(__xludf.DUMMYFUNCTION("""COMPUTED_VALUE"""),2)</f>
        <v>2</v>
      </c>
    </row>
    <row r="147" spans="1:2" ht="13" hidden="1">
      <c r="A147" s="1">
        <f ca="1">IFERROR(__xludf.DUMMYFUNCTION("""COMPUTED_VALUE"""),2)</f>
        <v>2</v>
      </c>
      <c r="B147" s="1">
        <f ca="1">IFERROR(__xludf.DUMMYFUNCTION("""COMPUTED_VALUE"""),4)</f>
        <v>4</v>
      </c>
    </row>
    <row r="148" spans="1:2" ht="13" hidden="1">
      <c r="A148" s="1">
        <f ca="1">IFERROR(__xludf.DUMMYFUNCTION("""COMPUTED_VALUE"""),2)</f>
        <v>2</v>
      </c>
      <c r="B148" s="1">
        <f ca="1">IFERROR(__xludf.DUMMYFUNCTION("""COMPUTED_VALUE"""),4)</f>
        <v>4</v>
      </c>
    </row>
    <row r="149" spans="1:2" ht="13" hidden="1">
      <c r="A149" s="1">
        <f ca="1">IFERROR(__xludf.DUMMYFUNCTION("""COMPUTED_VALUE"""),3)</f>
        <v>3</v>
      </c>
      <c r="B149" s="1">
        <f ca="1">IFERROR(__xludf.DUMMYFUNCTION("""COMPUTED_VALUE"""),2)</f>
        <v>2</v>
      </c>
    </row>
    <row r="150" spans="1:2" ht="13" hidden="1">
      <c r="A150" s="1">
        <f ca="1">IFERROR(__xludf.DUMMYFUNCTION("""COMPUTED_VALUE"""),3)</f>
        <v>3</v>
      </c>
      <c r="B150" s="1">
        <f ca="1">IFERROR(__xludf.DUMMYFUNCTION("""COMPUTED_VALUE"""),4)</f>
        <v>4</v>
      </c>
    </row>
    <row r="151" spans="1:2" ht="13" hidden="1">
      <c r="A151" s="1">
        <f ca="1">IFERROR(__xludf.DUMMYFUNCTION("""COMPUTED_VALUE"""),2)</f>
        <v>2</v>
      </c>
      <c r="B151" s="1">
        <f ca="1">IFERROR(__xludf.DUMMYFUNCTION("""COMPUTED_VALUE"""),3)</f>
        <v>3</v>
      </c>
    </row>
    <row r="152" spans="1:2" ht="13" hidden="1">
      <c r="A152" s="1">
        <f ca="1">IFERROR(__xludf.DUMMYFUNCTION("""COMPUTED_VALUE"""),2)</f>
        <v>2</v>
      </c>
      <c r="B152" s="1">
        <f ca="1">IFERROR(__xludf.DUMMYFUNCTION("""COMPUTED_VALUE"""),5)</f>
        <v>5</v>
      </c>
    </row>
    <row r="153" spans="1:2" ht="13" hidden="1">
      <c r="A153" s="1" t="str">
        <f ca="1">IFERROR(__xludf.DUMMYFUNCTION("""COMPUTED_VALUE"""),"")</f>
        <v/>
      </c>
      <c r="B153" s="1">
        <f ca="1">IFERROR(__xludf.DUMMYFUNCTION("""COMPUTED_VALUE"""),5)</f>
        <v>5</v>
      </c>
    </row>
    <row r="154" spans="1:2" ht="13" hidden="1">
      <c r="A154" s="1">
        <f ca="1">IFERROR(__xludf.DUMMYFUNCTION("""COMPUTED_VALUE"""),4)</f>
        <v>4</v>
      </c>
      <c r="B154" s="1">
        <f ca="1">IFERROR(__xludf.DUMMYFUNCTION("""COMPUTED_VALUE"""),4)</f>
        <v>4</v>
      </c>
    </row>
    <row r="155" spans="1:2" ht="13" hidden="1">
      <c r="A155" s="1">
        <f ca="1">IFERROR(__xludf.DUMMYFUNCTION("""COMPUTED_VALUE"""),4)</f>
        <v>4</v>
      </c>
      <c r="B155" s="1">
        <f ca="1">IFERROR(__xludf.DUMMYFUNCTION("""COMPUTED_VALUE"""),4)</f>
        <v>4</v>
      </c>
    </row>
    <row r="156" spans="1:2" ht="13" hidden="1">
      <c r="A156" s="1">
        <f ca="1">IFERROR(__xludf.DUMMYFUNCTION("""COMPUTED_VALUE"""),1)</f>
        <v>1</v>
      </c>
      <c r="B156" s="1">
        <f ca="1">IFERROR(__xludf.DUMMYFUNCTION("""COMPUTED_VALUE"""),2)</f>
        <v>2</v>
      </c>
    </row>
    <row r="157" spans="1:2" ht="13" hidden="1">
      <c r="A157" s="1">
        <f ca="1">IFERROR(__xludf.DUMMYFUNCTION("""COMPUTED_VALUE"""),2)</f>
        <v>2</v>
      </c>
      <c r="B157" s="1">
        <f ca="1">IFERROR(__xludf.DUMMYFUNCTION("""COMPUTED_VALUE"""),3)</f>
        <v>3</v>
      </c>
    </row>
    <row r="158" spans="1:2" ht="13" hidden="1">
      <c r="A158" s="1">
        <f ca="1">IFERROR(__xludf.DUMMYFUNCTION("""COMPUTED_VALUE"""),1)</f>
        <v>1</v>
      </c>
      <c r="B158" s="1">
        <f ca="1">IFERROR(__xludf.DUMMYFUNCTION("""COMPUTED_VALUE"""),3)</f>
        <v>3</v>
      </c>
    </row>
    <row r="159" spans="1:2" ht="13" hidden="1">
      <c r="A159" s="1">
        <f ca="1">IFERROR(__xludf.DUMMYFUNCTION("""COMPUTED_VALUE"""),2)</f>
        <v>2</v>
      </c>
      <c r="B159" s="1">
        <f ca="1">IFERROR(__xludf.DUMMYFUNCTION("""COMPUTED_VALUE"""),5)</f>
        <v>5</v>
      </c>
    </row>
    <row r="160" spans="1:2" ht="13" hidden="1">
      <c r="A160" s="1">
        <f ca="1">IFERROR(__xludf.DUMMYFUNCTION("""COMPUTED_VALUE"""),1)</f>
        <v>1</v>
      </c>
      <c r="B160" s="1">
        <f ca="1">IFERROR(__xludf.DUMMYFUNCTION("""COMPUTED_VALUE"""),3)</f>
        <v>3</v>
      </c>
    </row>
    <row r="161" spans="1:2" ht="13" hidden="1">
      <c r="A161" s="1">
        <f ca="1">IFERROR(__xludf.DUMMYFUNCTION("""COMPUTED_VALUE"""),1)</f>
        <v>1</v>
      </c>
      <c r="B161" s="1">
        <f ca="1">IFERROR(__xludf.DUMMYFUNCTION("""COMPUTED_VALUE"""),1)</f>
        <v>1</v>
      </c>
    </row>
    <row r="162" spans="1:2" ht="13" hidden="1">
      <c r="A162" s="1">
        <f ca="1">IFERROR(__xludf.DUMMYFUNCTION("""COMPUTED_VALUE"""),3)</f>
        <v>3</v>
      </c>
      <c r="B162" s="1">
        <f ca="1">IFERROR(__xludf.DUMMYFUNCTION("""COMPUTED_VALUE"""),4)</f>
        <v>4</v>
      </c>
    </row>
    <row r="163" spans="1:2" ht="13" hidden="1">
      <c r="A163" s="1">
        <f ca="1">IFERROR(__xludf.DUMMYFUNCTION("""COMPUTED_VALUE"""),3)</f>
        <v>3</v>
      </c>
      <c r="B163" s="1">
        <f ca="1">IFERROR(__xludf.DUMMYFUNCTION("""COMPUTED_VALUE"""),4)</f>
        <v>4</v>
      </c>
    </row>
    <row r="164" spans="1:2" ht="13" hidden="1">
      <c r="A164" s="1">
        <f ca="1">IFERROR(__xludf.DUMMYFUNCTION("""COMPUTED_VALUE"""),3)</f>
        <v>3</v>
      </c>
      <c r="B164" s="1">
        <f ca="1">IFERROR(__xludf.DUMMYFUNCTION("""COMPUTED_VALUE"""),4)</f>
        <v>4</v>
      </c>
    </row>
    <row r="165" spans="1:2" ht="13" hidden="1">
      <c r="A165" s="1">
        <f ca="1">IFERROR(__xludf.DUMMYFUNCTION("""COMPUTED_VALUE"""),1)</f>
        <v>1</v>
      </c>
      <c r="B165" s="1">
        <f ca="1">IFERROR(__xludf.DUMMYFUNCTION("""COMPUTED_VALUE"""),3)</f>
        <v>3</v>
      </c>
    </row>
    <row r="166" spans="1:2" ht="13" hidden="1">
      <c r="A166" s="1">
        <f ca="1">IFERROR(__xludf.DUMMYFUNCTION("""COMPUTED_VALUE"""),4)</f>
        <v>4</v>
      </c>
      <c r="B166" s="1">
        <f ca="1">IFERROR(__xludf.DUMMYFUNCTION("""COMPUTED_VALUE"""),3)</f>
        <v>3</v>
      </c>
    </row>
    <row r="167" spans="1:2" ht="13" hidden="1">
      <c r="A167" s="1">
        <f ca="1">IFERROR(__xludf.DUMMYFUNCTION("""COMPUTED_VALUE"""),2)</f>
        <v>2</v>
      </c>
      <c r="B167" s="1">
        <f ca="1">IFERROR(__xludf.DUMMYFUNCTION("""COMPUTED_VALUE"""),4)</f>
        <v>4</v>
      </c>
    </row>
    <row r="168" spans="1:2" ht="13" hidden="1">
      <c r="A168" s="1">
        <f ca="1">IFERROR(__xludf.DUMMYFUNCTION("""COMPUTED_VALUE"""),3)</f>
        <v>3</v>
      </c>
      <c r="B168" s="1">
        <f ca="1">IFERROR(__xludf.DUMMYFUNCTION("""COMPUTED_VALUE"""),3)</f>
        <v>3</v>
      </c>
    </row>
    <row r="169" spans="1:2" ht="13" hidden="1">
      <c r="A169" s="1">
        <f ca="1">IFERROR(__xludf.DUMMYFUNCTION("""COMPUTED_VALUE"""),2)</f>
        <v>2</v>
      </c>
      <c r="B169" s="1">
        <f ca="1">IFERROR(__xludf.DUMMYFUNCTION("""COMPUTED_VALUE"""),3)</f>
        <v>3</v>
      </c>
    </row>
    <row r="170" spans="1:2" ht="13" hidden="1">
      <c r="A170" s="1" t="str">
        <f ca="1">IFERROR(__xludf.DUMMYFUNCTION("""COMPUTED_VALUE"""),"")</f>
        <v/>
      </c>
      <c r="B170" s="1">
        <f ca="1">IFERROR(__xludf.DUMMYFUNCTION("""COMPUTED_VALUE"""),5)</f>
        <v>5</v>
      </c>
    </row>
    <row r="171" spans="1:2" ht="13" hidden="1">
      <c r="A171" s="1">
        <f ca="1">IFERROR(__xludf.DUMMYFUNCTION("""COMPUTED_VALUE"""),4)</f>
        <v>4</v>
      </c>
      <c r="B171" s="1">
        <f ca="1">IFERROR(__xludf.DUMMYFUNCTION("""COMPUTED_VALUE"""),3)</f>
        <v>3</v>
      </c>
    </row>
    <row r="172" spans="1:2" ht="13" hidden="1">
      <c r="A172" s="1">
        <f ca="1">IFERROR(__xludf.DUMMYFUNCTION("""COMPUTED_VALUE"""),2)</f>
        <v>2</v>
      </c>
      <c r="B172" s="1">
        <f ca="1">IFERROR(__xludf.DUMMYFUNCTION("""COMPUTED_VALUE"""),4)</f>
        <v>4</v>
      </c>
    </row>
    <row r="173" spans="1:2" ht="13" hidden="1">
      <c r="A173" s="1">
        <f ca="1">IFERROR(__xludf.DUMMYFUNCTION("""COMPUTED_VALUE"""),2)</f>
        <v>2</v>
      </c>
      <c r="B173" s="1">
        <f ca="1">IFERROR(__xludf.DUMMYFUNCTION("""COMPUTED_VALUE"""),1)</f>
        <v>1</v>
      </c>
    </row>
    <row r="174" spans="1:2" ht="13" hidden="1">
      <c r="A174" s="1">
        <f ca="1">IFERROR(__xludf.DUMMYFUNCTION("""COMPUTED_VALUE"""),1)</f>
        <v>1</v>
      </c>
      <c r="B174" s="1">
        <f ca="1">IFERROR(__xludf.DUMMYFUNCTION("""COMPUTED_VALUE"""),4)</f>
        <v>4</v>
      </c>
    </row>
    <row r="175" spans="1:2" ht="13" hidden="1">
      <c r="A175" s="1">
        <f ca="1">IFERROR(__xludf.DUMMYFUNCTION("""COMPUTED_VALUE"""),4)</f>
        <v>4</v>
      </c>
      <c r="B175" s="1">
        <f ca="1">IFERROR(__xludf.DUMMYFUNCTION("""COMPUTED_VALUE"""),3)</f>
        <v>3</v>
      </c>
    </row>
    <row r="176" spans="1:2" ht="13" hidden="1">
      <c r="A176" s="1">
        <f ca="1">IFERROR(__xludf.DUMMYFUNCTION("""COMPUTED_VALUE"""),2)</f>
        <v>2</v>
      </c>
      <c r="B176" s="1">
        <f ca="1">IFERROR(__xludf.DUMMYFUNCTION("""COMPUTED_VALUE"""),3)</f>
        <v>3</v>
      </c>
    </row>
    <row r="177" spans="1:2" ht="13" hidden="1">
      <c r="A177" s="1" t="str">
        <f ca="1">IFERROR(__xludf.DUMMYFUNCTION("""COMPUTED_VALUE"""),"")</f>
        <v/>
      </c>
      <c r="B177" s="1">
        <f ca="1">IFERROR(__xludf.DUMMYFUNCTION("""COMPUTED_VALUE"""),3)</f>
        <v>3</v>
      </c>
    </row>
    <row r="178" spans="1:2" ht="13" hidden="1">
      <c r="A178" s="1">
        <f ca="1">IFERROR(__xludf.DUMMYFUNCTION("""COMPUTED_VALUE"""),3)</f>
        <v>3</v>
      </c>
      <c r="B178" s="1">
        <f ca="1">IFERROR(__xludf.DUMMYFUNCTION("""COMPUTED_VALUE"""),3)</f>
        <v>3</v>
      </c>
    </row>
    <row r="179" spans="1:2" ht="13" hidden="1">
      <c r="A179" s="1">
        <f ca="1">IFERROR(__xludf.DUMMYFUNCTION("""COMPUTED_VALUE"""),1)</f>
        <v>1</v>
      </c>
      <c r="B179" s="1">
        <f ca="1">IFERROR(__xludf.DUMMYFUNCTION("""COMPUTED_VALUE"""),5)</f>
        <v>5</v>
      </c>
    </row>
    <row r="180" spans="1:2" ht="13" hidden="1">
      <c r="A180" s="1">
        <f ca="1">IFERROR(__xludf.DUMMYFUNCTION("""COMPUTED_VALUE"""),4)</f>
        <v>4</v>
      </c>
      <c r="B180" s="1">
        <f ca="1">IFERROR(__xludf.DUMMYFUNCTION("""COMPUTED_VALUE"""),3)</f>
        <v>3</v>
      </c>
    </row>
    <row r="181" spans="1:2" ht="13" hidden="1">
      <c r="A181" s="1">
        <f ca="1">IFERROR(__xludf.DUMMYFUNCTION("""COMPUTED_VALUE"""),2)</f>
        <v>2</v>
      </c>
      <c r="B181" s="1">
        <f ca="1">IFERROR(__xludf.DUMMYFUNCTION("""COMPUTED_VALUE"""),3)</f>
        <v>3</v>
      </c>
    </row>
    <row r="182" spans="1:2" ht="13" hidden="1">
      <c r="A182" s="1">
        <f ca="1">IFERROR(__xludf.DUMMYFUNCTION("""COMPUTED_VALUE"""),3)</f>
        <v>3</v>
      </c>
      <c r="B182" s="1">
        <f ca="1">IFERROR(__xludf.DUMMYFUNCTION("""COMPUTED_VALUE"""),5)</f>
        <v>5</v>
      </c>
    </row>
    <row r="183" spans="1:2" ht="13" hidden="1">
      <c r="A183" s="1" t="str">
        <f ca="1">IFERROR(__xludf.DUMMYFUNCTION("""COMPUTED_VALUE"""),"")</f>
        <v/>
      </c>
      <c r="B183" s="1">
        <f ca="1">IFERROR(__xludf.DUMMYFUNCTION("""COMPUTED_VALUE"""),3)</f>
        <v>3</v>
      </c>
    </row>
    <row r="184" spans="1:2" ht="13" hidden="1">
      <c r="A184" s="1">
        <f ca="1">IFERROR(__xludf.DUMMYFUNCTION("""COMPUTED_VALUE"""),2)</f>
        <v>2</v>
      </c>
      <c r="B184" s="1">
        <f ca="1">IFERROR(__xludf.DUMMYFUNCTION("""COMPUTED_VALUE"""),2)</f>
        <v>2</v>
      </c>
    </row>
    <row r="185" spans="1:2" ht="13" hidden="1">
      <c r="A185" s="1">
        <f ca="1">IFERROR(__xludf.DUMMYFUNCTION("""COMPUTED_VALUE"""),3)</f>
        <v>3</v>
      </c>
      <c r="B185" s="1">
        <f ca="1">IFERROR(__xludf.DUMMYFUNCTION("""COMPUTED_VALUE"""),3)</f>
        <v>3</v>
      </c>
    </row>
    <row r="186" spans="1:2" ht="13" hidden="1">
      <c r="A186" s="1">
        <f ca="1">IFERROR(__xludf.DUMMYFUNCTION("""COMPUTED_VALUE"""),2)</f>
        <v>2</v>
      </c>
      <c r="B186" s="1">
        <f ca="1">IFERROR(__xludf.DUMMYFUNCTION("""COMPUTED_VALUE"""),3)</f>
        <v>3</v>
      </c>
    </row>
    <row r="187" spans="1:2" ht="13" hidden="1">
      <c r="A187" s="1">
        <f ca="1">IFERROR(__xludf.DUMMYFUNCTION("""COMPUTED_VALUE"""),4)</f>
        <v>4</v>
      </c>
      <c r="B187" s="1">
        <f ca="1">IFERROR(__xludf.DUMMYFUNCTION("""COMPUTED_VALUE"""),4)</f>
        <v>4</v>
      </c>
    </row>
    <row r="188" spans="1:2" ht="13" hidden="1">
      <c r="A188" s="1">
        <f ca="1">IFERROR(__xludf.DUMMYFUNCTION("""COMPUTED_VALUE"""),2)</f>
        <v>2</v>
      </c>
      <c r="B188" s="1">
        <f ca="1">IFERROR(__xludf.DUMMYFUNCTION("""COMPUTED_VALUE"""),2)</f>
        <v>2</v>
      </c>
    </row>
    <row r="189" spans="1:2" ht="13" hidden="1">
      <c r="A189" s="1">
        <f ca="1">IFERROR(__xludf.DUMMYFUNCTION("""COMPUTED_VALUE"""),2)</f>
        <v>2</v>
      </c>
      <c r="B189" s="1">
        <f ca="1">IFERROR(__xludf.DUMMYFUNCTION("""COMPUTED_VALUE"""),5)</f>
        <v>5</v>
      </c>
    </row>
    <row r="190" spans="1:2" ht="13" hidden="1">
      <c r="A190" s="1" t="str">
        <f ca="1">IFERROR(__xludf.DUMMYFUNCTION("""COMPUTED_VALUE"""),"")</f>
        <v/>
      </c>
      <c r="B190" s="1">
        <f ca="1">IFERROR(__xludf.DUMMYFUNCTION("""COMPUTED_VALUE"""),1)</f>
        <v>1</v>
      </c>
    </row>
    <row r="191" spans="1:2" ht="13" hidden="1">
      <c r="A191" s="1">
        <f ca="1">IFERROR(__xludf.DUMMYFUNCTION("""COMPUTED_VALUE"""),4)</f>
        <v>4</v>
      </c>
      <c r="B191" s="1">
        <f ca="1">IFERROR(__xludf.DUMMYFUNCTION("""COMPUTED_VALUE"""),2)</f>
        <v>2</v>
      </c>
    </row>
    <row r="192" spans="1:2" ht="13" hidden="1">
      <c r="A192" s="1">
        <f ca="1">IFERROR(__xludf.DUMMYFUNCTION("""COMPUTED_VALUE"""),3)</f>
        <v>3</v>
      </c>
      <c r="B192" s="1">
        <f ca="1">IFERROR(__xludf.DUMMYFUNCTION("""COMPUTED_VALUE"""),5)</f>
        <v>5</v>
      </c>
    </row>
    <row r="193" spans="1:2" ht="13" hidden="1">
      <c r="A193" s="1">
        <f ca="1">IFERROR(__xludf.DUMMYFUNCTION("""COMPUTED_VALUE"""),2)</f>
        <v>2</v>
      </c>
      <c r="B193" s="1">
        <f ca="1">IFERROR(__xludf.DUMMYFUNCTION("""COMPUTED_VALUE"""),3)</f>
        <v>3</v>
      </c>
    </row>
    <row r="194" spans="1:2" ht="13" hidden="1">
      <c r="A194" s="1">
        <f ca="1">IFERROR(__xludf.DUMMYFUNCTION("""COMPUTED_VALUE"""),2)</f>
        <v>2</v>
      </c>
      <c r="B194" s="1">
        <f ca="1">IFERROR(__xludf.DUMMYFUNCTION("""COMPUTED_VALUE"""),3)</f>
        <v>3</v>
      </c>
    </row>
    <row r="195" spans="1:2" ht="13" hidden="1">
      <c r="A195" s="1">
        <f ca="1">IFERROR(__xludf.DUMMYFUNCTION("""COMPUTED_VALUE"""),2)</f>
        <v>2</v>
      </c>
      <c r="B195" s="1">
        <f ca="1">IFERROR(__xludf.DUMMYFUNCTION("""COMPUTED_VALUE"""),3)</f>
        <v>3</v>
      </c>
    </row>
    <row r="196" spans="1:2" ht="13" hidden="1">
      <c r="A196" s="1">
        <f ca="1">IFERROR(__xludf.DUMMYFUNCTION("""COMPUTED_VALUE"""),3)</f>
        <v>3</v>
      </c>
      <c r="B196" s="1">
        <f ca="1">IFERROR(__xludf.DUMMYFUNCTION("""COMPUTED_VALUE"""),5)</f>
        <v>5</v>
      </c>
    </row>
    <row r="197" spans="1:2" ht="13" hidden="1">
      <c r="A197" s="1">
        <f ca="1">IFERROR(__xludf.DUMMYFUNCTION("""COMPUTED_VALUE"""),2)</f>
        <v>2</v>
      </c>
      <c r="B197" s="1">
        <f ca="1">IFERROR(__xludf.DUMMYFUNCTION("""COMPUTED_VALUE"""),3)</f>
        <v>3</v>
      </c>
    </row>
    <row r="198" spans="1:2" ht="13" hidden="1">
      <c r="A198" s="1">
        <f ca="1">IFERROR(__xludf.DUMMYFUNCTION("""COMPUTED_VALUE"""),2)</f>
        <v>2</v>
      </c>
      <c r="B198" s="1">
        <f ca="1">IFERROR(__xludf.DUMMYFUNCTION("""COMPUTED_VALUE"""),3)</f>
        <v>3</v>
      </c>
    </row>
    <row r="199" spans="1:2" ht="13" hidden="1">
      <c r="A199" s="1">
        <f ca="1">IFERROR(__xludf.DUMMYFUNCTION("""COMPUTED_VALUE"""),3)</f>
        <v>3</v>
      </c>
      <c r="B199" s="1">
        <f ca="1">IFERROR(__xludf.DUMMYFUNCTION("""COMPUTED_VALUE"""),3)</f>
        <v>3</v>
      </c>
    </row>
    <row r="200" spans="1:2" ht="13" hidden="1">
      <c r="A200" s="1" t="str">
        <f ca="1">IFERROR(__xludf.DUMMYFUNCTION("""COMPUTED_VALUE"""),"")</f>
        <v/>
      </c>
      <c r="B200" s="1">
        <f ca="1">IFERROR(__xludf.DUMMYFUNCTION("""COMPUTED_VALUE"""),4)</f>
        <v>4</v>
      </c>
    </row>
    <row r="201" spans="1:2" ht="13" hidden="1">
      <c r="A201" s="1">
        <f ca="1">IFERROR(__xludf.DUMMYFUNCTION("""COMPUTED_VALUE"""),1)</f>
        <v>1</v>
      </c>
      <c r="B201" s="1">
        <f ca="1">IFERROR(__xludf.DUMMYFUNCTION("""COMPUTED_VALUE"""),4)</f>
        <v>4</v>
      </c>
    </row>
    <row r="202" spans="1:2" ht="13" hidden="1">
      <c r="A202" s="1">
        <f ca="1">IFERROR(__xludf.DUMMYFUNCTION("""COMPUTED_VALUE"""),2)</f>
        <v>2</v>
      </c>
      <c r="B202" s="1">
        <f ca="1">IFERROR(__xludf.DUMMYFUNCTION("""COMPUTED_VALUE"""),3)</f>
        <v>3</v>
      </c>
    </row>
    <row r="203" spans="1:2" ht="13" hidden="1">
      <c r="A203" s="1">
        <f ca="1">IFERROR(__xludf.DUMMYFUNCTION("""COMPUTED_VALUE"""),3)</f>
        <v>3</v>
      </c>
      <c r="B203" s="1">
        <f ca="1">IFERROR(__xludf.DUMMYFUNCTION("""COMPUTED_VALUE"""),4)</f>
        <v>4</v>
      </c>
    </row>
    <row r="204" spans="1:2" ht="13" hidden="1">
      <c r="A204" s="1">
        <f ca="1">IFERROR(__xludf.DUMMYFUNCTION("""COMPUTED_VALUE"""),2)</f>
        <v>2</v>
      </c>
      <c r="B204" s="1">
        <f ca="1">IFERROR(__xludf.DUMMYFUNCTION("""COMPUTED_VALUE"""),3)</f>
        <v>3</v>
      </c>
    </row>
    <row r="205" spans="1:2" ht="13" hidden="1">
      <c r="A205" s="1">
        <f ca="1">IFERROR(__xludf.DUMMYFUNCTION("""COMPUTED_VALUE"""),1)</f>
        <v>1</v>
      </c>
      <c r="B205" s="1">
        <f ca="1">IFERROR(__xludf.DUMMYFUNCTION("""COMPUTED_VALUE"""),4)</f>
        <v>4</v>
      </c>
    </row>
    <row r="206" spans="1:2" ht="13" hidden="1">
      <c r="A206" s="1" t="str">
        <f ca="1">IFERROR(__xludf.DUMMYFUNCTION("""COMPUTED_VALUE"""),"")</f>
        <v/>
      </c>
      <c r="B206" s="1">
        <f ca="1">IFERROR(__xludf.DUMMYFUNCTION("""COMPUTED_VALUE"""),4)</f>
        <v>4</v>
      </c>
    </row>
    <row r="207" spans="1:2" ht="13" hidden="1">
      <c r="A207" s="1">
        <f ca="1">IFERROR(__xludf.DUMMYFUNCTION("""COMPUTED_VALUE"""),4)</f>
        <v>4</v>
      </c>
      <c r="B207" s="1" t="str">
        <f ca="1">IFERROR(__xludf.DUMMYFUNCTION("""COMPUTED_VALUE"""),"")</f>
        <v/>
      </c>
    </row>
    <row r="208" spans="1:2" ht="13" hidden="1">
      <c r="A208" s="1">
        <f ca="1">IFERROR(__xludf.DUMMYFUNCTION("""COMPUTED_VALUE"""),3)</f>
        <v>3</v>
      </c>
      <c r="B208" s="1">
        <f ca="1">IFERROR(__xludf.DUMMYFUNCTION("""COMPUTED_VALUE"""),3)</f>
        <v>3</v>
      </c>
    </row>
    <row r="209" spans="1:2" ht="13" hidden="1">
      <c r="A209" s="1" t="str">
        <f ca="1">IFERROR(__xludf.DUMMYFUNCTION("""COMPUTED_VALUE"""),"")</f>
        <v/>
      </c>
      <c r="B209" s="1">
        <f ca="1">IFERROR(__xludf.DUMMYFUNCTION("""COMPUTED_VALUE"""),2)</f>
        <v>2</v>
      </c>
    </row>
    <row r="210" spans="1:2" ht="13" hidden="1">
      <c r="A210" s="1">
        <f ca="1">IFERROR(__xludf.DUMMYFUNCTION("""COMPUTED_VALUE"""),1)</f>
        <v>1</v>
      </c>
      <c r="B210" s="1">
        <f ca="1">IFERROR(__xludf.DUMMYFUNCTION("""COMPUTED_VALUE"""),5)</f>
        <v>5</v>
      </c>
    </row>
    <row r="211" spans="1:2" ht="13" hidden="1">
      <c r="A211" s="1">
        <f ca="1">IFERROR(__xludf.DUMMYFUNCTION("""COMPUTED_VALUE"""),4)</f>
        <v>4</v>
      </c>
      <c r="B211" s="1">
        <f ca="1">IFERROR(__xludf.DUMMYFUNCTION("""COMPUTED_VALUE"""),4)</f>
        <v>4</v>
      </c>
    </row>
    <row r="212" spans="1:2" ht="13" hidden="1">
      <c r="A212" s="1">
        <f ca="1">IFERROR(__xludf.DUMMYFUNCTION("""COMPUTED_VALUE"""),3)</f>
        <v>3</v>
      </c>
      <c r="B212" s="1">
        <f ca="1">IFERROR(__xludf.DUMMYFUNCTION("""COMPUTED_VALUE"""),5)</f>
        <v>5</v>
      </c>
    </row>
    <row r="213" spans="1:2" ht="13" hidden="1">
      <c r="A213" s="1">
        <f ca="1">IFERROR(__xludf.DUMMYFUNCTION("""COMPUTED_VALUE"""),2)</f>
        <v>2</v>
      </c>
      <c r="B213" s="1">
        <f ca="1">IFERROR(__xludf.DUMMYFUNCTION("""COMPUTED_VALUE"""),4)</f>
        <v>4</v>
      </c>
    </row>
    <row r="214" spans="1:2" ht="13" hidden="1">
      <c r="A214" s="1">
        <f ca="1">IFERROR(__xludf.DUMMYFUNCTION("""COMPUTED_VALUE"""),3)</f>
        <v>3</v>
      </c>
      <c r="B214" s="1">
        <f ca="1">IFERROR(__xludf.DUMMYFUNCTION("""COMPUTED_VALUE"""),4)</f>
        <v>4</v>
      </c>
    </row>
    <row r="215" spans="1:2" ht="13" hidden="1">
      <c r="A215" s="1">
        <f ca="1">IFERROR(__xludf.DUMMYFUNCTION("""COMPUTED_VALUE"""),2)</f>
        <v>2</v>
      </c>
      <c r="B215" s="1">
        <f ca="1">IFERROR(__xludf.DUMMYFUNCTION("""COMPUTED_VALUE"""),3)</f>
        <v>3</v>
      </c>
    </row>
    <row r="216" spans="1:2" ht="13" hidden="1">
      <c r="A216" s="1">
        <f ca="1">IFERROR(__xludf.DUMMYFUNCTION("""COMPUTED_VALUE"""),1)</f>
        <v>1</v>
      </c>
      <c r="B216" s="1">
        <f ca="1">IFERROR(__xludf.DUMMYFUNCTION("""COMPUTED_VALUE"""),2)</f>
        <v>2</v>
      </c>
    </row>
    <row r="217" spans="1:2" ht="13" hidden="1">
      <c r="A217" s="1">
        <f ca="1">IFERROR(__xludf.DUMMYFUNCTION("""COMPUTED_VALUE"""),1)</f>
        <v>1</v>
      </c>
      <c r="B217" s="1">
        <f ca="1">IFERROR(__xludf.DUMMYFUNCTION("""COMPUTED_VALUE"""),2)</f>
        <v>2</v>
      </c>
    </row>
    <row r="218" spans="1:2" ht="13" hidden="1">
      <c r="A218" s="1">
        <f ca="1">IFERROR(__xludf.DUMMYFUNCTION("""COMPUTED_VALUE"""),4)</f>
        <v>4</v>
      </c>
      <c r="B218" s="1">
        <f ca="1">IFERROR(__xludf.DUMMYFUNCTION("""COMPUTED_VALUE"""),3)</f>
        <v>3</v>
      </c>
    </row>
    <row r="219" spans="1:2" ht="13" hidden="1">
      <c r="A219" s="1">
        <f ca="1">IFERROR(__xludf.DUMMYFUNCTION("""COMPUTED_VALUE"""),4)</f>
        <v>4</v>
      </c>
      <c r="B219" s="1">
        <f ca="1">IFERROR(__xludf.DUMMYFUNCTION("""COMPUTED_VALUE"""),3)</f>
        <v>3</v>
      </c>
    </row>
    <row r="220" spans="1:2" ht="13" hidden="1">
      <c r="A220" s="1">
        <f ca="1">IFERROR(__xludf.DUMMYFUNCTION("""COMPUTED_VALUE"""),4)</f>
        <v>4</v>
      </c>
      <c r="B220" s="1">
        <f ca="1">IFERROR(__xludf.DUMMYFUNCTION("""COMPUTED_VALUE"""),4)</f>
        <v>4</v>
      </c>
    </row>
    <row r="221" spans="1:2" ht="13" hidden="1">
      <c r="A221" s="1">
        <f ca="1">IFERROR(__xludf.DUMMYFUNCTION("""COMPUTED_VALUE"""),3)</f>
        <v>3</v>
      </c>
      <c r="B221" s="1">
        <f ca="1">IFERROR(__xludf.DUMMYFUNCTION("""COMPUTED_VALUE"""),4)</f>
        <v>4</v>
      </c>
    </row>
    <row r="222" spans="1:2" ht="13" hidden="1">
      <c r="A222" s="1">
        <f ca="1">IFERROR(__xludf.DUMMYFUNCTION("""COMPUTED_VALUE"""),4)</f>
        <v>4</v>
      </c>
      <c r="B222" s="1">
        <f ca="1">IFERROR(__xludf.DUMMYFUNCTION("""COMPUTED_VALUE"""),3)</f>
        <v>3</v>
      </c>
    </row>
    <row r="223" spans="1:2" ht="13" hidden="1">
      <c r="A223" s="1">
        <f ca="1">IFERROR(__xludf.DUMMYFUNCTION("""COMPUTED_VALUE"""),1)</f>
        <v>1</v>
      </c>
      <c r="B223" s="1">
        <f ca="1">IFERROR(__xludf.DUMMYFUNCTION("""COMPUTED_VALUE"""),4)</f>
        <v>4</v>
      </c>
    </row>
    <row r="224" spans="1:2" ht="13" hidden="1">
      <c r="A224" s="1">
        <f ca="1">IFERROR(__xludf.DUMMYFUNCTION("""COMPUTED_VALUE"""),2)</f>
        <v>2</v>
      </c>
      <c r="B224" s="1">
        <f ca="1">IFERROR(__xludf.DUMMYFUNCTION("""COMPUTED_VALUE"""),4)</f>
        <v>4</v>
      </c>
    </row>
    <row r="225" spans="1:2" ht="13" hidden="1">
      <c r="A225" s="1">
        <f ca="1">IFERROR(__xludf.DUMMYFUNCTION("""COMPUTED_VALUE"""),3)</f>
        <v>3</v>
      </c>
      <c r="B225" s="1">
        <f ca="1">IFERROR(__xludf.DUMMYFUNCTION("""COMPUTED_VALUE"""),3)</f>
        <v>3</v>
      </c>
    </row>
    <row r="226" spans="1:2" ht="13" hidden="1">
      <c r="A226" s="1">
        <f ca="1">IFERROR(__xludf.DUMMYFUNCTION("""COMPUTED_VALUE"""),2)</f>
        <v>2</v>
      </c>
      <c r="B226" s="1">
        <f ca="1">IFERROR(__xludf.DUMMYFUNCTION("""COMPUTED_VALUE"""),3)</f>
        <v>3</v>
      </c>
    </row>
    <row r="227" spans="1:2" ht="13" hidden="1">
      <c r="A227" s="1">
        <f ca="1">IFERROR(__xludf.DUMMYFUNCTION("""COMPUTED_VALUE"""),2)</f>
        <v>2</v>
      </c>
      <c r="B227" s="1">
        <f ca="1">IFERROR(__xludf.DUMMYFUNCTION("""COMPUTED_VALUE"""),4)</f>
        <v>4</v>
      </c>
    </row>
    <row r="228" spans="1:2" ht="13" hidden="1">
      <c r="A228" s="1">
        <f ca="1">IFERROR(__xludf.DUMMYFUNCTION("""COMPUTED_VALUE"""),3)</f>
        <v>3</v>
      </c>
      <c r="B228" s="1">
        <f ca="1">IFERROR(__xludf.DUMMYFUNCTION("""COMPUTED_VALUE"""),5)</f>
        <v>5</v>
      </c>
    </row>
    <row r="229" spans="1:2" ht="13" hidden="1">
      <c r="A229" s="1">
        <f ca="1">IFERROR(__xludf.DUMMYFUNCTION("""COMPUTED_VALUE"""),4)</f>
        <v>4</v>
      </c>
      <c r="B229" s="1">
        <f ca="1">IFERROR(__xludf.DUMMYFUNCTION("""COMPUTED_VALUE"""),2)</f>
        <v>2</v>
      </c>
    </row>
    <row r="230" spans="1:2" ht="13" hidden="1">
      <c r="A230" s="1">
        <f ca="1">IFERROR(__xludf.DUMMYFUNCTION("""COMPUTED_VALUE"""),4)</f>
        <v>4</v>
      </c>
      <c r="B230" s="1">
        <f ca="1">IFERROR(__xludf.DUMMYFUNCTION("""COMPUTED_VALUE"""),3)</f>
        <v>3</v>
      </c>
    </row>
    <row r="231" spans="1:2" ht="13" hidden="1">
      <c r="A231" s="1" t="str">
        <f ca="1">IFERROR(__xludf.DUMMYFUNCTION("""COMPUTED_VALUE"""),"")</f>
        <v/>
      </c>
      <c r="B231" s="1">
        <f ca="1">IFERROR(__xludf.DUMMYFUNCTION("""COMPUTED_VALUE"""),3)</f>
        <v>3</v>
      </c>
    </row>
    <row r="232" spans="1:2" ht="13" hidden="1">
      <c r="A232" s="1">
        <f ca="1">IFERROR(__xludf.DUMMYFUNCTION("""COMPUTED_VALUE"""),2)</f>
        <v>2</v>
      </c>
      <c r="B232" s="1">
        <f ca="1">IFERROR(__xludf.DUMMYFUNCTION("""COMPUTED_VALUE"""),4)</f>
        <v>4</v>
      </c>
    </row>
    <row r="233" spans="1:2" ht="13" hidden="1">
      <c r="A233" s="1">
        <f ca="1">IFERROR(__xludf.DUMMYFUNCTION("""COMPUTED_VALUE"""),1)</f>
        <v>1</v>
      </c>
      <c r="B233" s="1">
        <f ca="1">IFERROR(__xludf.DUMMYFUNCTION("""COMPUTED_VALUE"""),4)</f>
        <v>4</v>
      </c>
    </row>
    <row r="234" spans="1:2" ht="13" hidden="1">
      <c r="A234" s="1">
        <f ca="1">IFERROR(__xludf.DUMMYFUNCTION("""COMPUTED_VALUE"""),2)</f>
        <v>2</v>
      </c>
      <c r="B234" s="1">
        <f ca="1">IFERROR(__xludf.DUMMYFUNCTION("""COMPUTED_VALUE"""),4)</f>
        <v>4</v>
      </c>
    </row>
    <row r="235" spans="1:2" ht="13" hidden="1">
      <c r="A235" s="1">
        <f ca="1">IFERROR(__xludf.DUMMYFUNCTION("""COMPUTED_VALUE"""),3)</f>
        <v>3</v>
      </c>
      <c r="B235" s="1">
        <f ca="1">IFERROR(__xludf.DUMMYFUNCTION("""COMPUTED_VALUE"""),3)</f>
        <v>3</v>
      </c>
    </row>
    <row r="236" spans="1:2" ht="13" hidden="1">
      <c r="A236" s="1">
        <f ca="1">IFERROR(__xludf.DUMMYFUNCTION("""COMPUTED_VALUE"""),4)</f>
        <v>4</v>
      </c>
      <c r="B236" s="1">
        <f ca="1">IFERROR(__xludf.DUMMYFUNCTION("""COMPUTED_VALUE"""),3)</f>
        <v>3</v>
      </c>
    </row>
    <row r="237" spans="1:2" ht="13" hidden="1">
      <c r="A237" s="1">
        <f ca="1">IFERROR(__xludf.DUMMYFUNCTION("""COMPUTED_VALUE"""),3)</f>
        <v>3</v>
      </c>
      <c r="B237" s="1">
        <f ca="1">IFERROR(__xludf.DUMMYFUNCTION("""COMPUTED_VALUE"""),4)</f>
        <v>4</v>
      </c>
    </row>
    <row r="238" spans="1:2" ht="13" hidden="1">
      <c r="A238" s="1" t="str">
        <f ca="1">IFERROR(__xludf.DUMMYFUNCTION("""COMPUTED_VALUE"""),"")</f>
        <v/>
      </c>
      <c r="B238" s="1">
        <f ca="1">IFERROR(__xludf.DUMMYFUNCTION("""COMPUTED_VALUE"""),4)</f>
        <v>4</v>
      </c>
    </row>
    <row r="239" spans="1:2" ht="13" hidden="1">
      <c r="A239" s="1">
        <f ca="1">IFERROR(__xludf.DUMMYFUNCTION("""COMPUTED_VALUE"""),2)</f>
        <v>2</v>
      </c>
      <c r="B239" s="1">
        <f ca="1">IFERROR(__xludf.DUMMYFUNCTION("""COMPUTED_VALUE"""),3)</f>
        <v>3</v>
      </c>
    </row>
    <row r="240" spans="1:2" ht="13" hidden="1">
      <c r="A240" s="1">
        <f ca="1">IFERROR(__xludf.DUMMYFUNCTION("""COMPUTED_VALUE"""),4)</f>
        <v>4</v>
      </c>
      <c r="B240" s="1">
        <f ca="1">IFERROR(__xludf.DUMMYFUNCTION("""COMPUTED_VALUE"""),3)</f>
        <v>3</v>
      </c>
    </row>
    <row r="241" spans="1:2" ht="13" hidden="1">
      <c r="A241" s="1">
        <f ca="1">IFERROR(__xludf.DUMMYFUNCTION("""COMPUTED_VALUE"""),2)</f>
        <v>2</v>
      </c>
      <c r="B241" s="1">
        <f ca="1">IFERROR(__xludf.DUMMYFUNCTION("""COMPUTED_VALUE"""),2)</f>
        <v>2</v>
      </c>
    </row>
    <row r="242" spans="1:2" ht="13" hidden="1">
      <c r="A242" s="1">
        <f ca="1">IFERROR(__xludf.DUMMYFUNCTION("""COMPUTED_VALUE"""),3)</f>
        <v>3</v>
      </c>
      <c r="B242" s="1">
        <f ca="1">IFERROR(__xludf.DUMMYFUNCTION("""COMPUTED_VALUE"""),3)</f>
        <v>3</v>
      </c>
    </row>
    <row r="243" spans="1:2" ht="13" hidden="1">
      <c r="A243" s="1">
        <f ca="1">IFERROR(__xludf.DUMMYFUNCTION("""COMPUTED_VALUE"""),3)</f>
        <v>3</v>
      </c>
      <c r="B243" s="1">
        <f ca="1">IFERROR(__xludf.DUMMYFUNCTION("""COMPUTED_VALUE"""),3)</f>
        <v>3</v>
      </c>
    </row>
    <row r="244" spans="1:2" ht="13" hidden="1">
      <c r="A244" s="1">
        <f ca="1">IFERROR(__xludf.DUMMYFUNCTION("""COMPUTED_VALUE"""),4)</f>
        <v>4</v>
      </c>
      <c r="B244" s="1">
        <f ca="1">IFERROR(__xludf.DUMMYFUNCTION("""COMPUTED_VALUE"""),4)</f>
        <v>4</v>
      </c>
    </row>
    <row r="245" spans="1:2" ht="13" hidden="1">
      <c r="A245" s="1">
        <f ca="1">IFERROR(__xludf.DUMMYFUNCTION("""COMPUTED_VALUE"""),4)</f>
        <v>4</v>
      </c>
      <c r="B245" s="1">
        <f ca="1">IFERROR(__xludf.DUMMYFUNCTION("""COMPUTED_VALUE"""),3)</f>
        <v>3</v>
      </c>
    </row>
    <row r="246" spans="1:2" ht="13" hidden="1">
      <c r="A246" s="1">
        <f ca="1">IFERROR(__xludf.DUMMYFUNCTION("""COMPUTED_VALUE"""),4)</f>
        <v>4</v>
      </c>
      <c r="B246" s="1" t="str">
        <f ca="1">IFERROR(__xludf.DUMMYFUNCTION("""COMPUTED_VALUE"""),"")</f>
        <v/>
      </c>
    </row>
    <row r="247" spans="1:2" ht="13" hidden="1">
      <c r="A247" s="1">
        <f ca="1">IFERROR(__xludf.DUMMYFUNCTION("""COMPUTED_VALUE"""),4)</f>
        <v>4</v>
      </c>
      <c r="B247" s="1">
        <f ca="1">IFERROR(__xludf.DUMMYFUNCTION("""COMPUTED_VALUE"""),4)</f>
        <v>4</v>
      </c>
    </row>
    <row r="248" spans="1:2" ht="13" hidden="1">
      <c r="A248" s="1">
        <f ca="1">IFERROR(__xludf.DUMMYFUNCTION("""COMPUTED_VALUE"""),3)</f>
        <v>3</v>
      </c>
      <c r="B248" s="1">
        <f ca="1">IFERROR(__xludf.DUMMYFUNCTION("""COMPUTED_VALUE"""),4)</f>
        <v>4</v>
      </c>
    </row>
    <row r="249" spans="1:2" ht="13" hidden="1">
      <c r="A249" s="1">
        <f ca="1">IFERROR(__xludf.DUMMYFUNCTION("""COMPUTED_VALUE"""),1)</f>
        <v>1</v>
      </c>
      <c r="B249" s="1">
        <f ca="1">IFERROR(__xludf.DUMMYFUNCTION("""COMPUTED_VALUE"""),5)</f>
        <v>5</v>
      </c>
    </row>
    <row r="250" spans="1:2" ht="13" hidden="1">
      <c r="A250" s="1">
        <f ca="1">IFERROR(__xludf.DUMMYFUNCTION("""COMPUTED_VALUE"""),2)</f>
        <v>2</v>
      </c>
      <c r="B250" s="1">
        <f ca="1">IFERROR(__xludf.DUMMYFUNCTION("""COMPUTED_VALUE"""),4)</f>
        <v>4</v>
      </c>
    </row>
    <row r="251" spans="1:2" ht="13" hidden="1">
      <c r="A251" s="1">
        <f ca="1">IFERROR(__xludf.DUMMYFUNCTION("""COMPUTED_VALUE"""),4)</f>
        <v>4</v>
      </c>
      <c r="B251" s="1">
        <f ca="1">IFERROR(__xludf.DUMMYFUNCTION("""COMPUTED_VALUE"""),3)</f>
        <v>3</v>
      </c>
    </row>
    <row r="252" spans="1:2" ht="13" hidden="1">
      <c r="A252" s="1">
        <f ca="1">IFERROR(__xludf.DUMMYFUNCTION("""COMPUTED_VALUE"""),1)</f>
        <v>1</v>
      </c>
      <c r="B252" s="1">
        <f ca="1">IFERROR(__xludf.DUMMYFUNCTION("""COMPUTED_VALUE"""),3)</f>
        <v>3</v>
      </c>
    </row>
    <row r="253" spans="1:2" ht="13" hidden="1">
      <c r="A253" s="1">
        <f ca="1">IFERROR(__xludf.DUMMYFUNCTION("""COMPUTED_VALUE"""),4)</f>
        <v>4</v>
      </c>
      <c r="B253" s="1">
        <f ca="1">IFERROR(__xludf.DUMMYFUNCTION("""COMPUTED_VALUE"""),2)</f>
        <v>2</v>
      </c>
    </row>
    <row r="254" spans="1:2" ht="13" hidden="1">
      <c r="A254" s="1">
        <f ca="1">IFERROR(__xludf.DUMMYFUNCTION("""COMPUTED_VALUE"""),3)</f>
        <v>3</v>
      </c>
      <c r="B254" s="1">
        <f ca="1">IFERROR(__xludf.DUMMYFUNCTION("""COMPUTED_VALUE"""),4)</f>
        <v>4</v>
      </c>
    </row>
    <row r="255" spans="1:2" ht="13" hidden="1">
      <c r="A255" s="1">
        <f ca="1">IFERROR(__xludf.DUMMYFUNCTION("""COMPUTED_VALUE"""),3)</f>
        <v>3</v>
      </c>
      <c r="B255" s="1">
        <f ca="1">IFERROR(__xludf.DUMMYFUNCTION("""COMPUTED_VALUE"""),4)</f>
        <v>4</v>
      </c>
    </row>
    <row r="256" spans="1:2" ht="13" hidden="1">
      <c r="A256" s="1">
        <f ca="1">IFERROR(__xludf.DUMMYFUNCTION("""COMPUTED_VALUE"""),1)</f>
        <v>1</v>
      </c>
      <c r="B256" s="1">
        <f ca="1">IFERROR(__xludf.DUMMYFUNCTION("""COMPUTED_VALUE"""),4)</f>
        <v>4</v>
      </c>
    </row>
    <row r="257" spans="1:2" ht="13" hidden="1">
      <c r="A257" s="1">
        <f ca="1">IFERROR(__xludf.DUMMYFUNCTION("""COMPUTED_VALUE"""),2)</f>
        <v>2</v>
      </c>
      <c r="B257" s="1">
        <f ca="1">IFERROR(__xludf.DUMMYFUNCTION("""COMPUTED_VALUE"""),5)</f>
        <v>5</v>
      </c>
    </row>
    <row r="258" spans="1:2" ht="13" hidden="1">
      <c r="A258" s="1">
        <f ca="1">IFERROR(__xludf.DUMMYFUNCTION("""COMPUTED_VALUE"""),4)</f>
        <v>4</v>
      </c>
      <c r="B258" s="1">
        <f ca="1">IFERROR(__xludf.DUMMYFUNCTION("""COMPUTED_VALUE"""),2)</f>
        <v>2</v>
      </c>
    </row>
    <row r="259" spans="1:2" ht="13" hidden="1">
      <c r="A259" s="1">
        <f ca="1">IFERROR(__xludf.DUMMYFUNCTION("""COMPUTED_VALUE"""),2)</f>
        <v>2</v>
      </c>
      <c r="B259" s="1">
        <f ca="1">IFERROR(__xludf.DUMMYFUNCTION("""COMPUTED_VALUE"""),4)</f>
        <v>4</v>
      </c>
    </row>
    <row r="260" spans="1:2" ht="13" hidden="1">
      <c r="A260" s="1">
        <f ca="1">IFERROR(__xludf.DUMMYFUNCTION("""COMPUTED_VALUE"""),2)</f>
        <v>2</v>
      </c>
      <c r="B260" s="1">
        <f ca="1">IFERROR(__xludf.DUMMYFUNCTION("""COMPUTED_VALUE"""),3)</f>
        <v>3</v>
      </c>
    </row>
    <row r="261" spans="1:2" ht="13" hidden="1">
      <c r="A261" s="1">
        <f ca="1">IFERROR(__xludf.DUMMYFUNCTION("""COMPUTED_VALUE"""),3)</f>
        <v>3</v>
      </c>
      <c r="B261" s="1">
        <f ca="1">IFERROR(__xludf.DUMMYFUNCTION("""COMPUTED_VALUE"""),3)</f>
        <v>3</v>
      </c>
    </row>
    <row r="262" spans="1:2" ht="13" hidden="1">
      <c r="A262" s="1">
        <f ca="1">IFERROR(__xludf.DUMMYFUNCTION("""COMPUTED_VALUE"""),3)</f>
        <v>3</v>
      </c>
      <c r="B262" s="1">
        <f ca="1">IFERROR(__xludf.DUMMYFUNCTION("""COMPUTED_VALUE"""),2)</f>
        <v>2</v>
      </c>
    </row>
    <row r="263" spans="1:2" ht="13" hidden="1">
      <c r="A263" s="1">
        <f ca="1">IFERROR(__xludf.DUMMYFUNCTION("""COMPUTED_VALUE"""),4)</f>
        <v>4</v>
      </c>
      <c r="B263" s="1">
        <f ca="1">IFERROR(__xludf.DUMMYFUNCTION("""COMPUTED_VALUE"""),3)</f>
        <v>3</v>
      </c>
    </row>
    <row r="264" spans="1:2" ht="13" hidden="1">
      <c r="A264" s="1">
        <f ca="1">IFERROR(__xludf.DUMMYFUNCTION("""COMPUTED_VALUE"""),2)</f>
        <v>2</v>
      </c>
      <c r="B264" s="1">
        <f ca="1">IFERROR(__xludf.DUMMYFUNCTION("""COMPUTED_VALUE"""),3)</f>
        <v>3</v>
      </c>
    </row>
    <row r="265" spans="1:2" ht="13" hidden="1">
      <c r="A265" s="1">
        <f ca="1">IFERROR(__xludf.DUMMYFUNCTION("""COMPUTED_VALUE"""),4)</f>
        <v>4</v>
      </c>
      <c r="B265" s="1">
        <f ca="1">IFERROR(__xludf.DUMMYFUNCTION("""COMPUTED_VALUE"""),3)</f>
        <v>3</v>
      </c>
    </row>
    <row r="266" spans="1:2" ht="13" hidden="1">
      <c r="A266" s="1">
        <f ca="1">IFERROR(__xludf.DUMMYFUNCTION("""COMPUTED_VALUE"""),4)</f>
        <v>4</v>
      </c>
      <c r="B266" s="1" t="str">
        <f ca="1">IFERROR(__xludf.DUMMYFUNCTION("""COMPUTED_VALUE"""),"")</f>
        <v/>
      </c>
    </row>
    <row r="267" spans="1:2" ht="13" hidden="1">
      <c r="A267" s="1">
        <f ca="1">IFERROR(__xludf.DUMMYFUNCTION("""COMPUTED_VALUE"""),4)</f>
        <v>4</v>
      </c>
      <c r="B267" s="1">
        <f ca="1">IFERROR(__xludf.DUMMYFUNCTION("""COMPUTED_VALUE"""),4)</f>
        <v>4</v>
      </c>
    </row>
    <row r="268" spans="1:2" ht="13" hidden="1">
      <c r="A268" s="1">
        <f ca="1">IFERROR(__xludf.DUMMYFUNCTION("""COMPUTED_VALUE"""),2)</f>
        <v>2</v>
      </c>
      <c r="B268" s="1">
        <f ca="1">IFERROR(__xludf.DUMMYFUNCTION("""COMPUTED_VALUE"""),4)</f>
        <v>4</v>
      </c>
    </row>
    <row r="269" spans="1:2" ht="13" hidden="1">
      <c r="A269" s="1">
        <f ca="1">IFERROR(__xludf.DUMMYFUNCTION("""COMPUTED_VALUE"""),2)</f>
        <v>2</v>
      </c>
      <c r="B269" s="1">
        <f ca="1">IFERROR(__xludf.DUMMYFUNCTION("""COMPUTED_VALUE"""),3)</f>
        <v>3</v>
      </c>
    </row>
    <row r="270" spans="1:2" ht="13" hidden="1">
      <c r="A270" s="1">
        <f ca="1">IFERROR(__xludf.DUMMYFUNCTION("""COMPUTED_VALUE"""),3)</f>
        <v>3</v>
      </c>
      <c r="B270" s="1">
        <f ca="1">IFERROR(__xludf.DUMMYFUNCTION("""COMPUTED_VALUE"""),3)</f>
        <v>3</v>
      </c>
    </row>
    <row r="271" spans="1:2" ht="13" hidden="1">
      <c r="A271" s="1">
        <f ca="1">IFERROR(__xludf.DUMMYFUNCTION("""COMPUTED_VALUE"""),1)</f>
        <v>1</v>
      </c>
      <c r="B271" s="1">
        <f ca="1">IFERROR(__xludf.DUMMYFUNCTION("""COMPUTED_VALUE"""),2)</f>
        <v>2</v>
      </c>
    </row>
    <row r="272" spans="1:2" ht="13" hidden="1">
      <c r="A272" s="1">
        <f ca="1">IFERROR(__xludf.DUMMYFUNCTION("""COMPUTED_VALUE"""),2)</f>
        <v>2</v>
      </c>
      <c r="B272" s="1">
        <f ca="1">IFERROR(__xludf.DUMMYFUNCTION("""COMPUTED_VALUE"""),3)</f>
        <v>3</v>
      </c>
    </row>
    <row r="273" spans="1:2" ht="13" hidden="1">
      <c r="A273" s="1">
        <f ca="1">IFERROR(__xludf.DUMMYFUNCTION("""COMPUTED_VALUE"""),3)</f>
        <v>3</v>
      </c>
      <c r="B273" s="1">
        <f ca="1">IFERROR(__xludf.DUMMYFUNCTION("""COMPUTED_VALUE"""),2)</f>
        <v>2</v>
      </c>
    </row>
    <row r="274" spans="1:2" ht="13" hidden="1">
      <c r="A274" s="1">
        <f ca="1">IFERROR(__xludf.DUMMYFUNCTION("""COMPUTED_VALUE"""),2)</f>
        <v>2</v>
      </c>
      <c r="B274" s="1">
        <f ca="1">IFERROR(__xludf.DUMMYFUNCTION("""COMPUTED_VALUE"""),2)</f>
        <v>2</v>
      </c>
    </row>
    <row r="275" spans="1:2" ht="13" hidden="1">
      <c r="A275" s="1">
        <f ca="1">IFERROR(__xludf.DUMMYFUNCTION("""COMPUTED_VALUE"""),4)</f>
        <v>4</v>
      </c>
      <c r="B275" s="1">
        <f ca="1">IFERROR(__xludf.DUMMYFUNCTION("""COMPUTED_VALUE"""),3)</f>
        <v>3</v>
      </c>
    </row>
    <row r="276" spans="1:2" ht="13" hidden="1">
      <c r="A276" s="1">
        <f ca="1">IFERROR(__xludf.DUMMYFUNCTION("""COMPUTED_VALUE"""),3)</f>
        <v>3</v>
      </c>
      <c r="B276" s="1">
        <f ca="1">IFERROR(__xludf.DUMMYFUNCTION("""COMPUTED_VALUE"""),5)</f>
        <v>5</v>
      </c>
    </row>
    <row r="277" spans="1:2" ht="13" hidden="1">
      <c r="A277" s="1">
        <f ca="1">IFERROR(__xludf.DUMMYFUNCTION("""COMPUTED_VALUE"""),2)</f>
        <v>2</v>
      </c>
      <c r="B277" s="1">
        <f ca="1">IFERROR(__xludf.DUMMYFUNCTION("""COMPUTED_VALUE"""),3)</f>
        <v>3</v>
      </c>
    </row>
    <row r="278" spans="1:2" ht="13" hidden="1">
      <c r="A278" s="1">
        <f ca="1">IFERROR(__xludf.DUMMYFUNCTION("""COMPUTED_VALUE"""),4)</f>
        <v>4</v>
      </c>
      <c r="B278" s="1">
        <f ca="1">IFERROR(__xludf.DUMMYFUNCTION("""COMPUTED_VALUE"""),1)</f>
        <v>1</v>
      </c>
    </row>
    <row r="279" spans="1:2" ht="13" hidden="1">
      <c r="A279" s="1">
        <f ca="1">IFERROR(__xludf.DUMMYFUNCTION("""COMPUTED_VALUE"""),2)</f>
        <v>2</v>
      </c>
      <c r="B279" s="1">
        <f ca="1">IFERROR(__xludf.DUMMYFUNCTION("""COMPUTED_VALUE"""),4)</f>
        <v>4</v>
      </c>
    </row>
    <row r="280" spans="1:2" ht="13" hidden="1">
      <c r="A280" s="1">
        <f ca="1">IFERROR(__xludf.DUMMYFUNCTION("""COMPUTED_VALUE"""),2)</f>
        <v>2</v>
      </c>
      <c r="B280" s="1">
        <f ca="1">IFERROR(__xludf.DUMMYFUNCTION("""COMPUTED_VALUE"""),3)</f>
        <v>3</v>
      </c>
    </row>
    <row r="281" spans="1:2" ht="13" hidden="1">
      <c r="A281" s="1">
        <f ca="1">IFERROR(__xludf.DUMMYFUNCTION("""COMPUTED_VALUE"""),2)</f>
        <v>2</v>
      </c>
      <c r="B281" s="1">
        <f ca="1">IFERROR(__xludf.DUMMYFUNCTION("""COMPUTED_VALUE"""),4)</f>
        <v>4</v>
      </c>
    </row>
    <row r="282" spans="1:2" ht="13" hidden="1">
      <c r="A282" s="1">
        <f ca="1">IFERROR(__xludf.DUMMYFUNCTION("""COMPUTED_VALUE"""),4)</f>
        <v>4</v>
      </c>
      <c r="B282" s="1">
        <f ca="1">IFERROR(__xludf.DUMMYFUNCTION("""COMPUTED_VALUE"""),1)</f>
        <v>1</v>
      </c>
    </row>
    <row r="283" spans="1:2" ht="13" hidden="1">
      <c r="A283" s="1">
        <f ca="1">IFERROR(__xludf.DUMMYFUNCTION("""COMPUTED_VALUE"""),3)</f>
        <v>3</v>
      </c>
      <c r="B283" s="1">
        <f ca="1">IFERROR(__xludf.DUMMYFUNCTION("""COMPUTED_VALUE"""),3)</f>
        <v>3</v>
      </c>
    </row>
    <row r="284" spans="1:2" ht="13" hidden="1">
      <c r="A284" s="1">
        <f ca="1">IFERROR(__xludf.DUMMYFUNCTION("""COMPUTED_VALUE"""),3)</f>
        <v>3</v>
      </c>
      <c r="B284" s="1">
        <f ca="1">IFERROR(__xludf.DUMMYFUNCTION("""COMPUTED_VALUE"""),3)</f>
        <v>3</v>
      </c>
    </row>
    <row r="285" spans="1:2" ht="13" hidden="1">
      <c r="A285" s="1">
        <f ca="1">IFERROR(__xludf.DUMMYFUNCTION("""COMPUTED_VALUE"""),2)</f>
        <v>2</v>
      </c>
      <c r="B285" s="1">
        <f ca="1">IFERROR(__xludf.DUMMYFUNCTION("""COMPUTED_VALUE"""),4)</f>
        <v>4</v>
      </c>
    </row>
    <row r="286" spans="1:2" ht="13" hidden="1">
      <c r="A286" s="1">
        <f ca="1">IFERROR(__xludf.DUMMYFUNCTION("""COMPUTED_VALUE"""),2)</f>
        <v>2</v>
      </c>
      <c r="B286" s="1">
        <f ca="1">IFERROR(__xludf.DUMMYFUNCTION("""COMPUTED_VALUE"""),3)</f>
        <v>3</v>
      </c>
    </row>
    <row r="287" spans="1:2" ht="13" hidden="1">
      <c r="A287" s="1">
        <f ca="1">IFERROR(__xludf.DUMMYFUNCTION("""COMPUTED_VALUE"""),4)</f>
        <v>4</v>
      </c>
      <c r="B287" s="1">
        <f ca="1">IFERROR(__xludf.DUMMYFUNCTION("""COMPUTED_VALUE"""),3)</f>
        <v>3</v>
      </c>
    </row>
    <row r="288" spans="1:2" ht="13" hidden="1">
      <c r="A288" s="1">
        <f ca="1">IFERROR(__xludf.DUMMYFUNCTION("""COMPUTED_VALUE"""),2)</f>
        <v>2</v>
      </c>
      <c r="B288" s="1">
        <f ca="1">IFERROR(__xludf.DUMMYFUNCTION("""COMPUTED_VALUE"""),2)</f>
        <v>2</v>
      </c>
    </row>
    <row r="289" spans="1:2" ht="13" hidden="1">
      <c r="A289" s="1">
        <f ca="1">IFERROR(__xludf.DUMMYFUNCTION("""COMPUTED_VALUE"""),3)</f>
        <v>3</v>
      </c>
      <c r="B289" s="1">
        <f ca="1">IFERROR(__xludf.DUMMYFUNCTION("""COMPUTED_VALUE"""),5)</f>
        <v>5</v>
      </c>
    </row>
    <row r="290" spans="1:2" ht="13" hidden="1">
      <c r="A290" s="1">
        <f ca="1">IFERROR(__xludf.DUMMYFUNCTION("""COMPUTED_VALUE"""),1)</f>
        <v>1</v>
      </c>
      <c r="B290" s="1">
        <f ca="1">IFERROR(__xludf.DUMMYFUNCTION("""COMPUTED_VALUE"""),4)</f>
        <v>4</v>
      </c>
    </row>
    <row r="291" spans="1:2" ht="13" hidden="1">
      <c r="A291" s="1">
        <f ca="1">IFERROR(__xludf.DUMMYFUNCTION("""COMPUTED_VALUE"""),4)</f>
        <v>4</v>
      </c>
      <c r="B291" s="1">
        <f ca="1">IFERROR(__xludf.DUMMYFUNCTION("""COMPUTED_VALUE"""),1)</f>
        <v>1</v>
      </c>
    </row>
    <row r="292" spans="1:2" ht="13" hidden="1">
      <c r="A292" s="1">
        <f ca="1">IFERROR(__xludf.DUMMYFUNCTION("""COMPUTED_VALUE"""),4)</f>
        <v>4</v>
      </c>
      <c r="B292" s="1">
        <f ca="1">IFERROR(__xludf.DUMMYFUNCTION("""COMPUTED_VALUE"""),3)</f>
        <v>3</v>
      </c>
    </row>
    <row r="293" spans="1:2" ht="13" hidden="1">
      <c r="A293" s="1">
        <f ca="1">IFERROR(__xludf.DUMMYFUNCTION("""COMPUTED_VALUE"""),3)</f>
        <v>3</v>
      </c>
      <c r="B293" s="1">
        <f ca="1">IFERROR(__xludf.DUMMYFUNCTION("""COMPUTED_VALUE"""),2)</f>
        <v>2</v>
      </c>
    </row>
    <row r="294" spans="1:2" ht="13" hidden="1">
      <c r="A294" s="1">
        <f ca="1">IFERROR(__xludf.DUMMYFUNCTION("""COMPUTED_VALUE"""),1)</f>
        <v>1</v>
      </c>
      <c r="B294" s="1">
        <f ca="1">IFERROR(__xludf.DUMMYFUNCTION("""COMPUTED_VALUE"""),4)</f>
        <v>4</v>
      </c>
    </row>
    <row r="295" spans="1:2" ht="13" hidden="1">
      <c r="A295" s="1">
        <f ca="1">IFERROR(__xludf.DUMMYFUNCTION("""COMPUTED_VALUE"""),1)</f>
        <v>1</v>
      </c>
      <c r="B295" s="1">
        <f ca="1">IFERROR(__xludf.DUMMYFUNCTION("""COMPUTED_VALUE"""),4)</f>
        <v>4</v>
      </c>
    </row>
    <row r="296" spans="1:2" ht="13" hidden="1">
      <c r="A296" s="1">
        <f ca="1">IFERROR(__xludf.DUMMYFUNCTION("""COMPUTED_VALUE"""),1)</f>
        <v>1</v>
      </c>
      <c r="B296" s="1">
        <f ca="1">IFERROR(__xludf.DUMMYFUNCTION("""COMPUTED_VALUE"""),4)</f>
        <v>4</v>
      </c>
    </row>
    <row r="297" spans="1:2" ht="13" hidden="1">
      <c r="A297" s="1">
        <f ca="1">IFERROR(__xludf.DUMMYFUNCTION("""COMPUTED_VALUE"""),3)</f>
        <v>3</v>
      </c>
      <c r="B297" s="1">
        <f ca="1">IFERROR(__xludf.DUMMYFUNCTION("""COMPUTED_VALUE"""),2)</f>
        <v>2</v>
      </c>
    </row>
    <row r="298" spans="1:2" ht="13" hidden="1">
      <c r="A298" s="1">
        <f ca="1">IFERROR(__xludf.DUMMYFUNCTION("""COMPUTED_VALUE"""),2)</f>
        <v>2</v>
      </c>
      <c r="B298" s="1">
        <f ca="1">IFERROR(__xludf.DUMMYFUNCTION("""COMPUTED_VALUE"""),4)</f>
        <v>4</v>
      </c>
    </row>
    <row r="299" spans="1:2" ht="13" hidden="1">
      <c r="A299" s="1">
        <f ca="1">IFERROR(__xludf.DUMMYFUNCTION("""COMPUTED_VALUE"""),4)</f>
        <v>4</v>
      </c>
      <c r="B299" s="1">
        <f ca="1">IFERROR(__xludf.DUMMYFUNCTION("""COMPUTED_VALUE"""),1)</f>
        <v>1</v>
      </c>
    </row>
    <row r="300" spans="1:2" ht="13" hidden="1">
      <c r="A300" s="1">
        <f ca="1">IFERROR(__xludf.DUMMYFUNCTION("""COMPUTED_VALUE"""),3)</f>
        <v>3</v>
      </c>
      <c r="B300" s="1">
        <f ca="1">IFERROR(__xludf.DUMMYFUNCTION("""COMPUTED_VALUE"""),3)</f>
        <v>3</v>
      </c>
    </row>
    <row r="301" spans="1:2" ht="13" hidden="1">
      <c r="A301" s="1">
        <f ca="1">IFERROR(__xludf.DUMMYFUNCTION("""COMPUTED_VALUE"""),4)</f>
        <v>4</v>
      </c>
      <c r="B301" s="1">
        <f ca="1">IFERROR(__xludf.DUMMYFUNCTION("""COMPUTED_VALUE"""),3)</f>
        <v>3</v>
      </c>
    </row>
    <row r="302" spans="1:2" ht="13" hidden="1">
      <c r="A302" s="1">
        <f ca="1">IFERROR(__xludf.DUMMYFUNCTION("""COMPUTED_VALUE"""),1)</f>
        <v>1</v>
      </c>
      <c r="B302" s="1">
        <f ca="1">IFERROR(__xludf.DUMMYFUNCTION("""COMPUTED_VALUE"""),3)</f>
        <v>3</v>
      </c>
    </row>
    <row r="303" spans="1:2" ht="13" hidden="1">
      <c r="A303" s="1">
        <f ca="1">IFERROR(__xludf.DUMMYFUNCTION("""COMPUTED_VALUE"""),4)</f>
        <v>4</v>
      </c>
      <c r="B303" s="1">
        <f ca="1">IFERROR(__xludf.DUMMYFUNCTION("""COMPUTED_VALUE"""),3)</f>
        <v>3</v>
      </c>
    </row>
    <row r="304" spans="1:2" ht="13" hidden="1">
      <c r="A304" s="1">
        <f ca="1">IFERROR(__xludf.DUMMYFUNCTION("""COMPUTED_VALUE"""),4)</f>
        <v>4</v>
      </c>
      <c r="B304" s="1">
        <f ca="1">IFERROR(__xludf.DUMMYFUNCTION("""COMPUTED_VALUE"""),4)</f>
        <v>4</v>
      </c>
    </row>
    <row r="305" spans="1:2" ht="13" hidden="1">
      <c r="A305" s="1">
        <f ca="1">IFERROR(__xludf.DUMMYFUNCTION("""COMPUTED_VALUE"""),2)</f>
        <v>2</v>
      </c>
      <c r="B305" s="1">
        <f ca="1">IFERROR(__xludf.DUMMYFUNCTION("""COMPUTED_VALUE"""),5)</f>
        <v>5</v>
      </c>
    </row>
    <row r="306" spans="1:2" ht="13" hidden="1">
      <c r="A306" s="1">
        <f ca="1">IFERROR(__xludf.DUMMYFUNCTION("""COMPUTED_VALUE"""),4)</f>
        <v>4</v>
      </c>
      <c r="B306" s="1">
        <f ca="1">IFERROR(__xludf.DUMMYFUNCTION("""COMPUTED_VALUE"""),4)</f>
        <v>4</v>
      </c>
    </row>
    <row r="307" spans="1:2" ht="13" hidden="1">
      <c r="A307" s="1" t="str">
        <f ca="1">IFERROR(__xludf.DUMMYFUNCTION("""COMPUTED_VALUE"""),"")</f>
        <v/>
      </c>
      <c r="B307" s="1">
        <f ca="1">IFERROR(__xludf.DUMMYFUNCTION("""COMPUTED_VALUE"""),4)</f>
        <v>4</v>
      </c>
    </row>
    <row r="308" spans="1:2" ht="13" hidden="1">
      <c r="A308" s="1" t="str">
        <f ca="1">IFERROR(__xludf.DUMMYFUNCTION("""COMPUTED_VALUE"""),"")</f>
        <v/>
      </c>
      <c r="B308" s="1">
        <f ca="1">IFERROR(__xludf.DUMMYFUNCTION("""COMPUTED_VALUE"""),2)</f>
        <v>2</v>
      </c>
    </row>
    <row r="309" spans="1:2" ht="13" hidden="1">
      <c r="A309" s="1">
        <f ca="1">IFERROR(__xludf.DUMMYFUNCTION("""COMPUTED_VALUE"""),1)</f>
        <v>1</v>
      </c>
      <c r="B309" s="1">
        <f ca="1">IFERROR(__xludf.DUMMYFUNCTION("""COMPUTED_VALUE"""),3)</f>
        <v>3</v>
      </c>
    </row>
    <row r="310" spans="1:2" ht="13" hidden="1">
      <c r="A310" s="1">
        <f ca="1">IFERROR(__xludf.DUMMYFUNCTION("""COMPUTED_VALUE"""),4)</f>
        <v>4</v>
      </c>
      <c r="B310" s="1">
        <f ca="1">IFERROR(__xludf.DUMMYFUNCTION("""COMPUTED_VALUE"""),2)</f>
        <v>2</v>
      </c>
    </row>
    <row r="311" spans="1:2" ht="13" hidden="1">
      <c r="A311" s="1">
        <f ca="1">IFERROR(__xludf.DUMMYFUNCTION("""COMPUTED_VALUE"""),4)</f>
        <v>4</v>
      </c>
      <c r="B311" s="1">
        <f ca="1">IFERROR(__xludf.DUMMYFUNCTION("""COMPUTED_VALUE"""),2)</f>
        <v>2</v>
      </c>
    </row>
    <row r="312" spans="1:2" ht="13" hidden="1">
      <c r="A312" s="1">
        <f ca="1">IFERROR(__xludf.DUMMYFUNCTION("""COMPUTED_VALUE"""),3)</f>
        <v>3</v>
      </c>
      <c r="B312" s="1">
        <f ca="1">IFERROR(__xludf.DUMMYFUNCTION("""COMPUTED_VALUE"""),3)</f>
        <v>3</v>
      </c>
    </row>
    <row r="313" spans="1:2" ht="13" hidden="1">
      <c r="A313" s="1" t="str">
        <f ca="1">IFERROR(__xludf.DUMMYFUNCTION("""COMPUTED_VALUE"""),"")</f>
        <v/>
      </c>
      <c r="B313" s="1">
        <f ca="1">IFERROR(__xludf.DUMMYFUNCTION("""COMPUTED_VALUE"""),1)</f>
        <v>1</v>
      </c>
    </row>
    <row r="314" spans="1:2" ht="13" hidden="1">
      <c r="A314" s="1">
        <f ca="1">IFERROR(__xludf.DUMMYFUNCTION("""COMPUTED_VALUE"""),2)</f>
        <v>2</v>
      </c>
      <c r="B314" s="1">
        <f ca="1">IFERROR(__xludf.DUMMYFUNCTION("""COMPUTED_VALUE"""),4)</f>
        <v>4</v>
      </c>
    </row>
    <row r="315" spans="1:2" ht="13" hidden="1">
      <c r="A315" s="1">
        <f ca="1">IFERROR(__xludf.DUMMYFUNCTION("""COMPUTED_VALUE"""),2)</f>
        <v>2</v>
      </c>
      <c r="B315" s="1">
        <f ca="1">IFERROR(__xludf.DUMMYFUNCTION("""COMPUTED_VALUE"""),4)</f>
        <v>4</v>
      </c>
    </row>
    <row r="316" spans="1:2" ht="13" hidden="1">
      <c r="A316" s="1">
        <f ca="1">IFERROR(__xludf.DUMMYFUNCTION("""COMPUTED_VALUE"""),3)</f>
        <v>3</v>
      </c>
      <c r="B316" s="1">
        <f ca="1">IFERROR(__xludf.DUMMYFUNCTION("""COMPUTED_VALUE"""),4)</f>
        <v>4</v>
      </c>
    </row>
    <row r="317" spans="1:2" ht="13" hidden="1">
      <c r="A317" s="1">
        <f ca="1">IFERROR(__xludf.DUMMYFUNCTION("""COMPUTED_VALUE"""),4)</f>
        <v>4</v>
      </c>
      <c r="B317" s="1">
        <f ca="1">IFERROR(__xludf.DUMMYFUNCTION("""COMPUTED_VALUE"""),3)</f>
        <v>3</v>
      </c>
    </row>
    <row r="318" spans="1:2" ht="13" hidden="1">
      <c r="A318" s="1">
        <f ca="1">IFERROR(__xludf.DUMMYFUNCTION("""COMPUTED_VALUE"""),2)</f>
        <v>2</v>
      </c>
      <c r="B318" s="1">
        <f ca="1">IFERROR(__xludf.DUMMYFUNCTION("""COMPUTED_VALUE"""),3)</f>
        <v>3</v>
      </c>
    </row>
    <row r="319" spans="1:2" ht="13" hidden="1">
      <c r="A319" s="1">
        <f ca="1">IFERROR(__xludf.DUMMYFUNCTION("""COMPUTED_VALUE"""),3)</f>
        <v>3</v>
      </c>
      <c r="B319" s="1">
        <f ca="1">IFERROR(__xludf.DUMMYFUNCTION("""COMPUTED_VALUE"""),3)</f>
        <v>3</v>
      </c>
    </row>
    <row r="320" spans="1:2" ht="13" hidden="1">
      <c r="A320" s="1">
        <f ca="1">IFERROR(__xludf.DUMMYFUNCTION("""COMPUTED_VALUE"""),3)</f>
        <v>3</v>
      </c>
      <c r="B320" s="1">
        <f ca="1">IFERROR(__xludf.DUMMYFUNCTION("""COMPUTED_VALUE"""),2)</f>
        <v>2</v>
      </c>
    </row>
    <row r="321" spans="1:11" ht="13" hidden="1">
      <c r="A321" s="1">
        <f ca="1">IFERROR(__xludf.DUMMYFUNCTION("""COMPUTED_VALUE"""),1)</f>
        <v>1</v>
      </c>
      <c r="B321" s="1">
        <f ca="1">IFERROR(__xludf.DUMMYFUNCTION("""COMPUTED_VALUE"""),4)</f>
        <v>4</v>
      </c>
    </row>
    <row r="322" spans="1:11" ht="13" hidden="1">
      <c r="A322" s="1">
        <f ca="1">IFERROR(__xludf.DUMMYFUNCTION("""COMPUTED_VALUE"""),2)</f>
        <v>2</v>
      </c>
      <c r="B322" s="1">
        <f ca="1">IFERROR(__xludf.DUMMYFUNCTION("""COMPUTED_VALUE"""),3)</f>
        <v>3</v>
      </c>
    </row>
    <row r="323" spans="1:11" ht="13" hidden="1">
      <c r="A323" s="1" t="str">
        <f ca="1">IFERROR(__xludf.DUMMYFUNCTION("""COMPUTED_VALUE"""),"")</f>
        <v/>
      </c>
      <c r="B323" s="1">
        <f ca="1">IFERROR(__xludf.DUMMYFUNCTION("""COMPUTED_VALUE"""),4)</f>
        <v>4</v>
      </c>
    </row>
    <row r="324" spans="1:11" ht="13" hidden="1">
      <c r="A324" s="1">
        <f ca="1">IFERROR(__xludf.DUMMYFUNCTION("""COMPUTED_VALUE"""),2)</f>
        <v>2</v>
      </c>
      <c r="B324" s="1">
        <f ca="1">IFERROR(__xludf.DUMMYFUNCTION("""COMPUTED_VALUE"""),5)</f>
        <v>5</v>
      </c>
    </row>
    <row r="325" spans="1:11" ht="13" hidden="1">
      <c r="A325" s="1" t="str">
        <f ca="1">IFERROR(__xludf.DUMMYFUNCTION("""COMPUTED_VALUE"""),"")</f>
        <v/>
      </c>
      <c r="B325" s="1">
        <f ca="1">IFERROR(__xludf.DUMMYFUNCTION("""COMPUTED_VALUE"""),2)</f>
        <v>2</v>
      </c>
    </row>
    <row r="326" spans="1:11" ht="13" hidden="1">
      <c r="A326" s="1">
        <f ca="1">IFERROR(__xludf.DUMMYFUNCTION("""COMPUTED_VALUE"""),1)</f>
        <v>1</v>
      </c>
      <c r="B326" s="1">
        <f ca="1">IFERROR(__xludf.DUMMYFUNCTION("""COMPUTED_VALUE"""),3)</f>
        <v>3</v>
      </c>
    </row>
    <row r="327" spans="1:11" ht="13">
      <c r="A327" s="1">
        <f ca="1">IFERROR(__xludf.DUMMYFUNCTION("""COMPUTED_VALUE"""),4)</f>
        <v>4</v>
      </c>
      <c r="B327" s="1">
        <f ca="1">IFERROR(__xludf.DUMMYFUNCTION("""COMPUTED_VALUE"""),3)</f>
        <v>3</v>
      </c>
    </row>
    <row r="328" spans="1:11" ht="13">
      <c r="A328" s="1">
        <f t="shared" ref="A328:B328" ca="1" si="0">COUNT(A4:A327)</f>
        <v>300</v>
      </c>
      <c r="B328" s="1">
        <f t="shared" ca="1" si="0"/>
        <v>321</v>
      </c>
    </row>
    <row r="330" spans="1:11" ht="13">
      <c r="A330" s="14"/>
      <c r="B330" s="15" t="s">
        <v>57</v>
      </c>
      <c r="C330" s="15" t="s">
        <v>136</v>
      </c>
      <c r="D330" s="15" t="s">
        <v>59</v>
      </c>
      <c r="E330" s="15" t="s">
        <v>243</v>
      </c>
      <c r="J330" s="14"/>
      <c r="K330" s="14"/>
    </row>
    <row r="331" spans="1:11" ht="15">
      <c r="A331" s="7" t="s">
        <v>108</v>
      </c>
      <c r="B331" s="10">
        <f ca="1">COUNTIFS(A4:A327,"1",B4:B327,"1")</f>
        <v>1</v>
      </c>
      <c r="C331" s="10">
        <f ca="1">COUNTIFS(A4:A327,"2",B4:B327,"1")</f>
        <v>2</v>
      </c>
      <c r="D331" s="10">
        <f ca="1">COUNTIFS(A4:A327,"3",B4:B327,"1")</f>
        <v>4</v>
      </c>
      <c r="E331" s="10">
        <f ca="1">COUNTIFS(A4:A327,"4",B4:B327,"1")</f>
        <v>6</v>
      </c>
      <c r="F331" s="1">
        <f t="shared" ref="F331:F335" ca="1" si="1">SUM(B331:E331)</f>
        <v>13</v>
      </c>
      <c r="K331" s="10"/>
    </row>
    <row r="332" spans="1:11" ht="15">
      <c r="A332" s="7" t="s">
        <v>112</v>
      </c>
      <c r="B332" s="10">
        <f ca="1">COUNTIFS(A4:A327,"1",B4:B327,"2")</f>
        <v>7</v>
      </c>
      <c r="C332" s="10">
        <f ca="1">COUNTIFS(A4:A327,"2",B4:B327,"2")</f>
        <v>11</v>
      </c>
      <c r="D332" s="10">
        <f ca="1">COUNTIFS(A4:A327,"3",B4:B327,"2")</f>
        <v>14</v>
      </c>
      <c r="E332" s="10">
        <f ca="1">COUNTIFS(A4:A327,"4",B4:B327,"2")</f>
        <v>13</v>
      </c>
      <c r="F332" s="1">
        <f t="shared" ca="1" si="1"/>
        <v>45</v>
      </c>
      <c r="K332" s="10"/>
    </row>
    <row r="333" spans="1:11" ht="15">
      <c r="A333" s="7" t="s">
        <v>131</v>
      </c>
      <c r="B333" s="10">
        <f ca="1">COUNTIFS(A4:A327,"1",B4:B327,"3")</f>
        <v>14</v>
      </c>
      <c r="C333" s="10">
        <f ca="1">COUNTIFS(A4:A327,"2",B4:B327,"3")</f>
        <v>43</v>
      </c>
      <c r="D333" s="10">
        <f ca="1">COUNTIFS(A4:A327,"3",B4:B327,"3")</f>
        <v>27</v>
      </c>
      <c r="E333" s="10">
        <f ca="1">COUNTIFS(A4:A327,"4",B4:B327,"3")</f>
        <v>30</v>
      </c>
      <c r="F333" s="1">
        <f t="shared" ca="1" si="1"/>
        <v>114</v>
      </c>
      <c r="K333" s="10"/>
    </row>
    <row r="334" spans="1:11" ht="15">
      <c r="A334" s="7" t="s">
        <v>65</v>
      </c>
      <c r="B334" s="10">
        <f ca="1">COUNTIFS(A4:A327,"1",B4:B327,"4")</f>
        <v>27</v>
      </c>
      <c r="C334" s="10">
        <f ca="1">COUNTIFS(A4:A327,"2",B4:B327,"4")</f>
        <v>30</v>
      </c>
      <c r="D334" s="10">
        <f ca="1">COUNTIFS(A4:A327,"3",B4:B327,"4")</f>
        <v>19</v>
      </c>
      <c r="E334" s="10">
        <f ca="1">COUNTIFS(A4:A327,"4",B4:B327,"4")</f>
        <v>22</v>
      </c>
      <c r="F334" s="1">
        <f t="shared" ca="1" si="1"/>
        <v>98</v>
      </c>
      <c r="K334" s="10"/>
    </row>
    <row r="335" spans="1:11" ht="15">
      <c r="A335" s="7" t="s">
        <v>64</v>
      </c>
      <c r="B335" s="10">
        <f ca="1">COUNTIFS(A4:A327,"1",B4:B327,"5")</f>
        <v>7</v>
      </c>
      <c r="C335" s="10">
        <f ca="1">COUNTIFS(A4:A327,"2",B4:B327,"5")</f>
        <v>8</v>
      </c>
      <c r="D335" s="10">
        <f ca="1">COUNTIFS(A4:A327,"3",B4:B327,"5")</f>
        <v>10</v>
      </c>
      <c r="E335" s="10">
        <f ca="1">COUNTIFS(A4:A327,"4",B4:B327,"5")</f>
        <v>2</v>
      </c>
      <c r="F335" s="1">
        <f t="shared" ca="1" si="1"/>
        <v>27</v>
      </c>
      <c r="K335" s="10"/>
    </row>
    <row r="336" spans="1:11" ht="13">
      <c r="F336" s="1">
        <f ca="1">SUM(F331:F335)</f>
        <v>297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FF00"/>
    <outlinePr summaryBelow="0" summaryRight="0"/>
  </sheetPr>
  <dimension ref="A1:K336"/>
  <sheetViews>
    <sheetView workbookViewId="0"/>
  </sheetViews>
  <sheetFormatPr baseColWidth="10" defaultColWidth="14.5" defaultRowHeight="15.75" customHeight="1"/>
  <sheetData>
    <row r="1" spans="1:2" ht="14">
      <c r="A1" s="9" t="s">
        <v>339</v>
      </c>
    </row>
    <row r="2" spans="1:2" ht="15">
      <c r="A2" s="10"/>
    </row>
    <row r="3" spans="1:2" ht="13">
      <c r="A3" s="7" t="s">
        <v>197</v>
      </c>
    </row>
    <row r="4" spans="1:2" ht="15">
      <c r="A4" s="10">
        <f ca="1">IFERROR(__xludf.DUMMYFUNCTION("query('Converted Data'!BG4:BG327,""select*"")"),3)</f>
        <v>3</v>
      </c>
      <c r="B4" s="10">
        <f ca="1">IFERROR(__xludf.DUMMYFUNCTION("query('Converted Data'!BQ4:BQ327,""select*"")"),1)</f>
        <v>1</v>
      </c>
    </row>
    <row r="5" spans="1:2" ht="13">
      <c r="A5" s="1">
        <f ca="1">IFERROR(__xludf.DUMMYFUNCTION("""COMPUTED_VALUE"""),1)</f>
        <v>1</v>
      </c>
      <c r="B5" s="1">
        <f ca="1">IFERROR(__xludf.DUMMYFUNCTION("""COMPUTED_VALUE"""),5)</f>
        <v>5</v>
      </c>
    </row>
    <row r="6" spans="1:2" ht="13">
      <c r="A6" s="1" t="str">
        <f ca="1">IFERROR(__xludf.DUMMYFUNCTION("""COMPUTED_VALUE"""),"")</f>
        <v/>
      </c>
      <c r="B6" s="1">
        <f ca="1">IFERROR(__xludf.DUMMYFUNCTION("""COMPUTED_VALUE"""),2)</f>
        <v>2</v>
      </c>
    </row>
    <row r="7" spans="1:2" ht="13">
      <c r="A7" s="1">
        <f ca="1">IFERROR(__xludf.DUMMYFUNCTION("""COMPUTED_VALUE"""),3)</f>
        <v>3</v>
      </c>
      <c r="B7" s="1">
        <f ca="1">IFERROR(__xludf.DUMMYFUNCTION("""COMPUTED_VALUE"""),3)</f>
        <v>3</v>
      </c>
    </row>
    <row r="8" spans="1:2" ht="13">
      <c r="A8" s="1">
        <f ca="1">IFERROR(__xludf.DUMMYFUNCTION("""COMPUTED_VALUE"""),2)</f>
        <v>2</v>
      </c>
      <c r="B8" s="1">
        <f ca="1">IFERROR(__xludf.DUMMYFUNCTION("""COMPUTED_VALUE"""),2)</f>
        <v>2</v>
      </c>
    </row>
    <row r="9" spans="1:2" ht="13">
      <c r="A9" s="1">
        <f ca="1">IFERROR(__xludf.DUMMYFUNCTION("""COMPUTED_VALUE"""),3)</f>
        <v>3</v>
      </c>
      <c r="B9" s="1">
        <f ca="1">IFERROR(__xludf.DUMMYFUNCTION("""COMPUTED_VALUE"""),4)</f>
        <v>4</v>
      </c>
    </row>
    <row r="10" spans="1:2" ht="13" hidden="1">
      <c r="A10" s="1" t="str">
        <f ca="1">IFERROR(__xludf.DUMMYFUNCTION("""COMPUTED_VALUE"""),"")</f>
        <v/>
      </c>
      <c r="B10" s="1">
        <f ca="1">IFERROR(__xludf.DUMMYFUNCTION("""COMPUTED_VALUE"""),4)</f>
        <v>4</v>
      </c>
    </row>
    <row r="11" spans="1:2" ht="13" hidden="1">
      <c r="A11" s="1">
        <f ca="1">IFERROR(__xludf.DUMMYFUNCTION("""COMPUTED_VALUE"""),4)</f>
        <v>4</v>
      </c>
      <c r="B11" s="1">
        <f ca="1">IFERROR(__xludf.DUMMYFUNCTION("""COMPUTED_VALUE"""),2)</f>
        <v>2</v>
      </c>
    </row>
    <row r="12" spans="1:2" ht="13" hidden="1">
      <c r="A12" s="1">
        <f ca="1">IFERROR(__xludf.DUMMYFUNCTION("""COMPUTED_VALUE"""),4)</f>
        <v>4</v>
      </c>
      <c r="B12" s="1">
        <f ca="1">IFERROR(__xludf.DUMMYFUNCTION("""COMPUTED_VALUE"""),4)</f>
        <v>4</v>
      </c>
    </row>
    <row r="13" spans="1:2" ht="13" hidden="1">
      <c r="A13" s="1">
        <f ca="1">IFERROR(__xludf.DUMMYFUNCTION("""COMPUTED_VALUE"""),2)</f>
        <v>2</v>
      </c>
      <c r="B13" s="1">
        <f ca="1">IFERROR(__xludf.DUMMYFUNCTION("""COMPUTED_VALUE"""),1)</f>
        <v>1</v>
      </c>
    </row>
    <row r="14" spans="1:2" ht="13" hidden="1">
      <c r="A14" s="1" t="str">
        <f ca="1">IFERROR(__xludf.DUMMYFUNCTION("""COMPUTED_VALUE"""),"")</f>
        <v/>
      </c>
      <c r="B14" s="1">
        <f ca="1">IFERROR(__xludf.DUMMYFUNCTION("""COMPUTED_VALUE"""),4)</f>
        <v>4</v>
      </c>
    </row>
    <row r="15" spans="1:2" ht="13" hidden="1">
      <c r="A15" s="1">
        <f ca="1">IFERROR(__xludf.DUMMYFUNCTION("""COMPUTED_VALUE"""),2)</f>
        <v>2</v>
      </c>
      <c r="B15" s="1">
        <f ca="1">IFERROR(__xludf.DUMMYFUNCTION("""COMPUTED_VALUE"""),1)</f>
        <v>1</v>
      </c>
    </row>
    <row r="16" spans="1:2" ht="13" hidden="1">
      <c r="A16" s="1">
        <f ca="1">IFERROR(__xludf.DUMMYFUNCTION("""COMPUTED_VALUE"""),3)</f>
        <v>3</v>
      </c>
      <c r="B16" s="1">
        <f ca="1">IFERROR(__xludf.DUMMYFUNCTION("""COMPUTED_VALUE"""),1)</f>
        <v>1</v>
      </c>
    </row>
    <row r="17" spans="1:2" ht="13" hidden="1">
      <c r="A17" s="1">
        <f ca="1">IFERROR(__xludf.DUMMYFUNCTION("""COMPUTED_VALUE"""),3)</f>
        <v>3</v>
      </c>
      <c r="B17" s="1">
        <f ca="1">IFERROR(__xludf.DUMMYFUNCTION("""COMPUTED_VALUE"""),5)</f>
        <v>5</v>
      </c>
    </row>
    <row r="18" spans="1:2" ht="13" hidden="1">
      <c r="A18" s="1">
        <f ca="1">IFERROR(__xludf.DUMMYFUNCTION("""COMPUTED_VALUE"""),2)</f>
        <v>2</v>
      </c>
      <c r="B18" s="1">
        <f ca="1">IFERROR(__xludf.DUMMYFUNCTION("""COMPUTED_VALUE"""),4)</f>
        <v>4</v>
      </c>
    </row>
    <row r="19" spans="1:2" ht="13" hidden="1">
      <c r="A19" s="1">
        <f ca="1">IFERROR(__xludf.DUMMYFUNCTION("""COMPUTED_VALUE"""),2)</f>
        <v>2</v>
      </c>
      <c r="B19" s="1">
        <f ca="1">IFERROR(__xludf.DUMMYFUNCTION("""COMPUTED_VALUE"""),3)</f>
        <v>3</v>
      </c>
    </row>
    <row r="20" spans="1:2" ht="13" hidden="1">
      <c r="A20" s="1">
        <f ca="1">IFERROR(__xludf.DUMMYFUNCTION("""COMPUTED_VALUE"""),4)</f>
        <v>4</v>
      </c>
      <c r="B20" s="1">
        <f ca="1">IFERROR(__xludf.DUMMYFUNCTION("""COMPUTED_VALUE"""),2)</f>
        <v>2</v>
      </c>
    </row>
    <row r="21" spans="1:2" ht="13" hidden="1">
      <c r="A21" s="1">
        <f ca="1">IFERROR(__xludf.DUMMYFUNCTION("""COMPUTED_VALUE"""),2)</f>
        <v>2</v>
      </c>
      <c r="B21" s="1">
        <f ca="1">IFERROR(__xludf.DUMMYFUNCTION("""COMPUTED_VALUE"""),1)</f>
        <v>1</v>
      </c>
    </row>
    <row r="22" spans="1:2" ht="13" hidden="1">
      <c r="A22" s="1">
        <f ca="1">IFERROR(__xludf.DUMMYFUNCTION("""COMPUTED_VALUE"""),1)</f>
        <v>1</v>
      </c>
      <c r="B22" s="1">
        <f ca="1">IFERROR(__xludf.DUMMYFUNCTION("""COMPUTED_VALUE"""),3)</f>
        <v>3</v>
      </c>
    </row>
    <row r="23" spans="1:2" ht="13" hidden="1">
      <c r="A23" s="1">
        <f ca="1">IFERROR(__xludf.DUMMYFUNCTION("""COMPUTED_VALUE"""),2)</f>
        <v>2</v>
      </c>
      <c r="B23" s="1">
        <f ca="1">IFERROR(__xludf.DUMMYFUNCTION("""COMPUTED_VALUE"""),2)</f>
        <v>2</v>
      </c>
    </row>
    <row r="24" spans="1:2" ht="13" hidden="1">
      <c r="A24" s="1" t="str">
        <f ca="1">IFERROR(__xludf.DUMMYFUNCTION("""COMPUTED_VALUE"""),"")</f>
        <v/>
      </c>
      <c r="B24" s="1">
        <f ca="1">IFERROR(__xludf.DUMMYFUNCTION("""COMPUTED_VALUE"""),3)</f>
        <v>3</v>
      </c>
    </row>
    <row r="25" spans="1:2" ht="13" hidden="1">
      <c r="A25" s="1">
        <f ca="1">IFERROR(__xludf.DUMMYFUNCTION("""COMPUTED_VALUE"""),2)</f>
        <v>2</v>
      </c>
      <c r="B25" s="1">
        <f ca="1">IFERROR(__xludf.DUMMYFUNCTION("""COMPUTED_VALUE"""),3)</f>
        <v>3</v>
      </c>
    </row>
    <row r="26" spans="1:2" ht="13" hidden="1">
      <c r="A26" s="1">
        <f ca="1">IFERROR(__xludf.DUMMYFUNCTION("""COMPUTED_VALUE"""),1)</f>
        <v>1</v>
      </c>
      <c r="B26" s="1">
        <f ca="1">IFERROR(__xludf.DUMMYFUNCTION("""COMPUTED_VALUE"""),4)</f>
        <v>4</v>
      </c>
    </row>
    <row r="27" spans="1:2" ht="13" hidden="1">
      <c r="A27" s="1" t="str">
        <f ca="1">IFERROR(__xludf.DUMMYFUNCTION("""COMPUTED_VALUE"""),"")</f>
        <v/>
      </c>
      <c r="B27" s="1">
        <f ca="1">IFERROR(__xludf.DUMMYFUNCTION("""COMPUTED_VALUE"""),1)</f>
        <v>1</v>
      </c>
    </row>
    <row r="28" spans="1:2" ht="13" hidden="1">
      <c r="A28" s="1">
        <f ca="1">IFERROR(__xludf.DUMMYFUNCTION("""COMPUTED_VALUE"""),1)</f>
        <v>1</v>
      </c>
      <c r="B28" s="1">
        <f ca="1">IFERROR(__xludf.DUMMYFUNCTION("""COMPUTED_VALUE"""),1)</f>
        <v>1</v>
      </c>
    </row>
    <row r="29" spans="1:2" ht="13" hidden="1">
      <c r="A29" s="1">
        <f ca="1">IFERROR(__xludf.DUMMYFUNCTION("""COMPUTED_VALUE"""),3)</f>
        <v>3</v>
      </c>
      <c r="B29" s="1">
        <f ca="1">IFERROR(__xludf.DUMMYFUNCTION("""COMPUTED_VALUE"""),4)</f>
        <v>4</v>
      </c>
    </row>
    <row r="30" spans="1:2" ht="13" hidden="1">
      <c r="A30" s="1">
        <f ca="1">IFERROR(__xludf.DUMMYFUNCTION("""COMPUTED_VALUE"""),3)</f>
        <v>3</v>
      </c>
      <c r="B30" s="1">
        <f ca="1">IFERROR(__xludf.DUMMYFUNCTION("""COMPUTED_VALUE"""),3)</f>
        <v>3</v>
      </c>
    </row>
    <row r="31" spans="1:2" ht="13" hidden="1">
      <c r="A31" s="1">
        <f ca="1">IFERROR(__xludf.DUMMYFUNCTION("""COMPUTED_VALUE"""),1)</f>
        <v>1</v>
      </c>
      <c r="B31" s="1">
        <f ca="1">IFERROR(__xludf.DUMMYFUNCTION("""COMPUTED_VALUE"""),2)</f>
        <v>2</v>
      </c>
    </row>
    <row r="32" spans="1:2" ht="13" hidden="1">
      <c r="A32" s="1">
        <f ca="1">IFERROR(__xludf.DUMMYFUNCTION("""COMPUTED_VALUE"""),2)</f>
        <v>2</v>
      </c>
      <c r="B32" s="1">
        <f ca="1">IFERROR(__xludf.DUMMYFUNCTION("""COMPUTED_VALUE"""),4)</f>
        <v>4</v>
      </c>
    </row>
    <row r="33" spans="1:2" ht="13" hidden="1">
      <c r="A33" s="1">
        <f ca="1">IFERROR(__xludf.DUMMYFUNCTION("""COMPUTED_VALUE"""),1)</f>
        <v>1</v>
      </c>
      <c r="B33" s="1">
        <f ca="1">IFERROR(__xludf.DUMMYFUNCTION("""COMPUTED_VALUE"""),2)</f>
        <v>2</v>
      </c>
    </row>
    <row r="34" spans="1:2" ht="13" hidden="1">
      <c r="A34" s="1">
        <f ca="1">IFERROR(__xludf.DUMMYFUNCTION("""COMPUTED_VALUE"""),3)</f>
        <v>3</v>
      </c>
      <c r="B34" s="1">
        <f ca="1">IFERROR(__xludf.DUMMYFUNCTION("""COMPUTED_VALUE"""),2)</f>
        <v>2</v>
      </c>
    </row>
    <row r="35" spans="1:2" ht="13" hidden="1">
      <c r="A35" s="1">
        <f ca="1">IFERROR(__xludf.DUMMYFUNCTION("""COMPUTED_VALUE"""),4)</f>
        <v>4</v>
      </c>
      <c r="B35" s="1">
        <f ca="1">IFERROR(__xludf.DUMMYFUNCTION("""COMPUTED_VALUE"""),2)</f>
        <v>2</v>
      </c>
    </row>
    <row r="36" spans="1:2" ht="13" hidden="1">
      <c r="A36" s="1">
        <f ca="1">IFERROR(__xludf.DUMMYFUNCTION("""COMPUTED_VALUE"""),1)</f>
        <v>1</v>
      </c>
      <c r="B36" s="1">
        <f ca="1">IFERROR(__xludf.DUMMYFUNCTION("""COMPUTED_VALUE"""),2)</f>
        <v>2</v>
      </c>
    </row>
    <row r="37" spans="1:2" ht="13" hidden="1">
      <c r="A37" s="1">
        <f ca="1">IFERROR(__xludf.DUMMYFUNCTION("""COMPUTED_VALUE"""),2)</f>
        <v>2</v>
      </c>
      <c r="B37" s="1">
        <f ca="1">IFERROR(__xludf.DUMMYFUNCTION("""COMPUTED_VALUE"""),2)</f>
        <v>2</v>
      </c>
    </row>
    <row r="38" spans="1:2" ht="13" hidden="1">
      <c r="A38" s="1">
        <f ca="1">IFERROR(__xludf.DUMMYFUNCTION("""COMPUTED_VALUE"""),4)</f>
        <v>4</v>
      </c>
      <c r="B38" s="1">
        <f ca="1">IFERROR(__xludf.DUMMYFUNCTION("""COMPUTED_VALUE"""),2)</f>
        <v>2</v>
      </c>
    </row>
    <row r="39" spans="1:2" ht="13" hidden="1">
      <c r="A39" s="1">
        <f ca="1">IFERROR(__xludf.DUMMYFUNCTION("""COMPUTED_VALUE"""),3)</f>
        <v>3</v>
      </c>
      <c r="B39" s="1">
        <f ca="1">IFERROR(__xludf.DUMMYFUNCTION("""COMPUTED_VALUE"""),3)</f>
        <v>3</v>
      </c>
    </row>
    <row r="40" spans="1:2" ht="13" hidden="1">
      <c r="A40" s="1" t="str">
        <f ca="1">IFERROR(__xludf.DUMMYFUNCTION("""COMPUTED_VALUE"""),"")</f>
        <v/>
      </c>
      <c r="B40" s="1">
        <f ca="1">IFERROR(__xludf.DUMMYFUNCTION("""COMPUTED_VALUE"""),1)</f>
        <v>1</v>
      </c>
    </row>
    <row r="41" spans="1:2" ht="13" hidden="1">
      <c r="A41" s="1">
        <f ca="1">IFERROR(__xludf.DUMMYFUNCTION("""COMPUTED_VALUE"""),1)</f>
        <v>1</v>
      </c>
      <c r="B41" s="1">
        <f ca="1">IFERROR(__xludf.DUMMYFUNCTION("""COMPUTED_VALUE"""),4)</f>
        <v>4</v>
      </c>
    </row>
    <row r="42" spans="1:2" ht="13" hidden="1">
      <c r="A42" s="1">
        <f ca="1">IFERROR(__xludf.DUMMYFUNCTION("""COMPUTED_VALUE"""),2)</f>
        <v>2</v>
      </c>
      <c r="B42" s="1">
        <f ca="1">IFERROR(__xludf.DUMMYFUNCTION("""COMPUTED_VALUE"""),3)</f>
        <v>3</v>
      </c>
    </row>
    <row r="43" spans="1:2" ht="13" hidden="1">
      <c r="A43" s="1">
        <f ca="1">IFERROR(__xludf.DUMMYFUNCTION("""COMPUTED_VALUE"""),1)</f>
        <v>1</v>
      </c>
      <c r="B43" s="1">
        <f ca="1">IFERROR(__xludf.DUMMYFUNCTION("""COMPUTED_VALUE"""),1)</f>
        <v>1</v>
      </c>
    </row>
    <row r="44" spans="1:2" ht="13" hidden="1">
      <c r="A44" s="1">
        <f ca="1">IFERROR(__xludf.DUMMYFUNCTION("""COMPUTED_VALUE"""),4)</f>
        <v>4</v>
      </c>
      <c r="B44" s="1">
        <f ca="1">IFERROR(__xludf.DUMMYFUNCTION("""COMPUTED_VALUE"""),2)</f>
        <v>2</v>
      </c>
    </row>
    <row r="45" spans="1:2" ht="13" hidden="1">
      <c r="A45" s="1">
        <f ca="1">IFERROR(__xludf.DUMMYFUNCTION("""COMPUTED_VALUE"""),4)</f>
        <v>4</v>
      </c>
      <c r="B45" s="1">
        <f ca="1">IFERROR(__xludf.DUMMYFUNCTION("""COMPUTED_VALUE"""),3)</f>
        <v>3</v>
      </c>
    </row>
    <row r="46" spans="1:2" ht="13" hidden="1">
      <c r="A46" s="1">
        <f ca="1">IFERROR(__xludf.DUMMYFUNCTION("""COMPUTED_VALUE"""),2)</f>
        <v>2</v>
      </c>
      <c r="B46" s="1">
        <f ca="1">IFERROR(__xludf.DUMMYFUNCTION("""COMPUTED_VALUE"""),4)</f>
        <v>4</v>
      </c>
    </row>
    <row r="47" spans="1:2" ht="13" hidden="1">
      <c r="A47" s="1">
        <f ca="1">IFERROR(__xludf.DUMMYFUNCTION("""COMPUTED_VALUE"""),4)</f>
        <v>4</v>
      </c>
      <c r="B47" s="1">
        <f ca="1">IFERROR(__xludf.DUMMYFUNCTION("""COMPUTED_VALUE"""),4)</f>
        <v>4</v>
      </c>
    </row>
    <row r="48" spans="1:2" ht="13" hidden="1">
      <c r="A48" s="1">
        <f ca="1">IFERROR(__xludf.DUMMYFUNCTION("""COMPUTED_VALUE"""),2)</f>
        <v>2</v>
      </c>
      <c r="B48" s="1">
        <f ca="1">IFERROR(__xludf.DUMMYFUNCTION("""COMPUTED_VALUE"""),3)</f>
        <v>3</v>
      </c>
    </row>
    <row r="49" spans="1:2" ht="13" hidden="1">
      <c r="A49" s="1">
        <f ca="1">IFERROR(__xludf.DUMMYFUNCTION("""COMPUTED_VALUE"""),4)</f>
        <v>4</v>
      </c>
      <c r="B49" s="1">
        <f ca="1">IFERROR(__xludf.DUMMYFUNCTION("""COMPUTED_VALUE"""),2)</f>
        <v>2</v>
      </c>
    </row>
    <row r="50" spans="1:2" ht="13" hidden="1">
      <c r="A50" s="1">
        <f ca="1">IFERROR(__xludf.DUMMYFUNCTION("""COMPUTED_VALUE"""),2)</f>
        <v>2</v>
      </c>
      <c r="B50" s="1">
        <f ca="1">IFERROR(__xludf.DUMMYFUNCTION("""COMPUTED_VALUE"""),1)</f>
        <v>1</v>
      </c>
    </row>
    <row r="51" spans="1:2" ht="13" hidden="1">
      <c r="A51" s="1">
        <f ca="1">IFERROR(__xludf.DUMMYFUNCTION("""COMPUTED_VALUE"""),1)</f>
        <v>1</v>
      </c>
      <c r="B51" s="1">
        <f ca="1">IFERROR(__xludf.DUMMYFUNCTION("""COMPUTED_VALUE"""),3)</f>
        <v>3</v>
      </c>
    </row>
    <row r="52" spans="1:2" ht="13" hidden="1">
      <c r="A52" s="1">
        <f ca="1">IFERROR(__xludf.DUMMYFUNCTION("""COMPUTED_VALUE"""),3)</f>
        <v>3</v>
      </c>
      <c r="B52" s="1">
        <f ca="1">IFERROR(__xludf.DUMMYFUNCTION("""COMPUTED_VALUE"""),3)</f>
        <v>3</v>
      </c>
    </row>
    <row r="53" spans="1:2" ht="13" hidden="1">
      <c r="A53" s="1">
        <f ca="1">IFERROR(__xludf.DUMMYFUNCTION("""COMPUTED_VALUE"""),2)</f>
        <v>2</v>
      </c>
      <c r="B53" s="1">
        <f ca="1">IFERROR(__xludf.DUMMYFUNCTION("""COMPUTED_VALUE"""),2)</f>
        <v>2</v>
      </c>
    </row>
    <row r="54" spans="1:2" ht="13" hidden="1">
      <c r="A54" s="1">
        <f ca="1">IFERROR(__xludf.DUMMYFUNCTION("""COMPUTED_VALUE"""),3)</f>
        <v>3</v>
      </c>
      <c r="B54" s="1">
        <f ca="1">IFERROR(__xludf.DUMMYFUNCTION("""COMPUTED_VALUE"""),2)</f>
        <v>2</v>
      </c>
    </row>
    <row r="55" spans="1:2" ht="13" hidden="1">
      <c r="A55" s="1">
        <f ca="1">IFERROR(__xludf.DUMMYFUNCTION("""COMPUTED_VALUE"""),1)</f>
        <v>1</v>
      </c>
      <c r="B55" s="1">
        <f ca="1">IFERROR(__xludf.DUMMYFUNCTION("""COMPUTED_VALUE"""),1)</f>
        <v>1</v>
      </c>
    </row>
    <row r="56" spans="1:2" ht="13" hidden="1">
      <c r="A56" s="1">
        <f ca="1">IFERROR(__xludf.DUMMYFUNCTION("""COMPUTED_VALUE"""),3)</f>
        <v>3</v>
      </c>
      <c r="B56" s="1">
        <f ca="1">IFERROR(__xludf.DUMMYFUNCTION("""COMPUTED_VALUE"""),2)</f>
        <v>2</v>
      </c>
    </row>
    <row r="57" spans="1:2" ht="13" hidden="1">
      <c r="A57" s="1">
        <f ca="1">IFERROR(__xludf.DUMMYFUNCTION("""COMPUTED_VALUE"""),2)</f>
        <v>2</v>
      </c>
      <c r="B57" s="1">
        <f ca="1">IFERROR(__xludf.DUMMYFUNCTION("""COMPUTED_VALUE"""),1)</f>
        <v>1</v>
      </c>
    </row>
    <row r="58" spans="1:2" ht="13" hidden="1">
      <c r="A58" s="1">
        <f ca="1">IFERROR(__xludf.DUMMYFUNCTION("""COMPUTED_VALUE"""),3)</f>
        <v>3</v>
      </c>
      <c r="B58" s="1">
        <f ca="1">IFERROR(__xludf.DUMMYFUNCTION("""COMPUTED_VALUE"""),3)</f>
        <v>3</v>
      </c>
    </row>
    <row r="59" spans="1:2" ht="13" hidden="1">
      <c r="A59" s="1">
        <f ca="1">IFERROR(__xludf.DUMMYFUNCTION("""COMPUTED_VALUE"""),1)</f>
        <v>1</v>
      </c>
      <c r="B59" s="1">
        <f ca="1">IFERROR(__xludf.DUMMYFUNCTION("""COMPUTED_VALUE"""),2)</f>
        <v>2</v>
      </c>
    </row>
    <row r="60" spans="1:2" ht="13" hidden="1">
      <c r="A60" s="1">
        <f ca="1">IFERROR(__xludf.DUMMYFUNCTION("""COMPUTED_VALUE"""),1)</f>
        <v>1</v>
      </c>
      <c r="B60" s="1">
        <f ca="1">IFERROR(__xludf.DUMMYFUNCTION("""COMPUTED_VALUE"""),1)</f>
        <v>1</v>
      </c>
    </row>
    <row r="61" spans="1:2" ht="13" hidden="1">
      <c r="A61" s="1">
        <f ca="1">IFERROR(__xludf.DUMMYFUNCTION("""COMPUTED_VALUE"""),1)</f>
        <v>1</v>
      </c>
      <c r="B61" s="1">
        <f ca="1">IFERROR(__xludf.DUMMYFUNCTION("""COMPUTED_VALUE"""),2)</f>
        <v>2</v>
      </c>
    </row>
    <row r="62" spans="1:2" ht="13" hidden="1">
      <c r="A62" s="1">
        <f ca="1">IFERROR(__xludf.DUMMYFUNCTION("""COMPUTED_VALUE"""),4)</f>
        <v>4</v>
      </c>
      <c r="B62" s="1">
        <f ca="1">IFERROR(__xludf.DUMMYFUNCTION("""COMPUTED_VALUE"""),3)</f>
        <v>3</v>
      </c>
    </row>
    <row r="63" spans="1:2" ht="13" hidden="1">
      <c r="A63" s="1">
        <f ca="1">IFERROR(__xludf.DUMMYFUNCTION("""COMPUTED_VALUE"""),4)</f>
        <v>4</v>
      </c>
      <c r="B63" s="1">
        <f ca="1">IFERROR(__xludf.DUMMYFUNCTION("""COMPUTED_VALUE"""),4)</f>
        <v>4</v>
      </c>
    </row>
    <row r="64" spans="1:2" ht="13" hidden="1">
      <c r="A64" s="1" t="str">
        <f ca="1">IFERROR(__xludf.DUMMYFUNCTION("""COMPUTED_VALUE"""),"")</f>
        <v/>
      </c>
      <c r="B64" s="1">
        <f ca="1">IFERROR(__xludf.DUMMYFUNCTION("""COMPUTED_VALUE"""),1)</f>
        <v>1</v>
      </c>
    </row>
    <row r="65" spans="1:2" ht="13" hidden="1">
      <c r="A65" s="1">
        <f ca="1">IFERROR(__xludf.DUMMYFUNCTION("""COMPUTED_VALUE"""),1)</f>
        <v>1</v>
      </c>
      <c r="B65" s="1">
        <f ca="1">IFERROR(__xludf.DUMMYFUNCTION("""COMPUTED_VALUE"""),4)</f>
        <v>4</v>
      </c>
    </row>
    <row r="66" spans="1:2" ht="13" hidden="1">
      <c r="A66" s="1">
        <f ca="1">IFERROR(__xludf.DUMMYFUNCTION("""COMPUTED_VALUE"""),2)</f>
        <v>2</v>
      </c>
      <c r="B66" s="1">
        <f ca="1">IFERROR(__xludf.DUMMYFUNCTION("""COMPUTED_VALUE"""),2)</f>
        <v>2</v>
      </c>
    </row>
    <row r="67" spans="1:2" ht="13" hidden="1">
      <c r="A67" s="1">
        <f ca="1">IFERROR(__xludf.DUMMYFUNCTION("""COMPUTED_VALUE"""),1)</f>
        <v>1</v>
      </c>
      <c r="B67" s="1">
        <f ca="1">IFERROR(__xludf.DUMMYFUNCTION("""COMPUTED_VALUE"""),2)</f>
        <v>2</v>
      </c>
    </row>
    <row r="68" spans="1:2" ht="13" hidden="1">
      <c r="A68" s="1">
        <f ca="1">IFERROR(__xludf.DUMMYFUNCTION("""COMPUTED_VALUE"""),2)</f>
        <v>2</v>
      </c>
      <c r="B68" s="1">
        <f ca="1">IFERROR(__xludf.DUMMYFUNCTION("""COMPUTED_VALUE"""),2)</f>
        <v>2</v>
      </c>
    </row>
    <row r="69" spans="1:2" ht="13" hidden="1">
      <c r="A69" s="1">
        <f ca="1">IFERROR(__xludf.DUMMYFUNCTION("""COMPUTED_VALUE"""),3)</f>
        <v>3</v>
      </c>
      <c r="B69" s="1">
        <f ca="1">IFERROR(__xludf.DUMMYFUNCTION("""COMPUTED_VALUE"""),1)</f>
        <v>1</v>
      </c>
    </row>
    <row r="70" spans="1:2" ht="13" hidden="1">
      <c r="A70" s="1">
        <f ca="1">IFERROR(__xludf.DUMMYFUNCTION("""COMPUTED_VALUE"""),4)</f>
        <v>4</v>
      </c>
      <c r="B70" s="1">
        <f ca="1">IFERROR(__xludf.DUMMYFUNCTION("""COMPUTED_VALUE"""),3)</f>
        <v>3</v>
      </c>
    </row>
    <row r="71" spans="1:2" ht="13" hidden="1">
      <c r="A71" s="1">
        <f ca="1">IFERROR(__xludf.DUMMYFUNCTION("""COMPUTED_VALUE"""),2)</f>
        <v>2</v>
      </c>
      <c r="B71" s="1">
        <f ca="1">IFERROR(__xludf.DUMMYFUNCTION("""COMPUTED_VALUE"""),2)</f>
        <v>2</v>
      </c>
    </row>
    <row r="72" spans="1:2" ht="13" hidden="1">
      <c r="A72" s="1">
        <f ca="1">IFERROR(__xludf.DUMMYFUNCTION("""COMPUTED_VALUE"""),4)</f>
        <v>4</v>
      </c>
      <c r="B72" s="1">
        <f ca="1">IFERROR(__xludf.DUMMYFUNCTION("""COMPUTED_VALUE"""),3)</f>
        <v>3</v>
      </c>
    </row>
    <row r="73" spans="1:2" ht="13" hidden="1">
      <c r="A73" s="1">
        <f ca="1">IFERROR(__xludf.DUMMYFUNCTION("""COMPUTED_VALUE"""),3)</f>
        <v>3</v>
      </c>
      <c r="B73" s="1">
        <f ca="1">IFERROR(__xludf.DUMMYFUNCTION("""COMPUTED_VALUE"""),1)</f>
        <v>1</v>
      </c>
    </row>
    <row r="74" spans="1:2" ht="13" hidden="1">
      <c r="A74" s="1">
        <f ca="1">IFERROR(__xludf.DUMMYFUNCTION("""COMPUTED_VALUE"""),1)</f>
        <v>1</v>
      </c>
      <c r="B74" s="1">
        <f ca="1">IFERROR(__xludf.DUMMYFUNCTION("""COMPUTED_VALUE"""),2)</f>
        <v>2</v>
      </c>
    </row>
    <row r="75" spans="1:2" ht="13" hidden="1">
      <c r="A75" s="1">
        <f ca="1">IFERROR(__xludf.DUMMYFUNCTION("""COMPUTED_VALUE"""),2)</f>
        <v>2</v>
      </c>
      <c r="B75" s="1">
        <f ca="1">IFERROR(__xludf.DUMMYFUNCTION("""COMPUTED_VALUE"""),5)</f>
        <v>5</v>
      </c>
    </row>
    <row r="76" spans="1:2" ht="13" hidden="1">
      <c r="A76" s="1">
        <f ca="1">IFERROR(__xludf.DUMMYFUNCTION("""COMPUTED_VALUE"""),3)</f>
        <v>3</v>
      </c>
      <c r="B76" s="1">
        <f ca="1">IFERROR(__xludf.DUMMYFUNCTION("""COMPUTED_VALUE"""),3)</f>
        <v>3</v>
      </c>
    </row>
    <row r="77" spans="1:2" ht="13" hidden="1">
      <c r="A77" s="1">
        <f ca="1">IFERROR(__xludf.DUMMYFUNCTION("""COMPUTED_VALUE"""),2)</f>
        <v>2</v>
      </c>
      <c r="B77" s="1">
        <f ca="1">IFERROR(__xludf.DUMMYFUNCTION("""COMPUTED_VALUE"""),3)</f>
        <v>3</v>
      </c>
    </row>
    <row r="78" spans="1:2" ht="13" hidden="1">
      <c r="A78" s="1">
        <f ca="1">IFERROR(__xludf.DUMMYFUNCTION("""COMPUTED_VALUE"""),4)</f>
        <v>4</v>
      </c>
      <c r="B78" s="1">
        <f ca="1">IFERROR(__xludf.DUMMYFUNCTION("""COMPUTED_VALUE"""),4)</f>
        <v>4</v>
      </c>
    </row>
    <row r="79" spans="1:2" ht="13" hidden="1">
      <c r="A79" s="1">
        <f ca="1">IFERROR(__xludf.DUMMYFUNCTION("""COMPUTED_VALUE"""),3)</f>
        <v>3</v>
      </c>
      <c r="B79" s="1">
        <f ca="1">IFERROR(__xludf.DUMMYFUNCTION("""COMPUTED_VALUE"""),4)</f>
        <v>4</v>
      </c>
    </row>
    <row r="80" spans="1:2" ht="13" hidden="1">
      <c r="A80" s="1">
        <f ca="1">IFERROR(__xludf.DUMMYFUNCTION("""COMPUTED_VALUE"""),1)</f>
        <v>1</v>
      </c>
      <c r="B80" s="1">
        <f ca="1">IFERROR(__xludf.DUMMYFUNCTION("""COMPUTED_VALUE"""),4)</f>
        <v>4</v>
      </c>
    </row>
    <row r="81" spans="1:2" ht="13" hidden="1">
      <c r="A81" s="1" t="str">
        <f ca="1">IFERROR(__xludf.DUMMYFUNCTION("""COMPUTED_VALUE"""),"")</f>
        <v/>
      </c>
      <c r="B81" s="1">
        <f ca="1">IFERROR(__xludf.DUMMYFUNCTION("""COMPUTED_VALUE"""),4)</f>
        <v>4</v>
      </c>
    </row>
    <row r="82" spans="1:2" ht="13" hidden="1">
      <c r="A82" s="1">
        <f ca="1">IFERROR(__xludf.DUMMYFUNCTION("""COMPUTED_VALUE"""),4)</f>
        <v>4</v>
      </c>
      <c r="B82" s="1">
        <f ca="1">IFERROR(__xludf.DUMMYFUNCTION("""COMPUTED_VALUE"""),3)</f>
        <v>3</v>
      </c>
    </row>
    <row r="83" spans="1:2" ht="13" hidden="1">
      <c r="A83" s="1">
        <f ca="1">IFERROR(__xludf.DUMMYFUNCTION("""COMPUTED_VALUE"""),2)</f>
        <v>2</v>
      </c>
      <c r="B83" s="1">
        <f ca="1">IFERROR(__xludf.DUMMYFUNCTION("""COMPUTED_VALUE"""),2)</f>
        <v>2</v>
      </c>
    </row>
    <row r="84" spans="1:2" ht="13" hidden="1">
      <c r="A84" s="1">
        <f ca="1">IFERROR(__xludf.DUMMYFUNCTION("""COMPUTED_VALUE"""),3)</f>
        <v>3</v>
      </c>
      <c r="B84" s="1">
        <f ca="1">IFERROR(__xludf.DUMMYFUNCTION("""COMPUTED_VALUE"""),1)</f>
        <v>1</v>
      </c>
    </row>
    <row r="85" spans="1:2" ht="13" hidden="1">
      <c r="A85" s="1">
        <f ca="1">IFERROR(__xludf.DUMMYFUNCTION("""COMPUTED_VALUE"""),4)</f>
        <v>4</v>
      </c>
      <c r="B85" s="1">
        <f ca="1">IFERROR(__xludf.DUMMYFUNCTION("""COMPUTED_VALUE"""),2)</f>
        <v>2</v>
      </c>
    </row>
    <row r="86" spans="1:2" ht="13" hidden="1">
      <c r="A86" s="1">
        <f ca="1">IFERROR(__xludf.DUMMYFUNCTION("""COMPUTED_VALUE"""),2)</f>
        <v>2</v>
      </c>
      <c r="B86" s="1">
        <f ca="1">IFERROR(__xludf.DUMMYFUNCTION("""COMPUTED_VALUE"""),1)</f>
        <v>1</v>
      </c>
    </row>
    <row r="87" spans="1:2" ht="13" hidden="1">
      <c r="A87" s="1">
        <f ca="1">IFERROR(__xludf.DUMMYFUNCTION("""COMPUTED_VALUE"""),2)</f>
        <v>2</v>
      </c>
      <c r="B87" s="1">
        <f ca="1">IFERROR(__xludf.DUMMYFUNCTION("""COMPUTED_VALUE"""),2)</f>
        <v>2</v>
      </c>
    </row>
    <row r="88" spans="1:2" ht="13" hidden="1">
      <c r="A88" s="1">
        <f ca="1">IFERROR(__xludf.DUMMYFUNCTION("""COMPUTED_VALUE"""),2)</f>
        <v>2</v>
      </c>
      <c r="B88" s="1">
        <f ca="1">IFERROR(__xludf.DUMMYFUNCTION("""COMPUTED_VALUE"""),2)</f>
        <v>2</v>
      </c>
    </row>
    <row r="89" spans="1:2" ht="13" hidden="1">
      <c r="A89" s="1">
        <f ca="1">IFERROR(__xludf.DUMMYFUNCTION("""COMPUTED_VALUE"""),3)</f>
        <v>3</v>
      </c>
      <c r="B89" s="1">
        <f ca="1">IFERROR(__xludf.DUMMYFUNCTION("""COMPUTED_VALUE"""),2)</f>
        <v>2</v>
      </c>
    </row>
    <row r="90" spans="1:2" ht="13" hidden="1">
      <c r="A90" s="1">
        <f ca="1">IFERROR(__xludf.DUMMYFUNCTION("""COMPUTED_VALUE"""),1)</f>
        <v>1</v>
      </c>
      <c r="B90" s="1">
        <f ca="1">IFERROR(__xludf.DUMMYFUNCTION("""COMPUTED_VALUE"""),2)</f>
        <v>2</v>
      </c>
    </row>
    <row r="91" spans="1:2" ht="13" hidden="1">
      <c r="A91" s="1">
        <f ca="1">IFERROR(__xludf.DUMMYFUNCTION("""COMPUTED_VALUE"""),2)</f>
        <v>2</v>
      </c>
      <c r="B91" s="1">
        <f ca="1">IFERROR(__xludf.DUMMYFUNCTION("""COMPUTED_VALUE"""),2)</f>
        <v>2</v>
      </c>
    </row>
    <row r="92" spans="1:2" ht="13" hidden="1">
      <c r="A92" s="1">
        <f ca="1">IFERROR(__xludf.DUMMYFUNCTION("""COMPUTED_VALUE"""),4)</f>
        <v>4</v>
      </c>
      <c r="B92" s="1">
        <f ca="1">IFERROR(__xludf.DUMMYFUNCTION("""COMPUTED_VALUE"""),4)</f>
        <v>4</v>
      </c>
    </row>
    <row r="93" spans="1:2" ht="13" hidden="1">
      <c r="A93" s="1">
        <f ca="1">IFERROR(__xludf.DUMMYFUNCTION("""COMPUTED_VALUE"""),3)</f>
        <v>3</v>
      </c>
      <c r="B93" s="1">
        <f ca="1">IFERROR(__xludf.DUMMYFUNCTION("""COMPUTED_VALUE"""),2)</f>
        <v>2</v>
      </c>
    </row>
    <row r="94" spans="1:2" ht="13" hidden="1">
      <c r="A94" s="1">
        <f ca="1">IFERROR(__xludf.DUMMYFUNCTION("""COMPUTED_VALUE"""),1)</f>
        <v>1</v>
      </c>
      <c r="B94" s="1">
        <f ca="1">IFERROR(__xludf.DUMMYFUNCTION("""COMPUTED_VALUE"""),3)</f>
        <v>3</v>
      </c>
    </row>
    <row r="95" spans="1:2" ht="13" hidden="1">
      <c r="A95" s="1">
        <f ca="1">IFERROR(__xludf.DUMMYFUNCTION("""COMPUTED_VALUE"""),3)</f>
        <v>3</v>
      </c>
      <c r="B95" s="1">
        <f ca="1">IFERROR(__xludf.DUMMYFUNCTION("""COMPUTED_VALUE"""),3)</f>
        <v>3</v>
      </c>
    </row>
    <row r="96" spans="1:2" ht="13" hidden="1">
      <c r="A96" s="1">
        <f ca="1">IFERROR(__xludf.DUMMYFUNCTION("""COMPUTED_VALUE"""),1)</f>
        <v>1</v>
      </c>
      <c r="B96" s="1">
        <f ca="1">IFERROR(__xludf.DUMMYFUNCTION("""COMPUTED_VALUE"""),2)</f>
        <v>2</v>
      </c>
    </row>
    <row r="97" spans="1:2" ht="13" hidden="1">
      <c r="A97" s="1">
        <f ca="1">IFERROR(__xludf.DUMMYFUNCTION("""COMPUTED_VALUE"""),2)</f>
        <v>2</v>
      </c>
      <c r="B97" s="1">
        <f ca="1">IFERROR(__xludf.DUMMYFUNCTION("""COMPUTED_VALUE"""),2)</f>
        <v>2</v>
      </c>
    </row>
    <row r="98" spans="1:2" ht="13" hidden="1">
      <c r="A98" s="1">
        <f ca="1">IFERROR(__xludf.DUMMYFUNCTION("""COMPUTED_VALUE"""),2)</f>
        <v>2</v>
      </c>
      <c r="B98" s="1">
        <f ca="1">IFERROR(__xludf.DUMMYFUNCTION("""COMPUTED_VALUE"""),1)</f>
        <v>1</v>
      </c>
    </row>
    <row r="99" spans="1:2" ht="13" hidden="1">
      <c r="A99" s="1">
        <f ca="1">IFERROR(__xludf.DUMMYFUNCTION("""COMPUTED_VALUE"""),4)</f>
        <v>4</v>
      </c>
      <c r="B99" s="1">
        <f ca="1">IFERROR(__xludf.DUMMYFUNCTION("""COMPUTED_VALUE"""),1)</f>
        <v>1</v>
      </c>
    </row>
    <row r="100" spans="1:2" ht="13" hidden="1">
      <c r="A100" s="1">
        <f ca="1">IFERROR(__xludf.DUMMYFUNCTION("""COMPUTED_VALUE"""),1)</f>
        <v>1</v>
      </c>
      <c r="B100" s="1">
        <f ca="1">IFERROR(__xludf.DUMMYFUNCTION("""COMPUTED_VALUE"""),3)</f>
        <v>3</v>
      </c>
    </row>
    <row r="101" spans="1:2" ht="13" hidden="1">
      <c r="A101" s="1">
        <f ca="1">IFERROR(__xludf.DUMMYFUNCTION("""COMPUTED_VALUE"""),3)</f>
        <v>3</v>
      </c>
      <c r="B101" s="1">
        <f ca="1">IFERROR(__xludf.DUMMYFUNCTION("""COMPUTED_VALUE"""),2)</f>
        <v>2</v>
      </c>
    </row>
    <row r="102" spans="1:2" ht="13" hidden="1">
      <c r="A102" s="1">
        <f ca="1">IFERROR(__xludf.DUMMYFUNCTION("""COMPUTED_VALUE"""),2)</f>
        <v>2</v>
      </c>
      <c r="B102" s="1">
        <f ca="1">IFERROR(__xludf.DUMMYFUNCTION("""COMPUTED_VALUE"""),3)</f>
        <v>3</v>
      </c>
    </row>
    <row r="103" spans="1:2" ht="13" hidden="1">
      <c r="A103" s="1">
        <f ca="1">IFERROR(__xludf.DUMMYFUNCTION("""COMPUTED_VALUE"""),4)</f>
        <v>4</v>
      </c>
      <c r="B103" s="1">
        <f ca="1">IFERROR(__xludf.DUMMYFUNCTION("""COMPUTED_VALUE"""),1)</f>
        <v>1</v>
      </c>
    </row>
    <row r="104" spans="1:2" ht="13" hidden="1">
      <c r="A104" s="1" t="str">
        <f ca="1">IFERROR(__xludf.DUMMYFUNCTION("""COMPUTED_VALUE"""),"")</f>
        <v/>
      </c>
      <c r="B104" s="1">
        <f ca="1">IFERROR(__xludf.DUMMYFUNCTION("""COMPUTED_VALUE"""),2)</f>
        <v>2</v>
      </c>
    </row>
    <row r="105" spans="1:2" ht="13" hidden="1">
      <c r="A105" s="1">
        <f ca="1">IFERROR(__xludf.DUMMYFUNCTION("""COMPUTED_VALUE"""),2)</f>
        <v>2</v>
      </c>
      <c r="B105" s="1">
        <f ca="1">IFERROR(__xludf.DUMMYFUNCTION("""COMPUTED_VALUE"""),2)</f>
        <v>2</v>
      </c>
    </row>
    <row r="106" spans="1:2" ht="13" hidden="1">
      <c r="A106" s="1">
        <f ca="1">IFERROR(__xludf.DUMMYFUNCTION("""COMPUTED_VALUE"""),1)</f>
        <v>1</v>
      </c>
      <c r="B106" s="1">
        <f ca="1">IFERROR(__xludf.DUMMYFUNCTION("""COMPUTED_VALUE"""),5)</f>
        <v>5</v>
      </c>
    </row>
    <row r="107" spans="1:2" ht="13" hidden="1">
      <c r="A107" s="1">
        <f ca="1">IFERROR(__xludf.DUMMYFUNCTION("""COMPUTED_VALUE"""),4)</f>
        <v>4</v>
      </c>
      <c r="B107" s="1">
        <f ca="1">IFERROR(__xludf.DUMMYFUNCTION("""COMPUTED_VALUE"""),1)</f>
        <v>1</v>
      </c>
    </row>
    <row r="108" spans="1:2" ht="13" hidden="1">
      <c r="A108" s="1">
        <f ca="1">IFERROR(__xludf.DUMMYFUNCTION("""COMPUTED_VALUE"""),2)</f>
        <v>2</v>
      </c>
      <c r="B108" s="1">
        <f ca="1">IFERROR(__xludf.DUMMYFUNCTION("""COMPUTED_VALUE"""),2)</f>
        <v>2</v>
      </c>
    </row>
    <row r="109" spans="1:2" ht="13" hidden="1">
      <c r="A109" s="1">
        <f ca="1">IFERROR(__xludf.DUMMYFUNCTION("""COMPUTED_VALUE"""),3)</f>
        <v>3</v>
      </c>
      <c r="B109" s="1">
        <f ca="1">IFERROR(__xludf.DUMMYFUNCTION("""COMPUTED_VALUE"""),1)</f>
        <v>1</v>
      </c>
    </row>
    <row r="110" spans="1:2" ht="13" hidden="1">
      <c r="A110" s="1">
        <f ca="1">IFERROR(__xludf.DUMMYFUNCTION("""COMPUTED_VALUE"""),1)</f>
        <v>1</v>
      </c>
      <c r="B110" s="1">
        <f ca="1">IFERROR(__xludf.DUMMYFUNCTION("""COMPUTED_VALUE"""),5)</f>
        <v>5</v>
      </c>
    </row>
    <row r="111" spans="1:2" ht="13" hidden="1">
      <c r="A111" s="1">
        <f ca="1">IFERROR(__xludf.DUMMYFUNCTION("""COMPUTED_VALUE"""),4)</f>
        <v>4</v>
      </c>
      <c r="B111" s="1">
        <f ca="1">IFERROR(__xludf.DUMMYFUNCTION("""COMPUTED_VALUE"""),2)</f>
        <v>2</v>
      </c>
    </row>
    <row r="112" spans="1:2" ht="13" hidden="1">
      <c r="A112" s="1">
        <f ca="1">IFERROR(__xludf.DUMMYFUNCTION("""COMPUTED_VALUE"""),4)</f>
        <v>4</v>
      </c>
      <c r="B112" s="1">
        <f ca="1">IFERROR(__xludf.DUMMYFUNCTION("""COMPUTED_VALUE"""),1)</f>
        <v>1</v>
      </c>
    </row>
    <row r="113" spans="1:2" ht="13" hidden="1">
      <c r="A113" s="1">
        <f ca="1">IFERROR(__xludf.DUMMYFUNCTION("""COMPUTED_VALUE"""),2)</f>
        <v>2</v>
      </c>
      <c r="B113" s="1">
        <f ca="1">IFERROR(__xludf.DUMMYFUNCTION("""COMPUTED_VALUE"""),3)</f>
        <v>3</v>
      </c>
    </row>
    <row r="114" spans="1:2" ht="13" hidden="1">
      <c r="A114" s="1">
        <f ca="1">IFERROR(__xludf.DUMMYFUNCTION("""COMPUTED_VALUE"""),3)</f>
        <v>3</v>
      </c>
      <c r="B114" s="1">
        <f ca="1">IFERROR(__xludf.DUMMYFUNCTION("""COMPUTED_VALUE"""),2)</f>
        <v>2</v>
      </c>
    </row>
    <row r="115" spans="1:2" ht="13" hidden="1">
      <c r="A115" s="1">
        <f ca="1">IFERROR(__xludf.DUMMYFUNCTION("""COMPUTED_VALUE"""),2)</f>
        <v>2</v>
      </c>
      <c r="B115" s="1">
        <f ca="1">IFERROR(__xludf.DUMMYFUNCTION("""COMPUTED_VALUE"""),1)</f>
        <v>1</v>
      </c>
    </row>
    <row r="116" spans="1:2" ht="13" hidden="1">
      <c r="A116" s="1">
        <f ca="1">IFERROR(__xludf.DUMMYFUNCTION("""COMPUTED_VALUE"""),3)</f>
        <v>3</v>
      </c>
      <c r="B116" s="1">
        <f ca="1">IFERROR(__xludf.DUMMYFUNCTION("""COMPUTED_VALUE"""),3)</f>
        <v>3</v>
      </c>
    </row>
    <row r="117" spans="1:2" ht="13" hidden="1">
      <c r="A117" s="1">
        <f ca="1">IFERROR(__xludf.DUMMYFUNCTION("""COMPUTED_VALUE"""),3)</f>
        <v>3</v>
      </c>
      <c r="B117" s="1">
        <f ca="1">IFERROR(__xludf.DUMMYFUNCTION("""COMPUTED_VALUE"""),1)</f>
        <v>1</v>
      </c>
    </row>
    <row r="118" spans="1:2" ht="13" hidden="1">
      <c r="A118" s="1">
        <f ca="1">IFERROR(__xludf.DUMMYFUNCTION("""COMPUTED_VALUE"""),4)</f>
        <v>4</v>
      </c>
      <c r="B118" s="1">
        <f ca="1">IFERROR(__xludf.DUMMYFUNCTION("""COMPUTED_VALUE"""),1)</f>
        <v>1</v>
      </c>
    </row>
    <row r="119" spans="1:2" ht="13" hidden="1">
      <c r="A119" s="1">
        <f ca="1">IFERROR(__xludf.DUMMYFUNCTION("""COMPUTED_VALUE"""),2)</f>
        <v>2</v>
      </c>
      <c r="B119" s="1">
        <f ca="1">IFERROR(__xludf.DUMMYFUNCTION("""COMPUTED_VALUE"""),2)</f>
        <v>2</v>
      </c>
    </row>
    <row r="120" spans="1:2" ht="13" hidden="1">
      <c r="A120" s="1">
        <f ca="1">IFERROR(__xludf.DUMMYFUNCTION("""COMPUTED_VALUE"""),4)</f>
        <v>4</v>
      </c>
      <c r="B120" s="1">
        <f ca="1">IFERROR(__xludf.DUMMYFUNCTION("""COMPUTED_VALUE"""),3)</f>
        <v>3</v>
      </c>
    </row>
    <row r="121" spans="1:2" ht="13" hidden="1">
      <c r="A121" s="1">
        <f ca="1">IFERROR(__xludf.DUMMYFUNCTION("""COMPUTED_VALUE"""),4)</f>
        <v>4</v>
      </c>
      <c r="B121" s="1">
        <f ca="1">IFERROR(__xludf.DUMMYFUNCTION("""COMPUTED_VALUE"""),5)</f>
        <v>5</v>
      </c>
    </row>
    <row r="122" spans="1:2" ht="13" hidden="1">
      <c r="A122" s="1">
        <f ca="1">IFERROR(__xludf.DUMMYFUNCTION("""COMPUTED_VALUE"""),4)</f>
        <v>4</v>
      </c>
      <c r="B122" s="1">
        <f ca="1">IFERROR(__xludf.DUMMYFUNCTION("""COMPUTED_VALUE"""),2)</f>
        <v>2</v>
      </c>
    </row>
    <row r="123" spans="1:2" ht="13" hidden="1">
      <c r="A123" s="1">
        <f ca="1">IFERROR(__xludf.DUMMYFUNCTION("""COMPUTED_VALUE"""),4)</f>
        <v>4</v>
      </c>
      <c r="B123" s="1">
        <f ca="1">IFERROR(__xludf.DUMMYFUNCTION("""COMPUTED_VALUE"""),2)</f>
        <v>2</v>
      </c>
    </row>
    <row r="124" spans="1:2" ht="13" hidden="1">
      <c r="A124" s="1">
        <f ca="1">IFERROR(__xludf.DUMMYFUNCTION("""COMPUTED_VALUE"""),4)</f>
        <v>4</v>
      </c>
      <c r="B124" s="1">
        <f ca="1">IFERROR(__xludf.DUMMYFUNCTION("""COMPUTED_VALUE"""),1)</f>
        <v>1</v>
      </c>
    </row>
    <row r="125" spans="1:2" ht="13" hidden="1">
      <c r="A125" s="1">
        <f ca="1">IFERROR(__xludf.DUMMYFUNCTION("""COMPUTED_VALUE"""),4)</f>
        <v>4</v>
      </c>
      <c r="B125" s="1">
        <f ca="1">IFERROR(__xludf.DUMMYFUNCTION("""COMPUTED_VALUE"""),3)</f>
        <v>3</v>
      </c>
    </row>
    <row r="126" spans="1:2" ht="13" hidden="1">
      <c r="A126" s="1">
        <f ca="1">IFERROR(__xludf.DUMMYFUNCTION("""COMPUTED_VALUE"""),4)</f>
        <v>4</v>
      </c>
      <c r="B126" s="1">
        <f ca="1">IFERROR(__xludf.DUMMYFUNCTION("""COMPUTED_VALUE"""),2)</f>
        <v>2</v>
      </c>
    </row>
    <row r="127" spans="1:2" ht="13" hidden="1">
      <c r="A127" s="1">
        <f ca="1">IFERROR(__xludf.DUMMYFUNCTION("""COMPUTED_VALUE"""),3)</f>
        <v>3</v>
      </c>
      <c r="B127" s="1">
        <f ca="1">IFERROR(__xludf.DUMMYFUNCTION("""COMPUTED_VALUE"""),1)</f>
        <v>1</v>
      </c>
    </row>
    <row r="128" spans="1:2" ht="13" hidden="1">
      <c r="A128" s="1">
        <f ca="1">IFERROR(__xludf.DUMMYFUNCTION("""COMPUTED_VALUE"""),1)</f>
        <v>1</v>
      </c>
      <c r="B128" s="1">
        <f ca="1">IFERROR(__xludf.DUMMYFUNCTION("""COMPUTED_VALUE"""),2)</f>
        <v>2</v>
      </c>
    </row>
    <row r="129" spans="1:2" ht="13" hidden="1">
      <c r="A129" s="1">
        <f ca="1">IFERROR(__xludf.DUMMYFUNCTION("""COMPUTED_VALUE"""),3)</f>
        <v>3</v>
      </c>
      <c r="B129" s="1">
        <f ca="1">IFERROR(__xludf.DUMMYFUNCTION("""COMPUTED_VALUE"""),2)</f>
        <v>2</v>
      </c>
    </row>
    <row r="130" spans="1:2" ht="13" hidden="1">
      <c r="A130" s="1">
        <f ca="1">IFERROR(__xludf.DUMMYFUNCTION("""COMPUTED_VALUE"""),3)</f>
        <v>3</v>
      </c>
      <c r="B130" s="1">
        <f ca="1">IFERROR(__xludf.DUMMYFUNCTION("""COMPUTED_VALUE"""),1)</f>
        <v>1</v>
      </c>
    </row>
    <row r="131" spans="1:2" ht="13" hidden="1">
      <c r="A131" s="1">
        <f ca="1">IFERROR(__xludf.DUMMYFUNCTION("""COMPUTED_VALUE"""),2)</f>
        <v>2</v>
      </c>
      <c r="B131" s="1">
        <f ca="1">IFERROR(__xludf.DUMMYFUNCTION("""COMPUTED_VALUE"""),3)</f>
        <v>3</v>
      </c>
    </row>
    <row r="132" spans="1:2" ht="13" hidden="1">
      <c r="A132" s="1">
        <f ca="1">IFERROR(__xludf.DUMMYFUNCTION("""COMPUTED_VALUE"""),1)</f>
        <v>1</v>
      </c>
      <c r="B132" s="1">
        <f ca="1">IFERROR(__xludf.DUMMYFUNCTION("""COMPUTED_VALUE"""),4)</f>
        <v>4</v>
      </c>
    </row>
    <row r="133" spans="1:2" ht="13" hidden="1">
      <c r="A133" s="1">
        <f ca="1">IFERROR(__xludf.DUMMYFUNCTION("""COMPUTED_VALUE"""),2)</f>
        <v>2</v>
      </c>
      <c r="B133" s="1">
        <f ca="1">IFERROR(__xludf.DUMMYFUNCTION("""COMPUTED_VALUE"""),4)</f>
        <v>4</v>
      </c>
    </row>
    <row r="134" spans="1:2" ht="13" hidden="1">
      <c r="A134" s="1">
        <f ca="1">IFERROR(__xludf.DUMMYFUNCTION("""COMPUTED_VALUE"""),3)</f>
        <v>3</v>
      </c>
      <c r="B134" s="1">
        <f ca="1">IFERROR(__xludf.DUMMYFUNCTION("""COMPUTED_VALUE"""),2)</f>
        <v>2</v>
      </c>
    </row>
    <row r="135" spans="1:2" ht="13" hidden="1">
      <c r="A135" s="1">
        <f ca="1">IFERROR(__xludf.DUMMYFUNCTION("""COMPUTED_VALUE"""),4)</f>
        <v>4</v>
      </c>
      <c r="B135" s="1">
        <f ca="1">IFERROR(__xludf.DUMMYFUNCTION("""COMPUTED_VALUE"""),3)</f>
        <v>3</v>
      </c>
    </row>
    <row r="136" spans="1:2" ht="13" hidden="1">
      <c r="A136" s="1">
        <f ca="1">IFERROR(__xludf.DUMMYFUNCTION("""COMPUTED_VALUE"""),3)</f>
        <v>3</v>
      </c>
      <c r="B136" s="1">
        <f ca="1">IFERROR(__xludf.DUMMYFUNCTION("""COMPUTED_VALUE"""),3)</f>
        <v>3</v>
      </c>
    </row>
    <row r="137" spans="1:2" ht="13" hidden="1">
      <c r="A137" s="1">
        <f ca="1">IFERROR(__xludf.DUMMYFUNCTION("""COMPUTED_VALUE"""),2)</f>
        <v>2</v>
      </c>
      <c r="B137" s="1">
        <f ca="1">IFERROR(__xludf.DUMMYFUNCTION("""COMPUTED_VALUE"""),1)</f>
        <v>1</v>
      </c>
    </row>
    <row r="138" spans="1:2" ht="13" hidden="1">
      <c r="A138" s="1">
        <f ca="1">IFERROR(__xludf.DUMMYFUNCTION("""COMPUTED_VALUE"""),2)</f>
        <v>2</v>
      </c>
      <c r="B138" s="1">
        <f ca="1">IFERROR(__xludf.DUMMYFUNCTION("""COMPUTED_VALUE"""),3)</f>
        <v>3</v>
      </c>
    </row>
    <row r="139" spans="1:2" ht="13" hidden="1">
      <c r="A139" s="1">
        <f ca="1">IFERROR(__xludf.DUMMYFUNCTION("""COMPUTED_VALUE"""),1)</f>
        <v>1</v>
      </c>
      <c r="B139" s="1">
        <f ca="1">IFERROR(__xludf.DUMMYFUNCTION("""COMPUTED_VALUE"""),3)</f>
        <v>3</v>
      </c>
    </row>
    <row r="140" spans="1:2" ht="13" hidden="1">
      <c r="A140" s="1">
        <f ca="1">IFERROR(__xludf.DUMMYFUNCTION("""COMPUTED_VALUE"""),4)</f>
        <v>4</v>
      </c>
      <c r="B140" s="1">
        <f ca="1">IFERROR(__xludf.DUMMYFUNCTION("""COMPUTED_VALUE"""),2)</f>
        <v>2</v>
      </c>
    </row>
    <row r="141" spans="1:2" ht="13" hidden="1">
      <c r="A141" s="1">
        <f ca="1">IFERROR(__xludf.DUMMYFUNCTION("""COMPUTED_VALUE"""),1)</f>
        <v>1</v>
      </c>
      <c r="B141" s="1">
        <f ca="1">IFERROR(__xludf.DUMMYFUNCTION("""COMPUTED_VALUE"""),2)</f>
        <v>2</v>
      </c>
    </row>
    <row r="142" spans="1:2" ht="13" hidden="1">
      <c r="A142" s="1">
        <f ca="1">IFERROR(__xludf.DUMMYFUNCTION("""COMPUTED_VALUE"""),1)</f>
        <v>1</v>
      </c>
      <c r="B142" s="1">
        <f ca="1">IFERROR(__xludf.DUMMYFUNCTION("""COMPUTED_VALUE"""),4)</f>
        <v>4</v>
      </c>
    </row>
    <row r="143" spans="1:2" ht="13" hidden="1">
      <c r="A143" s="1">
        <f ca="1">IFERROR(__xludf.DUMMYFUNCTION("""COMPUTED_VALUE"""),3)</f>
        <v>3</v>
      </c>
      <c r="B143" s="1">
        <f ca="1">IFERROR(__xludf.DUMMYFUNCTION("""COMPUTED_VALUE"""),3)</f>
        <v>3</v>
      </c>
    </row>
    <row r="144" spans="1:2" ht="13" hidden="1">
      <c r="A144" s="1">
        <f ca="1">IFERROR(__xludf.DUMMYFUNCTION("""COMPUTED_VALUE"""),1)</f>
        <v>1</v>
      </c>
      <c r="B144" s="1">
        <f ca="1">IFERROR(__xludf.DUMMYFUNCTION("""COMPUTED_VALUE"""),4)</f>
        <v>4</v>
      </c>
    </row>
    <row r="145" spans="1:2" ht="13" hidden="1">
      <c r="A145" s="1">
        <f ca="1">IFERROR(__xludf.DUMMYFUNCTION("""COMPUTED_VALUE"""),2)</f>
        <v>2</v>
      </c>
      <c r="B145" s="1">
        <f ca="1">IFERROR(__xludf.DUMMYFUNCTION("""COMPUTED_VALUE"""),4)</f>
        <v>4</v>
      </c>
    </row>
    <row r="146" spans="1:2" ht="13" hidden="1">
      <c r="A146" s="1">
        <f ca="1">IFERROR(__xludf.DUMMYFUNCTION("""COMPUTED_VALUE"""),3)</f>
        <v>3</v>
      </c>
      <c r="B146" s="1">
        <f ca="1">IFERROR(__xludf.DUMMYFUNCTION("""COMPUTED_VALUE"""),3)</f>
        <v>3</v>
      </c>
    </row>
    <row r="147" spans="1:2" ht="13" hidden="1">
      <c r="A147" s="1">
        <f ca="1">IFERROR(__xludf.DUMMYFUNCTION("""COMPUTED_VALUE"""),2)</f>
        <v>2</v>
      </c>
      <c r="B147" s="1">
        <f ca="1">IFERROR(__xludf.DUMMYFUNCTION("""COMPUTED_VALUE"""),3)</f>
        <v>3</v>
      </c>
    </row>
    <row r="148" spans="1:2" ht="13" hidden="1">
      <c r="A148" s="1">
        <f ca="1">IFERROR(__xludf.DUMMYFUNCTION("""COMPUTED_VALUE"""),2)</f>
        <v>2</v>
      </c>
      <c r="B148" s="1">
        <f ca="1">IFERROR(__xludf.DUMMYFUNCTION("""COMPUTED_VALUE"""),3)</f>
        <v>3</v>
      </c>
    </row>
    <row r="149" spans="1:2" ht="13" hidden="1">
      <c r="A149" s="1">
        <f ca="1">IFERROR(__xludf.DUMMYFUNCTION("""COMPUTED_VALUE"""),3)</f>
        <v>3</v>
      </c>
      <c r="B149" s="1">
        <f ca="1">IFERROR(__xludf.DUMMYFUNCTION("""COMPUTED_VALUE"""),4)</f>
        <v>4</v>
      </c>
    </row>
    <row r="150" spans="1:2" ht="13" hidden="1">
      <c r="A150" s="1">
        <f ca="1">IFERROR(__xludf.DUMMYFUNCTION("""COMPUTED_VALUE"""),3)</f>
        <v>3</v>
      </c>
      <c r="B150" s="1">
        <f ca="1">IFERROR(__xludf.DUMMYFUNCTION("""COMPUTED_VALUE"""),3)</f>
        <v>3</v>
      </c>
    </row>
    <row r="151" spans="1:2" ht="13" hidden="1">
      <c r="A151" s="1">
        <f ca="1">IFERROR(__xludf.DUMMYFUNCTION("""COMPUTED_VALUE"""),2)</f>
        <v>2</v>
      </c>
      <c r="B151" s="1">
        <f ca="1">IFERROR(__xludf.DUMMYFUNCTION("""COMPUTED_VALUE"""),1)</f>
        <v>1</v>
      </c>
    </row>
    <row r="152" spans="1:2" ht="13" hidden="1">
      <c r="A152" s="1">
        <f ca="1">IFERROR(__xludf.DUMMYFUNCTION("""COMPUTED_VALUE"""),2)</f>
        <v>2</v>
      </c>
      <c r="B152" s="1">
        <f ca="1">IFERROR(__xludf.DUMMYFUNCTION("""COMPUTED_VALUE"""),3)</f>
        <v>3</v>
      </c>
    </row>
    <row r="153" spans="1:2" ht="13" hidden="1">
      <c r="A153" s="1" t="str">
        <f ca="1">IFERROR(__xludf.DUMMYFUNCTION("""COMPUTED_VALUE"""),"")</f>
        <v/>
      </c>
      <c r="B153" s="1">
        <f ca="1">IFERROR(__xludf.DUMMYFUNCTION("""COMPUTED_VALUE"""),3)</f>
        <v>3</v>
      </c>
    </row>
    <row r="154" spans="1:2" ht="13" hidden="1">
      <c r="A154" s="1">
        <f ca="1">IFERROR(__xludf.DUMMYFUNCTION("""COMPUTED_VALUE"""),4)</f>
        <v>4</v>
      </c>
      <c r="B154" s="1">
        <f ca="1">IFERROR(__xludf.DUMMYFUNCTION("""COMPUTED_VALUE"""),3)</f>
        <v>3</v>
      </c>
    </row>
    <row r="155" spans="1:2" ht="13" hidden="1">
      <c r="A155" s="1">
        <f ca="1">IFERROR(__xludf.DUMMYFUNCTION("""COMPUTED_VALUE"""),4)</f>
        <v>4</v>
      </c>
      <c r="B155" s="1">
        <f ca="1">IFERROR(__xludf.DUMMYFUNCTION("""COMPUTED_VALUE"""),4)</f>
        <v>4</v>
      </c>
    </row>
    <row r="156" spans="1:2" ht="13" hidden="1">
      <c r="A156" s="1">
        <f ca="1">IFERROR(__xludf.DUMMYFUNCTION("""COMPUTED_VALUE"""),1)</f>
        <v>1</v>
      </c>
      <c r="B156" s="1">
        <f ca="1">IFERROR(__xludf.DUMMYFUNCTION("""COMPUTED_VALUE"""),2)</f>
        <v>2</v>
      </c>
    </row>
    <row r="157" spans="1:2" ht="13" hidden="1">
      <c r="A157" s="1">
        <f ca="1">IFERROR(__xludf.DUMMYFUNCTION("""COMPUTED_VALUE"""),2)</f>
        <v>2</v>
      </c>
      <c r="B157" s="1">
        <f ca="1">IFERROR(__xludf.DUMMYFUNCTION("""COMPUTED_VALUE"""),2)</f>
        <v>2</v>
      </c>
    </row>
    <row r="158" spans="1:2" ht="13" hidden="1">
      <c r="A158" s="1">
        <f ca="1">IFERROR(__xludf.DUMMYFUNCTION("""COMPUTED_VALUE"""),1)</f>
        <v>1</v>
      </c>
      <c r="B158" s="1">
        <f ca="1">IFERROR(__xludf.DUMMYFUNCTION("""COMPUTED_VALUE"""),4)</f>
        <v>4</v>
      </c>
    </row>
    <row r="159" spans="1:2" ht="13" hidden="1">
      <c r="A159" s="1">
        <f ca="1">IFERROR(__xludf.DUMMYFUNCTION("""COMPUTED_VALUE"""),2)</f>
        <v>2</v>
      </c>
      <c r="B159" s="1">
        <f ca="1">IFERROR(__xludf.DUMMYFUNCTION("""COMPUTED_VALUE"""),5)</f>
        <v>5</v>
      </c>
    </row>
    <row r="160" spans="1:2" ht="13" hidden="1">
      <c r="A160" s="1">
        <f ca="1">IFERROR(__xludf.DUMMYFUNCTION("""COMPUTED_VALUE"""),1)</f>
        <v>1</v>
      </c>
      <c r="B160" s="1">
        <f ca="1">IFERROR(__xludf.DUMMYFUNCTION("""COMPUTED_VALUE"""),3)</f>
        <v>3</v>
      </c>
    </row>
    <row r="161" spans="1:2" ht="13" hidden="1">
      <c r="A161" s="1">
        <f ca="1">IFERROR(__xludf.DUMMYFUNCTION("""COMPUTED_VALUE"""),1)</f>
        <v>1</v>
      </c>
      <c r="B161" s="1">
        <f ca="1">IFERROR(__xludf.DUMMYFUNCTION("""COMPUTED_VALUE"""),2)</f>
        <v>2</v>
      </c>
    </row>
    <row r="162" spans="1:2" ht="13" hidden="1">
      <c r="A162" s="1">
        <f ca="1">IFERROR(__xludf.DUMMYFUNCTION("""COMPUTED_VALUE"""),3)</f>
        <v>3</v>
      </c>
      <c r="B162" s="1">
        <f ca="1">IFERROR(__xludf.DUMMYFUNCTION("""COMPUTED_VALUE"""),1)</f>
        <v>1</v>
      </c>
    </row>
    <row r="163" spans="1:2" ht="13" hidden="1">
      <c r="A163" s="1">
        <f ca="1">IFERROR(__xludf.DUMMYFUNCTION("""COMPUTED_VALUE"""),3)</f>
        <v>3</v>
      </c>
      <c r="B163" s="1">
        <f ca="1">IFERROR(__xludf.DUMMYFUNCTION("""COMPUTED_VALUE"""),3)</f>
        <v>3</v>
      </c>
    </row>
    <row r="164" spans="1:2" ht="13" hidden="1">
      <c r="A164" s="1">
        <f ca="1">IFERROR(__xludf.DUMMYFUNCTION("""COMPUTED_VALUE"""),3)</f>
        <v>3</v>
      </c>
      <c r="B164" s="1">
        <f ca="1">IFERROR(__xludf.DUMMYFUNCTION("""COMPUTED_VALUE"""),3)</f>
        <v>3</v>
      </c>
    </row>
    <row r="165" spans="1:2" ht="13" hidden="1">
      <c r="A165" s="1">
        <f ca="1">IFERROR(__xludf.DUMMYFUNCTION("""COMPUTED_VALUE"""),1)</f>
        <v>1</v>
      </c>
      <c r="B165" s="1">
        <f ca="1">IFERROR(__xludf.DUMMYFUNCTION("""COMPUTED_VALUE"""),2)</f>
        <v>2</v>
      </c>
    </row>
    <row r="166" spans="1:2" ht="13" hidden="1">
      <c r="A166" s="1">
        <f ca="1">IFERROR(__xludf.DUMMYFUNCTION("""COMPUTED_VALUE"""),4)</f>
        <v>4</v>
      </c>
      <c r="B166" s="1">
        <f ca="1">IFERROR(__xludf.DUMMYFUNCTION("""COMPUTED_VALUE"""),1)</f>
        <v>1</v>
      </c>
    </row>
    <row r="167" spans="1:2" ht="13" hidden="1">
      <c r="A167" s="1">
        <f ca="1">IFERROR(__xludf.DUMMYFUNCTION("""COMPUTED_VALUE"""),2)</f>
        <v>2</v>
      </c>
      <c r="B167" s="1">
        <f ca="1">IFERROR(__xludf.DUMMYFUNCTION("""COMPUTED_VALUE"""),2)</f>
        <v>2</v>
      </c>
    </row>
    <row r="168" spans="1:2" ht="13" hidden="1">
      <c r="A168" s="1">
        <f ca="1">IFERROR(__xludf.DUMMYFUNCTION("""COMPUTED_VALUE"""),3)</f>
        <v>3</v>
      </c>
      <c r="B168" s="1">
        <f ca="1">IFERROR(__xludf.DUMMYFUNCTION("""COMPUTED_VALUE"""),2)</f>
        <v>2</v>
      </c>
    </row>
    <row r="169" spans="1:2" ht="13" hidden="1">
      <c r="A169" s="1">
        <f ca="1">IFERROR(__xludf.DUMMYFUNCTION("""COMPUTED_VALUE"""),2)</f>
        <v>2</v>
      </c>
      <c r="B169" s="1">
        <f ca="1">IFERROR(__xludf.DUMMYFUNCTION("""COMPUTED_VALUE"""),2)</f>
        <v>2</v>
      </c>
    </row>
    <row r="170" spans="1:2" ht="13" hidden="1">
      <c r="A170" s="1" t="str">
        <f ca="1">IFERROR(__xludf.DUMMYFUNCTION("""COMPUTED_VALUE"""),"")</f>
        <v/>
      </c>
      <c r="B170" s="1">
        <f ca="1">IFERROR(__xludf.DUMMYFUNCTION("""COMPUTED_VALUE"""),5)</f>
        <v>5</v>
      </c>
    </row>
    <row r="171" spans="1:2" ht="13" hidden="1">
      <c r="A171" s="1">
        <f ca="1">IFERROR(__xludf.DUMMYFUNCTION("""COMPUTED_VALUE"""),4)</f>
        <v>4</v>
      </c>
      <c r="B171" s="1">
        <f ca="1">IFERROR(__xludf.DUMMYFUNCTION("""COMPUTED_VALUE"""),2)</f>
        <v>2</v>
      </c>
    </row>
    <row r="172" spans="1:2" ht="13" hidden="1">
      <c r="A172" s="1">
        <f ca="1">IFERROR(__xludf.DUMMYFUNCTION("""COMPUTED_VALUE"""),2)</f>
        <v>2</v>
      </c>
      <c r="B172" s="1">
        <f ca="1">IFERROR(__xludf.DUMMYFUNCTION("""COMPUTED_VALUE"""),3)</f>
        <v>3</v>
      </c>
    </row>
    <row r="173" spans="1:2" ht="13" hidden="1">
      <c r="A173" s="1">
        <f ca="1">IFERROR(__xludf.DUMMYFUNCTION("""COMPUTED_VALUE"""),2)</f>
        <v>2</v>
      </c>
      <c r="B173" s="1">
        <f ca="1">IFERROR(__xludf.DUMMYFUNCTION("""COMPUTED_VALUE"""),1)</f>
        <v>1</v>
      </c>
    </row>
    <row r="174" spans="1:2" ht="13" hidden="1">
      <c r="A174" s="1">
        <f ca="1">IFERROR(__xludf.DUMMYFUNCTION("""COMPUTED_VALUE"""),1)</f>
        <v>1</v>
      </c>
      <c r="B174" s="1">
        <f ca="1">IFERROR(__xludf.DUMMYFUNCTION("""COMPUTED_VALUE"""),3)</f>
        <v>3</v>
      </c>
    </row>
    <row r="175" spans="1:2" ht="13" hidden="1">
      <c r="A175" s="1">
        <f ca="1">IFERROR(__xludf.DUMMYFUNCTION("""COMPUTED_VALUE"""),4)</f>
        <v>4</v>
      </c>
      <c r="B175" s="1">
        <f ca="1">IFERROR(__xludf.DUMMYFUNCTION("""COMPUTED_VALUE"""),3)</f>
        <v>3</v>
      </c>
    </row>
    <row r="176" spans="1:2" ht="13" hidden="1">
      <c r="A176" s="1">
        <f ca="1">IFERROR(__xludf.DUMMYFUNCTION("""COMPUTED_VALUE"""),2)</f>
        <v>2</v>
      </c>
      <c r="B176" s="1">
        <f ca="1">IFERROR(__xludf.DUMMYFUNCTION("""COMPUTED_VALUE"""),3)</f>
        <v>3</v>
      </c>
    </row>
    <row r="177" spans="1:2" ht="13" hidden="1">
      <c r="A177" s="1" t="str">
        <f ca="1">IFERROR(__xludf.DUMMYFUNCTION("""COMPUTED_VALUE"""),"")</f>
        <v/>
      </c>
      <c r="B177" s="1">
        <f ca="1">IFERROR(__xludf.DUMMYFUNCTION("""COMPUTED_VALUE"""),3)</f>
        <v>3</v>
      </c>
    </row>
    <row r="178" spans="1:2" ht="13" hidden="1">
      <c r="A178" s="1">
        <f ca="1">IFERROR(__xludf.DUMMYFUNCTION("""COMPUTED_VALUE"""),3)</f>
        <v>3</v>
      </c>
      <c r="B178" s="1">
        <f ca="1">IFERROR(__xludf.DUMMYFUNCTION("""COMPUTED_VALUE"""),1)</f>
        <v>1</v>
      </c>
    </row>
    <row r="179" spans="1:2" ht="13" hidden="1">
      <c r="A179" s="1">
        <f ca="1">IFERROR(__xludf.DUMMYFUNCTION("""COMPUTED_VALUE"""),1)</f>
        <v>1</v>
      </c>
      <c r="B179" s="1">
        <f ca="1">IFERROR(__xludf.DUMMYFUNCTION("""COMPUTED_VALUE"""),5)</f>
        <v>5</v>
      </c>
    </row>
    <row r="180" spans="1:2" ht="13" hidden="1">
      <c r="A180" s="1">
        <f ca="1">IFERROR(__xludf.DUMMYFUNCTION("""COMPUTED_VALUE"""),4)</f>
        <v>4</v>
      </c>
      <c r="B180" s="1">
        <f ca="1">IFERROR(__xludf.DUMMYFUNCTION("""COMPUTED_VALUE"""),2)</f>
        <v>2</v>
      </c>
    </row>
    <row r="181" spans="1:2" ht="13" hidden="1">
      <c r="A181" s="1">
        <f ca="1">IFERROR(__xludf.DUMMYFUNCTION("""COMPUTED_VALUE"""),2)</f>
        <v>2</v>
      </c>
      <c r="B181" s="1">
        <f ca="1">IFERROR(__xludf.DUMMYFUNCTION("""COMPUTED_VALUE"""),1)</f>
        <v>1</v>
      </c>
    </row>
    <row r="182" spans="1:2" ht="13" hidden="1">
      <c r="A182" s="1">
        <f ca="1">IFERROR(__xludf.DUMMYFUNCTION("""COMPUTED_VALUE"""),3)</f>
        <v>3</v>
      </c>
      <c r="B182" s="1">
        <f ca="1">IFERROR(__xludf.DUMMYFUNCTION("""COMPUTED_VALUE"""),3)</f>
        <v>3</v>
      </c>
    </row>
    <row r="183" spans="1:2" ht="13" hidden="1">
      <c r="A183" s="1" t="str">
        <f ca="1">IFERROR(__xludf.DUMMYFUNCTION("""COMPUTED_VALUE"""),"")</f>
        <v/>
      </c>
      <c r="B183" s="1">
        <f ca="1">IFERROR(__xludf.DUMMYFUNCTION("""COMPUTED_VALUE"""),4)</f>
        <v>4</v>
      </c>
    </row>
    <row r="184" spans="1:2" ht="13" hidden="1">
      <c r="A184" s="1">
        <f ca="1">IFERROR(__xludf.DUMMYFUNCTION("""COMPUTED_VALUE"""),2)</f>
        <v>2</v>
      </c>
      <c r="B184" s="1">
        <f ca="1">IFERROR(__xludf.DUMMYFUNCTION("""COMPUTED_VALUE"""),1)</f>
        <v>1</v>
      </c>
    </row>
    <row r="185" spans="1:2" ht="13" hidden="1">
      <c r="A185" s="1">
        <f ca="1">IFERROR(__xludf.DUMMYFUNCTION("""COMPUTED_VALUE"""),3)</f>
        <v>3</v>
      </c>
      <c r="B185" s="1">
        <f ca="1">IFERROR(__xludf.DUMMYFUNCTION("""COMPUTED_VALUE"""),2)</f>
        <v>2</v>
      </c>
    </row>
    <row r="186" spans="1:2" ht="13" hidden="1">
      <c r="A186" s="1">
        <f ca="1">IFERROR(__xludf.DUMMYFUNCTION("""COMPUTED_VALUE"""),2)</f>
        <v>2</v>
      </c>
      <c r="B186" s="1">
        <f ca="1">IFERROR(__xludf.DUMMYFUNCTION("""COMPUTED_VALUE"""),4)</f>
        <v>4</v>
      </c>
    </row>
    <row r="187" spans="1:2" ht="13" hidden="1">
      <c r="A187" s="1">
        <f ca="1">IFERROR(__xludf.DUMMYFUNCTION("""COMPUTED_VALUE"""),4)</f>
        <v>4</v>
      </c>
      <c r="B187" s="1">
        <f ca="1">IFERROR(__xludf.DUMMYFUNCTION("""COMPUTED_VALUE"""),3)</f>
        <v>3</v>
      </c>
    </row>
    <row r="188" spans="1:2" ht="13" hidden="1">
      <c r="A188" s="1">
        <f ca="1">IFERROR(__xludf.DUMMYFUNCTION("""COMPUTED_VALUE"""),2)</f>
        <v>2</v>
      </c>
      <c r="B188" s="1">
        <f ca="1">IFERROR(__xludf.DUMMYFUNCTION("""COMPUTED_VALUE"""),2)</f>
        <v>2</v>
      </c>
    </row>
    <row r="189" spans="1:2" ht="13" hidden="1">
      <c r="A189" s="1">
        <f ca="1">IFERROR(__xludf.DUMMYFUNCTION("""COMPUTED_VALUE"""),2)</f>
        <v>2</v>
      </c>
      <c r="B189" s="1">
        <f ca="1">IFERROR(__xludf.DUMMYFUNCTION("""COMPUTED_VALUE"""),3)</f>
        <v>3</v>
      </c>
    </row>
    <row r="190" spans="1:2" ht="13" hidden="1">
      <c r="A190" s="1" t="str">
        <f ca="1">IFERROR(__xludf.DUMMYFUNCTION("""COMPUTED_VALUE"""),"")</f>
        <v/>
      </c>
      <c r="B190" s="1">
        <f ca="1">IFERROR(__xludf.DUMMYFUNCTION("""COMPUTED_VALUE"""),2)</f>
        <v>2</v>
      </c>
    </row>
    <row r="191" spans="1:2" ht="13" hidden="1">
      <c r="A191" s="1">
        <f ca="1">IFERROR(__xludf.DUMMYFUNCTION("""COMPUTED_VALUE"""),4)</f>
        <v>4</v>
      </c>
      <c r="B191" s="1">
        <f ca="1">IFERROR(__xludf.DUMMYFUNCTION("""COMPUTED_VALUE"""),1)</f>
        <v>1</v>
      </c>
    </row>
    <row r="192" spans="1:2" ht="13" hidden="1">
      <c r="A192" s="1">
        <f ca="1">IFERROR(__xludf.DUMMYFUNCTION("""COMPUTED_VALUE"""),3)</f>
        <v>3</v>
      </c>
      <c r="B192" s="1">
        <f ca="1">IFERROR(__xludf.DUMMYFUNCTION("""COMPUTED_VALUE"""),2)</f>
        <v>2</v>
      </c>
    </row>
    <row r="193" spans="1:2" ht="13" hidden="1">
      <c r="A193" s="1">
        <f ca="1">IFERROR(__xludf.DUMMYFUNCTION("""COMPUTED_VALUE"""),2)</f>
        <v>2</v>
      </c>
      <c r="B193" s="1">
        <f ca="1">IFERROR(__xludf.DUMMYFUNCTION("""COMPUTED_VALUE"""),1)</f>
        <v>1</v>
      </c>
    </row>
    <row r="194" spans="1:2" ht="13" hidden="1">
      <c r="A194" s="1">
        <f ca="1">IFERROR(__xludf.DUMMYFUNCTION("""COMPUTED_VALUE"""),2)</f>
        <v>2</v>
      </c>
      <c r="B194" s="1">
        <f ca="1">IFERROR(__xludf.DUMMYFUNCTION("""COMPUTED_VALUE"""),3)</f>
        <v>3</v>
      </c>
    </row>
    <row r="195" spans="1:2" ht="13" hidden="1">
      <c r="A195" s="1">
        <f ca="1">IFERROR(__xludf.DUMMYFUNCTION("""COMPUTED_VALUE"""),2)</f>
        <v>2</v>
      </c>
      <c r="B195" s="1">
        <f ca="1">IFERROR(__xludf.DUMMYFUNCTION("""COMPUTED_VALUE"""),1)</f>
        <v>1</v>
      </c>
    </row>
    <row r="196" spans="1:2" ht="13" hidden="1">
      <c r="A196" s="1">
        <f ca="1">IFERROR(__xludf.DUMMYFUNCTION("""COMPUTED_VALUE"""),3)</f>
        <v>3</v>
      </c>
      <c r="B196" s="1">
        <f ca="1">IFERROR(__xludf.DUMMYFUNCTION("""COMPUTED_VALUE"""),3)</f>
        <v>3</v>
      </c>
    </row>
    <row r="197" spans="1:2" ht="13" hidden="1">
      <c r="A197" s="1">
        <f ca="1">IFERROR(__xludf.DUMMYFUNCTION("""COMPUTED_VALUE"""),2)</f>
        <v>2</v>
      </c>
      <c r="B197" s="1">
        <f ca="1">IFERROR(__xludf.DUMMYFUNCTION("""COMPUTED_VALUE"""),2)</f>
        <v>2</v>
      </c>
    </row>
    <row r="198" spans="1:2" ht="13" hidden="1">
      <c r="A198" s="1">
        <f ca="1">IFERROR(__xludf.DUMMYFUNCTION("""COMPUTED_VALUE"""),2)</f>
        <v>2</v>
      </c>
      <c r="B198" s="1">
        <f ca="1">IFERROR(__xludf.DUMMYFUNCTION("""COMPUTED_VALUE"""),1)</f>
        <v>1</v>
      </c>
    </row>
    <row r="199" spans="1:2" ht="13" hidden="1">
      <c r="A199" s="1">
        <f ca="1">IFERROR(__xludf.DUMMYFUNCTION("""COMPUTED_VALUE"""),3)</f>
        <v>3</v>
      </c>
      <c r="B199" s="1">
        <f ca="1">IFERROR(__xludf.DUMMYFUNCTION("""COMPUTED_VALUE"""),5)</f>
        <v>5</v>
      </c>
    </row>
    <row r="200" spans="1:2" ht="13" hidden="1">
      <c r="A200" s="1" t="str">
        <f ca="1">IFERROR(__xludf.DUMMYFUNCTION("""COMPUTED_VALUE"""),"")</f>
        <v/>
      </c>
      <c r="B200" s="1">
        <f ca="1">IFERROR(__xludf.DUMMYFUNCTION("""COMPUTED_VALUE"""),4)</f>
        <v>4</v>
      </c>
    </row>
    <row r="201" spans="1:2" ht="13" hidden="1">
      <c r="A201" s="1">
        <f ca="1">IFERROR(__xludf.DUMMYFUNCTION("""COMPUTED_VALUE"""),1)</f>
        <v>1</v>
      </c>
      <c r="B201" s="1">
        <f ca="1">IFERROR(__xludf.DUMMYFUNCTION("""COMPUTED_VALUE"""),4)</f>
        <v>4</v>
      </c>
    </row>
    <row r="202" spans="1:2" ht="13" hidden="1">
      <c r="A202" s="1">
        <f ca="1">IFERROR(__xludf.DUMMYFUNCTION("""COMPUTED_VALUE"""),2)</f>
        <v>2</v>
      </c>
      <c r="B202" s="1">
        <f ca="1">IFERROR(__xludf.DUMMYFUNCTION("""COMPUTED_VALUE"""),1)</f>
        <v>1</v>
      </c>
    </row>
    <row r="203" spans="1:2" ht="13" hidden="1">
      <c r="A203" s="1">
        <f ca="1">IFERROR(__xludf.DUMMYFUNCTION("""COMPUTED_VALUE"""),3)</f>
        <v>3</v>
      </c>
      <c r="B203" s="1">
        <f ca="1">IFERROR(__xludf.DUMMYFUNCTION("""COMPUTED_VALUE"""),2)</f>
        <v>2</v>
      </c>
    </row>
    <row r="204" spans="1:2" ht="13" hidden="1">
      <c r="A204" s="1">
        <f ca="1">IFERROR(__xludf.DUMMYFUNCTION("""COMPUTED_VALUE"""),2)</f>
        <v>2</v>
      </c>
      <c r="B204" s="1">
        <f ca="1">IFERROR(__xludf.DUMMYFUNCTION("""COMPUTED_VALUE"""),2)</f>
        <v>2</v>
      </c>
    </row>
    <row r="205" spans="1:2" ht="13" hidden="1">
      <c r="A205" s="1">
        <f ca="1">IFERROR(__xludf.DUMMYFUNCTION("""COMPUTED_VALUE"""),1)</f>
        <v>1</v>
      </c>
      <c r="B205" s="1">
        <f ca="1">IFERROR(__xludf.DUMMYFUNCTION("""COMPUTED_VALUE"""),2)</f>
        <v>2</v>
      </c>
    </row>
    <row r="206" spans="1:2" ht="13" hidden="1">
      <c r="A206" s="1" t="str">
        <f ca="1">IFERROR(__xludf.DUMMYFUNCTION("""COMPUTED_VALUE"""),"")</f>
        <v/>
      </c>
      <c r="B206" s="1">
        <f ca="1">IFERROR(__xludf.DUMMYFUNCTION("""COMPUTED_VALUE"""),3)</f>
        <v>3</v>
      </c>
    </row>
    <row r="207" spans="1:2" ht="13" hidden="1">
      <c r="A207" s="1">
        <f ca="1">IFERROR(__xludf.DUMMYFUNCTION("""COMPUTED_VALUE"""),4)</f>
        <v>4</v>
      </c>
      <c r="B207" s="1">
        <f ca="1">IFERROR(__xludf.DUMMYFUNCTION("""COMPUTED_VALUE"""),1)</f>
        <v>1</v>
      </c>
    </row>
    <row r="208" spans="1:2" ht="13" hidden="1">
      <c r="A208" s="1">
        <f ca="1">IFERROR(__xludf.DUMMYFUNCTION("""COMPUTED_VALUE"""),3)</f>
        <v>3</v>
      </c>
      <c r="B208" s="1">
        <f ca="1">IFERROR(__xludf.DUMMYFUNCTION("""COMPUTED_VALUE"""),1)</f>
        <v>1</v>
      </c>
    </row>
    <row r="209" spans="1:2" ht="13" hidden="1">
      <c r="A209" s="1" t="str">
        <f ca="1">IFERROR(__xludf.DUMMYFUNCTION("""COMPUTED_VALUE"""),"")</f>
        <v/>
      </c>
      <c r="B209" s="1">
        <f ca="1">IFERROR(__xludf.DUMMYFUNCTION("""COMPUTED_VALUE"""),2)</f>
        <v>2</v>
      </c>
    </row>
    <row r="210" spans="1:2" ht="13" hidden="1">
      <c r="A210" s="1">
        <f ca="1">IFERROR(__xludf.DUMMYFUNCTION("""COMPUTED_VALUE"""),1)</f>
        <v>1</v>
      </c>
      <c r="B210" s="1">
        <f ca="1">IFERROR(__xludf.DUMMYFUNCTION("""COMPUTED_VALUE"""),5)</f>
        <v>5</v>
      </c>
    </row>
    <row r="211" spans="1:2" ht="13" hidden="1">
      <c r="A211" s="1">
        <f ca="1">IFERROR(__xludf.DUMMYFUNCTION("""COMPUTED_VALUE"""),4)</f>
        <v>4</v>
      </c>
      <c r="B211" s="1">
        <f ca="1">IFERROR(__xludf.DUMMYFUNCTION("""COMPUTED_VALUE"""),3)</f>
        <v>3</v>
      </c>
    </row>
    <row r="212" spans="1:2" ht="13" hidden="1">
      <c r="A212" s="1">
        <f ca="1">IFERROR(__xludf.DUMMYFUNCTION("""COMPUTED_VALUE"""),3)</f>
        <v>3</v>
      </c>
      <c r="B212" s="1">
        <f ca="1">IFERROR(__xludf.DUMMYFUNCTION("""COMPUTED_VALUE"""),1)</f>
        <v>1</v>
      </c>
    </row>
    <row r="213" spans="1:2" ht="13" hidden="1">
      <c r="A213" s="1">
        <f ca="1">IFERROR(__xludf.DUMMYFUNCTION("""COMPUTED_VALUE"""),2)</f>
        <v>2</v>
      </c>
      <c r="B213" s="1">
        <f ca="1">IFERROR(__xludf.DUMMYFUNCTION("""COMPUTED_VALUE"""),5)</f>
        <v>5</v>
      </c>
    </row>
    <row r="214" spans="1:2" ht="13" hidden="1">
      <c r="A214" s="1">
        <f ca="1">IFERROR(__xludf.DUMMYFUNCTION("""COMPUTED_VALUE"""),3)</f>
        <v>3</v>
      </c>
      <c r="B214" s="1">
        <f ca="1">IFERROR(__xludf.DUMMYFUNCTION("""COMPUTED_VALUE"""),4)</f>
        <v>4</v>
      </c>
    </row>
    <row r="215" spans="1:2" ht="13" hidden="1">
      <c r="A215" s="1">
        <f ca="1">IFERROR(__xludf.DUMMYFUNCTION("""COMPUTED_VALUE"""),2)</f>
        <v>2</v>
      </c>
      <c r="B215" s="1">
        <f ca="1">IFERROR(__xludf.DUMMYFUNCTION("""COMPUTED_VALUE"""),2)</f>
        <v>2</v>
      </c>
    </row>
    <row r="216" spans="1:2" ht="13" hidden="1">
      <c r="A216" s="1">
        <f ca="1">IFERROR(__xludf.DUMMYFUNCTION("""COMPUTED_VALUE"""),1)</f>
        <v>1</v>
      </c>
      <c r="B216" s="1">
        <f ca="1">IFERROR(__xludf.DUMMYFUNCTION("""COMPUTED_VALUE"""),3)</f>
        <v>3</v>
      </c>
    </row>
    <row r="217" spans="1:2" ht="13" hidden="1">
      <c r="A217" s="1">
        <f ca="1">IFERROR(__xludf.DUMMYFUNCTION("""COMPUTED_VALUE"""),1)</f>
        <v>1</v>
      </c>
      <c r="B217" s="1">
        <f ca="1">IFERROR(__xludf.DUMMYFUNCTION("""COMPUTED_VALUE"""),1)</f>
        <v>1</v>
      </c>
    </row>
    <row r="218" spans="1:2" ht="13" hidden="1">
      <c r="A218" s="1">
        <f ca="1">IFERROR(__xludf.DUMMYFUNCTION("""COMPUTED_VALUE"""),4)</f>
        <v>4</v>
      </c>
      <c r="B218" s="1">
        <f ca="1">IFERROR(__xludf.DUMMYFUNCTION("""COMPUTED_VALUE"""),4)</f>
        <v>4</v>
      </c>
    </row>
    <row r="219" spans="1:2" ht="13" hidden="1">
      <c r="A219" s="1">
        <f ca="1">IFERROR(__xludf.DUMMYFUNCTION("""COMPUTED_VALUE"""),4)</f>
        <v>4</v>
      </c>
      <c r="B219" s="1">
        <f ca="1">IFERROR(__xludf.DUMMYFUNCTION("""COMPUTED_VALUE"""),3)</f>
        <v>3</v>
      </c>
    </row>
    <row r="220" spans="1:2" ht="13" hidden="1">
      <c r="A220" s="1">
        <f ca="1">IFERROR(__xludf.DUMMYFUNCTION("""COMPUTED_VALUE"""),4)</f>
        <v>4</v>
      </c>
      <c r="B220" s="1">
        <f ca="1">IFERROR(__xludf.DUMMYFUNCTION("""COMPUTED_VALUE"""),3)</f>
        <v>3</v>
      </c>
    </row>
    <row r="221" spans="1:2" ht="13" hidden="1">
      <c r="A221" s="1">
        <f ca="1">IFERROR(__xludf.DUMMYFUNCTION("""COMPUTED_VALUE"""),3)</f>
        <v>3</v>
      </c>
      <c r="B221" s="1">
        <f ca="1">IFERROR(__xludf.DUMMYFUNCTION("""COMPUTED_VALUE"""),1)</f>
        <v>1</v>
      </c>
    </row>
    <row r="222" spans="1:2" ht="13" hidden="1">
      <c r="A222" s="1">
        <f ca="1">IFERROR(__xludf.DUMMYFUNCTION("""COMPUTED_VALUE"""),4)</f>
        <v>4</v>
      </c>
      <c r="B222" s="1">
        <f ca="1">IFERROR(__xludf.DUMMYFUNCTION("""COMPUTED_VALUE"""),3)</f>
        <v>3</v>
      </c>
    </row>
    <row r="223" spans="1:2" ht="13" hidden="1">
      <c r="A223" s="1">
        <f ca="1">IFERROR(__xludf.DUMMYFUNCTION("""COMPUTED_VALUE"""),1)</f>
        <v>1</v>
      </c>
      <c r="B223" s="1">
        <f ca="1">IFERROR(__xludf.DUMMYFUNCTION("""COMPUTED_VALUE"""),5)</f>
        <v>5</v>
      </c>
    </row>
    <row r="224" spans="1:2" ht="13" hidden="1">
      <c r="A224" s="1">
        <f ca="1">IFERROR(__xludf.DUMMYFUNCTION("""COMPUTED_VALUE"""),2)</f>
        <v>2</v>
      </c>
      <c r="B224" s="1">
        <f ca="1">IFERROR(__xludf.DUMMYFUNCTION("""COMPUTED_VALUE"""),4)</f>
        <v>4</v>
      </c>
    </row>
    <row r="225" spans="1:2" ht="13" hidden="1">
      <c r="A225" s="1">
        <f ca="1">IFERROR(__xludf.DUMMYFUNCTION("""COMPUTED_VALUE"""),3)</f>
        <v>3</v>
      </c>
      <c r="B225" s="1">
        <f ca="1">IFERROR(__xludf.DUMMYFUNCTION("""COMPUTED_VALUE"""),3)</f>
        <v>3</v>
      </c>
    </row>
    <row r="226" spans="1:2" ht="13" hidden="1">
      <c r="A226" s="1">
        <f ca="1">IFERROR(__xludf.DUMMYFUNCTION("""COMPUTED_VALUE"""),2)</f>
        <v>2</v>
      </c>
      <c r="B226" s="1">
        <f ca="1">IFERROR(__xludf.DUMMYFUNCTION("""COMPUTED_VALUE"""),4)</f>
        <v>4</v>
      </c>
    </row>
    <row r="227" spans="1:2" ht="13" hidden="1">
      <c r="A227" s="1">
        <f ca="1">IFERROR(__xludf.DUMMYFUNCTION("""COMPUTED_VALUE"""),2)</f>
        <v>2</v>
      </c>
      <c r="B227" s="1">
        <f ca="1">IFERROR(__xludf.DUMMYFUNCTION("""COMPUTED_VALUE"""),1)</f>
        <v>1</v>
      </c>
    </row>
    <row r="228" spans="1:2" ht="13" hidden="1">
      <c r="A228" s="1">
        <f ca="1">IFERROR(__xludf.DUMMYFUNCTION("""COMPUTED_VALUE"""),3)</f>
        <v>3</v>
      </c>
      <c r="B228" s="1">
        <f ca="1">IFERROR(__xludf.DUMMYFUNCTION("""COMPUTED_VALUE"""),5)</f>
        <v>5</v>
      </c>
    </row>
    <row r="229" spans="1:2" ht="13" hidden="1">
      <c r="A229" s="1">
        <f ca="1">IFERROR(__xludf.DUMMYFUNCTION("""COMPUTED_VALUE"""),4)</f>
        <v>4</v>
      </c>
      <c r="B229" s="1">
        <f ca="1">IFERROR(__xludf.DUMMYFUNCTION("""COMPUTED_VALUE"""),3)</f>
        <v>3</v>
      </c>
    </row>
    <row r="230" spans="1:2" ht="13" hidden="1">
      <c r="A230" s="1">
        <f ca="1">IFERROR(__xludf.DUMMYFUNCTION("""COMPUTED_VALUE"""),4)</f>
        <v>4</v>
      </c>
      <c r="B230" s="1">
        <f ca="1">IFERROR(__xludf.DUMMYFUNCTION("""COMPUTED_VALUE"""),3)</f>
        <v>3</v>
      </c>
    </row>
    <row r="231" spans="1:2" ht="13" hidden="1">
      <c r="A231" s="1" t="str">
        <f ca="1">IFERROR(__xludf.DUMMYFUNCTION("""COMPUTED_VALUE"""),"")</f>
        <v/>
      </c>
      <c r="B231" s="1">
        <f ca="1">IFERROR(__xludf.DUMMYFUNCTION("""COMPUTED_VALUE"""),1)</f>
        <v>1</v>
      </c>
    </row>
    <row r="232" spans="1:2" ht="13" hidden="1">
      <c r="A232" s="1">
        <f ca="1">IFERROR(__xludf.DUMMYFUNCTION("""COMPUTED_VALUE"""),2)</f>
        <v>2</v>
      </c>
      <c r="B232" s="1">
        <f ca="1">IFERROR(__xludf.DUMMYFUNCTION("""COMPUTED_VALUE"""),3)</f>
        <v>3</v>
      </c>
    </row>
    <row r="233" spans="1:2" ht="13" hidden="1">
      <c r="A233" s="1">
        <f ca="1">IFERROR(__xludf.DUMMYFUNCTION("""COMPUTED_VALUE"""),1)</f>
        <v>1</v>
      </c>
      <c r="B233" s="1">
        <f ca="1">IFERROR(__xludf.DUMMYFUNCTION("""COMPUTED_VALUE"""),1)</f>
        <v>1</v>
      </c>
    </row>
    <row r="234" spans="1:2" ht="13" hidden="1">
      <c r="A234" s="1">
        <f ca="1">IFERROR(__xludf.DUMMYFUNCTION("""COMPUTED_VALUE"""),2)</f>
        <v>2</v>
      </c>
      <c r="B234" s="1">
        <f ca="1">IFERROR(__xludf.DUMMYFUNCTION("""COMPUTED_VALUE"""),4)</f>
        <v>4</v>
      </c>
    </row>
    <row r="235" spans="1:2" ht="13" hidden="1">
      <c r="A235" s="1">
        <f ca="1">IFERROR(__xludf.DUMMYFUNCTION("""COMPUTED_VALUE"""),3)</f>
        <v>3</v>
      </c>
      <c r="B235" s="1">
        <f ca="1">IFERROR(__xludf.DUMMYFUNCTION("""COMPUTED_VALUE"""),1)</f>
        <v>1</v>
      </c>
    </row>
    <row r="236" spans="1:2" ht="13" hidden="1">
      <c r="A236" s="1">
        <f ca="1">IFERROR(__xludf.DUMMYFUNCTION("""COMPUTED_VALUE"""),4)</f>
        <v>4</v>
      </c>
      <c r="B236" s="1">
        <f ca="1">IFERROR(__xludf.DUMMYFUNCTION("""COMPUTED_VALUE"""),1)</f>
        <v>1</v>
      </c>
    </row>
    <row r="237" spans="1:2" ht="13" hidden="1">
      <c r="A237" s="1">
        <f ca="1">IFERROR(__xludf.DUMMYFUNCTION("""COMPUTED_VALUE"""),3)</f>
        <v>3</v>
      </c>
      <c r="B237" s="1">
        <f ca="1">IFERROR(__xludf.DUMMYFUNCTION("""COMPUTED_VALUE"""),2)</f>
        <v>2</v>
      </c>
    </row>
    <row r="238" spans="1:2" ht="13" hidden="1">
      <c r="A238" s="1" t="str">
        <f ca="1">IFERROR(__xludf.DUMMYFUNCTION("""COMPUTED_VALUE"""),"")</f>
        <v/>
      </c>
      <c r="B238" s="1">
        <f ca="1">IFERROR(__xludf.DUMMYFUNCTION("""COMPUTED_VALUE"""),3)</f>
        <v>3</v>
      </c>
    </row>
    <row r="239" spans="1:2" ht="13" hidden="1">
      <c r="A239" s="1">
        <f ca="1">IFERROR(__xludf.DUMMYFUNCTION("""COMPUTED_VALUE"""),2)</f>
        <v>2</v>
      </c>
      <c r="B239" s="1">
        <f ca="1">IFERROR(__xludf.DUMMYFUNCTION("""COMPUTED_VALUE"""),4)</f>
        <v>4</v>
      </c>
    </row>
    <row r="240" spans="1:2" ht="13" hidden="1">
      <c r="A240" s="1">
        <f ca="1">IFERROR(__xludf.DUMMYFUNCTION("""COMPUTED_VALUE"""),4)</f>
        <v>4</v>
      </c>
      <c r="B240" s="1">
        <f ca="1">IFERROR(__xludf.DUMMYFUNCTION("""COMPUTED_VALUE"""),3)</f>
        <v>3</v>
      </c>
    </row>
    <row r="241" spans="1:2" ht="13" hidden="1">
      <c r="A241" s="1">
        <f ca="1">IFERROR(__xludf.DUMMYFUNCTION("""COMPUTED_VALUE"""),2)</f>
        <v>2</v>
      </c>
      <c r="B241" s="1">
        <f ca="1">IFERROR(__xludf.DUMMYFUNCTION("""COMPUTED_VALUE"""),3)</f>
        <v>3</v>
      </c>
    </row>
    <row r="242" spans="1:2" ht="13" hidden="1">
      <c r="A242" s="1">
        <f ca="1">IFERROR(__xludf.DUMMYFUNCTION("""COMPUTED_VALUE"""),3)</f>
        <v>3</v>
      </c>
      <c r="B242" s="1">
        <f ca="1">IFERROR(__xludf.DUMMYFUNCTION("""COMPUTED_VALUE"""),3)</f>
        <v>3</v>
      </c>
    </row>
    <row r="243" spans="1:2" ht="13" hidden="1">
      <c r="A243" s="1">
        <f ca="1">IFERROR(__xludf.DUMMYFUNCTION("""COMPUTED_VALUE"""),3)</f>
        <v>3</v>
      </c>
      <c r="B243" s="1">
        <f ca="1">IFERROR(__xludf.DUMMYFUNCTION("""COMPUTED_VALUE"""),1)</f>
        <v>1</v>
      </c>
    </row>
    <row r="244" spans="1:2" ht="13" hidden="1">
      <c r="A244" s="1">
        <f ca="1">IFERROR(__xludf.DUMMYFUNCTION("""COMPUTED_VALUE"""),4)</f>
        <v>4</v>
      </c>
      <c r="B244" s="1">
        <f ca="1">IFERROR(__xludf.DUMMYFUNCTION("""COMPUTED_VALUE"""),4)</f>
        <v>4</v>
      </c>
    </row>
    <row r="245" spans="1:2" ht="13" hidden="1">
      <c r="A245" s="1">
        <f ca="1">IFERROR(__xludf.DUMMYFUNCTION("""COMPUTED_VALUE"""),4)</f>
        <v>4</v>
      </c>
      <c r="B245" s="1">
        <f ca="1">IFERROR(__xludf.DUMMYFUNCTION("""COMPUTED_VALUE"""),3)</f>
        <v>3</v>
      </c>
    </row>
    <row r="246" spans="1:2" ht="13" hidden="1">
      <c r="A246" s="1">
        <f ca="1">IFERROR(__xludf.DUMMYFUNCTION("""COMPUTED_VALUE"""),4)</f>
        <v>4</v>
      </c>
      <c r="B246" s="1">
        <f ca="1">IFERROR(__xludf.DUMMYFUNCTION("""COMPUTED_VALUE"""),4)</f>
        <v>4</v>
      </c>
    </row>
    <row r="247" spans="1:2" ht="13" hidden="1">
      <c r="A247" s="1">
        <f ca="1">IFERROR(__xludf.DUMMYFUNCTION("""COMPUTED_VALUE"""),4)</f>
        <v>4</v>
      </c>
      <c r="B247" s="1">
        <f ca="1">IFERROR(__xludf.DUMMYFUNCTION("""COMPUTED_VALUE"""),1)</f>
        <v>1</v>
      </c>
    </row>
    <row r="248" spans="1:2" ht="13" hidden="1">
      <c r="A248" s="1">
        <f ca="1">IFERROR(__xludf.DUMMYFUNCTION("""COMPUTED_VALUE"""),3)</f>
        <v>3</v>
      </c>
      <c r="B248" s="1">
        <f ca="1">IFERROR(__xludf.DUMMYFUNCTION("""COMPUTED_VALUE"""),1)</f>
        <v>1</v>
      </c>
    </row>
    <row r="249" spans="1:2" ht="13" hidden="1">
      <c r="A249" s="1">
        <f ca="1">IFERROR(__xludf.DUMMYFUNCTION("""COMPUTED_VALUE"""),1)</f>
        <v>1</v>
      </c>
      <c r="B249" s="1">
        <f ca="1">IFERROR(__xludf.DUMMYFUNCTION("""COMPUTED_VALUE"""),1)</f>
        <v>1</v>
      </c>
    </row>
    <row r="250" spans="1:2" ht="13" hidden="1">
      <c r="A250" s="1">
        <f ca="1">IFERROR(__xludf.DUMMYFUNCTION("""COMPUTED_VALUE"""),2)</f>
        <v>2</v>
      </c>
      <c r="B250" s="1">
        <f ca="1">IFERROR(__xludf.DUMMYFUNCTION("""COMPUTED_VALUE"""),1)</f>
        <v>1</v>
      </c>
    </row>
    <row r="251" spans="1:2" ht="13" hidden="1">
      <c r="A251" s="1">
        <f ca="1">IFERROR(__xludf.DUMMYFUNCTION("""COMPUTED_VALUE"""),4)</f>
        <v>4</v>
      </c>
      <c r="B251" s="1">
        <f ca="1">IFERROR(__xludf.DUMMYFUNCTION("""COMPUTED_VALUE"""),1)</f>
        <v>1</v>
      </c>
    </row>
    <row r="252" spans="1:2" ht="13" hidden="1">
      <c r="A252" s="1">
        <f ca="1">IFERROR(__xludf.DUMMYFUNCTION("""COMPUTED_VALUE"""),1)</f>
        <v>1</v>
      </c>
      <c r="B252" s="1">
        <f ca="1">IFERROR(__xludf.DUMMYFUNCTION("""COMPUTED_VALUE"""),2)</f>
        <v>2</v>
      </c>
    </row>
    <row r="253" spans="1:2" ht="13" hidden="1">
      <c r="A253" s="1">
        <f ca="1">IFERROR(__xludf.DUMMYFUNCTION("""COMPUTED_VALUE"""),4)</f>
        <v>4</v>
      </c>
      <c r="B253" s="1">
        <f ca="1">IFERROR(__xludf.DUMMYFUNCTION("""COMPUTED_VALUE"""),3)</f>
        <v>3</v>
      </c>
    </row>
    <row r="254" spans="1:2" ht="13" hidden="1">
      <c r="A254" s="1">
        <f ca="1">IFERROR(__xludf.DUMMYFUNCTION("""COMPUTED_VALUE"""),3)</f>
        <v>3</v>
      </c>
      <c r="B254" s="1">
        <f ca="1">IFERROR(__xludf.DUMMYFUNCTION("""COMPUTED_VALUE"""),3)</f>
        <v>3</v>
      </c>
    </row>
    <row r="255" spans="1:2" ht="13" hidden="1">
      <c r="A255" s="1">
        <f ca="1">IFERROR(__xludf.DUMMYFUNCTION("""COMPUTED_VALUE"""),3)</f>
        <v>3</v>
      </c>
      <c r="B255" s="1">
        <f ca="1">IFERROR(__xludf.DUMMYFUNCTION("""COMPUTED_VALUE"""),4)</f>
        <v>4</v>
      </c>
    </row>
    <row r="256" spans="1:2" ht="13" hidden="1">
      <c r="A256" s="1">
        <f ca="1">IFERROR(__xludf.DUMMYFUNCTION("""COMPUTED_VALUE"""),1)</f>
        <v>1</v>
      </c>
      <c r="B256" s="1">
        <f ca="1">IFERROR(__xludf.DUMMYFUNCTION("""COMPUTED_VALUE"""),2)</f>
        <v>2</v>
      </c>
    </row>
    <row r="257" spans="1:2" ht="13" hidden="1">
      <c r="A257" s="1">
        <f ca="1">IFERROR(__xludf.DUMMYFUNCTION("""COMPUTED_VALUE"""),2)</f>
        <v>2</v>
      </c>
      <c r="B257" s="1">
        <f ca="1">IFERROR(__xludf.DUMMYFUNCTION("""COMPUTED_VALUE"""),4)</f>
        <v>4</v>
      </c>
    </row>
    <row r="258" spans="1:2" ht="13" hidden="1">
      <c r="A258" s="1">
        <f ca="1">IFERROR(__xludf.DUMMYFUNCTION("""COMPUTED_VALUE"""),4)</f>
        <v>4</v>
      </c>
      <c r="B258" s="1">
        <f ca="1">IFERROR(__xludf.DUMMYFUNCTION("""COMPUTED_VALUE"""),3)</f>
        <v>3</v>
      </c>
    </row>
    <row r="259" spans="1:2" ht="13" hidden="1">
      <c r="A259" s="1">
        <f ca="1">IFERROR(__xludf.DUMMYFUNCTION("""COMPUTED_VALUE"""),2)</f>
        <v>2</v>
      </c>
      <c r="B259" s="1">
        <f ca="1">IFERROR(__xludf.DUMMYFUNCTION("""COMPUTED_VALUE"""),2)</f>
        <v>2</v>
      </c>
    </row>
    <row r="260" spans="1:2" ht="13" hidden="1">
      <c r="A260" s="1">
        <f ca="1">IFERROR(__xludf.DUMMYFUNCTION("""COMPUTED_VALUE"""),2)</f>
        <v>2</v>
      </c>
      <c r="B260" s="1">
        <f ca="1">IFERROR(__xludf.DUMMYFUNCTION("""COMPUTED_VALUE"""),2)</f>
        <v>2</v>
      </c>
    </row>
    <row r="261" spans="1:2" ht="13" hidden="1">
      <c r="A261" s="1">
        <f ca="1">IFERROR(__xludf.DUMMYFUNCTION("""COMPUTED_VALUE"""),3)</f>
        <v>3</v>
      </c>
      <c r="B261" s="1">
        <f ca="1">IFERROR(__xludf.DUMMYFUNCTION("""COMPUTED_VALUE"""),3)</f>
        <v>3</v>
      </c>
    </row>
    <row r="262" spans="1:2" ht="13" hidden="1">
      <c r="A262" s="1">
        <f ca="1">IFERROR(__xludf.DUMMYFUNCTION("""COMPUTED_VALUE"""),3)</f>
        <v>3</v>
      </c>
      <c r="B262" s="1">
        <f ca="1">IFERROR(__xludf.DUMMYFUNCTION("""COMPUTED_VALUE"""),1)</f>
        <v>1</v>
      </c>
    </row>
    <row r="263" spans="1:2" ht="13" hidden="1">
      <c r="A263" s="1">
        <f ca="1">IFERROR(__xludf.DUMMYFUNCTION("""COMPUTED_VALUE"""),4)</f>
        <v>4</v>
      </c>
      <c r="B263" s="1">
        <f ca="1">IFERROR(__xludf.DUMMYFUNCTION("""COMPUTED_VALUE"""),3)</f>
        <v>3</v>
      </c>
    </row>
    <row r="264" spans="1:2" ht="13" hidden="1">
      <c r="A264" s="1">
        <f ca="1">IFERROR(__xludf.DUMMYFUNCTION("""COMPUTED_VALUE"""),2)</f>
        <v>2</v>
      </c>
      <c r="B264" s="1">
        <f ca="1">IFERROR(__xludf.DUMMYFUNCTION("""COMPUTED_VALUE"""),1)</f>
        <v>1</v>
      </c>
    </row>
    <row r="265" spans="1:2" ht="13" hidden="1">
      <c r="A265" s="1">
        <f ca="1">IFERROR(__xludf.DUMMYFUNCTION("""COMPUTED_VALUE"""),4)</f>
        <v>4</v>
      </c>
      <c r="B265" s="1">
        <f ca="1">IFERROR(__xludf.DUMMYFUNCTION("""COMPUTED_VALUE"""),2)</f>
        <v>2</v>
      </c>
    </row>
    <row r="266" spans="1:2" ht="13" hidden="1">
      <c r="A266" s="1">
        <f ca="1">IFERROR(__xludf.DUMMYFUNCTION("""COMPUTED_VALUE"""),4)</f>
        <v>4</v>
      </c>
      <c r="B266" s="1">
        <f ca="1">IFERROR(__xludf.DUMMYFUNCTION("""COMPUTED_VALUE"""),1)</f>
        <v>1</v>
      </c>
    </row>
    <row r="267" spans="1:2" ht="13" hidden="1">
      <c r="A267" s="1">
        <f ca="1">IFERROR(__xludf.DUMMYFUNCTION("""COMPUTED_VALUE"""),4)</f>
        <v>4</v>
      </c>
      <c r="B267" s="1">
        <f ca="1">IFERROR(__xludf.DUMMYFUNCTION("""COMPUTED_VALUE"""),4)</f>
        <v>4</v>
      </c>
    </row>
    <row r="268" spans="1:2" ht="13" hidden="1">
      <c r="A268" s="1">
        <f ca="1">IFERROR(__xludf.DUMMYFUNCTION("""COMPUTED_VALUE"""),2)</f>
        <v>2</v>
      </c>
      <c r="B268" s="1">
        <f ca="1">IFERROR(__xludf.DUMMYFUNCTION("""COMPUTED_VALUE"""),1)</f>
        <v>1</v>
      </c>
    </row>
    <row r="269" spans="1:2" ht="13" hidden="1">
      <c r="A269" s="1">
        <f ca="1">IFERROR(__xludf.DUMMYFUNCTION("""COMPUTED_VALUE"""),2)</f>
        <v>2</v>
      </c>
      <c r="B269" s="1">
        <f ca="1">IFERROR(__xludf.DUMMYFUNCTION("""COMPUTED_VALUE"""),1)</f>
        <v>1</v>
      </c>
    </row>
    <row r="270" spans="1:2" ht="13" hidden="1">
      <c r="A270" s="1">
        <f ca="1">IFERROR(__xludf.DUMMYFUNCTION("""COMPUTED_VALUE"""),3)</f>
        <v>3</v>
      </c>
      <c r="B270" s="1">
        <f ca="1">IFERROR(__xludf.DUMMYFUNCTION("""COMPUTED_VALUE"""),1)</f>
        <v>1</v>
      </c>
    </row>
    <row r="271" spans="1:2" ht="13" hidden="1">
      <c r="A271" s="1">
        <f ca="1">IFERROR(__xludf.DUMMYFUNCTION("""COMPUTED_VALUE"""),1)</f>
        <v>1</v>
      </c>
      <c r="B271" s="1">
        <f ca="1">IFERROR(__xludf.DUMMYFUNCTION("""COMPUTED_VALUE"""),1)</f>
        <v>1</v>
      </c>
    </row>
    <row r="272" spans="1:2" ht="13" hidden="1">
      <c r="A272" s="1">
        <f ca="1">IFERROR(__xludf.DUMMYFUNCTION("""COMPUTED_VALUE"""),2)</f>
        <v>2</v>
      </c>
      <c r="B272" s="1">
        <f ca="1">IFERROR(__xludf.DUMMYFUNCTION("""COMPUTED_VALUE"""),1)</f>
        <v>1</v>
      </c>
    </row>
    <row r="273" spans="1:2" ht="13" hidden="1">
      <c r="A273" s="1">
        <f ca="1">IFERROR(__xludf.DUMMYFUNCTION("""COMPUTED_VALUE"""),3)</f>
        <v>3</v>
      </c>
      <c r="B273" s="1">
        <f ca="1">IFERROR(__xludf.DUMMYFUNCTION("""COMPUTED_VALUE"""),2)</f>
        <v>2</v>
      </c>
    </row>
    <row r="274" spans="1:2" ht="13" hidden="1">
      <c r="A274" s="1">
        <f ca="1">IFERROR(__xludf.DUMMYFUNCTION("""COMPUTED_VALUE"""),2)</f>
        <v>2</v>
      </c>
      <c r="B274" s="1">
        <f ca="1">IFERROR(__xludf.DUMMYFUNCTION("""COMPUTED_VALUE"""),1)</f>
        <v>1</v>
      </c>
    </row>
    <row r="275" spans="1:2" ht="13" hidden="1">
      <c r="A275" s="1">
        <f ca="1">IFERROR(__xludf.DUMMYFUNCTION("""COMPUTED_VALUE"""),4)</f>
        <v>4</v>
      </c>
      <c r="B275" s="1">
        <f ca="1">IFERROR(__xludf.DUMMYFUNCTION("""COMPUTED_VALUE"""),3)</f>
        <v>3</v>
      </c>
    </row>
    <row r="276" spans="1:2" ht="13" hidden="1">
      <c r="A276" s="1">
        <f ca="1">IFERROR(__xludf.DUMMYFUNCTION("""COMPUTED_VALUE"""),3)</f>
        <v>3</v>
      </c>
      <c r="B276" s="1">
        <f ca="1">IFERROR(__xludf.DUMMYFUNCTION("""COMPUTED_VALUE"""),5)</f>
        <v>5</v>
      </c>
    </row>
    <row r="277" spans="1:2" ht="13" hidden="1">
      <c r="A277" s="1">
        <f ca="1">IFERROR(__xludf.DUMMYFUNCTION("""COMPUTED_VALUE"""),2)</f>
        <v>2</v>
      </c>
      <c r="B277" s="1">
        <f ca="1">IFERROR(__xludf.DUMMYFUNCTION("""COMPUTED_VALUE"""),2)</f>
        <v>2</v>
      </c>
    </row>
    <row r="278" spans="1:2" ht="13" hidden="1">
      <c r="A278" s="1">
        <f ca="1">IFERROR(__xludf.DUMMYFUNCTION("""COMPUTED_VALUE"""),4)</f>
        <v>4</v>
      </c>
      <c r="B278" s="1">
        <f ca="1">IFERROR(__xludf.DUMMYFUNCTION("""COMPUTED_VALUE"""),2)</f>
        <v>2</v>
      </c>
    </row>
    <row r="279" spans="1:2" ht="13" hidden="1">
      <c r="A279" s="1">
        <f ca="1">IFERROR(__xludf.DUMMYFUNCTION("""COMPUTED_VALUE"""),2)</f>
        <v>2</v>
      </c>
      <c r="B279" s="1">
        <f ca="1">IFERROR(__xludf.DUMMYFUNCTION("""COMPUTED_VALUE"""),3)</f>
        <v>3</v>
      </c>
    </row>
    <row r="280" spans="1:2" ht="13" hidden="1">
      <c r="A280" s="1">
        <f ca="1">IFERROR(__xludf.DUMMYFUNCTION("""COMPUTED_VALUE"""),2)</f>
        <v>2</v>
      </c>
      <c r="B280" s="1">
        <f ca="1">IFERROR(__xludf.DUMMYFUNCTION("""COMPUTED_VALUE"""),3)</f>
        <v>3</v>
      </c>
    </row>
    <row r="281" spans="1:2" ht="13" hidden="1">
      <c r="A281" s="1">
        <f ca="1">IFERROR(__xludf.DUMMYFUNCTION("""COMPUTED_VALUE"""),2)</f>
        <v>2</v>
      </c>
      <c r="B281" s="1">
        <f ca="1">IFERROR(__xludf.DUMMYFUNCTION("""COMPUTED_VALUE"""),3)</f>
        <v>3</v>
      </c>
    </row>
    <row r="282" spans="1:2" ht="13" hidden="1">
      <c r="A282" s="1">
        <f ca="1">IFERROR(__xludf.DUMMYFUNCTION("""COMPUTED_VALUE"""),4)</f>
        <v>4</v>
      </c>
      <c r="B282" s="1">
        <f ca="1">IFERROR(__xludf.DUMMYFUNCTION("""COMPUTED_VALUE"""),2)</f>
        <v>2</v>
      </c>
    </row>
    <row r="283" spans="1:2" ht="13" hidden="1">
      <c r="A283" s="1">
        <f ca="1">IFERROR(__xludf.DUMMYFUNCTION("""COMPUTED_VALUE"""),3)</f>
        <v>3</v>
      </c>
      <c r="B283" s="1">
        <f ca="1">IFERROR(__xludf.DUMMYFUNCTION("""COMPUTED_VALUE"""),3)</f>
        <v>3</v>
      </c>
    </row>
    <row r="284" spans="1:2" ht="13" hidden="1">
      <c r="A284" s="1">
        <f ca="1">IFERROR(__xludf.DUMMYFUNCTION("""COMPUTED_VALUE"""),3)</f>
        <v>3</v>
      </c>
      <c r="B284" s="1">
        <f ca="1">IFERROR(__xludf.DUMMYFUNCTION("""COMPUTED_VALUE"""),1)</f>
        <v>1</v>
      </c>
    </row>
    <row r="285" spans="1:2" ht="13" hidden="1">
      <c r="A285" s="1">
        <f ca="1">IFERROR(__xludf.DUMMYFUNCTION("""COMPUTED_VALUE"""),2)</f>
        <v>2</v>
      </c>
      <c r="B285" s="1">
        <f ca="1">IFERROR(__xludf.DUMMYFUNCTION("""COMPUTED_VALUE"""),3)</f>
        <v>3</v>
      </c>
    </row>
    <row r="286" spans="1:2" ht="13" hidden="1">
      <c r="A286" s="1">
        <f ca="1">IFERROR(__xludf.DUMMYFUNCTION("""COMPUTED_VALUE"""),2)</f>
        <v>2</v>
      </c>
      <c r="B286" s="1">
        <f ca="1">IFERROR(__xludf.DUMMYFUNCTION("""COMPUTED_VALUE"""),1)</f>
        <v>1</v>
      </c>
    </row>
    <row r="287" spans="1:2" ht="13" hidden="1">
      <c r="A287" s="1">
        <f ca="1">IFERROR(__xludf.DUMMYFUNCTION("""COMPUTED_VALUE"""),4)</f>
        <v>4</v>
      </c>
      <c r="B287" s="1">
        <f ca="1">IFERROR(__xludf.DUMMYFUNCTION("""COMPUTED_VALUE"""),4)</f>
        <v>4</v>
      </c>
    </row>
    <row r="288" spans="1:2" ht="13" hidden="1">
      <c r="A288" s="1">
        <f ca="1">IFERROR(__xludf.DUMMYFUNCTION("""COMPUTED_VALUE"""),2)</f>
        <v>2</v>
      </c>
      <c r="B288" s="1">
        <f ca="1">IFERROR(__xludf.DUMMYFUNCTION("""COMPUTED_VALUE"""),2)</f>
        <v>2</v>
      </c>
    </row>
    <row r="289" spans="1:2" ht="13" hidden="1">
      <c r="A289" s="1">
        <f ca="1">IFERROR(__xludf.DUMMYFUNCTION("""COMPUTED_VALUE"""),3)</f>
        <v>3</v>
      </c>
      <c r="B289" s="1">
        <f ca="1">IFERROR(__xludf.DUMMYFUNCTION("""COMPUTED_VALUE"""),3)</f>
        <v>3</v>
      </c>
    </row>
    <row r="290" spans="1:2" ht="13" hidden="1">
      <c r="A290" s="1">
        <f ca="1">IFERROR(__xludf.DUMMYFUNCTION("""COMPUTED_VALUE"""),1)</f>
        <v>1</v>
      </c>
      <c r="B290" s="1">
        <f ca="1">IFERROR(__xludf.DUMMYFUNCTION("""COMPUTED_VALUE"""),3)</f>
        <v>3</v>
      </c>
    </row>
    <row r="291" spans="1:2" ht="13" hidden="1">
      <c r="A291" s="1">
        <f ca="1">IFERROR(__xludf.DUMMYFUNCTION("""COMPUTED_VALUE"""),4)</f>
        <v>4</v>
      </c>
      <c r="B291" s="1">
        <f ca="1">IFERROR(__xludf.DUMMYFUNCTION("""COMPUTED_VALUE"""),1)</f>
        <v>1</v>
      </c>
    </row>
    <row r="292" spans="1:2" ht="13" hidden="1">
      <c r="A292" s="1">
        <f ca="1">IFERROR(__xludf.DUMMYFUNCTION("""COMPUTED_VALUE"""),4)</f>
        <v>4</v>
      </c>
      <c r="B292" s="1">
        <f ca="1">IFERROR(__xludf.DUMMYFUNCTION("""COMPUTED_VALUE"""),1)</f>
        <v>1</v>
      </c>
    </row>
    <row r="293" spans="1:2" ht="13" hidden="1">
      <c r="A293" s="1">
        <f ca="1">IFERROR(__xludf.DUMMYFUNCTION("""COMPUTED_VALUE"""),3)</f>
        <v>3</v>
      </c>
      <c r="B293" s="1">
        <f ca="1">IFERROR(__xludf.DUMMYFUNCTION("""COMPUTED_VALUE"""),2)</f>
        <v>2</v>
      </c>
    </row>
    <row r="294" spans="1:2" ht="13" hidden="1">
      <c r="A294" s="1">
        <f ca="1">IFERROR(__xludf.DUMMYFUNCTION("""COMPUTED_VALUE"""),1)</f>
        <v>1</v>
      </c>
      <c r="B294" s="1">
        <f ca="1">IFERROR(__xludf.DUMMYFUNCTION("""COMPUTED_VALUE"""),3)</f>
        <v>3</v>
      </c>
    </row>
    <row r="295" spans="1:2" ht="13" hidden="1">
      <c r="A295" s="1">
        <f ca="1">IFERROR(__xludf.DUMMYFUNCTION("""COMPUTED_VALUE"""),1)</f>
        <v>1</v>
      </c>
      <c r="B295" s="1">
        <f ca="1">IFERROR(__xludf.DUMMYFUNCTION("""COMPUTED_VALUE"""),4)</f>
        <v>4</v>
      </c>
    </row>
    <row r="296" spans="1:2" ht="13" hidden="1">
      <c r="A296" s="1">
        <f ca="1">IFERROR(__xludf.DUMMYFUNCTION("""COMPUTED_VALUE"""),1)</f>
        <v>1</v>
      </c>
      <c r="B296" s="1">
        <f ca="1">IFERROR(__xludf.DUMMYFUNCTION("""COMPUTED_VALUE"""),3)</f>
        <v>3</v>
      </c>
    </row>
    <row r="297" spans="1:2" ht="13" hidden="1">
      <c r="A297" s="1">
        <f ca="1">IFERROR(__xludf.DUMMYFUNCTION("""COMPUTED_VALUE"""),3)</f>
        <v>3</v>
      </c>
      <c r="B297" s="1">
        <f ca="1">IFERROR(__xludf.DUMMYFUNCTION("""COMPUTED_VALUE"""),1)</f>
        <v>1</v>
      </c>
    </row>
    <row r="298" spans="1:2" ht="13" hidden="1">
      <c r="A298" s="1">
        <f ca="1">IFERROR(__xludf.DUMMYFUNCTION("""COMPUTED_VALUE"""),2)</f>
        <v>2</v>
      </c>
      <c r="B298" s="1">
        <f ca="1">IFERROR(__xludf.DUMMYFUNCTION("""COMPUTED_VALUE"""),4)</f>
        <v>4</v>
      </c>
    </row>
    <row r="299" spans="1:2" ht="13" hidden="1">
      <c r="A299" s="1">
        <f ca="1">IFERROR(__xludf.DUMMYFUNCTION("""COMPUTED_VALUE"""),4)</f>
        <v>4</v>
      </c>
      <c r="B299" s="1">
        <f ca="1">IFERROR(__xludf.DUMMYFUNCTION("""COMPUTED_VALUE"""),2)</f>
        <v>2</v>
      </c>
    </row>
    <row r="300" spans="1:2" ht="13" hidden="1">
      <c r="A300" s="1">
        <f ca="1">IFERROR(__xludf.DUMMYFUNCTION("""COMPUTED_VALUE"""),3)</f>
        <v>3</v>
      </c>
      <c r="B300" s="1">
        <f ca="1">IFERROR(__xludf.DUMMYFUNCTION("""COMPUTED_VALUE"""),1)</f>
        <v>1</v>
      </c>
    </row>
    <row r="301" spans="1:2" ht="13" hidden="1">
      <c r="A301" s="1">
        <f ca="1">IFERROR(__xludf.DUMMYFUNCTION("""COMPUTED_VALUE"""),4)</f>
        <v>4</v>
      </c>
      <c r="B301" s="1">
        <f ca="1">IFERROR(__xludf.DUMMYFUNCTION("""COMPUTED_VALUE"""),1)</f>
        <v>1</v>
      </c>
    </row>
    <row r="302" spans="1:2" ht="13" hidden="1">
      <c r="A302" s="1">
        <f ca="1">IFERROR(__xludf.DUMMYFUNCTION("""COMPUTED_VALUE"""),1)</f>
        <v>1</v>
      </c>
      <c r="B302" s="1">
        <f ca="1">IFERROR(__xludf.DUMMYFUNCTION("""COMPUTED_VALUE"""),3)</f>
        <v>3</v>
      </c>
    </row>
    <row r="303" spans="1:2" ht="13" hidden="1">
      <c r="A303" s="1">
        <f ca="1">IFERROR(__xludf.DUMMYFUNCTION("""COMPUTED_VALUE"""),4)</f>
        <v>4</v>
      </c>
      <c r="B303" s="1">
        <f ca="1">IFERROR(__xludf.DUMMYFUNCTION("""COMPUTED_VALUE"""),1)</f>
        <v>1</v>
      </c>
    </row>
    <row r="304" spans="1:2" ht="13" hidden="1">
      <c r="A304" s="1">
        <f ca="1">IFERROR(__xludf.DUMMYFUNCTION("""COMPUTED_VALUE"""),4)</f>
        <v>4</v>
      </c>
      <c r="B304" s="1">
        <f ca="1">IFERROR(__xludf.DUMMYFUNCTION("""COMPUTED_VALUE"""),3)</f>
        <v>3</v>
      </c>
    </row>
    <row r="305" spans="1:2" ht="13" hidden="1">
      <c r="A305" s="1">
        <f ca="1">IFERROR(__xludf.DUMMYFUNCTION("""COMPUTED_VALUE"""),2)</f>
        <v>2</v>
      </c>
      <c r="B305" s="1">
        <f ca="1">IFERROR(__xludf.DUMMYFUNCTION("""COMPUTED_VALUE"""),4)</f>
        <v>4</v>
      </c>
    </row>
    <row r="306" spans="1:2" ht="13" hidden="1">
      <c r="A306" s="1">
        <f ca="1">IFERROR(__xludf.DUMMYFUNCTION("""COMPUTED_VALUE"""),4)</f>
        <v>4</v>
      </c>
      <c r="B306" s="1">
        <f ca="1">IFERROR(__xludf.DUMMYFUNCTION("""COMPUTED_VALUE"""),2)</f>
        <v>2</v>
      </c>
    </row>
    <row r="307" spans="1:2" ht="13" hidden="1">
      <c r="A307" s="1" t="str">
        <f ca="1">IFERROR(__xludf.DUMMYFUNCTION("""COMPUTED_VALUE"""),"")</f>
        <v/>
      </c>
      <c r="B307" s="1">
        <f ca="1">IFERROR(__xludf.DUMMYFUNCTION("""COMPUTED_VALUE"""),3)</f>
        <v>3</v>
      </c>
    </row>
    <row r="308" spans="1:2" ht="13" hidden="1">
      <c r="A308" s="1" t="str">
        <f ca="1">IFERROR(__xludf.DUMMYFUNCTION("""COMPUTED_VALUE"""),"")</f>
        <v/>
      </c>
      <c r="B308" s="1">
        <f ca="1">IFERROR(__xludf.DUMMYFUNCTION("""COMPUTED_VALUE"""),1)</f>
        <v>1</v>
      </c>
    </row>
    <row r="309" spans="1:2" ht="13" hidden="1">
      <c r="A309" s="1">
        <f ca="1">IFERROR(__xludf.DUMMYFUNCTION("""COMPUTED_VALUE"""),1)</f>
        <v>1</v>
      </c>
      <c r="B309" s="1">
        <f ca="1">IFERROR(__xludf.DUMMYFUNCTION("""COMPUTED_VALUE"""),1)</f>
        <v>1</v>
      </c>
    </row>
    <row r="310" spans="1:2" ht="13" hidden="1">
      <c r="A310" s="1">
        <f ca="1">IFERROR(__xludf.DUMMYFUNCTION("""COMPUTED_VALUE"""),4)</f>
        <v>4</v>
      </c>
      <c r="B310" s="1">
        <f ca="1">IFERROR(__xludf.DUMMYFUNCTION("""COMPUTED_VALUE"""),1)</f>
        <v>1</v>
      </c>
    </row>
    <row r="311" spans="1:2" ht="13" hidden="1">
      <c r="A311" s="1">
        <f ca="1">IFERROR(__xludf.DUMMYFUNCTION("""COMPUTED_VALUE"""),4)</f>
        <v>4</v>
      </c>
      <c r="B311" s="1">
        <f ca="1">IFERROR(__xludf.DUMMYFUNCTION("""COMPUTED_VALUE"""),2)</f>
        <v>2</v>
      </c>
    </row>
    <row r="312" spans="1:2" ht="13" hidden="1">
      <c r="A312" s="1">
        <f ca="1">IFERROR(__xludf.DUMMYFUNCTION("""COMPUTED_VALUE"""),3)</f>
        <v>3</v>
      </c>
      <c r="B312" s="1">
        <f ca="1">IFERROR(__xludf.DUMMYFUNCTION("""COMPUTED_VALUE"""),1)</f>
        <v>1</v>
      </c>
    </row>
    <row r="313" spans="1:2" ht="13" hidden="1">
      <c r="A313" s="1" t="str">
        <f ca="1">IFERROR(__xludf.DUMMYFUNCTION("""COMPUTED_VALUE"""),"")</f>
        <v/>
      </c>
      <c r="B313" s="1">
        <f ca="1">IFERROR(__xludf.DUMMYFUNCTION("""COMPUTED_VALUE"""),1)</f>
        <v>1</v>
      </c>
    </row>
    <row r="314" spans="1:2" ht="13" hidden="1">
      <c r="A314" s="1">
        <f ca="1">IFERROR(__xludf.DUMMYFUNCTION("""COMPUTED_VALUE"""),2)</f>
        <v>2</v>
      </c>
      <c r="B314" s="1">
        <f ca="1">IFERROR(__xludf.DUMMYFUNCTION("""COMPUTED_VALUE"""),4)</f>
        <v>4</v>
      </c>
    </row>
    <row r="315" spans="1:2" ht="13" hidden="1">
      <c r="A315" s="1">
        <f ca="1">IFERROR(__xludf.DUMMYFUNCTION("""COMPUTED_VALUE"""),2)</f>
        <v>2</v>
      </c>
      <c r="B315" s="1">
        <f ca="1">IFERROR(__xludf.DUMMYFUNCTION("""COMPUTED_VALUE"""),4)</f>
        <v>4</v>
      </c>
    </row>
    <row r="316" spans="1:2" ht="13" hidden="1">
      <c r="A316" s="1">
        <f ca="1">IFERROR(__xludf.DUMMYFUNCTION("""COMPUTED_VALUE"""),3)</f>
        <v>3</v>
      </c>
      <c r="B316" s="1">
        <f ca="1">IFERROR(__xludf.DUMMYFUNCTION("""COMPUTED_VALUE"""),3)</f>
        <v>3</v>
      </c>
    </row>
    <row r="317" spans="1:2" ht="13" hidden="1">
      <c r="A317" s="1">
        <f ca="1">IFERROR(__xludf.DUMMYFUNCTION("""COMPUTED_VALUE"""),4)</f>
        <v>4</v>
      </c>
      <c r="B317" s="1">
        <f ca="1">IFERROR(__xludf.DUMMYFUNCTION("""COMPUTED_VALUE"""),3)</f>
        <v>3</v>
      </c>
    </row>
    <row r="318" spans="1:2" ht="13" hidden="1">
      <c r="A318" s="1">
        <f ca="1">IFERROR(__xludf.DUMMYFUNCTION("""COMPUTED_VALUE"""),2)</f>
        <v>2</v>
      </c>
      <c r="B318" s="1">
        <f ca="1">IFERROR(__xludf.DUMMYFUNCTION("""COMPUTED_VALUE"""),1)</f>
        <v>1</v>
      </c>
    </row>
    <row r="319" spans="1:2" ht="13" hidden="1">
      <c r="A319" s="1">
        <f ca="1">IFERROR(__xludf.DUMMYFUNCTION("""COMPUTED_VALUE"""),3)</f>
        <v>3</v>
      </c>
      <c r="B319" s="1">
        <f ca="1">IFERROR(__xludf.DUMMYFUNCTION("""COMPUTED_VALUE"""),3)</f>
        <v>3</v>
      </c>
    </row>
    <row r="320" spans="1:2" ht="13" hidden="1">
      <c r="A320" s="1">
        <f ca="1">IFERROR(__xludf.DUMMYFUNCTION("""COMPUTED_VALUE"""),3)</f>
        <v>3</v>
      </c>
      <c r="B320" s="1">
        <f ca="1">IFERROR(__xludf.DUMMYFUNCTION("""COMPUTED_VALUE"""),2)</f>
        <v>2</v>
      </c>
    </row>
    <row r="321" spans="1:11" ht="13" hidden="1">
      <c r="A321" s="1">
        <f ca="1">IFERROR(__xludf.DUMMYFUNCTION("""COMPUTED_VALUE"""),1)</f>
        <v>1</v>
      </c>
      <c r="B321" s="1">
        <f ca="1">IFERROR(__xludf.DUMMYFUNCTION("""COMPUTED_VALUE"""),2)</f>
        <v>2</v>
      </c>
    </row>
    <row r="322" spans="1:11" ht="13" hidden="1">
      <c r="A322" s="1">
        <f ca="1">IFERROR(__xludf.DUMMYFUNCTION("""COMPUTED_VALUE"""),2)</f>
        <v>2</v>
      </c>
      <c r="B322" s="1">
        <f ca="1">IFERROR(__xludf.DUMMYFUNCTION("""COMPUTED_VALUE"""),2)</f>
        <v>2</v>
      </c>
    </row>
    <row r="323" spans="1:11" ht="13" hidden="1">
      <c r="A323" s="1" t="str">
        <f ca="1">IFERROR(__xludf.DUMMYFUNCTION("""COMPUTED_VALUE"""),"")</f>
        <v/>
      </c>
      <c r="B323" s="1">
        <f ca="1">IFERROR(__xludf.DUMMYFUNCTION("""COMPUTED_VALUE"""),1)</f>
        <v>1</v>
      </c>
    </row>
    <row r="324" spans="1:11" ht="13" hidden="1">
      <c r="A324" s="1">
        <f ca="1">IFERROR(__xludf.DUMMYFUNCTION("""COMPUTED_VALUE"""),2)</f>
        <v>2</v>
      </c>
      <c r="B324" s="1">
        <f ca="1">IFERROR(__xludf.DUMMYFUNCTION("""COMPUTED_VALUE"""),4)</f>
        <v>4</v>
      </c>
    </row>
    <row r="325" spans="1:11" ht="13" hidden="1">
      <c r="A325" s="1" t="str">
        <f ca="1">IFERROR(__xludf.DUMMYFUNCTION("""COMPUTED_VALUE"""),"")</f>
        <v/>
      </c>
      <c r="B325" s="1">
        <f ca="1">IFERROR(__xludf.DUMMYFUNCTION("""COMPUTED_VALUE"""),3)</f>
        <v>3</v>
      </c>
    </row>
    <row r="326" spans="1:11" ht="13" hidden="1">
      <c r="A326" s="1">
        <f ca="1">IFERROR(__xludf.DUMMYFUNCTION("""COMPUTED_VALUE"""),1)</f>
        <v>1</v>
      </c>
      <c r="B326" s="1">
        <f ca="1">IFERROR(__xludf.DUMMYFUNCTION("""COMPUTED_VALUE"""),4)</f>
        <v>4</v>
      </c>
    </row>
    <row r="327" spans="1:11" ht="13">
      <c r="A327" s="1">
        <f ca="1">IFERROR(__xludf.DUMMYFUNCTION("""COMPUTED_VALUE"""),4)</f>
        <v>4</v>
      </c>
      <c r="B327" s="1">
        <f ca="1">IFERROR(__xludf.DUMMYFUNCTION("""COMPUTED_VALUE"""),3)</f>
        <v>3</v>
      </c>
    </row>
    <row r="328" spans="1:11" ht="13">
      <c r="A328" s="1">
        <f t="shared" ref="A328:B328" ca="1" si="0">COUNT(A4:A327)</f>
        <v>300</v>
      </c>
      <c r="B328" s="1">
        <f t="shared" ca="1" si="0"/>
        <v>324</v>
      </c>
    </row>
    <row r="330" spans="1:11" ht="13">
      <c r="A330" s="14"/>
      <c r="B330" s="15" t="s">
        <v>57</v>
      </c>
      <c r="C330" s="15" t="s">
        <v>136</v>
      </c>
      <c r="D330" s="15" t="s">
        <v>59</v>
      </c>
      <c r="E330" s="15" t="s">
        <v>243</v>
      </c>
      <c r="J330" s="14"/>
      <c r="K330" s="14"/>
    </row>
    <row r="331" spans="1:11" ht="15">
      <c r="A331" s="7" t="s">
        <v>245</v>
      </c>
      <c r="B331" s="10">
        <f ca="1">COUNTIFS(A4:A327,"1",B4:B327,"1")</f>
        <v>9</v>
      </c>
      <c r="C331" s="10">
        <f ca="1">COUNTIFS(A4:A327,"2",B4:B327,"1")</f>
        <v>26</v>
      </c>
      <c r="D331" s="10">
        <f ca="1">COUNTIFS(A4:A327,"3",B4:B327,"1")</f>
        <v>23</v>
      </c>
      <c r="E331" s="10">
        <f ca="1">COUNTIFS(A4:A327,"4",B4:B327,"1")</f>
        <v>18</v>
      </c>
      <c r="F331" s="1">
        <f t="shared" ref="F331:F335" ca="1" si="1">SUM(B331:E331)</f>
        <v>76</v>
      </c>
      <c r="K331" s="10"/>
    </row>
    <row r="332" spans="1:11" ht="15">
      <c r="A332" s="7" t="s">
        <v>247</v>
      </c>
      <c r="B332" s="10">
        <f ca="1">COUNTIFS(A4:A327,"1",B4:B327,"2")</f>
        <v>18</v>
      </c>
      <c r="C332" s="10">
        <f ca="1">COUNTIFS(A4:A327,"2",B4:B327,"2")</f>
        <v>27</v>
      </c>
      <c r="D332" s="10">
        <f ca="1">COUNTIFS(A4:A327,"3",B4:B327,"2")</f>
        <v>17</v>
      </c>
      <c r="E332" s="10">
        <f ca="1">COUNTIFS(A4:A327,"4",B4:B327,"2")</f>
        <v>20</v>
      </c>
      <c r="F332" s="1">
        <f t="shared" ca="1" si="1"/>
        <v>82</v>
      </c>
      <c r="K332" s="10"/>
    </row>
    <row r="333" spans="1:11" ht="15">
      <c r="A333" s="7" t="s">
        <v>248</v>
      </c>
      <c r="B333" s="10">
        <f ca="1">COUNTIFS(A4:A327,"1",B4:B327,"3")</f>
        <v>12</v>
      </c>
      <c r="C333" s="10">
        <f ca="1">COUNTIFS(A4:A327,"2",B4:B327,"3")</f>
        <v>22</v>
      </c>
      <c r="D333" s="10">
        <f ca="1">COUNTIFS(A4:A327,"3",B4:B327,"3")</f>
        <v>24</v>
      </c>
      <c r="E333" s="10">
        <f ca="1">COUNTIFS(A4:A327,"4",B4:B327,"3")</f>
        <v>26</v>
      </c>
      <c r="F333" s="1">
        <f t="shared" ca="1" si="1"/>
        <v>84</v>
      </c>
      <c r="K333" s="10"/>
    </row>
    <row r="334" spans="1:11" ht="15">
      <c r="A334" s="7" t="s">
        <v>249</v>
      </c>
      <c r="B334" s="10">
        <f ca="1">COUNTIFS(A4:A327,"1",B4:B327,"4")</f>
        <v>11</v>
      </c>
      <c r="C334" s="10">
        <f ca="1">COUNTIFS(A4:A327,"2",B4:B327,"4")</f>
        <v>16</v>
      </c>
      <c r="D334" s="10">
        <f ca="1">COUNTIFS(A4:A327,"3",B4:B327,"4")</f>
        <v>6</v>
      </c>
      <c r="E334" s="10">
        <f ca="1">COUNTIFS(A4:A327,"4",B4:B327,"4")</f>
        <v>11</v>
      </c>
      <c r="F334" s="1">
        <f t="shared" ca="1" si="1"/>
        <v>44</v>
      </c>
      <c r="K334" s="10"/>
    </row>
    <row r="335" spans="1:11" ht="15">
      <c r="A335" s="7" t="s">
        <v>250</v>
      </c>
      <c r="B335" s="10">
        <f ca="1">COUNTIFS(A4:A327,"1",B4:B327,"5")</f>
        <v>6</v>
      </c>
      <c r="C335" s="10">
        <f ca="1">COUNTIFS(A4:A327,"2",B4:B327,"5")</f>
        <v>3</v>
      </c>
      <c r="D335" s="10">
        <f ca="1">COUNTIFS(A4:A327,"3",B4:B327,"5")</f>
        <v>4</v>
      </c>
      <c r="E335" s="10">
        <f ca="1">COUNTIFS(A4:A327,"4",B4:B327,"5")</f>
        <v>1</v>
      </c>
      <c r="F335" s="1">
        <f t="shared" ca="1" si="1"/>
        <v>14</v>
      </c>
      <c r="K335" s="10"/>
    </row>
    <row r="336" spans="1:11" ht="13">
      <c r="F336" s="1">
        <f ca="1">SUM(F331:F335)</f>
        <v>300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FFFF00"/>
    <outlinePr summaryBelow="0" summaryRight="0"/>
  </sheetPr>
  <dimension ref="A1:K335"/>
  <sheetViews>
    <sheetView workbookViewId="0"/>
  </sheetViews>
  <sheetFormatPr baseColWidth="10" defaultColWidth="14.5" defaultRowHeight="15.75" customHeight="1"/>
  <sheetData>
    <row r="1" spans="1:2" ht="14">
      <c r="A1" s="9" t="s">
        <v>340</v>
      </c>
    </row>
    <row r="2" spans="1:2" ht="15">
      <c r="A2" s="10"/>
    </row>
    <row r="3" spans="1:2" ht="13">
      <c r="A3" s="7" t="s">
        <v>197</v>
      </c>
    </row>
    <row r="4" spans="1:2" ht="15">
      <c r="A4" s="10">
        <f ca="1">IFERROR(__xludf.DUMMYFUNCTION("query('Converted Data'!BG4:BG327,""select*"")"),3)</f>
        <v>3</v>
      </c>
      <c r="B4" s="10">
        <f ca="1">IFERROR(__xludf.DUMMYFUNCTION("query('Converted Data'!BR4:BR327,""select*"")"),4)</f>
        <v>4</v>
      </c>
    </row>
    <row r="5" spans="1:2" ht="13">
      <c r="A5" s="1">
        <f ca="1">IFERROR(__xludf.DUMMYFUNCTION("""COMPUTED_VALUE"""),1)</f>
        <v>1</v>
      </c>
      <c r="B5" s="1">
        <f ca="1">IFERROR(__xludf.DUMMYFUNCTION("""COMPUTED_VALUE"""),5)</f>
        <v>5</v>
      </c>
    </row>
    <row r="6" spans="1:2" ht="13">
      <c r="A6" s="1" t="str">
        <f ca="1">IFERROR(__xludf.DUMMYFUNCTION("""COMPUTED_VALUE"""),"")</f>
        <v/>
      </c>
      <c r="B6" s="1">
        <f ca="1">IFERROR(__xludf.DUMMYFUNCTION("""COMPUTED_VALUE"""),3)</f>
        <v>3</v>
      </c>
    </row>
    <row r="7" spans="1:2" ht="13">
      <c r="A7" s="1">
        <f ca="1">IFERROR(__xludf.DUMMYFUNCTION("""COMPUTED_VALUE"""),3)</f>
        <v>3</v>
      </c>
      <c r="B7" s="1">
        <f ca="1">IFERROR(__xludf.DUMMYFUNCTION("""COMPUTED_VALUE"""),4)</f>
        <v>4</v>
      </c>
    </row>
    <row r="8" spans="1:2" ht="13">
      <c r="A8" s="1">
        <f ca="1">IFERROR(__xludf.DUMMYFUNCTION("""COMPUTED_VALUE"""),2)</f>
        <v>2</v>
      </c>
      <c r="B8" s="1">
        <f ca="1">IFERROR(__xludf.DUMMYFUNCTION("""COMPUTED_VALUE"""),3)</f>
        <v>3</v>
      </c>
    </row>
    <row r="9" spans="1:2" ht="13">
      <c r="A9" s="1">
        <f ca="1">IFERROR(__xludf.DUMMYFUNCTION("""COMPUTED_VALUE"""),3)</f>
        <v>3</v>
      </c>
      <c r="B9" s="1">
        <f ca="1">IFERROR(__xludf.DUMMYFUNCTION("""COMPUTED_VALUE"""),4)</f>
        <v>4</v>
      </c>
    </row>
    <row r="10" spans="1:2" ht="13" hidden="1">
      <c r="A10" s="1" t="str">
        <f ca="1">IFERROR(__xludf.DUMMYFUNCTION("""COMPUTED_VALUE"""),"")</f>
        <v/>
      </c>
      <c r="B10" s="1">
        <f ca="1">IFERROR(__xludf.DUMMYFUNCTION("""COMPUTED_VALUE"""),4)</f>
        <v>4</v>
      </c>
    </row>
    <row r="11" spans="1:2" ht="13" hidden="1">
      <c r="A11" s="1">
        <f ca="1">IFERROR(__xludf.DUMMYFUNCTION("""COMPUTED_VALUE"""),4)</f>
        <v>4</v>
      </c>
      <c r="B11" s="1">
        <f ca="1">IFERROR(__xludf.DUMMYFUNCTION("""COMPUTED_VALUE"""),4)</f>
        <v>4</v>
      </c>
    </row>
    <row r="12" spans="1:2" ht="13" hidden="1">
      <c r="A12" s="1">
        <f ca="1">IFERROR(__xludf.DUMMYFUNCTION("""COMPUTED_VALUE"""),4)</f>
        <v>4</v>
      </c>
      <c r="B12" s="1">
        <f ca="1">IFERROR(__xludf.DUMMYFUNCTION("""COMPUTED_VALUE"""),3)</f>
        <v>3</v>
      </c>
    </row>
    <row r="13" spans="1:2" ht="13" hidden="1">
      <c r="A13" s="1">
        <f ca="1">IFERROR(__xludf.DUMMYFUNCTION("""COMPUTED_VALUE"""),2)</f>
        <v>2</v>
      </c>
      <c r="B13" s="1">
        <f ca="1">IFERROR(__xludf.DUMMYFUNCTION("""COMPUTED_VALUE"""),4)</f>
        <v>4</v>
      </c>
    </row>
    <row r="14" spans="1:2" ht="13" hidden="1">
      <c r="A14" s="1" t="str">
        <f ca="1">IFERROR(__xludf.DUMMYFUNCTION("""COMPUTED_VALUE"""),"")</f>
        <v/>
      </c>
      <c r="B14" s="1">
        <f ca="1">IFERROR(__xludf.DUMMYFUNCTION("""COMPUTED_VALUE"""),2)</f>
        <v>2</v>
      </c>
    </row>
    <row r="15" spans="1:2" ht="13" hidden="1">
      <c r="A15" s="1">
        <f ca="1">IFERROR(__xludf.DUMMYFUNCTION("""COMPUTED_VALUE"""),2)</f>
        <v>2</v>
      </c>
      <c r="B15" s="1">
        <f ca="1">IFERROR(__xludf.DUMMYFUNCTION("""COMPUTED_VALUE"""),4)</f>
        <v>4</v>
      </c>
    </row>
    <row r="16" spans="1:2" ht="13" hidden="1">
      <c r="A16" s="1">
        <f ca="1">IFERROR(__xludf.DUMMYFUNCTION("""COMPUTED_VALUE"""),3)</f>
        <v>3</v>
      </c>
      <c r="B16" s="1">
        <f ca="1">IFERROR(__xludf.DUMMYFUNCTION("""COMPUTED_VALUE"""),3)</f>
        <v>3</v>
      </c>
    </row>
    <row r="17" spans="1:2" ht="13" hidden="1">
      <c r="A17" s="1">
        <f ca="1">IFERROR(__xludf.DUMMYFUNCTION("""COMPUTED_VALUE"""),3)</f>
        <v>3</v>
      </c>
      <c r="B17" s="1">
        <f ca="1">IFERROR(__xludf.DUMMYFUNCTION("""COMPUTED_VALUE"""),3)</f>
        <v>3</v>
      </c>
    </row>
    <row r="18" spans="1:2" ht="13" hidden="1">
      <c r="A18" s="1">
        <f ca="1">IFERROR(__xludf.DUMMYFUNCTION("""COMPUTED_VALUE"""),2)</f>
        <v>2</v>
      </c>
      <c r="B18" s="1">
        <f ca="1">IFERROR(__xludf.DUMMYFUNCTION("""COMPUTED_VALUE"""),4)</f>
        <v>4</v>
      </c>
    </row>
    <row r="19" spans="1:2" ht="13" hidden="1">
      <c r="A19" s="1">
        <f ca="1">IFERROR(__xludf.DUMMYFUNCTION("""COMPUTED_VALUE"""),2)</f>
        <v>2</v>
      </c>
      <c r="B19" s="1">
        <f ca="1">IFERROR(__xludf.DUMMYFUNCTION("""COMPUTED_VALUE"""),2)</f>
        <v>2</v>
      </c>
    </row>
    <row r="20" spans="1:2" ht="13" hidden="1">
      <c r="A20" s="1">
        <f ca="1">IFERROR(__xludf.DUMMYFUNCTION("""COMPUTED_VALUE"""),4)</f>
        <v>4</v>
      </c>
      <c r="B20" s="1">
        <f ca="1">IFERROR(__xludf.DUMMYFUNCTION("""COMPUTED_VALUE"""),3)</f>
        <v>3</v>
      </c>
    </row>
    <row r="21" spans="1:2" ht="13" hidden="1">
      <c r="A21" s="1">
        <f ca="1">IFERROR(__xludf.DUMMYFUNCTION("""COMPUTED_VALUE"""),2)</f>
        <v>2</v>
      </c>
      <c r="B21" s="1">
        <f ca="1">IFERROR(__xludf.DUMMYFUNCTION("""COMPUTED_VALUE"""),3)</f>
        <v>3</v>
      </c>
    </row>
    <row r="22" spans="1:2" ht="13" hidden="1">
      <c r="A22" s="1">
        <f ca="1">IFERROR(__xludf.DUMMYFUNCTION("""COMPUTED_VALUE"""),1)</f>
        <v>1</v>
      </c>
      <c r="B22" s="1">
        <f ca="1">IFERROR(__xludf.DUMMYFUNCTION("""COMPUTED_VALUE"""),4)</f>
        <v>4</v>
      </c>
    </row>
    <row r="23" spans="1:2" ht="13" hidden="1">
      <c r="A23" s="1">
        <f ca="1">IFERROR(__xludf.DUMMYFUNCTION("""COMPUTED_VALUE"""),2)</f>
        <v>2</v>
      </c>
      <c r="B23" s="1">
        <f ca="1">IFERROR(__xludf.DUMMYFUNCTION("""COMPUTED_VALUE"""),3)</f>
        <v>3</v>
      </c>
    </row>
    <row r="24" spans="1:2" ht="13" hidden="1">
      <c r="A24" s="1" t="str">
        <f ca="1">IFERROR(__xludf.DUMMYFUNCTION("""COMPUTED_VALUE"""),"")</f>
        <v/>
      </c>
      <c r="B24" s="1">
        <f ca="1">IFERROR(__xludf.DUMMYFUNCTION("""COMPUTED_VALUE"""),3)</f>
        <v>3</v>
      </c>
    </row>
    <row r="25" spans="1:2" ht="13" hidden="1">
      <c r="A25" s="1">
        <f ca="1">IFERROR(__xludf.DUMMYFUNCTION("""COMPUTED_VALUE"""),2)</f>
        <v>2</v>
      </c>
      <c r="B25" s="1">
        <f ca="1">IFERROR(__xludf.DUMMYFUNCTION("""COMPUTED_VALUE"""),4)</f>
        <v>4</v>
      </c>
    </row>
    <row r="26" spans="1:2" ht="13" hidden="1">
      <c r="A26" s="1">
        <f ca="1">IFERROR(__xludf.DUMMYFUNCTION("""COMPUTED_VALUE"""),1)</f>
        <v>1</v>
      </c>
      <c r="B26" s="1">
        <f ca="1">IFERROR(__xludf.DUMMYFUNCTION("""COMPUTED_VALUE"""),3)</f>
        <v>3</v>
      </c>
    </row>
    <row r="27" spans="1:2" ht="13" hidden="1">
      <c r="A27" s="1" t="str">
        <f ca="1">IFERROR(__xludf.DUMMYFUNCTION("""COMPUTED_VALUE"""),"")</f>
        <v/>
      </c>
      <c r="B27" s="1">
        <f ca="1">IFERROR(__xludf.DUMMYFUNCTION("""COMPUTED_VALUE"""),1)</f>
        <v>1</v>
      </c>
    </row>
    <row r="28" spans="1:2" ht="13" hidden="1">
      <c r="A28" s="1">
        <f ca="1">IFERROR(__xludf.DUMMYFUNCTION("""COMPUTED_VALUE"""),1)</f>
        <v>1</v>
      </c>
      <c r="B28" s="1">
        <f ca="1">IFERROR(__xludf.DUMMYFUNCTION("""COMPUTED_VALUE"""),4)</f>
        <v>4</v>
      </c>
    </row>
    <row r="29" spans="1:2" ht="13" hidden="1">
      <c r="A29" s="1">
        <f ca="1">IFERROR(__xludf.DUMMYFUNCTION("""COMPUTED_VALUE"""),3)</f>
        <v>3</v>
      </c>
      <c r="B29" s="1">
        <f ca="1">IFERROR(__xludf.DUMMYFUNCTION("""COMPUTED_VALUE"""),4)</f>
        <v>4</v>
      </c>
    </row>
    <row r="30" spans="1:2" ht="13" hidden="1">
      <c r="A30" s="1">
        <f ca="1">IFERROR(__xludf.DUMMYFUNCTION("""COMPUTED_VALUE"""),3)</f>
        <v>3</v>
      </c>
      <c r="B30" s="1">
        <f ca="1">IFERROR(__xludf.DUMMYFUNCTION("""COMPUTED_VALUE"""),3)</f>
        <v>3</v>
      </c>
    </row>
    <row r="31" spans="1:2" ht="13" hidden="1">
      <c r="A31" s="1">
        <f ca="1">IFERROR(__xludf.DUMMYFUNCTION("""COMPUTED_VALUE"""),1)</f>
        <v>1</v>
      </c>
      <c r="B31" s="1">
        <f ca="1">IFERROR(__xludf.DUMMYFUNCTION("""COMPUTED_VALUE"""),3)</f>
        <v>3</v>
      </c>
    </row>
    <row r="32" spans="1:2" ht="13" hidden="1">
      <c r="A32" s="1">
        <f ca="1">IFERROR(__xludf.DUMMYFUNCTION("""COMPUTED_VALUE"""),2)</f>
        <v>2</v>
      </c>
      <c r="B32" s="1">
        <f ca="1">IFERROR(__xludf.DUMMYFUNCTION("""COMPUTED_VALUE"""),4)</f>
        <v>4</v>
      </c>
    </row>
    <row r="33" spans="1:2" ht="13" hidden="1">
      <c r="A33" s="1">
        <f ca="1">IFERROR(__xludf.DUMMYFUNCTION("""COMPUTED_VALUE"""),1)</f>
        <v>1</v>
      </c>
      <c r="B33" s="1">
        <f ca="1">IFERROR(__xludf.DUMMYFUNCTION("""COMPUTED_VALUE"""),3)</f>
        <v>3</v>
      </c>
    </row>
    <row r="34" spans="1:2" ht="13" hidden="1">
      <c r="A34" s="1">
        <f ca="1">IFERROR(__xludf.DUMMYFUNCTION("""COMPUTED_VALUE"""),3)</f>
        <v>3</v>
      </c>
      <c r="B34" s="1">
        <f ca="1">IFERROR(__xludf.DUMMYFUNCTION("""COMPUTED_VALUE"""),4)</f>
        <v>4</v>
      </c>
    </row>
    <row r="35" spans="1:2" ht="13" hidden="1">
      <c r="A35" s="1">
        <f ca="1">IFERROR(__xludf.DUMMYFUNCTION("""COMPUTED_VALUE"""),4)</f>
        <v>4</v>
      </c>
      <c r="B35" s="1">
        <f ca="1">IFERROR(__xludf.DUMMYFUNCTION("""COMPUTED_VALUE"""),4)</f>
        <v>4</v>
      </c>
    </row>
    <row r="36" spans="1:2" ht="13" hidden="1">
      <c r="A36" s="1">
        <f ca="1">IFERROR(__xludf.DUMMYFUNCTION("""COMPUTED_VALUE"""),1)</f>
        <v>1</v>
      </c>
      <c r="B36" s="1">
        <f ca="1">IFERROR(__xludf.DUMMYFUNCTION("""COMPUTED_VALUE"""),4)</f>
        <v>4</v>
      </c>
    </row>
    <row r="37" spans="1:2" ht="13" hidden="1">
      <c r="A37" s="1">
        <f ca="1">IFERROR(__xludf.DUMMYFUNCTION("""COMPUTED_VALUE"""),2)</f>
        <v>2</v>
      </c>
      <c r="B37" s="1">
        <f ca="1">IFERROR(__xludf.DUMMYFUNCTION("""COMPUTED_VALUE"""),3)</f>
        <v>3</v>
      </c>
    </row>
    <row r="38" spans="1:2" ht="13" hidden="1">
      <c r="A38" s="1">
        <f ca="1">IFERROR(__xludf.DUMMYFUNCTION("""COMPUTED_VALUE"""),4)</f>
        <v>4</v>
      </c>
      <c r="B38" s="1">
        <f ca="1">IFERROR(__xludf.DUMMYFUNCTION("""COMPUTED_VALUE"""),2)</f>
        <v>2</v>
      </c>
    </row>
    <row r="39" spans="1:2" ht="13" hidden="1">
      <c r="A39" s="1">
        <f ca="1">IFERROR(__xludf.DUMMYFUNCTION("""COMPUTED_VALUE"""),3)</f>
        <v>3</v>
      </c>
      <c r="B39" s="1">
        <f ca="1">IFERROR(__xludf.DUMMYFUNCTION("""COMPUTED_VALUE"""),4)</f>
        <v>4</v>
      </c>
    </row>
    <row r="40" spans="1:2" ht="13" hidden="1">
      <c r="A40" s="1" t="str">
        <f ca="1">IFERROR(__xludf.DUMMYFUNCTION("""COMPUTED_VALUE"""),"")</f>
        <v/>
      </c>
      <c r="B40" s="1">
        <f ca="1">IFERROR(__xludf.DUMMYFUNCTION("""COMPUTED_VALUE"""),4)</f>
        <v>4</v>
      </c>
    </row>
    <row r="41" spans="1:2" ht="13" hidden="1">
      <c r="A41" s="1">
        <f ca="1">IFERROR(__xludf.DUMMYFUNCTION("""COMPUTED_VALUE"""),1)</f>
        <v>1</v>
      </c>
      <c r="B41" s="1">
        <f ca="1">IFERROR(__xludf.DUMMYFUNCTION("""COMPUTED_VALUE"""),1)</f>
        <v>1</v>
      </c>
    </row>
    <row r="42" spans="1:2" ht="13" hidden="1">
      <c r="A42" s="1">
        <f ca="1">IFERROR(__xludf.DUMMYFUNCTION("""COMPUTED_VALUE"""),2)</f>
        <v>2</v>
      </c>
      <c r="B42" s="1">
        <f ca="1">IFERROR(__xludf.DUMMYFUNCTION("""COMPUTED_VALUE"""),3)</f>
        <v>3</v>
      </c>
    </row>
    <row r="43" spans="1:2" ht="13" hidden="1">
      <c r="A43" s="1">
        <f ca="1">IFERROR(__xludf.DUMMYFUNCTION("""COMPUTED_VALUE"""),1)</f>
        <v>1</v>
      </c>
      <c r="B43" s="1">
        <f ca="1">IFERROR(__xludf.DUMMYFUNCTION("""COMPUTED_VALUE"""),2)</f>
        <v>2</v>
      </c>
    </row>
    <row r="44" spans="1:2" ht="13" hidden="1">
      <c r="A44" s="1">
        <f ca="1">IFERROR(__xludf.DUMMYFUNCTION("""COMPUTED_VALUE"""),4)</f>
        <v>4</v>
      </c>
      <c r="B44" s="1">
        <f ca="1">IFERROR(__xludf.DUMMYFUNCTION("""COMPUTED_VALUE"""),4)</f>
        <v>4</v>
      </c>
    </row>
    <row r="45" spans="1:2" ht="13" hidden="1">
      <c r="A45" s="1">
        <f ca="1">IFERROR(__xludf.DUMMYFUNCTION("""COMPUTED_VALUE"""),4)</f>
        <v>4</v>
      </c>
      <c r="B45" s="1">
        <f ca="1">IFERROR(__xludf.DUMMYFUNCTION("""COMPUTED_VALUE"""),4)</f>
        <v>4</v>
      </c>
    </row>
    <row r="46" spans="1:2" ht="13" hidden="1">
      <c r="A46" s="1">
        <f ca="1">IFERROR(__xludf.DUMMYFUNCTION("""COMPUTED_VALUE"""),2)</f>
        <v>2</v>
      </c>
      <c r="B46" s="1">
        <f ca="1">IFERROR(__xludf.DUMMYFUNCTION("""COMPUTED_VALUE"""),3)</f>
        <v>3</v>
      </c>
    </row>
    <row r="47" spans="1:2" ht="13" hidden="1">
      <c r="A47" s="1">
        <f ca="1">IFERROR(__xludf.DUMMYFUNCTION("""COMPUTED_VALUE"""),4)</f>
        <v>4</v>
      </c>
      <c r="B47" s="1">
        <f ca="1">IFERROR(__xludf.DUMMYFUNCTION("""COMPUTED_VALUE"""),3)</f>
        <v>3</v>
      </c>
    </row>
    <row r="48" spans="1:2" ht="13" hidden="1">
      <c r="A48" s="1">
        <f ca="1">IFERROR(__xludf.DUMMYFUNCTION("""COMPUTED_VALUE"""),2)</f>
        <v>2</v>
      </c>
      <c r="B48" s="1">
        <f ca="1">IFERROR(__xludf.DUMMYFUNCTION("""COMPUTED_VALUE"""),3)</f>
        <v>3</v>
      </c>
    </row>
    <row r="49" spans="1:2" ht="13" hidden="1">
      <c r="A49" s="1">
        <f ca="1">IFERROR(__xludf.DUMMYFUNCTION("""COMPUTED_VALUE"""),4)</f>
        <v>4</v>
      </c>
      <c r="B49" s="1">
        <f ca="1">IFERROR(__xludf.DUMMYFUNCTION("""COMPUTED_VALUE"""),1)</f>
        <v>1</v>
      </c>
    </row>
    <row r="50" spans="1:2" ht="13" hidden="1">
      <c r="A50" s="1">
        <f ca="1">IFERROR(__xludf.DUMMYFUNCTION("""COMPUTED_VALUE"""),2)</f>
        <v>2</v>
      </c>
      <c r="B50" s="1">
        <f ca="1">IFERROR(__xludf.DUMMYFUNCTION("""COMPUTED_VALUE"""),2)</f>
        <v>2</v>
      </c>
    </row>
    <row r="51" spans="1:2" ht="13" hidden="1">
      <c r="A51" s="1">
        <f ca="1">IFERROR(__xludf.DUMMYFUNCTION("""COMPUTED_VALUE"""),1)</f>
        <v>1</v>
      </c>
      <c r="B51" s="1">
        <f ca="1">IFERROR(__xludf.DUMMYFUNCTION("""COMPUTED_VALUE"""),3)</f>
        <v>3</v>
      </c>
    </row>
    <row r="52" spans="1:2" ht="13" hidden="1">
      <c r="A52" s="1">
        <f ca="1">IFERROR(__xludf.DUMMYFUNCTION("""COMPUTED_VALUE"""),3)</f>
        <v>3</v>
      </c>
      <c r="B52" s="1">
        <f ca="1">IFERROR(__xludf.DUMMYFUNCTION("""COMPUTED_VALUE"""),4)</f>
        <v>4</v>
      </c>
    </row>
    <row r="53" spans="1:2" ht="13" hidden="1">
      <c r="A53" s="1">
        <f ca="1">IFERROR(__xludf.DUMMYFUNCTION("""COMPUTED_VALUE"""),2)</f>
        <v>2</v>
      </c>
      <c r="B53" s="1">
        <f ca="1">IFERROR(__xludf.DUMMYFUNCTION("""COMPUTED_VALUE"""),2)</f>
        <v>2</v>
      </c>
    </row>
    <row r="54" spans="1:2" ht="13" hidden="1">
      <c r="A54" s="1">
        <f ca="1">IFERROR(__xludf.DUMMYFUNCTION("""COMPUTED_VALUE"""),3)</f>
        <v>3</v>
      </c>
      <c r="B54" s="1">
        <f ca="1">IFERROR(__xludf.DUMMYFUNCTION("""COMPUTED_VALUE"""),3)</f>
        <v>3</v>
      </c>
    </row>
    <row r="55" spans="1:2" ht="13" hidden="1">
      <c r="A55" s="1">
        <f ca="1">IFERROR(__xludf.DUMMYFUNCTION("""COMPUTED_VALUE"""),1)</f>
        <v>1</v>
      </c>
      <c r="B55" s="1">
        <f ca="1">IFERROR(__xludf.DUMMYFUNCTION("""COMPUTED_VALUE"""),4)</f>
        <v>4</v>
      </c>
    </row>
    <row r="56" spans="1:2" ht="13" hidden="1">
      <c r="A56" s="1">
        <f ca="1">IFERROR(__xludf.DUMMYFUNCTION("""COMPUTED_VALUE"""),3)</f>
        <v>3</v>
      </c>
      <c r="B56" s="1">
        <f ca="1">IFERROR(__xludf.DUMMYFUNCTION("""COMPUTED_VALUE"""),3)</f>
        <v>3</v>
      </c>
    </row>
    <row r="57" spans="1:2" ht="13" hidden="1">
      <c r="A57" s="1">
        <f ca="1">IFERROR(__xludf.DUMMYFUNCTION("""COMPUTED_VALUE"""),2)</f>
        <v>2</v>
      </c>
      <c r="B57" s="1">
        <f ca="1">IFERROR(__xludf.DUMMYFUNCTION("""COMPUTED_VALUE"""),4)</f>
        <v>4</v>
      </c>
    </row>
    <row r="58" spans="1:2" ht="13" hidden="1">
      <c r="A58" s="1">
        <f ca="1">IFERROR(__xludf.DUMMYFUNCTION("""COMPUTED_VALUE"""),3)</f>
        <v>3</v>
      </c>
      <c r="B58" s="1">
        <f ca="1">IFERROR(__xludf.DUMMYFUNCTION("""COMPUTED_VALUE"""),3)</f>
        <v>3</v>
      </c>
    </row>
    <row r="59" spans="1:2" ht="13" hidden="1">
      <c r="A59" s="1">
        <f ca="1">IFERROR(__xludf.DUMMYFUNCTION("""COMPUTED_VALUE"""),1)</f>
        <v>1</v>
      </c>
      <c r="B59" s="1">
        <f ca="1">IFERROR(__xludf.DUMMYFUNCTION("""COMPUTED_VALUE"""),3)</f>
        <v>3</v>
      </c>
    </row>
    <row r="60" spans="1:2" ht="13" hidden="1">
      <c r="A60" s="1">
        <f ca="1">IFERROR(__xludf.DUMMYFUNCTION("""COMPUTED_VALUE"""),1)</f>
        <v>1</v>
      </c>
      <c r="B60" s="1">
        <f ca="1">IFERROR(__xludf.DUMMYFUNCTION("""COMPUTED_VALUE"""),2)</f>
        <v>2</v>
      </c>
    </row>
    <row r="61" spans="1:2" ht="13" hidden="1">
      <c r="A61" s="1">
        <f ca="1">IFERROR(__xludf.DUMMYFUNCTION("""COMPUTED_VALUE"""),1)</f>
        <v>1</v>
      </c>
      <c r="B61" s="1">
        <f ca="1">IFERROR(__xludf.DUMMYFUNCTION("""COMPUTED_VALUE"""),3)</f>
        <v>3</v>
      </c>
    </row>
    <row r="62" spans="1:2" ht="13" hidden="1">
      <c r="A62" s="1">
        <f ca="1">IFERROR(__xludf.DUMMYFUNCTION("""COMPUTED_VALUE"""),4)</f>
        <v>4</v>
      </c>
      <c r="B62" s="1">
        <f ca="1">IFERROR(__xludf.DUMMYFUNCTION("""COMPUTED_VALUE"""),3)</f>
        <v>3</v>
      </c>
    </row>
    <row r="63" spans="1:2" ht="13" hidden="1">
      <c r="A63" s="1">
        <f ca="1">IFERROR(__xludf.DUMMYFUNCTION("""COMPUTED_VALUE"""),4)</f>
        <v>4</v>
      </c>
      <c r="B63" s="1">
        <f ca="1">IFERROR(__xludf.DUMMYFUNCTION("""COMPUTED_VALUE"""),3)</f>
        <v>3</v>
      </c>
    </row>
    <row r="64" spans="1:2" ht="13" hidden="1">
      <c r="A64" s="1" t="str">
        <f ca="1">IFERROR(__xludf.DUMMYFUNCTION("""COMPUTED_VALUE"""),"")</f>
        <v/>
      </c>
      <c r="B64" s="1">
        <f ca="1">IFERROR(__xludf.DUMMYFUNCTION("""COMPUTED_VALUE"""),3)</f>
        <v>3</v>
      </c>
    </row>
    <row r="65" spans="1:2" ht="13" hidden="1">
      <c r="A65" s="1">
        <f ca="1">IFERROR(__xludf.DUMMYFUNCTION("""COMPUTED_VALUE"""),1)</f>
        <v>1</v>
      </c>
      <c r="B65" s="1">
        <f ca="1">IFERROR(__xludf.DUMMYFUNCTION("""COMPUTED_VALUE"""),3)</f>
        <v>3</v>
      </c>
    </row>
    <row r="66" spans="1:2" ht="13" hidden="1">
      <c r="A66" s="1">
        <f ca="1">IFERROR(__xludf.DUMMYFUNCTION("""COMPUTED_VALUE"""),2)</f>
        <v>2</v>
      </c>
      <c r="B66" s="1">
        <f ca="1">IFERROR(__xludf.DUMMYFUNCTION("""COMPUTED_VALUE"""),4)</f>
        <v>4</v>
      </c>
    </row>
    <row r="67" spans="1:2" ht="13" hidden="1">
      <c r="A67" s="1">
        <f ca="1">IFERROR(__xludf.DUMMYFUNCTION("""COMPUTED_VALUE"""),1)</f>
        <v>1</v>
      </c>
      <c r="B67" s="1">
        <f ca="1">IFERROR(__xludf.DUMMYFUNCTION("""COMPUTED_VALUE"""),4)</f>
        <v>4</v>
      </c>
    </row>
    <row r="68" spans="1:2" ht="13" hidden="1">
      <c r="A68" s="1">
        <f ca="1">IFERROR(__xludf.DUMMYFUNCTION("""COMPUTED_VALUE"""),2)</f>
        <v>2</v>
      </c>
      <c r="B68" s="1">
        <f ca="1">IFERROR(__xludf.DUMMYFUNCTION("""COMPUTED_VALUE"""),3)</f>
        <v>3</v>
      </c>
    </row>
    <row r="69" spans="1:2" ht="13" hidden="1">
      <c r="A69" s="1">
        <f ca="1">IFERROR(__xludf.DUMMYFUNCTION("""COMPUTED_VALUE"""),3)</f>
        <v>3</v>
      </c>
      <c r="B69" s="1">
        <f ca="1">IFERROR(__xludf.DUMMYFUNCTION("""COMPUTED_VALUE"""),3)</f>
        <v>3</v>
      </c>
    </row>
    <row r="70" spans="1:2" ht="13" hidden="1">
      <c r="A70" s="1">
        <f ca="1">IFERROR(__xludf.DUMMYFUNCTION("""COMPUTED_VALUE"""),4)</f>
        <v>4</v>
      </c>
      <c r="B70" s="1">
        <f ca="1">IFERROR(__xludf.DUMMYFUNCTION("""COMPUTED_VALUE"""),4)</f>
        <v>4</v>
      </c>
    </row>
    <row r="71" spans="1:2" ht="13" hidden="1">
      <c r="A71" s="1">
        <f ca="1">IFERROR(__xludf.DUMMYFUNCTION("""COMPUTED_VALUE"""),2)</f>
        <v>2</v>
      </c>
      <c r="B71" s="1">
        <f ca="1">IFERROR(__xludf.DUMMYFUNCTION("""COMPUTED_VALUE"""),3)</f>
        <v>3</v>
      </c>
    </row>
    <row r="72" spans="1:2" ht="13" hidden="1">
      <c r="A72" s="1">
        <f ca="1">IFERROR(__xludf.DUMMYFUNCTION("""COMPUTED_VALUE"""),4)</f>
        <v>4</v>
      </c>
      <c r="B72" s="1">
        <f ca="1">IFERROR(__xludf.DUMMYFUNCTION("""COMPUTED_VALUE"""),4)</f>
        <v>4</v>
      </c>
    </row>
    <row r="73" spans="1:2" ht="13" hidden="1">
      <c r="A73" s="1">
        <f ca="1">IFERROR(__xludf.DUMMYFUNCTION("""COMPUTED_VALUE"""),3)</f>
        <v>3</v>
      </c>
      <c r="B73" s="1">
        <f ca="1">IFERROR(__xludf.DUMMYFUNCTION("""COMPUTED_VALUE"""),4)</f>
        <v>4</v>
      </c>
    </row>
    <row r="74" spans="1:2" ht="13" hidden="1">
      <c r="A74" s="1">
        <f ca="1">IFERROR(__xludf.DUMMYFUNCTION("""COMPUTED_VALUE"""),1)</f>
        <v>1</v>
      </c>
      <c r="B74" s="1">
        <f ca="1">IFERROR(__xludf.DUMMYFUNCTION("""COMPUTED_VALUE"""),1)</f>
        <v>1</v>
      </c>
    </row>
    <row r="75" spans="1:2" ht="13" hidden="1">
      <c r="A75" s="1">
        <f ca="1">IFERROR(__xludf.DUMMYFUNCTION("""COMPUTED_VALUE"""),2)</f>
        <v>2</v>
      </c>
      <c r="B75" s="1">
        <f ca="1">IFERROR(__xludf.DUMMYFUNCTION("""COMPUTED_VALUE"""),4)</f>
        <v>4</v>
      </c>
    </row>
    <row r="76" spans="1:2" ht="13" hidden="1">
      <c r="A76" s="1">
        <f ca="1">IFERROR(__xludf.DUMMYFUNCTION("""COMPUTED_VALUE"""),3)</f>
        <v>3</v>
      </c>
      <c r="B76" s="1">
        <f ca="1">IFERROR(__xludf.DUMMYFUNCTION("""COMPUTED_VALUE"""),3)</f>
        <v>3</v>
      </c>
    </row>
    <row r="77" spans="1:2" ht="13" hidden="1">
      <c r="A77" s="1">
        <f ca="1">IFERROR(__xludf.DUMMYFUNCTION("""COMPUTED_VALUE"""),2)</f>
        <v>2</v>
      </c>
      <c r="B77" s="1">
        <f ca="1">IFERROR(__xludf.DUMMYFUNCTION("""COMPUTED_VALUE"""),3)</f>
        <v>3</v>
      </c>
    </row>
    <row r="78" spans="1:2" ht="13" hidden="1">
      <c r="A78" s="1">
        <f ca="1">IFERROR(__xludf.DUMMYFUNCTION("""COMPUTED_VALUE"""),4)</f>
        <v>4</v>
      </c>
      <c r="B78" s="1">
        <f ca="1">IFERROR(__xludf.DUMMYFUNCTION("""COMPUTED_VALUE"""),4)</f>
        <v>4</v>
      </c>
    </row>
    <row r="79" spans="1:2" ht="13" hidden="1">
      <c r="A79" s="1">
        <f ca="1">IFERROR(__xludf.DUMMYFUNCTION("""COMPUTED_VALUE"""),3)</f>
        <v>3</v>
      </c>
      <c r="B79" s="1">
        <f ca="1">IFERROR(__xludf.DUMMYFUNCTION("""COMPUTED_VALUE"""),5)</f>
        <v>5</v>
      </c>
    </row>
    <row r="80" spans="1:2" ht="13" hidden="1">
      <c r="A80" s="1">
        <f ca="1">IFERROR(__xludf.DUMMYFUNCTION("""COMPUTED_VALUE"""),1)</f>
        <v>1</v>
      </c>
      <c r="B80" s="1">
        <f ca="1">IFERROR(__xludf.DUMMYFUNCTION("""COMPUTED_VALUE"""),3)</f>
        <v>3</v>
      </c>
    </row>
    <row r="81" spans="1:2" ht="13" hidden="1">
      <c r="A81" s="1" t="str">
        <f ca="1">IFERROR(__xludf.DUMMYFUNCTION("""COMPUTED_VALUE"""),"")</f>
        <v/>
      </c>
      <c r="B81" s="1">
        <f ca="1">IFERROR(__xludf.DUMMYFUNCTION("""COMPUTED_VALUE"""),4)</f>
        <v>4</v>
      </c>
    </row>
    <row r="82" spans="1:2" ht="13" hidden="1">
      <c r="A82" s="1">
        <f ca="1">IFERROR(__xludf.DUMMYFUNCTION("""COMPUTED_VALUE"""),4)</f>
        <v>4</v>
      </c>
      <c r="B82" s="1">
        <f ca="1">IFERROR(__xludf.DUMMYFUNCTION("""COMPUTED_VALUE"""),4)</f>
        <v>4</v>
      </c>
    </row>
    <row r="83" spans="1:2" ht="13" hidden="1">
      <c r="A83" s="1">
        <f ca="1">IFERROR(__xludf.DUMMYFUNCTION("""COMPUTED_VALUE"""),2)</f>
        <v>2</v>
      </c>
      <c r="B83" s="1">
        <f ca="1">IFERROR(__xludf.DUMMYFUNCTION("""COMPUTED_VALUE"""),3)</f>
        <v>3</v>
      </c>
    </row>
    <row r="84" spans="1:2" ht="13" hidden="1">
      <c r="A84" s="1">
        <f ca="1">IFERROR(__xludf.DUMMYFUNCTION("""COMPUTED_VALUE"""),3)</f>
        <v>3</v>
      </c>
      <c r="B84" s="1">
        <f ca="1">IFERROR(__xludf.DUMMYFUNCTION("""COMPUTED_VALUE"""),2)</f>
        <v>2</v>
      </c>
    </row>
    <row r="85" spans="1:2" ht="13" hidden="1">
      <c r="A85" s="1">
        <f ca="1">IFERROR(__xludf.DUMMYFUNCTION("""COMPUTED_VALUE"""),4)</f>
        <v>4</v>
      </c>
      <c r="B85" s="1">
        <f ca="1">IFERROR(__xludf.DUMMYFUNCTION("""COMPUTED_VALUE"""),3)</f>
        <v>3</v>
      </c>
    </row>
    <row r="86" spans="1:2" ht="13" hidden="1">
      <c r="A86" s="1">
        <f ca="1">IFERROR(__xludf.DUMMYFUNCTION("""COMPUTED_VALUE"""),2)</f>
        <v>2</v>
      </c>
      <c r="B86" s="1">
        <f ca="1">IFERROR(__xludf.DUMMYFUNCTION("""COMPUTED_VALUE"""),3)</f>
        <v>3</v>
      </c>
    </row>
    <row r="87" spans="1:2" ht="13" hidden="1">
      <c r="A87" s="1">
        <f ca="1">IFERROR(__xludf.DUMMYFUNCTION("""COMPUTED_VALUE"""),2)</f>
        <v>2</v>
      </c>
      <c r="B87" s="1">
        <f ca="1">IFERROR(__xludf.DUMMYFUNCTION("""COMPUTED_VALUE"""),4)</f>
        <v>4</v>
      </c>
    </row>
    <row r="88" spans="1:2" ht="13" hidden="1">
      <c r="A88" s="1">
        <f ca="1">IFERROR(__xludf.DUMMYFUNCTION("""COMPUTED_VALUE"""),2)</f>
        <v>2</v>
      </c>
      <c r="B88" s="1">
        <f ca="1">IFERROR(__xludf.DUMMYFUNCTION("""COMPUTED_VALUE"""),3)</f>
        <v>3</v>
      </c>
    </row>
    <row r="89" spans="1:2" ht="13" hidden="1">
      <c r="A89" s="1">
        <f ca="1">IFERROR(__xludf.DUMMYFUNCTION("""COMPUTED_VALUE"""),3)</f>
        <v>3</v>
      </c>
      <c r="B89" s="1">
        <f ca="1">IFERROR(__xludf.DUMMYFUNCTION("""COMPUTED_VALUE"""),3)</f>
        <v>3</v>
      </c>
    </row>
    <row r="90" spans="1:2" ht="13" hidden="1">
      <c r="A90" s="1">
        <f ca="1">IFERROR(__xludf.DUMMYFUNCTION("""COMPUTED_VALUE"""),1)</f>
        <v>1</v>
      </c>
      <c r="B90" s="1">
        <f ca="1">IFERROR(__xludf.DUMMYFUNCTION("""COMPUTED_VALUE"""),3)</f>
        <v>3</v>
      </c>
    </row>
    <row r="91" spans="1:2" ht="13" hidden="1">
      <c r="A91" s="1">
        <f ca="1">IFERROR(__xludf.DUMMYFUNCTION("""COMPUTED_VALUE"""),2)</f>
        <v>2</v>
      </c>
      <c r="B91" s="1">
        <f ca="1">IFERROR(__xludf.DUMMYFUNCTION("""COMPUTED_VALUE"""),4)</f>
        <v>4</v>
      </c>
    </row>
    <row r="92" spans="1:2" ht="13" hidden="1">
      <c r="A92" s="1">
        <f ca="1">IFERROR(__xludf.DUMMYFUNCTION("""COMPUTED_VALUE"""),4)</f>
        <v>4</v>
      </c>
      <c r="B92" s="1">
        <f ca="1">IFERROR(__xludf.DUMMYFUNCTION("""COMPUTED_VALUE"""),4)</f>
        <v>4</v>
      </c>
    </row>
    <row r="93" spans="1:2" ht="13" hidden="1">
      <c r="A93" s="1">
        <f ca="1">IFERROR(__xludf.DUMMYFUNCTION("""COMPUTED_VALUE"""),3)</f>
        <v>3</v>
      </c>
      <c r="B93" s="1">
        <f ca="1">IFERROR(__xludf.DUMMYFUNCTION("""COMPUTED_VALUE"""),4)</f>
        <v>4</v>
      </c>
    </row>
    <row r="94" spans="1:2" ht="13" hidden="1">
      <c r="A94" s="1">
        <f ca="1">IFERROR(__xludf.DUMMYFUNCTION("""COMPUTED_VALUE"""),1)</f>
        <v>1</v>
      </c>
      <c r="B94" s="1">
        <f ca="1">IFERROR(__xludf.DUMMYFUNCTION("""COMPUTED_VALUE"""),3)</f>
        <v>3</v>
      </c>
    </row>
    <row r="95" spans="1:2" ht="13" hidden="1">
      <c r="A95" s="1">
        <f ca="1">IFERROR(__xludf.DUMMYFUNCTION("""COMPUTED_VALUE"""),3)</f>
        <v>3</v>
      </c>
      <c r="B95" s="1" t="str">
        <f ca="1">IFERROR(__xludf.DUMMYFUNCTION("""COMPUTED_VALUE"""),"")</f>
        <v/>
      </c>
    </row>
    <row r="96" spans="1:2" ht="13" hidden="1">
      <c r="A96" s="1">
        <f ca="1">IFERROR(__xludf.DUMMYFUNCTION("""COMPUTED_VALUE"""),1)</f>
        <v>1</v>
      </c>
      <c r="B96" s="1">
        <f ca="1">IFERROR(__xludf.DUMMYFUNCTION("""COMPUTED_VALUE"""),3)</f>
        <v>3</v>
      </c>
    </row>
    <row r="97" spans="1:2" ht="13" hidden="1">
      <c r="A97" s="1">
        <f ca="1">IFERROR(__xludf.DUMMYFUNCTION("""COMPUTED_VALUE"""),2)</f>
        <v>2</v>
      </c>
      <c r="B97" s="1">
        <f ca="1">IFERROR(__xludf.DUMMYFUNCTION("""COMPUTED_VALUE"""),4)</f>
        <v>4</v>
      </c>
    </row>
    <row r="98" spans="1:2" ht="13" hidden="1">
      <c r="A98" s="1">
        <f ca="1">IFERROR(__xludf.DUMMYFUNCTION("""COMPUTED_VALUE"""),2)</f>
        <v>2</v>
      </c>
      <c r="B98" s="1">
        <f ca="1">IFERROR(__xludf.DUMMYFUNCTION("""COMPUTED_VALUE"""),4)</f>
        <v>4</v>
      </c>
    </row>
    <row r="99" spans="1:2" ht="13" hidden="1">
      <c r="A99" s="1">
        <f ca="1">IFERROR(__xludf.DUMMYFUNCTION("""COMPUTED_VALUE"""),4)</f>
        <v>4</v>
      </c>
      <c r="B99" s="1">
        <f ca="1">IFERROR(__xludf.DUMMYFUNCTION("""COMPUTED_VALUE"""),3)</f>
        <v>3</v>
      </c>
    </row>
    <row r="100" spans="1:2" ht="13" hidden="1">
      <c r="A100" s="1">
        <f ca="1">IFERROR(__xludf.DUMMYFUNCTION("""COMPUTED_VALUE"""),1)</f>
        <v>1</v>
      </c>
      <c r="B100" s="1">
        <f ca="1">IFERROR(__xludf.DUMMYFUNCTION("""COMPUTED_VALUE"""),3)</f>
        <v>3</v>
      </c>
    </row>
    <row r="101" spans="1:2" ht="13" hidden="1">
      <c r="A101" s="1">
        <f ca="1">IFERROR(__xludf.DUMMYFUNCTION("""COMPUTED_VALUE"""),3)</f>
        <v>3</v>
      </c>
      <c r="B101" s="1">
        <f ca="1">IFERROR(__xludf.DUMMYFUNCTION("""COMPUTED_VALUE"""),4)</f>
        <v>4</v>
      </c>
    </row>
    <row r="102" spans="1:2" ht="13" hidden="1">
      <c r="A102" s="1">
        <f ca="1">IFERROR(__xludf.DUMMYFUNCTION("""COMPUTED_VALUE"""),2)</f>
        <v>2</v>
      </c>
      <c r="B102" s="1">
        <f ca="1">IFERROR(__xludf.DUMMYFUNCTION("""COMPUTED_VALUE"""),3)</f>
        <v>3</v>
      </c>
    </row>
    <row r="103" spans="1:2" ht="13" hidden="1">
      <c r="A103" s="1">
        <f ca="1">IFERROR(__xludf.DUMMYFUNCTION("""COMPUTED_VALUE"""),4)</f>
        <v>4</v>
      </c>
      <c r="B103" s="1">
        <f ca="1">IFERROR(__xludf.DUMMYFUNCTION("""COMPUTED_VALUE"""),4)</f>
        <v>4</v>
      </c>
    </row>
    <row r="104" spans="1:2" ht="13" hidden="1">
      <c r="A104" s="1" t="str">
        <f ca="1">IFERROR(__xludf.DUMMYFUNCTION("""COMPUTED_VALUE"""),"")</f>
        <v/>
      </c>
      <c r="B104" s="1">
        <f ca="1">IFERROR(__xludf.DUMMYFUNCTION("""COMPUTED_VALUE"""),3)</f>
        <v>3</v>
      </c>
    </row>
    <row r="105" spans="1:2" ht="13" hidden="1">
      <c r="A105" s="1">
        <f ca="1">IFERROR(__xludf.DUMMYFUNCTION("""COMPUTED_VALUE"""),2)</f>
        <v>2</v>
      </c>
      <c r="B105" s="1">
        <f ca="1">IFERROR(__xludf.DUMMYFUNCTION("""COMPUTED_VALUE"""),3)</f>
        <v>3</v>
      </c>
    </row>
    <row r="106" spans="1:2" ht="13" hidden="1">
      <c r="A106" s="1">
        <f ca="1">IFERROR(__xludf.DUMMYFUNCTION("""COMPUTED_VALUE"""),1)</f>
        <v>1</v>
      </c>
      <c r="B106" s="1">
        <f ca="1">IFERROR(__xludf.DUMMYFUNCTION("""COMPUTED_VALUE"""),3)</f>
        <v>3</v>
      </c>
    </row>
    <row r="107" spans="1:2" ht="13" hidden="1">
      <c r="A107" s="1">
        <f ca="1">IFERROR(__xludf.DUMMYFUNCTION("""COMPUTED_VALUE"""),4)</f>
        <v>4</v>
      </c>
      <c r="B107" s="1">
        <f ca="1">IFERROR(__xludf.DUMMYFUNCTION("""COMPUTED_VALUE"""),4)</f>
        <v>4</v>
      </c>
    </row>
    <row r="108" spans="1:2" ht="13" hidden="1">
      <c r="A108" s="1">
        <f ca="1">IFERROR(__xludf.DUMMYFUNCTION("""COMPUTED_VALUE"""),2)</f>
        <v>2</v>
      </c>
      <c r="B108" s="1">
        <f ca="1">IFERROR(__xludf.DUMMYFUNCTION("""COMPUTED_VALUE"""),4)</f>
        <v>4</v>
      </c>
    </row>
    <row r="109" spans="1:2" ht="13" hidden="1">
      <c r="A109" s="1">
        <f ca="1">IFERROR(__xludf.DUMMYFUNCTION("""COMPUTED_VALUE"""),3)</f>
        <v>3</v>
      </c>
      <c r="B109" s="1">
        <f ca="1">IFERROR(__xludf.DUMMYFUNCTION("""COMPUTED_VALUE"""),4)</f>
        <v>4</v>
      </c>
    </row>
    <row r="110" spans="1:2" ht="13" hidden="1">
      <c r="A110" s="1">
        <f ca="1">IFERROR(__xludf.DUMMYFUNCTION("""COMPUTED_VALUE"""),1)</f>
        <v>1</v>
      </c>
      <c r="B110" s="1">
        <f ca="1">IFERROR(__xludf.DUMMYFUNCTION("""COMPUTED_VALUE"""),5)</f>
        <v>5</v>
      </c>
    </row>
    <row r="111" spans="1:2" ht="13" hidden="1">
      <c r="A111" s="1">
        <f ca="1">IFERROR(__xludf.DUMMYFUNCTION("""COMPUTED_VALUE"""),4)</f>
        <v>4</v>
      </c>
      <c r="B111" s="1">
        <f ca="1">IFERROR(__xludf.DUMMYFUNCTION("""COMPUTED_VALUE"""),3)</f>
        <v>3</v>
      </c>
    </row>
    <row r="112" spans="1:2" ht="13" hidden="1">
      <c r="A112" s="1">
        <f ca="1">IFERROR(__xludf.DUMMYFUNCTION("""COMPUTED_VALUE"""),4)</f>
        <v>4</v>
      </c>
      <c r="B112" s="1">
        <f ca="1">IFERROR(__xludf.DUMMYFUNCTION("""COMPUTED_VALUE"""),4)</f>
        <v>4</v>
      </c>
    </row>
    <row r="113" spans="1:2" ht="13" hidden="1">
      <c r="A113" s="1">
        <f ca="1">IFERROR(__xludf.DUMMYFUNCTION("""COMPUTED_VALUE"""),2)</f>
        <v>2</v>
      </c>
      <c r="B113" s="1">
        <f ca="1">IFERROR(__xludf.DUMMYFUNCTION("""COMPUTED_VALUE"""),2)</f>
        <v>2</v>
      </c>
    </row>
    <row r="114" spans="1:2" ht="13" hidden="1">
      <c r="A114" s="1">
        <f ca="1">IFERROR(__xludf.DUMMYFUNCTION("""COMPUTED_VALUE"""),3)</f>
        <v>3</v>
      </c>
      <c r="B114" s="1">
        <f ca="1">IFERROR(__xludf.DUMMYFUNCTION("""COMPUTED_VALUE"""),4)</f>
        <v>4</v>
      </c>
    </row>
    <row r="115" spans="1:2" ht="13" hidden="1">
      <c r="A115" s="1">
        <f ca="1">IFERROR(__xludf.DUMMYFUNCTION("""COMPUTED_VALUE"""),2)</f>
        <v>2</v>
      </c>
      <c r="B115" s="1">
        <f ca="1">IFERROR(__xludf.DUMMYFUNCTION("""COMPUTED_VALUE"""),3)</f>
        <v>3</v>
      </c>
    </row>
    <row r="116" spans="1:2" ht="13" hidden="1">
      <c r="A116" s="1">
        <f ca="1">IFERROR(__xludf.DUMMYFUNCTION("""COMPUTED_VALUE"""),3)</f>
        <v>3</v>
      </c>
      <c r="B116" s="1">
        <f ca="1">IFERROR(__xludf.DUMMYFUNCTION("""COMPUTED_VALUE"""),2)</f>
        <v>2</v>
      </c>
    </row>
    <row r="117" spans="1:2" ht="13" hidden="1">
      <c r="A117" s="1">
        <f ca="1">IFERROR(__xludf.DUMMYFUNCTION("""COMPUTED_VALUE"""),3)</f>
        <v>3</v>
      </c>
      <c r="B117" s="1">
        <f ca="1">IFERROR(__xludf.DUMMYFUNCTION("""COMPUTED_VALUE"""),1)</f>
        <v>1</v>
      </c>
    </row>
    <row r="118" spans="1:2" ht="13" hidden="1">
      <c r="A118" s="1">
        <f ca="1">IFERROR(__xludf.DUMMYFUNCTION("""COMPUTED_VALUE"""),4)</f>
        <v>4</v>
      </c>
      <c r="B118" s="1">
        <f ca="1">IFERROR(__xludf.DUMMYFUNCTION("""COMPUTED_VALUE"""),2)</f>
        <v>2</v>
      </c>
    </row>
    <row r="119" spans="1:2" ht="13" hidden="1">
      <c r="A119" s="1">
        <f ca="1">IFERROR(__xludf.DUMMYFUNCTION("""COMPUTED_VALUE"""),2)</f>
        <v>2</v>
      </c>
      <c r="B119" s="1">
        <f ca="1">IFERROR(__xludf.DUMMYFUNCTION("""COMPUTED_VALUE"""),3)</f>
        <v>3</v>
      </c>
    </row>
    <row r="120" spans="1:2" ht="13" hidden="1">
      <c r="A120" s="1">
        <f ca="1">IFERROR(__xludf.DUMMYFUNCTION("""COMPUTED_VALUE"""),4)</f>
        <v>4</v>
      </c>
      <c r="B120" s="1">
        <f ca="1">IFERROR(__xludf.DUMMYFUNCTION("""COMPUTED_VALUE"""),4)</f>
        <v>4</v>
      </c>
    </row>
    <row r="121" spans="1:2" ht="13" hidden="1">
      <c r="A121" s="1">
        <f ca="1">IFERROR(__xludf.DUMMYFUNCTION("""COMPUTED_VALUE"""),4)</f>
        <v>4</v>
      </c>
      <c r="B121" s="1">
        <f ca="1">IFERROR(__xludf.DUMMYFUNCTION("""COMPUTED_VALUE"""),4)</f>
        <v>4</v>
      </c>
    </row>
    <row r="122" spans="1:2" ht="13" hidden="1">
      <c r="A122" s="1">
        <f ca="1">IFERROR(__xludf.DUMMYFUNCTION("""COMPUTED_VALUE"""),4)</f>
        <v>4</v>
      </c>
      <c r="B122" s="1">
        <f ca="1">IFERROR(__xludf.DUMMYFUNCTION("""COMPUTED_VALUE"""),3)</f>
        <v>3</v>
      </c>
    </row>
    <row r="123" spans="1:2" ht="13" hidden="1">
      <c r="A123" s="1">
        <f ca="1">IFERROR(__xludf.DUMMYFUNCTION("""COMPUTED_VALUE"""),4)</f>
        <v>4</v>
      </c>
      <c r="B123" s="1">
        <f ca="1">IFERROR(__xludf.DUMMYFUNCTION("""COMPUTED_VALUE"""),3)</f>
        <v>3</v>
      </c>
    </row>
    <row r="124" spans="1:2" ht="13" hidden="1">
      <c r="A124" s="1">
        <f ca="1">IFERROR(__xludf.DUMMYFUNCTION("""COMPUTED_VALUE"""),4)</f>
        <v>4</v>
      </c>
      <c r="B124" s="1">
        <f ca="1">IFERROR(__xludf.DUMMYFUNCTION("""COMPUTED_VALUE"""),1)</f>
        <v>1</v>
      </c>
    </row>
    <row r="125" spans="1:2" ht="13" hidden="1">
      <c r="A125" s="1">
        <f ca="1">IFERROR(__xludf.DUMMYFUNCTION("""COMPUTED_VALUE"""),4)</f>
        <v>4</v>
      </c>
      <c r="B125" s="1">
        <f ca="1">IFERROR(__xludf.DUMMYFUNCTION("""COMPUTED_VALUE"""),4)</f>
        <v>4</v>
      </c>
    </row>
    <row r="126" spans="1:2" ht="13" hidden="1">
      <c r="A126" s="1">
        <f ca="1">IFERROR(__xludf.DUMMYFUNCTION("""COMPUTED_VALUE"""),4)</f>
        <v>4</v>
      </c>
      <c r="B126" s="1">
        <f ca="1">IFERROR(__xludf.DUMMYFUNCTION("""COMPUTED_VALUE"""),3)</f>
        <v>3</v>
      </c>
    </row>
    <row r="127" spans="1:2" ht="13" hidden="1">
      <c r="A127" s="1">
        <f ca="1">IFERROR(__xludf.DUMMYFUNCTION("""COMPUTED_VALUE"""),3)</f>
        <v>3</v>
      </c>
      <c r="B127" s="1">
        <f ca="1">IFERROR(__xludf.DUMMYFUNCTION("""COMPUTED_VALUE"""),2)</f>
        <v>2</v>
      </c>
    </row>
    <row r="128" spans="1:2" ht="13" hidden="1">
      <c r="A128" s="1">
        <f ca="1">IFERROR(__xludf.DUMMYFUNCTION("""COMPUTED_VALUE"""),1)</f>
        <v>1</v>
      </c>
      <c r="B128" s="1">
        <f ca="1">IFERROR(__xludf.DUMMYFUNCTION("""COMPUTED_VALUE"""),2)</f>
        <v>2</v>
      </c>
    </row>
    <row r="129" spans="1:2" ht="13" hidden="1">
      <c r="A129" s="1">
        <f ca="1">IFERROR(__xludf.DUMMYFUNCTION("""COMPUTED_VALUE"""),3)</f>
        <v>3</v>
      </c>
      <c r="B129" s="1">
        <f ca="1">IFERROR(__xludf.DUMMYFUNCTION("""COMPUTED_VALUE"""),3)</f>
        <v>3</v>
      </c>
    </row>
    <row r="130" spans="1:2" ht="13" hidden="1">
      <c r="A130" s="1">
        <f ca="1">IFERROR(__xludf.DUMMYFUNCTION("""COMPUTED_VALUE"""),3)</f>
        <v>3</v>
      </c>
      <c r="B130" s="1">
        <f ca="1">IFERROR(__xludf.DUMMYFUNCTION("""COMPUTED_VALUE"""),1)</f>
        <v>1</v>
      </c>
    </row>
    <row r="131" spans="1:2" ht="13" hidden="1">
      <c r="A131" s="1">
        <f ca="1">IFERROR(__xludf.DUMMYFUNCTION("""COMPUTED_VALUE"""),2)</f>
        <v>2</v>
      </c>
      <c r="B131" s="1">
        <f ca="1">IFERROR(__xludf.DUMMYFUNCTION("""COMPUTED_VALUE"""),3)</f>
        <v>3</v>
      </c>
    </row>
    <row r="132" spans="1:2" ht="13" hidden="1">
      <c r="A132" s="1">
        <f ca="1">IFERROR(__xludf.DUMMYFUNCTION("""COMPUTED_VALUE"""),1)</f>
        <v>1</v>
      </c>
      <c r="B132" s="1">
        <f ca="1">IFERROR(__xludf.DUMMYFUNCTION("""COMPUTED_VALUE"""),4)</f>
        <v>4</v>
      </c>
    </row>
    <row r="133" spans="1:2" ht="13" hidden="1">
      <c r="A133" s="1">
        <f ca="1">IFERROR(__xludf.DUMMYFUNCTION("""COMPUTED_VALUE"""),2)</f>
        <v>2</v>
      </c>
      <c r="B133" s="1">
        <f ca="1">IFERROR(__xludf.DUMMYFUNCTION("""COMPUTED_VALUE"""),3)</f>
        <v>3</v>
      </c>
    </row>
    <row r="134" spans="1:2" ht="13" hidden="1">
      <c r="A134" s="1">
        <f ca="1">IFERROR(__xludf.DUMMYFUNCTION("""COMPUTED_VALUE"""),3)</f>
        <v>3</v>
      </c>
      <c r="B134" s="1">
        <f ca="1">IFERROR(__xludf.DUMMYFUNCTION("""COMPUTED_VALUE"""),3)</f>
        <v>3</v>
      </c>
    </row>
    <row r="135" spans="1:2" ht="13" hidden="1">
      <c r="A135" s="1">
        <f ca="1">IFERROR(__xludf.DUMMYFUNCTION("""COMPUTED_VALUE"""),4)</f>
        <v>4</v>
      </c>
      <c r="B135" s="1">
        <f ca="1">IFERROR(__xludf.DUMMYFUNCTION("""COMPUTED_VALUE"""),2)</f>
        <v>2</v>
      </c>
    </row>
    <row r="136" spans="1:2" ht="13" hidden="1">
      <c r="A136" s="1">
        <f ca="1">IFERROR(__xludf.DUMMYFUNCTION("""COMPUTED_VALUE"""),3)</f>
        <v>3</v>
      </c>
      <c r="B136" s="1">
        <f ca="1">IFERROR(__xludf.DUMMYFUNCTION("""COMPUTED_VALUE"""),4)</f>
        <v>4</v>
      </c>
    </row>
    <row r="137" spans="1:2" ht="13" hidden="1">
      <c r="A137" s="1">
        <f ca="1">IFERROR(__xludf.DUMMYFUNCTION("""COMPUTED_VALUE"""),2)</f>
        <v>2</v>
      </c>
      <c r="B137" s="1">
        <f ca="1">IFERROR(__xludf.DUMMYFUNCTION("""COMPUTED_VALUE"""),5)</f>
        <v>5</v>
      </c>
    </row>
    <row r="138" spans="1:2" ht="13" hidden="1">
      <c r="A138" s="1">
        <f ca="1">IFERROR(__xludf.DUMMYFUNCTION("""COMPUTED_VALUE"""),2)</f>
        <v>2</v>
      </c>
      <c r="B138" s="1">
        <f ca="1">IFERROR(__xludf.DUMMYFUNCTION("""COMPUTED_VALUE"""),2)</f>
        <v>2</v>
      </c>
    </row>
    <row r="139" spans="1:2" ht="13" hidden="1">
      <c r="A139" s="1">
        <f ca="1">IFERROR(__xludf.DUMMYFUNCTION("""COMPUTED_VALUE"""),1)</f>
        <v>1</v>
      </c>
      <c r="B139" s="1">
        <f ca="1">IFERROR(__xludf.DUMMYFUNCTION("""COMPUTED_VALUE"""),4)</f>
        <v>4</v>
      </c>
    </row>
    <row r="140" spans="1:2" ht="13" hidden="1">
      <c r="A140" s="1">
        <f ca="1">IFERROR(__xludf.DUMMYFUNCTION("""COMPUTED_VALUE"""),4)</f>
        <v>4</v>
      </c>
      <c r="B140" s="1">
        <f ca="1">IFERROR(__xludf.DUMMYFUNCTION("""COMPUTED_VALUE"""),5)</f>
        <v>5</v>
      </c>
    </row>
    <row r="141" spans="1:2" ht="13" hidden="1">
      <c r="A141" s="1">
        <f ca="1">IFERROR(__xludf.DUMMYFUNCTION("""COMPUTED_VALUE"""),1)</f>
        <v>1</v>
      </c>
      <c r="B141" s="1">
        <f ca="1">IFERROR(__xludf.DUMMYFUNCTION("""COMPUTED_VALUE"""),4)</f>
        <v>4</v>
      </c>
    </row>
    <row r="142" spans="1:2" ht="13" hidden="1">
      <c r="A142" s="1">
        <f ca="1">IFERROR(__xludf.DUMMYFUNCTION("""COMPUTED_VALUE"""),1)</f>
        <v>1</v>
      </c>
      <c r="B142" s="1">
        <f ca="1">IFERROR(__xludf.DUMMYFUNCTION("""COMPUTED_VALUE"""),5)</f>
        <v>5</v>
      </c>
    </row>
    <row r="143" spans="1:2" ht="13" hidden="1">
      <c r="A143" s="1">
        <f ca="1">IFERROR(__xludf.DUMMYFUNCTION("""COMPUTED_VALUE"""),3)</f>
        <v>3</v>
      </c>
      <c r="B143" s="1">
        <f ca="1">IFERROR(__xludf.DUMMYFUNCTION("""COMPUTED_VALUE"""),3)</f>
        <v>3</v>
      </c>
    </row>
    <row r="144" spans="1:2" ht="13" hidden="1">
      <c r="A144" s="1">
        <f ca="1">IFERROR(__xludf.DUMMYFUNCTION("""COMPUTED_VALUE"""),1)</f>
        <v>1</v>
      </c>
      <c r="B144" s="1">
        <f ca="1">IFERROR(__xludf.DUMMYFUNCTION("""COMPUTED_VALUE"""),5)</f>
        <v>5</v>
      </c>
    </row>
    <row r="145" spans="1:2" ht="13" hidden="1">
      <c r="A145" s="1">
        <f ca="1">IFERROR(__xludf.DUMMYFUNCTION("""COMPUTED_VALUE"""),2)</f>
        <v>2</v>
      </c>
      <c r="B145" s="1">
        <f ca="1">IFERROR(__xludf.DUMMYFUNCTION("""COMPUTED_VALUE"""),4)</f>
        <v>4</v>
      </c>
    </row>
    <row r="146" spans="1:2" ht="13" hidden="1">
      <c r="A146" s="1">
        <f ca="1">IFERROR(__xludf.DUMMYFUNCTION("""COMPUTED_VALUE"""),3)</f>
        <v>3</v>
      </c>
      <c r="B146" s="1">
        <f ca="1">IFERROR(__xludf.DUMMYFUNCTION("""COMPUTED_VALUE"""),4)</f>
        <v>4</v>
      </c>
    </row>
    <row r="147" spans="1:2" ht="13" hidden="1">
      <c r="A147" s="1">
        <f ca="1">IFERROR(__xludf.DUMMYFUNCTION("""COMPUTED_VALUE"""),2)</f>
        <v>2</v>
      </c>
      <c r="B147" s="1">
        <f ca="1">IFERROR(__xludf.DUMMYFUNCTION("""COMPUTED_VALUE"""),3)</f>
        <v>3</v>
      </c>
    </row>
    <row r="148" spans="1:2" ht="13" hidden="1">
      <c r="A148" s="1">
        <f ca="1">IFERROR(__xludf.DUMMYFUNCTION("""COMPUTED_VALUE"""),2)</f>
        <v>2</v>
      </c>
      <c r="B148" s="1">
        <f ca="1">IFERROR(__xludf.DUMMYFUNCTION("""COMPUTED_VALUE"""),4)</f>
        <v>4</v>
      </c>
    </row>
    <row r="149" spans="1:2" ht="13" hidden="1">
      <c r="A149" s="1">
        <f ca="1">IFERROR(__xludf.DUMMYFUNCTION("""COMPUTED_VALUE"""),3)</f>
        <v>3</v>
      </c>
      <c r="B149" s="1">
        <f ca="1">IFERROR(__xludf.DUMMYFUNCTION("""COMPUTED_VALUE"""),3)</f>
        <v>3</v>
      </c>
    </row>
    <row r="150" spans="1:2" ht="13" hidden="1">
      <c r="A150" s="1">
        <f ca="1">IFERROR(__xludf.DUMMYFUNCTION("""COMPUTED_VALUE"""),3)</f>
        <v>3</v>
      </c>
      <c r="B150" s="1">
        <f ca="1">IFERROR(__xludf.DUMMYFUNCTION("""COMPUTED_VALUE"""),3)</f>
        <v>3</v>
      </c>
    </row>
    <row r="151" spans="1:2" ht="13" hidden="1">
      <c r="A151" s="1">
        <f ca="1">IFERROR(__xludf.DUMMYFUNCTION("""COMPUTED_VALUE"""),2)</f>
        <v>2</v>
      </c>
      <c r="B151" s="1">
        <f ca="1">IFERROR(__xludf.DUMMYFUNCTION("""COMPUTED_VALUE"""),4)</f>
        <v>4</v>
      </c>
    </row>
    <row r="152" spans="1:2" ht="13" hidden="1">
      <c r="A152" s="1">
        <f ca="1">IFERROR(__xludf.DUMMYFUNCTION("""COMPUTED_VALUE"""),2)</f>
        <v>2</v>
      </c>
      <c r="B152" s="1">
        <f ca="1">IFERROR(__xludf.DUMMYFUNCTION("""COMPUTED_VALUE"""),5)</f>
        <v>5</v>
      </c>
    </row>
    <row r="153" spans="1:2" ht="13" hidden="1">
      <c r="A153" s="1" t="str">
        <f ca="1">IFERROR(__xludf.DUMMYFUNCTION("""COMPUTED_VALUE"""),"")</f>
        <v/>
      </c>
      <c r="B153" s="1">
        <f ca="1">IFERROR(__xludf.DUMMYFUNCTION("""COMPUTED_VALUE"""),4)</f>
        <v>4</v>
      </c>
    </row>
    <row r="154" spans="1:2" ht="13" hidden="1">
      <c r="A154" s="1">
        <f ca="1">IFERROR(__xludf.DUMMYFUNCTION("""COMPUTED_VALUE"""),4)</f>
        <v>4</v>
      </c>
      <c r="B154" s="1">
        <f ca="1">IFERROR(__xludf.DUMMYFUNCTION("""COMPUTED_VALUE"""),4)</f>
        <v>4</v>
      </c>
    </row>
    <row r="155" spans="1:2" ht="13" hidden="1">
      <c r="A155" s="1">
        <f ca="1">IFERROR(__xludf.DUMMYFUNCTION("""COMPUTED_VALUE"""),4)</f>
        <v>4</v>
      </c>
      <c r="B155" s="1">
        <f ca="1">IFERROR(__xludf.DUMMYFUNCTION("""COMPUTED_VALUE"""),4)</f>
        <v>4</v>
      </c>
    </row>
    <row r="156" spans="1:2" ht="13" hidden="1">
      <c r="A156" s="1">
        <f ca="1">IFERROR(__xludf.DUMMYFUNCTION("""COMPUTED_VALUE"""),1)</f>
        <v>1</v>
      </c>
      <c r="B156" s="1">
        <f ca="1">IFERROR(__xludf.DUMMYFUNCTION("""COMPUTED_VALUE"""),3)</f>
        <v>3</v>
      </c>
    </row>
    <row r="157" spans="1:2" ht="13" hidden="1">
      <c r="A157" s="1">
        <f ca="1">IFERROR(__xludf.DUMMYFUNCTION("""COMPUTED_VALUE"""),2)</f>
        <v>2</v>
      </c>
      <c r="B157" s="1">
        <f ca="1">IFERROR(__xludf.DUMMYFUNCTION("""COMPUTED_VALUE"""),4)</f>
        <v>4</v>
      </c>
    </row>
    <row r="158" spans="1:2" ht="13" hidden="1">
      <c r="A158" s="1">
        <f ca="1">IFERROR(__xludf.DUMMYFUNCTION("""COMPUTED_VALUE"""),1)</f>
        <v>1</v>
      </c>
      <c r="B158" s="1">
        <f ca="1">IFERROR(__xludf.DUMMYFUNCTION("""COMPUTED_VALUE"""),3)</f>
        <v>3</v>
      </c>
    </row>
    <row r="159" spans="1:2" ht="13" hidden="1">
      <c r="A159" s="1">
        <f ca="1">IFERROR(__xludf.DUMMYFUNCTION("""COMPUTED_VALUE"""),2)</f>
        <v>2</v>
      </c>
      <c r="B159" s="1">
        <f ca="1">IFERROR(__xludf.DUMMYFUNCTION("""COMPUTED_VALUE"""),4)</f>
        <v>4</v>
      </c>
    </row>
    <row r="160" spans="1:2" ht="13" hidden="1">
      <c r="A160" s="1">
        <f ca="1">IFERROR(__xludf.DUMMYFUNCTION("""COMPUTED_VALUE"""),1)</f>
        <v>1</v>
      </c>
      <c r="B160" s="1">
        <f ca="1">IFERROR(__xludf.DUMMYFUNCTION("""COMPUTED_VALUE"""),4)</f>
        <v>4</v>
      </c>
    </row>
    <row r="161" spans="1:2" ht="13" hidden="1">
      <c r="A161" s="1">
        <f ca="1">IFERROR(__xludf.DUMMYFUNCTION("""COMPUTED_VALUE"""),1)</f>
        <v>1</v>
      </c>
      <c r="B161" s="1">
        <f ca="1">IFERROR(__xludf.DUMMYFUNCTION("""COMPUTED_VALUE"""),2)</f>
        <v>2</v>
      </c>
    </row>
    <row r="162" spans="1:2" ht="13" hidden="1">
      <c r="A162" s="1">
        <f ca="1">IFERROR(__xludf.DUMMYFUNCTION("""COMPUTED_VALUE"""),3)</f>
        <v>3</v>
      </c>
      <c r="B162" s="1">
        <f ca="1">IFERROR(__xludf.DUMMYFUNCTION("""COMPUTED_VALUE"""),2)</f>
        <v>2</v>
      </c>
    </row>
    <row r="163" spans="1:2" ht="13" hidden="1">
      <c r="A163" s="1">
        <f ca="1">IFERROR(__xludf.DUMMYFUNCTION("""COMPUTED_VALUE"""),3)</f>
        <v>3</v>
      </c>
      <c r="B163" s="1">
        <f ca="1">IFERROR(__xludf.DUMMYFUNCTION("""COMPUTED_VALUE"""),4)</f>
        <v>4</v>
      </c>
    </row>
    <row r="164" spans="1:2" ht="13" hidden="1">
      <c r="A164" s="1">
        <f ca="1">IFERROR(__xludf.DUMMYFUNCTION("""COMPUTED_VALUE"""),3)</f>
        <v>3</v>
      </c>
      <c r="B164" s="1">
        <f ca="1">IFERROR(__xludf.DUMMYFUNCTION("""COMPUTED_VALUE"""),3)</f>
        <v>3</v>
      </c>
    </row>
    <row r="165" spans="1:2" ht="13" hidden="1">
      <c r="A165" s="1">
        <f ca="1">IFERROR(__xludf.DUMMYFUNCTION("""COMPUTED_VALUE"""),1)</f>
        <v>1</v>
      </c>
      <c r="B165" s="1">
        <f ca="1">IFERROR(__xludf.DUMMYFUNCTION("""COMPUTED_VALUE"""),2)</f>
        <v>2</v>
      </c>
    </row>
    <row r="166" spans="1:2" ht="13" hidden="1">
      <c r="A166" s="1">
        <f ca="1">IFERROR(__xludf.DUMMYFUNCTION("""COMPUTED_VALUE"""),4)</f>
        <v>4</v>
      </c>
      <c r="B166" s="1">
        <f ca="1">IFERROR(__xludf.DUMMYFUNCTION("""COMPUTED_VALUE"""),4)</f>
        <v>4</v>
      </c>
    </row>
    <row r="167" spans="1:2" ht="13" hidden="1">
      <c r="A167" s="1">
        <f ca="1">IFERROR(__xludf.DUMMYFUNCTION("""COMPUTED_VALUE"""),2)</f>
        <v>2</v>
      </c>
      <c r="B167" s="1">
        <f ca="1">IFERROR(__xludf.DUMMYFUNCTION("""COMPUTED_VALUE"""),2)</f>
        <v>2</v>
      </c>
    </row>
    <row r="168" spans="1:2" ht="13" hidden="1">
      <c r="A168" s="1">
        <f ca="1">IFERROR(__xludf.DUMMYFUNCTION("""COMPUTED_VALUE"""),3)</f>
        <v>3</v>
      </c>
      <c r="B168" s="1">
        <f ca="1">IFERROR(__xludf.DUMMYFUNCTION("""COMPUTED_VALUE"""),4)</f>
        <v>4</v>
      </c>
    </row>
    <row r="169" spans="1:2" ht="13" hidden="1">
      <c r="A169" s="1">
        <f ca="1">IFERROR(__xludf.DUMMYFUNCTION("""COMPUTED_VALUE"""),2)</f>
        <v>2</v>
      </c>
      <c r="B169" s="1">
        <f ca="1">IFERROR(__xludf.DUMMYFUNCTION("""COMPUTED_VALUE"""),4)</f>
        <v>4</v>
      </c>
    </row>
    <row r="170" spans="1:2" ht="13" hidden="1">
      <c r="A170" s="1" t="str">
        <f ca="1">IFERROR(__xludf.DUMMYFUNCTION("""COMPUTED_VALUE"""),"")</f>
        <v/>
      </c>
      <c r="B170" s="1">
        <f ca="1">IFERROR(__xludf.DUMMYFUNCTION("""COMPUTED_VALUE"""),5)</f>
        <v>5</v>
      </c>
    </row>
    <row r="171" spans="1:2" ht="13" hidden="1">
      <c r="A171" s="1">
        <f ca="1">IFERROR(__xludf.DUMMYFUNCTION("""COMPUTED_VALUE"""),4)</f>
        <v>4</v>
      </c>
      <c r="B171" s="1">
        <f ca="1">IFERROR(__xludf.DUMMYFUNCTION("""COMPUTED_VALUE"""),3)</f>
        <v>3</v>
      </c>
    </row>
    <row r="172" spans="1:2" ht="13" hidden="1">
      <c r="A172" s="1">
        <f ca="1">IFERROR(__xludf.DUMMYFUNCTION("""COMPUTED_VALUE"""),2)</f>
        <v>2</v>
      </c>
      <c r="B172" s="1">
        <f ca="1">IFERROR(__xludf.DUMMYFUNCTION("""COMPUTED_VALUE"""),3)</f>
        <v>3</v>
      </c>
    </row>
    <row r="173" spans="1:2" ht="13" hidden="1">
      <c r="A173" s="1">
        <f ca="1">IFERROR(__xludf.DUMMYFUNCTION("""COMPUTED_VALUE"""),2)</f>
        <v>2</v>
      </c>
      <c r="B173" s="1">
        <f ca="1">IFERROR(__xludf.DUMMYFUNCTION("""COMPUTED_VALUE"""),1)</f>
        <v>1</v>
      </c>
    </row>
    <row r="174" spans="1:2" ht="13" hidden="1">
      <c r="A174" s="1">
        <f ca="1">IFERROR(__xludf.DUMMYFUNCTION("""COMPUTED_VALUE"""),1)</f>
        <v>1</v>
      </c>
      <c r="B174" s="1">
        <f ca="1">IFERROR(__xludf.DUMMYFUNCTION("""COMPUTED_VALUE"""),4)</f>
        <v>4</v>
      </c>
    </row>
    <row r="175" spans="1:2" ht="13" hidden="1">
      <c r="A175" s="1">
        <f ca="1">IFERROR(__xludf.DUMMYFUNCTION("""COMPUTED_VALUE"""),4)</f>
        <v>4</v>
      </c>
      <c r="B175" s="1">
        <f ca="1">IFERROR(__xludf.DUMMYFUNCTION("""COMPUTED_VALUE"""),4)</f>
        <v>4</v>
      </c>
    </row>
    <row r="176" spans="1:2" ht="13" hidden="1">
      <c r="A176" s="1">
        <f ca="1">IFERROR(__xludf.DUMMYFUNCTION("""COMPUTED_VALUE"""),2)</f>
        <v>2</v>
      </c>
      <c r="B176" s="1">
        <f ca="1">IFERROR(__xludf.DUMMYFUNCTION("""COMPUTED_VALUE"""),2)</f>
        <v>2</v>
      </c>
    </row>
    <row r="177" spans="1:2" ht="13" hidden="1">
      <c r="A177" s="1" t="str">
        <f ca="1">IFERROR(__xludf.DUMMYFUNCTION("""COMPUTED_VALUE"""),"")</f>
        <v/>
      </c>
      <c r="B177" s="1">
        <f ca="1">IFERROR(__xludf.DUMMYFUNCTION("""COMPUTED_VALUE"""),3)</f>
        <v>3</v>
      </c>
    </row>
    <row r="178" spans="1:2" ht="13" hidden="1">
      <c r="A178" s="1">
        <f ca="1">IFERROR(__xludf.DUMMYFUNCTION("""COMPUTED_VALUE"""),3)</f>
        <v>3</v>
      </c>
      <c r="B178" s="1">
        <f ca="1">IFERROR(__xludf.DUMMYFUNCTION("""COMPUTED_VALUE"""),3)</f>
        <v>3</v>
      </c>
    </row>
    <row r="179" spans="1:2" ht="13" hidden="1">
      <c r="A179" s="1">
        <f ca="1">IFERROR(__xludf.DUMMYFUNCTION("""COMPUTED_VALUE"""),1)</f>
        <v>1</v>
      </c>
      <c r="B179" s="1">
        <f ca="1">IFERROR(__xludf.DUMMYFUNCTION("""COMPUTED_VALUE"""),5)</f>
        <v>5</v>
      </c>
    </row>
    <row r="180" spans="1:2" ht="13" hidden="1">
      <c r="A180" s="1">
        <f ca="1">IFERROR(__xludf.DUMMYFUNCTION("""COMPUTED_VALUE"""),4)</f>
        <v>4</v>
      </c>
      <c r="B180" s="1">
        <f ca="1">IFERROR(__xludf.DUMMYFUNCTION("""COMPUTED_VALUE"""),3)</f>
        <v>3</v>
      </c>
    </row>
    <row r="181" spans="1:2" ht="13" hidden="1">
      <c r="A181" s="1">
        <f ca="1">IFERROR(__xludf.DUMMYFUNCTION("""COMPUTED_VALUE"""),2)</f>
        <v>2</v>
      </c>
      <c r="B181" s="1">
        <f ca="1">IFERROR(__xludf.DUMMYFUNCTION("""COMPUTED_VALUE"""),2)</f>
        <v>2</v>
      </c>
    </row>
    <row r="182" spans="1:2" ht="13" hidden="1">
      <c r="A182" s="1">
        <f ca="1">IFERROR(__xludf.DUMMYFUNCTION("""COMPUTED_VALUE"""),3)</f>
        <v>3</v>
      </c>
      <c r="B182" s="1">
        <f ca="1">IFERROR(__xludf.DUMMYFUNCTION("""COMPUTED_VALUE"""),5)</f>
        <v>5</v>
      </c>
    </row>
    <row r="183" spans="1:2" ht="13" hidden="1">
      <c r="A183" s="1" t="str">
        <f ca="1">IFERROR(__xludf.DUMMYFUNCTION("""COMPUTED_VALUE"""),"")</f>
        <v/>
      </c>
      <c r="B183" s="1">
        <f ca="1">IFERROR(__xludf.DUMMYFUNCTION("""COMPUTED_VALUE"""),4)</f>
        <v>4</v>
      </c>
    </row>
    <row r="184" spans="1:2" ht="13" hidden="1">
      <c r="A184" s="1">
        <f ca="1">IFERROR(__xludf.DUMMYFUNCTION("""COMPUTED_VALUE"""),2)</f>
        <v>2</v>
      </c>
      <c r="B184" s="1">
        <f ca="1">IFERROR(__xludf.DUMMYFUNCTION("""COMPUTED_VALUE"""),3)</f>
        <v>3</v>
      </c>
    </row>
    <row r="185" spans="1:2" ht="13" hidden="1">
      <c r="A185" s="1">
        <f ca="1">IFERROR(__xludf.DUMMYFUNCTION("""COMPUTED_VALUE"""),3)</f>
        <v>3</v>
      </c>
      <c r="B185" s="1">
        <f ca="1">IFERROR(__xludf.DUMMYFUNCTION("""COMPUTED_VALUE"""),2)</f>
        <v>2</v>
      </c>
    </row>
    <row r="186" spans="1:2" ht="13" hidden="1">
      <c r="A186" s="1">
        <f ca="1">IFERROR(__xludf.DUMMYFUNCTION("""COMPUTED_VALUE"""),2)</f>
        <v>2</v>
      </c>
      <c r="B186" s="1">
        <f ca="1">IFERROR(__xludf.DUMMYFUNCTION("""COMPUTED_VALUE"""),3)</f>
        <v>3</v>
      </c>
    </row>
    <row r="187" spans="1:2" ht="13" hidden="1">
      <c r="A187" s="1">
        <f ca="1">IFERROR(__xludf.DUMMYFUNCTION("""COMPUTED_VALUE"""),4)</f>
        <v>4</v>
      </c>
      <c r="B187" s="1">
        <f ca="1">IFERROR(__xludf.DUMMYFUNCTION("""COMPUTED_VALUE"""),5)</f>
        <v>5</v>
      </c>
    </row>
    <row r="188" spans="1:2" ht="13" hidden="1">
      <c r="A188" s="1">
        <f ca="1">IFERROR(__xludf.DUMMYFUNCTION("""COMPUTED_VALUE"""),2)</f>
        <v>2</v>
      </c>
      <c r="B188" s="1">
        <f ca="1">IFERROR(__xludf.DUMMYFUNCTION("""COMPUTED_VALUE"""),4)</f>
        <v>4</v>
      </c>
    </row>
    <row r="189" spans="1:2" ht="13" hidden="1">
      <c r="A189" s="1">
        <f ca="1">IFERROR(__xludf.DUMMYFUNCTION("""COMPUTED_VALUE"""),2)</f>
        <v>2</v>
      </c>
      <c r="B189" s="1">
        <f ca="1">IFERROR(__xludf.DUMMYFUNCTION("""COMPUTED_VALUE"""),4)</f>
        <v>4</v>
      </c>
    </row>
    <row r="190" spans="1:2" ht="13" hidden="1">
      <c r="A190" s="1" t="str">
        <f ca="1">IFERROR(__xludf.DUMMYFUNCTION("""COMPUTED_VALUE"""),"")</f>
        <v/>
      </c>
      <c r="B190" s="1">
        <f ca="1">IFERROR(__xludf.DUMMYFUNCTION("""COMPUTED_VALUE"""),3)</f>
        <v>3</v>
      </c>
    </row>
    <row r="191" spans="1:2" ht="13" hidden="1">
      <c r="A191" s="1">
        <f ca="1">IFERROR(__xludf.DUMMYFUNCTION("""COMPUTED_VALUE"""),4)</f>
        <v>4</v>
      </c>
      <c r="B191" s="1">
        <f ca="1">IFERROR(__xludf.DUMMYFUNCTION("""COMPUTED_VALUE"""),4)</f>
        <v>4</v>
      </c>
    </row>
    <row r="192" spans="1:2" ht="13" hidden="1">
      <c r="A192" s="1">
        <f ca="1">IFERROR(__xludf.DUMMYFUNCTION("""COMPUTED_VALUE"""),3)</f>
        <v>3</v>
      </c>
      <c r="B192" s="1">
        <f ca="1">IFERROR(__xludf.DUMMYFUNCTION("""COMPUTED_VALUE"""),3)</f>
        <v>3</v>
      </c>
    </row>
    <row r="193" spans="1:2" ht="13" hidden="1">
      <c r="A193" s="1">
        <f ca="1">IFERROR(__xludf.DUMMYFUNCTION("""COMPUTED_VALUE"""),2)</f>
        <v>2</v>
      </c>
      <c r="B193" s="1">
        <f ca="1">IFERROR(__xludf.DUMMYFUNCTION("""COMPUTED_VALUE"""),3)</f>
        <v>3</v>
      </c>
    </row>
    <row r="194" spans="1:2" ht="13" hidden="1">
      <c r="A194" s="1">
        <f ca="1">IFERROR(__xludf.DUMMYFUNCTION("""COMPUTED_VALUE"""),2)</f>
        <v>2</v>
      </c>
      <c r="B194" s="1">
        <f ca="1">IFERROR(__xludf.DUMMYFUNCTION("""COMPUTED_VALUE"""),5)</f>
        <v>5</v>
      </c>
    </row>
    <row r="195" spans="1:2" ht="13" hidden="1">
      <c r="A195" s="1">
        <f ca="1">IFERROR(__xludf.DUMMYFUNCTION("""COMPUTED_VALUE"""),2)</f>
        <v>2</v>
      </c>
      <c r="B195" s="1">
        <f ca="1">IFERROR(__xludf.DUMMYFUNCTION("""COMPUTED_VALUE"""),3)</f>
        <v>3</v>
      </c>
    </row>
    <row r="196" spans="1:2" ht="13" hidden="1">
      <c r="A196" s="1">
        <f ca="1">IFERROR(__xludf.DUMMYFUNCTION("""COMPUTED_VALUE"""),3)</f>
        <v>3</v>
      </c>
      <c r="B196" s="1">
        <f ca="1">IFERROR(__xludf.DUMMYFUNCTION("""COMPUTED_VALUE"""),4)</f>
        <v>4</v>
      </c>
    </row>
    <row r="197" spans="1:2" ht="13" hidden="1">
      <c r="A197" s="1">
        <f ca="1">IFERROR(__xludf.DUMMYFUNCTION("""COMPUTED_VALUE"""),2)</f>
        <v>2</v>
      </c>
      <c r="B197" s="1">
        <f ca="1">IFERROR(__xludf.DUMMYFUNCTION("""COMPUTED_VALUE"""),3)</f>
        <v>3</v>
      </c>
    </row>
    <row r="198" spans="1:2" ht="13" hidden="1">
      <c r="A198" s="1">
        <f ca="1">IFERROR(__xludf.DUMMYFUNCTION("""COMPUTED_VALUE"""),2)</f>
        <v>2</v>
      </c>
      <c r="B198" s="1">
        <f ca="1">IFERROR(__xludf.DUMMYFUNCTION("""COMPUTED_VALUE"""),4)</f>
        <v>4</v>
      </c>
    </row>
    <row r="199" spans="1:2" ht="13" hidden="1">
      <c r="A199" s="1">
        <f ca="1">IFERROR(__xludf.DUMMYFUNCTION("""COMPUTED_VALUE"""),3)</f>
        <v>3</v>
      </c>
      <c r="B199" s="1">
        <f ca="1">IFERROR(__xludf.DUMMYFUNCTION("""COMPUTED_VALUE"""),1)</f>
        <v>1</v>
      </c>
    </row>
    <row r="200" spans="1:2" ht="13" hidden="1">
      <c r="A200" s="1" t="str">
        <f ca="1">IFERROR(__xludf.DUMMYFUNCTION("""COMPUTED_VALUE"""),"")</f>
        <v/>
      </c>
      <c r="B200" s="1">
        <f ca="1">IFERROR(__xludf.DUMMYFUNCTION("""COMPUTED_VALUE"""),4)</f>
        <v>4</v>
      </c>
    </row>
    <row r="201" spans="1:2" ht="13" hidden="1">
      <c r="A201" s="1">
        <f ca="1">IFERROR(__xludf.DUMMYFUNCTION("""COMPUTED_VALUE"""),1)</f>
        <v>1</v>
      </c>
      <c r="B201" s="1">
        <f ca="1">IFERROR(__xludf.DUMMYFUNCTION("""COMPUTED_VALUE"""),4)</f>
        <v>4</v>
      </c>
    </row>
    <row r="202" spans="1:2" ht="13" hidden="1">
      <c r="A202" s="1">
        <f ca="1">IFERROR(__xludf.DUMMYFUNCTION("""COMPUTED_VALUE"""),2)</f>
        <v>2</v>
      </c>
      <c r="B202" s="1">
        <f ca="1">IFERROR(__xludf.DUMMYFUNCTION("""COMPUTED_VALUE"""),4)</f>
        <v>4</v>
      </c>
    </row>
    <row r="203" spans="1:2" ht="13" hidden="1">
      <c r="A203" s="1">
        <f ca="1">IFERROR(__xludf.DUMMYFUNCTION("""COMPUTED_VALUE"""),3)</f>
        <v>3</v>
      </c>
      <c r="B203" s="1">
        <f ca="1">IFERROR(__xludf.DUMMYFUNCTION("""COMPUTED_VALUE"""),3)</f>
        <v>3</v>
      </c>
    </row>
    <row r="204" spans="1:2" ht="13" hidden="1">
      <c r="A204" s="1">
        <f ca="1">IFERROR(__xludf.DUMMYFUNCTION("""COMPUTED_VALUE"""),2)</f>
        <v>2</v>
      </c>
      <c r="B204" s="1">
        <f ca="1">IFERROR(__xludf.DUMMYFUNCTION("""COMPUTED_VALUE"""),3)</f>
        <v>3</v>
      </c>
    </row>
    <row r="205" spans="1:2" ht="13" hidden="1">
      <c r="A205" s="1">
        <f ca="1">IFERROR(__xludf.DUMMYFUNCTION("""COMPUTED_VALUE"""),1)</f>
        <v>1</v>
      </c>
      <c r="B205" s="1">
        <f ca="1">IFERROR(__xludf.DUMMYFUNCTION("""COMPUTED_VALUE"""),4)</f>
        <v>4</v>
      </c>
    </row>
    <row r="206" spans="1:2" ht="13" hidden="1">
      <c r="A206" s="1" t="str">
        <f ca="1">IFERROR(__xludf.DUMMYFUNCTION("""COMPUTED_VALUE"""),"")</f>
        <v/>
      </c>
      <c r="B206" s="1">
        <f ca="1">IFERROR(__xludf.DUMMYFUNCTION("""COMPUTED_VALUE"""),4)</f>
        <v>4</v>
      </c>
    </row>
    <row r="207" spans="1:2" ht="13" hidden="1">
      <c r="A207" s="1">
        <f ca="1">IFERROR(__xludf.DUMMYFUNCTION("""COMPUTED_VALUE"""),4)</f>
        <v>4</v>
      </c>
      <c r="B207" s="1">
        <f ca="1">IFERROR(__xludf.DUMMYFUNCTION("""COMPUTED_VALUE"""),3)</f>
        <v>3</v>
      </c>
    </row>
    <row r="208" spans="1:2" ht="13" hidden="1">
      <c r="A208" s="1">
        <f ca="1">IFERROR(__xludf.DUMMYFUNCTION("""COMPUTED_VALUE"""),3)</f>
        <v>3</v>
      </c>
      <c r="B208" s="1">
        <f ca="1">IFERROR(__xludf.DUMMYFUNCTION("""COMPUTED_VALUE"""),4)</f>
        <v>4</v>
      </c>
    </row>
    <row r="209" spans="1:2" ht="13" hidden="1">
      <c r="A209" s="1" t="str">
        <f ca="1">IFERROR(__xludf.DUMMYFUNCTION("""COMPUTED_VALUE"""),"")</f>
        <v/>
      </c>
      <c r="B209" s="1">
        <f ca="1">IFERROR(__xludf.DUMMYFUNCTION("""COMPUTED_VALUE"""),4)</f>
        <v>4</v>
      </c>
    </row>
    <row r="210" spans="1:2" ht="13" hidden="1">
      <c r="A210" s="1">
        <f ca="1">IFERROR(__xludf.DUMMYFUNCTION("""COMPUTED_VALUE"""),1)</f>
        <v>1</v>
      </c>
      <c r="B210" s="1">
        <f ca="1">IFERROR(__xludf.DUMMYFUNCTION("""COMPUTED_VALUE"""),3)</f>
        <v>3</v>
      </c>
    </row>
    <row r="211" spans="1:2" ht="13" hidden="1">
      <c r="A211" s="1">
        <f ca="1">IFERROR(__xludf.DUMMYFUNCTION("""COMPUTED_VALUE"""),4)</f>
        <v>4</v>
      </c>
      <c r="B211" s="1">
        <f ca="1">IFERROR(__xludf.DUMMYFUNCTION("""COMPUTED_VALUE"""),4)</f>
        <v>4</v>
      </c>
    </row>
    <row r="212" spans="1:2" ht="13" hidden="1">
      <c r="A212" s="1">
        <f ca="1">IFERROR(__xludf.DUMMYFUNCTION("""COMPUTED_VALUE"""),3)</f>
        <v>3</v>
      </c>
      <c r="B212" s="1">
        <f ca="1">IFERROR(__xludf.DUMMYFUNCTION("""COMPUTED_VALUE"""),3)</f>
        <v>3</v>
      </c>
    </row>
    <row r="213" spans="1:2" ht="13" hidden="1">
      <c r="A213" s="1">
        <f ca="1">IFERROR(__xludf.DUMMYFUNCTION("""COMPUTED_VALUE"""),2)</f>
        <v>2</v>
      </c>
      <c r="B213" s="1">
        <f ca="1">IFERROR(__xludf.DUMMYFUNCTION("""COMPUTED_VALUE"""),5)</f>
        <v>5</v>
      </c>
    </row>
    <row r="214" spans="1:2" ht="13" hidden="1">
      <c r="A214" s="1">
        <f ca="1">IFERROR(__xludf.DUMMYFUNCTION("""COMPUTED_VALUE"""),3)</f>
        <v>3</v>
      </c>
      <c r="B214" s="1">
        <f ca="1">IFERROR(__xludf.DUMMYFUNCTION("""COMPUTED_VALUE"""),3)</f>
        <v>3</v>
      </c>
    </row>
    <row r="215" spans="1:2" ht="13" hidden="1">
      <c r="A215" s="1">
        <f ca="1">IFERROR(__xludf.DUMMYFUNCTION("""COMPUTED_VALUE"""),2)</f>
        <v>2</v>
      </c>
      <c r="B215" s="1">
        <f ca="1">IFERROR(__xludf.DUMMYFUNCTION("""COMPUTED_VALUE"""),4)</f>
        <v>4</v>
      </c>
    </row>
    <row r="216" spans="1:2" ht="13" hidden="1">
      <c r="A216" s="1">
        <f ca="1">IFERROR(__xludf.DUMMYFUNCTION("""COMPUTED_VALUE"""),1)</f>
        <v>1</v>
      </c>
      <c r="B216" s="1">
        <f ca="1">IFERROR(__xludf.DUMMYFUNCTION("""COMPUTED_VALUE"""),4)</f>
        <v>4</v>
      </c>
    </row>
    <row r="217" spans="1:2" ht="13" hidden="1">
      <c r="A217" s="1">
        <f ca="1">IFERROR(__xludf.DUMMYFUNCTION("""COMPUTED_VALUE"""),1)</f>
        <v>1</v>
      </c>
      <c r="B217" s="1">
        <f ca="1">IFERROR(__xludf.DUMMYFUNCTION("""COMPUTED_VALUE"""),3)</f>
        <v>3</v>
      </c>
    </row>
    <row r="218" spans="1:2" ht="13" hidden="1">
      <c r="A218" s="1">
        <f ca="1">IFERROR(__xludf.DUMMYFUNCTION("""COMPUTED_VALUE"""),4)</f>
        <v>4</v>
      </c>
      <c r="B218" s="1">
        <f ca="1">IFERROR(__xludf.DUMMYFUNCTION("""COMPUTED_VALUE"""),3)</f>
        <v>3</v>
      </c>
    </row>
    <row r="219" spans="1:2" ht="13" hidden="1">
      <c r="A219" s="1">
        <f ca="1">IFERROR(__xludf.DUMMYFUNCTION("""COMPUTED_VALUE"""),4)</f>
        <v>4</v>
      </c>
      <c r="B219" s="1">
        <f ca="1">IFERROR(__xludf.DUMMYFUNCTION("""COMPUTED_VALUE"""),3)</f>
        <v>3</v>
      </c>
    </row>
    <row r="220" spans="1:2" ht="13" hidden="1">
      <c r="A220" s="1">
        <f ca="1">IFERROR(__xludf.DUMMYFUNCTION("""COMPUTED_VALUE"""),4)</f>
        <v>4</v>
      </c>
      <c r="B220" s="1">
        <f ca="1">IFERROR(__xludf.DUMMYFUNCTION("""COMPUTED_VALUE"""),4)</f>
        <v>4</v>
      </c>
    </row>
    <row r="221" spans="1:2" ht="13" hidden="1">
      <c r="A221" s="1">
        <f ca="1">IFERROR(__xludf.DUMMYFUNCTION("""COMPUTED_VALUE"""),3)</f>
        <v>3</v>
      </c>
      <c r="B221" s="1">
        <f ca="1">IFERROR(__xludf.DUMMYFUNCTION("""COMPUTED_VALUE"""),4)</f>
        <v>4</v>
      </c>
    </row>
    <row r="222" spans="1:2" ht="13" hidden="1">
      <c r="A222" s="1">
        <f ca="1">IFERROR(__xludf.DUMMYFUNCTION("""COMPUTED_VALUE"""),4)</f>
        <v>4</v>
      </c>
      <c r="B222" s="1">
        <f ca="1">IFERROR(__xludf.DUMMYFUNCTION("""COMPUTED_VALUE"""),2)</f>
        <v>2</v>
      </c>
    </row>
    <row r="223" spans="1:2" ht="13" hidden="1">
      <c r="A223" s="1">
        <f ca="1">IFERROR(__xludf.DUMMYFUNCTION("""COMPUTED_VALUE"""),1)</f>
        <v>1</v>
      </c>
      <c r="B223" s="1">
        <f ca="1">IFERROR(__xludf.DUMMYFUNCTION("""COMPUTED_VALUE"""),3)</f>
        <v>3</v>
      </c>
    </row>
    <row r="224" spans="1:2" ht="13" hidden="1">
      <c r="A224" s="1">
        <f ca="1">IFERROR(__xludf.DUMMYFUNCTION("""COMPUTED_VALUE"""),2)</f>
        <v>2</v>
      </c>
      <c r="B224" s="1">
        <f ca="1">IFERROR(__xludf.DUMMYFUNCTION("""COMPUTED_VALUE"""),2)</f>
        <v>2</v>
      </c>
    </row>
    <row r="225" spans="1:2" ht="13" hidden="1">
      <c r="A225" s="1">
        <f ca="1">IFERROR(__xludf.DUMMYFUNCTION("""COMPUTED_VALUE"""),3)</f>
        <v>3</v>
      </c>
      <c r="B225" s="1">
        <f ca="1">IFERROR(__xludf.DUMMYFUNCTION("""COMPUTED_VALUE"""),2)</f>
        <v>2</v>
      </c>
    </row>
    <row r="226" spans="1:2" ht="13" hidden="1">
      <c r="A226" s="1">
        <f ca="1">IFERROR(__xludf.DUMMYFUNCTION("""COMPUTED_VALUE"""),2)</f>
        <v>2</v>
      </c>
      <c r="B226" s="1">
        <f ca="1">IFERROR(__xludf.DUMMYFUNCTION("""COMPUTED_VALUE"""),3)</f>
        <v>3</v>
      </c>
    </row>
    <row r="227" spans="1:2" ht="13" hidden="1">
      <c r="A227" s="1">
        <f ca="1">IFERROR(__xludf.DUMMYFUNCTION("""COMPUTED_VALUE"""),2)</f>
        <v>2</v>
      </c>
      <c r="B227" s="1">
        <f ca="1">IFERROR(__xludf.DUMMYFUNCTION("""COMPUTED_VALUE"""),4)</f>
        <v>4</v>
      </c>
    </row>
    <row r="228" spans="1:2" ht="13" hidden="1">
      <c r="A228" s="1">
        <f ca="1">IFERROR(__xludf.DUMMYFUNCTION("""COMPUTED_VALUE"""),3)</f>
        <v>3</v>
      </c>
      <c r="B228" s="1">
        <f ca="1">IFERROR(__xludf.DUMMYFUNCTION("""COMPUTED_VALUE"""),3)</f>
        <v>3</v>
      </c>
    </row>
    <row r="229" spans="1:2" ht="13" hidden="1">
      <c r="A229" s="1">
        <f ca="1">IFERROR(__xludf.DUMMYFUNCTION("""COMPUTED_VALUE"""),4)</f>
        <v>4</v>
      </c>
      <c r="B229" s="1">
        <f ca="1">IFERROR(__xludf.DUMMYFUNCTION("""COMPUTED_VALUE"""),4)</f>
        <v>4</v>
      </c>
    </row>
    <row r="230" spans="1:2" ht="13" hidden="1">
      <c r="A230" s="1">
        <f ca="1">IFERROR(__xludf.DUMMYFUNCTION("""COMPUTED_VALUE"""),4)</f>
        <v>4</v>
      </c>
      <c r="B230" s="1">
        <f ca="1">IFERROR(__xludf.DUMMYFUNCTION("""COMPUTED_VALUE"""),2)</f>
        <v>2</v>
      </c>
    </row>
    <row r="231" spans="1:2" ht="13" hidden="1">
      <c r="A231" s="1" t="str">
        <f ca="1">IFERROR(__xludf.DUMMYFUNCTION("""COMPUTED_VALUE"""),"")</f>
        <v/>
      </c>
      <c r="B231" s="1">
        <f ca="1">IFERROR(__xludf.DUMMYFUNCTION("""COMPUTED_VALUE"""),4)</f>
        <v>4</v>
      </c>
    </row>
    <row r="232" spans="1:2" ht="13" hidden="1">
      <c r="A232" s="1">
        <f ca="1">IFERROR(__xludf.DUMMYFUNCTION("""COMPUTED_VALUE"""),2)</f>
        <v>2</v>
      </c>
      <c r="B232" s="1">
        <f ca="1">IFERROR(__xludf.DUMMYFUNCTION("""COMPUTED_VALUE"""),4)</f>
        <v>4</v>
      </c>
    </row>
    <row r="233" spans="1:2" ht="13" hidden="1">
      <c r="A233" s="1">
        <f ca="1">IFERROR(__xludf.DUMMYFUNCTION("""COMPUTED_VALUE"""),1)</f>
        <v>1</v>
      </c>
      <c r="B233" s="1">
        <f ca="1">IFERROR(__xludf.DUMMYFUNCTION("""COMPUTED_VALUE"""),2)</f>
        <v>2</v>
      </c>
    </row>
    <row r="234" spans="1:2" ht="13" hidden="1">
      <c r="A234" s="1">
        <f ca="1">IFERROR(__xludf.DUMMYFUNCTION("""COMPUTED_VALUE"""),2)</f>
        <v>2</v>
      </c>
      <c r="B234" s="1">
        <f ca="1">IFERROR(__xludf.DUMMYFUNCTION("""COMPUTED_VALUE"""),4)</f>
        <v>4</v>
      </c>
    </row>
    <row r="235" spans="1:2" ht="13" hidden="1">
      <c r="A235" s="1">
        <f ca="1">IFERROR(__xludf.DUMMYFUNCTION("""COMPUTED_VALUE"""),3)</f>
        <v>3</v>
      </c>
      <c r="B235" s="1">
        <f ca="1">IFERROR(__xludf.DUMMYFUNCTION("""COMPUTED_VALUE"""),3)</f>
        <v>3</v>
      </c>
    </row>
    <row r="236" spans="1:2" ht="13" hidden="1">
      <c r="A236" s="1">
        <f ca="1">IFERROR(__xludf.DUMMYFUNCTION("""COMPUTED_VALUE"""),4)</f>
        <v>4</v>
      </c>
      <c r="B236" s="1">
        <f ca="1">IFERROR(__xludf.DUMMYFUNCTION("""COMPUTED_VALUE"""),4)</f>
        <v>4</v>
      </c>
    </row>
    <row r="237" spans="1:2" ht="13" hidden="1">
      <c r="A237" s="1">
        <f ca="1">IFERROR(__xludf.DUMMYFUNCTION("""COMPUTED_VALUE"""),3)</f>
        <v>3</v>
      </c>
      <c r="B237" s="1">
        <f ca="1">IFERROR(__xludf.DUMMYFUNCTION("""COMPUTED_VALUE"""),3)</f>
        <v>3</v>
      </c>
    </row>
    <row r="238" spans="1:2" ht="13" hidden="1">
      <c r="A238" s="1" t="str">
        <f ca="1">IFERROR(__xludf.DUMMYFUNCTION("""COMPUTED_VALUE"""),"")</f>
        <v/>
      </c>
      <c r="B238" s="1">
        <f ca="1">IFERROR(__xludf.DUMMYFUNCTION("""COMPUTED_VALUE"""),4)</f>
        <v>4</v>
      </c>
    </row>
    <row r="239" spans="1:2" ht="13" hidden="1">
      <c r="A239" s="1">
        <f ca="1">IFERROR(__xludf.DUMMYFUNCTION("""COMPUTED_VALUE"""),2)</f>
        <v>2</v>
      </c>
      <c r="B239" s="1">
        <f ca="1">IFERROR(__xludf.DUMMYFUNCTION("""COMPUTED_VALUE"""),3)</f>
        <v>3</v>
      </c>
    </row>
    <row r="240" spans="1:2" ht="13" hidden="1">
      <c r="A240" s="1">
        <f ca="1">IFERROR(__xludf.DUMMYFUNCTION("""COMPUTED_VALUE"""),4)</f>
        <v>4</v>
      </c>
      <c r="B240" s="1">
        <f ca="1">IFERROR(__xludf.DUMMYFUNCTION("""COMPUTED_VALUE"""),3)</f>
        <v>3</v>
      </c>
    </row>
    <row r="241" spans="1:2" ht="13" hidden="1">
      <c r="A241" s="1">
        <f ca="1">IFERROR(__xludf.DUMMYFUNCTION("""COMPUTED_VALUE"""),2)</f>
        <v>2</v>
      </c>
      <c r="B241" s="1">
        <f ca="1">IFERROR(__xludf.DUMMYFUNCTION("""COMPUTED_VALUE"""),3)</f>
        <v>3</v>
      </c>
    </row>
    <row r="242" spans="1:2" ht="13" hidden="1">
      <c r="A242" s="1">
        <f ca="1">IFERROR(__xludf.DUMMYFUNCTION("""COMPUTED_VALUE"""),3)</f>
        <v>3</v>
      </c>
      <c r="B242" s="1">
        <f ca="1">IFERROR(__xludf.DUMMYFUNCTION("""COMPUTED_VALUE"""),1)</f>
        <v>1</v>
      </c>
    </row>
    <row r="243" spans="1:2" ht="13" hidden="1">
      <c r="A243" s="1">
        <f ca="1">IFERROR(__xludf.DUMMYFUNCTION("""COMPUTED_VALUE"""),3)</f>
        <v>3</v>
      </c>
      <c r="B243" s="1">
        <f ca="1">IFERROR(__xludf.DUMMYFUNCTION("""COMPUTED_VALUE"""),3)</f>
        <v>3</v>
      </c>
    </row>
    <row r="244" spans="1:2" ht="13" hidden="1">
      <c r="A244" s="1">
        <f ca="1">IFERROR(__xludf.DUMMYFUNCTION("""COMPUTED_VALUE"""),4)</f>
        <v>4</v>
      </c>
      <c r="B244" s="1">
        <f ca="1">IFERROR(__xludf.DUMMYFUNCTION("""COMPUTED_VALUE"""),2)</f>
        <v>2</v>
      </c>
    </row>
    <row r="245" spans="1:2" ht="13" hidden="1">
      <c r="A245" s="1">
        <f ca="1">IFERROR(__xludf.DUMMYFUNCTION("""COMPUTED_VALUE"""),4)</f>
        <v>4</v>
      </c>
      <c r="B245" s="1">
        <f ca="1">IFERROR(__xludf.DUMMYFUNCTION("""COMPUTED_VALUE"""),3)</f>
        <v>3</v>
      </c>
    </row>
    <row r="246" spans="1:2" ht="13" hidden="1">
      <c r="A246" s="1">
        <f ca="1">IFERROR(__xludf.DUMMYFUNCTION("""COMPUTED_VALUE"""),4)</f>
        <v>4</v>
      </c>
      <c r="B246" s="1">
        <f ca="1">IFERROR(__xludf.DUMMYFUNCTION("""COMPUTED_VALUE"""),4)</f>
        <v>4</v>
      </c>
    </row>
    <row r="247" spans="1:2" ht="13" hidden="1">
      <c r="A247" s="1">
        <f ca="1">IFERROR(__xludf.DUMMYFUNCTION("""COMPUTED_VALUE"""),4)</f>
        <v>4</v>
      </c>
      <c r="B247" s="1">
        <f ca="1">IFERROR(__xludf.DUMMYFUNCTION("""COMPUTED_VALUE"""),3)</f>
        <v>3</v>
      </c>
    </row>
    <row r="248" spans="1:2" ht="13" hidden="1">
      <c r="A248" s="1">
        <f ca="1">IFERROR(__xludf.DUMMYFUNCTION("""COMPUTED_VALUE"""),3)</f>
        <v>3</v>
      </c>
      <c r="B248" s="1">
        <f ca="1">IFERROR(__xludf.DUMMYFUNCTION("""COMPUTED_VALUE"""),4)</f>
        <v>4</v>
      </c>
    </row>
    <row r="249" spans="1:2" ht="13" hidden="1">
      <c r="A249" s="1">
        <f ca="1">IFERROR(__xludf.DUMMYFUNCTION("""COMPUTED_VALUE"""),1)</f>
        <v>1</v>
      </c>
      <c r="B249" s="1">
        <f ca="1">IFERROR(__xludf.DUMMYFUNCTION("""COMPUTED_VALUE"""),5)</f>
        <v>5</v>
      </c>
    </row>
    <row r="250" spans="1:2" ht="13" hidden="1">
      <c r="A250" s="1">
        <f ca="1">IFERROR(__xludf.DUMMYFUNCTION("""COMPUTED_VALUE"""),2)</f>
        <v>2</v>
      </c>
      <c r="B250" s="1">
        <f ca="1">IFERROR(__xludf.DUMMYFUNCTION("""COMPUTED_VALUE"""),4)</f>
        <v>4</v>
      </c>
    </row>
    <row r="251" spans="1:2" ht="13" hidden="1">
      <c r="A251" s="1">
        <f ca="1">IFERROR(__xludf.DUMMYFUNCTION("""COMPUTED_VALUE"""),4)</f>
        <v>4</v>
      </c>
      <c r="B251" s="1">
        <f ca="1">IFERROR(__xludf.DUMMYFUNCTION("""COMPUTED_VALUE"""),3)</f>
        <v>3</v>
      </c>
    </row>
    <row r="252" spans="1:2" ht="13" hidden="1">
      <c r="A252" s="1">
        <f ca="1">IFERROR(__xludf.DUMMYFUNCTION("""COMPUTED_VALUE"""),1)</f>
        <v>1</v>
      </c>
      <c r="B252" s="1">
        <f ca="1">IFERROR(__xludf.DUMMYFUNCTION("""COMPUTED_VALUE"""),3)</f>
        <v>3</v>
      </c>
    </row>
    <row r="253" spans="1:2" ht="13" hidden="1">
      <c r="A253" s="1">
        <f ca="1">IFERROR(__xludf.DUMMYFUNCTION("""COMPUTED_VALUE"""),4)</f>
        <v>4</v>
      </c>
      <c r="B253" s="1">
        <f ca="1">IFERROR(__xludf.DUMMYFUNCTION("""COMPUTED_VALUE"""),2)</f>
        <v>2</v>
      </c>
    </row>
    <row r="254" spans="1:2" ht="13" hidden="1">
      <c r="A254" s="1">
        <f ca="1">IFERROR(__xludf.DUMMYFUNCTION("""COMPUTED_VALUE"""),3)</f>
        <v>3</v>
      </c>
      <c r="B254" s="1">
        <f ca="1">IFERROR(__xludf.DUMMYFUNCTION("""COMPUTED_VALUE"""),4)</f>
        <v>4</v>
      </c>
    </row>
    <row r="255" spans="1:2" ht="13" hidden="1">
      <c r="A255" s="1">
        <f ca="1">IFERROR(__xludf.DUMMYFUNCTION("""COMPUTED_VALUE"""),3)</f>
        <v>3</v>
      </c>
      <c r="B255" s="1">
        <f ca="1">IFERROR(__xludf.DUMMYFUNCTION("""COMPUTED_VALUE"""),3)</f>
        <v>3</v>
      </c>
    </row>
    <row r="256" spans="1:2" ht="13" hidden="1">
      <c r="A256" s="1">
        <f ca="1">IFERROR(__xludf.DUMMYFUNCTION("""COMPUTED_VALUE"""),1)</f>
        <v>1</v>
      </c>
      <c r="B256" s="1">
        <f ca="1">IFERROR(__xludf.DUMMYFUNCTION("""COMPUTED_VALUE"""),4)</f>
        <v>4</v>
      </c>
    </row>
    <row r="257" spans="1:2" ht="13" hidden="1">
      <c r="A257" s="1">
        <f ca="1">IFERROR(__xludf.DUMMYFUNCTION("""COMPUTED_VALUE"""),2)</f>
        <v>2</v>
      </c>
      <c r="B257" s="1">
        <f ca="1">IFERROR(__xludf.DUMMYFUNCTION("""COMPUTED_VALUE"""),4)</f>
        <v>4</v>
      </c>
    </row>
    <row r="258" spans="1:2" ht="13" hidden="1">
      <c r="A258" s="1">
        <f ca="1">IFERROR(__xludf.DUMMYFUNCTION("""COMPUTED_VALUE"""),4)</f>
        <v>4</v>
      </c>
      <c r="B258" s="1">
        <f ca="1">IFERROR(__xludf.DUMMYFUNCTION("""COMPUTED_VALUE"""),2)</f>
        <v>2</v>
      </c>
    </row>
    <row r="259" spans="1:2" ht="13" hidden="1">
      <c r="A259" s="1">
        <f ca="1">IFERROR(__xludf.DUMMYFUNCTION("""COMPUTED_VALUE"""),2)</f>
        <v>2</v>
      </c>
      <c r="B259" s="1">
        <f ca="1">IFERROR(__xludf.DUMMYFUNCTION("""COMPUTED_VALUE"""),4)</f>
        <v>4</v>
      </c>
    </row>
    <row r="260" spans="1:2" ht="13" hidden="1">
      <c r="A260" s="1">
        <f ca="1">IFERROR(__xludf.DUMMYFUNCTION("""COMPUTED_VALUE"""),2)</f>
        <v>2</v>
      </c>
      <c r="B260" s="1">
        <f ca="1">IFERROR(__xludf.DUMMYFUNCTION("""COMPUTED_VALUE"""),4)</f>
        <v>4</v>
      </c>
    </row>
    <row r="261" spans="1:2" ht="13" hidden="1">
      <c r="A261" s="1">
        <f ca="1">IFERROR(__xludf.DUMMYFUNCTION("""COMPUTED_VALUE"""),3)</f>
        <v>3</v>
      </c>
      <c r="B261" s="1">
        <f ca="1">IFERROR(__xludf.DUMMYFUNCTION("""COMPUTED_VALUE"""),3)</f>
        <v>3</v>
      </c>
    </row>
    <row r="262" spans="1:2" ht="13" hidden="1">
      <c r="A262" s="1">
        <f ca="1">IFERROR(__xludf.DUMMYFUNCTION("""COMPUTED_VALUE"""),3)</f>
        <v>3</v>
      </c>
      <c r="B262" s="1">
        <f ca="1">IFERROR(__xludf.DUMMYFUNCTION("""COMPUTED_VALUE"""),1)</f>
        <v>1</v>
      </c>
    </row>
    <row r="263" spans="1:2" ht="13" hidden="1">
      <c r="A263" s="1">
        <f ca="1">IFERROR(__xludf.DUMMYFUNCTION("""COMPUTED_VALUE"""),4)</f>
        <v>4</v>
      </c>
      <c r="B263" s="1">
        <f ca="1">IFERROR(__xludf.DUMMYFUNCTION("""COMPUTED_VALUE"""),3)</f>
        <v>3</v>
      </c>
    </row>
    <row r="264" spans="1:2" ht="13" hidden="1">
      <c r="A264" s="1">
        <f ca="1">IFERROR(__xludf.DUMMYFUNCTION("""COMPUTED_VALUE"""),2)</f>
        <v>2</v>
      </c>
      <c r="B264" s="1">
        <f ca="1">IFERROR(__xludf.DUMMYFUNCTION("""COMPUTED_VALUE"""),4)</f>
        <v>4</v>
      </c>
    </row>
    <row r="265" spans="1:2" ht="13" hidden="1">
      <c r="A265" s="1">
        <f ca="1">IFERROR(__xludf.DUMMYFUNCTION("""COMPUTED_VALUE"""),4)</f>
        <v>4</v>
      </c>
      <c r="B265" s="1">
        <f ca="1">IFERROR(__xludf.DUMMYFUNCTION("""COMPUTED_VALUE"""),3)</f>
        <v>3</v>
      </c>
    </row>
    <row r="266" spans="1:2" ht="13" hidden="1">
      <c r="A266" s="1">
        <f ca="1">IFERROR(__xludf.DUMMYFUNCTION("""COMPUTED_VALUE"""),4)</f>
        <v>4</v>
      </c>
      <c r="B266" s="1">
        <f ca="1">IFERROR(__xludf.DUMMYFUNCTION("""COMPUTED_VALUE"""),3)</f>
        <v>3</v>
      </c>
    </row>
    <row r="267" spans="1:2" ht="13" hidden="1">
      <c r="A267" s="1">
        <f ca="1">IFERROR(__xludf.DUMMYFUNCTION("""COMPUTED_VALUE"""),4)</f>
        <v>4</v>
      </c>
      <c r="B267" s="1">
        <f ca="1">IFERROR(__xludf.DUMMYFUNCTION("""COMPUTED_VALUE"""),2)</f>
        <v>2</v>
      </c>
    </row>
    <row r="268" spans="1:2" ht="13" hidden="1">
      <c r="A268" s="1">
        <f ca="1">IFERROR(__xludf.DUMMYFUNCTION("""COMPUTED_VALUE"""),2)</f>
        <v>2</v>
      </c>
      <c r="B268" s="1">
        <f ca="1">IFERROR(__xludf.DUMMYFUNCTION("""COMPUTED_VALUE"""),4)</f>
        <v>4</v>
      </c>
    </row>
    <row r="269" spans="1:2" ht="13" hidden="1">
      <c r="A269" s="1">
        <f ca="1">IFERROR(__xludf.DUMMYFUNCTION("""COMPUTED_VALUE"""),2)</f>
        <v>2</v>
      </c>
      <c r="B269" s="1">
        <f ca="1">IFERROR(__xludf.DUMMYFUNCTION("""COMPUTED_VALUE"""),3)</f>
        <v>3</v>
      </c>
    </row>
    <row r="270" spans="1:2" ht="13" hidden="1">
      <c r="A270" s="1">
        <f ca="1">IFERROR(__xludf.DUMMYFUNCTION("""COMPUTED_VALUE"""),3)</f>
        <v>3</v>
      </c>
      <c r="B270" s="1">
        <f ca="1">IFERROR(__xludf.DUMMYFUNCTION("""COMPUTED_VALUE"""),3)</f>
        <v>3</v>
      </c>
    </row>
    <row r="271" spans="1:2" ht="13" hidden="1">
      <c r="A271" s="1">
        <f ca="1">IFERROR(__xludf.DUMMYFUNCTION("""COMPUTED_VALUE"""),1)</f>
        <v>1</v>
      </c>
      <c r="B271" s="1">
        <f ca="1">IFERROR(__xludf.DUMMYFUNCTION("""COMPUTED_VALUE"""),3)</f>
        <v>3</v>
      </c>
    </row>
    <row r="272" spans="1:2" ht="13" hidden="1">
      <c r="A272" s="1">
        <f ca="1">IFERROR(__xludf.DUMMYFUNCTION("""COMPUTED_VALUE"""),2)</f>
        <v>2</v>
      </c>
      <c r="B272" s="1">
        <f ca="1">IFERROR(__xludf.DUMMYFUNCTION("""COMPUTED_VALUE"""),3)</f>
        <v>3</v>
      </c>
    </row>
    <row r="273" spans="1:2" ht="13" hidden="1">
      <c r="A273" s="1">
        <f ca="1">IFERROR(__xludf.DUMMYFUNCTION("""COMPUTED_VALUE"""),3)</f>
        <v>3</v>
      </c>
      <c r="B273" s="1">
        <f ca="1">IFERROR(__xludf.DUMMYFUNCTION("""COMPUTED_VALUE"""),4)</f>
        <v>4</v>
      </c>
    </row>
    <row r="274" spans="1:2" ht="13" hidden="1">
      <c r="A274" s="1">
        <f ca="1">IFERROR(__xludf.DUMMYFUNCTION("""COMPUTED_VALUE"""),2)</f>
        <v>2</v>
      </c>
      <c r="B274" s="1">
        <f ca="1">IFERROR(__xludf.DUMMYFUNCTION("""COMPUTED_VALUE"""),4)</f>
        <v>4</v>
      </c>
    </row>
    <row r="275" spans="1:2" ht="13" hidden="1">
      <c r="A275" s="1">
        <f ca="1">IFERROR(__xludf.DUMMYFUNCTION("""COMPUTED_VALUE"""),4)</f>
        <v>4</v>
      </c>
      <c r="B275" s="1">
        <f ca="1">IFERROR(__xludf.DUMMYFUNCTION("""COMPUTED_VALUE"""),3)</f>
        <v>3</v>
      </c>
    </row>
    <row r="276" spans="1:2" ht="13" hidden="1">
      <c r="A276" s="1">
        <f ca="1">IFERROR(__xludf.DUMMYFUNCTION("""COMPUTED_VALUE"""),3)</f>
        <v>3</v>
      </c>
      <c r="B276" s="1">
        <f ca="1">IFERROR(__xludf.DUMMYFUNCTION("""COMPUTED_VALUE"""),2)</f>
        <v>2</v>
      </c>
    </row>
    <row r="277" spans="1:2" ht="13" hidden="1">
      <c r="A277" s="1">
        <f ca="1">IFERROR(__xludf.DUMMYFUNCTION("""COMPUTED_VALUE"""),2)</f>
        <v>2</v>
      </c>
      <c r="B277" s="1">
        <f ca="1">IFERROR(__xludf.DUMMYFUNCTION("""COMPUTED_VALUE"""),3)</f>
        <v>3</v>
      </c>
    </row>
    <row r="278" spans="1:2" ht="13" hidden="1">
      <c r="A278" s="1">
        <f ca="1">IFERROR(__xludf.DUMMYFUNCTION("""COMPUTED_VALUE"""),4)</f>
        <v>4</v>
      </c>
      <c r="B278" s="1">
        <f ca="1">IFERROR(__xludf.DUMMYFUNCTION("""COMPUTED_VALUE"""),3)</f>
        <v>3</v>
      </c>
    </row>
    <row r="279" spans="1:2" ht="13" hidden="1">
      <c r="A279" s="1">
        <f ca="1">IFERROR(__xludf.DUMMYFUNCTION("""COMPUTED_VALUE"""),2)</f>
        <v>2</v>
      </c>
      <c r="B279" s="1">
        <f ca="1">IFERROR(__xludf.DUMMYFUNCTION("""COMPUTED_VALUE"""),4)</f>
        <v>4</v>
      </c>
    </row>
    <row r="280" spans="1:2" ht="13" hidden="1">
      <c r="A280" s="1">
        <f ca="1">IFERROR(__xludf.DUMMYFUNCTION("""COMPUTED_VALUE"""),2)</f>
        <v>2</v>
      </c>
      <c r="B280" s="1">
        <f ca="1">IFERROR(__xludf.DUMMYFUNCTION("""COMPUTED_VALUE"""),4)</f>
        <v>4</v>
      </c>
    </row>
    <row r="281" spans="1:2" ht="13" hidden="1">
      <c r="A281" s="1">
        <f ca="1">IFERROR(__xludf.DUMMYFUNCTION("""COMPUTED_VALUE"""),2)</f>
        <v>2</v>
      </c>
      <c r="B281" s="1">
        <f ca="1">IFERROR(__xludf.DUMMYFUNCTION("""COMPUTED_VALUE"""),4)</f>
        <v>4</v>
      </c>
    </row>
    <row r="282" spans="1:2" ht="13" hidden="1">
      <c r="A282" s="1">
        <f ca="1">IFERROR(__xludf.DUMMYFUNCTION("""COMPUTED_VALUE"""),4)</f>
        <v>4</v>
      </c>
      <c r="B282" s="1">
        <f ca="1">IFERROR(__xludf.DUMMYFUNCTION("""COMPUTED_VALUE"""),3)</f>
        <v>3</v>
      </c>
    </row>
    <row r="283" spans="1:2" ht="13" hidden="1">
      <c r="A283" s="1">
        <f ca="1">IFERROR(__xludf.DUMMYFUNCTION("""COMPUTED_VALUE"""),3)</f>
        <v>3</v>
      </c>
      <c r="B283" s="1">
        <f ca="1">IFERROR(__xludf.DUMMYFUNCTION("""COMPUTED_VALUE"""),3)</f>
        <v>3</v>
      </c>
    </row>
    <row r="284" spans="1:2" ht="13" hidden="1">
      <c r="A284" s="1">
        <f ca="1">IFERROR(__xludf.DUMMYFUNCTION("""COMPUTED_VALUE"""),3)</f>
        <v>3</v>
      </c>
      <c r="B284" s="1">
        <f ca="1">IFERROR(__xludf.DUMMYFUNCTION("""COMPUTED_VALUE"""),4)</f>
        <v>4</v>
      </c>
    </row>
    <row r="285" spans="1:2" ht="13" hidden="1">
      <c r="A285" s="1">
        <f ca="1">IFERROR(__xludf.DUMMYFUNCTION("""COMPUTED_VALUE"""),2)</f>
        <v>2</v>
      </c>
      <c r="B285" s="1">
        <f ca="1">IFERROR(__xludf.DUMMYFUNCTION("""COMPUTED_VALUE"""),3)</f>
        <v>3</v>
      </c>
    </row>
    <row r="286" spans="1:2" ht="13" hidden="1">
      <c r="A286" s="1">
        <f ca="1">IFERROR(__xludf.DUMMYFUNCTION("""COMPUTED_VALUE"""),2)</f>
        <v>2</v>
      </c>
      <c r="B286" s="1">
        <f ca="1">IFERROR(__xludf.DUMMYFUNCTION("""COMPUTED_VALUE"""),2)</f>
        <v>2</v>
      </c>
    </row>
    <row r="287" spans="1:2" ht="13" hidden="1">
      <c r="A287" s="1">
        <f ca="1">IFERROR(__xludf.DUMMYFUNCTION("""COMPUTED_VALUE"""),4)</f>
        <v>4</v>
      </c>
      <c r="B287" s="1">
        <f ca="1">IFERROR(__xludf.DUMMYFUNCTION("""COMPUTED_VALUE"""),3)</f>
        <v>3</v>
      </c>
    </row>
    <row r="288" spans="1:2" ht="13" hidden="1">
      <c r="A288" s="1">
        <f ca="1">IFERROR(__xludf.DUMMYFUNCTION("""COMPUTED_VALUE"""),2)</f>
        <v>2</v>
      </c>
      <c r="B288" s="1">
        <f ca="1">IFERROR(__xludf.DUMMYFUNCTION("""COMPUTED_VALUE"""),4)</f>
        <v>4</v>
      </c>
    </row>
    <row r="289" spans="1:2" ht="13" hidden="1">
      <c r="A289" s="1">
        <f ca="1">IFERROR(__xludf.DUMMYFUNCTION("""COMPUTED_VALUE"""),3)</f>
        <v>3</v>
      </c>
      <c r="B289" s="1">
        <f ca="1">IFERROR(__xludf.DUMMYFUNCTION("""COMPUTED_VALUE"""),3)</f>
        <v>3</v>
      </c>
    </row>
    <row r="290" spans="1:2" ht="13" hidden="1">
      <c r="A290" s="1">
        <f ca="1">IFERROR(__xludf.DUMMYFUNCTION("""COMPUTED_VALUE"""),1)</f>
        <v>1</v>
      </c>
      <c r="B290" s="1">
        <f ca="1">IFERROR(__xludf.DUMMYFUNCTION("""COMPUTED_VALUE"""),4)</f>
        <v>4</v>
      </c>
    </row>
    <row r="291" spans="1:2" ht="13" hidden="1">
      <c r="A291" s="1">
        <f ca="1">IFERROR(__xludf.DUMMYFUNCTION("""COMPUTED_VALUE"""),4)</f>
        <v>4</v>
      </c>
      <c r="B291" s="1">
        <f ca="1">IFERROR(__xludf.DUMMYFUNCTION("""COMPUTED_VALUE"""),3)</f>
        <v>3</v>
      </c>
    </row>
    <row r="292" spans="1:2" ht="13" hidden="1">
      <c r="A292" s="1">
        <f ca="1">IFERROR(__xludf.DUMMYFUNCTION("""COMPUTED_VALUE"""),4)</f>
        <v>4</v>
      </c>
      <c r="B292" s="1">
        <f ca="1">IFERROR(__xludf.DUMMYFUNCTION("""COMPUTED_VALUE"""),3)</f>
        <v>3</v>
      </c>
    </row>
    <row r="293" spans="1:2" ht="13" hidden="1">
      <c r="A293" s="1">
        <f ca="1">IFERROR(__xludf.DUMMYFUNCTION("""COMPUTED_VALUE"""),3)</f>
        <v>3</v>
      </c>
      <c r="B293" s="1">
        <f ca="1">IFERROR(__xludf.DUMMYFUNCTION("""COMPUTED_VALUE"""),3)</f>
        <v>3</v>
      </c>
    </row>
    <row r="294" spans="1:2" ht="13" hidden="1">
      <c r="A294" s="1">
        <f ca="1">IFERROR(__xludf.DUMMYFUNCTION("""COMPUTED_VALUE"""),1)</f>
        <v>1</v>
      </c>
      <c r="B294" s="1">
        <f ca="1">IFERROR(__xludf.DUMMYFUNCTION("""COMPUTED_VALUE"""),4)</f>
        <v>4</v>
      </c>
    </row>
    <row r="295" spans="1:2" ht="13" hidden="1">
      <c r="A295" s="1">
        <f ca="1">IFERROR(__xludf.DUMMYFUNCTION("""COMPUTED_VALUE"""),1)</f>
        <v>1</v>
      </c>
      <c r="B295" s="1">
        <f ca="1">IFERROR(__xludf.DUMMYFUNCTION("""COMPUTED_VALUE"""),4)</f>
        <v>4</v>
      </c>
    </row>
    <row r="296" spans="1:2" ht="13" hidden="1">
      <c r="A296" s="1">
        <f ca="1">IFERROR(__xludf.DUMMYFUNCTION("""COMPUTED_VALUE"""),1)</f>
        <v>1</v>
      </c>
      <c r="B296" s="1">
        <f ca="1">IFERROR(__xludf.DUMMYFUNCTION("""COMPUTED_VALUE"""),3)</f>
        <v>3</v>
      </c>
    </row>
    <row r="297" spans="1:2" ht="13" hidden="1">
      <c r="A297" s="1">
        <f ca="1">IFERROR(__xludf.DUMMYFUNCTION("""COMPUTED_VALUE"""),3)</f>
        <v>3</v>
      </c>
      <c r="B297" s="1">
        <f ca="1">IFERROR(__xludf.DUMMYFUNCTION("""COMPUTED_VALUE"""),3)</f>
        <v>3</v>
      </c>
    </row>
    <row r="298" spans="1:2" ht="13" hidden="1">
      <c r="A298" s="1">
        <f ca="1">IFERROR(__xludf.DUMMYFUNCTION("""COMPUTED_VALUE"""),2)</f>
        <v>2</v>
      </c>
      <c r="B298" s="1">
        <f ca="1">IFERROR(__xludf.DUMMYFUNCTION("""COMPUTED_VALUE"""),3)</f>
        <v>3</v>
      </c>
    </row>
    <row r="299" spans="1:2" ht="13" hidden="1">
      <c r="A299" s="1">
        <f ca="1">IFERROR(__xludf.DUMMYFUNCTION("""COMPUTED_VALUE"""),4)</f>
        <v>4</v>
      </c>
      <c r="B299" s="1">
        <f ca="1">IFERROR(__xludf.DUMMYFUNCTION("""COMPUTED_VALUE"""),1)</f>
        <v>1</v>
      </c>
    </row>
    <row r="300" spans="1:2" ht="13" hidden="1">
      <c r="A300" s="1">
        <f ca="1">IFERROR(__xludf.DUMMYFUNCTION("""COMPUTED_VALUE"""),3)</f>
        <v>3</v>
      </c>
      <c r="B300" s="1">
        <f ca="1">IFERROR(__xludf.DUMMYFUNCTION("""COMPUTED_VALUE"""),3)</f>
        <v>3</v>
      </c>
    </row>
    <row r="301" spans="1:2" ht="13" hidden="1">
      <c r="A301" s="1">
        <f ca="1">IFERROR(__xludf.DUMMYFUNCTION("""COMPUTED_VALUE"""),4)</f>
        <v>4</v>
      </c>
      <c r="B301" s="1">
        <f ca="1">IFERROR(__xludf.DUMMYFUNCTION("""COMPUTED_VALUE"""),1)</f>
        <v>1</v>
      </c>
    </row>
    <row r="302" spans="1:2" ht="13" hidden="1">
      <c r="A302" s="1">
        <f ca="1">IFERROR(__xludf.DUMMYFUNCTION("""COMPUTED_VALUE"""),1)</f>
        <v>1</v>
      </c>
      <c r="B302" s="1">
        <f ca="1">IFERROR(__xludf.DUMMYFUNCTION("""COMPUTED_VALUE"""),4)</f>
        <v>4</v>
      </c>
    </row>
    <row r="303" spans="1:2" ht="13" hidden="1">
      <c r="A303" s="1">
        <f ca="1">IFERROR(__xludf.DUMMYFUNCTION("""COMPUTED_VALUE"""),4)</f>
        <v>4</v>
      </c>
      <c r="B303" s="1">
        <f ca="1">IFERROR(__xludf.DUMMYFUNCTION("""COMPUTED_VALUE"""),4)</f>
        <v>4</v>
      </c>
    </row>
    <row r="304" spans="1:2" ht="13" hidden="1">
      <c r="A304" s="1">
        <f ca="1">IFERROR(__xludf.DUMMYFUNCTION("""COMPUTED_VALUE"""),4)</f>
        <v>4</v>
      </c>
      <c r="B304" s="1">
        <f ca="1">IFERROR(__xludf.DUMMYFUNCTION("""COMPUTED_VALUE"""),5)</f>
        <v>5</v>
      </c>
    </row>
    <row r="305" spans="1:2" ht="13" hidden="1">
      <c r="A305" s="1">
        <f ca="1">IFERROR(__xludf.DUMMYFUNCTION("""COMPUTED_VALUE"""),2)</f>
        <v>2</v>
      </c>
      <c r="B305" s="1">
        <f ca="1">IFERROR(__xludf.DUMMYFUNCTION("""COMPUTED_VALUE"""),1)</f>
        <v>1</v>
      </c>
    </row>
    <row r="306" spans="1:2" ht="13" hidden="1">
      <c r="A306" s="1">
        <f ca="1">IFERROR(__xludf.DUMMYFUNCTION("""COMPUTED_VALUE"""),4)</f>
        <v>4</v>
      </c>
      <c r="B306" s="1">
        <f ca="1">IFERROR(__xludf.DUMMYFUNCTION("""COMPUTED_VALUE"""),3)</f>
        <v>3</v>
      </c>
    </row>
    <row r="307" spans="1:2" ht="13" hidden="1">
      <c r="A307" s="1" t="str">
        <f ca="1">IFERROR(__xludf.DUMMYFUNCTION("""COMPUTED_VALUE"""),"")</f>
        <v/>
      </c>
      <c r="B307" s="1">
        <f ca="1">IFERROR(__xludf.DUMMYFUNCTION("""COMPUTED_VALUE"""),3)</f>
        <v>3</v>
      </c>
    </row>
    <row r="308" spans="1:2" ht="13" hidden="1">
      <c r="A308" s="1" t="str">
        <f ca="1">IFERROR(__xludf.DUMMYFUNCTION("""COMPUTED_VALUE"""),"")</f>
        <v/>
      </c>
      <c r="B308" s="1">
        <f ca="1">IFERROR(__xludf.DUMMYFUNCTION("""COMPUTED_VALUE"""),3)</f>
        <v>3</v>
      </c>
    </row>
    <row r="309" spans="1:2" ht="13" hidden="1">
      <c r="A309" s="1">
        <f ca="1">IFERROR(__xludf.DUMMYFUNCTION("""COMPUTED_VALUE"""),1)</f>
        <v>1</v>
      </c>
      <c r="B309" s="1">
        <f ca="1">IFERROR(__xludf.DUMMYFUNCTION("""COMPUTED_VALUE"""),4)</f>
        <v>4</v>
      </c>
    </row>
    <row r="310" spans="1:2" ht="13" hidden="1">
      <c r="A310" s="1">
        <f ca="1">IFERROR(__xludf.DUMMYFUNCTION("""COMPUTED_VALUE"""),4)</f>
        <v>4</v>
      </c>
      <c r="B310" s="1">
        <f ca="1">IFERROR(__xludf.DUMMYFUNCTION("""COMPUTED_VALUE"""),1)</f>
        <v>1</v>
      </c>
    </row>
    <row r="311" spans="1:2" ht="13" hidden="1">
      <c r="A311" s="1">
        <f ca="1">IFERROR(__xludf.DUMMYFUNCTION("""COMPUTED_VALUE"""),4)</f>
        <v>4</v>
      </c>
      <c r="B311" s="1">
        <f ca="1">IFERROR(__xludf.DUMMYFUNCTION("""COMPUTED_VALUE"""),4)</f>
        <v>4</v>
      </c>
    </row>
    <row r="312" spans="1:2" ht="13" hidden="1">
      <c r="A312" s="1">
        <f ca="1">IFERROR(__xludf.DUMMYFUNCTION("""COMPUTED_VALUE"""),3)</f>
        <v>3</v>
      </c>
      <c r="B312" s="1">
        <f ca="1">IFERROR(__xludf.DUMMYFUNCTION("""COMPUTED_VALUE"""),2)</f>
        <v>2</v>
      </c>
    </row>
    <row r="313" spans="1:2" ht="13" hidden="1">
      <c r="A313" s="1" t="str">
        <f ca="1">IFERROR(__xludf.DUMMYFUNCTION("""COMPUTED_VALUE"""),"")</f>
        <v/>
      </c>
      <c r="B313" s="1">
        <f ca="1">IFERROR(__xludf.DUMMYFUNCTION("""COMPUTED_VALUE"""),4)</f>
        <v>4</v>
      </c>
    </row>
    <row r="314" spans="1:2" ht="13" hidden="1">
      <c r="A314" s="1">
        <f ca="1">IFERROR(__xludf.DUMMYFUNCTION("""COMPUTED_VALUE"""),2)</f>
        <v>2</v>
      </c>
      <c r="B314" s="1">
        <f ca="1">IFERROR(__xludf.DUMMYFUNCTION("""COMPUTED_VALUE"""),4)</f>
        <v>4</v>
      </c>
    </row>
    <row r="315" spans="1:2" ht="13" hidden="1">
      <c r="A315" s="1">
        <f ca="1">IFERROR(__xludf.DUMMYFUNCTION("""COMPUTED_VALUE"""),2)</f>
        <v>2</v>
      </c>
      <c r="B315" s="1">
        <f ca="1">IFERROR(__xludf.DUMMYFUNCTION("""COMPUTED_VALUE"""),4)</f>
        <v>4</v>
      </c>
    </row>
    <row r="316" spans="1:2" ht="13" hidden="1">
      <c r="A316" s="1">
        <f ca="1">IFERROR(__xludf.DUMMYFUNCTION("""COMPUTED_VALUE"""),3)</f>
        <v>3</v>
      </c>
      <c r="B316" s="1">
        <f ca="1">IFERROR(__xludf.DUMMYFUNCTION("""COMPUTED_VALUE"""),4)</f>
        <v>4</v>
      </c>
    </row>
    <row r="317" spans="1:2" ht="13" hidden="1">
      <c r="A317" s="1">
        <f ca="1">IFERROR(__xludf.DUMMYFUNCTION("""COMPUTED_VALUE"""),4)</f>
        <v>4</v>
      </c>
      <c r="B317" s="1">
        <f ca="1">IFERROR(__xludf.DUMMYFUNCTION("""COMPUTED_VALUE"""),3)</f>
        <v>3</v>
      </c>
    </row>
    <row r="318" spans="1:2" ht="13" hidden="1">
      <c r="A318" s="1">
        <f ca="1">IFERROR(__xludf.DUMMYFUNCTION("""COMPUTED_VALUE"""),2)</f>
        <v>2</v>
      </c>
      <c r="B318" s="1">
        <f ca="1">IFERROR(__xludf.DUMMYFUNCTION("""COMPUTED_VALUE"""),3)</f>
        <v>3</v>
      </c>
    </row>
    <row r="319" spans="1:2" ht="13" hidden="1">
      <c r="A319" s="1">
        <f ca="1">IFERROR(__xludf.DUMMYFUNCTION("""COMPUTED_VALUE"""),3)</f>
        <v>3</v>
      </c>
      <c r="B319" s="1">
        <f ca="1">IFERROR(__xludf.DUMMYFUNCTION("""COMPUTED_VALUE"""),3)</f>
        <v>3</v>
      </c>
    </row>
    <row r="320" spans="1:2" ht="13" hidden="1">
      <c r="A320" s="1">
        <f ca="1">IFERROR(__xludf.DUMMYFUNCTION("""COMPUTED_VALUE"""),3)</f>
        <v>3</v>
      </c>
      <c r="B320" s="1">
        <f ca="1">IFERROR(__xludf.DUMMYFUNCTION("""COMPUTED_VALUE"""),1)</f>
        <v>1</v>
      </c>
    </row>
    <row r="321" spans="1:11" ht="13" hidden="1">
      <c r="A321" s="1">
        <f ca="1">IFERROR(__xludf.DUMMYFUNCTION("""COMPUTED_VALUE"""),1)</f>
        <v>1</v>
      </c>
      <c r="B321" s="1">
        <f ca="1">IFERROR(__xludf.DUMMYFUNCTION("""COMPUTED_VALUE"""),4)</f>
        <v>4</v>
      </c>
    </row>
    <row r="322" spans="1:11" ht="13" hidden="1">
      <c r="A322" s="1">
        <f ca="1">IFERROR(__xludf.DUMMYFUNCTION("""COMPUTED_VALUE"""),2)</f>
        <v>2</v>
      </c>
      <c r="B322" s="1">
        <f ca="1">IFERROR(__xludf.DUMMYFUNCTION("""COMPUTED_VALUE"""),3)</f>
        <v>3</v>
      </c>
    </row>
    <row r="323" spans="1:11" ht="13" hidden="1">
      <c r="A323" s="1" t="str">
        <f ca="1">IFERROR(__xludf.DUMMYFUNCTION("""COMPUTED_VALUE"""),"")</f>
        <v/>
      </c>
      <c r="B323" s="1">
        <f ca="1">IFERROR(__xludf.DUMMYFUNCTION("""COMPUTED_VALUE"""),4)</f>
        <v>4</v>
      </c>
    </row>
    <row r="324" spans="1:11" ht="13" hidden="1">
      <c r="A324" s="1">
        <f ca="1">IFERROR(__xludf.DUMMYFUNCTION("""COMPUTED_VALUE"""),2)</f>
        <v>2</v>
      </c>
      <c r="B324" s="1">
        <f ca="1">IFERROR(__xludf.DUMMYFUNCTION("""COMPUTED_VALUE"""),4)</f>
        <v>4</v>
      </c>
    </row>
    <row r="325" spans="1:11" ht="13" hidden="1">
      <c r="A325" s="1" t="str">
        <f ca="1">IFERROR(__xludf.DUMMYFUNCTION("""COMPUTED_VALUE"""),"")</f>
        <v/>
      </c>
      <c r="B325" s="1">
        <f ca="1">IFERROR(__xludf.DUMMYFUNCTION("""COMPUTED_VALUE"""),3)</f>
        <v>3</v>
      </c>
    </row>
    <row r="326" spans="1:11" ht="13" hidden="1">
      <c r="A326" s="1">
        <f ca="1">IFERROR(__xludf.DUMMYFUNCTION("""COMPUTED_VALUE"""),1)</f>
        <v>1</v>
      </c>
      <c r="B326" s="1">
        <f ca="1">IFERROR(__xludf.DUMMYFUNCTION("""COMPUTED_VALUE"""),4)</f>
        <v>4</v>
      </c>
    </row>
    <row r="327" spans="1:11" ht="13">
      <c r="A327" s="1">
        <f ca="1">IFERROR(__xludf.DUMMYFUNCTION("""COMPUTED_VALUE"""),4)</f>
        <v>4</v>
      </c>
      <c r="B327" s="1">
        <f ca="1">IFERROR(__xludf.DUMMYFUNCTION("""COMPUTED_VALUE"""),3)</f>
        <v>3</v>
      </c>
    </row>
    <row r="328" spans="1:11" ht="13">
      <c r="A328" s="1">
        <f t="shared" ref="A328:B328" ca="1" si="0">COUNT(A4:A327)</f>
        <v>300</v>
      </c>
      <c r="B328" s="1">
        <f t="shared" ca="1" si="0"/>
        <v>323</v>
      </c>
    </row>
    <row r="330" spans="1:11" ht="13">
      <c r="A330" s="14"/>
      <c r="B330" s="15" t="s">
        <v>57</v>
      </c>
      <c r="C330" s="15" t="s">
        <v>136</v>
      </c>
      <c r="D330" s="15" t="s">
        <v>59</v>
      </c>
      <c r="E330" s="15" t="s">
        <v>243</v>
      </c>
      <c r="J330" s="14"/>
      <c r="K330" s="14"/>
    </row>
    <row r="331" spans="1:11" ht="15">
      <c r="A331" s="7" t="s">
        <v>108</v>
      </c>
      <c r="B331" s="10">
        <f ca="1">COUNTIFS(A4:A327,"1",B4:B327,"1")</f>
        <v>2</v>
      </c>
      <c r="C331" s="10">
        <f ca="1">COUNTIFS(A4:A327,"2",B4:B327,"1")</f>
        <v>2</v>
      </c>
      <c r="D331" s="10">
        <f ca="1">COUNTIFS(A4:A327,"3",B4:B327,"1")</f>
        <v>6</v>
      </c>
      <c r="E331" s="10">
        <f ca="1">COUNTIFS(A4:A327,"4",B4:B327,"1")</f>
        <v>5</v>
      </c>
      <c r="F331" s="1">
        <f t="shared" ref="F331:F335" ca="1" si="1">SUM(B331:E331)</f>
        <v>15</v>
      </c>
      <c r="K331" s="10"/>
    </row>
    <row r="332" spans="1:11" ht="15">
      <c r="A332" s="7" t="s">
        <v>112</v>
      </c>
      <c r="B332" s="10">
        <f ca="1">COUNTIFS(A4:A327,"1",B4:B327,"2")</f>
        <v>6</v>
      </c>
      <c r="C332" s="10">
        <f ca="1">COUNTIFS(A4:A327,"2",B4:B327,"2")</f>
        <v>10</v>
      </c>
      <c r="D332" s="10">
        <f ca="1">COUNTIFS(A4:A327,"3",B4:B327,"2")</f>
        <v>8</v>
      </c>
      <c r="E332" s="10">
        <f ca="1">COUNTIFS(A4:A327,"4",B4:B327,"2")</f>
        <v>9</v>
      </c>
      <c r="F332" s="1">
        <f t="shared" ca="1" si="1"/>
        <v>33</v>
      </c>
      <c r="K332" s="10"/>
    </row>
    <row r="333" spans="1:11" ht="15">
      <c r="A333" s="7" t="s">
        <v>131</v>
      </c>
      <c r="B333" s="10">
        <f ca="1">COUNTIFS(A4:A327,"1",B4:B327,"3")</f>
        <v>21</v>
      </c>
      <c r="C333" s="10">
        <f ca="1">COUNTIFS(A4:A327,"2",B4:B327,"3")</f>
        <v>37</v>
      </c>
      <c r="D333" s="10">
        <f ca="1">COUNTIFS(A4:A327,"3",B4:B327,"3")</f>
        <v>33</v>
      </c>
      <c r="E333" s="10">
        <f ca="1">COUNTIFS(A4:A327,"4",B4:B327,"3")</f>
        <v>32</v>
      </c>
      <c r="F333" s="1">
        <f t="shared" ca="1" si="1"/>
        <v>123</v>
      </c>
      <c r="K333" s="10"/>
    </row>
    <row r="334" spans="1:11" ht="15">
      <c r="A334" s="7" t="s">
        <v>65</v>
      </c>
      <c r="B334" s="10">
        <f ca="1">COUNTIFS(A4:A327,"1",B4:B327,"4")</f>
        <v>21</v>
      </c>
      <c r="C334" s="10">
        <f ca="1">COUNTIFS(A4:A327,"2",B4:B327,"4")</f>
        <v>41</v>
      </c>
      <c r="D334" s="10">
        <f ca="1">COUNTIFS(A4:A327,"3",B4:B327,"4")</f>
        <v>24</v>
      </c>
      <c r="E334" s="10">
        <f ca="1">COUNTIFS(A4:A327,"4",B4:B327,"4")</f>
        <v>27</v>
      </c>
      <c r="F334" s="1">
        <f t="shared" ca="1" si="1"/>
        <v>113</v>
      </c>
      <c r="K334" s="10"/>
    </row>
    <row r="335" spans="1:11" ht="15">
      <c r="A335" s="7" t="s">
        <v>64</v>
      </c>
      <c r="B335" s="10">
        <f ca="1">COUNTIFS(A4:A327,"1",B4:B327,"5")</f>
        <v>6</v>
      </c>
      <c r="C335" s="10">
        <f ca="1">COUNTIFS(A4:A327,"2",B4:B327,"5")</f>
        <v>4</v>
      </c>
      <c r="D335" s="10">
        <f ca="1">COUNTIFS(A4:A327,"3",B4:B327,"5")</f>
        <v>2</v>
      </c>
      <c r="E335" s="10">
        <f ca="1">COUNTIFS(A4:A327,"4",B4:B327,"5")</f>
        <v>3</v>
      </c>
      <c r="F335" s="1">
        <f t="shared" ca="1" si="1"/>
        <v>15</v>
      </c>
      <c r="K335" s="10"/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FFFF00"/>
    <outlinePr summaryBelow="0" summaryRight="0"/>
  </sheetPr>
  <dimension ref="A1:K336"/>
  <sheetViews>
    <sheetView workbookViewId="0"/>
  </sheetViews>
  <sheetFormatPr baseColWidth="10" defaultColWidth="14.5" defaultRowHeight="15.75" customHeight="1"/>
  <sheetData>
    <row r="1" spans="1:2" ht="14">
      <c r="A1" s="9" t="s">
        <v>341</v>
      </c>
    </row>
    <row r="2" spans="1:2" ht="15">
      <c r="A2" s="10"/>
    </row>
    <row r="3" spans="1:2" ht="13">
      <c r="A3" s="7" t="s">
        <v>197</v>
      </c>
    </row>
    <row r="4" spans="1:2" ht="15">
      <c r="A4" s="10">
        <f ca="1">IFERROR(__xludf.DUMMYFUNCTION("query('Converted Data'!BG4:BG327,""select*"")"),3)</f>
        <v>3</v>
      </c>
      <c r="B4" s="10">
        <f ca="1">IFERROR(__xludf.DUMMYFUNCTION("query('Converted Data'!BS4:BS327,""select*"")"),5)</f>
        <v>5</v>
      </c>
    </row>
    <row r="5" spans="1:2" ht="13">
      <c r="A5" s="1">
        <f ca="1">IFERROR(__xludf.DUMMYFUNCTION("""COMPUTED_VALUE"""),1)</f>
        <v>1</v>
      </c>
      <c r="B5" s="1">
        <f ca="1">IFERROR(__xludf.DUMMYFUNCTION("""COMPUTED_VALUE"""),4)</f>
        <v>4</v>
      </c>
    </row>
    <row r="6" spans="1:2" ht="13">
      <c r="A6" s="1" t="str">
        <f ca="1">IFERROR(__xludf.DUMMYFUNCTION("""COMPUTED_VALUE"""),"")</f>
        <v/>
      </c>
      <c r="B6" s="1">
        <f ca="1">IFERROR(__xludf.DUMMYFUNCTION("""COMPUTED_VALUE"""),1)</f>
        <v>1</v>
      </c>
    </row>
    <row r="7" spans="1:2" ht="13">
      <c r="A7" s="1">
        <f ca="1">IFERROR(__xludf.DUMMYFUNCTION("""COMPUTED_VALUE"""),3)</f>
        <v>3</v>
      </c>
      <c r="B7" s="1">
        <f ca="1">IFERROR(__xludf.DUMMYFUNCTION("""COMPUTED_VALUE"""),5)</f>
        <v>5</v>
      </c>
    </row>
    <row r="8" spans="1:2" ht="13">
      <c r="A8" s="1">
        <f ca="1">IFERROR(__xludf.DUMMYFUNCTION("""COMPUTED_VALUE"""),2)</f>
        <v>2</v>
      </c>
      <c r="B8" s="1">
        <f ca="1">IFERROR(__xludf.DUMMYFUNCTION("""COMPUTED_VALUE"""),3)</f>
        <v>3</v>
      </c>
    </row>
    <row r="9" spans="1:2" ht="13">
      <c r="A9" s="1">
        <f ca="1">IFERROR(__xludf.DUMMYFUNCTION("""COMPUTED_VALUE"""),3)</f>
        <v>3</v>
      </c>
      <c r="B9" s="1">
        <f ca="1">IFERROR(__xludf.DUMMYFUNCTION("""COMPUTED_VALUE"""),5)</f>
        <v>5</v>
      </c>
    </row>
    <row r="10" spans="1:2" ht="13" hidden="1">
      <c r="A10" s="1" t="str">
        <f ca="1">IFERROR(__xludf.DUMMYFUNCTION("""COMPUTED_VALUE"""),"")</f>
        <v/>
      </c>
      <c r="B10" s="1">
        <f ca="1">IFERROR(__xludf.DUMMYFUNCTION("""COMPUTED_VALUE"""),5)</f>
        <v>5</v>
      </c>
    </row>
    <row r="11" spans="1:2" ht="13" hidden="1">
      <c r="A11" s="1">
        <f ca="1">IFERROR(__xludf.DUMMYFUNCTION("""COMPUTED_VALUE"""),4)</f>
        <v>4</v>
      </c>
      <c r="B11" s="1">
        <f ca="1">IFERROR(__xludf.DUMMYFUNCTION("""COMPUTED_VALUE"""),4)</f>
        <v>4</v>
      </c>
    </row>
    <row r="12" spans="1:2" ht="13" hidden="1">
      <c r="A12" s="1">
        <f ca="1">IFERROR(__xludf.DUMMYFUNCTION("""COMPUTED_VALUE"""),4)</f>
        <v>4</v>
      </c>
      <c r="B12" s="1">
        <f ca="1">IFERROR(__xludf.DUMMYFUNCTION("""COMPUTED_VALUE"""),4)</f>
        <v>4</v>
      </c>
    </row>
    <row r="13" spans="1:2" ht="13" hidden="1">
      <c r="A13" s="1">
        <f ca="1">IFERROR(__xludf.DUMMYFUNCTION("""COMPUTED_VALUE"""),2)</f>
        <v>2</v>
      </c>
      <c r="B13" s="1">
        <f ca="1">IFERROR(__xludf.DUMMYFUNCTION("""COMPUTED_VALUE"""),5)</f>
        <v>5</v>
      </c>
    </row>
    <row r="14" spans="1:2" ht="13" hidden="1">
      <c r="A14" s="1" t="str">
        <f ca="1">IFERROR(__xludf.DUMMYFUNCTION("""COMPUTED_VALUE"""),"")</f>
        <v/>
      </c>
      <c r="B14" s="1">
        <f ca="1">IFERROR(__xludf.DUMMYFUNCTION("""COMPUTED_VALUE"""),4)</f>
        <v>4</v>
      </c>
    </row>
    <row r="15" spans="1:2" ht="13" hidden="1">
      <c r="A15" s="1">
        <f ca="1">IFERROR(__xludf.DUMMYFUNCTION("""COMPUTED_VALUE"""),2)</f>
        <v>2</v>
      </c>
      <c r="B15" s="1">
        <f ca="1">IFERROR(__xludf.DUMMYFUNCTION("""COMPUTED_VALUE"""),5)</f>
        <v>5</v>
      </c>
    </row>
    <row r="16" spans="1:2" ht="13" hidden="1">
      <c r="A16" s="1">
        <f ca="1">IFERROR(__xludf.DUMMYFUNCTION("""COMPUTED_VALUE"""),3)</f>
        <v>3</v>
      </c>
      <c r="B16" s="1">
        <f ca="1">IFERROR(__xludf.DUMMYFUNCTION("""COMPUTED_VALUE"""),4)</f>
        <v>4</v>
      </c>
    </row>
    <row r="17" spans="1:2" ht="13" hidden="1">
      <c r="A17" s="1">
        <f ca="1">IFERROR(__xludf.DUMMYFUNCTION("""COMPUTED_VALUE"""),3)</f>
        <v>3</v>
      </c>
      <c r="B17" s="1">
        <f ca="1">IFERROR(__xludf.DUMMYFUNCTION("""COMPUTED_VALUE"""),5)</f>
        <v>5</v>
      </c>
    </row>
    <row r="18" spans="1:2" ht="13" hidden="1">
      <c r="A18" s="1">
        <f ca="1">IFERROR(__xludf.DUMMYFUNCTION("""COMPUTED_VALUE"""),2)</f>
        <v>2</v>
      </c>
      <c r="B18" s="1">
        <f ca="1">IFERROR(__xludf.DUMMYFUNCTION("""COMPUTED_VALUE"""),3)</f>
        <v>3</v>
      </c>
    </row>
    <row r="19" spans="1:2" ht="13" hidden="1">
      <c r="A19" s="1">
        <f ca="1">IFERROR(__xludf.DUMMYFUNCTION("""COMPUTED_VALUE"""),2)</f>
        <v>2</v>
      </c>
      <c r="B19" s="1">
        <f ca="1">IFERROR(__xludf.DUMMYFUNCTION("""COMPUTED_VALUE"""),4)</f>
        <v>4</v>
      </c>
    </row>
    <row r="20" spans="1:2" ht="13" hidden="1">
      <c r="A20" s="1">
        <f ca="1">IFERROR(__xludf.DUMMYFUNCTION("""COMPUTED_VALUE"""),4)</f>
        <v>4</v>
      </c>
      <c r="B20" s="1">
        <f ca="1">IFERROR(__xludf.DUMMYFUNCTION("""COMPUTED_VALUE"""),4)</f>
        <v>4</v>
      </c>
    </row>
    <row r="21" spans="1:2" ht="13" hidden="1">
      <c r="A21" s="1">
        <f ca="1">IFERROR(__xludf.DUMMYFUNCTION("""COMPUTED_VALUE"""),2)</f>
        <v>2</v>
      </c>
      <c r="B21" s="1">
        <f ca="1">IFERROR(__xludf.DUMMYFUNCTION("""COMPUTED_VALUE"""),2)</f>
        <v>2</v>
      </c>
    </row>
    <row r="22" spans="1:2" ht="13" hidden="1">
      <c r="A22" s="1">
        <f ca="1">IFERROR(__xludf.DUMMYFUNCTION("""COMPUTED_VALUE"""),1)</f>
        <v>1</v>
      </c>
      <c r="B22" s="1">
        <f ca="1">IFERROR(__xludf.DUMMYFUNCTION("""COMPUTED_VALUE"""),2)</f>
        <v>2</v>
      </c>
    </row>
    <row r="23" spans="1:2" ht="13" hidden="1">
      <c r="A23" s="1">
        <f ca="1">IFERROR(__xludf.DUMMYFUNCTION("""COMPUTED_VALUE"""),2)</f>
        <v>2</v>
      </c>
      <c r="B23" s="1">
        <f ca="1">IFERROR(__xludf.DUMMYFUNCTION("""COMPUTED_VALUE"""),2)</f>
        <v>2</v>
      </c>
    </row>
    <row r="24" spans="1:2" ht="13" hidden="1">
      <c r="A24" s="1" t="str">
        <f ca="1">IFERROR(__xludf.DUMMYFUNCTION("""COMPUTED_VALUE"""),"")</f>
        <v/>
      </c>
      <c r="B24" s="1">
        <f ca="1">IFERROR(__xludf.DUMMYFUNCTION("""COMPUTED_VALUE"""),2)</f>
        <v>2</v>
      </c>
    </row>
    <row r="25" spans="1:2" ht="13" hidden="1">
      <c r="A25" s="1">
        <f ca="1">IFERROR(__xludf.DUMMYFUNCTION("""COMPUTED_VALUE"""),2)</f>
        <v>2</v>
      </c>
      <c r="B25" s="1">
        <f ca="1">IFERROR(__xludf.DUMMYFUNCTION("""COMPUTED_VALUE"""),3)</f>
        <v>3</v>
      </c>
    </row>
    <row r="26" spans="1:2" ht="13" hidden="1">
      <c r="A26" s="1">
        <f ca="1">IFERROR(__xludf.DUMMYFUNCTION("""COMPUTED_VALUE"""),1)</f>
        <v>1</v>
      </c>
      <c r="B26" s="1">
        <f ca="1">IFERROR(__xludf.DUMMYFUNCTION("""COMPUTED_VALUE"""),3)</f>
        <v>3</v>
      </c>
    </row>
    <row r="27" spans="1:2" ht="13" hidden="1">
      <c r="A27" s="1" t="str">
        <f ca="1">IFERROR(__xludf.DUMMYFUNCTION("""COMPUTED_VALUE"""),"")</f>
        <v/>
      </c>
      <c r="B27" s="1">
        <f ca="1">IFERROR(__xludf.DUMMYFUNCTION("""COMPUTED_VALUE"""),2)</f>
        <v>2</v>
      </c>
    </row>
    <row r="28" spans="1:2" ht="13" hidden="1">
      <c r="A28" s="1">
        <f ca="1">IFERROR(__xludf.DUMMYFUNCTION("""COMPUTED_VALUE"""),1)</f>
        <v>1</v>
      </c>
      <c r="B28" s="1">
        <f ca="1">IFERROR(__xludf.DUMMYFUNCTION("""COMPUTED_VALUE"""),5)</f>
        <v>5</v>
      </c>
    </row>
    <row r="29" spans="1:2" ht="13" hidden="1">
      <c r="A29" s="1">
        <f ca="1">IFERROR(__xludf.DUMMYFUNCTION("""COMPUTED_VALUE"""),3)</f>
        <v>3</v>
      </c>
      <c r="B29" s="1">
        <f ca="1">IFERROR(__xludf.DUMMYFUNCTION("""COMPUTED_VALUE"""),5)</f>
        <v>5</v>
      </c>
    </row>
    <row r="30" spans="1:2" ht="13" hidden="1">
      <c r="A30" s="1">
        <f ca="1">IFERROR(__xludf.DUMMYFUNCTION("""COMPUTED_VALUE"""),3)</f>
        <v>3</v>
      </c>
      <c r="B30" s="1">
        <f ca="1">IFERROR(__xludf.DUMMYFUNCTION("""COMPUTED_VALUE"""),2)</f>
        <v>2</v>
      </c>
    </row>
    <row r="31" spans="1:2" ht="13" hidden="1">
      <c r="A31" s="1">
        <f ca="1">IFERROR(__xludf.DUMMYFUNCTION("""COMPUTED_VALUE"""),1)</f>
        <v>1</v>
      </c>
      <c r="B31" s="1">
        <f ca="1">IFERROR(__xludf.DUMMYFUNCTION("""COMPUTED_VALUE"""),3)</f>
        <v>3</v>
      </c>
    </row>
    <row r="32" spans="1:2" ht="13" hidden="1">
      <c r="A32" s="1">
        <f ca="1">IFERROR(__xludf.DUMMYFUNCTION("""COMPUTED_VALUE"""),2)</f>
        <v>2</v>
      </c>
      <c r="B32" s="1">
        <f ca="1">IFERROR(__xludf.DUMMYFUNCTION("""COMPUTED_VALUE"""),1)</f>
        <v>1</v>
      </c>
    </row>
    <row r="33" spans="1:2" ht="13" hidden="1">
      <c r="A33" s="1">
        <f ca="1">IFERROR(__xludf.DUMMYFUNCTION("""COMPUTED_VALUE"""),1)</f>
        <v>1</v>
      </c>
      <c r="B33" s="1">
        <f ca="1">IFERROR(__xludf.DUMMYFUNCTION("""COMPUTED_VALUE"""),4)</f>
        <v>4</v>
      </c>
    </row>
    <row r="34" spans="1:2" ht="13" hidden="1">
      <c r="A34" s="1">
        <f ca="1">IFERROR(__xludf.DUMMYFUNCTION("""COMPUTED_VALUE"""),3)</f>
        <v>3</v>
      </c>
      <c r="B34" s="1">
        <f ca="1">IFERROR(__xludf.DUMMYFUNCTION("""COMPUTED_VALUE"""),4)</f>
        <v>4</v>
      </c>
    </row>
    <row r="35" spans="1:2" ht="13" hidden="1">
      <c r="A35" s="1">
        <f ca="1">IFERROR(__xludf.DUMMYFUNCTION("""COMPUTED_VALUE"""),4)</f>
        <v>4</v>
      </c>
      <c r="B35" s="1">
        <f ca="1">IFERROR(__xludf.DUMMYFUNCTION("""COMPUTED_VALUE"""),4)</f>
        <v>4</v>
      </c>
    </row>
    <row r="36" spans="1:2" ht="13" hidden="1">
      <c r="A36" s="1">
        <f ca="1">IFERROR(__xludf.DUMMYFUNCTION("""COMPUTED_VALUE"""),1)</f>
        <v>1</v>
      </c>
      <c r="B36" s="1">
        <f ca="1">IFERROR(__xludf.DUMMYFUNCTION("""COMPUTED_VALUE"""),5)</f>
        <v>5</v>
      </c>
    </row>
    <row r="37" spans="1:2" ht="13" hidden="1">
      <c r="A37" s="1">
        <f ca="1">IFERROR(__xludf.DUMMYFUNCTION("""COMPUTED_VALUE"""),2)</f>
        <v>2</v>
      </c>
      <c r="B37" s="1">
        <f ca="1">IFERROR(__xludf.DUMMYFUNCTION("""COMPUTED_VALUE"""),3)</f>
        <v>3</v>
      </c>
    </row>
    <row r="38" spans="1:2" ht="13" hidden="1">
      <c r="A38" s="1">
        <f ca="1">IFERROR(__xludf.DUMMYFUNCTION("""COMPUTED_VALUE"""),4)</f>
        <v>4</v>
      </c>
      <c r="B38" s="1">
        <f ca="1">IFERROR(__xludf.DUMMYFUNCTION("""COMPUTED_VALUE"""),3)</f>
        <v>3</v>
      </c>
    </row>
    <row r="39" spans="1:2" ht="13" hidden="1">
      <c r="A39" s="1">
        <f ca="1">IFERROR(__xludf.DUMMYFUNCTION("""COMPUTED_VALUE"""),3)</f>
        <v>3</v>
      </c>
      <c r="B39" s="1">
        <f ca="1">IFERROR(__xludf.DUMMYFUNCTION("""COMPUTED_VALUE"""),3)</f>
        <v>3</v>
      </c>
    </row>
    <row r="40" spans="1:2" ht="13" hidden="1">
      <c r="A40" s="1" t="str">
        <f ca="1">IFERROR(__xludf.DUMMYFUNCTION("""COMPUTED_VALUE"""),"")</f>
        <v/>
      </c>
      <c r="B40" s="1">
        <f ca="1">IFERROR(__xludf.DUMMYFUNCTION("""COMPUTED_VALUE"""),1)</f>
        <v>1</v>
      </c>
    </row>
    <row r="41" spans="1:2" ht="13" hidden="1">
      <c r="A41" s="1">
        <f ca="1">IFERROR(__xludf.DUMMYFUNCTION("""COMPUTED_VALUE"""),1)</f>
        <v>1</v>
      </c>
      <c r="B41" s="1">
        <f ca="1">IFERROR(__xludf.DUMMYFUNCTION("""COMPUTED_VALUE"""),1)</f>
        <v>1</v>
      </c>
    </row>
    <row r="42" spans="1:2" ht="13" hidden="1">
      <c r="A42" s="1">
        <f ca="1">IFERROR(__xludf.DUMMYFUNCTION("""COMPUTED_VALUE"""),2)</f>
        <v>2</v>
      </c>
      <c r="B42" s="1">
        <f ca="1">IFERROR(__xludf.DUMMYFUNCTION("""COMPUTED_VALUE"""),4)</f>
        <v>4</v>
      </c>
    </row>
    <row r="43" spans="1:2" ht="13" hidden="1">
      <c r="A43" s="1">
        <f ca="1">IFERROR(__xludf.DUMMYFUNCTION("""COMPUTED_VALUE"""),1)</f>
        <v>1</v>
      </c>
      <c r="B43" s="1">
        <f ca="1">IFERROR(__xludf.DUMMYFUNCTION("""COMPUTED_VALUE"""),4)</f>
        <v>4</v>
      </c>
    </row>
    <row r="44" spans="1:2" ht="13" hidden="1">
      <c r="A44" s="1">
        <f ca="1">IFERROR(__xludf.DUMMYFUNCTION("""COMPUTED_VALUE"""),4)</f>
        <v>4</v>
      </c>
      <c r="B44" s="1">
        <f ca="1">IFERROR(__xludf.DUMMYFUNCTION("""COMPUTED_VALUE"""),5)</f>
        <v>5</v>
      </c>
    </row>
    <row r="45" spans="1:2" ht="13" hidden="1">
      <c r="A45" s="1">
        <f ca="1">IFERROR(__xludf.DUMMYFUNCTION("""COMPUTED_VALUE"""),4)</f>
        <v>4</v>
      </c>
      <c r="B45" s="1">
        <f ca="1">IFERROR(__xludf.DUMMYFUNCTION("""COMPUTED_VALUE"""),5)</f>
        <v>5</v>
      </c>
    </row>
    <row r="46" spans="1:2" ht="13" hidden="1">
      <c r="A46" s="1">
        <f ca="1">IFERROR(__xludf.DUMMYFUNCTION("""COMPUTED_VALUE"""),2)</f>
        <v>2</v>
      </c>
      <c r="B46" s="1">
        <f ca="1">IFERROR(__xludf.DUMMYFUNCTION("""COMPUTED_VALUE"""),4)</f>
        <v>4</v>
      </c>
    </row>
    <row r="47" spans="1:2" ht="13" hidden="1">
      <c r="A47" s="1">
        <f ca="1">IFERROR(__xludf.DUMMYFUNCTION("""COMPUTED_VALUE"""),4)</f>
        <v>4</v>
      </c>
      <c r="B47" s="1">
        <f ca="1">IFERROR(__xludf.DUMMYFUNCTION("""COMPUTED_VALUE"""),4)</f>
        <v>4</v>
      </c>
    </row>
    <row r="48" spans="1:2" ht="13" hidden="1">
      <c r="A48" s="1">
        <f ca="1">IFERROR(__xludf.DUMMYFUNCTION("""COMPUTED_VALUE"""),2)</f>
        <v>2</v>
      </c>
      <c r="B48" s="1">
        <f ca="1">IFERROR(__xludf.DUMMYFUNCTION("""COMPUTED_VALUE"""),3)</f>
        <v>3</v>
      </c>
    </row>
    <row r="49" spans="1:2" ht="13" hidden="1">
      <c r="A49" s="1">
        <f ca="1">IFERROR(__xludf.DUMMYFUNCTION("""COMPUTED_VALUE"""),4)</f>
        <v>4</v>
      </c>
      <c r="B49" s="1">
        <f ca="1">IFERROR(__xludf.DUMMYFUNCTION("""COMPUTED_VALUE"""),3)</f>
        <v>3</v>
      </c>
    </row>
    <row r="50" spans="1:2" ht="13" hidden="1">
      <c r="A50" s="1">
        <f ca="1">IFERROR(__xludf.DUMMYFUNCTION("""COMPUTED_VALUE"""),2)</f>
        <v>2</v>
      </c>
      <c r="B50" s="1">
        <f ca="1">IFERROR(__xludf.DUMMYFUNCTION("""COMPUTED_VALUE"""),4)</f>
        <v>4</v>
      </c>
    </row>
    <row r="51" spans="1:2" ht="13" hidden="1">
      <c r="A51" s="1">
        <f ca="1">IFERROR(__xludf.DUMMYFUNCTION("""COMPUTED_VALUE"""),1)</f>
        <v>1</v>
      </c>
      <c r="B51" s="1">
        <f ca="1">IFERROR(__xludf.DUMMYFUNCTION("""COMPUTED_VALUE"""),3)</f>
        <v>3</v>
      </c>
    </row>
    <row r="52" spans="1:2" ht="13" hidden="1">
      <c r="A52" s="1">
        <f ca="1">IFERROR(__xludf.DUMMYFUNCTION("""COMPUTED_VALUE"""),3)</f>
        <v>3</v>
      </c>
      <c r="B52" s="1">
        <f ca="1">IFERROR(__xludf.DUMMYFUNCTION("""COMPUTED_VALUE"""),4)</f>
        <v>4</v>
      </c>
    </row>
    <row r="53" spans="1:2" ht="13" hidden="1">
      <c r="A53" s="1">
        <f ca="1">IFERROR(__xludf.DUMMYFUNCTION("""COMPUTED_VALUE"""),2)</f>
        <v>2</v>
      </c>
      <c r="B53" s="1">
        <f ca="1">IFERROR(__xludf.DUMMYFUNCTION("""COMPUTED_VALUE"""),3)</f>
        <v>3</v>
      </c>
    </row>
    <row r="54" spans="1:2" ht="13" hidden="1">
      <c r="A54" s="1">
        <f ca="1">IFERROR(__xludf.DUMMYFUNCTION("""COMPUTED_VALUE"""),3)</f>
        <v>3</v>
      </c>
      <c r="B54" s="1">
        <f ca="1">IFERROR(__xludf.DUMMYFUNCTION("""COMPUTED_VALUE"""),2)</f>
        <v>2</v>
      </c>
    </row>
    <row r="55" spans="1:2" ht="13" hidden="1">
      <c r="A55" s="1">
        <f ca="1">IFERROR(__xludf.DUMMYFUNCTION("""COMPUTED_VALUE"""),1)</f>
        <v>1</v>
      </c>
      <c r="B55" s="1">
        <f ca="1">IFERROR(__xludf.DUMMYFUNCTION("""COMPUTED_VALUE"""),3)</f>
        <v>3</v>
      </c>
    </row>
    <row r="56" spans="1:2" ht="13" hidden="1">
      <c r="A56" s="1">
        <f ca="1">IFERROR(__xludf.DUMMYFUNCTION("""COMPUTED_VALUE"""),3)</f>
        <v>3</v>
      </c>
      <c r="B56" s="1">
        <f ca="1">IFERROR(__xludf.DUMMYFUNCTION("""COMPUTED_VALUE"""),3)</f>
        <v>3</v>
      </c>
    </row>
    <row r="57" spans="1:2" ht="13" hidden="1">
      <c r="A57" s="1">
        <f ca="1">IFERROR(__xludf.DUMMYFUNCTION("""COMPUTED_VALUE"""),2)</f>
        <v>2</v>
      </c>
      <c r="B57" s="1">
        <f ca="1">IFERROR(__xludf.DUMMYFUNCTION("""COMPUTED_VALUE"""),4)</f>
        <v>4</v>
      </c>
    </row>
    <row r="58" spans="1:2" ht="13" hidden="1">
      <c r="A58" s="1">
        <f ca="1">IFERROR(__xludf.DUMMYFUNCTION("""COMPUTED_VALUE"""),3)</f>
        <v>3</v>
      </c>
      <c r="B58" s="1">
        <f ca="1">IFERROR(__xludf.DUMMYFUNCTION("""COMPUTED_VALUE"""),1)</f>
        <v>1</v>
      </c>
    </row>
    <row r="59" spans="1:2" ht="13" hidden="1">
      <c r="A59" s="1">
        <f ca="1">IFERROR(__xludf.DUMMYFUNCTION("""COMPUTED_VALUE"""),1)</f>
        <v>1</v>
      </c>
      <c r="B59" s="1">
        <f ca="1">IFERROR(__xludf.DUMMYFUNCTION("""COMPUTED_VALUE"""),4)</f>
        <v>4</v>
      </c>
    </row>
    <row r="60" spans="1:2" ht="13" hidden="1">
      <c r="A60" s="1">
        <f ca="1">IFERROR(__xludf.DUMMYFUNCTION("""COMPUTED_VALUE"""),1)</f>
        <v>1</v>
      </c>
      <c r="B60" s="1">
        <f ca="1">IFERROR(__xludf.DUMMYFUNCTION("""COMPUTED_VALUE"""),3)</f>
        <v>3</v>
      </c>
    </row>
    <row r="61" spans="1:2" ht="13" hidden="1">
      <c r="A61" s="1">
        <f ca="1">IFERROR(__xludf.DUMMYFUNCTION("""COMPUTED_VALUE"""),1)</f>
        <v>1</v>
      </c>
      <c r="B61" s="1">
        <f ca="1">IFERROR(__xludf.DUMMYFUNCTION("""COMPUTED_VALUE"""),4)</f>
        <v>4</v>
      </c>
    </row>
    <row r="62" spans="1:2" ht="13" hidden="1">
      <c r="A62" s="1">
        <f ca="1">IFERROR(__xludf.DUMMYFUNCTION("""COMPUTED_VALUE"""),4)</f>
        <v>4</v>
      </c>
      <c r="B62" s="1">
        <f ca="1">IFERROR(__xludf.DUMMYFUNCTION("""COMPUTED_VALUE"""),3)</f>
        <v>3</v>
      </c>
    </row>
    <row r="63" spans="1:2" ht="13" hidden="1">
      <c r="A63" s="1">
        <f ca="1">IFERROR(__xludf.DUMMYFUNCTION("""COMPUTED_VALUE"""),4)</f>
        <v>4</v>
      </c>
      <c r="B63" s="1">
        <f ca="1">IFERROR(__xludf.DUMMYFUNCTION("""COMPUTED_VALUE"""),3)</f>
        <v>3</v>
      </c>
    </row>
    <row r="64" spans="1:2" ht="13" hidden="1">
      <c r="A64" s="1" t="str">
        <f ca="1">IFERROR(__xludf.DUMMYFUNCTION("""COMPUTED_VALUE"""),"")</f>
        <v/>
      </c>
      <c r="B64" s="1">
        <f ca="1">IFERROR(__xludf.DUMMYFUNCTION("""COMPUTED_VALUE"""),3)</f>
        <v>3</v>
      </c>
    </row>
    <row r="65" spans="1:2" ht="13" hidden="1">
      <c r="A65" s="1">
        <f ca="1">IFERROR(__xludf.DUMMYFUNCTION("""COMPUTED_VALUE"""),1)</f>
        <v>1</v>
      </c>
      <c r="B65" s="1">
        <f ca="1">IFERROR(__xludf.DUMMYFUNCTION("""COMPUTED_VALUE"""),3)</f>
        <v>3</v>
      </c>
    </row>
    <row r="66" spans="1:2" ht="13" hidden="1">
      <c r="A66" s="1">
        <f ca="1">IFERROR(__xludf.DUMMYFUNCTION("""COMPUTED_VALUE"""),2)</f>
        <v>2</v>
      </c>
      <c r="B66" s="1">
        <f ca="1">IFERROR(__xludf.DUMMYFUNCTION("""COMPUTED_VALUE"""),3)</f>
        <v>3</v>
      </c>
    </row>
    <row r="67" spans="1:2" ht="13" hidden="1">
      <c r="A67" s="1">
        <f ca="1">IFERROR(__xludf.DUMMYFUNCTION("""COMPUTED_VALUE"""),1)</f>
        <v>1</v>
      </c>
      <c r="B67" s="1">
        <f ca="1">IFERROR(__xludf.DUMMYFUNCTION("""COMPUTED_VALUE"""),4)</f>
        <v>4</v>
      </c>
    </row>
    <row r="68" spans="1:2" ht="13" hidden="1">
      <c r="A68" s="1">
        <f ca="1">IFERROR(__xludf.DUMMYFUNCTION("""COMPUTED_VALUE"""),2)</f>
        <v>2</v>
      </c>
      <c r="B68" s="1">
        <f ca="1">IFERROR(__xludf.DUMMYFUNCTION("""COMPUTED_VALUE"""),1)</f>
        <v>1</v>
      </c>
    </row>
    <row r="69" spans="1:2" ht="13" hidden="1">
      <c r="A69" s="1">
        <f ca="1">IFERROR(__xludf.DUMMYFUNCTION("""COMPUTED_VALUE"""),3)</f>
        <v>3</v>
      </c>
      <c r="B69" s="1">
        <f ca="1">IFERROR(__xludf.DUMMYFUNCTION("""COMPUTED_VALUE"""),1)</f>
        <v>1</v>
      </c>
    </row>
    <row r="70" spans="1:2" ht="13" hidden="1">
      <c r="A70" s="1">
        <f ca="1">IFERROR(__xludf.DUMMYFUNCTION("""COMPUTED_VALUE"""),4)</f>
        <v>4</v>
      </c>
      <c r="B70" s="1">
        <f ca="1">IFERROR(__xludf.DUMMYFUNCTION("""COMPUTED_VALUE"""),3)</f>
        <v>3</v>
      </c>
    </row>
    <row r="71" spans="1:2" ht="13" hidden="1">
      <c r="A71" s="1">
        <f ca="1">IFERROR(__xludf.DUMMYFUNCTION("""COMPUTED_VALUE"""),2)</f>
        <v>2</v>
      </c>
      <c r="B71" s="1">
        <f ca="1">IFERROR(__xludf.DUMMYFUNCTION("""COMPUTED_VALUE"""),4)</f>
        <v>4</v>
      </c>
    </row>
    <row r="72" spans="1:2" ht="13" hidden="1">
      <c r="A72" s="1">
        <f ca="1">IFERROR(__xludf.DUMMYFUNCTION("""COMPUTED_VALUE"""),4)</f>
        <v>4</v>
      </c>
      <c r="B72" s="1">
        <f ca="1">IFERROR(__xludf.DUMMYFUNCTION("""COMPUTED_VALUE"""),4)</f>
        <v>4</v>
      </c>
    </row>
    <row r="73" spans="1:2" ht="13" hidden="1">
      <c r="A73" s="1">
        <f ca="1">IFERROR(__xludf.DUMMYFUNCTION("""COMPUTED_VALUE"""),3)</f>
        <v>3</v>
      </c>
      <c r="B73" s="1">
        <f ca="1">IFERROR(__xludf.DUMMYFUNCTION("""COMPUTED_VALUE"""),2)</f>
        <v>2</v>
      </c>
    </row>
    <row r="74" spans="1:2" ht="13" hidden="1">
      <c r="A74" s="1">
        <f ca="1">IFERROR(__xludf.DUMMYFUNCTION("""COMPUTED_VALUE"""),1)</f>
        <v>1</v>
      </c>
      <c r="B74" s="1">
        <f ca="1">IFERROR(__xludf.DUMMYFUNCTION("""COMPUTED_VALUE"""),2)</f>
        <v>2</v>
      </c>
    </row>
    <row r="75" spans="1:2" ht="13" hidden="1">
      <c r="A75" s="1">
        <f ca="1">IFERROR(__xludf.DUMMYFUNCTION("""COMPUTED_VALUE"""),2)</f>
        <v>2</v>
      </c>
      <c r="B75" s="1">
        <f ca="1">IFERROR(__xludf.DUMMYFUNCTION("""COMPUTED_VALUE"""),5)</f>
        <v>5</v>
      </c>
    </row>
    <row r="76" spans="1:2" ht="13" hidden="1">
      <c r="A76" s="1">
        <f ca="1">IFERROR(__xludf.DUMMYFUNCTION("""COMPUTED_VALUE"""),3)</f>
        <v>3</v>
      </c>
      <c r="B76" s="1">
        <f ca="1">IFERROR(__xludf.DUMMYFUNCTION("""COMPUTED_VALUE"""),4)</f>
        <v>4</v>
      </c>
    </row>
    <row r="77" spans="1:2" ht="13" hidden="1">
      <c r="A77" s="1">
        <f ca="1">IFERROR(__xludf.DUMMYFUNCTION("""COMPUTED_VALUE"""),2)</f>
        <v>2</v>
      </c>
      <c r="B77" s="1">
        <f ca="1">IFERROR(__xludf.DUMMYFUNCTION("""COMPUTED_VALUE"""),2)</f>
        <v>2</v>
      </c>
    </row>
    <row r="78" spans="1:2" ht="13" hidden="1">
      <c r="A78" s="1">
        <f ca="1">IFERROR(__xludf.DUMMYFUNCTION("""COMPUTED_VALUE"""),4)</f>
        <v>4</v>
      </c>
      <c r="B78" s="1">
        <f ca="1">IFERROR(__xludf.DUMMYFUNCTION("""COMPUTED_VALUE"""),5)</f>
        <v>5</v>
      </c>
    </row>
    <row r="79" spans="1:2" ht="13" hidden="1">
      <c r="A79" s="1">
        <f ca="1">IFERROR(__xludf.DUMMYFUNCTION("""COMPUTED_VALUE"""),3)</f>
        <v>3</v>
      </c>
      <c r="B79" s="1">
        <f ca="1">IFERROR(__xludf.DUMMYFUNCTION("""COMPUTED_VALUE"""),5)</f>
        <v>5</v>
      </c>
    </row>
    <row r="80" spans="1:2" ht="13" hidden="1">
      <c r="A80" s="1">
        <f ca="1">IFERROR(__xludf.DUMMYFUNCTION("""COMPUTED_VALUE"""),1)</f>
        <v>1</v>
      </c>
      <c r="B80" s="1">
        <f ca="1">IFERROR(__xludf.DUMMYFUNCTION("""COMPUTED_VALUE"""),4)</f>
        <v>4</v>
      </c>
    </row>
    <row r="81" spans="1:2" ht="13" hidden="1">
      <c r="A81" s="1" t="str">
        <f ca="1">IFERROR(__xludf.DUMMYFUNCTION("""COMPUTED_VALUE"""),"")</f>
        <v/>
      </c>
      <c r="B81" s="1">
        <f ca="1">IFERROR(__xludf.DUMMYFUNCTION("""COMPUTED_VALUE"""),3)</f>
        <v>3</v>
      </c>
    </row>
    <row r="82" spans="1:2" ht="13" hidden="1">
      <c r="A82" s="1">
        <f ca="1">IFERROR(__xludf.DUMMYFUNCTION("""COMPUTED_VALUE"""),4)</f>
        <v>4</v>
      </c>
      <c r="B82" s="1">
        <f ca="1">IFERROR(__xludf.DUMMYFUNCTION("""COMPUTED_VALUE"""),2)</f>
        <v>2</v>
      </c>
    </row>
    <row r="83" spans="1:2" ht="13" hidden="1">
      <c r="A83" s="1">
        <f ca="1">IFERROR(__xludf.DUMMYFUNCTION("""COMPUTED_VALUE"""),2)</f>
        <v>2</v>
      </c>
      <c r="B83" s="1">
        <f ca="1">IFERROR(__xludf.DUMMYFUNCTION("""COMPUTED_VALUE"""),3)</f>
        <v>3</v>
      </c>
    </row>
    <row r="84" spans="1:2" ht="13" hidden="1">
      <c r="A84" s="1">
        <f ca="1">IFERROR(__xludf.DUMMYFUNCTION("""COMPUTED_VALUE"""),3)</f>
        <v>3</v>
      </c>
      <c r="B84" s="1">
        <f ca="1">IFERROR(__xludf.DUMMYFUNCTION("""COMPUTED_VALUE"""),3)</f>
        <v>3</v>
      </c>
    </row>
    <row r="85" spans="1:2" ht="13" hidden="1">
      <c r="A85" s="1">
        <f ca="1">IFERROR(__xludf.DUMMYFUNCTION("""COMPUTED_VALUE"""),4)</f>
        <v>4</v>
      </c>
      <c r="B85" s="1">
        <f ca="1">IFERROR(__xludf.DUMMYFUNCTION("""COMPUTED_VALUE"""),4)</f>
        <v>4</v>
      </c>
    </row>
    <row r="86" spans="1:2" ht="13" hidden="1">
      <c r="A86" s="1">
        <f ca="1">IFERROR(__xludf.DUMMYFUNCTION("""COMPUTED_VALUE"""),2)</f>
        <v>2</v>
      </c>
      <c r="B86" s="1">
        <f ca="1">IFERROR(__xludf.DUMMYFUNCTION("""COMPUTED_VALUE"""),3)</f>
        <v>3</v>
      </c>
    </row>
    <row r="87" spans="1:2" ht="13" hidden="1">
      <c r="A87" s="1">
        <f ca="1">IFERROR(__xludf.DUMMYFUNCTION("""COMPUTED_VALUE"""),2)</f>
        <v>2</v>
      </c>
      <c r="B87" s="1">
        <f ca="1">IFERROR(__xludf.DUMMYFUNCTION("""COMPUTED_VALUE"""),3)</f>
        <v>3</v>
      </c>
    </row>
    <row r="88" spans="1:2" ht="13" hidden="1">
      <c r="A88" s="1">
        <f ca="1">IFERROR(__xludf.DUMMYFUNCTION("""COMPUTED_VALUE"""),2)</f>
        <v>2</v>
      </c>
      <c r="B88" s="1">
        <f ca="1">IFERROR(__xludf.DUMMYFUNCTION("""COMPUTED_VALUE"""),4)</f>
        <v>4</v>
      </c>
    </row>
    <row r="89" spans="1:2" ht="13" hidden="1">
      <c r="A89" s="1">
        <f ca="1">IFERROR(__xludf.DUMMYFUNCTION("""COMPUTED_VALUE"""),3)</f>
        <v>3</v>
      </c>
      <c r="B89" s="1">
        <f ca="1">IFERROR(__xludf.DUMMYFUNCTION("""COMPUTED_VALUE"""),2)</f>
        <v>2</v>
      </c>
    </row>
    <row r="90" spans="1:2" ht="13" hidden="1">
      <c r="A90" s="1">
        <f ca="1">IFERROR(__xludf.DUMMYFUNCTION("""COMPUTED_VALUE"""),1)</f>
        <v>1</v>
      </c>
      <c r="B90" s="1">
        <f ca="1">IFERROR(__xludf.DUMMYFUNCTION("""COMPUTED_VALUE"""),2)</f>
        <v>2</v>
      </c>
    </row>
    <row r="91" spans="1:2" ht="13" hidden="1">
      <c r="A91" s="1">
        <f ca="1">IFERROR(__xludf.DUMMYFUNCTION("""COMPUTED_VALUE"""),2)</f>
        <v>2</v>
      </c>
      <c r="B91" s="1">
        <f ca="1">IFERROR(__xludf.DUMMYFUNCTION("""COMPUTED_VALUE"""),5)</f>
        <v>5</v>
      </c>
    </row>
    <row r="92" spans="1:2" ht="13" hidden="1">
      <c r="A92" s="1">
        <f ca="1">IFERROR(__xludf.DUMMYFUNCTION("""COMPUTED_VALUE"""),4)</f>
        <v>4</v>
      </c>
      <c r="B92" s="1">
        <f ca="1">IFERROR(__xludf.DUMMYFUNCTION("""COMPUTED_VALUE"""),3)</f>
        <v>3</v>
      </c>
    </row>
    <row r="93" spans="1:2" ht="13" hidden="1">
      <c r="A93" s="1">
        <f ca="1">IFERROR(__xludf.DUMMYFUNCTION("""COMPUTED_VALUE"""),3)</f>
        <v>3</v>
      </c>
      <c r="B93" s="1">
        <f ca="1">IFERROR(__xludf.DUMMYFUNCTION("""COMPUTED_VALUE"""),3)</f>
        <v>3</v>
      </c>
    </row>
    <row r="94" spans="1:2" ht="13" hidden="1">
      <c r="A94" s="1">
        <f ca="1">IFERROR(__xludf.DUMMYFUNCTION("""COMPUTED_VALUE"""),1)</f>
        <v>1</v>
      </c>
      <c r="B94" s="1">
        <f ca="1">IFERROR(__xludf.DUMMYFUNCTION("""COMPUTED_VALUE"""),3)</f>
        <v>3</v>
      </c>
    </row>
    <row r="95" spans="1:2" ht="13" hidden="1">
      <c r="A95" s="1">
        <f ca="1">IFERROR(__xludf.DUMMYFUNCTION("""COMPUTED_VALUE"""),3)</f>
        <v>3</v>
      </c>
      <c r="B95" s="1">
        <f ca="1">IFERROR(__xludf.DUMMYFUNCTION("""COMPUTED_VALUE"""),3)</f>
        <v>3</v>
      </c>
    </row>
    <row r="96" spans="1:2" ht="13" hidden="1">
      <c r="A96" s="1">
        <f ca="1">IFERROR(__xludf.DUMMYFUNCTION("""COMPUTED_VALUE"""),1)</f>
        <v>1</v>
      </c>
      <c r="B96" s="1">
        <f ca="1">IFERROR(__xludf.DUMMYFUNCTION("""COMPUTED_VALUE"""),3)</f>
        <v>3</v>
      </c>
    </row>
    <row r="97" spans="1:2" ht="13" hidden="1">
      <c r="A97" s="1">
        <f ca="1">IFERROR(__xludf.DUMMYFUNCTION("""COMPUTED_VALUE"""),2)</f>
        <v>2</v>
      </c>
      <c r="B97" s="1">
        <f ca="1">IFERROR(__xludf.DUMMYFUNCTION("""COMPUTED_VALUE"""),3)</f>
        <v>3</v>
      </c>
    </row>
    <row r="98" spans="1:2" ht="13" hidden="1">
      <c r="A98" s="1">
        <f ca="1">IFERROR(__xludf.DUMMYFUNCTION("""COMPUTED_VALUE"""),2)</f>
        <v>2</v>
      </c>
      <c r="B98" s="1">
        <f ca="1">IFERROR(__xludf.DUMMYFUNCTION("""COMPUTED_VALUE"""),1)</f>
        <v>1</v>
      </c>
    </row>
    <row r="99" spans="1:2" ht="13" hidden="1">
      <c r="A99" s="1">
        <f ca="1">IFERROR(__xludf.DUMMYFUNCTION("""COMPUTED_VALUE"""),4)</f>
        <v>4</v>
      </c>
      <c r="B99" s="1">
        <f ca="1">IFERROR(__xludf.DUMMYFUNCTION("""COMPUTED_VALUE"""),1)</f>
        <v>1</v>
      </c>
    </row>
    <row r="100" spans="1:2" ht="13" hidden="1">
      <c r="A100" s="1">
        <f ca="1">IFERROR(__xludf.DUMMYFUNCTION("""COMPUTED_VALUE"""),1)</f>
        <v>1</v>
      </c>
      <c r="B100" s="1">
        <f ca="1">IFERROR(__xludf.DUMMYFUNCTION("""COMPUTED_VALUE"""),5)</f>
        <v>5</v>
      </c>
    </row>
    <row r="101" spans="1:2" ht="13" hidden="1">
      <c r="A101" s="1">
        <f ca="1">IFERROR(__xludf.DUMMYFUNCTION("""COMPUTED_VALUE"""),3)</f>
        <v>3</v>
      </c>
      <c r="B101" s="1">
        <f ca="1">IFERROR(__xludf.DUMMYFUNCTION("""COMPUTED_VALUE"""),2)</f>
        <v>2</v>
      </c>
    </row>
    <row r="102" spans="1:2" ht="13" hidden="1">
      <c r="A102" s="1">
        <f ca="1">IFERROR(__xludf.DUMMYFUNCTION("""COMPUTED_VALUE"""),2)</f>
        <v>2</v>
      </c>
      <c r="B102" s="1">
        <f ca="1">IFERROR(__xludf.DUMMYFUNCTION("""COMPUTED_VALUE"""),5)</f>
        <v>5</v>
      </c>
    </row>
    <row r="103" spans="1:2" ht="13" hidden="1">
      <c r="A103" s="1">
        <f ca="1">IFERROR(__xludf.DUMMYFUNCTION("""COMPUTED_VALUE"""),4)</f>
        <v>4</v>
      </c>
      <c r="B103" s="1">
        <f ca="1">IFERROR(__xludf.DUMMYFUNCTION("""COMPUTED_VALUE"""),2)</f>
        <v>2</v>
      </c>
    </row>
    <row r="104" spans="1:2" ht="13" hidden="1">
      <c r="A104" s="1" t="str">
        <f ca="1">IFERROR(__xludf.DUMMYFUNCTION("""COMPUTED_VALUE"""),"")</f>
        <v/>
      </c>
      <c r="B104" s="1">
        <f ca="1">IFERROR(__xludf.DUMMYFUNCTION("""COMPUTED_VALUE"""),4)</f>
        <v>4</v>
      </c>
    </row>
    <row r="105" spans="1:2" ht="13" hidden="1">
      <c r="A105" s="1">
        <f ca="1">IFERROR(__xludf.DUMMYFUNCTION("""COMPUTED_VALUE"""),2)</f>
        <v>2</v>
      </c>
      <c r="B105" s="1">
        <f ca="1">IFERROR(__xludf.DUMMYFUNCTION("""COMPUTED_VALUE"""),4)</f>
        <v>4</v>
      </c>
    </row>
    <row r="106" spans="1:2" ht="13" hidden="1">
      <c r="A106" s="1">
        <f ca="1">IFERROR(__xludf.DUMMYFUNCTION("""COMPUTED_VALUE"""),1)</f>
        <v>1</v>
      </c>
      <c r="B106" s="1">
        <f ca="1">IFERROR(__xludf.DUMMYFUNCTION("""COMPUTED_VALUE"""),4)</f>
        <v>4</v>
      </c>
    </row>
    <row r="107" spans="1:2" ht="13" hidden="1">
      <c r="A107" s="1">
        <f ca="1">IFERROR(__xludf.DUMMYFUNCTION("""COMPUTED_VALUE"""),4)</f>
        <v>4</v>
      </c>
      <c r="B107" s="1">
        <f ca="1">IFERROR(__xludf.DUMMYFUNCTION("""COMPUTED_VALUE"""),4)</f>
        <v>4</v>
      </c>
    </row>
    <row r="108" spans="1:2" ht="13" hidden="1">
      <c r="A108" s="1">
        <f ca="1">IFERROR(__xludf.DUMMYFUNCTION("""COMPUTED_VALUE"""),2)</f>
        <v>2</v>
      </c>
      <c r="B108" s="1">
        <f ca="1">IFERROR(__xludf.DUMMYFUNCTION("""COMPUTED_VALUE"""),5)</f>
        <v>5</v>
      </c>
    </row>
    <row r="109" spans="1:2" ht="13" hidden="1">
      <c r="A109" s="1">
        <f ca="1">IFERROR(__xludf.DUMMYFUNCTION("""COMPUTED_VALUE"""),3)</f>
        <v>3</v>
      </c>
      <c r="B109" s="1">
        <f ca="1">IFERROR(__xludf.DUMMYFUNCTION("""COMPUTED_VALUE"""),4)</f>
        <v>4</v>
      </c>
    </row>
    <row r="110" spans="1:2" ht="13" hidden="1">
      <c r="A110" s="1">
        <f ca="1">IFERROR(__xludf.DUMMYFUNCTION("""COMPUTED_VALUE"""),1)</f>
        <v>1</v>
      </c>
      <c r="B110" s="1">
        <f ca="1">IFERROR(__xludf.DUMMYFUNCTION("""COMPUTED_VALUE"""),1)</f>
        <v>1</v>
      </c>
    </row>
    <row r="111" spans="1:2" ht="13" hidden="1">
      <c r="A111" s="1">
        <f ca="1">IFERROR(__xludf.DUMMYFUNCTION("""COMPUTED_VALUE"""),4)</f>
        <v>4</v>
      </c>
      <c r="B111" s="1">
        <f ca="1">IFERROR(__xludf.DUMMYFUNCTION("""COMPUTED_VALUE"""),4)</f>
        <v>4</v>
      </c>
    </row>
    <row r="112" spans="1:2" ht="13" hidden="1">
      <c r="A112" s="1">
        <f ca="1">IFERROR(__xludf.DUMMYFUNCTION("""COMPUTED_VALUE"""),4)</f>
        <v>4</v>
      </c>
      <c r="B112" s="1">
        <f ca="1">IFERROR(__xludf.DUMMYFUNCTION("""COMPUTED_VALUE"""),1)</f>
        <v>1</v>
      </c>
    </row>
    <row r="113" spans="1:2" ht="13" hidden="1">
      <c r="A113" s="1">
        <f ca="1">IFERROR(__xludf.DUMMYFUNCTION("""COMPUTED_VALUE"""),2)</f>
        <v>2</v>
      </c>
      <c r="B113" s="1">
        <f ca="1">IFERROR(__xludf.DUMMYFUNCTION("""COMPUTED_VALUE"""),4)</f>
        <v>4</v>
      </c>
    </row>
    <row r="114" spans="1:2" ht="13" hidden="1">
      <c r="A114" s="1">
        <f ca="1">IFERROR(__xludf.DUMMYFUNCTION("""COMPUTED_VALUE"""),3)</f>
        <v>3</v>
      </c>
      <c r="B114" s="1">
        <f ca="1">IFERROR(__xludf.DUMMYFUNCTION("""COMPUTED_VALUE"""),4)</f>
        <v>4</v>
      </c>
    </row>
    <row r="115" spans="1:2" ht="13" hidden="1">
      <c r="A115" s="1">
        <f ca="1">IFERROR(__xludf.DUMMYFUNCTION("""COMPUTED_VALUE"""),2)</f>
        <v>2</v>
      </c>
      <c r="B115" s="1">
        <f ca="1">IFERROR(__xludf.DUMMYFUNCTION("""COMPUTED_VALUE"""),2)</f>
        <v>2</v>
      </c>
    </row>
    <row r="116" spans="1:2" ht="13" hidden="1">
      <c r="A116" s="1">
        <f ca="1">IFERROR(__xludf.DUMMYFUNCTION("""COMPUTED_VALUE"""),3)</f>
        <v>3</v>
      </c>
      <c r="B116" s="1">
        <f ca="1">IFERROR(__xludf.DUMMYFUNCTION("""COMPUTED_VALUE"""),2)</f>
        <v>2</v>
      </c>
    </row>
    <row r="117" spans="1:2" ht="13" hidden="1">
      <c r="A117" s="1">
        <f ca="1">IFERROR(__xludf.DUMMYFUNCTION("""COMPUTED_VALUE"""),3)</f>
        <v>3</v>
      </c>
      <c r="B117" s="1">
        <f ca="1">IFERROR(__xludf.DUMMYFUNCTION("""COMPUTED_VALUE"""),2)</f>
        <v>2</v>
      </c>
    </row>
    <row r="118" spans="1:2" ht="13" hidden="1">
      <c r="A118" s="1">
        <f ca="1">IFERROR(__xludf.DUMMYFUNCTION("""COMPUTED_VALUE"""),4)</f>
        <v>4</v>
      </c>
      <c r="B118" s="1">
        <f ca="1">IFERROR(__xludf.DUMMYFUNCTION("""COMPUTED_VALUE"""),3)</f>
        <v>3</v>
      </c>
    </row>
    <row r="119" spans="1:2" ht="13" hidden="1">
      <c r="A119" s="1">
        <f ca="1">IFERROR(__xludf.DUMMYFUNCTION("""COMPUTED_VALUE"""),2)</f>
        <v>2</v>
      </c>
      <c r="B119" s="1">
        <f ca="1">IFERROR(__xludf.DUMMYFUNCTION("""COMPUTED_VALUE"""),4)</f>
        <v>4</v>
      </c>
    </row>
    <row r="120" spans="1:2" ht="13" hidden="1">
      <c r="A120" s="1">
        <f ca="1">IFERROR(__xludf.DUMMYFUNCTION("""COMPUTED_VALUE"""),4)</f>
        <v>4</v>
      </c>
      <c r="B120" s="1">
        <f ca="1">IFERROR(__xludf.DUMMYFUNCTION("""COMPUTED_VALUE"""),3)</f>
        <v>3</v>
      </c>
    </row>
    <row r="121" spans="1:2" ht="13" hidden="1">
      <c r="A121" s="1">
        <f ca="1">IFERROR(__xludf.DUMMYFUNCTION("""COMPUTED_VALUE"""),4)</f>
        <v>4</v>
      </c>
      <c r="B121" s="1">
        <f ca="1">IFERROR(__xludf.DUMMYFUNCTION("""COMPUTED_VALUE"""),4)</f>
        <v>4</v>
      </c>
    </row>
    <row r="122" spans="1:2" ht="13" hidden="1">
      <c r="A122" s="1">
        <f ca="1">IFERROR(__xludf.DUMMYFUNCTION("""COMPUTED_VALUE"""),4)</f>
        <v>4</v>
      </c>
      <c r="B122" s="1">
        <f ca="1">IFERROR(__xludf.DUMMYFUNCTION("""COMPUTED_VALUE"""),4)</f>
        <v>4</v>
      </c>
    </row>
    <row r="123" spans="1:2" ht="13" hidden="1">
      <c r="A123" s="1">
        <f ca="1">IFERROR(__xludf.DUMMYFUNCTION("""COMPUTED_VALUE"""),4)</f>
        <v>4</v>
      </c>
      <c r="B123" s="1">
        <f ca="1">IFERROR(__xludf.DUMMYFUNCTION("""COMPUTED_VALUE"""),3)</f>
        <v>3</v>
      </c>
    </row>
    <row r="124" spans="1:2" ht="13" hidden="1">
      <c r="A124" s="1">
        <f ca="1">IFERROR(__xludf.DUMMYFUNCTION("""COMPUTED_VALUE"""),4)</f>
        <v>4</v>
      </c>
      <c r="B124" s="1">
        <f ca="1">IFERROR(__xludf.DUMMYFUNCTION("""COMPUTED_VALUE"""),1)</f>
        <v>1</v>
      </c>
    </row>
    <row r="125" spans="1:2" ht="13" hidden="1">
      <c r="A125" s="1">
        <f ca="1">IFERROR(__xludf.DUMMYFUNCTION("""COMPUTED_VALUE"""),4)</f>
        <v>4</v>
      </c>
      <c r="B125" s="1">
        <f ca="1">IFERROR(__xludf.DUMMYFUNCTION("""COMPUTED_VALUE"""),4)</f>
        <v>4</v>
      </c>
    </row>
    <row r="126" spans="1:2" ht="13" hidden="1">
      <c r="A126" s="1">
        <f ca="1">IFERROR(__xludf.DUMMYFUNCTION("""COMPUTED_VALUE"""),4)</f>
        <v>4</v>
      </c>
      <c r="B126" s="1">
        <f ca="1">IFERROR(__xludf.DUMMYFUNCTION("""COMPUTED_VALUE"""),2)</f>
        <v>2</v>
      </c>
    </row>
    <row r="127" spans="1:2" ht="13" hidden="1">
      <c r="A127" s="1">
        <f ca="1">IFERROR(__xludf.DUMMYFUNCTION("""COMPUTED_VALUE"""),3)</f>
        <v>3</v>
      </c>
      <c r="B127" s="1">
        <f ca="1">IFERROR(__xludf.DUMMYFUNCTION("""COMPUTED_VALUE"""),4)</f>
        <v>4</v>
      </c>
    </row>
    <row r="128" spans="1:2" ht="13" hidden="1">
      <c r="A128" s="1">
        <f ca="1">IFERROR(__xludf.DUMMYFUNCTION("""COMPUTED_VALUE"""),1)</f>
        <v>1</v>
      </c>
      <c r="B128" s="1">
        <f ca="1">IFERROR(__xludf.DUMMYFUNCTION("""COMPUTED_VALUE"""),2)</f>
        <v>2</v>
      </c>
    </row>
    <row r="129" spans="1:2" ht="13" hidden="1">
      <c r="A129" s="1">
        <f ca="1">IFERROR(__xludf.DUMMYFUNCTION("""COMPUTED_VALUE"""),3)</f>
        <v>3</v>
      </c>
      <c r="B129" s="1">
        <f ca="1">IFERROR(__xludf.DUMMYFUNCTION("""COMPUTED_VALUE"""),3)</f>
        <v>3</v>
      </c>
    </row>
    <row r="130" spans="1:2" ht="13" hidden="1">
      <c r="A130" s="1">
        <f ca="1">IFERROR(__xludf.DUMMYFUNCTION("""COMPUTED_VALUE"""),3)</f>
        <v>3</v>
      </c>
      <c r="B130" s="1">
        <f ca="1">IFERROR(__xludf.DUMMYFUNCTION("""COMPUTED_VALUE"""),1)</f>
        <v>1</v>
      </c>
    </row>
    <row r="131" spans="1:2" ht="13" hidden="1">
      <c r="A131" s="1">
        <f ca="1">IFERROR(__xludf.DUMMYFUNCTION("""COMPUTED_VALUE"""),2)</f>
        <v>2</v>
      </c>
      <c r="B131" s="1">
        <f ca="1">IFERROR(__xludf.DUMMYFUNCTION("""COMPUTED_VALUE"""),4)</f>
        <v>4</v>
      </c>
    </row>
    <row r="132" spans="1:2" ht="13" hidden="1">
      <c r="A132" s="1">
        <f ca="1">IFERROR(__xludf.DUMMYFUNCTION("""COMPUTED_VALUE"""),1)</f>
        <v>1</v>
      </c>
      <c r="B132" s="1">
        <f ca="1">IFERROR(__xludf.DUMMYFUNCTION("""COMPUTED_VALUE"""),4)</f>
        <v>4</v>
      </c>
    </row>
    <row r="133" spans="1:2" ht="13" hidden="1">
      <c r="A133" s="1">
        <f ca="1">IFERROR(__xludf.DUMMYFUNCTION("""COMPUTED_VALUE"""),2)</f>
        <v>2</v>
      </c>
      <c r="B133" s="1">
        <f ca="1">IFERROR(__xludf.DUMMYFUNCTION("""COMPUTED_VALUE"""),5)</f>
        <v>5</v>
      </c>
    </row>
    <row r="134" spans="1:2" ht="13" hidden="1">
      <c r="A134" s="1">
        <f ca="1">IFERROR(__xludf.DUMMYFUNCTION("""COMPUTED_VALUE"""),3)</f>
        <v>3</v>
      </c>
      <c r="B134" s="1">
        <f ca="1">IFERROR(__xludf.DUMMYFUNCTION("""COMPUTED_VALUE"""),2)</f>
        <v>2</v>
      </c>
    </row>
    <row r="135" spans="1:2" ht="13" hidden="1">
      <c r="A135" s="1">
        <f ca="1">IFERROR(__xludf.DUMMYFUNCTION("""COMPUTED_VALUE"""),4)</f>
        <v>4</v>
      </c>
      <c r="B135" s="1">
        <f ca="1">IFERROR(__xludf.DUMMYFUNCTION("""COMPUTED_VALUE"""),4)</f>
        <v>4</v>
      </c>
    </row>
    <row r="136" spans="1:2" ht="13" hidden="1">
      <c r="A136" s="1">
        <f ca="1">IFERROR(__xludf.DUMMYFUNCTION("""COMPUTED_VALUE"""),3)</f>
        <v>3</v>
      </c>
      <c r="B136" s="1">
        <f ca="1">IFERROR(__xludf.DUMMYFUNCTION("""COMPUTED_VALUE"""),3)</f>
        <v>3</v>
      </c>
    </row>
    <row r="137" spans="1:2" ht="13" hidden="1">
      <c r="A137" s="1">
        <f ca="1">IFERROR(__xludf.DUMMYFUNCTION("""COMPUTED_VALUE"""),2)</f>
        <v>2</v>
      </c>
      <c r="B137" s="1">
        <f ca="1">IFERROR(__xludf.DUMMYFUNCTION("""COMPUTED_VALUE"""),3)</f>
        <v>3</v>
      </c>
    </row>
    <row r="138" spans="1:2" ht="13" hidden="1">
      <c r="A138" s="1">
        <f ca="1">IFERROR(__xludf.DUMMYFUNCTION("""COMPUTED_VALUE"""),2)</f>
        <v>2</v>
      </c>
      <c r="B138" s="1">
        <f ca="1">IFERROR(__xludf.DUMMYFUNCTION("""COMPUTED_VALUE"""),3)</f>
        <v>3</v>
      </c>
    </row>
    <row r="139" spans="1:2" ht="13" hidden="1">
      <c r="A139" s="1">
        <f ca="1">IFERROR(__xludf.DUMMYFUNCTION("""COMPUTED_VALUE"""),1)</f>
        <v>1</v>
      </c>
      <c r="B139" s="1">
        <f ca="1">IFERROR(__xludf.DUMMYFUNCTION("""COMPUTED_VALUE"""),3)</f>
        <v>3</v>
      </c>
    </row>
    <row r="140" spans="1:2" ht="13" hidden="1">
      <c r="A140" s="1">
        <f ca="1">IFERROR(__xludf.DUMMYFUNCTION("""COMPUTED_VALUE"""),4)</f>
        <v>4</v>
      </c>
      <c r="B140" s="1">
        <f ca="1">IFERROR(__xludf.DUMMYFUNCTION("""COMPUTED_VALUE"""),4)</f>
        <v>4</v>
      </c>
    </row>
    <row r="141" spans="1:2" ht="13" hidden="1">
      <c r="A141" s="1">
        <f ca="1">IFERROR(__xludf.DUMMYFUNCTION("""COMPUTED_VALUE"""),1)</f>
        <v>1</v>
      </c>
      <c r="B141" s="1">
        <f ca="1">IFERROR(__xludf.DUMMYFUNCTION("""COMPUTED_VALUE"""),3)</f>
        <v>3</v>
      </c>
    </row>
    <row r="142" spans="1:2" ht="13" hidden="1">
      <c r="A142" s="1">
        <f ca="1">IFERROR(__xludf.DUMMYFUNCTION("""COMPUTED_VALUE"""),1)</f>
        <v>1</v>
      </c>
      <c r="B142" s="1">
        <f ca="1">IFERROR(__xludf.DUMMYFUNCTION("""COMPUTED_VALUE"""),4)</f>
        <v>4</v>
      </c>
    </row>
    <row r="143" spans="1:2" ht="13" hidden="1">
      <c r="A143" s="1">
        <f ca="1">IFERROR(__xludf.DUMMYFUNCTION("""COMPUTED_VALUE"""),3)</f>
        <v>3</v>
      </c>
      <c r="B143" s="1">
        <f ca="1">IFERROR(__xludf.DUMMYFUNCTION("""COMPUTED_VALUE"""),2)</f>
        <v>2</v>
      </c>
    </row>
    <row r="144" spans="1:2" ht="13" hidden="1">
      <c r="A144" s="1">
        <f ca="1">IFERROR(__xludf.DUMMYFUNCTION("""COMPUTED_VALUE"""),1)</f>
        <v>1</v>
      </c>
      <c r="B144" s="1">
        <f ca="1">IFERROR(__xludf.DUMMYFUNCTION("""COMPUTED_VALUE"""),5)</f>
        <v>5</v>
      </c>
    </row>
    <row r="145" spans="1:2" ht="13" hidden="1">
      <c r="A145" s="1">
        <f ca="1">IFERROR(__xludf.DUMMYFUNCTION("""COMPUTED_VALUE"""),2)</f>
        <v>2</v>
      </c>
      <c r="B145" s="1">
        <f ca="1">IFERROR(__xludf.DUMMYFUNCTION("""COMPUTED_VALUE"""),4)</f>
        <v>4</v>
      </c>
    </row>
    <row r="146" spans="1:2" ht="13" hidden="1">
      <c r="A146" s="1">
        <f ca="1">IFERROR(__xludf.DUMMYFUNCTION("""COMPUTED_VALUE"""),3)</f>
        <v>3</v>
      </c>
      <c r="B146" s="1">
        <f ca="1">IFERROR(__xludf.DUMMYFUNCTION("""COMPUTED_VALUE"""),4)</f>
        <v>4</v>
      </c>
    </row>
    <row r="147" spans="1:2" ht="13" hidden="1">
      <c r="A147" s="1">
        <f ca="1">IFERROR(__xludf.DUMMYFUNCTION("""COMPUTED_VALUE"""),2)</f>
        <v>2</v>
      </c>
      <c r="B147" s="1">
        <f ca="1">IFERROR(__xludf.DUMMYFUNCTION("""COMPUTED_VALUE"""),1)</f>
        <v>1</v>
      </c>
    </row>
    <row r="148" spans="1:2" ht="13" hidden="1">
      <c r="A148" s="1">
        <f ca="1">IFERROR(__xludf.DUMMYFUNCTION("""COMPUTED_VALUE"""),2)</f>
        <v>2</v>
      </c>
      <c r="B148" s="1">
        <f ca="1">IFERROR(__xludf.DUMMYFUNCTION("""COMPUTED_VALUE"""),4)</f>
        <v>4</v>
      </c>
    </row>
    <row r="149" spans="1:2" ht="13" hidden="1">
      <c r="A149" s="1">
        <f ca="1">IFERROR(__xludf.DUMMYFUNCTION("""COMPUTED_VALUE"""),3)</f>
        <v>3</v>
      </c>
      <c r="B149" s="1">
        <f ca="1">IFERROR(__xludf.DUMMYFUNCTION("""COMPUTED_VALUE"""),2)</f>
        <v>2</v>
      </c>
    </row>
    <row r="150" spans="1:2" ht="13" hidden="1">
      <c r="A150" s="1">
        <f ca="1">IFERROR(__xludf.DUMMYFUNCTION("""COMPUTED_VALUE"""),3)</f>
        <v>3</v>
      </c>
      <c r="B150" s="1">
        <f ca="1">IFERROR(__xludf.DUMMYFUNCTION("""COMPUTED_VALUE"""),4)</f>
        <v>4</v>
      </c>
    </row>
    <row r="151" spans="1:2" ht="13" hidden="1">
      <c r="A151" s="1">
        <f ca="1">IFERROR(__xludf.DUMMYFUNCTION("""COMPUTED_VALUE"""),2)</f>
        <v>2</v>
      </c>
      <c r="B151" s="1">
        <f ca="1">IFERROR(__xludf.DUMMYFUNCTION("""COMPUTED_VALUE"""),5)</f>
        <v>5</v>
      </c>
    </row>
    <row r="152" spans="1:2" ht="13" hidden="1">
      <c r="A152" s="1">
        <f ca="1">IFERROR(__xludf.DUMMYFUNCTION("""COMPUTED_VALUE"""),2)</f>
        <v>2</v>
      </c>
      <c r="B152" s="1">
        <f ca="1">IFERROR(__xludf.DUMMYFUNCTION("""COMPUTED_VALUE"""),4)</f>
        <v>4</v>
      </c>
    </row>
    <row r="153" spans="1:2" ht="13" hidden="1">
      <c r="A153" s="1" t="str">
        <f ca="1">IFERROR(__xludf.DUMMYFUNCTION("""COMPUTED_VALUE"""),"")</f>
        <v/>
      </c>
      <c r="B153" s="1">
        <f ca="1">IFERROR(__xludf.DUMMYFUNCTION("""COMPUTED_VALUE"""),4)</f>
        <v>4</v>
      </c>
    </row>
    <row r="154" spans="1:2" ht="13" hidden="1">
      <c r="A154" s="1">
        <f ca="1">IFERROR(__xludf.DUMMYFUNCTION("""COMPUTED_VALUE"""),4)</f>
        <v>4</v>
      </c>
      <c r="B154" s="1">
        <f ca="1">IFERROR(__xludf.DUMMYFUNCTION("""COMPUTED_VALUE"""),4)</f>
        <v>4</v>
      </c>
    </row>
    <row r="155" spans="1:2" ht="13" hidden="1">
      <c r="A155" s="1">
        <f ca="1">IFERROR(__xludf.DUMMYFUNCTION("""COMPUTED_VALUE"""),4)</f>
        <v>4</v>
      </c>
      <c r="B155" s="1">
        <f ca="1">IFERROR(__xludf.DUMMYFUNCTION("""COMPUTED_VALUE"""),4)</f>
        <v>4</v>
      </c>
    </row>
    <row r="156" spans="1:2" ht="13" hidden="1">
      <c r="A156" s="1">
        <f ca="1">IFERROR(__xludf.DUMMYFUNCTION("""COMPUTED_VALUE"""),1)</f>
        <v>1</v>
      </c>
      <c r="B156" s="1">
        <f ca="1">IFERROR(__xludf.DUMMYFUNCTION("""COMPUTED_VALUE"""),3)</f>
        <v>3</v>
      </c>
    </row>
    <row r="157" spans="1:2" ht="13" hidden="1">
      <c r="A157" s="1">
        <f ca="1">IFERROR(__xludf.DUMMYFUNCTION("""COMPUTED_VALUE"""),2)</f>
        <v>2</v>
      </c>
      <c r="B157" s="1">
        <f ca="1">IFERROR(__xludf.DUMMYFUNCTION("""COMPUTED_VALUE"""),3)</f>
        <v>3</v>
      </c>
    </row>
    <row r="158" spans="1:2" ht="13" hidden="1">
      <c r="A158" s="1">
        <f ca="1">IFERROR(__xludf.DUMMYFUNCTION("""COMPUTED_VALUE"""),1)</f>
        <v>1</v>
      </c>
      <c r="B158" s="1">
        <f ca="1">IFERROR(__xludf.DUMMYFUNCTION("""COMPUTED_VALUE"""),3)</f>
        <v>3</v>
      </c>
    </row>
    <row r="159" spans="1:2" ht="13" hidden="1">
      <c r="A159" s="1">
        <f ca="1">IFERROR(__xludf.DUMMYFUNCTION("""COMPUTED_VALUE"""),2)</f>
        <v>2</v>
      </c>
      <c r="B159" s="1">
        <f ca="1">IFERROR(__xludf.DUMMYFUNCTION("""COMPUTED_VALUE"""),4)</f>
        <v>4</v>
      </c>
    </row>
    <row r="160" spans="1:2" ht="13" hidden="1">
      <c r="A160" s="1">
        <f ca="1">IFERROR(__xludf.DUMMYFUNCTION("""COMPUTED_VALUE"""),1)</f>
        <v>1</v>
      </c>
      <c r="B160" s="1">
        <f ca="1">IFERROR(__xludf.DUMMYFUNCTION("""COMPUTED_VALUE"""),4)</f>
        <v>4</v>
      </c>
    </row>
    <row r="161" spans="1:2" ht="13" hidden="1">
      <c r="A161" s="1">
        <f ca="1">IFERROR(__xludf.DUMMYFUNCTION("""COMPUTED_VALUE"""),1)</f>
        <v>1</v>
      </c>
      <c r="B161" s="1">
        <f ca="1">IFERROR(__xludf.DUMMYFUNCTION("""COMPUTED_VALUE"""),1)</f>
        <v>1</v>
      </c>
    </row>
    <row r="162" spans="1:2" ht="13" hidden="1">
      <c r="A162" s="1">
        <f ca="1">IFERROR(__xludf.DUMMYFUNCTION("""COMPUTED_VALUE"""),3)</f>
        <v>3</v>
      </c>
      <c r="B162" s="1">
        <f ca="1">IFERROR(__xludf.DUMMYFUNCTION("""COMPUTED_VALUE"""),4)</f>
        <v>4</v>
      </c>
    </row>
    <row r="163" spans="1:2" ht="13" hidden="1">
      <c r="A163" s="1">
        <f ca="1">IFERROR(__xludf.DUMMYFUNCTION("""COMPUTED_VALUE"""),3)</f>
        <v>3</v>
      </c>
      <c r="B163" s="1">
        <f ca="1">IFERROR(__xludf.DUMMYFUNCTION("""COMPUTED_VALUE"""),3)</f>
        <v>3</v>
      </c>
    </row>
    <row r="164" spans="1:2" ht="13" hidden="1">
      <c r="A164" s="1">
        <f ca="1">IFERROR(__xludf.DUMMYFUNCTION("""COMPUTED_VALUE"""),3)</f>
        <v>3</v>
      </c>
      <c r="B164" s="1">
        <f ca="1">IFERROR(__xludf.DUMMYFUNCTION("""COMPUTED_VALUE"""),4)</f>
        <v>4</v>
      </c>
    </row>
    <row r="165" spans="1:2" ht="13" hidden="1">
      <c r="A165" s="1">
        <f ca="1">IFERROR(__xludf.DUMMYFUNCTION("""COMPUTED_VALUE"""),1)</f>
        <v>1</v>
      </c>
      <c r="B165" s="1">
        <f ca="1">IFERROR(__xludf.DUMMYFUNCTION("""COMPUTED_VALUE"""),3)</f>
        <v>3</v>
      </c>
    </row>
    <row r="166" spans="1:2" ht="13" hidden="1">
      <c r="A166" s="1">
        <f ca="1">IFERROR(__xludf.DUMMYFUNCTION("""COMPUTED_VALUE"""),4)</f>
        <v>4</v>
      </c>
      <c r="B166" s="1">
        <f ca="1">IFERROR(__xludf.DUMMYFUNCTION("""COMPUTED_VALUE"""),5)</f>
        <v>5</v>
      </c>
    </row>
    <row r="167" spans="1:2" ht="13" hidden="1">
      <c r="A167" s="1">
        <f ca="1">IFERROR(__xludf.DUMMYFUNCTION("""COMPUTED_VALUE"""),2)</f>
        <v>2</v>
      </c>
      <c r="B167" s="1">
        <f ca="1">IFERROR(__xludf.DUMMYFUNCTION("""COMPUTED_VALUE"""),4)</f>
        <v>4</v>
      </c>
    </row>
    <row r="168" spans="1:2" ht="13" hidden="1">
      <c r="A168" s="1">
        <f ca="1">IFERROR(__xludf.DUMMYFUNCTION("""COMPUTED_VALUE"""),3)</f>
        <v>3</v>
      </c>
      <c r="B168" s="1">
        <f ca="1">IFERROR(__xludf.DUMMYFUNCTION("""COMPUTED_VALUE"""),5)</f>
        <v>5</v>
      </c>
    </row>
    <row r="169" spans="1:2" ht="13" hidden="1">
      <c r="A169" s="1">
        <f ca="1">IFERROR(__xludf.DUMMYFUNCTION("""COMPUTED_VALUE"""),2)</f>
        <v>2</v>
      </c>
      <c r="B169" s="1">
        <f ca="1">IFERROR(__xludf.DUMMYFUNCTION("""COMPUTED_VALUE"""),3)</f>
        <v>3</v>
      </c>
    </row>
    <row r="170" spans="1:2" ht="13" hidden="1">
      <c r="A170" s="1" t="str">
        <f ca="1">IFERROR(__xludf.DUMMYFUNCTION("""COMPUTED_VALUE"""),"")</f>
        <v/>
      </c>
      <c r="B170" s="1">
        <f ca="1">IFERROR(__xludf.DUMMYFUNCTION("""COMPUTED_VALUE"""),5)</f>
        <v>5</v>
      </c>
    </row>
    <row r="171" spans="1:2" ht="13" hidden="1">
      <c r="A171" s="1">
        <f ca="1">IFERROR(__xludf.DUMMYFUNCTION("""COMPUTED_VALUE"""),4)</f>
        <v>4</v>
      </c>
      <c r="B171" s="1">
        <f ca="1">IFERROR(__xludf.DUMMYFUNCTION("""COMPUTED_VALUE"""),4)</f>
        <v>4</v>
      </c>
    </row>
    <row r="172" spans="1:2" ht="13" hidden="1">
      <c r="A172" s="1">
        <f ca="1">IFERROR(__xludf.DUMMYFUNCTION("""COMPUTED_VALUE"""),2)</f>
        <v>2</v>
      </c>
      <c r="B172" s="1">
        <f ca="1">IFERROR(__xludf.DUMMYFUNCTION("""COMPUTED_VALUE"""),5)</f>
        <v>5</v>
      </c>
    </row>
    <row r="173" spans="1:2" ht="13" hidden="1">
      <c r="A173" s="1">
        <f ca="1">IFERROR(__xludf.DUMMYFUNCTION("""COMPUTED_VALUE"""),2)</f>
        <v>2</v>
      </c>
      <c r="B173" s="1">
        <f ca="1">IFERROR(__xludf.DUMMYFUNCTION("""COMPUTED_VALUE"""),3)</f>
        <v>3</v>
      </c>
    </row>
    <row r="174" spans="1:2" ht="13" hidden="1">
      <c r="A174" s="1">
        <f ca="1">IFERROR(__xludf.DUMMYFUNCTION("""COMPUTED_VALUE"""),1)</f>
        <v>1</v>
      </c>
      <c r="B174" s="1">
        <f ca="1">IFERROR(__xludf.DUMMYFUNCTION("""COMPUTED_VALUE"""),3)</f>
        <v>3</v>
      </c>
    </row>
    <row r="175" spans="1:2" ht="13" hidden="1">
      <c r="A175" s="1">
        <f ca="1">IFERROR(__xludf.DUMMYFUNCTION("""COMPUTED_VALUE"""),4)</f>
        <v>4</v>
      </c>
      <c r="B175" s="1">
        <f ca="1">IFERROR(__xludf.DUMMYFUNCTION("""COMPUTED_VALUE"""),4)</f>
        <v>4</v>
      </c>
    </row>
    <row r="176" spans="1:2" ht="13" hidden="1">
      <c r="A176" s="1">
        <f ca="1">IFERROR(__xludf.DUMMYFUNCTION("""COMPUTED_VALUE"""),2)</f>
        <v>2</v>
      </c>
      <c r="B176" s="1">
        <f ca="1">IFERROR(__xludf.DUMMYFUNCTION("""COMPUTED_VALUE"""),4)</f>
        <v>4</v>
      </c>
    </row>
    <row r="177" spans="1:2" ht="13" hidden="1">
      <c r="A177" s="1" t="str">
        <f ca="1">IFERROR(__xludf.DUMMYFUNCTION("""COMPUTED_VALUE"""),"")</f>
        <v/>
      </c>
      <c r="B177" s="1">
        <f ca="1">IFERROR(__xludf.DUMMYFUNCTION("""COMPUTED_VALUE"""),4)</f>
        <v>4</v>
      </c>
    </row>
    <row r="178" spans="1:2" ht="13" hidden="1">
      <c r="A178" s="1">
        <f ca="1">IFERROR(__xludf.DUMMYFUNCTION("""COMPUTED_VALUE"""),3)</f>
        <v>3</v>
      </c>
      <c r="B178" s="1">
        <f ca="1">IFERROR(__xludf.DUMMYFUNCTION("""COMPUTED_VALUE"""),3)</f>
        <v>3</v>
      </c>
    </row>
    <row r="179" spans="1:2" ht="13" hidden="1">
      <c r="A179" s="1">
        <f ca="1">IFERROR(__xludf.DUMMYFUNCTION("""COMPUTED_VALUE"""),1)</f>
        <v>1</v>
      </c>
      <c r="B179" s="1">
        <f ca="1">IFERROR(__xludf.DUMMYFUNCTION("""COMPUTED_VALUE"""),4)</f>
        <v>4</v>
      </c>
    </row>
    <row r="180" spans="1:2" ht="13" hidden="1">
      <c r="A180" s="1">
        <f ca="1">IFERROR(__xludf.DUMMYFUNCTION("""COMPUTED_VALUE"""),4)</f>
        <v>4</v>
      </c>
      <c r="B180" s="1">
        <f ca="1">IFERROR(__xludf.DUMMYFUNCTION("""COMPUTED_VALUE"""),4)</f>
        <v>4</v>
      </c>
    </row>
    <row r="181" spans="1:2" ht="13" hidden="1">
      <c r="A181" s="1">
        <f ca="1">IFERROR(__xludf.DUMMYFUNCTION("""COMPUTED_VALUE"""),2)</f>
        <v>2</v>
      </c>
      <c r="B181" s="1">
        <f ca="1">IFERROR(__xludf.DUMMYFUNCTION("""COMPUTED_VALUE"""),2)</f>
        <v>2</v>
      </c>
    </row>
    <row r="182" spans="1:2" ht="13" hidden="1">
      <c r="A182" s="1">
        <f ca="1">IFERROR(__xludf.DUMMYFUNCTION("""COMPUTED_VALUE"""),3)</f>
        <v>3</v>
      </c>
      <c r="B182" s="1">
        <f ca="1">IFERROR(__xludf.DUMMYFUNCTION("""COMPUTED_VALUE"""),5)</f>
        <v>5</v>
      </c>
    </row>
    <row r="183" spans="1:2" ht="13" hidden="1">
      <c r="A183" s="1" t="str">
        <f ca="1">IFERROR(__xludf.DUMMYFUNCTION("""COMPUTED_VALUE"""),"")</f>
        <v/>
      </c>
      <c r="B183" s="1">
        <f ca="1">IFERROR(__xludf.DUMMYFUNCTION("""COMPUTED_VALUE"""),3)</f>
        <v>3</v>
      </c>
    </row>
    <row r="184" spans="1:2" ht="13" hidden="1">
      <c r="A184" s="1">
        <f ca="1">IFERROR(__xludf.DUMMYFUNCTION("""COMPUTED_VALUE"""),2)</f>
        <v>2</v>
      </c>
      <c r="B184" s="1">
        <f ca="1">IFERROR(__xludf.DUMMYFUNCTION("""COMPUTED_VALUE"""),1)</f>
        <v>1</v>
      </c>
    </row>
    <row r="185" spans="1:2" ht="13" hidden="1">
      <c r="A185" s="1">
        <f ca="1">IFERROR(__xludf.DUMMYFUNCTION("""COMPUTED_VALUE"""),3)</f>
        <v>3</v>
      </c>
      <c r="B185" s="1">
        <f ca="1">IFERROR(__xludf.DUMMYFUNCTION("""COMPUTED_VALUE"""),4)</f>
        <v>4</v>
      </c>
    </row>
    <row r="186" spans="1:2" ht="13" hidden="1">
      <c r="A186" s="1">
        <f ca="1">IFERROR(__xludf.DUMMYFUNCTION("""COMPUTED_VALUE"""),2)</f>
        <v>2</v>
      </c>
      <c r="B186" s="1">
        <f ca="1">IFERROR(__xludf.DUMMYFUNCTION("""COMPUTED_VALUE"""),4)</f>
        <v>4</v>
      </c>
    </row>
    <row r="187" spans="1:2" ht="13" hidden="1">
      <c r="A187" s="1">
        <f ca="1">IFERROR(__xludf.DUMMYFUNCTION("""COMPUTED_VALUE"""),4)</f>
        <v>4</v>
      </c>
      <c r="B187" s="1">
        <f ca="1">IFERROR(__xludf.DUMMYFUNCTION("""COMPUTED_VALUE"""),5)</f>
        <v>5</v>
      </c>
    </row>
    <row r="188" spans="1:2" ht="13" hidden="1">
      <c r="A188" s="1">
        <f ca="1">IFERROR(__xludf.DUMMYFUNCTION("""COMPUTED_VALUE"""),2)</f>
        <v>2</v>
      </c>
      <c r="B188" s="1">
        <f ca="1">IFERROR(__xludf.DUMMYFUNCTION("""COMPUTED_VALUE"""),4)</f>
        <v>4</v>
      </c>
    </row>
    <row r="189" spans="1:2" ht="13" hidden="1">
      <c r="A189" s="1">
        <f ca="1">IFERROR(__xludf.DUMMYFUNCTION("""COMPUTED_VALUE"""),2)</f>
        <v>2</v>
      </c>
      <c r="B189" s="1">
        <f ca="1">IFERROR(__xludf.DUMMYFUNCTION("""COMPUTED_VALUE"""),3)</f>
        <v>3</v>
      </c>
    </row>
    <row r="190" spans="1:2" ht="13" hidden="1">
      <c r="A190" s="1" t="str">
        <f ca="1">IFERROR(__xludf.DUMMYFUNCTION("""COMPUTED_VALUE"""),"")</f>
        <v/>
      </c>
      <c r="B190" s="1">
        <f ca="1">IFERROR(__xludf.DUMMYFUNCTION("""COMPUTED_VALUE"""),3)</f>
        <v>3</v>
      </c>
    </row>
    <row r="191" spans="1:2" ht="13" hidden="1">
      <c r="A191" s="1">
        <f ca="1">IFERROR(__xludf.DUMMYFUNCTION("""COMPUTED_VALUE"""),4)</f>
        <v>4</v>
      </c>
      <c r="B191" s="1">
        <f ca="1">IFERROR(__xludf.DUMMYFUNCTION("""COMPUTED_VALUE"""),4)</f>
        <v>4</v>
      </c>
    </row>
    <row r="192" spans="1:2" ht="13" hidden="1">
      <c r="A192" s="1">
        <f ca="1">IFERROR(__xludf.DUMMYFUNCTION("""COMPUTED_VALUE"""),3)</f>
        <v>3</v>
      </c>
      <c r="B192" s="1">
        <f ca="1">IFERROR(__xludf.DUMMYFUNCTION("""COMPUTED_VALUE"""),3)</f>
        <v>3</v>
      </c>
    </row>
    <row r="193" spans="1:2" ht="13" hidden="1">
      <c r="A193" s="1">
        <f ca="1">IFERROR(__xludf.DUMMYFUNCTION("""COMPUTED_VALUE"""),2)</f>
        <v>2</v>
      </c>
      <c r="B193" s="1">
        <f ca="1">IFERROR(__xludf.DUMMYFUNCTION("""COMPUTED_VALUE"""),2)</f>
        <v>2</v>
      </c>
    </row>
    <row r="194" spans="1:2" ht="13" hidden="1">
      <c r="A194" s="1">
        <f ca="1">IFERROR(__xludf.DUMMYFUNCTION("""COMPUTED_VALUE"""),2)</f>
        <v>2</v>
      </c>
      <c r="B194" s="1">
        <f ca="1">IFERROR(__xludf.DUMMYFUNCTION("""COMPUTED_VALUE"""),3)</f>
        <v>3</v>
      </c>
    </row>
    <row r="195" spans="1:2" ht="13" hidden="1">
      <c r="A195" s="1">
        <f ca="1">IFERROR(__xludf.DUMMYFUNCTION("""COMPUTED_VALUE"""),2)</f>
        <v>2</v>
      </c>
      <c r="B195" s="1">
        <f ca="1">IFERROR(__xludf.DUMMYFUNCTION("""COMPUTED_VALUE"""),4)</f>
        <v>4</v>
      </c>
    </row>
    <row r="196" spans="1:2" ht="13" hidden="1">
      <c r="A196" s="1">
        <f ca="1">IFERROR(__xludf.DUMMYFUNCTION("""COMPUTED_VALUE"""),3)</f>
        <v>3</v>
      </c>
      <c r="B196" s="1">
        <f ca="1">IFERROR(__xludf.DUMMYFUNCTION("""COMPUTED_VALUE"""),5)</f>
        <v>5</v>
      </c>
    </row>
    <row r="197" spans="1:2" ht="13" hidden="1">
      <c r="A197" s="1">
        <f ca="1">IFERROR(__xludf.DUMMYFUNCTION("""COMPUTED_VALUE"""),2)</f>
        <v>2</v>
      </c>
      <c r="B197" s="1">
        <f ca="1">IFERROR(__xludf.DUMMYFUNCTION("""COMPUTED_VALUE"""),3)</f>
        <v>3</v>
      </c>
    </row>
    <row r="198" spans="1:2" ht="13" hidden="1">
      <c r="A198" s="1">
        <f ca="1">IFERROR(__xludf.DUMMYFUNCTION("""COMPUTED_VALUE"""),2)</f>
        <v>2</v>
      </c>
      <c r="B198" s="1">
        <f ca="1">IFERROR(__xludf.DUMMYFUNCTION("""COMPUTED_VALUE"""),3)</f>
        <v>3</v>
      </c>
    </row>
    <row r="199" spans="1:2" ht="13" hidden="1">
      <c r="A199" s="1">
        <f ca="1">IFERROR(__xludf.DUMMYFUNCTION("""COMPUTED_VALUE"""),3)</f>
        <v>3</v>
      </c>
      <c r="B199" s="1">
        <f ca="1">IFERROR(__xludf.DUMMYFUNCTION("""COMPUTED_VALUE"""),3)</f>
        <v>3</v>
      </c>
    </row>
    <row r="200" spans="1:2" ht="13" hidden="1">
      <c r="A200" s="1" t="str">
        <f ca="1">IFERROR(__xludf.DUMMYFUNCTION("""COMPUTED_VALUE"""),"")</f>
        <v/>
      </c>
      <c r="B200" s="1">
        <f ca="1">IFERROR(__xludf.DUMMYFUNCTION("""COMPUTED_VALUE"""),4)</f>
        <v>4</v>
      </c>
    </row>
    <row r="201" spans="1:2" ht="13" hidden="1">
      <c r="A201" s="1">
        <f ca="1">IFERROR(__xludf.DUMMYFUNCTION("""COMPUTED_VALUE"""),1)</f>
        <v>1</v>
      </c>
      <c r="B201" s="1">
        <f ca="1">IFERROR(__xludf.DUMMYFUNCTION("""COMPUTED_VALUE"""),4)</f>
        <v>4</v>
      </c>
    </row>
    <row r="202" spans="1:2" ht="13" hidden="1">
      <c r="A202" s="1">
        <f ca="1">IFERROR(__xludf.DUMMYFUNCTION("""COMPUTED_VALUE"""),2)</f>
        <v>2</v>
      </c>
      <c r="B202" s="1">
        <f ca="1">IFERROR(__xludf.DUMMYFUNCTION("""COMPUTED_VALUE"""),5)</f>
        <v>5</v>
      </c>
    </row>
    <row r="203" spans="1:2" ht="13" hidden="1">
      <c r="A203" s="1">
        <f ca="1">IFERROR(__xludf.DUMMYFUNCTION("""COMPUTED_VALUE"""),3)</f>
        <v>3</v>
      </c>
      <c r="B203" s="1">
        <f ca="1">IFERROR(__xludf.DUMMYFUNCTION("""COMPUTED_VALUE"""),1)</f>
        <v>1</v>
      </c>
    </row>
    <row r="204" spans="1:2" ht="13" hidden="1">
      <c r="A204" s="1">
        <f ca="1">IFERROR(__xludf.DUMMYFUNCTION("""COMPUTED_VALUE"""),2)</f>
        <v>2</v>
      </c>
      <c r="B204" s="1">
        <f ca="1">IFERROR(__xludf.DUMMYFUNCTION("""COMPUTED_VALUE"""),3)</f>
        <v>3</v>
      </c>
    </row>
    <row r="205" spans="1:2" ht="13" hidden="1">
      <c r="A205" s="1">
        <f ca="1">IFERROR(__xludf.DUMMYFUNCTION("""COMPUTED_VALUE"""),1)</f>
        <v>1</v>
      </c>
      <c r="B205" s="1">
        <f ca="1">IFERROR(__xludf.DUMMYFUNCTION("""COMPUTED_VALUE"""),3)</f>
        <v>3</v>
      </c>
    </row>
    <row r="206" spans="1:2" ht="13" hidden="1">
      <c r="A206" s="1" t="str">
        <f ca="1">IFERROR(__xludf.DUMMYFUNCTION("""COMPUTED_VALUE"""),"")</f>
        <v/>
      </c>
      <c r="B206" s="1">
        <f ca="1">IFERROR(__xludf.DUMMYFUNCTION("""COMPUTED_VALUE"""),4)</f>
        <v>4</v>
      </c>
    </row>
    <row r="207" spans="1:2" ht="13" hidden="1">
      <c r="A207" s="1">
        <f ca="1">IFERROR(__xludf.DUMMYFUNCTION("""COMPUTED_VALUE"""),4)</f>
        <v>4</v>
      </c>
      <c r="B207" s="1">
        <f ca="1">IFERROR(__xludf.DUMMYFUNCTION("""COMPUTED_VALUE"""),3)</f>
        <v>3</v>
      </c>
    </row>
    <row r="208" spans="1:2" ht="13" hidden="1">
      <c r="A208" s="1">
        <f ca="1">IFERROR(__xludf.DUMMYFUNCTION("""COMPUTED_VALUE"""),3)</f>
        <v>3</v>
      </c>
      <c r="B208" s="1">
        <f ca="1">IFERROR(__xludf.DUMMYFUNCTION("""COMPUTED_VALUE"""),4)</f>
        <v>4</v>
      </c>
    </row>
    <row r="209" spans="1:2" ht="13" hidden="1">
      <c r="A209" s="1" t="str">
        <f ca="1">IFERROR(__xludf.DUMMYFUNCTION("""COMPUTED_VALUE"""),"")</f>
        <v/>
      </c>
      <c r="B209" s="1">
        <f ca="1">IFERROR(__xludf.DUMMYFUNCTION("""COMPUTED_VALUE"""),4)</f>
        <v>4</v>
      </c>
    </row>
    <row r="210" spans="1:2" ht="13" hidden="1">
      <c r="A210" s="1">
        <f ca="1">IFERROR(__xludf.DUMMYFUNCTION("""COMPUTED_VALUE"""),1)</f>
        <v>1</v>
      </c>
      <c r="B210" s="1">
        <f ca="1">IFERROR(__xludf.DUMMYFUNCTION("""COMPUTED_VALUE"""),4)</f>
        <v>4</v>
      </c>
    </row>
    <row r="211" spans="1:2" ht="13" hidden="1">
      <c r="A211" s="1">
        <f ca="1">IFERROR(__xludf.DUMMYFUNCTION("""COMPUTED_VALUE"""),4)</f>
        <v>4</v>
      </c>
      <c r="B211" s="1">
        <f ca="1">IFERROR(__xludf.DUMMYFUNCTION("""COMPUTED_VALUE"""),4)</f>
        <v>4</v>
      </c>
    </row>
    <row r="212" spans="1:2" ht="13" hidden="1">
      <c r="A212" s="1">
        <f ca="1">IFERROR(__xludf.DUMMYFUNCTION("""COMPUTED_VALUE"""),3)</f>
        <v>3</v>
      </c>
      <c r="B212" s="1">
        <f ca="1">IFERROR(__xludf.DUMMYFUNCTION("""COMPUTED_VALUE"""),3)</f>
        <v>3</v>
      </c>
    </row>
    <row r="213" spans="1:2" ht="13" hidden="1">
      <c r="A213" s="1">
        <f ca="1">IFERROR(__xludf.DUMMYFUNCTION("""COMPUTED_VALUE"""),2)</f>
        <v>2</v>
      </c>
      <c r="B213" s="1">
        <f ca="1">IFERROR(__xludf.DUMMYFUNCTION("""COMPUTED_VALUE"""),2)</f>
        <v>2</v>
      </c>
    </row>
    <row r="214" spans="1:2" ht="13" hidden="1">
      <c r="A214" s="1">
        <f ca="1">IFERROR(__xludf.DUMMYFUNCTION("""COMPUTED_VALUE"""),3)</f>
        <v>3</v>
      </c>
      <c r="B214" s="1">
        <f ca="1">IFERROR(__xludf.DUMMYFUNCTION("""COMPUTED_VALUE"""),3)</f>
        <v>3</v>
      </c>
    </row>
    <row r="215" spans="1:2" ht="13" hidden="1">
      <c r="A215" s="1">
        <f ca="1">IFERROR(__xludf.DUMMYFUNCTION("""COMPUTED_VALUE"""),2)</f>
        <v>2</v>
      </c>
      <c r="B215" s="1">
        <f ca="1">IFERROR(__xludf.DUMMYFUNCTION("""COMPUTED_VALUE"""),3)</f>
        <v>3</v>
      </c>
    </row>
    <row r="216" spans="1:2" ht="13" hidden="1">
      <c r="A216" s="1">
        <f ca="1">IFERROR(__xludf.DUMMYFUNCTION("""COMPUTED_VALUE"""),1)</f>
        <v>1</v>
      </c>
      <c r="B216" s="1">
        <f ca="1">IFERROR(__xludf.DUMMYFUNCTION("""COMPUTED_VALUE"""),4)</f>
        <v>4</v>
      </c>
    </row>
    <row r="217" spans="1:2" ht="13" hidden="1">
      <c r="A217" s="1">
        <f ca="1">IFERROR(__xludf.DUMMYFUNCTION("""COMPUTED_VALUE"""),1)</f>
        <v>1</v>
      </c>
      <c r="B217" s="1">
        <f ca="1">IFERROR(__xludf.DUMMYFUNCTION("""COMPUTED_VALUE"""),1)</f>
        <v>1</v>
      </c>
    </row>
    <row r="218" spans="1:2" ht="13" hidden="1">
      <c r="A218" s="1">
        <f ca="1">IFERROR(__xludf.DUMMYFUNCTION("""COMPUTED_VALUE"""),4)</f>
        <v>4</v>
      </c>
      <c r="B218" s="1">
        <f ca="1">IFERROR(__xludf.DUMMYFUNCTION("""COMPUTED_VALUE"""),4)</f>
        <v>4</v>
      </c>
    </row>
    <row r="219" spans="1:2" ht="13" hidden="1">
      <c r="A219" s="1">
        <f ca="1">IFERROR(__xludf.DUMMYFUNCTION("""COMPUTED_VALUE"""),4)</f>
        <v>4</v>
      </c>
      <c r="B219" s="1">
        <f ca="1">IFERROR(__xludf.DUMMYFUNCTION("""COMPUTED_VALUE"""),4)</f>
        <v>4</v>
      </c>
    </row>
    <row r="220" spans="1:2" ht="13" hidden="1">
      <c r="A220" s="1">
        <f ca="1">IFERROR(__xludf.DUMMYFUNCTION("""COMPUTED_VALUE"""),4)</f>
        <v>4</v>
      </c>
      <c r="B220" s="1">
        <f ca="1">IFERROR(__xludf.DUMMYFUNCTION("""COMPUTED_VALUE"""),4)</f>
        <v>4</v>
      </c>
    </row>
    <row r="221" spans="1:2" ht="13" hidden="1">
      <c r="A221" s="1">
        <f ca="1">IFERROR(__xludf.DUMMYFUNCTION("""COMPUTED_VALUE"""),3)</f>
        <v>3</v>
      </c>
      <c r="B221" s="1">
        <f ca="1">IFERROR(__xludf.DUMMYFUNCTION("""COMPUTED_VALUE"""),5)</f>
        <v>5</v>
      </c>
    </row>
    <row r="222" spans="1:2" ht="13" hidden="1">
      <c r="A222" s="1">
        <f ca="1">IFERROR(__xludf.DUMMYFUNCTION("""COMPUTED_VALUE"""),4)</f>
        <v>4</v>
      </c>
      <c r="B222" s="1">
        <f ca="1">IFERROR(__xludf.DUMMYFUNCTION("""COMPUTED_VALUE"""),4)</f>
        <v>4</v>
      </c>
    </row>
    <row r="223" spans="1:2" ht="13" hidden="1">
      <c r="A223" s="1">
        <f ca="1">IFERROR(__xludf.DUMMYFUNCTION("""COMPUTED_VALUE"""),1)</f>
        <v>1</v>
      </c>
      <c r="B223" s="1">
        <f ca="1">IFERROR(__xludf.DUMMYFUNCTION("""COMPUTED_VALUE"""),2)</f>
        <v>2</v>
      </c>
    </row>
    <row r="224" spans="1:2" ht="13" hidden="1">
      <c r="A224" s="1">
        <f ca="1">IFERROR(__xludf.DUMMYFUNCTION("""COMPUTED_VALUE"""),2)</f>
        <v>2</v>
      </c>
      <c r="B224" s="1">
        <f ca="1">IFERROR(__xludf.DUMMYFUNCTION("""COMPUTED_VALUE"""),3)</f>
        <v>3</v>
      </c>
    </row>
    <row r="225" spans="1:2" ht="13" hidden="1">
      <c r="A225" s="1">
        <f ca="1">IFERROR(__xludf.DUMMYFUNCTION("""COMPUTED_VALUE"""),3)</f>
        <v>3</v>
      </c>
      <c r="B225" s="1">
        <f ca="1">IFERROR(__xludf.DUMMYFUNCTION("""COMPUTED_VALUE"""),5)</f>
        <v>5</v>
      </c>
    </row>
    <row r="226" spans="1:2" ht="13" hidden="1">
      <c r="A226" s="1">
        <f ca="1">IFERROR(__xludf.DUMMYFUNCTION("""COMPUTED_VALUE"""),2)</f>
        <v>2</v>
      </c>
      <c r="B226" s="1">
        <f ca="1">IFERROR(__xludf.DUMMYFUNCTION("""COMPUTED_VALUE"""),2)</f>
        <v>2</v>
      </c>
    </row>
    <row r="227" spans="1:2" ht="13" hidden="1">
      <c r="A227" s="1">
        <f ca="1">IFERROR(__xludf.DUMMYFUNCTION("""COMPUTED_VALUE"""),2)</f>
        <v>2</v>
      </c>
      <c r="B227" s="1">
        <f ca="1">IFERROR(__xludf.DUMMYFUNCTION("""COMPUTED_VALUE"""),5)</f>
        <v>5</v>
      </c>
    </row>
    <row r="228" spans="1:2" ht="13" hidden="1">
      <c r="A228" s="1">
        <f ca="1">IFERROR(__xludf.DUMMYFUNCTION("""COMPUTED_VALUE"""),3)</f>
        <v>3</v>
      </c>
      <c r="B228" s="1">
        <f ca="1">IFERROR(__xludf.DUMMYFUNCTION("""COMPUTED_VALUE"""),4)</f>
        <v>4</v>
      </c>
    </row>
    <row r="229" spans="1:2" ht="13" hidden="1">
      <c r="A229" s="1">
        <f ca="1">IFERROR(__xludf.DUMMYFUNCTION("""COMPUTED_VALUE"""),4)</f>
        <v>4</v>
      </c>
      <c r="B229" s="1">
        <f ca="1">IFERROR(__xludf.DUMMYFUNCTION("""COMPUTED_VALUE"""),4)</f>
        <v>4</v>
      </c>
    </row>
    <row r="230" spans="1:2" ht="13" hidden="1">
      <c r="A230" s="1">
        <f ca="1">IFERROR(__xludf.DUMMYFUNCTION("""COMPUTED_VALUE"""),4)</f>
        <v>4</v>
      </c>
      <c r="B230" s="1">
        <f ca="1">IFERROR(__xludf.DUMMYFUNCTION("""COMPUTED_VALUE"""),3)</f>
        <v>3</v>
      </c>
    </row>
    <row r="231" spans="1:2" ht="13" hidden="1">
      <c r="A231" s="1" t="str">
        <f ca="1">IFERROR(__xludf.DUMMYFUNCTION("""COMPUTED_VALUE"""),"")</f>
        <v/>
      </c>
      <c r="B231" s="1">
        <f ca="1">IFERROR(__xludf.DUMMYFUNCTION("""COMPUTED_VALUE"""),3)</f>
        <v>3</v>
      </c>
    </row>
    <row r="232" spans="1:2" ht="13" hidden="1">
      <c r="A232" s="1">
        <f ca="1">IFERROR(__xludf.DUMMYFUNCTION("""COMPUTED_VALUE"""),2)</f>
        <v>2</v>
      </c>
      <c r="B232" s="1">
        <f ca="1">IFERROR(__xludf.DUMMYFUNCTION("""COMPUTED_VALUE"""),4)</f>
        <v>4</v>
      </c>
    </row>
    <row r="233" spans="1:2" ht="13" hidden="1">
      <c r="A233" s="1">
        <f ca="1">IFERROR(__xludf.DUMMYFUNCTION("""COMPUTED_VALUE"""),1)</f>
        <v>1</v>
      </c>
      <c r="B233" s="1">
        <f ca="1">IFERROR(__xludf.DUMMYFUNCTION("""COMPUTED_VALUE"""),5)</f>
        <v>5</v>
      </c>
    </row>
    <row r="234" spans="1:2" ht="13" hidden="1">
      <c r="A234" s="1">
        <f ca="1">IFERROR(__xludf.DUMMYFUNCTION("""COMPUTED_VALUE"""),2)</f>
        <v>2</v>
      </c>
      <c r="B234" s="1">
        <f ca="1">IFERROR(__xludf.DUMMYFUNCTION("""COMPUTED_VALUE"""),4)</f>
        <v>4</v>
      </c>
    </row>
    <row r="235" spans="1:2" ht="13" hidden="1">
      <c r="A235" s="1">
        <f ca="1">IFERROR(__xludf.DUMMYFUNCTION("""COMPUTED_VALUE"""),3)</f>
        <v>3</v>
      </c>
      <c r="B235" s="1">
        <f ca="1">IFERROR(__xludf.DUMMYFUNCTION("""COMPUTED_VALUE"""),3)</f>
        <v>3</v>
      </c>
    </row>
    <row r="236" spans="1:2" ht="13" hidden="1">
      <c r="A236" s="1">
        <f ca="1">IFERROR(__xludf.DUMMYFUNCTION("""COMPUTED_VALUE"""),4)</f>
        <v>4</v>
      </c>
      <c r="B236" s="1">
        <f ca="1">IFERROR(__xludf.DUMMYFUNCTION("""COMPUTED_VALUE"""),4)</f>
        <v>4</v>
      </c>
    </row>
    <row r="237" spans="1:2" ht="13" hidden="1">
      <c r="A237" s="1">
        <f ca="1">IFERROR(__xludf.DUMMYFUNCTION("""COMPUTED_VALUE"""),3)</f>
        <v>3</v>
      </c>
      <c r="B237" s="1">
        <f ca="1">IFERROR(__xludf.DUMMYFUNCTION("""COMPUTED_VALUE"""),4)</f>
        <v>4</v>
      </c>
    </row>
    <row r="238" spans="1:2" ht="13" hidden="1">
      <c r="A238" s="1" t="str">
        <f ca="1">IFERROR(__xludf.DUMMYFUNCTION("""COMPUTED_VALUE"""),"")</f>
        <v/>
      </c>
      <c r="B238" s="1">
        <f ca="1">IFERROR(__xludf.DUMMYFUNCTION("""COMPUTED_VALUE"""),4)</f>
        <v>4</v>
      </c>
    </row>
    <row r="239" spans="1:2" ht="13" hidden="1">
      <c r="A239" s="1">
        <f ca="1">IFERROR(__xludf.DUMMYFUNCTION("""COMPUTED_VALUE"""),2)</f>
        <v>2</v>
      </c>
      <c r="B239" s="1">
        <f ca="1">IFERROR(__xludf.DUMMYFUNCTION("""COMPUTED_VALUE"""),3)</f>
        <v>3</v>
      </c>
    </row>
    <row r="240" spans="1:2" ht="13" hidden="1">
      <c r="A240" s="1">
        <f ca="1">IFERROR(__xludf.DUMMYFUNCTION("""COMPUTED_VALUE"""),4)</f>
        <v>4</v>
      </c>
      <c r="B240" s="1">
        <f ca="1">IFERROR(__xludf.DUMMYFUNCTION("""COMPUTED_VALUE"""),4)</f>
        <v>4</v>
      </c>
    </row>
    <row r="241" spans="1:2" ht="13" hidden="1">
      <c r="A241" s="1">
        <f ca="1">IFERROR(__xludf.DUMMYFUNCTION("""COMPUTED_VALUE"""),2)</f>
        <v>2</v>
      </c>
      <c r="B241" s="1">
        <f ca="1">IFERROR(__xludf.DUMMYFUNCTION("""COMPUTED_VALUE"""),4)</f>
        <v>4</v>
      </c>
    </row>
    <row r="242" spans="1:2" ht="13" hidden="1">
      <c r="A242" s="1">
        <f ca="1">IFERROR(__xludf.DUMMYFUNCTION("""COMPUTED_VALUE"""),3)</f>
        <v>3</v>
      </c>
      <c r="B242" s="1">
        <f ca="1">IFERROR(__xludf.DUMMYFUNCTION("""COMPUTED_VALUE"""),4)</f>
        <v>4</v>
      </c>
    </row>
    <row r="243" spans="1:2" ht="13" hidden="1">
      <c r="A243" s="1">
        <f ca="1">IFERROR(__xludf.DUMMYFUNCTION("""COMPUTED_VALUE"""),3)</f>
        <v>3</v>
      </c>
      <c r="B243" s="1">
        <f ca="1">IFERROR(__xludf.DUMMYFUNCTION("""COMPUTED_VALUE"""),4)</f>
        <v>4</v>
      </c>
    </row>
    <row r="244" spans="1:2" ht="13" hidden="1">
      <c r="A244" s="1">
        <f ca="1">IFERROR(__xludf.DUMMYFUNCTION("""COMPUTED_VALUE"""),4)</f>
        <v>4</v>
      </c>
      <c r="B244" s="1">
        <f ca="1">IFERROR(__xludf.DUMMYFUNCTION("""COMPUTED_VALUE"""),4)</f>
        <v>4</v>
      </c>
    </row>
    <row r="245" spans="1:2" ht="13" hidden="1">
      <c r="A245" s="1">
        <f ca="1">IFERROR(__xludf.DUMMYFUNCTION("""COMPUTED_VALUE"""),4)</f>
        <v>4</v>
      </c>
      <c r="B245" s="1">
        <f ca="1">IFERROR(__xludf.DUMMYFUNCTION("""COMPUTED_VALUE"""),4)</f>
        <v>4</v>
      </c>
    </row>
    <row r="246" spans="1:2" ht="13" hidden="1">
      <c r="A246" s="1">
        <f ca="1">IFERROR(__xludf.DUMMYFUNCTION("""COMPUTED_VALUE"""),4)</f>
        <v>4</v>
      </c>
      <c r="B246" s="1">
        <f ca="1">IFERROR(__xludf.DUMMYFUNCTION("""COMPUTED_VALUE"""),2)</f>
        <v>2</v>
      </c>
    </row>
    <row r="247" spans="1:2" ht="13" hidden="1">
      <c r="A247" s="1">
        <f ca="1">IFERROR(__xludf.DUMMYFUNCTION("""COMPUTED_VALUE"""),4)</f>
        <v>4</v>
      </c>
      <c r="B247" s="1">
        <f ca="1">IFERROR(__xludf.DUMMYFUNCTION("""COMPUTED_VALUE"""),1)</f>
        <v>1</v>
      </c>
    </row>
    <row r="248" spans="1:2" ht="13" hidden="1">
      <c r="A248" s="1">
        <f ca="1">IFERROR(__xludf.DUMMYFUNCTION("""COMPUTED_VALUE"""),3)</f>
        <v>3</v>
      </c>
      <c r="B248" s="1">
        <f ca="1">IFERROR(__xludf.DUMMYFUNCTION("""COMPUTED_VALUE"""),4)</f>
        <v>4</v>
      </c>
    </row>
    <row r="249" spans="1:2" ht="13" hidden="1">
      <c r="A249" s="1">
        <f ca="1">IFERROR(__xludf.DUMMYFUNCTION("""COMPUTED_VALUE"""),1)</f>
        <v>1</v>
      </c>
      <c r="B249" s="1">
        <f ca="1">IFERROR(__xludf.DUMMYFUNCTION("""COMPUTED_VALUE"""),4)</f>
        <v>4</v>
      </c>
    </row>
    <row r="250" spans="1:2" ht="13" hidden="1">
      <c r="A250" s="1">
        <f ca="1">IFERROR(__xludf.DUMMYFUNCTION("""COMPUTED_VALUE"""),2)</f>
        <v>2</v>
      </c>
      <c r="B250" s="1">
        <f ca="1">IFERROR(__xludf.DUMMYFUNCTION("""COMPUTED_VALUE"""),4)</f>
        <v>4</v>
      </c>
    </row>
    <row r="251" spans="1:2" ht="13" hidden="1">
      <c r="A251" s="1">
        <f ca="1">IFERROR(__xludf.DUMMYFUNCTION("""COMPUTED_VALUE"""),4)</f>
        <v>4</v>
      </c>
      <c r="B251" s="1">
        <f ca="1">IFERROR(__xludf.DUMMYFUNCTION("""COMPUTED_VALUE"""),3)</f>
        <v>3</v>
      </c>
    </row>
    <row r="252" spans="1:2" ht="13" hidden="1">
      <c r="A252" s="1">
        <f ca="1">IFERROR(__xludf.DUMMYFUNCTION("""COMPUTED_VALUE"""),1)</f>
        <v>1</v>
      </c>
      <c r="B252" s="1">
        <f ca="1">IFERROR(__xludf.DUMMYFUNCTION("""COMPUTED_VALUE"""),4)</f>
        <v>4</v>
      </c>
    </row>
    <row r="253" spans="1:2" ht="13" hidden="1">
      <c r="A253" s="1">
        <f ca="1">IFERROR(__xludf.DUMMYFUNCTION("""COMPUTED_VALUE"""),4)</f>
        <v>4</v>
      </c>
      <c r="B253" s="1">
        <f ca="1">IFERROR(__xludf.DUMMYFUNCTION("""COMPUTED_VALUE"""),4)</f>
        <v>4</v>
      </c>
    </row>
    <row r="254" spans="1:2" ht="13" hidden="1">
      <c r="A254" s="1">
        <f ca="1">IFERROR(__xludf.DUMMYFUNCTION("""COMPUTED_VALUE"""),3)</f>
        <v>3</v>
      </c>
      <c r="B254" s="1">
        <f ca="1">IFERROR(__xludf.DUMMYFUNCTION("""COMPUTED_VALUE"""),5)</f>
        <v>5</v>
      </c>
    </row>
    <row r="255" spans="1:2" ht="13" hidden="1">
      <c r="A255" s="1">
        <f ca="1">IFERROR(__xludf.DUMMYFUNCTION("""COMPUTED_VALUE"""),3)</f>
        <v>3</v>
      </c>
      <c r="B255" s="1">
        <f ca="1">IFERROR(__xludf.DUMMYFUNCTION("""COMPUTED_VALUE"""),3)</f>
        <v>3</v>
      </c>
    </row>
    <row r="256" spans="1:2" ht="13" hidden="1">
      <c r="A256" s="1">
        <f ca="1">IFERROR(__xludf.DUMMYFUNCTION("""COMPUTED_VALUE"""),1)</f>
        <v>1</v>
      </c>
      <c r="B256" s="1">
        <f ca="1">IFERROR(__xludf.DUMMYFUNCTION("""COMPUTED_VALUE"""),4)</f>
        <v>4</v>
      </c>
    </row>
    <row r="257" spans="1:2" ht="13" hidden="1">
      <c r="A257" s="1">
        <f ca="1">IFERROR(__xludf.DUMMYFUNCTION("""COMPUTED_VALUE"""),2)</f>
        <v>2</v>
      </c>
      <c r="B257" s="1">
        <f ca="1">IFERROR(__xludf.DUMMYFUNCTION("""COMPUTED_VALUE"""),5)</f>
        <v>5</v>
      </c>
    </row>
    <row r="258" spans="1:2" ht="13" hidden="1">
      <c r="A258" s="1">
        <f ca="1">IFERROR(__xludf.DUMMYFUNCTION("""COMPUTED_VALUE"""),4)</f>
        <v>4</v>
      </c>
      <c r="B258" s="1">
        <f ca="1">IFERROR(__xludf.DUMMYFUNCTION("""COMPUTED_VALUE"""),3)</f>
        <v>3</v>
      </c>
    </row>
    <row r="259" spans="1:2" ht="13" hidden="1">
      <c r="A259" s="1">
        <f ca="1">IFERROR(__xludf.DUMMYFUNCTION("""COMPUTED_VALUE"""),2)</f>
        <v>2</v>
      </c>
      <c r="B259" s="1">
        <f ca="1">IFERROR(__xludf.DUMMYFUNCTION("""COMPUTED_VALUE"""),4)</f>
        <v>4</v>
      </c>
    </row>
    <row r="260" spans="1:2" ht="13" hidden="1">
      <c r="A260" s="1">
        <f ca="1">IFERROR(__xludf.DUMMYFUNCTION("""COMPUTED_VALUE"""),2)</f>
        <v>2</v>
      </c>
      <c r="B260" s="1">
        <f ca="1">IFERROR(__xludf.DUMMYFUNCTION("""COMPUTED_VALUE"""),4)</f>
        <v>4</v>
      </c>
    </row>
    <row r="261" spans="1:2" ht="13" hidden="1">
      <c r="A261" s="1">
        <f ca="1">IFERROR(__xludf.DUMMYFUNCTION("""COMPUTED_VALUE"""),3)</f>
        <v>3</v>
      </c>
      <c r="B261" s="1">
        <f ca="1">IFERROR(__xludf.DUMMYFUNCTION("""COMPUTED_VALUE"""),4)</f>
        <v>4</v>
      </c>
    </row>
    <row r="262" spans="1:2" ht="13" hidden="1">
      <c r="A262" s="1">
        <f ca="1">IFERROR(__xludf.DUMMYFUNCTION("""COMPUTED_VALUE"""),3)</f>
        <v>3</v>
      </c>
      <c r="B262" s="1">
        <f ca="1">IFERROR(__xludf.DUMMYFUNCTION("""COMPUTED_VALUE"""),2)</f>
        <v>2</v>
      </c>
    </row>
    <row r="263" spans="1:2" ht="13" hidden="1">
      <c r="A263" s="1">
        <f ca="1">IFERROR(__xludf.DUMMYFUNCTION("""COMPUTED_VALUE"""),4)</f>
        <v>4</v>
      </c>
      <c r="B263" s="1">
        <f ca="1">IFERROR(__xludf.DUMMYFUNCTION("""COMPUTED_VALUE"""),3)</f>
        <v>3</v>
      </c>
    </row>
    <row r="264" spans="1:2" ht="13" hidden="1">
      <c r="A264" s="1">
        <f ca="1">IFERROR(__xludf.DUMMYFUNCTION("""COMPUTED_VALUE"""),2)</f>
        <v>2</v>
      </c>
      <c r="B264" s="1">
        <f ca="1">IFERROR(__xludf.DUMMYFUNCTION("""COMPUTED_VALUE"""),5)</f>
        <v>5</v>
      </c>
    </row>
    <row r="265" spans="1:2" ht="13" hidden="1">
      <c r="A265" s="1">
        <f ca="1">IFERROR(__xludf.DUMMYFUNCTION("""COMPUTED_VALUE"""),4)</f>
        <v>4</v>
      </c>
      <c r="B265" s="1">
        <f ca="1">IFERROR(__xludf.DUMMYFUNCTION("""COMPUTED_VALUE"""),3)</f>
        <v>3</v>
      </c>
    </row>
    <row r="266" spans="1:2" ht="13" hidden="1">
      <c r="A266" s="1">
        <f ca="1">IFERROR(__xludf.DUMMYFUNCTION("""COMPUTED_VALUE"""),4)</f>
        <v>4</v>
      </c>
      <c r="B266" s="1">
        <f ca="1">IFERROR(__xludf.DUMMYFUNCTION("""COMPUTED_VALUE"""),1)</f>
        <v>1</v>
      </c>
    </row>
    <row r="267" spans="1:2" ht="13" hidden="1">
      <c r="A267" s="1">
        <f ca="1">IFERROR(__xludf.DUMMYFUNCTION("""COMPUTED_VALUE"""),4)</f>
        <v>4</v>
      </c>
      <c r="B267" s="1">
        <f ca="1">IFERROR(__xludf.DUMMYFUNCTION("""COMPUTED_VALUE"""),4)</f>
        <v>4</v>
      </c>
    </row>
    <row r="268" spans="1:2" ht="13" hidden="1">
      <c r="A268" s="1">
        <f ca="1">IFERROR(__xludf.DUMMYFUNCTION("""COMPUTED_VALUE"""),2)</f>
        <v>2</v>
      </c>
      <c r="B268" s="1">
        <f ca="1">IFERROR(__xludf.DUMMYFUNCTION("""COMPUTED_VALUE"""),4)</f>
        <v>4</v>
      </c>
    </row>
    <row r="269" spans="1:2" ht="13" hidden="1">
      <c r="A269" s="1">
        <f ca="1">IFERROR(__xludf.DUMMYFUNCTION("""COMPUTED_VALUE"""),2)</f>
        <v>2</v>
      </c>
      <c r="B269" s="1">
        <f ca="1">IFERROR(__xludf.DUMMYFUNCTION("""COMPUTED_VALUE"""),4)</f>
        <v>4</v>
      </c>
    </row>
    <row r="270" spans="1:2" ht="13" hidden="1">
      <c r="A270" s="1">
        <f ca="1">IFERROR(__xludf.DUMMYFUNCTION("""COMPUTED_VALUE"""),3)</f>
        <v>3</v>
      </c>
      <c r="B270" s="1">
        <f ca="1">IFERROR(__xludf.DUMMYFUNCTION("""COMPUTED_VALUE"""),4)</f>
        <v>4</v>
      </c>
    </row>
    <row r="271" spans="1:2" ht="13" hidden="1">
      <c r="A271" s="1">
        <f ca="1">IFERROR(__xludf.DUMMYFUNCTION("""COMPUTED_VALUE"""),1)</f>
        <v>1</v>
      </c>
      <c r="B271" s="1">
        <f ca="1">IFERROR(__xludf.DUMMYFUNCTION("""COMPUTED_VALUE"""),2)</f>
        <v>2</v>
      </c>
    </row>
    <row r="272" spans="1:2" ht="13" hidden="1">
      <c r="A272" s="1">
        <f ca="1">IFERROR(__xludf.DUMMYFUNCTION("""COMPUTED_VALUE"""),2)</f>
        <v>2</v>
      </c>
      <c r="B272" s="1">
        <f ca="1">IFERROR(__xludf.DUMMYFUNCTION("""COMPUTED_VALUE"""),2)</f>
        <v>2</v>
      </c>
    </row>
    <row r="273" spans="1:2" ht="13" hidden="1">
      <c r="A273" s="1">
        <f ca="1">IFERROR(__xludf.DUMMYFUNCTION("""COMPUTED_VALUE"""),3)</f>
        <v>3</v>
      </c>
      <c r="B273" s="1">
        <f ca="1">IFERROR(__xludf.DUMMYFUNCTION("""COMPUTED_VALUE"""),4)</f>
        <v>4</v>
      </c>
    </row>
    <row r="274" spans="1:2" ht="13" hidden="1">
      <c r="A274" s="1">
        <f ca="1">IFERROR(__xludf.DUMMYFUNCTION("""COMPUTED_VALUE"""),2)</f>
        <v>2</v>
      </c>
      <c r="B274" s="1">
        <f ca="1">IFERROR(__xludf.DUMMYFUNCTION("""COMPUTED_VALUE"""),4)</f>
        <v>4</v>
      </c>
    </row>
    <row r="275" spans="1:2" ht="13" hidden="1">
      <c r="A275" s="1">
        <f ca="1">IFERROR(__xludf.DUMMYFUNCTION("""COMPUTED_VALUE"""),4)</f>
        <v>4</v>
      </c>
      <c r="B275" s="1">
        <f ca="1">IFERROR(__xludf.DUMMYFUNCTION("""COMPUTED_VALUE"""),3)</f>
        <v>3</v>
      </c>
    </row>
    <row r="276" spans="1:2" ht="13" hidden="1">
      <c r="A276" s="1">
        <f ca="1">IFERROR(__xludf.DUMMYFUNCTION("""COMPUTED_VALUE"""),3)</f>
        <v>3</v>
      </c>
      <c r="B276" s="1">
        <f ca="1">IFERROR(__xludf.DUMMYFUNCTION("""COMPUTED_VALUE"""),5)</f>
        <v>5</v>
      </c>
    </row>
    <row r="277" spans="1:2" ht="13" hidden="1">
      <c r="A277" s="1">
        <f ca="1">IFERROR(__xludf.DUMMYFUNCTION("""COMPUTED_VALUE"""),2)</f>
        <v>2</v>
      </c>
      <c r="B277" s="1">
        <f ca="1">IFERROR(__xludf.DUMMYFUNCTION("""COMPUTED_VALUE"""),2)</f>
        <v>2</v>
      </c>
    </row>
    <row r="278" spans="1:2" ht="13" hidden="1">
      <c r="A278" s="1">
        <f ca="1">IFERROR(__xludf.DUMMYFUNCTION("""COMPUTED_VALUE"""),4)</f>
        <v>4</v>
      </c>
      <c r="B278" s="1">
        <f ca="1">IFERROR(__xludf.DUMMYFUNCTION("""COMPUTED_VALUE"""),3)</f>
        <v>3</v>
      </c>
    </row>
    <row r="279" spans="1:2" ht="13" hidden="1">
      <c r="A279" s="1">
        <f ca="1">IFERROR(__xludf.DUMMYFUNCTION("""COMPUTED_VALUE"""),2)</f>
        <v>2</v>
      </c>
      <c r="B279" s="1">
        <f ca="1">IFERROR(__xludf.DUMMYFUNCTION("""COMPUTED_VALUE"""),2)</f>
        <v>2</v>
      </c>
    </row>
    <row r="280" spans="1:2" ht="13" hidden="1">
      <c r="A280" s="1">
        <f ca="1">IFERROR(__xludf.DUMMYFUNCTION("""COMPUTED_VALUE"""),2)</f>
        <v>2</v>
      </c>
      <c r="B280" s="1">
        <f ca="1">IFERROR(__xludf.DUMMYFUNCTION("""COMPUTED_VALUE"""),3)</f>
        <v>3</v>
      </c>
    </row>
    <row r="281" spans="1:2" ht="13" hidden="1">
      <c r="A281" s="1">
        <f ca="1">IFERROR(__xludf.DUMMYFUNCTION("""COMPUTED_VALUE"""),2)</f>
        <v>2</v>
      </c>
      <c r="B281" s="1">
        <f ca="1">IFERROR(__xludf.DUMMYFUNCTION("""COMPUTED_VALUE"""),4)</f>
        <v>4</v>
      </c>
    </row>
    <row r="282" spans="1:2" ht="13" hidden="1">
      <c r="A282" s="1">
        <f ca="1">IFERROR(__xludf.DUMMYFUNCTION("""COMPUTED_VALUE"""),4)</f>
        <v>4</v>
      </c>
      <c r="B282" s="1">
        <f ca="1">IFERROR(__xludf.DUMMYFUNCTION("""COMPUTED_VALUE"""),2)</f>
        <v>2</v>
      </c>
    </row>
    <row r="283" spans="1:2" ht="13" hidden="1">
      <c r="A283" s="1">
        <f ca="1">IFERROR(__xludf.DUMMYFUNCTION("""COMPUTED_VALUE"""),3)</f>
        <v>3</v>
      </c>
      <c r="B283" s="1">
        <f ca="1">IFERROR(__xludf.DUMMYFUNCTION("""COMPUTED_VALUE"""),4)</f>
        <v>4</v>
      </c>
    </row>
    <row r="284" spans="1:2" ht="13" hidden="1">
      <c r="A284" s="1">
        <f ca="1">IFERROR(__xludf.DUMMYFUNCTION("""COMPUTED_VALUE"""),3)</f>
        <v>3</v>
      </c>
      <c r="B284" s="1">
        <f ca="1">IFERROR(__xludf.DUMMYFUNCTION("""COMPUTED_VALUE"""),4)</f>
        <v>4</v>
      </c>
    </row>
    <row r="285" spans="1:2" ht="13" hidden="1">
      <c r="A285" s="1">
        <f ca="1">IFERROR(__xludf.DUMMYFUNCTION("""COMPUTED_VALUE"""),2)</f>
        <v>2</v>
      </c>
      <c r="B285" s="1">
        <f ca="1">IFERROR(__xludf.DUMMYFUNCTION("""COMPUTED_VALUE"""),3)</f>
        <v>3</v>
      </c>
    </row>
    <row r="286" spans="1:2" ht="13" hidden="1">
      <c r="A286" s="1">
        <f ca="1">IFERROR(__xludf.DUMMYFUNCTION("""COMPUTED_VALUE"""),2)</f>
        <v>2</v>
      </c>
      <c r="B286" s="1">
        <f ca="1">IFERROR(__xludf.DUMMYFUNCTION("""COMPUTED_VALUE"""),2)</f>
        <v>2</v>
      </c>
    </row>
    <row r="287" spans="1:2" ht="13" hidden="1">
      <c r="A287" s="1">
        <f ca="1">IFERROR(__xludf.DUMMYFUNCTION("""COMPUTED_VALUE"""),4)</f>
        <v>4</v>
      </c>
      <c r="B287" s="1">
        <f ca="1">IFERROR(__xludf.DUMMYFUNCTION("""COMPUTED_VALUE"""),5)</f>
        <v>5</v>
      </c>
    </row>
    <row r="288" spans="1:2" ht="13" hidden="1">
      <c r="A288" s="1">
        <f ca="1">IFERROR(__xludf.DUMMYFUNCTION("""COMPUTED_VALUE"""),2)</f>
        <v>2</v>
      </c>
      <c r="B288" s="1">
        <f ca="1">IFERROR(__xludf.DUMMYFUNCTION("""COMPUTED_VALUE"""),4)</f>
        <v>4</v>
      </c>
    </row>
    <row r="289" spans="1:2" ht="13" hidden="1">
      <c r="A289" s="1">
        <f ca="1">IFERROR(__xludf.DUMMYFUNCTION("""COMPUTED_VALUE"""),3)</f>
        <v>3</v>
      </c>
      <c r="B289" s="1">
        <f ca="1">IFERROR(__xludf.DUMMYFUNCTION("""COMPUTED_VALUE"""),2)</f>
        <v>2</v>
      </c>
    </row>
    <row r="290" spans="1:2" ht="13" hidden="1">
      <c r="A290" s="1">
        <f ca="1">IFERROR(__xludf.DUMMYFUNCTION("""COMPUTED_VALUE"""),1)</f>
        <v>1</v>
      </c>
      <c r="B290" s="1">
        <f ca="1">IFERROR(__xludf.DUMMYFUNCTION("""COMPUTED_VALUE"""),4)</f>
        <v>4</v>
      </c>
    </row>
    <row r="291" spans="1:2" ht="13" hidden="1">
      <c r="A291" s="1">
        <f ca="1">IFERROR(__xludf.DUMMYFUNCTION("""COMPUTED_VALUE"""),4)</f>
        <v>4</v>
      </c>
      <c r="B291" s="1">
        <f ca="1">IFERROR(__xludf.DUMMYFUNCTION("""COMPUTED_VALUE"""),3)</f>
        <v>3</v>
      </c>
    </row>
    <row r="292" spans="1:2" ht="13" hidden="1">
      <c r="A292" s="1">
        <f ca="1">IFERROR(__xludf.DUMMYFUNCTION("""COMPUTED_VALUE"""),4)</f>
        <v>4</v>
      </c>
      <c r="B292" s="1">
        <f ca="1">IFERROR(__xludf.DUMMYFUNCTION("""COMPUTED_VALUE"""),3)</f>
        <v>3</v>
      </c>
    </row>
    <row r="293" spans="1:2" ht="13" hidden="1">
      <c r="A293" s="1">
        <f ca="1">IFERROR(__xludf.DUMMYFUNCTION("""COMPUTED_VALUE"""),3)</f>
        <v>3</v>
      </c>
      <c r="B293" s="1">
        <f ca="1">IFERROR(__xludf.DUMMYFUNCTION("""COMPUTED_VALUE"""),4)</f>
        <v>4</v>
      </c>
    </row>
    <row r="294" spans="1:2" ht="13" hidden="1">
      <c r="A294" s="1">
        <f ca="1">IFERROR(__xludf.DUMMYFUNCTION("""COMPUTED_VALUE"""),1)</f>
        <v>1</v>
      </c>
      <c r="B294" s="1">
        <f ca="1">IFERROR(__xludf.DUMMYFUNCTION("""COMPUTED_VALUE"""),2)</f>
        <v>2</v>
      </c>
    </row>
    <row r="295" spans="1:2" ht="13" hidden="1">
      <c r="A295" s="1">
        <f ca="1">IFERROR(__xludf.DUMMYFUNCTION("""COMPUTED_VALUE"""),1)</f>
        <v>1</v>
      </c>
      <c r="B295" s="1">
        <f ca="1">IFERROR(__xludf.DUMMYFUNCTION("""COMPUTED_VALUE"""),4)</f>
        <v>4</v>
      </c>
    </row>
    <row r="296" spans="1:2" ht="13" hidden="1">
      <c r="A296" s="1">
        <f ca="1">IFERROR(__xludf.DUMMYFUNCTION("""COMPUTED_VALUE"""),1)</f>
        <v>1</v>
      </c>
      <c r="B296" s="1">
        <f ca="1">IFERROR(__xludf.DUMMYFUNCTION("""COMPUTED_VALUE"""),3)</f>
        <v>3</v>
      </c>
    </row>
    <row r="297" spans="1:2" ht="13" hidden="1">
      <c r="A297" s="1">
        <f ca="1">IFERROR(__xludf.DUMMYFUNCTION("""COMPUTED_VALUE"""),3)</f>
        <v>3</v>
      </c>
      <c r="B297" s="1">
        <f ca="1">IFERROR(__xludf.DUMMYFUNCTION("""COMPUTED_VALUE"""),2)</f>
        <v>2</v>
      </c>
    </row>
    <row r="298" spans="1:2" ht="13" hidden="1">
      <c r="A298" s="1">
        <f ca="1">IFERROR(__xludf.DUMMYFUNCTION("""COMPUTED_VALUE"""),2)</f>
        <v>2</v>
      </c>
      <c r="B298" s="1">
        <f ca="1">IFERROR(__xludf.DUMMYFUNCTION("""COMPUTED_VALUE"""),4)</f>
        <v>4</v>
      </c>
    </row>
    <row r="299" spans="1:2" ht="13" hidden="1">
      <c r="A299" s="1">
        <f ca="1">IFERROR(__xludf.DUMMYFUNCTION("""COMPUTED_VALUE"""),4)</f>
        <v>4</v>
      </c>
      <c r="B299" s="1">
        <f ca="1">IFERROR(__xludf.DUMMYFUNCTION("""COMPUTED_VALUE"""),2)</f>
        <v>2</v>
      </c>
    </row>
    <row r="300" spans="1:2" ht="13" hidden="1">
      <c r="A300" s="1">
        <f ca="1">IFERROR(__xludf.DUMMYFUNCTION("""COMPUTED_VALUE"""),3)</f>
        <v>3</v>
      </c>
      <c r="B300" s="1">
        <f ca="1">IFERROR(__xludf.DUMMYFUNCTION("""COMPUTED_VALUE"""),2)</f>
        <v>2</v>
      </c>
    </row>
    <row r="301" spans="1:2" ht="13" hidden="1">
      <c r="A301" s="1">
        <f ca="1">IFERROR(__xludf.DUMMYFUNCTION("""COMPUTED_VALUE"""),4)</f>
        <v>4</v>
      </c>
      <c r="B301" s="1">
        <f ca="1">IFERROR(__xludf.DUMMYFUNCTION("""COMPUTED_VALUE"""),1)</f>
        <v>1</v>
      </c>
    </row>
    <row r="302" spans="1:2" ht="13" hidden="1">
      <c r="A302" s="1">
        <f ca="1">IFERROR(__xludf.DUMMYFUNCTION("""COMPUTED_VALUE"""),1)</f>
        <v>1</v>
      </c>
      <c r="B302" s="1">
        <f ca="1">IFERROR(__xludf.DUMMYFUNCTION("""COMPUTED_VALUE"""),3)</f>
        <v>3</v>
      </c>
    </row>
    <row r="303" spans="1:2" ht="13" hidden="1">
      <c r="A303" s="1">
        <f ca="1">IFERROR(__xludf.DUMMYFUNCTION("""COMPUTED_VALUE"""),4)</f>
        <v>4</v>
      </c>
      <c r="B303" s="1">
        <f ca="1">IFERROR(__xludf.DUMMYFUNCTION("""COMPUTED_VALUE"""),4)</f>
        <v>4</v>
      </c>
    </row>
    <row r="304" spans="1:2" ht="13" hidden="1">
      <c r="A304" s="1">
        <f ca="1">IFERROR(__xludf.DUMMYFUNCTION("""COMPUTED_VALUE"""),4)</f>
        <v>4</v>
      </c>
      <c r="B304" s="1">
        <f ca="1">IFERROR(__xludf.DUMMYFUNCTION("""COMPUTED_VALUE"""),5)</f>
        <v>5</v>
      </c>
    </row>
    <row r="305" spans="1:2" ht="13" hidden="1">
      <c r="A305" s="1">
        <f ca="1">IFERROR(__xludf.DUMMYFUNCTION("""COMPUTED_VALUE"""),2)</f>
        <v>2</v>
      </c>
      <c r="B305" s="1">
        <f ca="1">IFERROR(__xludf.DUMMYFUNCTION("""COMPUTED_VALUE"""),3)</f>
        <v>3</v>
      </c>
    </row>
    <row r="306" spans="1:2" ht="13" hidden="1">
      <c r="A306" s="1">
        <f ca="1">IFERROR(__xludf.DUMMYFUNCTION("""COMPUTED_VALUE"""),4)</f>
        <v>4</v>
      </c>
      <c r="B306" s="1">
        <f ca="1">IFERROR(__xludf.DUMMYFUNCTION("""COMPUTED_VALUE"""),1)</f>
        <v>1</v>
      </c>
    </row>
    <row r="307" spans="1:2" ht="13" hidden="1">
      <c r="A307" s="1" t="str">
        <f ca="1">IFERROR(__xludf.DUMMYFUNCTION("""COMPUTED_VALUE"""),"")</f>
        <v/>
      </c>
      <c r="B307" s="1">
        <f ca="1">IFERROR(__xludf.DUMMYFUNCTION("""COMPUTED_VALUE"""),4)</f>
        <v>4</v>
      </c>
    </row>
    <row r="308" spans="1:2" ht="13" hidden="1">
      <c r="A308" s="1" t="str">
        <f ca="1">IFERROR(__xludf.DUMMYFUNCTION("""COMPUTED_VALUE"""),"")</f>
        <v/>
      </c>
      <c r="B308" s="1">
        <f ca="1">IFERROR(__xludf.DUMMYFUNCTION("""COMPUTED_VALUE"""),3)</f>
        <v>3</v>
      </c>
    </row>
    <row r="309" spans="1:2" ht="13" hidden="1">
      <c r="A309" s="1">
        <f ca="1">IFERROR(__xludf.DUMMYFUNCTION("""COMPUTED_VALUE"""),1)</f>
        <v>1</v>
      </c>
      <c r="B309" s="1">
        <f ca="1">IFERROR(__xludf.DUMMYFUNCTION("""COMPUTED_VALUE"""),3)</f>
        <v>3</v>
      </c>
    </row>
    <row r="310" spans="1:2" ht="13" hidden="1">
      <c r="A310" s="1">
        <f ca="1">IFERROR(__xludf.DUMMYFUNCTION("""COMPUTED_VALUE"""),4)</f>
        <v>4</v>
      </c>
      <c r="B310" s="1">
        <f ca="1">IFERROR(__xludf.DUMMYFUNCTION("""COMPUTED_VALUE"""),2)</f>
        <v>2</v>
      </c>
    </row>
    <row r="311" spans="1:2" ht="13" hidden="1">
      <c r="A311" s="1">
        <f ca="1">IFERROR(__xludf.DUMMYFUNCTION("""COMPUTED_VALUE"""),4)</f>
        <v>4</v>
      </c>
      <c r="B311" s="1">
        <f ca="1">IFERROR(__xludf.DUMMYFUNCTION("""COMPUTED_VALUE"""),4)</f>
        <v>4</v>
      </c>
    </row>
    <row r="312" spans="1:2" ht="13" hidden="1">
      <c r="A312" s="1">
        <f ca="1">IFERROR(__xludf.DUMMYFUNCTION("""COMPUTED_VALUE"""),3)</f>
        <v>3</v>
      </c>
      <c r="B312" s="1">
        <f ca="1">IFERROR(__xludf.DUMMYFUNCTION("""COMPUTED_VALUE"""),1)</f>
        <v>1</v>
      </c>
    </row>
    <row r="313" spans="1:2" ht="13" hidden="1">
      <c r="A313" s="1" t="str">
        <f ca="1">IFERROR(__xludf.DUMMYFUNCTION("""COMPUTED_VALUE"""),"")</f>
        <v/>
      </c>
      <c r="B313" s="1">
        <f ca="1">IFERROR(__xludf.DUMMYFUNCTION("""COMPUTED_VALUE"""),3)</f>
        <v>3</v>
      </c>
    </row>
    <row r="314" spans="1:2" ht="13" hidden="1">
      <c r="A314" s="1">
        <f ca="1">IFERROR(__xludf.DUMMYFUNCTION("""COMPUTED_VALUE"""),2)</f>
        <v>2</v>
      </c>
      <c r="B314" s="1">
        <f ca="1">IFERROR(__xludf.DUMMYFUNCTION("""COMPUTED_VALUE"""),5)</f>
        <v>5</v>
      </c>
    </row>
    <row r="315" spans="1:2" ht="13" hidden="1">
      <c r="A315" s="1">
        <f ca="1">IFERROR(__xludf.DUMMYFUNCTION("""COMPUTED_VALUE"""),2)</f>
        <v>2</v>
      </c>
      <c r="B315" s="1">
        <f ca="1">IFERROR(__xludf.DUMMYFUNCTION("""COMPUTED_VALUE"""),2)</f>
        <v>2</v>
      </c>
    </row>
    <row r="316" spans="1:2" ht="13" hidden="1">
      <c r="A316" s="1">
        <f ca="1">IFERROR(__xludf.DUMMYFUNCTION("""COMPUTED_VALUE"""),3)</f>
        <v>3</v>
      </c>
      <c r="B316" s="1">
        <f ca="1">IFERROR(__xludf.DUMMYFUNCTION("""COMPUTED_VALUE"""),3)</f>
        <v>3</v>
      </c>
    </row>
    <row r="317" spans="1:2" ht="13" hidden="1">
      <c r="A317" s="1">
        <f ca="1">IFERROR(__xludf.DUMMYFUNCTION("""COMPUTED_VALUE"""),4)</f>
        <v>4</v>
      </c>
      <c r="B317" s="1">
        <f ca="1">IFERROR(__xludf.DUMMYFUNCTION("""COMPUTED_VALUE"""),2)</f>
        <v>2</v>
      </c>
    </row>
    <row r="318" spans="1:2" ht="13" hidden="1">
      <c r="A318" s="1">
        <f ca="1">IFERROR(__xludf.DUMMYFUNCTION("""COMPUTED_VALUE"""),2)</f>
        <v>2</v>
      </c>
      <c r="B318" s="1">
        <f ca="1">IFERROR(__xludf.DUMMYFUNCTION("""COMPUTED_VALUE"""),4)</f>
        <v>4</v>
      </c>
    </row>
    <row r="319" spans="1:2" ht="13" hidden="1">
      <c r="A319" s="1">
        <f ca="1">IFERROR(__xludf.DUMMYFUNCTION("""COMPUTED_VALUE"""),3)</f>
        <v>3</v>
      </c>
      <c r="B319" s="1">
        <f ca="1">IFERROR(__xludf.DUMMYFUNCTION("""COMPUTED_VALUE"""),4)</f>
        <v>4</v>
      </c>
    </row>
    <row r="320" spans="1:2" ht="13" hidden="1">
      <c r="A320" s="1">
        <f ca="1">IFERROR(__xludf.DUMMYFUNCTION("""COMPUTED_VALUE"""),3)</f>
        <v>3</v>
      </c>
      <c r="B320" s="1">
        <f ca="1">IFERROR(__xludf.DUMMYFUNCTION("""COMPUTED_VALUE"""),2)</f>
        <v>2</v>
      </c>
    </row>
    <row r="321" spans="1:11" ht="13" hidden="1">
      <c r="A321" s="1">
        <f ca="1">IFERROR(__xludf.DUMMYFUNCTION("""COMPUTED_VALUE"""),1)</f>
        <v>1</v>
      </c>
      <c r="B321" s="1">
        <f ca="1">IFERROR(__xludf.DUMMYFUNCTION("""COMPUTED_VALUE"""),3)</f>
        <v>3</v>
      </c>
    </row>
    <row r="322" spans="1:11" ht="13" hidden="1">
      <c r="A322" s="1">
        <f ca="1">IFERROR(__xludf.DUMMYFUNCTION("""COMPUTED_VALUE"""),2)</f>
        <v>2</v>
      </c>
      <c r="B322" s="1">
        <f ca="1">IFERROR(__xludf.DUMMYFUNCTION("""COMPUTED_VALUE"""),3)</f>
        <v>3</v>
      </c>
    </row>
    <row r="323" spans="1:11" ht="13" hidden="1">
      <c r="A323" s="1" t="str">
        <f ca="1">IFERROR(__xludf.DUMMYFUNCTION("""COMPUTED_VALUE"""),"")</f>
        <v/>
      </c>
      <c r="B323" s="1">
        <f ca="1">IFERROR(__xludf.DUMMYFUNCTION("""COMPUTED_VALUE"""),3)</f>
        <v>3</v>
      </c>
    </row>
    <row r="324" spans="1:11" ht="13" hidden="1">
      <c r="A324" s="1">
        <f ca="1">IFERROR(__xludf.DUMMYFUNCTION("""COMPUTED_VALUE"""),2)</f>
        <v>2</v>
      </c>
      <c r="B324" s="1">
        <f ca="1">IFERROR(__xludf.DUMMYFUNCTION("""COMPUTED_VALUE"""),4)</f>
        <v>4</v>
      </c>
    </row>
    <row r="325" spans="1:11" ht="13" hidden="1">
      <c r="A325" s="1" t="str">
        <f ca="1">IFERROR(__xludf.DUMMYFUNCTION("""COMPUTED_VALUE"""),"")</f>
        <v/>
      </c>
      <c r="B325" s="1">
        <f ca="1">IFERROR(__xludf.DUMMYFUNCTION("""COMPUTED_VALUE"""),3)</f>
        <v>3</v>
      </c>
    </row>
    <row r="326" spans="1:11" ht="13" hidden="1">
      <c r="A326" s="1">
        <f ca="1">IFERROR(__xludf.DUMMYFUNCTION("""COMPUTED_VALUE"""),1)</f>
        <v>1</v>
      </c>
      <c r="B326" s="1">
        <f ca="1">IFERROR(__xludf.DUMMYFUNCTION("""COMPUTED_VALUE"""),4)</f>
        <v>4</v>
      </c>
    </row>
    <row r="327" spans="1:11" ht="13">
      <c r="A327" s="1">
        <f ca="1">IFERROR(__xludf.DUMMYFUNCTION("""COMPUTED_VALUE"""),4)</f>
        <v>4</v>
      </c>
      <c r="B327" s="1">
        <f ca="1">IFERROR(__xludf.DUMMYFUNCTION("""COMPUTED_VALUE"""),2)</f>
        <v>2</v>
      </c>
    </row>
    <row r="328" spans="1:11" ht="13">
      <c r="A328" s="1">
        <f t="shared" ref="A328:B328" ca="1" si="0">COUNT(A4:A327)</f>
        <v>300</v>
      </c>
      <c r="B328" s="1">
        <f t="shared" ca="1" si="0"/>
        <v>324</v>
      </c>
    </row>
    <row r="330" spans="1:11" ht="13">
      <c r="A330" s="14"/>
      <c r="B330" s="15" t="s">
        <v>57</v>
      </c>
      <c r="C330" s="15" t="s">
        <v>136</v>
      </c>
      <c r="D330" s="15" t="s">
        <v>59</v>
      </c>
      <c r="E330" s="15" t="s">
        <v>243</v>
      </c>
      <c r="J330" s="14"/>
      <c r="K330" s="14"/>
    </row>
    <row r="331" spans="1:11" ht="15">
      <c r="A331" s="7" t="s">
        <v>245</v>
      </c>
      <c r="B331" s="10">
        <f ca="1">COUNTIFS(A4:A327,"1",B4:B327,"1")</f>
        <v>4</v>
      </c>
      <c r="C331" s="10">
        <f ca="1">COUNTIFS(A4:A327,"2",B4:B327,"1")</f>
        <v>5</v>
      </c>
      <c r="D331" s="10">
        <f ca="1">COUNTIFS(A4:A327,"3",B4:B327,"1")</f>
        <v>5</v>
      </c>
      <c r="E331" s="10">
        <f ca="1">COUNTIFS(A4:A327,"4",B4:B327,"1")</f>
        <v>7</v>
      </c>
      <c r="F331" s="1">
        <f t="shared" ref="F331:F335" ca="1" si="1">SUM(B331:E331)</f>
        <v>21</v>
      </c>
      <c r="K331" s="10"/>
    </row>
    <row r="332" spans="1:11" ht="15">
      <c r="A332" s="7" t="s">
        <v>247</v>
      </c>
      <c r="B332" s="10">
        <f ca="1">COUNTIFS(A4:A327,"1",B4:B327,"2")</f>
        <v>7</v>
      </c>
      <c r="C332" s="10">
        <f ca="1">COUNTIFS(A4:A327,"2",B4:B327,"2")</f>
        <v>13</v>
      </c>
      <c r="D332" s="10">
        <f ca="1">COUNTIFS(A4:A327,"3",B4:B327,"2")</f>
        <v>15</v>
      </c>
      <c r="E332" s="10">
        <f ca="1">COUNTIFS(A4:A327,"4",B4:B327,"2")</f>
        <v>9</v>
      </c>
      <c r="F332" s="1">
        <f t="shared" ca="1" si="1"/>
        <v>44</v>
      </c>
      <c r="K332" s="10"/>
    </row>
    <row r="333" spans="1:11" ht="15">
      <c r="A333" s="7" t="s">
        <v>248</v>
      </c>
      <c r="B333" s="10">
        <f ca="1">COUNTIFS(A4:A327,"1",B4:B327,"3")</f>
        <v>19</v>
      </c>
      <c r="C333" s="10">
        <f ca="1">COUNTIFS(A4:A327,"2",B4:B327,"3")</f>
        <v>28</v>
      </c>
      <c r="D333" s="10">
        <f ca="1">COUNTIFS(A4:A327,"3",B4:B327,"3")</f>
        <v>16</v>
      </c>
      <c r="E333" s="10">
        <f ca="1">COUNTIFS(A4:A327,"4",B4:B327,"3")</f>
        <v>19</v>
      </c>
      <c r="F333" s="1">
        <f t="shared" ca="1" si="1"/>
        <v>82</v>
      </c>
      <c r="K333" s="10"/>
    </row>
    <row r="334" spans="1:11" ht="15">
      <c r="A334" s="7" t="s">
        <v>249</v>
      </c>
      <c r="B334" s="10">
        <f ca="1">COUNTIFS(A4:A327,"1",B4:B327,"4")</f>
        <v>21</v>
      </c>
      <c r="C334" s="10">
        <f ca="1">COUNTIFS(A4:A327,"2",B4:B327,"4")</f>
        <v>34</v>
      </c>
      <c r="D334" s="10">
        <f ca="1">COUNTIFS(A4:A327,"3",B4:B327,"4")</f>
        <v>25</v>
      </c>
      <c r="E334" s="10">
        <f ca="1">COUNTIFS(A4:A327,"4",B4:B327,"4")</f>
        <v>34</v>
      </c>
      <c r="F334" s="1">
        <f t="shared" ca="1" si="1"/>
        <v>114</v>
      </c>
      <c r="K334" s="10"/>
    </row>
    <row r="335" spans="1:11" ht="15">
      <c r="A335" s="7" t="s">
        <v>250</v>
      </c>
      <c r="B335" s="10">
        <f ca="1">COUNTIFS(A4:A327,"1",B4:B327,"5")</f>
        <v>5</v>
      </c>
      <c r="C335" s="10">
        <f ca="1">COUNTIFS(A4:A327,"2",B4:B327,"5")</f>
        <v>14</v>
      </c>
      <c r="D335" s="10">
        <f ca="1">COUNTIFS(A4:A327,"3",B4:B327,"5")</f>
        <v>13</v>
      </c>
      <c r="E335" s="10">
        <f ca="1">COUNTIFS(A4:A327,"4",B4:B327,"5")</f>
        <v>7</v>
      </c>
      <c r="F335" s="1">
        <f t="shared" ca="1" si="1"/>
        <v>39</v>
      </c>
      <c r="K335" s="10"/>
    </row>
    <row r="336" spans="1:11" ht="13">
      <c r="F336" s="1">
        <f ca="1">SUM(F331:F335)</f>
        <v>300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FF00"/>
    <outlinePr summaryBelow="0" summaryRight="0"/>
  </sheetPr>
  <dimension ref="A1:K336"/>
  <sheetViews>
    <sheetView workbookViewId="0"/>
  </sheetViews>
  <sheetFormatPr baseColWidth="10" defaultColWidth="14.5" defaultRowHeight="15.75" customHeight="1"/>
  <sheetData>
    <row r="1" spans="1:2" ht="14">
      <c r="A1" s="9" t="s">
        <v>342</v>
      </c>
    </row>
    <row r="2" spans="1:2" ht="15">
      <c r="A2" s="10"/>
    </row>
    <row r="3" spans="1:2" ht="13">
      <c r="A3" s="7" t="s">
        <v>197</v>
      </c>
    </row>
    <row r="4" spans="1:2" ht="15">
      <c r="A4" s="10">
        <f ca="1">IFERROR(__xludf.DUMMYFUNCTION("query('Converted Data'!BG4:BG327,""select*"")"),3)</f>
        <v>3</v>
      </c>
      <c r="B4" s="10">
        <f ca="1">IFERROR(__xludf.DUMMYFUNCTION("query('Converted Data'!BT4:BT327,""select*"")"),3)</f>
        <v>3</v>
      </c>
    </row>
    <row r="5" spans="1:2" ht="13">
      <c r="A5" s="1">
        <f ca="1">IFERROR(__xludf.DUMMYFUNCTION("""COMPUTED_VALUE"""),1)</f>
        <v>1</v>
      </c>
      <c r="B5" s="1">
        <f ca="1">IFERROR(__xludf.DUMMYFUNCTION("""COMPUTED_VALUE"""),5)</f>
        <v>5</v>
      </c>
    </row>
    <row r="6" spans="1:2" ht="13">
      <c r="A6" s="1" t="str">
        <f ca="1">IFERROR(__xludf.DUMMYFUNCTION("""COMPUTED_VALUE"""),"")</f>
        <v/>
      </c>
      <c r="B6" s="1">
        <f ca="1">IFERROR(__xludf.DUMMYFUNCTION("""COMPUTED_VALUE"""),1)</f>
        <v>1</v>
      </c>
    </row>
    <row r="7" spans="1:2" ht="13">
      <c r="A7" s="1">
        <f ca="1">IFERROR(__xludf.DUMMYFUNCTION("""COMPUTED_VALUE"""),3)</f>
        <v>3</v>
      </c>
      <c r="B7" s="1">
        <f ca="1">IFERROR(__xludf.DUMMYFUNCTION("""COMPUTED_VALUE"""),4)</f>
        <v>4</v>
      </c>
    </row>
    <row r="8" spans="1:2" ht="13">
      <c r="A8" s="1">
        <f ca="1">IFERROR(__xludf.DUMMYFUNCTION("""COMPUTED_VALUE"""),2)</f>
        <v>2</v>
      </c>
      <c r="B8" s="1">
        <f ca="1">IFERROR(__xludf.DUMMYFUNCTION("""COMPUTED_VALUE"""),1)</f>
        <v>1</v>
      </c>
    </row>
    <row r="9" spans="1:2" ht="13">
      <c r="A9" s="1">
        <f ca="1">IFERROR(__xludf.DUMMYFUNCTION("""COMPUTED_VALUE"""),3)</f>
        <v>3</v>
      </c>
      <c r="B9" s="1">
        <f ca="1">IFERROR(__xludf.DUMMYFUNCTION("""COMPUTED_VALUE"""),3)</f>
        <v>3</v>
      </c>
    </row>
    <row r="10" spans="1:2" ht="13" hidden="1">
      <c r="A10" s="1" t="str">
        <f ca="1">IFERROR(__xludf.DUMMYFUNCTION("""COMPUTED_VALUE"""),"")</f>
        <v/>
      </c>
      <c r="B10" s="1">
        <f ca="1">IFERROR(__xludf.DUMMYFUNCTION("""COMPUTED_VALUE"""),4)</f>
        <v>4</v>
      </c>
    </row>
    <row r="11" spans="1:2" ht="13" hidden="1">
      <c r="A11" s="1">
        <f ca="1">IFERROR(__xludf.DUMMYFUNCTION("""COMPUTED_VALUE"""),4)</f>
        <v>4</v>
      </c>
      <c r="B11" s="1">
        <f ca="1">IFERROR(__xludf.DUMMYFUNCTION("""COMPUTED_VALUE"""),1)</f>
        <v>1</v>
      </c>
    </row>
    <row r="12" spans="1:2" ht="13" hidden="1">
      <c r="A12" s="1">
        <f ca="1">IFERROR(__xludf.DUMMYFUNCTION("""COMPUTED_VALUE"""),4)</f>
        <v>4</v>
      </c>
      <c r="B12" s="1">
        <f ca="1">IFERROR(__xludf.DUMMYFUNCTION("""COMPUTED_VALUE"""),2)</f>
        <v>2</v>
      </c>
    </row>
    <row r="13" spans="1:2" ht="13" hidden="1">
      <c r="A13" s="1">
        <f ca="1">IFERROR(__xludf.DUMMYFUNCTION("""COMPUTED_VALUE"""),2)</f>
        <v>2</v>
      </c>
      <c r="B13" s="1">
        <f ca="1">IFERROR(__xludf.DUMMYFUNCTION("""COMPUTED_VALUE"""),5)</f>
        <v>5</v>
      </c>
    </row>
    <row r="14" spans="1:2" ht="13" hidden="1">
      <c r="A14" s="1" t="str">
        <f ca="1">IFERROR(__xludf.DUMMYFUNCTION("""COMPUTED_VALUE"""),"")</f>
        <v/>
      </c>
      <c r="B14" s="1">
        <f ca="1">IFERROR(__xludf.DUMMYFUNCTION("""COMPUTED_VALUE"""),4)</f>
        <v>4</v>
      </c>
    </row>
    <row r="15" spans="1:2" ht="13" hidden="1">
      <c r="A15" s="1">
        <f ca="1">IFERROR(__xludf.DUMMYFUNCTION("""COMPUTED_VALUE"""),2)</f>
        <v>2</v>
      </c>
      <c r="B15" s="1">
        <f ca="1">IFERROR(__xludf.DUMMYFUNCTION("""COMPUTED_VALUE"""),5)</f>
        <v>5</v>
      </c>
    </row>
    <row r="16" spans="1:2" ht="13" hidden="1">
      <c r="A16" s="1">
        <f ca="1">IFERROR(__xludf.DUMMYFUNCTION("""COMPUTED_VALUE"""),3)</f>
        <v>3</v>
      </c>
      <c r="B16" s="1">
        <f ca="1">IFERROR(__xludf.DUMMYFUNCTION("""COMPUTED_VALUE"""),4)</f>
        <v>4</v>
      </c>
    </row>
    <row r="17" spans="1:2" ht="13" hidden="1">
      <c r="A17" s="1">
        <f ca="1">IFERROR(__xludf.DUMMYFUNCTION("""COMPUTED_VALUE"""),3)</f>
        <v>3</v>
      </c>
      <c r="B17" s="1">
        <f ca="1">IFERROR(__xludf.DUMMYFUNCTION("""COMPUTED_VALUE"""),4)</f>
        <v>4</v>
      </c>
    </row>
    <row r="18" spans="1:2" ht="13" hidden="1">
      <c r="A18" s="1">
        <f ca="1">IFERROR(__xludf.DUMMYFUNCTION("""COMPUTED_VALUE"""),2)</f>
        <v>2</v>
      </c>
      <c r="B18" s="1">
        <f ca="1">IFERROR(__xludf.DUMMYFUNCTION("""COMPUTED_VALUE"""),2)</f>
        <v>2</v>
      </c>
    </row>
    <row r="19" spans="1:2" ht="13" hidden="1">
      <c r="A19" s="1">
        <f ca="1">IFERROR(__xludf.DUMMYFUNCTION("""COMPUTED_VALUE"""),2)</f>
        <v>2</v>
      </c>
      <c r="B19" s="1">
        <f ca="1">IFERROR(__xludf.DUMMYFUNCTION("""COMPUTED_VALUE"""),4)</f>
        <v>4</v>
      </c>
    </row>
    <row r="20" spans="1:2" ht="13" hidden="1">
      <c r="A20" s="1">
        <f ca="1">IFERROR(__xludf.DUMMYFUNCTION("""COMPUTED_VALUE"""),4)</f>
        <v>4</v>
      </c>
      <c r="B20" s="1">
        <f ca="1">IFERROR(__xludf.DUMMYFUNCTION("""COMPUTED_VALUE"""),3)</f>
        <v>3</v>
      </c>
    </row>
    <row r="21" spans="1:2" ht="13" hidden="1">
      <c r="A21" s="1">
        <f ca="1">IFERROR(__xludf.DUMMYFUNCTION("""COMPUTED_VALUE"""),2)</f>
        <v>2</v>
      </c>
      <c r="B21" s="1">
        <f ca="1">IFERROR(__xludf.DUMMYFUNCTION("""COMPUTED_VALUE"""),1)</f>
        <v>1</v>
      </c>
    </row>
    <row r="22" spans="1:2" ht="13" hidden="1">
      <c r="A22" s="1">
        <f ca="1">IFERROR(__xludf.DUMMYFUNCTION("""COMPUTED_VALUE"""),1)</f>
        <v>1</v>
      </c>
      <c r="B22" s="1">
        <f ca="1">IFERROR(__xludf.DUMMYFUNCTION("""COMPUTED_VALUE"""),1)</f>
        <v>1</v>
      </c>
    </row>
    <row r="23" spans="1:2" ht="13" hidden="1">
      <c r="A23" s="1">
        <f ca="1">IFERROR(__xludf.DUMMYFUNCTION("""COMPUTED_VALUE"""),2)</f>
        <v>2</v>
      </c>
      <c r="B23" s="1">
        <f ca="1">IFERROR(__xludf.DUMMYFUNCTION("""COMPUTED_VALUE"""),3)</f>
        <v>3</v>
      </c>
    </row>
    <row r="24" spans="1:2" ht="13" hidden="1">
      <c r="A24" s="1" t="str">
        <f ca="1">IFERROR(__xludf.DUMMYFUNCTION("""COMPUTED_VALUE"""),"")</f>
        <v/>
      </c>
      <c r="B24" s="1">
        <f ca="1">IFERROR(__xludf.DUMMYFUNCTION("""COMPUTED_VALUE"""),3)</f>
        <v>3</v>
      </c>
    </row>
    <row r="25" spans="1:2" ht="13" hidden="1">
      <c r="A25" s="1">
        <f ca="1">IFERROR(__xludf.DUMMYFUNCTION("""COMPUTED_VALUE"""),2)</f>
        <v>2</v>
      </c>
      <c r="B25" s="1">
        <f ca="1">IFERROR(__xludf.DUMMYFUNCTION("""COMPUTED_VALUE"""),2)</f>
        <v>2</v>
      </c>
    </row>
    <row r="26" spans="1:2" ht="13" hidden="1">
      <c r="A26" s="1">
        <f ca="1">IFERROR(__xludf.DUMMYFUNCTION("""COMPUTED_VALUE"""),1)</f>
        <v>1</v>
      </c>
      <c r="B26" s="1">
        <f ca="1">IFERROR(__xludf.DUMMYFUNCTION("""COMPUTED_VALUE"""),2)</f>
        <v>2</v>
      </c>
    </row>
    <row r="27" spans="1:2" ht="13" hidden="1">
      <c r="A27" s="1" t="str">
        <f ca="1">IFERROR(__xludf.DUMMYFUNCTION("""COMPUTED_VALUE"""),"")</f>
        <v/>
      </c>
      <c r="B27" s="1">
        <f ca="1">IFERROR(__xludf.DUMMYFUNCTION("""COMPUTED_VALUE"""),1)</f>
        <v>1</v>
      </c>
    </row>
    <row r="28" spans="1:2" ht="13" hidden="1">
      <c r="A28" s="1">
        <f ca="1">IFERROR(__xludf.DUMMYFUNCTION("""COMPUTED_VALUE"""),1)</f>
        <v>1</v>
      </c>
      <c r="B28" s="1">
        <f ca="1">IFERROR(__xludf.DUMMYFUNCTION("""COMPUTED_VALUE"""),4)</f>
        <v>4</v>
      </c>
    </row>
    <row r="29" spans="1:2" ht="13" hidden="1">
      <c r="A29" s="1">
        <f ca="1">IFERROR(__xludf.DUMMYFUNCTION("""COMPUTED_VALUE"""),3)</f>
        <v>3</v>
      </c>
      <c r="B29" s="1">
        <f ca="1">IFERROR(__xludf.DUMMYFUNCTION("""COMPUTED_VALUE"""),4)</f>
        <v>4</v>
      </c>
    </row>
    <row r="30" spans="1:2" ht="13" hidden="1">
      <c r="A30" s="1">
        <f ca="1">IFERROR(__xludf.DUMMYFUNCTION("""COMPUTED_VALUE"""),3)</f>
        <v>3</v>
      </c>
      <c r="B30" s="1">
        <f ca="1">IFERROR(__xludf.DUMMYFUNCTION("""COMPUTED_VALUE"""),2)</f>
        <v>2</v>
      </c>
    </row>
    <row r="31" spans="1:2" ht="13" hidden="1">
      <c r="A31" s="1">
        <f ca="1">IFERROR(__xludf.DUMMYFUNCTION("""COMPUTED_VALUE"""),1)</f>
        <v>1</v>
      </c>
      <c r="B31" s="1">
        <f ca="1">IFERROR(__xludf.DUMMYFUNCTION("""COMPUTED_VALUE"""),4)</f>
        <v>4</v>
      </c>
    </row>
    <row r="32" spans="1:2" ht="13" hidden="1">
      <c r="A32" s="1">
        <f ca="1">IFERROR(__xludf.DUMMYFUNCTION("""COMPUTED_VALUE"""),2)</f>
        <v>2</v>
      </c>
      <c r="B32" s="1">
        <f ca="1">IFERROR(__xludf.DUMMYFUNCTION("""COMPUTED_VALUE"""),5)</f>
        <v>5</v>
      </c>
    </row>
    <row r="33" spans="1:2" ht="13" hidden="1">
      <c r="A33" s="1">
        <f ca="1">IFERROR(__xludf.DUMMYFUNCTION("""COMPUTED_VALUE"""),1)</f>
        <v>1</v>
      </c>
      <c r="B33" s="1">
        <f ca="1">IFERROR(__xludf.DUMMYFUNCTION("""COMPUTED_VALUE"""),3)</f>
        <v>3</v>
      </c>
    </row>
    <row r="34" spans="1:2" ht="13" hidden="1">
      <c r="A34" s="1">
        <f ca="1">IFERROR(__xludf.DUMMYFUNCTION("""COMPUTED_VALUE"""),3)</f>
        <v>3</v>
      </c>
      <c r="B34" s="1">
        <f ca="1">IFERROR(__xludf.DUMMYFUNCTION("""COMPUTED_VALUE"""),4)</f>
        <v>4</v>
      </c>
    </row>
    <row r="35" spans="1:2" ht="13" hidden="1">
      <c r="A35" s="1">
        <f ca="1">IFERROR(__xludf.DUMMYFUNCTION("""COMPUTED_VALUE"""),4)</f>
        <v>4</v>
      </c>
      <c r="B35" s="1">
        <f ca="1">IFERROR(__xludf.DUMMYFUNCTION("""COMPUTED_VALUE"""),1)</f>
        <v>1</v>
      </c>
    </row>
    <row r="36" spans="1:2" ht="13" hidden="1">
      <c r="A36" s="1">
        <f ca="1">IFERROR(__xludf.DUMMYFUNCTION("""COMPUTED_VALUE"""),1)</f>
        <v>1</v>
      </c>
      <c r="B36" s="1">
        <f ca="1">IFERROR(__xludf.DUMMYFUNCTION("""COMPUTED_VALUE"""),4)</f>
        <v>4</v>
      </c>
    </row>
    <row r="37" spans="1:2" ht="13" hidden="1">
      <c r="A37" s="1">
        <f ca="1">IFERROR(__xludf.DUMMYFUNCTION("""COMPUTED_VALUE"""),2)</f>
        <v>2</v>
      </c>
      <c r="B37" s="1">
        <f ca="1">IFERROR(__xludf.DUMMYFUNCTION("""COMPUTED_VALUE"""),4)</f>
        <v>4</v>
      </c>
    </row>
    <row r="38" spans="1:2" ht="13" hidden="1">
      <c r="A38" s="1">
        <f ca="1">IFERROR(__xludf.DUMMYFUNCTION("""COMPUTED_VALUE"""),4)</f>
        <v>4</v>
      </c>
      <c r="B38" s="1">
        <f ca="1">IFERROR(__xludf.DUMMYFUNCTION("""COMPUTED_VALUE"""),3)</f>
        <v>3</v>
      </c>
    </row>
    <row r="39" spans="1:2" ht="13" hidden="1">
      <c r="A39" s="1">
        <f ca="1">IFERROR(__xludf.DUMMYFUNCTION("""COMPUTED_VALUE"""),3)</f>
        <v>3</v>
      </c>
      <c r="B39" s="1">
        <f ca="1">IFERROR(__xludf.DUMMYFUNCTION("""COMPUTED_VALUE"""),1)</f>
        <v>1</v>
      </c>
    </row>
    <row r="40" spans="1:2" ht="13" hidden="1">
      <c r="A40" s="1" t="str">
        <f ca="1">IFERROR(__xludf.DUMMYFUNCTION("""COMPUTED_VALUE"""),"")</f>
        <v/>
      </c>
      <c r="B40" s="1">
        <f ca="1">IFERROR(__xludf.DUMMYFUNCTION("""COMPUTED_VALUE"""),4)</f>
        <v>4</v>
      </c>
    </row>
    <row r="41" spans="1:2" ht="13" hidden="1">
      <c r="A41" s="1">
        <f ca="1">IFERROR(__xludf.DUMMYFUNCTION("""COMPUTED_VALUE"""),1)</f>
        <v>1</v>
      </c>
      <c r="B41" s="1">
        <f ca="1">IFERROR(__xludf.DUMMYFUNCTION("""COMPUTED_VALUE"""),3)</f>
        <v>3</v>
      </c>
    </row>
    <row r="42" spans="1:2" ht="13" hidden="1">
      <c r="A42" s="1">
        <f ca="1">IFERROR(__xludf.DUMMYFUNCTION("""COMPUTED_VALUE"""),2)</f>
        <v>2</v>
      </c>
      <c r="B42" s="1">
        <f ca="1">IFERROR(__xludf.DUMMYFUNCTION("""COMPUTED_VALUE"""),3)</f>
        <v>3</v>
      </c>
    </row>
    <row r="43" spans="1:2" ht="13" hidden="1">
      <c r="A43" s="1">
        <f ca="1">IFERROR(__xludf.DUMMYFUNCTION("""COMPUTED_VALUE"""),1)</f>
        <v>1</v>
      </c>
      <c r="B43" s="1">
        <f ca="1">IFERROR(__xludf.DUMMYFUNCTION("""COMPUTED_VALUE"""),2)</f>
        <v>2</v>
      </c>
    </row>
    <row r="44" spans="1:2" ht="13" hidden="1">
      <c r="A44" s="1">
        <f ca="1">IFERROR(__xludf.DUMMYFUNCTION("""COMPUTED_VALUE"""),4)</f>
        <v>4</v>
      </c>
      <c r="B44" s="1">
        <f ca="1">IFERROR(__xludf.DUMMYFUNCTION("""COMPUTED_VALUE"""),4)</f>
        <v>4</v>
      </c>
    </row>
    <row r="45" spans="1:2" ht="13" hidden="1">
      <c r="A45" s="1">
        <f ca="1">IFERROR(__xludf.DUMMYFUNCTION("""COMPUTED_VALUE"""),4)</f>
        <v>4</v>
      </c>
      <c r="B45" s="1">
        <f ca="1">IFERROR(__xludf.DUMMYFUNCTION("""COMPUTED_VALUE"""),1)</f>
        <v>1</v>
      </c>
    </row>
    <row r="46" spans="1:2" ht="13" hidden="1">
      <c r="A46" s="1">
        <f ca="1">IFERROR(__xludf.DUMMYFUNCTION("""COMPUTED_VALUE"""),2)</f>
        <v>2</v>
      </c>
      <c r="B46" s="1">
        <f ca="1">IFERROR(__xludf.DUMMYFUNCTION("""COMPUTED_VALUE"""),3)</f>
        <v>3</v>
      </c>
    </row>
    <row r="47" spans="1:2" ht="13" hidden="1">
      <c r="A47" s="1">
        <f ca="1">IFERROR(__xludf.DUMMYFUNCTION("""COMPUTED_VALUE"""),4)</f>
        <v>4</v>
      </c>
      <c r="B47" s="1">
        <f ca="1">IFERROR(__xludf.DUMMYFUNCTION("""COMPUTED_VALUE"""),3)</f>
        <v>3</v>
      </c>
    </row>
    <row r="48" spans="1:2" ht="13" hidden="1">
      <c r="A48" s="1">
        <f ca="1">IFERROR(__xludf.DUMMYFUNCTION("""COMPUTED_VALUE"""),2)</f>
        <v>2</v>
      </c>
      <c r="B48" s="1">
        <f ca="1">IFERROR(__xludf.DUMMYFUNCTION("""COMPUTED_VALUE"""),4)</f>
        <v>4</v>
      </c>
    </row>
    <row r="49" spans="1:2" ht="13" hidden="1">
      <c r="A49" s="1">
        <f ca="1">IFERROR(__xludf.DUMMYFUNCTION("""COMPUTED_VALUE"""),4)</f>
        <v>4</v>
      </c>
      <c r="B49" s="1">
        <f ca="1">IFERROR(__xludf.DUMMYFUNCTION("""COMPUTED_VALUE"""),3)</f>
        <v>3</v>
      </c>
    </row>
    <row r="50" spans="1:2" ht="13" hidden="1">
      <c r="A50" s="1">
        <f ca="1">IFERROR(__xludf.DUMMYFUNCTION("""COMPUTED_VALUE"""),2)</f>
        <v>2</v>
      </c>
      <c r="B50" s="1">
        <f ca="1">IFERROR(__xludf.DUMMYFUNCTION("""COMPUTED_VALUE"""),1)</f>
        <v>1</v>
      </c>
    </row>
    <row r="51" spans="1:2" ht="13" hidden="1">
      <c r="A51" s="1">
        <f ca="1">IFERROR(__xludf.DUMMYFUNCTION("""COMPUTED_VALUE"""),1)</f>
        <v>1</v>
      </c>
      <c r="B51" s="1">
        <f ca="1">IFERROR(__xludf.DUMMYFUNCTION("""COMPUTED_VALUE"""),3)</f>
        <v>3</v>
      </c>
    </row>
    <row r="52" spans="1:2" ht="13" hidden="1">
      <c r="A52" s="1">
        <f ca="1">IFERROR(__xludf.DUMMYFUNCTION("""COMPUTED_VALUE"""),3)</f>
        <v>3</v>
      </c>
      <c r="B52" s="1">
        <f ca="1">IFERROR(__xludf.DUMMYFUNCTION("""COMPUTED_VALUE"""),3)</f>
        <v>3</v>
      </c>
    </row>
    <row r="53" spans="1:2" ht="13" hidden="1">
      <c r="A53" s="1">
        <f ca="1">IFERROR(__xludf.DUMMYFUNCTION("""COMPUTED_VALUE"""),2)</f>
        <v>2</v>
      </c>
      <c r="B53" s="1">
        <f ca="1">IFERROR(__xludf.DUMMYFUNCTION("""COMPUTED_VALUE"""),1)</f>
        <v>1</v>
      </c>
    </row>
    <row r="54" spans="1:2" ht="13" hidden="1">
      <c r="A54" s="1">
        <f ca="1">IFERROR(__xludf.DUMMYFUNCTION("""COMPUTED_VALUE"""),3)</f>
        <v>3</v>
      </c>
      <c r="B54" s="1">
        <f ca="1">IFERROR(__xludf.DUMMYFUNCTION("""COMPUTED_VALUE"""),1)</f>
        <v>1</v>
      </c>
    </row>
    <row r="55" spans="1:2" ht="13" hidden="1">
      <c r="A55" s="1">
        <f ca="1">IFERROR(__xludf.DUMMYFUNCTION("""COMPUTED_VALUE"""),1)</f>
        <v>1</v>
      </c>
      <c r="B55" s="1">
        <f ca="1">IFERROR(__xludf.DUMMYFUNCTION("""COMPUTED_VALUE"""),3)</f>
        <v>3</v>
      </c>
    </row>
    <row r="56" spans="1:2" ht="13" hidden="1">
      <c r="A56" s="1">
        <f ca="1">IFERROR(__xludf.DUMMYFUNCTION("""COMPUTED_VALUE"""),3)</f>
        <v>3</v>
      </c>
      <c r="B56" s="1">
        <f ca="1">IFERROR(__xludf.DUMMYFUNCTION("""COMPUTED_VALUE"""),4)</f>
        <v>4</v>
      </c>
    </row>
    <row r="57" spans="1:2" ht="13" hidden="1">
      <c r="A57" s="1">
        <f ca="1">IFERROR(__xludf.DUMMYFUNCTION("""COMPUTED_VALUE"""),2)</f>
        <v>2</v>
      </c>
      <c r="B57" s="1">
        <f ca="1">IFERROR(__xludf.DUMMYFUNCTION("""COMPUTED_VALUE"""),2)</f>
        <v>2</v>
      </c>
    </row>
    <row r="58" spans="1:2" ht="13" hidden="1">
      <c r="A58" s="1">
        <f ca="1">IFERROR(__xludf.DUMMYFUNCTION("""COMPUTED_VALUE"""),3)</f>
        <v>3</v>
      </c>
      <c r="B58" s="1">
        <f ca="1">IFERROR(__xludf.DUMMYFUNCTION("""COMPUTED_VALUE"""),4)</f>
        <v>4</v>
      </c>
    </row>
    <row r="59" spans="1:2" ht="13" hidden="1">
      <c r="A59" s="1">
        <f ca="1">IFERROR(__xludf.DUMMYFUNCTION("""COMPUTED_VALUE"""),1)</f>
        <v>1</v>
      </c>
      <c r="B59" s="1">
        <f ca="1">IFERROR(__xludf.DUMMYFUNCTION("""COMPUTED_VALUE"""),5)</f>
        <v>5</v>
      </c>
    </row>
    <row r="60" spans="1:2" ht="13" hidden="1">
      <c r="A60" s="1">
        <f ca="1">IFERROR(__xludf.DUMMYFUNCTION("""COMPUTED_VALUE"""),1)</f>
        <v>1</v>
      </c>
      <c r="B60" s="1">
        <f ca="1">IFERROR(__xludf.DUMMYFUNCTION("""COMPUTED_VALUE"""),3)</f>
        <v>3</v>
      </c>
    </row>
    <row r="61" spans="1:2" ht="13" hidden="1">
      <c r="A61" s="1">
        <f ca="1">IFERROR(__xludf.DUMMYFUNCTION("""COMPUTED_VALUE"""),1)</f>
        <v>1</v>
      </c>
      <c r="B61" s="1">
        <f ca="1">IFERROR(__xludf.DUMMYFUNCTION("""COMPUTED_VALUE"""),2)</f>
        <v>2</v>
      </c>
    </row>
    <row r="62" spans="1:2" ht="13" hidden="1">
      <c r="A62" s="1">
        <f ca="1">IFERROR(__xludf.DUMMYFUNCTION("""COMPUTED_VALUE"""),4)</f>
        <v>4</v>
      </c>
      <c r="B62" s="1">
        <f ca="1">IFERROR(__xludf.DUMMYFUNCTION("""COMPUTED_VALUE"""),3)</f>
        <v>3</v>
      </c>
    </row>
    <row r="63" spans="1:2" ht="13" hidden="1">
      <c r="A63" s="1">
        <f ca="1">IFERROR(__xludf.DUMMYFUNCTION("""COMPUTED_VALUE"""),4)</f>
        <v>4</v>
      </c>
      <c r="B63" s="1">
        <f ca="1">IFERROR(__xludf.DUMMYFUNCTION("""COMPUTED_VALUE"""),2)</f>
        <v>2</v>
      </c>
    </row>
    <row r="64" spans="1:2" ht="13" hidden="1">
      <c r="A64" s="1" t="str">
        <f ca="1">IFERROR(__xludf.DUMMYFUNCTION("""COMPUTED_VALUE"""),"")</f>
        <v/>
      </c>
      <c r="B64" s="1">
        <f ca="1">IFERROR(__xludf.DUMMYFUNCTION("""COMPUTED_VALUE"""),2)</f>
        <v>2</v>
      </c>
    </row>
    <row r="65" spans="1:2" ht="13" hidden="1">
      <c r="A65" s="1">
        <f ca="1">IFERROR(__xludf.DUMMYFUNCTION("""COMPUTED_VALUE"""),1)</f>
        <v>1</v>
      </c>
      <c r="B65" s="1">
        <f ca="1">IFERROR(__xludf.DUMMYFUNCTION("""COMPUTED_VALUE"""),4)</f>
        <v>4</v>
      </c>
    </row>
    <row r="66" spans="1:2" ht="13" hidden="1">
      <c r="A66" s="1">
        <f ca="1">IFERROR(__xludf.DUMMYFUNCTION("""COMPUTED_VALUE"""),2)</f>
        <v>2</v>
      </c>
      <c r="B66" s="1">
        <f ca="1">IFERROR(__xludf.DUMMYFUNCTION("""COMPUTED_VALUE"""),4)</f>
        <v>4</v>
      </c>
    </row>
    <row r="67" spans="1:2" ht="13" hidden="1">
      <c r="A67" s="1">
        <f ca="1">IFERROR(__xludf.DUMMYFUNCTION("""COMPUTED_VALUE"""),1)</f>
        <v>1</v>
      </c>
      <c r="B67" s="1">
        <f ca="1">IFERROR(__xludf.DUMMYFUNCTION("""COMPUTED_VALUE"""),3)</f>
        <v>3</v>
      </c>
    </row>
    <row r="68" spans="1:2" ht="13" hidden="1">
      <c r="A68" s="1">
        <f ca="1">IFERROR(__xludf.DUMMYFUNCTION("""COMPUTED_VALUE"""),2)</f>
        <v>2</v>
      </c>
      <c r="B68" s="1">
        <f ca="1">IFERROR(__xludf.DUMMYFUNCTION("""COMPUTED_VALUE"""),2)</f>
        <v>2</v>
      </c>
    </row>
    <row r="69" spans="1:2" ht="13" hidden="1">
      <c r="A69" s="1">
        <f ca="1">IFERROR(__xludf.DUMMYFUNCTION("""COMPUTED_VALUE"""),3)</f>
        <v>3</v>
      </c>
      <c r="B69" s="1">
        <f ca="1">IFERROR(__xludf.DUMMYFUNCTION("""COMPUTED_VALUE"""),1)</f>
        <v>1</v>
      </c>
    </row>
    <row r="70" spans="1:2" ht="13" hidden="1">
      <c r="A70" s="1">
        <f ca="1">IFERROR(__xludf.DUMMYFUNCTION("""COMPUTED_VALUE"""),4)</f>
        <v>4</v>
      </c>
      <c r="B70" s="1">
        <f ca="1">IFERROR(__xludf.DUMMYFUNCTION("""COMPUTED_VALUE"""),3)</f>
        <v>3</v>
      </c>
    </row>
    <row r="71" spans="1:2" ht="13" hidden="1">
      <c r="A71" s="1">
        <f ca="1">IFERROR(__xludf.DUMMYFUNCTION("""COMPUTED_VALUE"""),2)</f>
        <v>2</v>
      </c>
      <c r="B71" s="1">
        <f ca="1">IFERROR(__xludf.DUMMYFUNCTION("""COMPUTED_VALUE"""),5)</f>
        <v>5</v>
      </c>
    </row>
    <row r="72" spans="1:2" ht="13" hidden="1">
      <c r="A72" s="1">
        <f ca="1">IFERROR(__xludf.DUMMYFUNCTION("""COMPUTED_VALUE"""),4)</f>
        <v>4</v>
      </c>
      <c r="B72" s="1">
        <f ca="1">IFERROR(__xludf.DUMMYFUNCTION("""COMPUTED_VALUE"""),3)</f>
        <v>3</v>
      </c>
    </row>
    <row r="73" spans="1:2" ht="13" hidden="1">
      <c r="A73" s="1">
        <f ca="1">IFERROR(__xludf.DUMMYFUNCTION("""COMPUTED_VALUE"""),3)</f>
        <v>3</v>
      </c>
      <c r="B73" s="1">
        <f ca="1">IFERROR(__xludf.DUMMYFUNCTION("""COMPUTED_VALUE"""),4)</f>
        <v>4</v>
      </c>
    </row>
    <row r="74" spans="1:2" ht="13" hidden="1">
      <c r="A74" s="1">
        <f ca="1">IFERROR(__xludf.DUMMYFUNCTION("""COMPUTED_VALUE"""),1)</f>
        <v>1</v>
      </c>
      <c r="B74" s="1">
        <f ca="1">IFERROR(__xludf.DUMMYFUNCTION("""COMPUTED_VALUE"""),5)</f>
        <v>5</v>
      </c>
    </row>
    <row r="75" spans="1:2" ht="13" hidden="1">
      <c r="A75" s="1">
        <f ca="1">IFERROR(__xludf.DUMMYFUNCTION("""COMPUTED_VALUE"""),2)</f>
        <v>2</v>
      </c>
      <c r="B75" s="1">
        <f ca="1">IFERROR(__xludf.DUMMYFUNCTION("""COMPUTED_VALUE"""),5)</f>
        <v>5</v>
      </c>
    </row>
    <row r="76" spans="1:2" ht="13" hidden="1">
      <c r="A76" s="1">
        <f ca="1">IFERROR(__xludf.DUMMYFUNCTION("""COMPUTED_VALUE"""),3)</f>
        <v>3</v>
      </c>
      <c r="B76" s="1">
        <f ca="1">IFERROR(__xludf.DUMMYFUNCTION("""COMPUTED_VALUE"""),1)</f>
        <v>1</v>
      </c>
    </row>
    <row r="77" spans="1:2" ht="13" hidden="1">
      <c r="A77" s="1">
        <f ca="1">IFERROR(__xludf.DUMMYFUNCTION("""COMPUTED_VALUE"""),2)</f>
        <v>2</v>
      </c>
      <c r="B77" s="1">
        <f ca="1">IFERROR(__xludf.DUMMYFUNCTION("""COMPUTED_VALUE"""),4)</f>
        <v>4</v>
      </c>
    </row>
    <row r="78" spans="1:2" ht="13" hidden="1">
      <c r="A78" s="1">
        <f ca="1">IFERROR(__xludf.DUMMYFUNCTION("""COMPUTED_VALUE"""),4)</f>
        <v>4</v>
      </c>
      <c r="B78" s="1">
        <f ca="1">IFERROR(__xludf.DUMMYFUNCTION("""COMPUTED_VALUE"""),4)</f>
        <v>4</v>
      </c>
    </row>
    <row r="79" spans="1:2" ht="13" hidden="1">
      <c r="A79" s="1">
        <f ca="1">IFERROR(__xludf.DUMMYFUNCTION("""COMPUTED_VALUE"""),3)</f>
        <v>3</v>
      </c>
      <c r="B79" s="1">
        <f ca="1">IFERROR(__xludf.DUMMYFUNCTION("""COMPUTED_VALUE"""),5)</f>
        <v>5</v>
      </c>
    </row>
    <row r="80" spans="1:2" ht="13" hidden="1">
      <c r="A80" s="1">
        <f ca="1">IFERROR(__xludf.DUMMYFUNCTION("""COMPUTED_VALUE"""),1)</f>
        <v>1</v>
      </c>
      <c r="B80" s="1">
        <f ca="1">IFERROR(__xludf.DUMMYFUNCTION("""COMPUTED_VALUE"""),2)</f>
        <v>2</v>
      </c>
    </row>
    <row r="81" spans="1:2" ht="13" hidden="1">
      <c r="A81" s="1" t="str">
        <f ca="1">IFERROR(__xludf.DUMMYFUNCTION("""COMPUTED_VALUE"""),"")</f>
        <v/>
      </c>
      <c r="B81" s="1">
        <f ca="1">IFERROR(__xludf.DUMMYFUNCTION("""COMPUTED_VALUE"""),3)</f>
        <v>3</v>
      </c>
    </row>
    <row r="82" spans="1:2" ht="13" hidden="1">
      <c r="A82" s="1">
        <f ca="1">IFERROR(__xludf.DUMMYFUNCTION("""COMPUTED_VALUE"""),4)</f>
        <v>4</v>
      </c>
      <c r="B82" s="1">
        <f ca="1">IFERROR(__xludf.DUMMYFUNCTION("""COMPUTED_VALUE"""),3)</f>
        <v>3</v>
      </c>
    </row>
    <row r="83" spans="1:2" ht="13" hidden="1">
      <c r="A83" s="1">
        <f ca="1">IFERROR(__xludf.DUMMYFUNCTION("""COMPUTED_VALUE"""),2)</f>
        <v>2</v>
      </c>
      <c r="B83" s="1">
        <f ca="1">IFERROR(__xludf.DUMMYFUNCTION("""COMPUTED_VALUE"""),2)</f>
        <v>2</v>
      </c>
    </row>
    <row r="84" spans="1:2" ht="13" hidden="1">
      <c r="A84" s="1">
        <f ca="1">IFERROR(__xludf.DUMMYFUNCTION("""COMPUTED_VALUE"""),3)</f>
        <v>3</v>
      </c>
      <c r="B84" s="1">
        <f ca="1">IFERROR(__xludf.DUMMYFUNCTION("""COMPUTED_VALUE"""),2)</f>
        <v>2</v>
      </c>
    </row>
    <row r="85" spans="1:2" ht="13" hidden="1">
      <c r="A85" s="1">
        <f ca="1">IFERROR(__xludf.DUMMYFUNCTION("""COMPUTED_VALUE"""),4)</f>
        <v>4</v>
      </c>
      <c r="B85" s="1">
        <f ca="1">IFERROR(__xludf.DUMMYFUNCTION("""COMPUTED_VALUE"""),3)</f>
        <v>3</v>
      </c>
    </row>
    <row r="86" spans="1:2" ht="13" hidden="1">
      <c r="A86" s="1">
        <f ca="1">IFERROR(__xludf.DUMMYFUNCTION("""COMPUTED_VALUE"""),2)</f>
        <v>2</v>
      </c>
      <c r="B86" s="1">
        <f ca="1">IFERROR(__xludf.DUMMYFUNCTION("""COMPUTED_VALUE"""),1)</f>
        <v>1</v>
      </c>
    </row>
    <row r="87" spans="1:2" ht="13" hidden="1">
      <c r="A87" s="1">
        <f ca="1">IFERROR(__xludf.DUMMYFUNCTION("""COMPUTED_VALUE"""),2)</f>
        <v>2</v>
      </c>
      <c r="B87" s="1">
        <f ca="1">IFERROR(__xludf.DUMMYFUNCTION("""COMPUTED_VALUE"""),2)</f>
        <v>2</v>
      </c>
    </row>
    <row r="88" spans="1:2" ht="13" hidden="1">
      <c r="A88" s="1">
        <f ca="1">IFERROR(__xludf.DUMMYFUNCTION("""COMPUTED_VALUE"""),2)</f>
        <v>2</v>
      </c>
      <c r="B88" s="1">
        <f ca="1">IFERROR(__xludf.DUMMYFUNCTION("""COMPUTED_VALUE"""),3)</f>
        <v>3</v>
      </c>
    </row>
    <row r="89" spans="1:2" ht="13" hidden="1">
      <c r="A89" s="1">
        <f ca="1">IFERROR(__xludf.DUMMYFUNCTION("""COMPUTED_VALUE"""),3)</f>
        <v>3</v>
      </c>
      <c r="B89" s="1">
        <f ca="1">IFERROR(__xludf.DUMMYFUNCTION("""COMPUTED_VALUE"""),3)</f>
        <v>3</v>
      </c>
    </row>
    <row r="90" spans="1:2" ht="13" hidden="1">
      <c r="A90" s="1">
        <f ca="1">IFERROR(__xludf.DUMMYFUNCTION("""COMPUTED_VALUE"""),1)</f>
        <v>1</v>
      </c>
      <c r="B90" s="1">
        <f ca="1">IFERROR(__xludf.DUMMYFUNCTION("""COMPUTED_VALUE"""),4)</f>
        <v>4</v>
      </c>
    </row>
    <row r="91" spans="1:2" ht="13" hidden="1">
      <c r="A91" s="1">
        <f ca="1">IFERROR(__xludf.DUMMYFUNCTION("""COMPUTED_VALUE"""),2)</f>
        <v>2</v>
      </c>
      <c r="B91" s="1">
        <f ca="1">IFERROR(__xludf.DUMMYFUNCTION("""COMPUTED_VALUE"""),5)</f>
        <v>5</v>
      </c>
    </row>
    <row r="92" spans="1:2" ht="13" hidden="1">
      <c r="A92" s="1">
        <f ca="1">IFERROR(__xludf.DUMMYFUNCTION("""COMPUTED_VALUE"""),4)</f>
        <v>4</v>
      </c>
      <c r="B92" s="1">
        <f ca="1">IFERROR(__xludf.DUMMYFUNCTION("""COMPUTED_VALUE"""),3)</f>
        <v>3</v>
      </c>
    </row>
    <row r="93" spans="1:2" ht="13" hidden="1">
      <c r="A93" s="1">
        <f ca="1">IFERROR(__xludf.DUMMYFUNCTION("""COMPUTED_VALUE"""),3)</f>
        <v>3</v>
      </c>
      <c r="B93" s="1">
        <f ca="1">IFERROR(__xludf.DUMMYFUNCTION("""COMPUTED_VALUE"""),3)</f>
        <v>3</v>
      </c>
    </row>
    <row r="94" spans="1:2" ht="13" hidden="1">
      <c r="A94" s="1">
        <f ca="1">IFERROR(__xludf.DUMMYFUNCTION("""COMPUTED_VALUE"""),1)</f>
        <v>1</v>
      </c>
      <c r="B94" s="1">
        <f ca="1">IFERROR(__xludf.DUMMYFUNCTION("""COMPUTED_VALUE"""),4)</f>
        <v>4</v>
      </c>
    </row>
    <row r="95" spans="1:2" ht="13" hidden="1">
      <c r="A95" s="1">
        <f ca="1">IFERROR(__xludf.DUMMYFUNCTION("""COMPUTED_VALUE"""),3)</f>
        <v>3</v>
      </c>
      <c r="B95" s="1">
        <f ca="1">IFERROR(__xludf.DUMMYFUNCTION("""COMPUTED_VALUE"""),4)</f>
        <v>4</v>
      </c>
    </row>
    <row r="96" spans="1:2" ht="13" hidden="1">
      <c r="A96" s="1">
        <f ca="1">IFERROR(__xludf.DUMMYFUNCTION("""COMPUTED_VALUE"""),1)</f>
        <v>1</v>
      </c>
      <c r="B96" s="1">
        <f ca="1">IFERROR(__xludf.DUMMYFUNCTION("""COMPUTED_VALUE"""),4)</f>
        <v>4</v>
      </c>
    </row>
    <row r="97" spans="1:2" ht="13" hidden="1">
      <c r="A97" s="1">
        <f ca="1">IFERROR(__xludf.DUMMYFUNCTION("""COMPUTED_VALUE"""),2)</f>
        <v>2</v>
      </c>
      <c r="B97" s="1">
        <f ca="1">IFERROR(__xludf.DUMMYFUNCTION("""COMPUTED_VALUE"""),4)</f>
        <v>4</v>
      </c>
    </row>
    <row r="98" spans="1:2" ht="13" hidden="1">
      <c r="A98" s="1">
        <f ca="1">IFERROR(__xludf.DUMMYFUNCTION("""COMPUTED_VALUE"""),2)</f>
        <v>2</v>
      </c>
      <c r="B98" s="1">
        <f ca="1">IFERROR(__xludf.DUMMYFUNCTION("""COMPUTED_VALUE"""),1)</f>
        <v>1</v>
      </c>
    </row>
    <row r="99" spans="1:2" ht="13" hidden="1">
      <c r="A99" s="1">
        <f ca="1">IFERROR(__xludf.DUMMYFUNCTION("""COMPUTED_VALUE"""),4)</f>
        <v>4</v>
      </c>
      <c r="B99" s="1">
        <f ca="1">IFERROR(__xludf.DUMMYFUNCTION("""COMPUTED_VALUE"""),2)</f>
        <v>2</v>
      </c>
    </row>
    <row r="100" spans="1:2" ht="13" hidden="1">
      <c r="A100" s="1">
        <f ca="1">IFERROR(__xludf.DUMMYFUNCTION("""COMPUTED_VALUE"""),1)</f>
        <v>1</v>
      </c>
      <c r="B100" s="1">
        <f ca="1">IFERROR(__xludf.DUMMYFUNCTION("""COMPUTED_VALUE"""),3)</f>
        <v>3</v>
      </c>
    </row>
    <row r="101" spans="1:2" ht="13" hidden="1">
      <c r="A101" s="1">
        <f ca="1">IFERROR(__xludf.DUMMYFUNCTION("""COMPUTED_VALUE"""),3)</f>
        <v>3</v>
      </c>
      <c r="B101" s="1">
        <f ca="1">IFERROR(__xludf.DUMMYFUNCTION("""COMPUTED_VALUE"""),2)</f>
        <v>2</v>
      </c>
    </row>
    <row r="102" spans="1:2" ht="13" hidden="1">
      <c r="A102" s="1">
        <f ca="1">IFERROR(__xludf.DUMMYFUNCTION("""COMPUTED_VALUE"""),2)</f>
        <v>2</v>
      </c>
      <c r="B102" s="1">
        <f ca="1">IFERROR(__xludf.DUMMYFUNCTION("""COMPUTED_VALUE"""),3)</f>
        <v>3</v>
      </c>
    </row>
    <row r="103" spans="1:2" ht="13" hidden="1">
      <c r="A103" s="1">
        <f ca="1">IFERROR(__xludf.DUMMYFUNCTION("""COMPUTED_VALUE"""),4)</f>
        <v>4</v>
      </c>
      <c r="B103" s="1">
        <f ca="1">IFERROR(__xludf.DUMMYFUNCTION("""COMPUTED_VALUE"""),3)</f>
        <v>3</v>
      </c>
    </row>
    <row r="104" spans="1:2" ht="13" hidden="1">
      <c r="A104" s="1" t="str">
        <f ca="1">IFERROR(__xludf.DUMMYFUNCTION("""COMPUTED_VALUE"""),"")</f>
        <v/>
      </c>
      <c r="B104" s="1">
        <f ca="1">IFERROR(__xludf.DUMMYFUNCTION("""COMPUTED_VALUE"""),2)</f>
        <v>2</v>
      </c>
    </row>
    <row r="105" spans="1:2" ht="13" hidden="1">
      <c r="A105" s="1">
        <f ca="1">IFERROR(__xludf.DUMMYFUNCTION("""COMPUTED_VALUE"""),2)</f>
        <v>2</v>
      </c>
      <c r="B105" s="1">
        <f ca="1">IFERROR(__xludf.DUMMYFUNCTION("""COMPUTED_VALUE"""),3)</f>
        <v>3</v>
      </c>
    </row>
    <row r="106" spans="1:2" ht="13" hidden="1">
      <c r="A106" s="1">
        <f ca="1">IFERROR(__xludf.DUMMYFUNCTION("""COMPUTED_VALUE"""),1)</f>
        <v>1</v>
      </c>
      <c r="B106" s="1">
        <f ca="1">IFERROR(__xludf.DUMMYFUNCTION("""COMPUTED_VALUE"""),4)</f>
        <v>4</v>
      </c>
    </row>
    <row r="107" spans="1:2" ht="13" hidden="1">
      <c r="A107" s="1">
        <f ca="1">IFERROR(__xludf.DUMMYFUNCTION("""COMPUTED_VALUE"""),4)</f>
        <v>4</v>
      </c>
      <c r="B107" s="1">
        <f ca="1">IFERROR(__xludf.DUMMYFUNCTION("""COMPUTED_VALUE"""),4)</f>
        <v>4</v>
      </c>
    </row>
    <row r="108" spans="1:2" ht="13" hidden="1">
      <c r="A108" s="1">
        <f ca="1">IFERROR(__xludf.DUMMYFUNCTION("""COMPUTED_VALUE"""),2)</f>
        <v>2</v>
      </c>
      <c r="B108" s="1">
        <f ca="1">IFERROR(__xludf.DUMMYFUNCTION("""COMPUTED_VALUE"""),3)</f>
        <v>3</v>
      </c>
    </row>
    <row r="109" spans="1:2" ht="13" hidden="1">
      <c r="A109" s="1">
        <f ca="1">IFERROR(__xludf.DUMMYFUNCTION("""COMPUTED_VALUE"""),3)</f>
        <v>3</v>
      </c>
      <c r="B109" s="1">
        <f ca="1">IFERROR(__xludf.DUMMYFUNCTION("""COMPUTED_VALUE"""),4)</f>
        <v>4</v>
      </c>
    </row>
    <row r="110" spans="1:2" ht="13" hidden="1">
      <c r="A110" s="1">
        <f ca="1">IFERROR(__xludf.DUMMYFUNCTION("""COMPUTED_VALUE"""),1)</f>
        <v>1</v>
      </c>
      <c r="B110" s="1">
        <f ca="1">IFERROR(__xludf.DUMMYFUNCTION("""COMPUTED_VALUE"""),3)</f>
        <v>3</v>
      </c>
    </row>
    <row r="111" spans="1:2" ht="13" hidden="1">
      <c r="A111" s="1">
        <f ca="1">IFERROR(__xludf.DUMMYFUNCTION("""COMPUTED_VALUE"""),4)</f>
        <v>4</v>
      </c>
      <c r="B111" s="1">
        <f ca="1">IFERROR(__xludf.DUMMYFUNCTION("""COMPUTED_VALUE"""),3)</f>
        <v>3</v>
      </c>
    </row>
    <row r="112" spans="1:2" ht="13" hidden="1">
      <c r="A112" s="1">
        <f ca="1">IFERROR(__xludf.DUMMYFUNCTION("""COMPUTED_VALUE"""),4)</f>
        <v>4</v>
      </c>
      <c r="B112" s="1">
        <f ca="1">IFERROR(__xludf.DUMMYFUNCTION("""COMPUTED_VALUE"""),1)</f>
        <v>1</v>
      </c>
    </row>
    <row r="113" spans="1:2" ht="13" hidden="1">
      <c r="A113" s="1">
        <f ca="1">IFERROR(__xludf.DUMMYFUNCTION("""COMPUTED_VALUE"""),2)</f>
        <v>2</v>
      </c>
      <c r="B113" s="1">
        <f ca="1">IFERROR(__xludf.DUMMYFUNCTION("""COMPUTED_VALUE"""),2)</f>
        <v>2</v>
      </c>
    </row>
    <row r="114" spans="1:2" ht="13" hidden="1">
      <c r="A114" s="1">
        <f ca="1">IFERROR(__xludf.DUMMYFUNCTION("""COMPUTED_VALUE"""),3)</f>
        <v>3</v>
      </c>
      <c r="B114" s="1">
        <f ca="1">IFERROR(__xludf.DUMMYFUNCTION("""COMPUTED_VALUE"""),2)</f>
        <v>2</v>
      </c>
    </row>
    <row r="115" spans="1:2" ht="13" hidden="1">
      <c r="A115" s="1">
        <f ca="1">IFERROR(__xludf.DUMMYFUNCTION("""COMPUTED_VALUE"""),2)</f>
        <v>2</v>
      </c>
      <c r="B115" s="1">
        <f ca="1">IFERROR(__xludf.DUMMYFUNCTION("""COMPUTED_VALUE"""),4)</f>
        <v>4</v>
      </c>
    </row>
    <row r="116" spans="1:2" ht="13" hidden="1">
      <c r="A116" s="1">
        <f ca="1">IFERROR(__xludf.DUMMYFUNCTION("""COMPUTED_VALUE"""),3)</f>
        <v>3</v>
      </c>
      <c r="B116" s="1">
        <f ca="1">IFERROR(__xludf.DUMMYFUNCTION("""COMPUTED_VALUE"""),2)</f>
        <v>2</v>
      </c>
    </row>
    <row r="117" spans="1:2" ht="13" hidden="1">
      <c r="A117" s="1">
        <f ca="1">IFERROR(__xludf.DUMMYFUNCTION("""COMPUTED_VALUE"""),3)</f>
        <v>3</v>
      </c>
      <c r="B117" s="1">
        <f ca="1">IFERROR(__xludf.DUMMYFUNCTION("""COMPUTED_VALUE"""),1)</f>
        <v>1</v>
      </c>
    </row>
    <row r="118" spans="1:2" ht="13" hidden="1">
      <c r="A118" s="1">
        <f ca="1">IFERROR(__xludf.DUMMYFUNCTION("""COMPUTED_VALUE"""),4)</f>
        <v>4</v>
      </c>
      <c r="B118" s="1">
        <f ca="1">IFERROR(__xludf.DUMMYFUNCTION("""COMPUTED_VALUE"""),3)</f>
        <v>3</v>
      </c>
    </row>
    <row r="119" spans="1:2" ht="13" hidden="1">
      <c r="A119" s="1">
        <f ca="1">IFERROR(__xludf.DUMMYFUNCTION("""COMPUTED_VALUE"""),2)</f>
        <v>2</v>
      </c>
      <c r="B119" s="1">
        <f ca="1">IFERROR(__xludf.DUMMYFUNCTION("""COMPUTED_VALUE"""),4)</f>
        <v>4</v>
      </c>
    </row>
    <row r="120" spans="1:2" ht="13" hidden="1">
      <c r="A120" s="1">
        <f ca="1">IFERROR(__xludf.DUMMYFUNCTION("""COMPUTED_VALUE"""),4)</f>
        <v>4</v>
      </c>
      <c r="B120" s="1">
        <f ca="1">IFERROR(__xludf.DUMMYFUNCTION("""COMPUTED_VALUE"""),3)</f>
        <v>3</v>
      </c>
    </row>
    <row r="121" spans="1:2" ht="13" hidden="1">
      <c r="A121" s="1">
        <f ca="1">IFERROR(__xludf.DUMMYFUNCTION("""COMPUTED_VALUE"""),4)</f>
        <v>4</v>
      </c>
      <c r="B121" s="1">
        <f ca="1">IFERROR(__xludf.DUMMYFUNCTION("""COMPUTED_VALUE"""),4)</f>
        <v>4</v>
      </c>
    </row>
    <row r="122" spans="1:2" ht="13" hidden="1">
      <c r="A122" s="1">
        <f ca="1">IFERROR(__xludf.DUMMYFUNCTION("""COMPUTED_VALUE"""),4)</f>
        <v>4</v>
      </c>
      <c r="B122" s="1">
        <f ca="1">IFERROR(__xludf.DUMMYFUNCTION("""COMPUTED_VALUE"""),4)</f>
        <v>4</v>
      </c>
    </row>
    <row r="123" spans="1:2" ht="13" hidden="1">
      <c r="A123" s="1">
        <f ca="1">IFERROR(__xludf.DUMMYFUNCTION("""COMPUTED_VALUE"""),4)</f>
        <v>4</v>
      </c>
      <c r="B123" s="1">
        <f ca="1">IFERROR(__xludf.DUMMYFUNCTION("""COMPUTED_VALUE"""),2)</f>
        <v>2</v>
      </c>
    </row>
    <row r="124" spans="1:2" ht="13" hidden="1">
      <c r="A124" s="1">
        <f ca="1">IFERROR(__xludf.DUMMYFUNCTION("""COMPUTED_VALUE"""),4)</f>
        <v>4</v>
      </c>
      <c r="B124" s="1">
        <f ca="1">IFERROR(__xludf.DUMMYFUNCTION("""COMPUTED_VALUE"""),1)</f>
        <v>1</v>
      </c>
    </row>
    <row r="125" spans="1:2" ht="13" hidden="1">
      <c r="A125" s="1">
        <f ca="1">IFERROR(__xludf.DUMMYFUNCTION("""COMPUTED_VALUE"""),4)</f>
        <v>4</v>
      </c>
      <c r="B125" s="1">
        <f ca="1">IFERROR(__xludf.DUMMYFUNCTION("""COMPUTED_VALUE"""),2)</f>
        <v>2</v>
      </c>
    </row>
    <row r="126" spans="1:2" ht="13" hidden="1">
      <c r="A126" s="1">
        <f ca="1">IFERROR(__xludf.DUMMYFUNCTION("""COMPUTED_VALUE"""),4)</f>
        <v>4</v>
      </c>
      <c r="B126" s="1">
        <f ca="1">IFERROR(__xludf.DUMMYFUNCTION("""COMPUTED_VALUE"""),3)</f>
        <v>3</v>
      </c>
    </row>
    <row r="127" spans="1:2" ht="13" hidden="1">
      <c r="A127" s="1">
        <f ca="1">IFERROR(__xludf.DUMMYFUNCTION("""COMPUTED_VALUE"""),3)</f>
        <v>3</v>
      </c>
      <c r="B127" s="1">
        <f ca="1">IFERROR(__xludf.DUMMYFUNCTION("""COMPUTED_VALUE"""),3)</f>
        <v>3</v>
      </c>
    </row>
    <row r="128" spans="1:2" ht="13" hidden="1">
      <c r="A128" s="1">
        <f ca="1">IFERROR(__xludf.DUMMYFUNCTION("""COMPUTED_VALUE"""),1)</f>
        <v>1</v>
      </c>
      <c r="B128" s="1">
        <f ca="1">IFERROR(__xludf.DUMMYFUNCTION("""COMPUTED_VALUE"""),3)</f>
        <v>3</v>
      </c>
    </row>
    <row r="129" spans="1:2" ht="13" hidden="1">
      <c r="A129" s="1">
        <f ca="1">IFERROR(__xludf.DUMMYFUNCTION("""COMPUTED_VALUE"""),3)</f>
        <v>3</v>
      </c>
      <c r="B129" s="1">
        <f ca="1">IFERROR(__xludf.DUMMYFUNCTION("""COMPUTED_VALUE"""),3)</f>
        <v>3</v>
      </c>
    </row>
    <row r="130" spans="1:2" ht="13" hidden="1">
      <c r="A130" s="1">
        <f ca="1">IFERROR(__xludf.DUMMYFUNCTION("""COMPUTED_VALUE"""),3)</f>
        <v>3</v>
      </c>
      <c r="B130" s="1">
        <f ca="1">IFERROR(__xludf.DUMMYFUNCTION("""COMPUTED_VALUE"""),1)</f>
        <v>1</v>
      </c>
    </row>
    <row r="131" spans="1:2" ht="13" hidden="1">
      <c r="A131" s="1">
        <f ca="1">IFERROR(__xludf.DUMMYFUNCTION("""COMPUTED_VALUE"""),2)</f>
        <v>2</v>
      </c>
      <c r="B131" s="1">
        <f ca="1">IFERROR(__xludf.DUMMYFUNCTION("""COMPUTED_VALUE"""),3)</f>
        <v>3</v>
      </c>
    </row>
    <row r="132" spans="1:2" ht="13" hidden="1">
      <c r="A132" s="1">
        <f ca="1">IFERROR(__xludf.DUMMYFUNCTION("""COMPUTED_VALUE"""),1)</f>
        <v>1</v>
      </c>
      <c r="B132" s="1">
        <f ca="1">IFERROR(__xludf.DUMMYFUNCTION("""COMPUTED_VALUE"""),3)</f>
        <v>3</v>
      </c>
    </row>
    <row r="133" spans="1:2" ht="13" hidden="1">
      <c r="A133" s="1">
        <f ca="1">IFERROR(__xludf.DUMMYFUNCTION("""COMPUTED_VALUE"""),2)</f>
        <v>2</v>
      </c>
      <c r="B133" s="1">
        <f ca="1">IFERROR(__xludf.DUMMYFUNCTION("""COMPUTED_VALUE"""),5)</f>
        <v>5</v>
      </c>
    </row>
    <row r="134" spans="1:2" ht="13" hidden="1">
      <c r="A134" s="1">
        <f ca="1">IFERROR(__xludf.DUMMYFUNCTION("""COMPUTED_VALUE"""),3)</f>
        <v>3</v>
      </c>
      <c r="B134" s="1">
        <f ca="1">IFERROR(__xludf.DUMMYFUNCTION("""COMPUTED_VALUE"""),2)</f>
        <v>2</v>
      </c>
    </row>
    <row r="135" spans="1:2" ht="13" hidden="1">
      <c r="A135" s="1">
        <f ca="1">IFERROR(__xludf.DUMMYFUNCTION("""COMPUTED_VALUE"""),4)</f>
        <v>4</v>
      </c>
      <c r="B135" s="1">
        <f ca="1">IFERROR(__xludf.DUMMYFUNCTION("""COMPUTED_VALUE"""),4)</f>
        <v>4</v>
      </c>
    </row>
    <row r="136" spans="1:2" ht="13" hidden="1">
      <c r="A136" s="1">
        <f ca="1">IFERROR(__xludf.DUMMYFUNCTION("""COMPUTED_VALUE"""),3)</f>
        <v>3</v>
      </c>
      <c r="B136" s="1">
        <f ca="1">IFERROR(__xludf.DUMMYFUNCTION("""COMPUTED_VALUE"""),3)</f>
        <v>3</v>
      </c>
    </row>
    <row r="137" spans="1:2" ht="13" hidden="1">
      <c r="A137" s="1">
        <f ca="1">IFERROR(__xludf.DUMMYFUNCTION("""COMPUTED_VALUE"""),2)</f>
        <v>2</v>
      </c>
      <c r="B137" s="1">
        <f ca="1">IFERROR(__xludf.DUMMYFUNCTION("""COMPUTED_VALUE"""),2)</f>
        <v>2</v>
      </c>
    </row>
    <row r="138" spans="1:2" ht="13" hidden="1">
      <c r="A138" s="1">
        <f ca="1">IFERROR(__xludf.DUMMYFUNCTION("""COMPUTED_VALUE"""),2)</f>
        <v>2</v>
      </c>
      <c r="B138" s="1">
        <f ca="1">IFERROR(__xludf.DUMMYFUNCTION("""COMPUTED_VALUE"""),3)</f>
        <v>3</v>
      </c>
    </row>
    <row r="139" spans="1:2" ht="13" hidden="1">
      <c r="A139" s="1">
        <f ca="1">IFERROR(__xludf.DUMMYFUNCTION("""COMPUTED_VALUE"""),1)</f>
        <v>1</v>
      </c>
      <c r="B139" s="1">
        <f ca="1">IFERROR(__xludf.DUMMYFUNCTION("""COMPUTED_VALUE"""),5)</f>
        <v>5</v>
      </c>
    </row>
    <row r="140" spans="1:2" ht="13" hidden="1">
      <c r="A140" s="1">
        <f ca="1">IFERROR(__xludf.DUMMYFUNCTION("""COMPUTED_VALUE"""),4)</f>
        <v>4</v>
      </c>
      <c r="B140" s="1">
        <f ca="1">IFERROR(__xludf.DUMMYFUNCTION("""COMPUTED_VALUE"""),4)</f>
        <v>4</v>
      </c>
    </row>
    <row r="141" spans="1:2" ht="13" hidden="1">
      <c r="A141" s="1">
        <f ca="1">IFERROR(__xludf.DUMMYFUNCTION("""COMPUTED_VALUE"""),1)</f>
        <v>1</v>
      </c>
      <c r="B141" s="1">
        <f ca="1">IFERROR(__xludf.DUMMYFUNCTION("""COMPUTED_VALUE"""),4)</f>
        <v>4</v>
      </c>
    </row>
    <row r="142" spans="1:2" ht="13" hidden="1">
      <c r="A142" s="1">
        <f ca="1">IFERROR(__xludf.DUMMYFUNCTION("""COMPUTED_VALUE"""),1)</f>
        <v>1</v>
      </c>
      <c r="B142" s="1">
        <f ca="1">IFERROR(__xludf.DUMMYFUNCTION("""COMPUTED_VALUE"""),3)</f>
        <v>3</v>
      </c>
    </row>
    <row r="143" spans="1:2" ht="13" hidden="1">
      <c r="A143" s="1">
        <f ca="1">IFERROR(__xludf.DUMMYFUNCTION("""COMPUTED_VALUE"""),3)</f>
        <v>3</v>
      </c>
      <c r="B143" s="1">
        <f ca="1">IFERROR(__xludf.DUMMYFUNCTION("""COMPUTED_VALUE"""),5)</f>
        <v>5</v>
      </c>
    </row>
    <row r="144" spans="1:2" ht="13" hidden="1">
      <c r="A144" s="1">
        <f ca="1">IFERROR(__xludf.DUMMYFUNCTION("""COMPUTED_VALUE"""),1)</f>
        <v>1</v>
      </c>
      <c r="B144" s="1">
        <f ca="1">IFERROR(__xludf.DUMMYFUNCTION("""COMPUTED_VALUE"""),3)</f>
        <v>3</v>
      </c>
    </row>
    <row r="145" spans="1:2" ht="13" hidden="1">
      <c r="A145" s="1">
        <f ca="1">IFERROR(__xludf.DUMMYFUNCTION("""COMPUTED_VALUE"""),2)</f>
        <v>2</v>
      </c>
      <c r="B145" s="1">
        <f ca="1">IFERROR(__xludf.DUMMYFUNCTION("""COMPUTED_VALUE"""),4)</f>
        <v>4</v>
      </c>
    </row>
    <row r="146" spans="1:2" ht="13" hidden="1">
      <c r="A146" s="1">
        <f ca="1">IFERROR(__xludf.DUMMYFUNCTION("""COMPUTED_VALUE"""),3)</f>
        <v>3</v>
      </c>
      <c r="B146" s="1">
        <f ca="1">IFERROR(__xludf.DUMMYFUNCTION("""COMPUTED_VALUE"""),4)</f>
        <v>4</v>
      </c>
    </row>
    <row r="147" spans="1:2" ht="13" hidden="1">
      <c r="A147" s="1">
        <f ca="1">IFERROR(__xludf.DUMMYFUNCTION("""COMPUTED_VALUE"""),2)</f>
        <v>2</v>
      </c>
      <c r="B147" s="1">
        <f ca="1">IFERROR(__xludf.DUMMYFUNCTION("""COMPUTED_VALUE"""),3)</f>
        <v>3</v>
      </c>
    </row>
    <row r="148" spans="1:2" ht="13" hidden="1">
      <c r="A148" s="1">
        <f ca="1">IFERROR(__xludf.DUMMYFUNCTION("""COMPUTED_VALUE"""),2)</f>
        <v>2</v>
      </c>
      <c r="B148" s="1">
        <f ca="1">IFERROR(__xludf.DUMMYFUNCTION("""COMPUTED_VALUE"""),4)</f>
        <v>4</v>
      </c>
    </row>
    <row r="149" spans="1:2" ht="13" hidden="1">
      <c r="A149" s="1">
        <f ca="1">IFERROR(__xludf.DUMMYFUNCTION("""COMPUTED_VALUE"""),3)</f>
        <v>3</v>
      </c>
      <c r="B149" s="1">
        <f ca="1">IFERROR(__xludf.DUMMYFUNCTION("""COMPUTED_VALUE"""),3)</f>
        <v>3</v>
      </c>
    </row>
    <row r="150" spans="1:2" ht="13" hidden="1">
      <c r="A150" s="1">
        <f ca="1">IFERROR(__xludf.DUMMYFUNCTION("""COMPUTED_VALUE"""),3)</f>
        <v>3</v>
      </c>
      <c r="B150" s="1">
        <f ca="1">IFERROR(__xludf.DUMMYFUNCTION("""COMPUTED_VALUE"""),3)</f>
        <v>3</v>
      </c>
    </row>
    <row r="151" spans="1:2" ht="13" hidden="1">
      <c r="A151" s="1">
        <f ca="1">IFERROR(__xludf.DUMMYFUNCTION("""COMPUTED_VALUE"""),2)</f>
        <v>2</v>
      </c>
      <c r="B151" s="1">
        <f ca="1">IFERROR(__xludf.DUMMYFUNCTION("""COMPUTED_VALUE"""),3)</f>
        <v>3</v>
      </c>
    </row>
    <row r="152" spans="1:2" ht="13" hidden="1">
      <c r="A152" s="1">
        <f ca="1">IFERROR(__xludf.DUMMYFUNCTION("""COMPUTED_VALUE"""),2)</f>
        <v>2</v>
      </c>
      <c r="B152" s="1">
        <f ca="1">IFERROR(__xludf.DUMMYFUNCTION("""COMPUTED_VALUE"""),3)</f>
        <v>3</v>
      </c>
    </row>
    <row r="153" spans="1:2" ht="13" hidden="1">
      <c r="A153" s="1" t="str">
        <f ca="1">IFERROR(__xludf.DUMMYFUNCTION("""COMPUTED_VALUE"""),"")</f>
        <v/>
      </c>
      <c r="B153" s="1">
        <f ca="1">IFERROR(__xludf.DUMMYFUNCTION("""COMPUTED_VALUE"""),4)</f>
        <v>4</v>
      </c>
    </row>
    <row r="154" spans="1:2" ht="13" hidden="1">
      <c r="A154" s="1">
        <f ca="1">IFERROR(__xludf.DUMMYFUNCTION("""COMPUTED_VALUE"""),4)</f>
        <v>4</v>
      </c>
      <c r="B154" s="1">
        <f ca="1">IFERROR(__xludf.DUMMYFUNCTION("""COMPUTED_VALUE"""),4)</f>
        <v>4</v>
      </c>
    </row>
    <row r="155" spans="1:2" ht="13" hidden="1">
      <c r="A155" s="1">
        <f ca="1">IFERROR(__xludf.DUMMYFUNCTION("""COMPUTED_VALUE"""),4)</f>
        <v>4</v>
      </c>
      <c r="B155" s="1">
        <f ca="1">IFERROR(__xludf.DUMMYFUNCTION("""COMPUTED_VALUE"""),3)</f>
        <v>3</v>
      </c>
    </row>
    <row r="156" spans="1:2" ht="13" hidden="1">
      <c r="A156" s="1">
        <f ca="1">IFERROR(__xludf.DUMMYFUNCTION("""COMPUTED_VALUE"""),1)</f>
        <v>1</v>
      </c>
      <c r="B156" s="1">
        <f ca="1">IFERROR(__xludf.DUMMYFUNCTION("""COMPUTED_VALUE"""),4)</f>
        <v>4</v>
      </c>
    </row>
    <row r="157" spans="1:2" ht="13" hidden="1">
      <c r="A157" s="1">
        <f ca="1">IFERROR(__xludf.DUMMYFUNCTION("""COMPUTED_VALUE"""),2)</f>
        <v>2</v>
      </c>
      <c r="B157" s="1">
        <f ca="1">IFERROR(__xludf.DUMMYFUNCTION("""COMPUTED_VALUE"""),4)</f>
        <v>4</v>
      </c>
    </row>
    <row r="158" spans="1:2" ht="13" hidden="1">
      <c r="A158" s="1">
        <f ca="1">IFERROR(__xludf.DUMMYFUNCTION("""COMPUTED_VALUE"""),1)</f>
        <v>1</v>
      </c>
      <c r="B158" s="1">
        <f ca="1">IFERROR(__xludf.DUMMYFUNCTION("""COMPUTED_VALUE"""),4)</f>
        <v>4</v>
      </c>
    </row>
    <row r="159" spans="1:2" ht="13" hidden="1">
      <c r="A159" s="1">
        <f ca="1">IFERROR(__xludf.DUMMYFUNCTION("""COMPUTED_VALUE"""),2)</f>
        <v>2</v>
      </c>
      <c r="B159" s="1">
        <f ca="1">IFERROR(__xludf.DUMMYFUNCTION("""COMPUTED_VALUE"""),4)</f>
        <v>4</v>
      </c>
    </row>
    <row r="160" spans="1:2" ht="13" hidden="1">
      <c r="A160" s="1">
        <f ca="1">IFERROR(__xludf.DUMMYFUNCTION("""COMPUTED_VALUE"""),1)</f>
        <v>1</v>
      </c>
      <c r="B160" s="1">
        <f ca="1">IFERROR(__xludf.DUMMYFUNCTION("""COMPUTED_VALUE"""),3)</f>
        <v>3</v>
      </c>
    </row>
    <row r="161" spans="1:2" ht="13" hidden="1">
      <c r="A161" s="1">
        <f ca="1">IFERROR(__xludf.DUMMYFUNCTION("""COMPUTED_VALUE"""),1)</f>
        <v>1</v>
      </c>
      <c r="B161" s="1">
        <f ca="1">IFERROR(__xludf.DUMMYFUNCTION("""COMPUTED_VALUE"""),3)</f>
        <v>3</v>
      </c>
    </row>
    <row r="162" spans="1:2" ht="13" hidden="1">
      <c r="A162" s="1">
        <f ca="1">IFERROR(__xludf.DUMMYFUNCTION("""COMPUTED_VALUE"""),3)</f>
        <v>3</v>
      </c>
      <c r="B162" s="1">
        <f ca="1">IFERROR(__xludf.DUMMYFUNCTION("""COMPUTED_VALUE"""),3)</f>
        <v>3</v>
      </c>
    </row>
    <row r="163" spans="1:2" ht="13" hidden="1">
      <c r="A163" s="1">
        <f ca="1">IFERROR(__xludf.DUMMYFUNCTION("""COMPUTED_VALUE"""),3)</f>
        <v>3</v>
      </c>
      <c r="B163" s="1">
        <f ca="1">IFERROR(__xludf.DUMMYFUNCTION("""COMPUTED_VALUE"""),4)</f>
        <v>4</v>
      </c>
    </row>
    <row r="164" spans="1:2" ht="13" hidden="1">
      <c r="A164" s="1">
        <f ca="1">IFERROR(__xludf.DUMMYFUNCTION("""COMPUTED_VALUE"""),3)</f>
        <v>3</v>
      </c>
      <c r="B164" s="1">
        <f ca="1">IFERROR(__xludf.DUMMYFUNCTION("""COMPUTED_VALUE"""),3)</f>
        <v>3</v>
      </c>
    </row>
    <row r="165" spans="1:2" ht="13" hidden="1">
      <c r="A165" s="1">
        <f ca="1">IFERROR(__xludf.DUMMYFUNCTION("""COMPUTED_VALUE"""),1)</f>
        <v>1</v>
      </c>
      <c r="B165" s="1">
        <f ca="1">IFERROR(__xludf.DUMMYFUNCTION("""COMPUTED_VALUE"""),1)</f>
        <v>1</v>
      </c>
    </row>
    <row r="166" spans="1:2" ht="13" hidden="1">
      <c r="A166" s="1">
        <f ca="1">IFERROR(__xludf.DUMMYFUNCTION("""COMPUTED_VALUE"""),4)</f>
        <v>4</v>
      </c>
      <c r="B166" s="1">
        <f ca="1">IFERROR(__xludf.DUMMYFUNCTION("""COMPUTED_VALUE"""),1)</f>
        <v>1</v>
      </c>
    </row>
    <row r="167" spans="1:2" ht="13" hidden="1">
      <c r="A167" s="1">
        <f ca="1">IFERROR(__xludf.DUMMYFUNCTION("""COMPUTED_VALUE"""),2)</f>
        <v>2</v>
      </c>
      <c r="B167" s="1">
        <f ca="1">IFERROR(__xludf.DUMMYFUNCTION("""COMPUTED_VALUE"""),4)</f>
        <v>4</v>
      </c>
    </row>
    <row r="168" spans="1:2" ht="13" hidden="1">
      <c r="A168" s="1">
        <f ca="1">IFERROR(__xludf.DUMMYFUNCTION("""COMPUTED_VALUE"""),3)</f>
        <v>3</v>
      </c>
      <c r="B168" s="1">
        <f ca="1">IFERROR(__xludf.DUMMYFUNCTION("""COMPUTED_VALUE"""),5)</f>
        <v>5</v>
      </c>
    </row>
    <row r="169" spans="1:2" ht="13" hidden="1">
      <c r="A169" s="1">
        <f ca="1">IFERROR(__xludf.DUMMYFUNCTION("""COMPUTED_VALUE"""),2)</f>
        <v>2</v>
      </c>
      <c r="B169" s="1">
        <f ca="1">IFERROR(__xludf.DUMMYFUNCTION("""COMPUTED_VALUE"""),3)</f>
        <v>3</v>
      </c>
    </row>
    <row r="170" spans="1:2" ht="13" hidden="1">
      <c r="A170" s="1" t="str">
        <f ca="1">IFERROR(__xludf.DUMMYFUNCTION("""COMPUTED_VALUE"""),"")</f>
        <v/>
      </c>
      <c r="B170" s="1">
        <f ca="1">IFERROR(__xludf.DUMMYFUNCTION("""COMPUTED_VALUE"""),5)</f>
        <v>5</v>
      </c>
    </row>
    <row r="171" spans="1:2" ht="13" hidden="1">
      <c r="A171" s="1">
        <f ca="1">IFERROR(__xludf.DUMMYFUNCTION("""COMPUTED_VALUE"""),4)</f>
        <v>4</v>
      </c>
      <c r="B171" s="1">
        <f ca="1">IFERROR(__xludf.DUMMYFUNCTION("""COMPUTED_VALUE"""),3)</f>
        <v>3</v>
      </c>
    </row>
    <row r="172" spans="1:2" ht="13" hidden="1">
      <c r="A172" s="1">
        <f ca="1">IFERROR(__xludf.DUMMYFUNCTION("""COMPUTED_VALUE"""),2)</f>
        <v>2</v>
      </c>
      <c r="B172" s="1">
        <f ca="1">IFERROR(__xludf.DUMMYFUNCTION("""COMPUTED_VALUE"""),5)</f>
        <v>5</v>
      </c>
    </row>
    <row r="173" spans="1:2" ht="13" hidden="1">
      <c r="A173" s="1">
        <f ca="1">IFERROR(__xludf.DUMMYFUNCTION("""COMPUTED_VALUE"""),2)</f>
        <v>2</v>
      </c>
      <c r="B173" s="1">
        <f ca="1">IFERROR(__xludf.DUMMYFUNCTION("""COMPUTED_VALUE"""),3)</f>
        <v>3</v>
      </c>
    </row>
    <row r="174" spans="1:2" ht="13" hidden="1">
      <c r="A174" s="1">
        <f ca="1">IFERROR(__xludf.DUMMYFUNCTION("""COMPUTED_VALUE"""),1)</f>
        <v>1</v>
      </c>
      <c r="B174" s="1">
        <f ca="1">IFERROR(__xludf.DUMMYFUNCTION("""COMPUTED_VALUE"""),4)</f>
        <v>4</v>
      </c>
    </row>
    <row r="175" spans="1:2" ht="13" hidden="1">
      <c r="A175" s="1">
        <f ca="1">IFERROR(__xludf.DUMMYFUNCTION("""COMPUTED_VALUE"""),4)</f>
        <v>4</v>
      </c>
      <c r="B175" s="1">
        <f ca="1">IFERROR(__xludf.DUMMYFUNCTION("""COMPUTED_VALUE"""),4)</f>
        <v>4</v>
      </c>
    </row>
    <row r="176" spans="1:2" ht="13" hidden="1">
      <c r="A176" s="1">
        <f ca="1">IFERROR(__xludf.DUMMYFUNCTION("""COMPUTED_VALUE"""),2)</f>
        <v>2</v>
      </c>
      <c r="B176" s="1">
        <f ca="1">IFERROR(__xludf.DUMMYFUNCTION("""COMPUTED_VALUE"""),3)</f>
        <v>3</v>
      </c>
    </row>
    <row r="177" spans="1:2" ht="13" hidden="1">
      <c r="A177" s="1" t="str">
        <f ca="1">IFERROR(__xludf.DUMMYFUNCTION("""COMPUTED_VALUE"""),"")</f>
        <v/>
      </c>
      <c r="B177" s="1">
        <f ca="1">IFERROR(__xludf.DUMMYFUNCTION("""COMPUTED_VALUE"""),4)</f>
        <v>4</v>
      </c>
    </row>
    <row r="178" spans="1:2" ht="13" hidden="1">
      <c r="A178" s="1">
        <f ca="1">IFERROR(__xludf.DUMMYFUNCTION("""COMPUTED_VALUE"""),3)</f>
        <v>3</v>
      </c>
      <c r="B178" s="1">
        <f ca="1">IFERROR(__xludf.DUMMYFUNCTION("""COMPUTED_VALUE"""),2)</f>
        <v>2</v>
      </c>
    </row>
    <row r="179" spans="1:2" ht="13" hidden="1">
      <c r="A179" s="1">
        <f ca="1">IFERROR(__xludf.DUMMYFUNCTION("""COMPUTED_VALUE"""),1)</f>
        <v>1</v>
      </c>
      <c r="B179" s="1">
        <f ca="1">IFERROR(__xludf.DUMMYFUNCTION("""COMPUTED_VALUE"""),5)</f>
        <v>5</v>
      </c>
    </row>
    <row r="180" spans="1:2" ht="13" hidden="1">
      <c r="A180" s="1">
        <f ca="1">IFERROR(__xludf.DUMMYFUNCTION("""COMPUTED_VALUE"""),4)</f>
        <v>4</v>
      </c>
      <c r="B180" s="1">
        <f ca="1">IFERROR(__xludf.DUMMYFUNCTION("""COMPUTED_VALUE"""),3)</f>
        <v>3</v>
      </c>
    </row>
    <row r="181" spans="1:2" ht="13" hidden="1">
      <c r="A181" s="1">
        <f ca="1">IFERROR(__xludf.DUMMYFUNCTION("""COMPUTED_VALUE"""),2)</f>
        <v>2</v>
      </c>
      <c r="B181" s="1">
        <f ca="1">IFERROR(__xludf.DUMMYFUNCTION("""COMPUTED_VALUE"""),4)</f>
        <v>4</v>
      </c>
    </row>
    <row r="182" spans="1:2" ht="13" hidden="1">
      <c r="A182" s="1">
        <f ca="1">IFERROR(__xludf.DUMMYFUNCTION("""COMPUTED_VALUE"""),3)</f>
        <v>3</v>
      </c>
      <c r="B182" s="1">
        <f ca="1">IFERROR(__xludf.DUMMYFUNCTION("""COMPUTED_VALUE"""),5)</f>
        <v>5</v>
      </c>
    </row>
    <row r="183" spans="1:2" ht="13" hidden="1">
      <c r="A183" s="1" t="str">
        <f ca="1">IFERROR(__xludf.DUMMYFUNCTION("""COMPUTED_VALUE"""),"")</f>
        <v/>
      </c>
      <c r="B183" s="1">
        <f ca="1">IFERROR(__xludf.DUMMYFUNCTION("""COMPUTED_VALUE"""),2)</f>
        <v>2</v>
      </c>
    </row>
    <row r="184" spans="1:2" ht="13" hidden="1">
      <c r="A184" s="1">
        <f ca="1">IFERROR(__xludf.DUMMYFUNCTION("""COMPUTED_VALUE"""),2)</f>
        <v>2</v>
      </c>
      <c r="B184" s="1">
        <f ca="1">IFERROR(__xludf.DUMMYFUNCTION("""COMPUTED_VALUE"""),3)</f>
        <v>3</v>
      </c>
    </row>
    <row r="185" spans="1:2" ht="13" hidden="1">
      <c r="A185" s="1">
        <f ca="1">IFERROR(__xludf.DUMMYFUNCTION("""COMPUTED_VALUE"""),3)</f>
        <v>3</v>
      </c>
      <c r="B185" s="1">
        <f ca="1">IFERROR(__xludf.DUMMYFUNCTION("""COMPUTED_VALUE"""),2)</f>
        <v>2</v>
      </c>
    </row>
    <row r="186" spans="1:2" ht="13" hidden="1">
      <c r="A186" s="1">
        <f ca="1">IFERROR(__xludf.DUMMYFUNCTION("""COMPUTED_VALUE"""),2)</f>
        <v>2</v>
      </c>
      <c r="B186" s="1">
        <f ca="1">IFERROR(__xludf.DUMMYFUNCTION("""COMPUTED_VALUE"""),3)</f>
        <v>3</v>
      </c>
    </row>
    <row r="187" spans="1:2" ht="13" hidden="1">
      <c r="A187" s="1">
        <f ca="1">IFERROR(__xludf.DUMMYFUNCTION("""COMPUTED_VALUE"""),4)</f>
        <v>4</v>
      </c>
      <c r="B187" s="1">
        <f ca="1">IFERROR(__xludf.DUMMYFUNCTION("""COMPUTED_VALUE"""),2)</f>
        <v>2</v>
      </c>
    </row>
    <row r="188" spans="1:2" ht="13" hidden="1">
      <c r="A188" s="1">
        <f ca="1">IFERROR(__xludf.DUMMYFUNCTION("""COMPUTED_VALUE"""),2)</f>
        <v>2</v>
      </c>
      <c r="B188" s="1">
        <f ca="1">IFERROR(__xludf.DUMMYFUNCTION("""COMPUTED_VALUE"""),4)</f>
        <v>4</v>
      </c>
    </row>
    <row r="189" spans="1:2" ht="13" hidden="1">
      <c r="A189" s="1">
        <f ca="1">IFERROR(__xludf.DUMMYFUNCTION("""COMPUTED_VALUE"""),2)</f>
        <v>2</v>
      </c>
      <c r="B189" s="1">
        <f ca="1">IFERROR(__xludf.DUMMYFUNCTION("""COMPUTED_VALUE"""),2)</f>
        <v>2</v>
      </c>
    </row>
    <row r="190" spans="1:2" ht="13" hidden="1">
      <c r="A190" s="1" t="str">
        <f ca="1">IFERROR(__xludf.DUMMYFUNCTION("""COMPUTED_VALUE"""),"")</f>
        <v/>
      </c>
      <c r="B190" s="1">
        <f ca="1">IFERROR(__xludf.DUMMYFUNCTION("""COMPUTED_VALUE"""),3)</f>
        <v>3</v>
      </c>
    </row>
    <row r="191" spans="1:2" ht="13" hidden="1">
      <c r="A191" s="1">
        <f ca="1">IFERROR(__xludf.DUMMYFUNCTION("""COMPUTED_VALUE"""),4)</f>
        <v>4</v>
      </c>
      <c r="B191" s="1">
        <f ca="1">IFERROR(__xludf.DUMMYFUNCTION("""COMPUTED_VALUE"""),3)</f>
        <v>3</v>
      </c>
    </row>
    <row r="192" spans="1:2" ht="13" hidden="1">
      <c r="A192" s="1">
        <f ca="1">IFERROR(__xludf.DUMMYFUNCTION("""COMPUTED_VALUE"""),3)</f>
        <v>3</v>
      </c>
      <c r="B192" s="1">
        <f ca="1">IFERROR(__xludf.DUMMYFUNCTION("""COMPUTED_VALUE"""),4)</f>
        <v>4</v>
      </c>
    </row>
    <row r="193" spans="1:2" ht="13" hidden="1">
      <c r="A193" s="1">
        <f ca="1">IFERROR(__xludf.DUMMYFUNCTION("""COMPUTED_VALUE"""),2)</f>
        <v>2</v>
      </c>
      <c r="B193" s="1">
        <f ca="1">IFERROR(__xludf.DUMMYFUNCTION("""COMPUTED_VALUE"""),2)</f>
        <v>2</v>
      </c>
    </row>
    <row r="194" spans="1:2" ht="13" hidden="1">
      <c r="A194" s="1">
        <f ca="1">IFERROR(__xludf.DUMMYFUNCTION("""COMPUTED_VALUE"""),2)</f>
        <v>2</v>
      </c>
      <c r="B194" s="1">
        <f ca="1">IFERROR(__xludf.DUMMYFUNCTION("""COMPUTED_VALUE"""),4)</f>
        <v>4</v>
      </c>
    </row>
    <row r="195" spans="1:2" ht="13" hidden="1">
      <c r="A195" s="1">
        <f ca="1">IFERROR(__xludf.DUMMYFUNCTION("""COMPUTED_VALUE"""),2)</f>
        <v>2</v>
      </c>
      <c r="B195" s="1">
        <f ca="1">IFERROR(__xludf.DUMMYFUNCTION("""COMPUTED_VALUE"""),4)</f>
        <v>4</v>
      </c>
    </row>
    <row r="196" spans="1:2" ht="13" hidden="1">
      <c r="A196" s="1">
        <f ca="1">IFERROR(__xludf.DUMMYFUNCTION("""COMPUTED_VALUE"""),3)</f>
        <v>3</v>
      </c>
      <c r="B196" s="1">
        <f ca="1">IFERROR(__xludf.DUMMYFUNCTION("""COMPUTED_VALUE"""),5)</f>
        <v>5</v>
      </c>
    </row>
    <row r="197" spans="1:2" ht="13" hidden="1">
      <c r="A197" s="1">
        <f ca="1">IFERROR(__xludf.DUMMYFUNCTION("""COMPUTED_VALUE"""),2)</f>
        <v>2</v>
      </c>
      <c r="B197" s="1">
        <f ca="1">IFERROR(__xludf.DUMMYFUNCTION("""COMPUTED_VALUE"""),3)</f>
        <v>3</v>
      </c>
    </row>
    <row r="198" spans="1:2" ht="13" hidden="1">
      <c r="A198" s="1">
        <f ca="1">IFERROR(__xludf.DUMMYFUNCTION("""COMPUTED_VALUE"""),2)</f>
        <v>2</v>
      </c>
      <c r="B198" s="1">
        <f ca="1">IFERROR(__xludf.DUMMYFUNCTION("""COMPUTED_VALUE"""),1)</f>
        <v>1</v>
      </c>
    </row>
    <row r="199" spans="1:2" ht="13" hidden="1">
      <c r="A199" s="1">
        <f ca="1">IFERROR(__xludf.DUMMYFUNCTION("""COMPUTED_VALUE"""),3)</f>
        <v>3</v>
      </c>
      <c r="B199" s="1">
        <f ca="1">IFERROR(__xludf.DUMMYFUNCTION("""COMPUTED_VALUE"""),5)</f>
        <v>5</v>
      </c>
    </row>
    <row r="200" spans="1:2" ht="13" hidden="1">
      <c r="A200" s="1" t="str">
        <f ca="1">IFERROR(__xludf.DUMMYFUNCTION("""COMPUTED_VALUE"""),"")</f>
        <v/>
      </c>
      <c r="B200" s="1">
        <f ca="1">IFERROR(__xludf.DUMMYFUNCTION("""COMPUTED_VALUE"""),4)</f>
        <v>4</v>
      </c>
    </row>
    <row r="201" spans="1:2" ht="13" hidden="1">
      <c r="A201" s="1">
        <f ca="1">IFERROR(__xludf.DUMMYFUNCTION("""COMPUTED_VALUE"""),1)</f>
        <v>1</v>
      </c>
      <c r="B201" s="1">
        <f ca="1">IFERROR(__xludf.DUMMYFUNCTION("""COMPUTED_VALUE"""),4)</f>
        <v>4</v>
      </c>
    </row>
    <row r="202" spans="1:2" ht="13" hidden="1">
      <c r="A202" s="1">
        <f ca="1">IFERROR(__xludf.DUMMYFUNCTION("""COMPUTED_VALUE"""),2)</f>
        <v>2</v>
      </c>
      <c r="B202" s="1">
        <f ca="1">IFERROR(__xludf.DUMMYFUNCTION("""COMPUTED_VALUE"""),3)</f>
        <v>3</v>
      </c>
    </row>
    <row r="203" spans="1:2" ht="13" hidden="1">
      <c r="A203" s="1">
        <f ca="1">IFERROR(__xludf.DUMMYFUNCTION("""COMPUTED_VALUE"""),3)</f>
        <v>3</v>
      </c>
      <c r="B203" s="1">
        <f ca="1">IFERROR(__xludf.DUMMYFUNCTION("""COMPUTED_VALUE"""),2)</f>
        <v>2</v>
      </c>
    </row>
    <row r="204" spans="1:2" ht="13" hidden="1">
      <c r="A204" s="1">
        <f ca="1">IFERROR(__xludf.DUMMYFUNCTION("""COMPUTED_VALUE"""),2)</f>
        <v>2</v>
      </c>
      <c r="B204" s="1">
        <f ca="1">IFERROR(__xludf.DUMMYFUNCTION("""COMPUTED_VALUE"""),3)</f>
        <v>3</v>
      </c>
    </row>
    <row r="205" spans="1:2" ht="13" hidden="1">
      <c r="A205" s="1">
        <f ca="1">IFERROR(__xludf.DUMMYFUNCTION("""COMPUTED_VALUE"""),1)</f>
        <v>1</v>
      </c>
      <c r="B205" s="1">
        <f ca="1">IFERROR(__xludf.DUMMYFUNCTION("""COMPUTED_VALUE"""),3)</f>
        <v>3</v>
      </c>
    </row>
    <row r="206" spans="1:2" ht="13" hidden="1">
      <c r="A206" s="1" t="str">
        <f ca="1">IFERROR(__xludf.DUMMYFUNCTION("""COMPUTED_VALUE"""),"")</f>
        <v/>
      </c>
      <c r="B206" s="1">
        <f ca="1">IFERROR(__xludf.DUMMYFUNCTION("""COMPUTED_VALUE"""),2)</f>
        <v>2</v>
      </c>
    </row>
    <row r="207" spans="1:2" ht="13" hidden="1">
      <c r="A207" s="1">
        <f ca="1">IFERROR(__xludf.DUMMYFUNCTION("""COMPUTED_VALUE"""),4)</f>
        <v>4</v>
      </c>
      <c r="B207" s="1" t="str">
        <f ca="1">IFERROR(__xludf.DUMMYFUNCTION("""COMPUTED_VALUE"""),"")</f>
        <v/>
      </c>
    </row>
    <row r="208" spans="1:2" ht="13" hidden="1">
      <c r="A208" s="1">
        <f ca="1">IFERROR(__xludf.DUMMYFUNCTION("""COMPUTED_VALUE"""),3)</f>
        <v>3</v>
      </c>
      <c r="B208" s="1">
        <f ca="1">IFERROR(__xludf.DUMMYFUNCTION("""COMPUTED_VALUE"""),2)</f>
        <v>2</v>
      </c>
    </row>
    <row r="209" spans="1:2" ht="13" hidden="1">
      <c r="A209" s="1" t="str">
        <f ca="1">IFERROR(__xludf.DUMMYFUNCTION("""COMPUTED_VALUE"""),"")</f>
        <v/>
      </c>
      <c r="B209" s="1">
        <f ca="1">IFERROR(__xludf.DUMMYFUNCTION("""COMPUTED_VALUE"""),2)</f>
        <v>2</v>
      </c>
    </row>
    <row r="210" spans="1:2" ht="13" hidden="1">
      <c r="A210" s="1">
        <f ca="1">IFERROR(__xludf.DUMMYFUNCTION("""COMPUTED_VALUE"""),1)</f>
        <v>1</v>
      </c>
      <c r="B210" s="1">
        <f ca="1">IFERROR(__xludf.DUMMYFUNCTION("""COMPUTED_VALUE"""),4)</f>
        <v>4</v>
      </c>
    </row>
    <row r="211" spans="1:2" ht="13" hidden="1">
      <c r="A211" s="1">
        <f ca="1">IFERROR(__xludf.DUMMYFUNCTION("""COMPUTED_VALUE"""),4)</f>
        <v>4</v>
      </c>
      <c r="B211" s="1">
        <f ca="1">IFERROR(__xludf.DUMMYFUNCTION("""COMPUTED_VALUE"""),5)</f>
        <v>5</v>
      </c>
    </row>
    <row r="212" spans="1:2" ht="13" hidden="1">
      <c r="A212" s="1">
        <f ca="1">IFERROR(__xludf.DUMMYFUNCTION("""COMPUTED_VALUE"""),3)</f>
        <v>3</v>
      </c>
      <c r="B212" s="1">
        <f ca="1">IFERROR(__xludf.DUMMYFUNCTION("""COMPUTED_VALUE"""),4)</f>
        <v>4</v>
      </c>
    </row>
    <row r="213" spans="1:2" ht="13" hidden="1">
      <c r="A213" s="1">
        <f ca="1">IFERROR(__xludf.DUMMYFUNCTION("""COMPUTED_VALUE"""),2)</f>
        <v>2</v>
      </c>
      <c r="B213" s="1">
        <f ca="1">IFERROR(__xludf.DUMMYFUNCTION("""COMPUTED_VALUE"""),3)</f>
        <v>3</v>
      </c>
    </row>
    <row r="214" spans="1:2" ht="13" hidden="1">
      <c r="A214" s="1">
        <f ca="1">IFERROR(__xludf.DUMMYFUNCTION("""COMPUTED_VALUE"""),3)</f>
        <v>3</v>
      </c>
      <c r="B214" s="1">
        <f ca="1">IFERROR(__xludf.DUMMYFUNCTION("""COMPUTED_VALUE"""),4)</f>
        <v>4</v>
      </c>
    </row>
    <row r="215" spans="1:2" ht="13" hidden="1">
      <c r="A215" s="1">
        <f ca="1">IFERROR(__xludf.DUMMYFUNCTION("""COMPUTED_VALUE"""),2)</f>
        <v>2</v>
      </c>
      <c r="B215" s="1">
        <f ca="1">IFERROR(__xludf.DUMMYFUNCTION("""COMPUTED_VALUE"""),4)</f>
        <v>4</v>
      </c>
    </row>
    <row r="216" spans="1:2" ht="13" hidden="1">
      <c r="A216" s="1">
        <f ca="1">IFERROR(__xludf.DUMMYFUNCTION("""COMPUTED_VALUE"""),1)</f>
        <v>1</v>
      </c>
      <c r="B216" s="1">
        <f ca="1">IFERROR(__xludf.DUMMYFUNCTION("""COMPUTED_VALUE"""),3)</f>
        <v>3</v>
      </c>
    </row>
    <row r="217" spans="1:2" ht="13" hidden="1">
      <c r="A217" s="1">
        <f ca="1">IFERROR(__xludf.DUMMYFUNCTION("""COMPUTED_VALUE"""),1)</f>
        <v>1</v>
      </c>
      <c r="B217" s="1">
        <f ca="1">IFERROR(__xludf.DUMMYFUNCTION("""COMPUTED_VALUE"""),3)</f>
        <v>3</v>
      </c>
    </row>
    <row r="218" spans="1:2" ht="13" hidden="1">
      <c r="A218" s="1">
        <f ca="1">IFERROR(__xludf.DUMMYFUNCTION("""COMPUTED_VALUE"""),4)</f>
        <v>4</v>
      </c>
      <c r="B218" s="1">
        <f ca="1">IFERROR(__xludf.DUMMYFUNCTION("""COMPUTED_VALUE"""),3)</f>
        <v>3</v>
      </c>
    </row>
    <row r="219" spans="1:2" ht="13" hidden="1">
      <c r="A219" s="1">
        <f ca="1">IFERROR(__xludf.DUMMYFUNCTION("""COMPUTED_VALUE"""),4)</f>
        <v>4</v>
      </c>
      <c r="B219" s="1">
        <f ca="1">IFERROR(__xludf.DUMMYFUNCTION("""COMPUTED_VALUE"""),4)</f>
        <v>4</v>
      </c>
    </row>
    <row r="220" spans="1:2" ht="13" hidden="1">
      <c r="A220" s="1">
        <f ca="1">IFERROR(__xludf.DUMMYFUNCTION("""COMPUTED_VALUE"""),4)</f>
        <v>4</v>
      </c>
      <c r="B220" s="1">
        <f ca="1">IFERROR(__xludf.DUMMYFUNCTION("""COMPUTED_VALUE"""),3)</f>
        <v>3</v>
      </c>
    </row>
    <row r="221" spans="1:2" ht="13" hidden="1">
      <c r="A221" s="1">
        <f ca="1">IFERROR(__xludf.DUMMYFUNCTION("""COMPUTED_VALUE"""),3)</f>
        <v>3</v>
      </c>
      <c r="B221" s="1">
        <f ca="1">IFERROR(__xludf.DUMMYFUNCTION("""COMPUTED_VALUE"""),4)</f>
        <v>4</v>
      </c>
    </row>
    <row r="222" spans="1:2" ht="13" hidden="1">
      <c r="A222" s="1">
        <f ca="1">IFERROR(__xludf.DUMMYFUNCTION("""COMPUTED_VALUE"""),4)</f>
        <v>4</v>
      </c>
      <c r="B222" s="1">
        <f ca="1">IFERROR(__xludf.DUMMYFUNCTION("""COMPUTED_VALUE"""),4)</f>
        <v>4</v>
      </c>
    </row>
    <row r="223" spans="1:2" ht="13" hidden="1">
      <c r="A223" s="1">
        <f ca="1">IFERROR(__xludf.DUMMYFUNCTION("""COMPUTED_VALUE"""),1)</f>
        <v>1</v>
      </c>
      <c r="B223" s="1">
        <f ca="1">IFERROR(__xludf.DUMMYFUNCTION("""COMPUTED_VALUE"""),5)</f>
        <v>5</v>
      </c>
    </row>
    <row r="224" spans="1:2" ht="13" hidden="1">
      <c r="A224" s="1">
        <f ca="1">IFERROR(__xludf.DUMMYFUNCTION("""COMPUTED_VALUE"""),2)</f>
        <v>2</v>
      </c>
      <c r="B224" s="1">
        <f ca="1">IFERROR(__xludf.DUMMYFUNCTION("""COMPUTED_VALUE"""),4)</f>
        <v>4</v>
      </c>
    </row>
    <row r="225" spans="1:2" ht="13" hidden="1">
      <c r="A225" s="1">
        <f ca="1">IFERROR(__xludf.DUMMYFUNCTION("""COMPUTED_VALUE"""),3)</f>
        <v>3</v>
      </c>
      <c r="B225" s="1">
        <f ca="1">IFERROR(__xludf.DUMMYFUNCTION("""COMPUTED_VALUE"""),3)</f>
        <v>3</v>
      </c>
    </row>
    <row r="226" spans="1:2" ht="13" hidden="1">
      <c r="A226" s="1">
        <f ca="1">IFERROR(__xludf.DUMMYFUNCTION("""COMPUTED_VALUE"""),2)</f>
        <v>2</v>
      </c>
      <c r="B226" s="1">
        <f ca="1">IFERROR(__xludf.DUMMYFUNCTION("""COMPUTED_VALUE"""),2)</f>
        <v>2</v>
      </c>
    </row>
    <row r="227" spans="1:2" ht="13" hidden="1">
      <c r="A227" s="1">
        <f ca="1">IFERROR(__xludf.DUMMYFUNCTION("""COMPUTED_VALUE"""),2)</f>
        <v>2</v>
      </c>
      <c r="B227" s="1">
        <f ca="1">IFERROR(__xludf.DUMMYFUNCTION("""COMPUTED_VALUE"""),2)</f>
        <v>2</v>
      </c>
    </row>
    <row r="228" spans="1:2" ht="13" hidden="1">
      <c r="A228" s="1">
        <f ca="1">IFERROR(__xludf.DUMMYFUNCTION("""COMPUTED_VALUE"""),3)</f>
        <v>3</v>
      </c>
      <c r="B228" s="1">
        <f ca="1">IFERROR(__xludf.DUMMYFUNCTION("""COMPUTED_VALUE"""),2)</f>
        <v>2</v>
      </c>
    </row>
    <row r="229" spans="1:2" ht="13" hidden="1">
      <c r="A229" s="1">
        <f ca="1">IFERROR(__xludf.DUMMYFUNCTION("""COMPUTED_VALUE"""),4)</f>
        <v>4</v>
      </c>
      <c r="B229" s="1">
        <f ca="1">IFERROR(__xludf.DUMMYFUNCTION("""COMPUTED_VALUE"""),3)</f>
        <v>3</v>
      </c>
    </row>
    <row r="230" spans="1:2" ht="13" hidden="1">
      <c r="A230" s="1">
        <f ca="1">IFERROR(__xludf.DUMMYFUNCTION("""COMPUTED_VALUE"""),4)</f>
        <v>4</v>
      </c>
      <c r="B230" s="1">
        <f ca="1">IFERROR(__xludf.DUMMYFUNCTION("""COMPUTED_VALUE"""),4)</f>
        <v>4</v>
      </c>
    </row>
    <row r="231" spans="1:2" ht="13" hidden="1">
      <c r="A231" s="1" t="str">
        <f ca="1">IFERROR(__xludf.DUMMYFUNCTION("""COMPUTED_VALUE"""),"")</f>
        <v/>
      </c>
      <c r="B231" s="1">
        <f ca="1">IFERROR(__xludf.DUMMYFUNCTION("""COMPUTED_VALUE"""),4)</f>
        <v>4</v>
      </c>
    </row>
    <row r="232" spans="1:2" ht="13" hidden="1">
      <c r="A232" s="1">
        <f ca="1">IFERROR(__xludf.DUMMYFUNCTION("""COMPUTED_VALUE"""),2)</f>
        <v>2</v>
      </c>
      <c r="B232" s="1">
        <f ca="1">IFERROR(__xludf.DUMMYFUNCTION("""COMPUTED_VALUE"""),4)</f>
        <v>4</v>
      </c>
    </row>
    <row r="233" spans="1:2" ht="13" hidden="1">
      <c r="A233" s="1">
        <f ca="1">IFERROR(__xludf.DUMMYFUNCTION("""COMPUTED_VALUE"""),1)</f>
        <v>1</v>
      </c>
      <c r="B233" s="1">
        <f ca="1">IFERROR(__xludf.DUMMYFUNCTION("""COMPUTED_VALUE"""),5)</f>
        <v>5</v>
      </c>
    </row>
    <row r="234" spans="1:2" ht="13" hidden="1">
      <c r="A234" s="1">
        <f ca="1">IFERROR(__xludf.DUMMYFUNCTION("""COMPUTED_VALUE"""),2)</f>
        <v>2</v>
      </c>
      <c r="B234" s="1">
        <f ca="1">IFERROR(__xludf.DUMMYFUNCTION("""COMPUTED_VALUE"""),4)</f>
        <v>4</v>
      </c>
    </row>
    <row r="235" spans="1:2" ht="13" hidden="1">
      <c r="A235" s="1">
        <f ca="1">IFERROR(__xludf.DUMMYFUNCTION("""COMPUTED_VALUE"""),3)</f>
        <v>3</v>
      </c>
      <c r="B235" s="1">
        <f ca="1">IFERROR(__xludf.DUMMYFUNCTION("""COMPUTED_VALUE"""),1)</f>
        <v>1</v>
      </c>
    </row>
    <row r="236" spans="1:2" ht="13" hidden="1">
      <c r="A236" s="1">
        <f ca="1">IFERROR(__xludf.DUMMYFUNCTION("""COMPUTED_VALUE"""),4)</f>
        <v>4</v>
      </c>
      <c r="B236" s="1">
        <f ca="1">IFERROR(__xludf.DUMMYFUNCTION("""COMPUTED_VALUE"""),4)</f>
        <v>4</v>
      </c>
    </row>
    <row r="237" spans="1:2" ht="13" hidden="1">
      <c r="A237" s="1">
        <f ca="1">IFERROR(__xludf.DUMMYFUNCTION("""COMPUTED_VALUE"""),3)</f>
        <v>3</v>
      </c>
      <c r="B237" s="1">
        <f ca="1">IFERROR(__xludf.DUMMYFUNCTION("""COMPUTED_VALUE"""),3)</f>
        <v>3</v>
      </c>
    </row>
    <row r="238" spans="1:2" ht="13" hidden="1">
      <c r="A238" s="1" t="str">
        <f ca="1">IFERROR(__xludf.DUMMYFUNCTION("""COMPUTED_VALUE"""),"")</f>
        <v/>
      </c>
      <c r="B238" s="1">
        <f ca="1">IFERROR(__xludf.DUMMYFUNCTION("""COMPUTED_VALUE"""),3)</f>
        <v>3</v>
      </c>
    </row>
    <row r="239" spans="1:2" ht="13" hidden="1">
      <c r="A239" s="1">
        <f ca="1">IFERROR(__xludf.DUMMYFUNCTION("""COMPUTED_VALUE"""),2)</f>
        <v>2</v>
      </c>
      <c r="B239" s="1">
        <f ca="1">IFERROR(__xludf.DUMMYFUNCTION("""COMPUTED_VALUE"""),2)</f>
        <v>2</v>
      </c>
    </row>
    <row r="240" spans="1:2" ht="13" hidden="1">
      <c r="A240" s="1">
        <f ca="1">IFERROR(__xludf.DUMMYFUNCTION("""COMPUTED_VALUE"""),4)</f>
        <v>4</v>
      </c>
      <c r="B240" s="1">
        <f ca="1">IFERROR(__xludf.DUMMYFUNCTION("""COMPUTED_VALUE"""),3)</f>
        <v>3</v>
      </c>
    </row>
    <row r="241" spans="1:2" ht="13" hidden="1">
      <c r="A241" s="1">
        <f ca="1">IFERROR(__xludf.DUMMYFUNCTION("""COMPUTED_VALUE"""),2)</f>
        <v>2</v>
      </c>
      <c r="B241" s="1">
        <f ca="1">IFERROR(__xludf.DUMMYFUNCTION("""COMPUTED_VALUE"""),1)</f>
        <v>1</v>
      </c>
    </row>
    <row r="242" spans="1:2" ht="13" hidden="1">
      <c r="A242" s="1">
        <f ca="1">IFERROR(__xludf.DUMMYFUNCTION("""COMPUTED_VALUE"""),3)</f>
        <v>3</v>
      </c>
      <c r="B242" s="1">
        <f ca="1">IFERROR(__xludf.DUMMYFUNCTION("""COMPUTED_VALUE"""),1)</f>
        <v>1</v>
      </c>
    </row>
    <row r="243" spans="1:2" ht="13" hidden="1">
      <c r="A243" s="1">
        <f ca="1">IFERROR(__xludf.DUMMYFUNCTION("""COMPUTED_VALUE"""),3)</f>
        <v>3</v>
      </c>
      <c r="B243" s="1">
        <f ca="1">IFERROR(__xludf.DUMMYFUNCTION("""COMPUTED_VALUE"""),2)</f>
        <v>2</v>
      </c>
    </row>
    <row r="244" spans="1:2" ht="13" hidden="1">
      <c r="A244" s="1">
        <f ca="1">IFERROR(__xludf.DUMMYFUNCTION("""COMPUTED_VALUE"""),4)</f>
        <v>4</v>
      </c>
      <c r="B244" s="1">
        <f ca="1">IFERROR(__xludf.DUMMYFUNCTION("""COMPUTED_VALUE"""),1)</f>
        <v>1</v>
      </c>
    </row>
    <row r="245" spans="1:2" ht="13" hidden="1">
      <c r="A245" s="1">
        <f ca="1">IFERROR(__xludf.DUMMYFUNCTION("""COMPUTED_VALUE"""),4)</f>
        <v>4</v>
      </c>
      <c r="B245" s="1">
        <f ca="1">IFERROR(__xludf.DUMMYFUNCTION("""COMPUTED_VALUE"""),4)</f>
        <v>4</v>
      </c>
    </row>
    <row r="246" spans="1:2" ht="13" hidden="1">
      <c r="A246" s="1">
        <f ca="1">IFERROR(__xludf.DUMMYFUNCTION("""COMPUTED_VALUE"""),4)</f>
        <v>4</v>
      </c>
      <c r="B246" s="1">
        <f ca="1">IFERROR(__xludf.DUMMYFUNCTION("""COMPUTED_VALUE"""),2)</f>
        <v>2</v>
      </c>
    </row>
    <row r="247" spans="1:2" ht="13" hidden="1">
      <c r="A247" s="1">
        <f ca="1">IFERROR(__xludf.DUMMYFUNCTION("""COMPUTED_VALUE"""),4)</f>
        <v>4</v>
      </c>
      <c r="B247" s="1">
        <f ca="1">IFERROR(__xludf.DUMMYFUNCTION("""COMPUTED_VALUE"""),1)</f>
        <v>1</v>
      </c>
    </row>
    <row r="248" spans="1:2" ht="13" hidden="1">
      <c r="A248" s="1">
        <f ca="1">IFERROR(__xludf.DUMMYFUNCTION("""COMPUTED_VALUE"""),3)</f>
        <v>3</v>
      </c>
      <c r="B248" s="1">
        <f ca="1">IFERROR(__xludf.DUMMYFUNCTION("""COMPUTED_VALUE"""),1)</f>
        <v>1</v>
      </c>
    </row>
    <row r="249" spans="1:2" ht="13" hidden="1">
      <c r="A249" s="1">
        <f ca="1">IFERROR(__xludf.DUMMYFUNCTION("""COMPUTED_VALUE"""),1)</f>
        <v>1</v>
      </c>
      <c r="B249" s="1">
        <f ca="1">IFERROR(__xludf.DUMMYFUNCTION("""COMPUTED_VALUE"""),5)</f>
        <v>5</v>
      </c>
    </row>
    <row r="250" spans="1:2" ht="13" hidden="1">
      <c r="A250" s="1">
        <f ca="1">IFERROR(__xludf.DUMMYFUNCTION("""COMPUTED_VALUE"""),2)</f>
        <v>2</v>
      </c>
      <c r="B250" s="1">
        <f ca="1">IFERROR(__xludf.DUMMYFUNCTION("""COMPUTED_VALUE"""),2)</f>
        <v>2</v>
      </c>
    </row>
    <row r="251" spans="1:2" ht="13" hidden="1">
      <c r="A251" s="1">
        <f ca="1">IFERROR(__xludf.DUMMYFUNCTION("""COMPUTED_VALUE"""),4)</f>
        <v>4</v>
      </c>
      <c r="B251" s="1">
        <f ca="1">IFERROR(__xludf.DUMMYFUNCTION("""COMPUTED_VALUE"""),1)</f>
        <v>1</v>
      </c>
    </row>
    <row r="252" spans="1:2" ht="13" hidden="1">
      <c r="A252" s="1">
        <f ca="1">IFERROR(__xludf.DUMMYFUNCTION("""COMPUTED_VALUE"""),1)</f>
        <v>1</v>
      </c>
      <c r="B252" s="1">
        <f ca="1">IFERROR(__xludf.DUMMYFUNCTION("""COMPUTED_VALUE"""),4)</f>
        <v>4</v>
      </c>
    </row>
    <row r="253" spans="1:2" ht="13" hidden="1">
      <c r="A253" s="1">
        <f ca="1">IFERROR(__xludf.DUMMYFUNCTION("""COMPUTED_VALUE"""),4)</f>
        <v>4</v>
      </c>
      <c r="B253" s="1">
        <f ca="1">IFERROR(__xludf.DUMMYFUNCTION("""COMPUTED_VALUE"""),1)</f>
        <v>1</v>
      </c>
    </row>
    <row r="254" spans="1:2" ht="13" hidden="1">
      <c r="A254" s="1">
        <f ca="1">IFERROR(__xludf.DUMMYFUNCTION("""COMPUTED_VALUE"""),3)</f>
        <v>3</v>
      </c>
      <c r="B254" s="1">
        <f ca="1">IFERROR(__xludf.DUMMYFUNCTION("""COMPUTED_VALUE"""),4)</f>
        <v>4</v>
      </c>
    </row>
    <row r="255" spans="1:2" ht="13" hidden="1">
      <c r="A255" s="1">
        <f ca="1">IFERROR(__xludf.DUMMYFUNCTION("""COMPUTED_VALUE"""),3)</f>
        <v>3</v>
      </c>
      <c r="B255" s="1">
        <f ca="1">IFERROR(__xludf.DUMMYFUNCTION("""COMPUTED_VALUE"""),5)</f>
        <v>5</v>
      </c>
    </row>
    <row r="256" spans="1:2" ht="13" hidden="1">
      <c r="A256" s="1">
        <f ca="1">IFERROR(__xludf.DUMMYFUNCTION("""COMPUTED_VALUE"""),1)</f>
        <v>1</v>
      </c>
      <c r="B256" s="1">
        <f ca="1">IFERROR(__xludf.DUMMYFUNCTION("""COMPUTED_VALUE"""),1)</f>
        <v>1</v>
      </c>
    </row>
    <row r="257" spans="1:2" ht="13" hidden="1">
      <c r="A257" s="1">
        <f ca="1">IFERROR(__xludf.DUMMYFUNCTION("""COMPUTED_VALUE"""),2)</f>
        <v>2</v>
      </c>
      <c r="B257" s="1">
        <f ca="1">IFERROR(__xludf.DUMMYFUNCTION("""COMPUTED_VALUE"""),3)</f>
        <v>3</v>
      </c>
    </row>
    <row r="258" spans="1:2" ht="13" hidden="1">
      <c r="A258" s="1">
        <f ca="1">IFERROR(__xludf.DUMMYFUNCTION("""COMPUTED_VALUE"""),4)</f>
        <v>4</v>
      </c>
      <c r="B258" s="1">
        <f ca="1">IFERROR(__xludf.DUMMYFUNCTION("""COMPUTED_VALUE"""),2)</f>
        <v>2</v>
      </c>
    </row>
    <row r="259" spans="1:2" ht="13" hidden="1">
      <c r="A259" s="1">
        <f ca="1">IFERROR(__xludf.DUMMYFUNCTION("""COMPUTED_VALUE"""),2)</f>
        <v>2</v>
      </c>
      <c r="B259" s="1">
        <f ca="1">IFERROR(__xludf.DUMMYFUNCTION("""COMPUTED_VALUE"""),4)</f>
        <v>4</v>
      </c>
    </row>
    <row r="260" spans="1:2" ht="13" hidden="1">
      <c r="A260" s="1">
        <f ca="1">IFERROR(__xludf.DUMMYFUNCTION("""COMPUTED_VALUE"""),2)</f>
        <v>2</v>
      </c>
      <c r="B260" s="1">
        <f ca="1">IFERROR(__xludf.DUMMYFUNCTION("""COMPUTED_VALUE"""),3)</f>
        <v>3</v>
      </c>
    </row>
    <row r="261" spans="1:2" ht="13" hidden="1">
      <c r="A261" s="1">
        <f ca="1">IFERROR(__xludf.DUMMYFUNCTION("""COMPUTED_VALUE"""),3)</f>
        <v>3</v>
      </c>
      <c r="B261" s="1">
        <f ca="1">IFERROR(__xludf.DUMMYFUNCTION("""COMPUTED_VALUE"""),3)</f>
        <v>3</v>
      </c>
    </row>
    <row r="262" spans="1:2" ht="13" hidden="1">
      <c r="A262" s="1">
        <f ca="1">IFERROR(__xludf.DUMMYFUNCTION("""COMPUTED_VALUE"""),3)</f>
        <v>3</v>
      </c>
      <c r="B262" s="1">
        <f ca="1">IFERROR(__xludf.DUMMYFUNCTION("""COMPUTED_VALUE"""),5)</f>
        <v>5</v>
      </c>
    </row>
    <row r="263" spans="1:2" ht="13" hidden="1">
      <c r="A263" s="1">
        <f ca="1">IFERROR(__xludf.DUMMYFUNCTION("""COMPUTED_VALUE"""),4)</f>
        <v>4</v>
      </c>
      <c r="B263" s="1">
        <f ca="1">IFERROR(__xludf.DUMMYFUNCTION("""COMPUTED_VALUE"""),3)</f>
        <v>3</v>
      </c>
    </row>
    <row r="264" spans="1:2" ht="13" hidden="1">
      <c r="A264" s="1">
        <f ca="1">IFERROR(__xludf.DUMMYFUNCTION("""COMPUTED_VALUE"""),2)</f>
        <v>2</v>
      </c>
      <c r="B264" s="1">
        <f ca="1">IFERROR(__xludf.DUMMYFUNCTION("""COMPUTED_VALUE"""),4)</f>
        <v>4</v>
      </c>
    </row>
    <row r="265" spans="1:2" ht="13" hidden="1">
      <c r="A265" s="1">
        <f ca="1">IFERROR(__xludf.DUMMYFUNCTION("""COMPUTED_VALUE"""),4)</f>
        <v>4</v>
      </c>
      <c r="B265" s="1">
        <f ca="1">IFERROR(__xludf.DUMMYFUNCTION("""COMPUTED_VALUE"""),3)</f>
        <v>3</v>
      </c>
    </row>
    <row r="266" spans="1:2" ht="13" hidden="1">
      <c r="A266" s="1">
        <f ca="1">IFERROR(__xludf.DUMMYFUNCTION("""COMPUTED_VALUE"""),4)</f>
        <v>4</v>
      </c>
      <c r="B266" s="1">
        <f ca="1">IFERROR(__xludf.DUMMYFUNCTION("""COMPUTED_VALUE"""),1)</f>
        <v>1</v>
      </c>
    </row>
    <row r="267" spans="1:2" ht="13" hidden="1">
      <c r="A267" s="1">
        <f ca="1">IFERROR(__xludf.DUMMYFUNCTION("""COMPUTED_VALUE"""),4)</f>
        <v>4</v>
      </c>
      <c r="B267" s="1">
        <f ca="1">IFERROR(__xludf.DUMMYFUNCTION("""COMPUTED_VALUE"""),1)</f>
        <v>1</v>
      </c>
    </row>
    <row r="268" spans="1:2" ht="13" hidden="1">
      <c r="A268" s="1">
        <f ca="1">IFERROR(__xludf.DUMMYFUNCTION("""COMPUTED_VALUE"""),2)</f>
        <v>2</v>
      </c>
      <c r="B268" s="1">
        <f ca="1">IFERROR(__xludf.DUMMYFUNCTION("""COMPUTED_VALUE"""),3)</f>
        <v>3</v>
      </c>
    </row>
    <row r="269" spans="1:2" ht="13" hidden="1">
      <c r="A269" s="1">
        <f ca="1">IFERROR(__xludf.DUMMYFUNCTION("""COMPUTED_VALUE"""),2)</f>
        <v>2</v>
      </c>
      <c r="B269" s="1">
        <f ca="1">IFERROR(__xludf.DUMMYFUNCTION("""COMPUTED_VALUE"""),4)</f>
        <v>4</v>
      </c>
    </row>
    <row r="270" spans="1:2" ht="13" hidden="1">
      <c r="A270" s="1">
        <f ca="1">IFERROR(__xludf.DUMMYFUNCTION("""COMPUTED_VALUE"""),3)</f>
        <v>3</v>
      </c>
      <c r="B270" s="1">
        <f ca="1">IFERROR(__xludf.DUMMYFUNCTION("""COMPUTED_VALUE"""),4)</f>
        <v>4</v>
      </c>
    </row>
    <row r="271" spans="1:2" ht="13" hidden="1">
      <c r="A271" s="1">
        <f ca="1">IFERROR(__xludf.DUMMYFUNCTION("""COMPUTED_VALUE"""),1)</f>
        <v>1</v>
      </c>
      <c r="B271" s="1">
        <f ca="1">IFERROR(__xludf.DUMMYFUNCTION("""COMPUTED_VALUE"""),1)</f>
        <v>1</v>
      </c>
    </row>
    <row r="272" spans="1:2" ht="13" hidden="1">
      <c r="A272" s="1">
        <f ca="1">IFERROR(__xludf.DUMMYFUNCTION("""COMPUTED_VALUE"""),2)</f>
        <v>2</v>
      </c>
      <c r="B272" s="1">
        <f ca="1">IFERROR(__xludf.DUMMYFUNCTION("""COMPUTED_VALUE"""),3)</f>
        <v>3</v>
      </c>
    </row>
    <row r="273" spans="1:2" ht="13" hidden="1">
      <c r="A273" s="1">
        <f ca="1">IFERROR(__xludf.DUMMYFUNCTION("""COMPUTED_VALUE"""),3)</f>
        <v>3</v>
      </c>
      <c r="B273" s="1">
        <f ca="1">IFERROR(__xludf.DUMMYFUNCTION("""COMPUTED_VALUE"""),4)</f>
        <v>4</v>
      </c>
    </row>
    <row r="274" spans="1:2" ht="13" hidden="1">
      <c r="A274" s="1">
        <f ca="1">IFERROR(__xludf.DUMMYFUNCTION("""COMPUTED_VALUE"""),2)</f>
        <v>2</v>
      </c>
      <c r="B274" s="1">
        <f ca="1">IFERROR(__xludf.DUMMYFUNCTION("""COMPUTED_VALUE"""),3)</f>
        <v>3</v>
      </c>
    </row>
    <row r="275" spans="1:2" ht="13" hidden="1">
      <c r="A275" s="1">
        <f ca="1">IFERROR(__xludf.DUMMYFUNCTION("""COMPUTED_VALUE"""),4)</f>
        <v>4</v>
      </c>
      <c r="B275" s="1">
        <f ca="1">IFERROR(__xludf.DUMMYFUNCTION("""COMPUTED_VALUE"""),4)</f>
        <v>4</v>
      </c>
    </row>
    <row r="276" spans="1:2" ht="13" hidden="1">
      <c r="A276" s="1">
        <f ca="1">IFERROR(__xludf.DUMMYFUNCTION("""COMPUTED_VALUE"""),3)</f>
        <v>3</v>
      </c>
      <c r="B276" s="1">
        <f ca="1">IFERROR(__xludf.DUMMYFUNCTION("""COMPUTED_VALUE"""),5)</f>
        <v>5</v>
      </c>
    </row>
    <row r="277" spans="1:2" ht="13" hidden="1">
      <c r="A277" s="1">
        <f ca="1">IFERROR(__xludf.DUMMYFUNCTION("""COMPUTED_VALUE"""),2)</f>
        <v>2</v>
      </c>
      <c r="B277" s="1">
        <f ca="1">IFERROR(__xludf.DUMMYFUNCTION("""COMPUTED_VALUE"""),3)</f>
        <v>3</v>
      </c>
    </row>
    <row r="278" spans="1:2" ht="13" hidden="1">
      <c r="A278" s="1">
        <f ca="1">IFERROR(__xludf.DUMMYFUNCTION("""COMPUTED_VALUE"""),4)</f>
        <v>4</v>
      </c>
      <c r="B278" s="1">
        <f ca="1">IFERROR(__xludf.DUMMYFUNCTION("""COMPUTED_VALUE"""),3)</f>
        <v>3</v>
      </c>
    </row>
    <row r="279" spans="1:2" ht="13" hidden="1">
      <c r="A279" s="1">
        <f ca="1">IFERROR(__xludf.DUMMYFUNCTION("""COMPUTED_VALUE"""),2)</f>
        <v>2</v>
      </c>
      <c r="B279" s="1">
        <f ca="1">IFERROR(__xludf.DUMMYFUNCTION("""COMPUTED_VALUE"""),4)</f>
        <v>4</v>
      </c>
    </row>
    <row r="280" spans="1:2" ht="13" hidden="1">
      <c r="A280" s="1">
        <f ca="1">IFERROR(__xludf.DUMMYFUNCTION("""COMPUTED_VALUE"""),2)</f>
        <v>2</v>
      </c>
      <c r="B280" s="1">
        <f ca="1">IFERROR(__xludf.DUMMYFUNCTION("""COMPUTED_VALUE"""),2)</f>
        <v>2</v>
      </c>
    </row>
    <row r="281" spans="1:2" ht="13" hidden="1">
      <c r="A281" s="1">
        <f ca="1">IFERROR(__xludf.DUMMYFUNCTION("""COMPUTED_VALUE"""),2)</f>
        <v>2</v>
      </c>
      <c r="B281" s="1">
        <f ca="1">IFERROR(__xludf.DUMMYFUNCTION("""COMPUTED_VALUE"""),4)</f>
        <v>4</v>
      </c>
    </row>
    <row r="282" spans="1:2" ht="13" hidden="1">
      <c r="A282" s="1">
        <f ca="1">IFERROR(__xludf.DUMMYFUNCTION("""COMPUTED_VALUE"""),4)</f>
        <v>4</v>
      </c>
      <c r="B282" s="1">
        <f ca="1">IFERROR(__xludf.DUMMYFUNCTION("""COMPUTED_VALUE"""),2)</f>
        <v>2</v>
      </c>
    </row>
    <row r="283" spans="1:2" ht="13" hidden="1">
      <c r="A283" s="1">
        <f ca="1">IFERROR(__xludf.DUMMYFUNCTION("""COMPUTED_VALUE"""),3)</f>
        <v>3</v>
      </c>
      <c r="B283" s="1">
        <f ca="1">IFERROR(__xludf.DUMMYFUNCTION("""COMPUTED_VALUE"""),4)</f>
        <v>4</v>
      </c>
    </row>
    <row r="284" spans="1:2" ht="13" hidden="1">
      <c r="A284" s="1">
        <f ca="1">IFERROR(__xludf.DUMMYFUNCTION("""COMPUTED_VALUE"""),3)</f>
        <v>3</v>
      </c>
      <c r="B284" s="1">
        <f ca="1">IFERROR(__xludf.DUMMYFUNCTION("""COMPUTED_VALUE"""),4)</f>
        <v>4</v>
      </c>
    </row>
    <row r="285" spans="1:2" ht="13" hidden="1">
      <c r="A285" s="1">
        <f ca="1">IFERROR(__xludf.DUMMYFUNCTION("""COMPUTED_VALUE"""),2)</f>
        <v>2</v>
      </c>
      <c r="B285" s="1">
        <f ca="1">IFERROR(__xludf.DUMMYFUNCTION("""COMPUTED_VALUE"""),4)</f>
        <v>4</v>
      </c>
    </row>
    <row r="286" spans="1:2" ht="13" hidden="1">
      <c r="A286" s="1">
        <f ca="1">IFERROR(__xludf.DUMMYFUNCTION("""COMPUTED_VALUE"""),2)</f>
        <v>2</v>
      </c>
      <c r="B286" s="1">
        <f ca="1">IFERROR(__xludf.DUMMYFUNCTION("""COMPUTED_VALUE"""),2)</f>
        <v>2</v>
      </c>
    </row>
    <row r="287" spans="1:2" ht="13" hidden="1">
      <c r="A287" s="1">
        <f ca="1">IFERROR(__xludf.DUMMYFUNCTION("""COMPUTED_VALUE"""),4)</f>
        <v>4</v>
      </c>
      <c r="B287" s="1">
        <f ca="1">IFERROR(__xludf.DUMMYFUNCTION("""COMPUTED_VALUE"""),3)</f>
        <v>3</v>
      </c>
    </row>
    <row r="288" spans="1:2" ht="13" hidden="1">
      <c r="A288" s="1">
        <f ca="1">IFERROR(__xludf.DUMMYFUNCTION("""COMPUTED_VALUE"""),2)</f>
        <v>2</v>
      </c>
      <c r="B288" s="1">
        <f ca="1">IFERROR(__xludf.DUMMYFUNCTION("""COMPUTED_VALUE"""),1)</f>
        <v>1</v>
      </c>
    </row>
    <row r="289" spans="1:2" ht="13" hidden="1">
      <c r="A289" s="1">
        <f ca="1">IFERROR(__xludf.DUMMYFUNCTION("""COMPUTED_VALUE"""),3)</f>
        <v>3</v>
      </c>
      <c r="B289" s="1">
        <f ca="1">IFERROR(__xludf.DUMMYFUNCTION("""COMPUTED_VALUE"""),3)</f>
        <v>3</v>
      </c>
    </row>
    <row r="290" spans="1:2" ht="13" hidden="1">
      <c r="A290" s="1">
        <f ca="1">IFERROR(__xludf.DUMMYFUNCTION("""COMPUTED_VALUE"""),1)</f>
        <v>1</v>
      </c>
      <c r="B290" s="1">
        <f ca="1">IFERROR(__xludf.DUMMYFUNCTION("""COMPUTED_VALUE"""),4)</f>
        <v>4</v>
      </c>
    </row>
    <row r="291" spans="1:2" ht="13" hidden="1">
      <c r="A291" s="1">
        <f ca="1">IFERROR(__xludf.DUMMYFUNCTION("""COMPUTED_VALUE"""),4)</f>
        <v>4</v>
      </c>
      <c r="B291" s="1">
        <f ca="1">IFERROR(__xludf.DUMMYFUNCTION("""COMPUTED_VALUE"""),3)</f>
        <v>3</v>
      </c>
    </row>
    <row r="292" spans="1:2" ht="13" hidden="1">
      <c r="A292" s="1">
        <f ca="1">IFERROR(__xludf.DUMMYFUNCTION("""COMPUTED_VALUE"""),4)</f>
        <v>4</v>
      </c>
      <c r="B292" s="1">
        <f ca="1">IFERROR(__xludf.DUMMYFUNCTION("""COMPUTED_VALUE"""),3)</f>
        <v>3</v>
      </c>
    </row>
    <row r="293" spans="1:2" ht="13" hidden="1">
      <c r="A293" s="1">
        <f ca="1">IFERROR(__xludf.DUMMYFUNCTION("""COMPUTED_VALUE"""),3)</f>
        <v>3</v>
      </c>
      <c r="B293" s="1">
        <f ca="1">IFERROR(__xludf.DUMMYFUNCTION("""COMPUTED_VALUE"""),4)</f>
        <v>4</v>
      </c>
    </row>
    <row r="294" spans="1:2" ht="13" hidden="1">
      <c r="A294" s="1">
        <f ca="1">IFERROR(__xludf.DUMMYFUNCTION("""COMPUTED_VALUE"""),1)</f>
        <v>1</v>
      </c>
      <c r="B294" s="1">
        <f ca="1">IFERROR(__xludf.DUMMYFUNCTION("""COMPUTED_VALUE"""),5)</f>
        <v>5</v>
      </c>
    </row>
    <row r="295" spans="1:2" ht="13" hidden="1">
      <c r="A295" s="1">
        <f ca="1">IFERROR(__xludf.DUMMYFUNCTION("""COMPUTED_VALUE"""),1)</f>
        <v>1</v>
      </c>
      <c r="B295" s="1">
        <f ca="1">IFERROR(__xludf.DUMMYFUNCTION("""COMPUTED_VALUE"""),4)</f>
        <v>4</v>
      </c>
    </row>
    <row r="296" spans="1:2" ht="13" hidden="1">
      <c r="A296" s="1">
        <f ca="1">IFERROR(__xludf.DUMMYFUNCTION("""COMPUTED_VALUE"""),1)</f>
        <v>1</v>
      </c>
      <c r="B296" s="1">
        <f ca="1">IFERROR(__xludf.DUMMYFUNCTION("""COMPUTED_VALUE"""),4)</f>
        <v>4</v>
      </c>
    </row>
    <row r="297" spans="1:2" ht="13" hidden="1">
      <c r="A297" s="1">
        <f ca="1">IFERROR(__xludf.DUMMYFUNCTION("""COMPUTED_VALUE"""),3)</f>
        <v>3</v>
      </c>
      <c r="B297" s="1">
        <f ca="1">IFERROR(__xludf.DUMMYFUNCTION("""COMPUTED_VALUE"""),3)</f>
        <v>3</v>
      </c>
    </row>
    <row r="298" spans="1:2" ht="13" hidden="1">
      <c r="A298" s="1">
        <f ca="1">IFERROR(__xludf.DUMMYFUNCTION("""COMPUTED_VALUE"""),2)</f>
        <v>2</v>
      </c>
      <c r="B298" s="1">
        <f ca="1">IFERROR(__xludf.DUMMYFUNCTION("""COMPUTED_VALUE"""),5)</f>
        <v>5</v>
      </c>
    </row>
    <row r="299" spans="1:2" ht="13" hidden="1">
      <c r="A299" s="1">
        <f ca="1">IFERROR(__xludf.DUMMYFUNCTION("""COMPUTED_VALUE"""),4)</f>
        <v>4</v>
      </c>
      <c r="B299" s="1">
        <f ca="1">IFERROR(__xludf.DUMMYFUNCTION("""COMPUTED_VALUE"""),2)</f>
        <v>2</v>
      </c>
    </row>
    <row r="300" spans="1:2" ht="13" hidden="1">
      <c r="A300" s="1">
        <f ca="1">IFERROR(__xludf.DUMMYFUNCTION("""COMPUTED_VALUE"""),3)</f>
        <v>3</v>
      </c>
      <c r="B300" s="1">
        <f ca="1">IFERROR(__xludf.DUMMYFUNCTION("""COMPUTED_VALUE"""),2)</f>
        <v>2</v>
      </c>
    </row>
    <row r="301" spans="1:2" ht="13" hidden="1">
      <c r="A301" s="1">
        <f ca="1">IFERROR(__xludf.DUMMYFUNCTION("""COMPUTED_VALUE"""),4)</f>
        <v>4</v>
      </c>
      <c r="B301" s="1">
        <f ca="1">IFERROR(__xludf.DUMMYFUNCTION("""COMPUTED_VALUE"""),1)</f>
        <v>1</v>
      </c>
    </row>
    <row r="302" spans="1:2" ht="13" hidden="1">
      <c r="A302" s="1">
        <f ca="1">IFERROR(__xludf.DUMMYFUNCTION("""COMPUTED_VALUE"""),1)</f>
        <v>1</v>
      </c>
      <c r="B302" s="1">
        <f ca="1">IFERROR(__xludf.DUMMYFUNCTION("""COMPUTED_VALUE"""),2)</f>
        <v>2</v>
      </c>
    </row>
    <row r="303" spans="1:2" ht="13" hidden="1">
      <c r="A303" s="1">
        <f ca="1">IFERROR(__xludf.DUMMYFUNCTION("""COMPUTED_VALUE"""),4)</f>
        <v>4</v>
      </c>
      <c r="B303" s="1">
        <f ca="1">IFERROR(__xludf.DUMMYFUNCTION("""COMPUTED_VALUE"""),1)</f>
        <v>1</v>
      </c>
    </row>
    <row r="304" spans="1:2" ht="13" hidden="1">
      <c r="A304" s="1">
        <f ca="1">IFERROR(__xludf.DUMMYFUNCTION("""COMPUTED_VALUE"""),4)</f>
        <v>4</v>
      </c>
      <c r="B304" s="1">
        <f ca="1">IFERROR(__xludf.DUMMYFUNCTION("""COMPUTED_VALUE"""),3)</f>
        <v>3</v>
      </c>
    </row>
    <row r="305" spans="1:2" ht="13" hidden="1">
      <c r="A305" s="1">
        <f ca="1">IFERROR(__xludf.DUMMYFUNCTION("""COMPUTED_VALUE"""),2)</f>
        <v>2</v>
      </c>
      <c r="B305" s="1">
        <f ca="1">IFERROR(__xludf.DUMMYFUNCTION("""COMPUTED_VALUE"""),4)</f>
        <v>4</v>
      </c>
    </row>
    <row r="306" spans="1:2" ht="13" hidden="1">
      <c r="A306" s="1">
        <f ca="1">IFERROR(__xludf.DUMMYFUNCTION("""COMPUTED_VALUE"""),4)</f>
        <v>4</v>
      </c>
      <c r="B306" s="1">
        <f ca="1">IFERROR(__xludf.DUMMYFUNCTION("""COMPUTED_VALUE"""),2)</f>
        <v>2</v>
      </c>
    </row>
    <row r="307" spans="1:2" ht="13" hidden="1">
      <c r="A307" s="1" t="str">
        <f ca="1">IFERROR(__xludf.DUMMYFUNCTION("""COMPUTED_VALUE"""),"")</f>
        <v/>
      </c>
      <c r="B307" s="1">
        <f ca="1">IFERROR(__xludf.DUMMYFUNCTION("""COMPUTED_VALUE"""),4)</f>
        <v>4</v>
      </c>
    </row>
    <row r="308" spans="1:2" ht="13" hidden="1">
      <c r="A308" s="1" t="str">
        <f ca="1">IFERROR(__xludf.DUMMYFUNCTION("""COMPUTED_VALUE"""),"")</f>
        <v/>
      </c>
      <c r="B308" s="1">
        <f ca="1">IFERROR(__xludf.DUMMYFUNCTION("""COMPUTED_VALUE"""),2)</f>
        <v>2</v>
      </c>
    </row>
    <row r="309" spans="1:2" ht="13" hidden="1">
      <c r="A309" s="1">
        <f ca="1">IFERROR(__xludf.DUMMYFUNCTION("""COMPUTED_VALUE"""),1)</f>
        <v>1</v>
      </c>
      <c r="B309" s="1">
        <f ca="1">IFERROR(__xludf.DUMMYFUNCTION("""COMPUTED_VALUE"""),3)</f>
        <v>3</v>
      </c>
    </row>
    <row r="310" spans="1:2" ht="13" hidden="1">
      <c r="A310" s="1">
        <f ca="1">IFERROR(__xludf.DUMMYFUNCTION("""COMPUTED_VALUE"""),4)</f>
        <v>4</v>
      </c>
      <c r="B310" s="1">
        <f ca="1">IFERROR(__xludf.DUMMYFUNCTION("""COMPUTED_VALUE"""),5)</f>
        <v>5</v>
      </c>
    </row>
    <row r="311" spans="1:2" ht="13" hidden="1">
      <c r="A311" s="1">
        <f ca="1">IFERROR(__xludf.DUMMYFUNCTION("""COMPUTED_VALUE"""),4)</f>
        <v>4</v>
      </c>
      <c r="B311" s="1">
        <f ca="1">IFERROR(__xludf.DUMMYFUNCTION("""COMPUTED_VALUE"""),1)</f>
        <v>1</v>
      </c>
    </row>
    <row r="312" spans="1:2" ht="13" hidden="1">
      <c r="A312" s="1">
        <f ca="1">IFERROR(__xludf.DUMMYFUNCTION("""COMPUTED_VALUE"""),3)</f>
        <v>3</v>
      </c>
      <c r="B312" s="1">
        <f ca="1">IFERROR(__xludf.DUMMYFUNCTION("""COMPUTED_VALUE"""),1)</f>
        <v>1</v>
      </c>
    </row>
    <row r="313" spans="1:2" ht="13" hidden="1">
      <c r="A313" s="1" t="str">
        <f ca="1">IFERROR(__xludf.DUMMYFUNCTION("""COMPUTED_VALUE"""),"")</f>
        <v/>
      </c>
      <c r="B313" s="1">
        <f ca="1">IFERROR(__xludf.DUMMYFUNCTION("""COMPUTED_VALUE"""),4)</f>
        <v>4</v>
      </c>
    </row>
    <row r="314" spans="1:2" ht="13" hidden="1">
      <c r="A314" s="1">
        <f ca="1">IFERROR(__xludf.DUMMYFUNCTION("""COMPUTED_VALUE"""),2)</f>
        <v>2</v>
      </c>
      <c r="B314" s="1">
        <f ca="1">IFERROR(__xludf.DUMMYFUNCTION("""COMPUTED_VALUE"""),4)</f>
        <v>4</v>
      </c>
    </row>
    <row r="315" spans="1:2" ht="13" hidden="1">
      <c r="A315" s="1">
        <f ca="1">IFERROR(__xludf.DUMMYFUNCTION("""COMPUTED_VALUE"""),2)</f>
        <v>2</v>
      </c>
      <c r="B315" s="1">
        <f ca="1">IFERROR(__xludf.DUMMYFUNCTION("""COMPUTED_VALUE"""),5)</f>
        <v>5</v>
      </c>
    </row>
    <row r="316" spans="1:2" ht="13" hidden="1">
      <c r="A316" s="1">
        <f ca="1">IFERROR(__xludf.DUMMYFUNCTION("""COMPUTED_VALUE"""),3)</f>
        <v>3</v>
      </c>
      <c r="B316" s="1">
        <f ca="1">IFERROR(__xludf.DUMMYFUNCTION("""COMPUTED_VALUE"""),2)</f>
        <v>2</v>
      </c>
    </row>
    <row r="317" spans="1:2" ht="13" hidden="1">
      <c r="A317" s="1">
        <f ca="1">IFERROR(__xludf.DUMMYFUNCTION("""COMPUTED_VALUE"""),4)</f>
        <v>4</v>
      </c>
      <c r="B317" s="1">
        <f ca="1">IFERROR(__xludf.DUMMYFUNCTION("""COMPUTED_VALUE"""),1)</f>
        <v>1</v>
      </c>
    </row>
    <row r="318" spans="1:2" ht="13" hidden="1">
      <c r="A318" s="1">
        <f ca="1">IFERROR(__xludf.DUMMYFUNCTION("""COMPUTED_VALUE"""),2)</f>
        <v>2</v>
      </c>
      <c r="B318" s="1">
        <f ca="1">IFERROR(__xludf.DUMMYFUNCTION("""COMPUTED_VALUE"""),3)</f>
        <v>3</v>
      </c>
    </row>
    <row r="319" spans="1:2" ht="13" hidden="1">
      <c r="A319" s="1">
        <f ca="1">IFERROR(__xludf.DUMMYFUNCTION("""COMPUTED_VALUE"""),3)</f>
        <v>3</v>
      </c>
      <c r="B319" s="1">
        <f ca="1">IFERROR(__xludf.DUMMYFUNCTION("""COMPUTED_VALUE"""),4)</f>
        <v>4</v>
      </c>
    </row>
    <row r="320" spans="1:2" ht="13" hidden="1">
      <c r="A320" s="1">
        <f ca="1">IFERROR(__xludf.DUMMYFUNCTION("""COMPUTED_VALUE"""),3)</f>
        <v>3</v>
      </c>
      <c r="B320" s="1">
        <f ca="1">IFERROR(__xludf.DUMMYFUNCTION("""COMPUTED_VALUE"""),1)</f>
        <v>1</v>
      </c>
    </row>
    <row r="321" spans="1:11" ht="13" hidden="1">
      <c r="A321" s="1">
        <f ca="1">IFERROR(__xludf.DUMMYFUNCTION("""COMPUTED_VALUE"""),1)</f>
        <v>1</v>
      </c>
      <c r="B321" s="1">
        <f ca="1">IFERROR(__xludf.DUMMYFUNCTION("""COMPUTED_VALUE"""),2)</f>
        <v>2</v>
      </c>
    </row>
    <row r="322" spans="1:11" ht="13" hidden="1">
      <c r="A322" s="1">
        <f ca="1">IFERROR(__xludf.DUMMYFUNCTION("""COMPUTED_VALUE"""),2)</f>
        <v>2</v>
      </c>
      <c r="B322" s="1">
        <f ca="1">IFERROR(__xludf.DUMMYFUNCTION("""COMPUTED_VALUE"""),4)</f>
        <v>4</v>
      </c>
    </row>
    <row r="323" spans="1:11" ht="13" hidden="1">
      <c r="A323" s="1" t="str">
        <f ca="1">IFERROR(__xludf.DUMMYFUNCTION("""COMPUTED_VALUE"""),"")</f>
        <v/>
      </c>
      <c r="B323" s="1">
        <f ca="1">IFERROR(__xludf.DUMMYFUNCTION("""COMPUTED_VALUE"""),3)</f>
        <v>3</v>
      </c>
    </row>
    <row r="324" spans="1:11" ht="13" hidden="1">
      <c r="A324" s="1">
        <f ca="1">IFERROR(__xludf.DUMMYFUNCTION("""COMPUTED_VALUE"""),2)</f>
        <v>2</v>
      </c>
      <c r="B324" s="1">
        <f ca="1">IFERROR(__xludf.DUMMYFUNCTION("""COMPUTED_VALUE"""),5)</f>
        <v>5</v>
      </c>
    </row>
    <row r="325" spans="1:11" ht="13" hidden="1">
      <c r="A325" s="1" t="str">
        <f ca="1">IFERROR(__xludf.DUMMYFUNCTION("""COMPUTED_VALUE"""),"")</f>
        <v/>
      </c>
      <c r="B325" s="1">
        <f ca="1">IFERROR(__xludf.DUMMYFUNCTION("""COMPUTED_VALUE"""),4)</f>
        <v>4</v>
      </c>
    </row>
    <row r="326" spans="1:11" ht="13" hidden="1">
      <c r="A326" s="1">
        <f ca="1">IFERROR(__xludf.DUMMYFUNCTION("""COMPUTED_VALUE"""),1)</f>
        <v>1</v>
      </c>
      <c r="B326" s="1">
        <f ca="1">IFERROR(__xludf.DUMMYFUNCTION("""COMPUTED_VALUE"""),3)</f>
        <v>3</v>
      </c>
    </row>
    <row r="327" spans="1:11" ht="13">
      <c r="A327" s="1">
        <f ca="1">IFERROR(__xludf.DUMMYFUNCTION("""COMPUTED_VALUE"""),4)</f>
        <v>4</v>
      </c>
      <c r="B327" s="1">
        <f ca="1">IFERROR(__xludf.DUMMYFUNCTION("""COMPUTED_VALUE"""),3)</f>
        <v>3</v>
      </c>
    </row>
    <row r="328" spans="1:11" ht="13">
      <c r="A328" s="1">
        <f t="shared" ref="A328:B328" ca="1" si="0">COUNT(A4:A327)</f>
        <v>300</v>
      </c>
      <c r="B328" s="1">
        <f t="shared" ca="1" si="0"/>
        <v>323</v>
      </c>
    </row>
    <row r="330" spans="1:11" ht="13">
      <c r="A330" s="14"/>
      <c r="B330" s="15" t="s">
        <v>57</v>
      </c>
      <c r="C330" s="15" t="s">
        <v>136</v>
      </c>
      <c r="D330" s="15" t="s">
        <v>59</v>
      </c>
      <c r="E330" s="15" t="s">
        <v>243</v>
      </c>
      <c r="J330" s="14"/>
      <c r="K330" s="14"/>
    </row>
    <row r="331" spans="1:11" ht="15">
      <c r="A331" s="7" t="s">
        <v>245</v>
      </c>
      <c r="B331" s="10">
        <f ca="1">COUNTIFS(A4:A327,"1",B4:B327,"1")</f>
        <v>4</v>
      </c>
      <c r="C331" s="10">
        <f ca="1">COUNTIFS(A4:A327,"2",B4:B327,"1")</f>
        <v>9</v>
      </c>
      <c r="D331" s="10">
        <f ca="1">COUNTIFS(A4:A327,"3",B4:B327,"1")</f>
        <v>11</v>
      </c>
      <c r="E331" s="10">
        <f ca="1">COUNTIFS(A4:A327,"4",B4:B327,"1")</f>
        <v>16</v>
      </c>
      <c r="F331" s="1">
        <f t="shared" ref="F331:F335" ca="1" si="1">SUM(B331:E331)</f>
        <v>40</v>
      </c>
      <c r="K331" s="10"/>
    </row>
    <row r="332" spans="1:11" ht="15">
      <c r="A332" s="7" t="s">
        <v>247</v>
      </c>
      <c r="B332" s="10">
        <f ca="1">COUNTIFS(A4:A327,"1",B4:B327,"2")</f>
        <v>6</v>
      </c>
      <c r="C332" s="10">
        <f ca="1">COUNTIFS(A4:A327,"2",B4:B327,"2")</f>
        <v>16</v>
      </c>
      <c r="D332" s="10">
        <f ca="1">COUNTIFS(A4:A327,"3",B4:B327,"2")</f>
        <v>14</v>
      </c>
      <c r="E332" s="10">
        <f ca="1">COUNTIFS(A4:A327,"4",B4:B327,"2")</f>
        <v>11</v>
      </c>
      <c r="F332" s="1">
        <f t="shared" ca="1" si="1"/>
        <v>47</v>
      </c>
      <c r="K332" s="10"/>
    </row>
    <row r="333" spans="1:11" ht="15">
      <c r="A333" s="7" t="s">
        <v>248</v>
      </c>
      <c r="B333" s="10">
        <f ca="1">COUNTIFS(A4:A327,"1",B4:B327,"3")</f>
        <v>19</v>
      </c>
      <c r="C333" s="10">
        <f ca="1">COUNTIFS(A4:A327,"2",B4:B327,"3")</f>
        <v>28</v>
      </c>
      <c r="D333" s="10">
        <f ca="1">COUNTIFS(A4:A327,"3",B4:B327,"3")</f>
        <v>17</v>
      </c>
      <c r="E333" s="10">
        <f ca="1">COUNTIFS(A4:A327,"4",B4:B327,"3")</f>
        <v>31</v>
      </c>
      <c r="F333" s="1">
        <f t="shared" ca="1" si="1"/>
        <v>95</v>
      </c>
      <c r="K333" s="10"/>
    </row>
    <row r="334" spans="1:11" ht="15">
      <c r="A334" s="7" t="s">
        <v>249</v>
      </c>
      <c r="B334" s="10">
        <f ca="1">COUNTIFS(A4:A327,"1",B4:B327,"4")</f>
        <v>18</v>
      </c>
      <c r="C334" s="10">
        <f ca="1">COUNTIFS(A4:A327,"2",B4:B327,"4")</f>
        <v>30</v>
      </c>
      <c r="D334" s="10">
        <f ca="1">COUNTIFS(A4:A327,"3",B4:B327,"4")</f>
        <v>23</v>
      </c>
      <c r="E334" s="10">
        <f ca="1">COUNTIFS(A4:A327,"4",B4:B327,"4")</f>
        <v>15</v>
      </c>
      <c r="F334" s="1">
        <f t="shared" ca="1" si="1"/>
        <v>86</v>
      </c>
      <c r="K334" s="10"/>
    </row>
    <row r="335" spans="1:11" ht="15">
      <c r="A335" s="7" t="s">
        <v>250</v>
      </c>
      <c r="B335" s="10">
        <f ca="1">COUNTIFS(A4:A327,"1",B4:B327,"5")</f>
        <v>9</v>
      </c>
      <c r="C335" s="10">
        <f ca="1">COUNTIFS(A4:A327,"2",B4:B327,"5")</f>
        <v>11</v>
      </c>
      <c r="D335" s="10">
        <f ca="1">COUNTIFS(A4:A327,"3",B4:B327,"5")</f>
        <v>9</v>
      </c>
      <c r="E335" s="10">
        <f ca="1">COUNTIFS(A4:A327,"4",B4:B327,"5")</f>
        <v>2</v>
      </c>
      <c r="F335" s="1">
        <f t="shared" ca="1" si="1"/>
        <v>31</v>
      </c>
      <c r="K335" s="10"/>
    </row>
    <row r="336" spans="1:11" ht="13">
      <c r="F336" s="1">
        <f ca="1">SUM(F331:F335)</f>
        <v>299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FF00"/>
    <outlinePr summaryBelow="0" summaryRight="0"/>
  </sheetPr>
  <dimension ref="A1:K336"/>
  <sheetViews>
    <sheetView workbookViewId="0"/>
  </sheetViews>
  <sheetFormatPr baseColWidth="10" defaultColWidth="14.5" defaultRowHeight="15.75" customHeight="1"/>
  <sheetData>
    <row r="1" spans="1:2" ht="14">
      <c r="A1" s="9" t="s">
        <v>343</v>
      </c>
    </row>
    <row r="2" spans="1:2" ht="15">
      <c r="A2" s="10"/>
    </row>
    <row r="3" spans="1:2" ht="13">
      <c r="A3" s="7" t="s">
        <v>197</v>
      </c>
    </row>
    <row r="4" spans="1:2" ht="15">
      <c r="A4" s="10">
        <f ca="1">IFERROR(__xludf.DUMMYFUNCTION("query('Converted Data'!BG4:BG327,""select*"")"),3)</f>
        <v>3</v>
      </c>
      <c r="B4" s="10">
        <f ca="1">IFERROR(__xludf.DUMMYFUNCTION("query('Converted Data'!BU4:BU327,""select*"")"),1)</f>
        <v>1</v>
      </c>
    </row>
    <row r="5" spans="1:2" ht="13">
      <c r="A5" s="1">
        <f ca="1">IFERROR(__xludf.DUMMYFUNCTION("""COMPUTED_VALUE"""),1)</f>
        <v>1</v>
      </c>
      <c r="B5" s="1">
        <f ca="1">IFERROR(__xludf.DUMMYFUNCTION("""COMPUTED_VALUE"""),5)</f>
        <v>5</v>
      </c>
    </row>
    <row r="6" spans="1:2" ht="13">
      <c r="A6" s="1" t="str">
        <f ca="1">IFERROR(__xludf.DUMMYFUNCTION("""COMPUTED_VALUE"""),"")</f>
        <v/>
      </c>
      <c r="B6" s="1">
        <f ca="1">IFERROR(__xludf.DUMMYFUNCTION("""COMPUTED_VALUE"""),1)</f>
        <v>1</v>
      </c>
    </row>
    <row r="7" spans="1:2" ht="13">
      <c r="A7" s="1">
        <f ca="1">IFERROR(__xludf.DUMMYFUNCTION("""COMPUTED_VALUE"""),3)</f>
        <v>3</v>
      </c>
      <c r="B7" s="1">
        <f ca="1">IFERROR(__xludf.DUMMYFUNCTION("""COMPUTED_VALUE"""),4)</f>
        <v>4</v>
      </c>
    </row>
    <row r="8" spans="1:2" ht="13">
      <c r="A8" s="1">
        <f ca="1">IFERROR(__xludf.DUMMYFUNCTION("""COMPUTED_VALUE"""),2)</f>
        <v>2</v>
      </c>
      <c r="B8" s="1">
        <f ca="1">IFERROR(__xludf.DUMMYFUNCTION("""COMPUTED_VALUE"""),1)</f>
        <v>1</v>
      </c>
    </row>
    <row r="9" spans="1:2" ht="13">
      <c r="A9" s="1">
        <f ca="1">IFERROR(__xludf.DUMMYFUNCTION("""COMPUTED_VALUE"""),3)</f>
        <v>3</v>
      </c>
      <c r="B9" s="1">
        <f ca="1">IFERROR(__xludf.DUMMYFUNCTION("""COMPUTED_VALUE"""),3)</f>
        <v>3</v>
      </c>
    </row>
    <row r="10" spans="1:2" ht="13" hidden="1">
      <c r="A10" s="1" t="str">
        <f ca="1">IFERROR(__xludf.DUMMYFUNCTION("""COMPUTED_VALUE"""),"")</f>
        <v/>
      </c>
      <c r="B10" s="1">
        <f ca="1">IFERROR(__xludf.DUMMYFUNCTION("""COMPUTED_VALUE"""),4)</f>
        <v>4</v>
      </c>
    </row>
    <row r="11" spans="1:2" ht="13" hidden="1">
      <c r="A11" s="1">
        <f ca="1">IFERROR(__xludf.DUMMYFUNCTION("""COMPUTED_VALUE"""),4)</f>
        <v>4</v>
      </c>
      <c r="B11" s="1">
        <f ca="1">IFERROR(__xludf.DUMMYFUNCTION("""COMPUTED_VALUE"""),2)</f>
        <v>2</v>
      </c>
    </row>
    <row r="12" spans="1:2" ht="13" hidden="1">
      <c r="A12" s="1">
        <f ca="1">IFERROR(__xludf.DUMMYFUNCTION("""COMPUTED_VALUE"""),4)</f>
        <v>4</v>
      </c>
      <c r="B12" s="1">
        <f ca="1">IFERROR(__xludf.DUMMYFUNCTION("""COMPUTED_VALUE"""),3)</f>
        <v>3</v>
      </c>
    </row>
    <row r="13" spans="1:2" ht="13" hidden="1">
      <c r="A13" s="1">
        <f ca="1">IFERROR(__xludf.DUMMYFUNCTION("""COMPUTED_VALUE"""),2)</f>
        <v>2</v>
      </c>
      <c r="B13" s="1">
        <f ca="1">IFERROR(__xludf.DUMMYFUNCTION("""COMPUTED_VALUE"""),5)</f>
        <v>5</v>
      </c>
    </row>
    <row r="14" spans="1:2" ht="13" hidden="1">
      <c r="A14" s="1" t="str">
        <f ca="1">IFERROR(__xludf.DUMMYFUNCTION("""COMPUTED_VALUE"""),"")</f>
        <v/>
      </c>
      <c r="B14" s="1">
        <f ca="1">IFERROR(__xludf.DUMMYFUNCTION("""COMPUTED_VALUE"""),4)</f>
        <v>4</v>
      </c>
    </row>
    <row r="15" spans="1:2" ht="13" hidden="1">
      <c r="A15" s="1">
        <f ca="1">IFERROR(__xludf.DUMMYFUNCTION("""COMPUTED_VALUE"""),2)</f>
        <v>2</v>
      </c>
      <c r="B15" s="1">
        <f ca="1">IFERROR(__xludf.DUMMYFUNCTION("""COMPUTED_VALUE"""),5)</f>
        <v>5</v>
      </c>
    </row>
    <row r="16" spans="1:2" ht="13" hidden="1">
      <c r="A16" s="1">
        <f ca="1">IFERROR(__xludf.DUMMYFUNCTION("""COMPUTED_VALUE"""),3)</f>
        <v>3</v>
      </c>
      <c r="B16" s="1">
        <f ca="1">IFERROR(__xludf.DUMMYFUNCTION("""COMPUTED_VALUE"""),4)</f>
        <v>4</v>
      </c>
    </row>
    <row r="17" spans="1:2" ht="13" hidden="1">
      <c r="A17" s="1">
        <f ca="1">IFERROR(__xludf.DUMMYFUNCTION("""COMPUTED_VALUE"""),3)</f>
        <v>3</v>
      </c>
      <c r="B17" s="1">
        <f ca="1">IFERROR(__xludf.DUMMYFUNCTION("""COMPUTED_VALUE"""),4)</f>
        <v>4</v>
      </c>
    </row>
    <row r="18" spans="1:2" ht="13" hidden="1">
      <c r="A18" s="1">
        <f ca="1">IFERROR(__xludf.DUMMYFUNCTION("""COMPUTED_VALUE"""),2)</f>
        <v>2</v>
      </c>
      <c r="B18" s="1">
        <f ca="1">IFERROR(__xludf.DUMMYFUNCTION("""COMPUTED_VALUE"""),2)</f>
        <v>2</v>
      </c>
    </row>
    <row r="19" spans="1:2" ht="13" hidden="1">
      <c r="A19" s="1">
        <f ca="1">IFERROR(__xludf.DUMMYFUNCTION("""COMPUTED_VALUE"""),2)</f>
        <v>2</v>
      </c>
      <c r="B19" s="1">
        <f ca="1">IFERROR(__xludf.DUMMYFUNCTION("""COMPUTED_VALUE"""),4)</f>
        <v>4</v>
      </c>
    </row>
    <row r="20" spans="1:2" ht="13" hidden="1">
      <c r="A20" s="1">
        <f ca="1">IFERROR(__xludf.DUMMYFUNCTION("""COMPUTED_VALUE"""),4)</f>
        <v>4</v>
      </c>
      <c r="B20" s="1">
        <f ca="1">IFERROR(__xludf.DUMMYFUNCTION("""COMPUTED_VALUE"""),3)</f>
        <v>3</v>
      </c>
    </row>
    <row r="21" spans="1:2" ht="13" hidden="1">
      <c r="A21" s="1">
        <f ca="1">IFERROR(__xludf.DUMMYFUNCTION("""COMPUTED_VALUE"""),2)</f>
        <v>2</v>
      </c>
      <c r="B21" s="1">
        <f ca="1">IFERROR(__xludf.DUMMYFUNCTION("""COMPUTED_VALUE"""),3)</f>
        <v>3</v>
      </c>
    </row>
    <row r="22" spans="1:2" ht="13" hidden="1">
      <c r="A22" s="1">
        <f ca="1">IFERROR(__xludf.DUMMYFUNCTION("""COMPUTED_VALUE"""),1)</f>
        <v>1</v>
      </c>
      <c r="B22" s="1">
        <f ca="1">IFERROR(__xludf.DUMMYFUNCTION("""COMPUTED_VALUE"""),2)</f>
        <v>2</v>
      </c>
    </row>
    <row r="23" spans="1:2" ht="13" hidden="1">
      <c r="A23" s="1">
        <f ca="1">IFERROR(__xludf.DUMMYFUNCTION("""COMPUTED_VALUE"""),2)</f>
        <v>2</v>
      </c>
      <c r="B23" s="1">
        <f ca="1">IFERROR(__xludf.DUMMYFUNCTION("""COMPUTED_VALUE"""),3)</f>
        <v>3</v>
      </c>
    </row>
    <row r="24" spans="1:2" ht="13" hidden="1">
      <c r="A24" s="1" t="str">
        <f ca="1">IFERROR(__xludf.DUMMYFUNCTION("""COMPUTED_VALUE"""),"")</f>
        <v/>
      </c>
      <c r="B24" s="1">
        <f ca="1">IFERROR(__xludf.DUMMYFUNCTION("""COMPUTED_VALUE"""),2)</f>
        <v>2</v>
      </c>
    </row>
    <row r="25" spans="1:2" ht="13" hidden="1">
      <c r="A25" s="1">
        <f ca="1">IFERROR(__xludf.DUMMYFUNCTION("""COMPUTED_VALUE"""),2)</f>
        <v>2</v>
      </c>
      <c r="B25" s="1">
        <f ca="1">IFERROR(__xludf.DUMMYFUNCTION("""COMPUTED_VALUE"""),2)</f>
        <v>2</v>
      </c>
    </row>
    <row r="26" spans="1:2" ht="13" hidden="1">
      <c r="A26" s="1">
        <f ca="1">IFERROR(__xludf.DUMMYFUNCTION("""COMPUTED_VALUE"""),1)</f>
        <v>1</v>
      </c>
      <c r="B26" s="1">
        <f ca="1">IFERROR(__xludf.DUMMYFUNCTION("""COMPUTED_VALUE"""),2)</f>
        <v>2</v>
      </c>
    </row>
    <row r="27" spans="1:2" ht="13" hidden="1">
      <c r="A27" s="1" t="str">
        <f ca="1">IFERROR(__xludf.DUMMYFUNCTION("""COMPUTED_VALUE"""),"")</f>
        <v/>
      </c>
      <c r="B27" s="1">
        <f ca="1">IFERROR(__xludf.DUMMYFUNCTION("""COMPUTED_VALUE"""),1)</f>
        <v>1</v>
      </c>
    </row>
    <row r="28" spans="1:2" ht="13" hidden="1">
      <c r="A28" s="1">
        <f ca="1">IFERROR(__xludf.DUMMYFUNCTION("""COMPUTED_VALUE"""),1)</f>
        <v>1</v>
      </c>
      <c r="B28" s="1">
        <f ca="1">IFERROR(__xludf.DUMMYFUNCTION("""COMPUTED_VALUE"""),4)</f>
        <v>4</v>
      </c>
    </row>
    <row r="29" spans="1:2" ht="13" hidden="1">
      <c r="A29" s="1">
        <f ca="1">IFERROR(__xludf.DUMMYFUNCTION("""COMPUTED_VALUE"""),3)</f>
        <v>3</v>
      </c>
      <c r="B29" s="1">
        <f ca="1">IFERROR(__xludf.DUMMYFUNCTION("""COMPUTED_VALUE"""),4)</f>
        <v>4</v>
      </c>
    </row>
    <row r="30" spans="1:2" ht="13" hidden="1">
      <c r="A30" s="1">
        <f ca="1">IFERROR(__xludf.DUMMYFUNCTION("""COMPUTED_VALUE"""),3)</f>
        <v>3</v>
      </c>
      <c r="B30" s="1">
        <f ca="1">IFERROR(__xludf.DUMMYFUNCTION("""COMPUTED_VALUE"""),2)</f>
        <v>2</v>
      </c>
    </row>
    <row r="31" spans="1:2" ht="13" hidden="1">
      <c r="A31" s="1">
        <f ca="1">IFERROR(__xludf.DUMMYFUNCTION("""COMPUTED_VALUE"""),1)</f>
        <v>1</v>
      </c>
      <c r="B31" s="1">
        <f ca="1">IFERROR(__xludf.DUMMYFUNCTION("""COMPUTED_VALUE"""),4)</f>
        <v>4</v>
      </c>
    </row>
    <row r="32" spans="1:2" ht="13" hidden="1">
      <c r="A32" s="1">
        <f ca="1">IFERROR(__xludf.DUMMYFUNCTION("""COMPUTED_VALUE"""),2)</f>
        <v>2</v>
      </c>
      <c r="B32" s="1">
        <f ca="1">IFERROR(__xludf.DUMMYFUNCTION("""COMPUTED_VALUE"""),5)</f>
        <v>5</v>
      </c>
    </row>
    <row r="33" spans="1:2" ht="13" hidden="1">
      <c r="A33" s="1">
        <f ca="1">IFERROR(__xludf.DUMMYFUNCTION("""COMPUTED_VALUE"""),1)</f>
        <v>1</v>
      </c>
      <c r="B33" s="1">
        <f ca="1">IFERROR(__xludf.DUMMYFUNCTION("""COMPUTED_VALUE"""),2)</f>
        <v>2</v>
      </c>
    </row>
    <row r="34" spans="1:2" ht="13" hidden="1">
      <c r="A34" s="1">
        <f ca="1">IFERROR(__xludf.DUMMYFUNCTION("""COMPUTED_VALUE"""),3)</f>
        <v>3</v>
      </c>
      <c r="B34" s="1">
        <f ca="1">IFERROR(__xludf.DUMMYFUNCTION("""COMPUTED_VALUE"""),4)</f>
        <v>4</v>
      </c>
    </row>
    <row r="35" spans="1:2" ht="13" hidden="1">
      <c r="A35" s="1">
        <f ca="1">IFERROR(__xludf.DUMMYFUNCTION("""COMPUTED_VALUE"""),4)</f>
        <v>4</v>
      </c>
      <c r="B35" s="1">
        <f ca="1">IFERROR(__xludf.DUMMYFUNCTION("""COMPUTED_VALUE"""),1)</f>
        <v>1</v>
      </c>
    </row>
    <row r="36" spans="1:2" ht="13" hidden="1">
      <c r="A36" s="1">
        <f ca="1">IFERROR(__xludf.DUMMYFUNCTION("""COMPUTED_VALUE"""),1)</f>
        <v>1</v>
      </c>
      <c r="B36" s="1">
        <f ca="1">IFERROR(__xludf.DUMMYFUNCTION("""COMPUTED_VALUE"""),3)</f>
        <v>3</v>
      </c>
    </row>
    <row r="37" spans="1:2" ht="13" hidden="1">
      <c r="A37" s="1">
        <f ca="1">IFERROR(__xludf.DUMMYFUNCTION("""COMPUTED_VALUE"""),2)</f>
        <v>2</v>
      </c>
      <c r="B37" s="1">
        <f ca="1">IFERROR(__xludf.DUMMYFUNCTION("""COMPUTED_VALUE"""),4)</f>
        <v>4</v>
      </c>
    </row>
    <row r="38" spans="1:2" ht="13" hidden="1">
      <c r="A38" s="1">
        <f ca="1">IFERROR(__xludf.DUMMYFUNCTION("""COMPUTED_VALUE"""),4)</f>
        <v>4</v>
      </c>
      <c r="B38" s="1">
        <f ca="1">IFERROR(__xludf.DUMMYFUNCTION("""COMPUTED_VALUE"""),3)</f>
        <v>3</v>
      </c>
    </row>
    <row r="39" spans="1:2" ht="13" hidden="1">
      <c r="A39" s="1">
        <f ca="1">IFERROR(__xludf.DUMMYFUNCTION("""COMPUTED_VALUE"""),3)</f>
        <v>3</v>
      </c>
      <c r="B39" s="1">
        <f ca="1">IFERROR(__xludf.DUMMYFUNCTION("""COMPUTED_VALUE"""),4)</f>
        <v>4</v>
      </c>
    </row>
    <row r="40" spans="1:2" ht="13" hidden="1">
      <c r="A40" s="1" t="str">
        <f ca="1">IFERROR(__xludf.DUMMYFUNCTION("""COMPUTED_VALUE"""),"")</f>
        <v/>
      </c>
      <c r="B40" s="1">
        <f ca="1">IFERROR(__xludf.DUMMYFUNCTION("""COMPUTED_VALUE"""),4)</f>
        <v>4</v>
      </c>
    </row>
    <row r="41" spans="1:2" ht="13" hidden="1">
      <c r="A41" s="1">
        <f ca="1">IFERROR(__xludf.DUMMYFUNCTION("""COMPUTED_VALUE"""),1)</f>
        <v>1</v>
      </c>
      <c r="B41" s="1">
        <f ca="1">IFERROR(__xludf.DUMMYFUNCTION("""COMPUTED_VALUE"""),4)</f>
        <v>4</v>
      </c>
    </row>
    <row r="42" spans="1:2" ht="13" hidden="1">
      <c r="A42" s="1">
        <f ca="1">IFERROR(__xludf.DUMMYFUNCTION("""COMPUTED_VALUE"""),2)</f>
        <v>2</v>
      </c>
      <c r="B42" s="1">
        <f ca="1">IFERROR(__xludf.DUMMYFUNCTION("""COMPUTED_VALUE"""),4)</f>
        <v>4</v>
      </c>
    </row>
    <row r="43" spans="1:2" ht="13" hidden="1">
      <c r="A43" s="1">
        <f ca="1">IFERROR(__xludf.DUMMYFUNCTION("""COMPUTED_VALUE"""),1)</f>
        <v>1</v>
      </c>
      <c r="B43" s="1">
        <f ca="1">IFERROR(__xludf.DUMMYFUNCTION("""COMPUTED_VALUE"""),2)</f>
        <v>2</v>
      </c>
    </row>
    <row r="44" spans="1:2" ht="13" hidden="1">
      <c r="A44" s="1">
        <f ca="1">IFERROR(__xludf.DUMMYFUNCTION("""COMPUTED_VALUE"""),4)</f>
        <v>4</v>
      </c>
      <c r="B44" s="1">
        <f ca="1">IFERROR(__xludf.DUMMYFUNCTION("""COMPUTED_VALUE"""),4)</f>
        <v>4</v>
      </c>
    </row>
    <row r="45" spans="1:2" ht="13" hidden="1">
      <c r="A45" s="1">
        <f ca="1">IFERROR(__xludf.DUMMYFUNCTION("""COMPUTED_VALUE"""),4)</f>
        <v>4</v>
      </c>
      <c r="B45" s="1">
        <f ca="1">IFERROR(__xludf.DUMMYFUNCTION("""COMPUTED_VALUE"""),2)</f>
        <v>2</v>
      </c>
    </row>
    <row r="46" spans="1:2" ht="13" hidden="1">
      <c r="A46" s="1">
        <f ca="1">IFERROR(__xludf.DUMMYFUNCTION("""COMPUTED_VALUE"""),2)</f>
        <v>2</v>
      </c>
      <c r="B46" s="1">
        <f ca="1">IFERROR(__xludf.DUMMYFUNCTION("""COMPUTED_VALUE"""),3)</f>
        <v>3</v>
      </c>
    </row>
    <row r="47" spans="1:2" ht="13" hidden="1">
      <c r="A47" s="1">
        <f ca="1">IFERROR(__xludf.DUMMYFUNCTION("""COMPUTED_VALUE"""),4)</f>
        <v>4</v>
      </c>
      <c r="B47" s="1">
        <f ca="1">IFERROR(__xludf.DUMMYFUNCTION("""COMPUTED_VALUE"""),3)</f>
        <v>3</v>
      </c>
    </row>
    <row r="48" spans="1:2" ht="13" hidden="1">
      <c r="A48" s="1">
        <f ca="1">IFERROR(__xludf.DUMMYFUNCTION("""COMPUTED_VALUE"""),2)</f>
        <v>2</v>
      </c>
      <c r="B48" s="1">
        <f ca="1">IFERROR(__xludf.DUMMYFUNCTION("""COMPUTED_VALUE"""),4)</f>
        <v>4</v>
      </c>
    </row>
    <row r="49" spans="1:2" ht="13" hidden="1">
      <c r="A49" s="1">
        <f ca="1">IFERROR(__xludf.DUMMYFUNCTION("""COMPUTED_VALUE"""),4)</f>
        <v>4</v>
      </c>
      <c r="B49" s="1">
        <f ca="1">IFERROR(__xludf.DUMMYFUNCTION("""COMPUTED_VALUE"""),3)</f>
        <v>3</v>
      </c>
    </row>
    <row r="50" spans="1:2" ht="13" hidden="1">
      <c r="A50" s="1">
        <f ca="1">IFERROR(__xludf.DUMMYFUNCTION("""COMPUTED_VALUE"""),2)</f>
        <v>2</v>
      </c>
      <c r="B50" s="1">
        <f ca="1">IFERROR(__xludf.DUMMYFUNCTION("""COMPUTED_VALUE"""),1)</f>
        <v>1</v>
      </c>
    </row>
    <row r="51" spans="1:2" ht="13" hidden="1">
      <c r="A51" s="1">
        <f ca="1">IFERROR(__xludf.DUMMYFUNCTION("""COMPUTED_VALUE"""),1)</f>
        <v>1</v>
      </c>
      <c r="B51" s="1">
        <f ca="1">IFERROR(__xludf.DUMMYFUNCTION("""COMPUTED_VALUE"""),3)</f>
        <v>3</v>
      </c>
    </row>
    <row r="52" spans="1:2" ht="13" hidden="1">
      <c r="A52" s="1">
        <f ca="1">IFERROR(__xludf.DUMMYFUNCTION("""COMPUTED_VALUE"""),3)</f>
        <v>3</v>
      </c>
      <c r="B52" s="1">
        <f ca="1">IFERROR(__xludf.DUMMYFUNCTION("""COMPUTED_VALUE"""),3)</f>
        <v>3</v>
      </c>
    </row>
    <row r="53" spans="1:2" ht="13" hidden="1">
      <c r="A53" s="1">
        <f ca="1">IFERROR(__xludf.DUMMYFUNCTION("""COMPUTED_VALUE"""),2)</f>
        <v>2</v>
      </c>
      <c r="B53" s="1">
        <f ca="1">IFERROR(__xludf.DUMMYFUNCTION("""COMPUTED_VALUE"""),2)</f>
        <v>2</v>
      </c>
    </row>
    <row r="54" spans="1:2" ht="13" hidden="1">
      <c r="A54" s="1">
        <f ca="1">IFERROR(__xludf.DUMMYFUNCTION("""COMPUTED_VALUE"""),3)</f>
        <v>3</v>
      </c>
      <c r="B54" s="1">
        <f ca="1">IFERROR(__xludf.DUMMYFUNCTION("""COMPUTED_VALUE"""),1)</f>
        <v>1</v>
      </c>
    </row>
    <row r="55" spans="1:2" ht="13" hidden="1">
      <c r="A55" s="1">
        <f ca="1">IFERROR(__xludf.DUMMYFUNCTION("""COMPUTED_VALUE"""),1)</f>
        <v>1</v>
      </c>
      <c r="B55" s="1">
        <f ca="1">IFERROR(__xludf.DUMMYFUNCTION("""COMPUTED_VALUE"""),3)</f>
        <v>3</v>
      </c>
    </row>
    <row r="56" spans="1:2" ht="13" hidden="1">
      <c r="A56" s="1">
        <f ca="1">IFERROR(__xludf.DUMMYFUNCTION("""COMPUTED_VALUE"""),3)</f>
        <v>3</v>
      </c>
      <c r="B56" s="1">
        <f ca="1">IFERROR(__xludf.DUMMYFUNCTION("""COMPUTED_VALUE"""),5)</f>
        <v>5</v>
      </c>
    </row>
    <row r="57" spans="1:2" ht="13" hidden="1">
      <c r="A57" s="1">
        <f ca="1">IFERROR(__xludf.DUMMYFUNCTION("""COMPUTED_VALUE"""),2)</f>
        <v>2</v>
      </c>
      <c r="B57" s="1">
        <f ca="1">IFERROR(__xludf.DUMMYFUNCTION("""COMPUTED_VALUE"""),3)</f>
        <v>3</v>
      </c>
    </row>
    <row r="58" spans="1:2" ht="13" hidden="1">
      <c r="A58" s="1">
        <f ca="1">IFERROR(__xludf.DUMMYFUNCTION("""COMPUTED_VALUE"""),3)</f>
        <v>3</v>
      </c>
      <c r="B58" s="1">
        <f ca="1">IFERROR(__xludf.DUMMYFUNCTION("""COMPUTED_VALUE"""),4)</f>
        <v>4</v>
      </c>
    </row>
    <row r="59" spans="1:2" ht="13" hidden="1">
      <c r="A59" s="1">
        <f ca="1">IFERROR(__xludf.DUMMYFUNCTION("""COMPUTED_VALUE"""),1)</f>
        <v>1</v>
      </c>
      <c r="B59" s="1">
        <f ca="1">IFERROR(__xludf.DUMMYFUNCTION("""COMPUTED_VALUE"""),5)</f>
        <v>5</v>
      </c>
    </row>
    <row r="60" spans="1:2" ht="13" hidden="1">
      <c r="A60" s="1">
        <f ca="1">IFERROR(__xludf.DUMMYFUNCTION("""COMPUTED_VALUE"""),1)</f>
        <v>1</v>
      </c>
      <c r="B60" s="1">
        <f ca="1">IFERROR(__xludf.DUMMYFUNCTION("""COMPUTED_VALUE"""),3)</f>
        <v>3</v>
      </c>
    </row>
    <row r="61" spans="1:2" ht="13" hidden="1">
      <c r="A61" s="1">
        <f ca="1">IFERROR(__xludf.DUMMYFUNCTION("""COMPUTED_VALUE"""),1)</f>
        <v>1</v>
      </c>
      <c r="B61" s="1">
        <f ca="1">IFERROR(__xludf.DUMMYFUNCTION("""COMPUTED_VALUE"""),2)</f>
        <v>2</v>
      </c>
    </row>
    <row r="62" spans="1:2" ht="13" hidden="1">
      <c r="A62" s="1">
        <f ca="1">IFERROR(__xludf.DUMMYFUNCTION("""COMPUTED_VALUE"""),4)</f>
        <v>4</v>
      </c>
      <c r="B62" s="1">
        <f ca="1">IFERROR(__xludf.DUMMYFUNCTION("""COMPUTED_VALUE"""),3)</f>
        <v>3</v>
      </c>
    </row>
    <row r="63" spans="1:2" ht="13" hidden="1">
      <c r="A63" s="1">
        <f ca="1">IFERROR(__xludf.DUMMYFUNCTION("""COMPUTED_VALUE"""),4)</f>
        <v>4</v>
      </c>
      <c r="B63" s="1">
        <f ca="1">IFERROR(__xludf.DUMMYFUNCTION("""COMPUTED_VALUE"""),2)</f>
        <v>2</v>
      </c>
    </row>
    <row r="64" spans="1:2" ht="13" hidden="1">
      <c r="A64" s="1" t="str">
        <f ca="1">IFERROR(__xludf.DUMMYFUNCTION("""COMPUTED_VALUE"""),"")</f>
        <v/>
      </c>
      <c r="B64" s="1">
        <f ca="1">IFERROR(__xludf.DUMMYFUNCTION("""COMPUTED_VALUE"""),4)</f>
        <v>4</v>
      </c>
    </row>
    <row r="65" spans="1:2" ht="13" hidden="1">
      <c r="A65" s="1">
        <f ca="1">IFERROR(__xludf.DUMMYFUNCTION("""COMPUTED_VALUE"""),1)</f>
        <v>1</v>
      </c>
      <c r="B65" s="1">
        <f ca="1">IFERROR(__xludf.DUMMYFUNCTION("""COMPUTED_VALUE"""),4)</f>
        <v>4</v>
      </c>
    </row>
    <row r="66" spans="1:2" ht="13" hidden="1">
      <c r="A66" s="1">
        <f ca="1">IFERROR(__xludf.DUMMYFUNCTION("""COMPUTED_VALUE"""),2)</f>
        <v>2</v>
      </c>
      <c r="B66" s="1">
        <f ca="1">IFERROR(__xludf.DUMMYFUNCTION("""COMPUTED_VALUE"""),4)</f>
        <v>4</v>
      </c>
    </row>
    <row r="67" spans="1:2" ht="13" hidden="1">
      <c r="A67" s="1">
        <f ca="1">IFERROR(__xludf.DUMMYFUNCTION("""COMPUTED_VALUE"""),1)</f>
        <v>1</v>
      </c>
      <c r="B67" s="1">
        <f ca="1">IFERROR(__xludf.DUMMYFUNCTION("""COMPUTED_VALUE"""),3)</f>
        <v>3</v>
      </c>
    </row>
    <row r="68" spans="1:2" ht="13" hidden="1">
      <c r="A68" s="1">
        <f ca="1">IFERROR(__xludf.DUMMYFUNCTION("""COMPUTED_VALUE"""),2)</f>
        <v>2</v>
      </c>
      <c r="B68" s="1">
        <f ca="1">IFERROR(__xludf.DUMMYFUNCTION("""COMPUTED_VALUE"""),2)</f>
        <v>2</v>
      </c>
    </row>
    <row r="69" spans="1:2" ht="13" hidden="1">
      <c r="A69" s="1">
        <f ca="1">IFERROR(__xludf.DUMMYFUNCTION("""COMPUTED_VALUE"""),3)</f>
        <v>3</v>
      </c>
      <c r="B69" s="1">
        <f ca="1">IFERROR(__xludf.DUMMYFUNCTION("""COMPUTED_VALUE"""),1)</f>
        <v>1</v>
      </c>
    </row>
    <row r="70" spans="1:2" ht="13" hidden="1">
      <c r="A70" s="1">
        <f ca="1">IFERROR(__xludf.DUMMYFUNCTION("""COMPUTED_VALUE"""),4)</f>
        <v>4</v>
      </c>
      <c r="B70" s="1">
        <f ca="1">IFERROR(__xludf.DUMMYFUNCTION("""COMPUTED_VALUE"""),3)</f>
        <v>3</v>
      </c>
    </row>
    <row r="71" spans="1:2" ht="13" hidden="1">
      <c r="A71" s="1">
        <f ca="1">IFERROR(__xludf.DUMMYFUNCTION("""COMPUTED_VALUE"""),2)</f>
        <v>2</v>
      </c>
      <c r="B71" s="1">
        <f ca="1">IFERROR(__xludf.DUMMYFUNCTION("""COMPUTED_VALUE"""),5)</f>
        <v>5</v>
      </c>
    </row>
    <row r="72" spans="1:2" ht="13" hidden="1">
      <c r="A72" s="1">
        <f ca="1">IFERROR(__xludf.DUMMYFUNCTION("""COMPUTED_VALUE"""),4)</f>
        <v>4</v>
      </c>
      <c r="B72" s="1">
        <f ca="1">IFERROR(__xludf.DUMMYFUNCTION("""COMPUTED_VALUE"""),4)</f>
        <v>4</v>
      </c>
    </row>
    <row r="73" spans="1:2" ht="13" hidden="1">
      <c r="A73" s="1">
        <f ca="1">IFERROR(__xludf.DUMMYFUNCTION("""COMPUTED_VALUE"""),3)</f>
        <v>3</v>
      </c>
      <c r="B73" s="1">
        <f ca="1">IFERROR(__xludf.DUMMYFUNCTION("""COMPUTED_VALUE"""),4)</f>
        <v>4</v>
      </c>
    </row>
    <row r="74" spans="1:2" ht="13" hidden="1">
      <c r="A74" s="1">
        <f ca="1">IFERROR(__xludf.DUMMYFUNCTION("""COMPUTED_VALUE"""),1)</f>
        <v>1</v>
      </c>
      <c r="B74" s="1">
        <f ca="1">IFERROR(__xludf.DUMMYFUNCTION("""COMPUTED_VALUE"""),5)</f>
        <v>5</v>
      </c>
    </row>
    <row r="75" spans="1:2" ht="13" hidden="1">
      <c r="A75" s="1">
        <f ca="1">IFERROR(__xludf.DUMMYFUNCTION("""COMPUTED_VALUE"""),2)</f>
        <v>2</v>
      </c>
      <c r="B75" s="1">
        <f ca="1">IFERROR(__xludf.DUMMYFUNCTION("""COMPUTED_VALUE"""),5)</f>
        <v>5</v>
      </c>
    </row>
    <row r="76" spans="1:2" ht="13" hidden="1">
      <c r="A76" s="1">
        <f ca="1">IFERROR(__xludf.DUMMYFUNCTION("""COMPUTED_VALUE"""),3)</f>
        <v>3</v>
      </c>
      <c r="B76" s="1">
        <f ca="1">IFERROR(__xludf.DUMMYFUNCTION("""COMPUTED_VALUE"""),1)</f>
        <v>1</v>
      </c>
    </row>
    <row r="77" spans="1:2" ht="13" hidden="1">
      <c r="A77" s="1">
        <f ca="1">IFERROR(__xludf.DUMMYFUNCTION("""COMPUTED_VALUE"""),2)</f>
        <v>2</v>
      </c>
      <c r="B77" s="1">
        <f ca="1">IFERROR(__xludf.DUMMYFUNCTION("""COMPUTED_VALUE"""),4)</f>
        <v>4</v>
      </c>
    </row>
    <row r="78" spans="1:2" ht="13" hidden="1">
      <c r="A78" s="1">
        <f ca="1">IFERROR(__xludf.DUMMYFUNCTION("""COMPUTED_VALUE"""),4)</f>
        <v>4</v>
      </c>
      <c r="B78" s="1">
        <f ca="1">IFERROR(__xludf.DUMMYFUNCTION("""COMPUTED_VALUE"""),4)</f>
        <v>4</v>
      </c>
    </row>
    <row r="79" spans="1:2" ht="13" hidden="1">
      <c r="A79" s="1">
        <f ca="1">IFERROR(__xludf.DUMMYFUNCTION("""COMPUTED_VALUE"""),3)</f>
        <v>3</v>
      </c>
      <c r="B79" s="1">
        <f ca="1">IFERROR(__xludf.DUMMYFUNCTION("""COMPUTED_VALUE"""),5)</f>
        <v>5</v>
      </c>
    </row>
    <row r="80" spans="1:2" ht="13" hidden="1">
      <c r="A80" s="1">
        <f ca="1">IFERROR(__xludf.DUMMYFUNCTION("""COMPUTED_VALUE"""),1)</f>
        <v>1</v>
      </c>
      <c r="B80" s="1">
        <f ca="1">IFERROR(__xludf.DUMMYFUNCTION("""COMPUTED_VALUE"""),1)</f>
        <v>1</v>
      </c>
    </row>
    <row r="81" spans="1:2" ht="13" hidden="1">
      <c r="A81" s="1" t="str">
        <f ca="1">IFERROR(__xludf.DUMMYFUNCTION("""COMPUTED_VALUE"""),"")</f>
        <v/>
      </c>
      <c r="B81" s="1">
        <f ca="1">IFERROR(__xludf.DUMMYFUNCTION("""COMPUTED_VALUE"""),4)</f>
        <v>4</v>
      </c>
    </row>
    <row r="82" spans="1:2" ht="13" hidden="1">
      <c r="A82" s="1">
        <f ca="1">IFERROR(__xludf.DUMMYFUNCTION("""COMPUTED_VALUE"""),4)</f>
        <v>4</v>
      </c>
      <c r="B82" s="1">
        <f ca="1">IFERROR(__xludf.DUMMYFUNCTION("""COMPUTED_VALUE"""),3)</f>
        <v>3</v>
      </c>
    </row>
    <row r="83" spans="1:2" ht="13" hidden="1">
      <c r="A83" s="1">
        <f ca="1">IFERROR(__xludf.DUMMYFUNCTION("""COMPUTED_VALUE"""),2)</f>
        <v>2</v>
      </c>
      <c r="B83" s="1">
        <f ca="1">IFERROR(__xludf.DUMMYFUNCTION("""COMPUTED_VALUE"""),2)</f>
        <v>2</v>
      </c>
    </row>
    <row r="84" spans="1:2" ht="13" hidden="1">
      <c r="A84" s="1">
        <f ca="1">IFERROR(__xludf.DUMMYFUNCTION("""COMPUTED_VALUE"""),3)</f>
        <v>3</v>
      </c>
      <c r="B84" s="1">
        <f ca="1">IFERROR(__xludf.DUMMYFUNCTION("""COMPUTED_VALUE"""),2)</f>
        <v>2</v>
      </c>
    </row>
    <row r="85" spans="1:2" ht="13" hidden="1">
      <c r="A85" s="1">
        <f ca="1">IFERROR(__xludf.DUMMYFUNCTION("""COMPUTED_VALUE"""),4)</f>
        <v>4</v>
      </c>
      <c r="B85" s="1">
        <f ca="1">IFERROR(__xludf.DUMMYFUNCTION("""COMPUTED_VALUE"""),2)</f>
        <v>2</v>
      </c>
    </row>
    <row r="86" spans="1:2" ht="13" hidden="1">
      <c r="A86" s="1">
        <f ca="1">IFERROR(__xludf.DUMMYFUNCTION("""COMPUTED_VALUE"""),2)</f>
        <v>2</v>
      </c>
      <c r="B86" s="1">
        <f ca="1">IFERROR(__xludf.DUMMYFUNCTION("""COMPUTED_VALUE"""),3)</f>
        <v>3</v>
      </c>
    </row>
    <row r="87" spans="1:2" ht="13" hidden="1">
      <c r="A87" s="1">
        <f ca="1">IFERROR(__xludf.DUMMYFUNCTION("""COMPUTED_VALUE"""),2)</f>
        <v>2</v>
      </c>
      <c r="B87" s="1">
        <f ca="1">IFERROR(__xludf.DUMMYFUNCTION("""COMPUTED_VALUE"""),2)</f>
        <v>2</v>
      </c>
    </row>
    <row r="88" spans="1:2" ht="13" hidden="1">
      <c r="A88" s="1">
        <f ca="1">IFERROR(__xludf.DUMMYFUNCTION("""COMPUTED_VALUE"""),2)</f>
        <v>2</v>
      </c>
      <c r="B88" s="1">
        <f ca="1">IFERROR(__xludf.DUMMYFUNCTION("""COMPUTED_VALUE"""),3)</f>
        <v>3</v>
      </c>
    </row>
    <row r="89" spans="1:2" ht="13" hidden="1">
      <c r="A89" s="1">
        <f ca="1">IFERROR(__xludf.DUMMYFUNCTION("""COMPUTED_VALUE"""),3)</f>
        <v>3</v>
      </c>
      <c r="B89" s="1">
        <f ca="1">IFERROR(__xludf.DUMMYFUNCTION("""COMPUTED_VALUE"""),3)</f>
        <v>3</v>
      </c>
    </row>
    <row r="90" spans="1:2" ht="13" hidden="1">
      <c r="A90" s="1">
        <f ca="1">IFERROR(__xludf.DUMMYFUNCTION("""COMPUTED_VALUE"""),1)</f>
        <v>1</v>
      </c>
      <c r="B90" s="1">
        <f ca="1">IFERROR(__xludf.DUMMYFUNCTION("""COMPUTED_VALUE"""),4)</f>
        <v>4</v>
      </c>
    </row>
    <row r="91" spans="1:2" ht="13" hidden="1">
      <c r="A91" s="1">
        <f ca="1">IFERROR(__xludf.DUMMYFUNCTION("""COMPUTED_VALUE"""),2)</f>
        <v>2</v>
      </c>
      <c r="B91" s="1">
        <f ca="1">IFERROR(__xludf.DUMMYFUNCTION("""COMPUTED_VALUE"""),5)</f>
        <v>5</v>
      </c>
    </row>
    <row r="92" spans="1:2" ht="13" hidden="1">
      <c r="A92" s="1">
        <f ca="1">IFERROR(__xludf.DUMMYFUNCTION("""COMPUTED_VALUE"""),4)</f>
        <v>4</v>
      </c>
      <c r="B92" s="1">
        <f ca="1">IFERROR(__xludf.DUMMYFUNCTION("""COMPUTED_VALUE"""),3)</f>
        <v>3</v>
      </c>
    </row>
    <row r="93" spans="1:2" ht="13" hidden="1">
      <c r="A93" s="1">
        <f ca="1">IFERROR(__xludf.DUMMYFUNCTION("""COMPUTED_VALUE"""),3)</f>
        <v>3</v>
      </c>
      <c r="B93" s="1">
        <f ca="1">IFERROR(__xludf.DUMMYFUNCTION("""COMPUTED_VALUE"""),3)</f>
        <v>3</v>
      </c>
    </row>
    <row r="94" spans="1:2" ht="13" hidden="1">
      <c r="A94" s="1">
        <f ca="1">IFERROR(__xludf.DUMMYFUNCTION("""COMPUTED_VALUE"""),1)</f>
        <v>1</v>
      </c>
      <c r="B94" s="1">
        <f ca="1">IFERROR(__xludf.DUMMYFUNCTION("""COMPUTED_VALUE"""),4)</f>
        <v>4</v>
      </c>
    </row>
    <row r="95" spans="1:2" ht="13" hidden="1">
      <c r="A95" s="1">
        <f ca="1">IFERROR(__xludf.DUMMYFUNCTION("""COMPUTED_VALUE"""),3)</f>
        <v>3</v>
      </c>
      <c r="B95" s="1">
        <f ca="1">IFERROR(__xludf.DUMMYFUNCTION("""COMPUTED_VALUE"""),4)</f>
        <v>4</v>
      </c>
    </row>
    <row r="96" spans="1:2" ht="13" hidden="1">
      <c r="A96" s="1">
        <f ca="1">IFERROR(__xludf.DUMMYFUNCTION("""COMPUTED_VALUE"""),1)</f>
        <v>1</v>
      </c>
      <c r="B96" s="1">
        <f ca="1">IFERROR(__xludf.DUMMYFUNCTION("""COMPUTED_VALUE"""),4)</f>
        <v>4</v>
      </c>
    </row>
    <row r="97" spans="1:2" ht="13" hidden="1">
      <c r="A97" s="1">
        <f ca="1">IFERROR(__xludf.DUMMYFUNCTION("""COMPUTED_VALUE"""),2)</f>
        <v>2</v>
      </c>
      <c r="B97" s="1">
        <f ca="1">IFERROR(__xludf.DUMMYFUNCTION("""COMPUTED_VALUE"""),3)</f>
        <v>3</v>
      </c>
    </row>
    <row r="98" spans="1:2" ht="13" hidden="1">
      <c r="A98" s="1">
        <f ca="1">IFERROR(__xludf.DUMMYFUNCTION("""COMPUTED_VALUE"""),2)</f>
        <v>2</v>
      </c>
      <c r="B98" s="1">
        <f ca="1">IFERROR(__xludf.DUMMYFUNCTION("""COMPUTED_VALUE"""),1)</f>
        <v>1</v>
      </c>
    </row>
    <row r="99" spans="1:2" ht="13" hidden="1">
      <c r="A99" s="1">
        <f ca="1">IFERROR(__xludf.DUMMYFUNCTION("""COMPUTED_VALUE"""),4)</f>
        <v>4</v>
      </c>
      <c r="B99" s="1">
        <f ca="1">IFERROR(__xludf.DUMMYFUNCTION("""COMPUTED_VALUE"""),1)</f>
        <v>1</v>
      </c>
    </row>
    <row r="100" spans="1:2" ht="13" hidden="1">
      <c r="A100" s="1">
        <f ca="1">IFERROR(__xludf.DUMMYFUNCTION("""COMPUTED_VALUE"""),1)</f>
        <v>1</v>
      </c>
      <c r="B100" s="1">
        <f ca="1">IFERROR(__xludf.DUMMYFUNCTION("""COMPUTED_VALUE"""),3)</f>
        <v>3</v>
      </c>
    </row>
    <row r="101" spans="1:2" ht="13" hidden="1">
      <c r="A101" s="1">
        <f ca="1">IFERROR(__xludf.DUMMYFUNCTION("""COMPUTED_VALUE"""),3)</f>
        <v>3</v>
      </c>
      <c r="B101" s="1">
        <f ca="1">IFERROR(__xludf.DUMMYFUNCTION("""COMPUTED_VALUE"""),2)</f>
        <v>2</v>
      </c>
    </row>
    <row r="102" spans="1:2" ht="13" hidden="1">
      <c r="A102" s="1">
        <f ca="1">IFERROR(__xludf.DUMMYFUNCTION("""COMPUTED_VALUE"""),2)</f>
        <v>2</v>
      </c>
      <c r="B102" s="1">
        <f ca="1">IFERROR(__xludf.DUMMYFUNCTION("""COMPUTED_VALUE"""),3)</f>
        <v>3</v>
      </c>
    </row>
    <row r="103" spans="1:2" ht="13" hidden="1">
      <c r="A103" s="1">
        <f ca="1">IFERROR(__xludf.DUMMYFUNCTION("""COMPUTED_VALUE"""),4)</f>
        <v>4</v>
      </c>
      <c r="B103" s="1">
        <f ca="1">IFERROR(__xludf.DUMMYFUNCTION("""COMPUTED_VALUE"""),3)</f>
        <v>3</v>
      </c>
    </row>
    <row r="104" spans="1:2" ht="13" hidden="1">
      <c r="A104" s="1" t="str">
        <f ca="1">IFERROR(__xludf.DUMMYFUNCTION("""COMPUTED_VALUE"""),"")</f>
        <v/>
      </c>
      <c r="B104" s="1">
        <f ca="1">IFERROR(__xludf.DUMMYFUNCTION("""COMPUTED_VALUE"""),2)</f>
        <v>2</v>
      </c>
    </row>
    <row r="105" spans="1:2" ht="13" hidden="1">
      <c r="A105" s="1">
        <f ca="1">IFERROR(__xludf.DUMMYFUNCTION("""COMPUTED_VALUE"""),2)</f>
        <v>2</v>
      </c>
      <c r="B105" s="1">
        <f ca="1">IFERROR(__xludf.DUMMYFUNCTION("""COMPUTED_VALUE"""),3)</f>
        <v>3</v>
      </c>
    </row>
    <row r="106" spans="1:2" ht="13" hidden="1">
      <c r="A106" s="1">
        <f ca="1">IFERROR(__xludf.DUMMYFUNCTION("""COMPUTED_VALUE"""),1)</f>
        <v>1</v>
      </c>
      <c r="B106" s="1">
        <f ca="1">IFERROR(__xludf.DUMMYFUNCTION("""COMPUTED_VALUE"""),4)</f>
        <v>4</v>
      </c>
    </row>
    <row r="107" spans="1:2" ht="13" hidden="1">
      <c r="A107" s="1">
        <f ca="1">IFERROR(__xludf.DUMMYFUNCTION("""COMPUTED_VALUE"""),4)</f>
        <v>4</v>
      </c>
      <c r="B107" s="1">
        <f ca="1">IFERROR(__xludf.DUMMYFUNCTION("""COMPUTED_VALUE"""),4)</f>
        <v>4</v>
      </c>
    </row>
    <row r="108" spans="1:2" ht="13" hidden="1">
      <c r="A108" s="1">
        <f ca="1">IFERROR(__xludf.DUMMYFUNCTION("""COMPUTED_VALUE"""),2)</f>
        <v>2</v>
      </c>
      <c r="B108" s="1">
        <f ca="1">IFERROR(__xludf.DUMMYFUNCTION("""COMPUTED_VALUE"""),2)</f>
        <v>2</v>
      </c>
    </row>
    <row r="109" spans="1:2" ht="13" hidden="1">
      <c r="A109" s="1">
        <f ca="1">IFERROR(__xludf.DUMMYFUNCTION("""COMPUTED_VALUE"""),3)</f>
        <v>3</v>
      </c>
      <c r="B109" s="1">
        <f ca="1">IFERROR(__xludf.DUMMYFUNCTION("""COMPUTED_VALUE"""),4)</f>
        <v>4</v>
      </c>
    </row>
    <row r="110" spans="1:2" ht="13" hidden="1">
      <c r="A110" s="1">
        <f ca="1">IFERROR(__xludf.DUMMYFUNCTION("""COMPUTED_VALUE"""),1)</f>
        <v>1</v>
      </c>
      <c r="B110" s="1">
        <f ca="1">IFERROR(__xludf.DUMMYFUNCTION("""COMPUTED_VALUE"""),3)</f>
        <v>3</v>
      </c>
    </row>
    <row r="111" spans="1:2" ht="13" hidden="1">
      <c r="A111" s="1">
        <f ca="1">IFERROR(__xludf.DUMMYFUNCTION("""COMPUTED_VALUE"""),4)</f>
        <v>4</v>
      </c>
      <c r="B111" s="1">
        <f ca="1">IFERROR(__xludf.DUMMYFUNCTION("""COMPUTED_VALUE"""),3)</f>
        <v>3</v>
      </c>
    </row>
    <row r="112" spans="1:2" ht="13" hidden="1">
      <c r="A112" s="1">
        <f ca="1">IFERROR(__xludf.DUMMYFUNCTION("""COMPUTED_VALUE"""),4)</f>
        <v>4</v>
      </c>
      <c r="B112" s="1">
        <f ca="1">IFERROR(__xludf.DUMMYFUNCTION("""COMPUTED_VALUE"""),1)</f>
        <v>1</v>
      </c>
    </row>
    <row r="113" spans="1:2" ht="13" hidden="1">
      <c r="A113" s="1">
        <f ca="1">IFERROR(__xludf.DUMMYFUNCTION("""COMPUTED_VALUE"""),2)</f>
        <v>2</v>
      </c>
      <c r="B113" s="1">
        <f ca="1">IFERROR(__xludf.DUMMYFUNCTION("""COMPUTED_VALUE"""),3)</f>
        <v>3</v>
      </c>
    </row>
    <row r="114" spans="1:2" ht="13" hidden="1">
      <c r="A114" s="1">
        <f ca="1">IFERROR(__xludf.DUMMYFUNCTION("""COMPUTED_VALUE"""),3)</f>
        <v>3</v>
      </c>
      <c r="B114" s="1">
        <f ca="1">IFERROR(__xludf.DUMMYFUNCTION("""COMPUTED_VALUE"""),2)</f>
        <v>2</v>
      </c>
    </row>
    <row r="115" spans="1:2" ht="13" hidden="1">
      <c r="A115" s="1">
        <f ca="1">IFERROR(__xludf.DUMMYFUNCTION("""COMPUTED_VALUE"""),2)</f>
        <v>2</v>
      </c>
      <c r="B115" s="1">
        <f ca="1">IFERROR(__xludf.DUMMYFUNCTION("""COMPUTED_VALUE"""),4)</f>
        <v>4</v>
      </c>
    </row>
    <row r="116" spans="1:2" ht="13" hidden="1">
      <c r="A116" s="1">
        <f ca="1">IFERROR(__xludf.DUMMYFUNCTION("""COMPUTED_VALUE"""),3)</f>
        <v>3</v>
      </c>
      <c r="B116" s="1">
        <f ca="1">IFERROR(__xludf.DUMMYFUNCTION("""COMPUTED_VALUE"""),2)</f>
        <v>2</v>
      </c>
    </row>
    <row r="117" spans="1:2" ht="13" hidden="1">
      <c r="A117" s="1">
        <f ca="1">IFERROR(__xludf.DUMMYFUNCTION("""COMPUTED_VALUE"""),3)</f>
        <v>3</v>
      </c>
      <c r="B117" s="1">
        <f ca="1">IFERROR(__xludf.DUMMYFUNCTION("""COMPUTED_VALUE"""),1)</f>
        <v>1</v>
      </c>
    </row>
    <row r="118" spans="1:2" ht="13" hidden="1">
      <c r="A118" s="1">
        <f ca="1">IFERROR(__xludf.DUMMYFUNCTION("""COMPUTED_VALUE"""),4)</f>
        <v>4</v>
      </c>
      <c r="B118" s="1">
        <f ca="1">IFERROR(__xludf.DUMMYFUNCTION("""COMPUTED_VALUE"""),3)</f>
        <v>3</v>
      </c>
    </row>
    <row r="119" spans="1:2" ht="13" hidden="1">
      <c r="A119" s="1">
        <f ca="1">IFERROR(__xludf.DUMMYFUNCTION("""COMPUTED_VALUE"""),2)</f>
        <v>2</v>
      </c>
      <c r="B119" s="1">
        <f ca="1">IFERROR(__xludf.DUMMYFUNCTION("""COMPUTED_VALUE"""),4)</f>
        <v>4</v>
      </c>
    </row>
    <row r="120" spans="1:2" ht="13" hidden="1">
      <c r="A120" s="1">
        <f ca="1">IFERROR(__xludf.DUMMYFUNCTION("""COMPUTED_VALUE"""),4)</f>
        <v>4</v>
      </c>
      <c r="B120" s="1">
        <f ca="1">IFERROR(__xludf.DUMMYFUNCTION("""COMPUTED_VALUE"""),4)</f>
        <v>4</v>
      </c>
    </row>
    <row r="121" spans="1:2" ht="13" hidden="1">
      <c r="A121" s="1">
        <f ca="1">IFERROR(__xludf.DUMMYFUNCTION("""COMPUTED_VALUE"""),4)</f>
        <v>4</v>
      </c>
      <c r="B121" s="1">
        <f ca="1">IFERROR(__xludf.DUMMYFUNCTION("""COMPUTED_VALUE"""),4)</f>
        <v>4</v>
      </c>
    </row>
    <row r="122" spans="1:2" ht="13" hidden="1">
      <c r="A122" s="1">
        <f ca="1">IFERROR(__xludf.DUMMYFUNCTION("""COMPUTED_VALUE"""),4)</f>
        <v>4</v>
      </c>
      <c r="B122" s="1">
        <f ca="1">IFERROR(__xludf.DUMMYFUNCTION("""COMPUTED_VALUE"""),3)</f>
        <v>3</v>
      </c>
    </row>
    <row r="123" spans="1:2" ht="13" hidden="1">
      <c r="A123" s="1">
        <f ca="1">IFERROR(__xludf.DUMMYFUNCTION("""COMPUTED_VALUE"""),4)</f>
        <v>4</v>
      </c>
      <c r="B123" s="1">
        <f ca="1">IFERROR(__xludf.DUMMYFUNCTION("""COMPUTED_VALUE"""),2)</f>
        <v>2</v>
      </c>
    </row>
    <row r="124" spans="1:2" ht="13" hidden="1">
      <c r="A124" s="1">
        <f ca="1">IFERROR(__xludf.DUMMYFUNCTION("""COMPUTED_VALUE"""),4)</f>
        <v>4</v>
      </c>
      <c r="B124" s="1">
        <f ca="1">IFERROR(__xludf.DUMMYFUNCTION("""COMPUTED_VALUE"""),1)</f>
        <v>1</v>
      </c>
    </row>
    <row r="125" spans="1:2" ht="13" hidden="1">
      <c r="A125" s="1">
        <f ca="1">IFERROR(__xludf.DUMMYFUNCTION("""COMPUTED_VALUE"""),4)</f>
        <v>4</v>
      </c>
      <c r="B125" s="1">
        <f ca="1">IFERROR(__xludf.DUMMYFUNCTION("""COMPUTED_VALUE"""),2)</f>
        <v>2</v>
      </c>
    </row>
    <row r="126" spans="1:2" ht="13" hidden="1">
      <c r="A126" s="1">
        <f ca="1">IFERROR(__xludf.DUMMYFUNCTION("""COMPUTED_VALUE"""),4)</f>
        <v>4</v>
      </c>
      <c r="B126" s="1">
        <f ca="1">IFERROR(__xludf.DUMMYFUNCTION("""COMPUTED_VALUE"""),3)</f>
        <v>3</v>
      </c>
    </row>
    <row r="127" spans="1:2" ht="13" hidden="1">
      <c r="A127" s="1">
        <f ca="1">IFERROR(__xludf.DUMMYFUNCTION("""COMPUTED_VALUE"""),3)</f>
        <v>3</v>
      </c>
      <c r="B127" s="1">
        <f ca="1">IFERROR(__xludf.DUMMYFUNCTION("""COMPUTED_VALUE"""),1)</f>
        <v>1</v>
      </c>
    </row>
    <row r="128" spans="1:2" ht="13" hidden="1">
      <c r="A128" s="1">
        <f ca="1">IFERROR(__xludf.DUMMYFUNCTION("""COMPUTED_VALUE"""),1)</f>
        <v>1</v>
      </c>
      <c r="B128" s="1">
        <f ca="1">IFERROR(__xludf.DUMMYFUNCTION("""COMPUTED_VALUE"""),3)</f>
        <v>3</v>
      </c>
    </row>
    <row r="129" spans="1:2" ht="13" hidden="1">
      <c r="A129" s="1">
        <f ca="1">IFERROR(__xludf.DUMMYFUNCTION("""COMPUTED_VALUE"""),3)</f>
        <v>3</v>
      </c>
      <c r="B129" s="1">
        <f ca="1">IFERROR(__xludf.DUMMYFUNCTION("""COMPUTED_VALUE"""),3)</f>
        <v>3</v>
      </c>
    </row>
    <row r="130" spans="1:2" ht="13" hidden="1">
      <c r="A130" s="1">
        <f ca="1">IFERROR(__xludf.DUMMYFUNCTION("""COMPUTED_VALUE"""),3)</f>
        <v>3</v>
      </c>
      <c r="B130" s="1">
        <f ca="1">IFERROR(__xludf.DUMMYFUNCTION("""COMPUTED_VALUE"""),1)</f>
        <v>1</v>
      </c>
    </row>
    <row r="131" spans="1:2" ht="13" hidden="1">
      <c r="A131" s="1">
        <f ca="1">IFERROR(__xludf.DUMMYFUNCTION("""COMPUTED_VALUE"""),2)</f>
        <v>2</v>
      </c>
      <c r="B131" s="1">
        <f ca="1">IFERROR(__xludf.DUMMYFUNCTION("""COMPUTED_VALUE"""),3)</f>
        <v>3</v>
      </c>
    </row>
    <row r="132" spans="1:2" ht="13" hidden="1">
      <c r="A132" s="1">
        <f ca="1">IFERROR(__xludf.DUMMYFUNCTION("""COMPUTED_VALUE"""),1)</f>
        <v>1</v>
      </c>
      <c r="B132" s="1">
        <f ca="1">IFERROR(__xludf.DUMMYFUNCTION("""COMPUTED_VALUE"""),4)</f>
        <v>4</v>
      </c>
    </row>
    <row r="133" spans="1:2" ht="13" hidden="1">
      <c r="A133" s="1">
        <f ca="1">IFERROR(__xludf.DUMMYFUNCTION("""COMPUTED_VALUE"""),2)</f>
        <v>2</v>
      </c>
      <c r="B133" s="1">
        <f ca="1">IFERROR(__xludf.DUMMYFUNCTION("""COMPUTED_VALUE"""),5)</f>
        <v>5</v>
      </c>
    </row>
    <row r="134" spans="1:2" ht="13" hidden="1">
      <c r="A134" s="1">
        <f ca="1">IFERROR(__xludf.DUMMYFUNCTION("""COMPUTED_VALUE"""),3)</f>
        <v>3</v>
      </c>
      <c r="B134" s="1">
        <f ca="1">IFERROR(__xludf.DUMMYFUNCTION("""COMPUTED_VALUE"""),2)</f>
        <v>2</v>
      </c>
    </row>
    <row r="135" spans="1:2" ht="13" hidden="1">
      <c r="A135" s="1">
        <f ca="1">IFERROR(__xludf.DUMMYFUNCTION("""COMPUTED_VALUE"""),4)</f>
        <v>4</v>
      </c>
      <c r="B135" s="1">
        <f ca="1">IFERROR(__xludf.DUMMYFUNCTION("""COMPUTED_VALUE"""),3)</f>
        <v>3</v>
      </c>
    </row>
    <row r="136" spans="1:2" ht="13" hidden="1">
      <c r="A136" s="1">
        <f ca="1">IFERROR(__xludf.DUMMYFUNCTION("""COMPUTED_VALUE"""),3)</f>
        <v>3</v>
      </c>
      <c r="B136" s="1">
        <f ca="1">IFERROR(__xludf.DUMMYFUNCTION("""COMPUTED_VALUE"""),3)</f>
        <v>3</v>
      </c>
    </row>
    <row r="137" spans="1:2" ht="13" hidden="1">
      <c r="A137" s="1">
        <f ca="1">IFERROR(__xludf.DUMMYFUNCTION("""COMPUTED_VALUE"""),2)</f>
        <v>2</v>
      </c>
      <c r="B137" s="1">
        <f ca="1">IFERROR(__xludf.DUMMYFUNCTION("""COMPUTED_VALUE"""),2)</f>
        <v>2</v>
      </c>
    </row>
    <row r="138" spans="1:2" ht="13" hidden="1">
      <c r="A138" s="1">
        <f ca="1">IFERROR(__xludf.DUMMYFUNCTION("""COMPUTED_VALUE"""),2)</f>
        <v>2</v>
      </c>
      <c r="B138" s="1">
        <f ca="1">IFERROR(__xludf.DUMMYFUNCTION("""COMPUTED_VALUE"""),3)</f>
        <v>3</v>
      </c>
    </row>
    <row r="139" spans="1:2" ht="13" hidden="1">
      <c r="A139" s="1">
        <f ca="1">IFERROR(__xludf.DUMMYFUNCTION("""COMPUTED_VALUE"""),1)</f>
        <v>1</v>
      </c>
      <c r="B139" s="1">
        <f ca="1">IFERROR(__xludf.DUMMYFUNCTION("""COMPUTED_VALUE"""),5)</f>
        <v>5</v>
      </c>
    </row>
    <row r="140" spans="1:2" ht="13" hidden="1">
      <c r="A140" s="1">
        <f ca="1">IFERROR(__xludf.DUMMYFUNCTION("""COMPUTED_VALUE"""),4)</f>
        <v>4</v>
      </c>
      <c r="B140" s="1">
        <f ca="1">IFERROR(__xludf.DUMMYFUNCTION("""COMPUTED_VALUE"""),4)</f>
        <v>4</v>
      </c>
    </row>
    <row r="141" spans="1:2" ht="13" hidden="1">
      <c r="A141" s="1">
        <f ca="1">IFERROR(__xludf.DUMMYFUNCTION("""COMPUTED_VALUE"""),1)</f>
        <v>1</v>
      </c>
      <c r="B141" s="1">
        <f ca="1">IFERROR(__xludf.DUMMYFUNCTION("""COMPUTED_VALUE"""),4)</f>
        <v>4</v>
      </c>
    </row>
    <row r="142" spans="1:2" ht="13" hidden="1">
      <c r="A142" s="1">
        <f ca="1">IFERROR(__xludf.DUMMYFUNCTION("""COMPUTED_VALUE"""),1)</f>
        <v>1</v>
      </c>
      <c r="B142" s="1">
        <f ca="1">IFERROR(__xludf.DUMMYFUNCTION("""COMPUTED_VALUE"""),3)</f>
        <v>3</v>
      </c>
    </row>
    <row r="143" spans="1:2" ht="13" hidden="1">
      <c r="A143" s="1">
        <f ca="1">IFERROR(__xludf.DUMMYFUNCTION("""COMPUTED_VALUE"""),3)</f>
        <v>3</v>
      </c>
      <c r="B143" s="1">
        <f ca="1">IFERROR(__xludf.DUMMYFUNCTION("""COMPUTED_VALUE"""),5)</f>
        <v>5</v>
      </c>
    </row>
    <row r="144" spans="1:2" ht="13" hidden="1">
      <c r="A144" s="1">
        <f ca="1">IFERROR(__xludf.DUMMYFUNCTION("""COMPUTED_VALUE"""),1)</f>
        <v>1</v>
      </c>
      <c r="B144" s="1">
        <f ca="1">IFERROR(__xludf.DUMMYFUNCTION("""COMPUTED_VALUE"""),3)</f>
        <v>3</v>
      </c>
    </row>
    <row r="145" spans="1:2" ht="13" hidden="1">
      <c r="A145" s="1">
        <f ca="1">IFERROR(__xludf.DUMMYFUNCTION("""COMPUTED_VALUE"""),2)</f>
        <v>2</v>
      </c>
      <c r="B145" s="1">
        <f ca="1">IFERROR(__xludf.DUMMYFUNCTION("""COMPUTED_VALUE"""),5)</f>
        <v>5</v>
      </c>
    </row>
    <row r="146" spans="1:2" ht="13" hidden="1">
      <c r="A146" s="1">
        <f ca="1">IFERROR(__xludf.DUMMYFUNCTION("""COMPUTED_VALUE"""),3)</f>
        <v>3</v>
      </c>
      <c r="B146" s="1">
        <f ca="1">IFERROR(__xludf.DUMMYFUNCTION("""COMPUTED_VALUE"""),4)</f>
        <v>4</v>
      </c>
    </row>
    <row r="147" spans="1:2" ht="13" hidden="1">
      <c r="A147" s="1">
        <f ca="1">IFERROR(__xludf.DUMMYFUNCTION("""COMPUTED_VALUE"""),2)</f>
        <v>2</v>
      </c>
      <c r="B147" s="1">
        <f ca="1">IFERROR(__xludf.DUMMYFUNCTION("""COMPUTED_VALUE"""),1)</f>
        <v>1</v>
      </c>
    </row>
    <row r="148" spans="1:2" ht="13" hidden="1">
      <c r="A148" s="1">
        <f ca="1">IFERROR(__xludf.DUMMYFUNCTION("""COMPUTED_VALUE"""),2)</f>
        <v>2</v>
      </c>
      <c r="B148" s="1">
        <f ca="1">IFERROR(__xludf.DUMMYFUNCTION("""COMPUTED_VALUE"""),4)</f>
        <v>4</v>
      </c>
    </row>
    <row r="149" spans="1:2" ht="13" hidden="1">
      <c r="A149" s="1">
        <f ca="1">IFERROR(__xludf.DUMMYFUNCTION("""COMPUTED_VALUE"""),3)</f>
        <v>3</v>
      </c>
      <c r="B149" s="1">
        <f ca="1">IFERROR(__xludf.DUMMYFUNCTION("""COMPUTED_VALUE"""),3)</f>
        <v>3</v>
      </c>
    </row>
    <row r="150" spans="1:2" ht="13" hidden="1">
      <c r="A150" s="1">
        <f ca="1">IFERROR(__xludf.DUMMYFUNCTION("""COMPUTED_VALUE"""),3)</f>
        <v>3</v>
      </c>
      <c r="B150" s="1">
        <f ca="1">IFERROR(__xludf.DUMMYFUNCTION("""COMPUTED_VALUE"""),3)</f>
        <v>3</v>
      </c>
    </row>
    <row r="151" spans="1:2" ht="13" hidden="1">
      <c r="A151" s="1">
        <f ca="1">IFERROR(__xludf.DUMMYFUNCTION("""COMPUTED_VALUE"""),2)</f>
        <v>2</v>
      </c>
      <c r="B151" s="1">
        <f ca="1">IFERROR(__xludf.DUMMYFUNCTION("""COMPUTED_VALUE"""),3)</f>
        <v>3</v>
      </c>
    </row>
    <row r="152" spans="1:2" ht="13" hidden="1">
      <c r="A152" s="1">
        <f ca="1">IFERROR(__xludf.DUMMYFUNCTION("""COMPUTED_VALUE"""),2)</f>
        <v>2</v>
      </c>
      <c r="B152" s="1">
        <f ca="1">IFERROR(__xludf.DUMMYFUNCTION("""COMPUTED_VALUE"""),3)</f>
        <v>3</v>
      </c>
    </row>
    <row r="153" spans="1:2" ht="13" hidden="1">
      <c r="A153" s="1" t="str">
        <f ca="1">IFERROR(__xludf.DUMMYFUNCTION("""COMPUTED_VALUE"""),"")</f>
        <v/>
      </c>
      <c r="B153" s="1">
        <f ca="1">IFERROR(__xludf.DUMMYFUNCTION("""COMPUTED_VALUE"""),4)</f>
        <v>4</v>
      </c>
    </row>
    <row r="154" spans="1:2" ht="13" hidden="1">
      <c r="A154" s="1">
        <f ca="1">IFERROR(__xludf.DUMMYFUNCTION("""COMPUTED_VALUE"""),4)</f>
        <v>4</v>
      </c>
      <c r="B154" s="1">
        <f ca="1">IFERROR(__xludf.DUMMYFUNCTION("""COMPUTED_VALUE"""),4)</f>
        <v>4</v>
      </c>
    </row>
    <row r="155" spans="1:2" ht="13" hidden="1">
      <c r="A155" s="1">
        <f ca="1">IFERROR(__xludf.DUMMYFUNCTION("""COMPUTED_VALUE"""),4)</f>
        <v>4</v>
      </c>
      <c r="B155" s="1">
        <f ca="1">IFERROR(__xludf.DUMMYFUNCTION("""COMPUTED_VALUE"""),3)</f>
        <v>3</v>
      </c>
    </row>
    <row r="156" spans="1:2" ht="13" hidden="1">
      <c r="A156" s="1">
        <f ca="1">IFERROR(__xludf.DUMMYFUNCTION("""COMPUTED_VALUE"""),1)</f>
        <v>1</v>
      </c>
      <c r="B156" s="1">
        <f ca="1">IFERROR(__xludf.DUMMYFUNCTION("""COMPUTED_VALUE"""),4)</f>
        <v>4</v>
      </c>
    </row>
    <row r="157" spans="1:2" ht="13" hidden="1">
      <c r="A157" s="1">
        <f ca="1">IFERROR(__xludf.DUMMYFUNCTION("""COMPUTED_VALUE"""),2)</f>
        <v>2</v>
      </c>
      <c r="B157" s="1">
        <f ca="1">IFERROR(__xludf.DUMMYFUNCTION("""COMPUTED_VALUE"""),4)</f>
        <v>4</v>
      </c>
    </row>
    <row r="158" spans="1:2" ht="13" hidden="1">
      <c r="A158" s="1">
        <f ca="1">IFERROR(__xludf.DUMMYFUNCTION("""COMPUTED_VALUE"""),1)</f>
        <v>1</v>
      </c>
      <c r="B158" s="1">
        <f ca="1">IFERROR(__xludf.DUMMYFUNCTION("""COMPUTED_VALUE"""),4)</f>
        <v>4</v>
      </c>
    </row>
    <row r="159" spans="1:2" ht="13" hidden="1">
      <c r="A159" s="1">
        <f ca="1">IFERROR(__xludf.DUMMYFUNCTION("""COMPUTED_VALUE"""),2)</f>
        <v>2</v>
      </c>
      <c r="B159" s="1">
        <f ca="1">IFERROR(__xludf.DUMMYFUNCTION("""COMPUTED_VALUE"""),5)</f>
        <v>5</v>
      </c>
    </row>
    <row r="160" spans="1:2" ht="13" hidden="1">
      <c r="A160" s="1">
        <f ca="1">IFERROR(__xludf.DUMMYFUNCTION("""COMPUTED_VALUE"""),1)</f>
        <v>1</v>
      </c>
      <c r="B160" s="1">
        <f ca="1">IFERROR(__xludf.DUMMYFUNCTION("""COMPUTED_VALUE"""),3)</f>
        <v>3</v>
      </c>
    </row>
    <row r="161" spans="1:2" ht="13" hidden="1">
      <c r="A161" s="1">
        <f ca="1">IFERROR(__xludf.DUMMYFUNCTION("""COMPUTED_VALUE"""),1)</f>
        <v>1</v>
      </c>
      <c r="B161" s="1">
        <f ca="1">IFERROR(__xludf.DUMMYFUNCTION("""COMPUTED_VALUE"""),3)</f>
        <v>3</v>
      </c>
    </row>
    <row r="162" spans="1:2" ht="13" hidden="1">
      <c r="A162" s="1">
        <f ca="1">IFERROR(__xludf.DUMMYFUNCTION("""COMPUTED_VALUE"""),3)</f>
        <v>3</v>
      </c>
      <c r="B162" s="1">
        <f ca="1">IFERROR(__xludf.DUMMYFUNCTION("""COMPUTED_VALUE"""),3)</f>
        <v>3</v>
      </c>
    </row>
    <row r="163" spans="1:2" ht="13" hidden="1">
      <c r="A163" s="1">
        <f ca="1">IFERROR(__xludf.DUMMYFUNCTION("""COMPUTED_VALUE"""),3)</f>
        <v>3</v>
      </c>
      <c r="B163" s="1">
        <f ca="1">IFERROR(__xludf.DUMMYFUNCTION("""COMPUTED_VALUE"""),4)</f>
        <v>4</v>
      </c>
    </row>
    <row r="164" spans="1:2" ht="13" hidden="1">
      <c r="A164" s="1">
        <f ca="1">IFERROR(__xludf.DUMMYFUNCTION("""COMPUTED_VALUE"""),3)</f>
        <v>3</v>
      </c>
      <c r="B164" s="1">
        <f ca="1">IFERROR(__xludf.DUMMYFUNCTION("""COMPUTED_VALUE"""),3)</f>
        <v>3</v>
      </c>
    </row>
    <row r="165" spans="1:2" ht="13" hidden="1">
      <c r="A165" s="1">
        <f ca="1">IFERROR(__xludf.DUMMYFUNCTION("""COMPUTED_VALUE"""),1)</f>
        <v>1</v>
      </c>
      <c r="B165" s="1">
        <f ca="1">IFERROR(__xludf.DUMMYFUNCTION("""COMPUTED_VALUE"""),1)</f>
        <v>1</v>
      </c>
    </row>
    <row r="166" spans="1:2" ht="13" hidden="1">
      <c r="A166" s="1">
        <f ca="1">IFERROR(__xludf.DUMMYFUNCTION("""COMPUTED_VALUE"""),4)</f>
        <v>4</v>
      </c>
      <c r="B166" s="1">
        <f ca="1">IFERROR(__xludf.DUMMYFUNCTION("""COMPUTED_VALUE"""),1)</f>
        <v>1</v>
      </c>
    </row>
    <row r="167" spans="1:2" ht="13" hidden="1">
      <c r="A167" s="1">
        <f ca="1">IFERROR(__xludf.DUMMYFUNCTION("""COMPUTED_VALUE"""),2)</f>
        <v>2</v>
      </c>
      <c r="B167" s="1">
        <f ca="1">IFERROR(__xludf.DUMMYFUNCTION("""COMPUTED_VALUE"""),4)</f>
        <v>4</v>
      </c>
    </row>
    <row r="168" spans="1:2" ht="13" hidden="1">
      <c r="A168" s="1">
        <f ca="1">IFERROR(__xludf.DUMMYFUNCTION("""COMPUTED_VALUE"""),3)</f>
        <v>3</v>
      </c>
      <c r="B168" s="1">
        <f ca="1">IFERROR(__xludf.DUMMYFUNCTION("""COMPUTED_VALUE"""),5)</f>
        <v>5</v>
      </c>
    </row>
    <row r="169" spans="1:2" ht="13" hidden="1">
      <c r="A169" s="1">
        <f ca="1">IFERROR(__xludf.DUMMYFUNCTION("""COMPUTED_VALUE"""),2)</f>
        <v>2</v>
      </c>
      <c r="B169" s="1">
        <f ca="1">IFERROR(__xludf.DUMMYFUNCTION("""COMPUTED_VALUE"""),4)</f>
        <v>4</v>
      </c>
    </row>
    <row r="170" spans="1:2" ht="13" hidden="1">
      <c r="A170" s="1" t="str">
        <f ca="1">IFERROR(__xludf.DUMMYFUNCTION("""COMPUTED_VALUE"""),"")</f>
        <v/>
      </c>
      <c r="B170" s="1">
        <f ca="1">IFERROR(__xludf.DUMMYFUNCTION("""COMPUTED_VALUE"""),5)</f>
        <v>5</v>
      </c>
    </row>
    <row r="171" spans="1:2" ht="13" hidden="1">
      <c r="A171" s="1">
        <f ca="1">IFERROR(__xludf.DUMMYFUNCTION("""COMPUTED_VALUE"""),4)</f>
        <v>4</v>
      </c>
      <c r="B171" s="1">
        <f ca="1">IFERROR(__xludf.DUMMYFUNCTION("""COMPUTED_VALUE"""),3)</f>
        <v>3</v>
      </c>
    </row>
    <row r="172" spans="1:2" ht="13" hidden="1">
      <c r="A172" s="1">
        <f ca="1">IFERROR(__xludf.DUMMYFUNCTION("""COMPUTED_VALUE"""),2)</f>
        <v>2</v>
      </c>
      <c r="B172" s="1">
        <f ca="1">IFERROR(__xludf.DUMMYFUNCTION("""COMPUTED_VALUE"""),5)</f>
        <v>5</v>
      </c>
    </row>
    <row r="173" spans="1:2" ht="13" hidden="1">
      <c r="A173" s="1">
        <f ca="1">IFERROR(__xludf.DUMMYFUNCTION("""COMPUTED_VALUE"""),2)</f>
        <v>2</v>
      </c>
      <c r="B173" s="1">
        <f ca="1">IFERROR(__xludf.DUMMYFUNCTION("""COMPUTED_VALUE"""),3)</f>
        <v>3</v>
      </c>
    </row>
    <row r="174" spans="1:2" ht="13" hidden="1">
      <c r="A174" s="1">
        <f ca="1">IFERROR(__xludf.DUMMYFUNCTION("""COMPUTED_VALUE"""),1)</f>
        <v>1</v>
      </c>
      <c r="B174" s="1">
        <f ca="1">IFERROR(__xludf.DUMMYFUNCTION("""COMPUTED_VALUE"""),4)</f>
        <v>4</v>
      </c>
    </row>
    <row r="175" spans="1:2" ht="13" hidden="1">
      <c r="A175" s="1">
        <f ca="1">IFERROR(__xludf.DUMMYFUNCTION("""COMPUTED_VALUE"""),4)</f>
        <v>4</v>
      </c>
      <c r="B175" s="1">
        <f ca="1">IFERROR(__xludf.DUMMYFUNCTION("""COMPUTED_VALUE"""),4)</f>
        <v>4</v>
      </c>
    </row>
    <row r="176" spans="1:2" ht="13" hidden="1">
      <c r="A176" s="1">
        <f ca="1">IFERROR(__xludf.DUMMYFUNCTION("""COMPUTED_VALUE"""),2)</f>
        <v>2</v>
      </c>
      <c r="B176" s="1">
        <f ca="1">IFERROR(__xludf.DUMMYFUNCTION("""COMPUTED_VALUE"""),4)</f>
        <v>4</v>
      </c>
    </row>
    <row r="177" spans="1:2" ht="13" hidden="1">
      <c r="A177" s="1" t="str">
        <f ca="1">IFERROR(__xludf.DUMMYFUNCTION("""COMPUTED_VALUE"""),"")</f>
        <v/>
      </c>
      <c r="B177" s="1">
        <f ca="1">IFERROR(__xludf.DUMMYFUNCTION("""COMPUTED_VALUE"""),4)</f>
        <v>4</v>
      </c>
    </row>
    <row r="178" spans="1:2" ht="13" hidden="1">
      <c r="A178" s="1">
        <f ca="1">IFERROR(__xludf.DUMMYFUNCTION("""COMPUTED_VALUE"""),3)</f>
        <v>3</v>
      </c>
      <c r="B178" s="1">
        <f ca="1">IFERROR(__xludf.DUMMYFUNCTION("""COMPUTED_VALUE"""),2)</f>
        <v>2</v>
      </c>
    </row>
    <row r="179" spans="1:2" ht="13" hidden="1">
      <c r="A179" s="1">
        <f ca="1">IFERROR(__xludf.DUMMYFUNCTION("""COMPUTED_VALUE"""),1)</f>
        <v>1</v>
      </c>
      <c r="B179" s="1">
        <f ca="1">IFERROR(__xludf.DUMMYFUNCTION("""COMPUTED_VALUE"""),5)</f>
        <v>5</v>
      </c>
    </row>
    <row r="180" spans="1:2" ht="13" hidden="1">
      <c r="A180" s="1">
        <f ca="1">IFERROR(__xludf.DUMMYFUNCTION("""COMPUTED_VALUE"""),4)</f>
        <v>4</v>
      </c>
      <c r="B180" s="1">
        <f ca="1">IFERROR(__xludf.DUMMYFUNCTION("""COMPUTED_VALUE"""),3)</f>
        <v>3</v>
      </c>
    </row>
    <row r="181" spans="1:2" ht="13" hidden="1">
      <c r="A181" s="1">
        <f ca="1">IFERROR(__xludf.DUMMYFUNCTION("""COMPUTED_VALUE"""),2)</f>
        <v>2</v>
      </c>
      <c r="B181" s="1">
        <f ca="1">IFERROR(__xludf.DUMMYFUNCTION("""COMPUTED_VALUE"""),4)</f>
        <v>4</v>
      </c>
    </row>
    <row r="182" spans="1:2" ht="13" hidden="1">
      <c r="A182" s="1">
        <f ca="1">IFERROR(__xludf.DUMMYFUNCTION("""COMPUTED_VALUE"""),3)</f>
        <v>3</v>
      </c>
      <c r="B182" s="1">
        <f ca="1">IFERROR(__xludf.DUMMYFUNCTION("""COMPUTED_VALUE"""),5)</f>
        <v>5</v>
      </c>
    </row>
    <row r="183" spans="1:2" ht="13" hidden="1">
      <c r="A183" s="1" t="str">
        <f ca="1">IFERROR(__xludf.DUMMYFUNCTION("""COMPUTED_VALUE"""),"")</f>
        <v/>
      </c>
      <c r="B183" s="1">
        <f ca="1">IFERROR(__xludf.DUMMYFUNCTION("""COMPUTED_VALUE"""),2)</f>
        <v>2</v>
      </c>
    </row>
    <row r="184" spans="1:2" ht="13" hidden="1">
      <c r="A184" s="1">
        <f ca="1">IFERROR(__xludf.DUMMYFUNCTION("""COMPUTED_VALUE"""),2)</f>
        <v>2</v>
      </c>
      <c r="B184" s="1">
        <f ca="1">IFERROR(__xludf.DUMMYFUNCTION("""COMPUTED_VALUE"""),3)</f>
        <v>3</v>
      </c>
    </row>
    <row r="185" spans="1:2" ht="13" hidden="1">
      <c r="A185" s="1">
        <f ca="1">IFERROR(__xludf.DUMMYFUNCTION("""COMPUTED_VALUE"""),3)</f>
        <v>3</v>
      </c>
      <c r="B185" s="1">
        <f ca="1">IFERROR(__xludf.DUMMYFUNCTION("""COMPUTED_VALUE"""),2)</f>
        <v>2</v>
      </c>
    </row>
    <row r="186" spans="1:2" ht="13" hidden="1">
      <c r="A186" s="1">
        <f ca="1">IFERROR(__xludf.DUMMYFUNCTION("""COMPUTED_VALUE"""),2)</f>
        <v>2</v>
      </c>
      <c r="B186" s="1">
        <f ca="1">IFERROR(__xludf.DUMMYFUNCTION("""COMPUTED_VALUE"""),4)</f>
        <v>4</v>
      </c>
    </row>
    <row r="187" spans="1:2" ht="13" hidden="1">
      <c r="A187" s="1">
        <f ca="1">IFERROR(__xludf.DUMMYFUNCTION("""COMPUTED_VALUE"""),4)</f>
        <v>4</v>
      </c>
      <c r="B187" s="1">
        <f ca="1">IFERROR(__xludf.DUMMYFUNCTION("""COMPUTED_VALUE"""),2)</f>
        <v>2</v>
      </c>
    </row>
    <row r="188" spans="1:2" ht="13" hidden="1">
      <c r="A188" s="1">
        <f ca="1">IFERROR(__xludf.DUMMYFUNCTION("""COMPUTED_VALUE"""),2)</f>
        <v>2</v>
      </c>
      <c r="B188" s="1">
        <f ca="1">IFERROR(__xludf.DUMMYFUNCTION("""COMPUTED_VALUE"""),4)</f>
        <v>4</v>
      </c>
    </row>
    <row r="189" spans="1:2" ht="13" hidden="1">
      <c r="A189" s="1">
        <f ca="1">IFERROR(__xludf.DUMMYFUNCTION("""COMPUTED_VALUE"""),2)</f>
        <v>2</v>
      </c>
      <c r="B189" s="1">
        <f ca="1">IFERROR(__xludf.DUMMYFUNCTION("""COMPUTED_VALUE"""),2)</f>
        <v>2</v>
      </c>
    </row>
    <row r="190" spans="1:2" ht="13" hidden="1">
      <c r="A190" s="1" t="str">
        <f ca="1">IFERROR(__xludf.DUMMYFUNCTION("""COMPUTED_VALUE"""),"")</f>
        <v/>
      </c>
      <c r="B190" s="1">
        <f ca="1">IFERROR(__xludf.DUMMYFUNCTION("""COMPUTED_VALUE"""),3)</f>
        <v>3</v>
      </c>
    </row>
    <row r="191" spans="1:2" ht="13" hidden="1">
      <c r="A191" s="1">
        <f ca="1">IFERROR(__xludf.DUMMYFUNCTION("""COMPUTED_VALUE"""),4)</f>
        <v>4</v>
      </c>
      <c r="B191" s="1">
        <f ca="1">IFERROR(__xludf.DUMMYFUNCTION("""COMPUTED_VALUE"""),2)</f>
        <v>2</v>
      </c>
    </row>
    <row r="192" spans="1:2" ht="13" hidden="1">
      <c r="A192" s="1">
        <f ca="1">IFERROR(__xludf.DUMMYFUNCTION("""COMPUTED_VALUE"""),3)</f>
        <v>3</v>
      </c>
      <c r="B192" s="1">
        <f ca="1">IFERROR(__xludf.DUMMYFUNCTION("""COMPUTED_VALUE"""),3)</f>
        <v>3</v>
      </c>
    </row>
    <row r="193" spans="1:2" ht="13" hidden="1">
      <c r="A193" s="1">
        <f ca="1">IFERROR(__xludf.DUMMYFUNCTION("""COMPUTED_VALUE"""),2)</f>
        <v>2</v>
      </c>
      <c r="B193" s="1">
        <f ca="1">IFERROR(__xludf.DUMMYFUNCTION("""COMPUTED_VALUE"""),1)</f>
        <v>1</v>
      </c>
    </row>
    <row r="194" spans="1:2" ht="13" hidden="1">
      <c r="A194" s="1">
        <f ca="1">IFERROR(__xludf.DUMMYFUNCTION("""COMPUTED_VALUE"""),2)</f>
        <v>2</v>
      </c>
      <c r="B194" s="1">
        <f ca="1">IFERROR(__xludf.DUMMYFUNCTION("""COMPUTED_VALUE"""),4)</f>
        <v>4</v>
      </c>
    </row>
    <row r="195" spans="1:2" ht="13" hidden="1">
      <c r="A195" s="1">
        <f ca="1">IFERROR(__xludf.DUMMYFUNCTION("""COMPUTED_VALUE"""),2)</f>
        <v>2</v>
      </c>
      <c r="B195" s="1">
        <f ca="1">IFERROR(__xludf.DUMMYFUNCTION("""COMPUTED_VALUE"""),3)</f>
        <v>3</v>
      </c>
    </row>
    <row r="196" spans="1:2" ht="13" hidden="1">
      <c r="A196" s="1">
        <f ca="1">IFERROR(__xludf.DUMMYFUNCTION("""COMPUTED_VALUE"""),3)</f>
        <v>3</v>
      </c>
      <c r="B196" s="1">
        <f ca="1">IFERROR(__xludf.DUMMYFUNCTION("""COMPUTED_VALUE"""),5)</f>
        <v>5</v>
      </c>
    </row>
    <row r="197" spans="1:2" ht="13" hidden="1">
      <c r="A197" s="1">
        <f ca="1">IFERROR(__xludf.DUMMYFUNCTION("""COMPUTED_VALUE"""),2)</f>
        <v>2</v>
      </c>
      <c r="B197" s="1">
        <f ca="1">IFERROR(__xludf.DUMMYFUNCTION("""COMPUTED_VALUE"""),3)</f>
        <v>3</v>
      </c>
    </row>
    <row r="198" spans="1:2" ht="13" hidden="1">
      <c r="A198" s="1">
        <f ca="1">IFERROR(__xludf.DUMMYFUNCTION("""COMPUTED_VALUE"""),2)</f>
        <v>2</v>
      </c>
      <c r="B198" s="1">
        <f ca="1">IFERROR(__xludf.DUMMYFUNCTION("""COMPUTED_VALUE"""),1)</f>
        <v>1</v>
      </c>
    </row>
    <row r="199" spans="1:2" ht="13" hidden="1">
      <c r="A199" s="1">
        <f ca="1">IFERROR(__xludf.DUMMYFUNCTION("""COMPUTED_VALUE"""),3)</f>
        <v>3</v>
      </c>
      <c r="B199" s="1">
        <f ca="1">IFERROR(__xludf.DUMMYFUNCTION("""COMPUTED_VALUE"""),5)</f>
        <v>5</v>
      </c>
    </row>
    <row r="200" spans="1:2" ht="13" hidden="1">
      <c r="A200" s="1" t="str">
        <f ca="1">IFERROR(__xludf.DUMMYFUNCTION("""COMPUTED_VALUE"""),"")</f>
        <v/>
      </c>
      <c r="B200" s="1">
        <f ca="1">IFERROR(__xludf.DUMMYFUNCTION("""COMPUTED_VALUE"""),3)</f>
        <v>3</v>
      </c>
    </row>
    <row r="201" spans="1:2" ht="13" hidden="1">
      <c r="A201" s="1">
        <f ca="1">IFERROR(__xludf.DUMMYFUNCTION("""COMPUTED_VALUE"""),1)</f>
        <v>1</v>
      </c>
      <c r="B201" s="1">
        <f ca="1">IFERROR(__xludf.DUMMYFUNCTION("""COMPUTED_VALUE"""),4)</f>
        <v>4</v>
      </c>
    </row>
    <row r="202" spans="1:2" ht="13" hidden="1">
      <c r="A202" s="1">
        <f ca="1">IFERROR(__xludf.DUMMYFUNCTION("""COMPUTED_VALUE"""),2)</f>
        <v>2</v>
      </c>
      <c r="B202" s="1">
        <f ca="1">IFERROR(__xludf.DUMMYFUNCTION("""COMPUTED_VALUE"""),4)</f>
        <v>4</v>
      </c>
    </row>
    <row r="203" spans="1:2" ht="13" hidden="1">
      <c r="A203" s="1">
        <f ca="1">IFERROR(__xludf.DUMMYFUNCTION("""COMPUTED_VALUE"""),3)</f>
        <v>3</v>
      </c>
      <c r="B203" s="1">
        <f ca="1">IFERROR(__xludf.DUMMYFUNCTION("""COMPUTED_VALUE"""),2)</f>
        <v>2</v>
      </c>
    </row>
    <row r="204" spans="1:2" ht="13" hidden="1">
      <c r="A204" s="1">
        <f ca="1">IFERROR(__xludf.DUMMYFUNCTION("""COMPUTED_VALUE"""),2)</f>
        <v>2</v>
      </c>
      <c r="B204" s="1">
        <f ca="1">IFERROR(__xludf.DUMMYFUNCTION("""COMPUTED_VALUE"""),2)</f>
        <v>2</v>
      </c>
    </row>
    <row r="205" spans="1:2" ht="13" hidden="1">
      <c r="A205" s="1">
        <f ca="1">IFERROR(__xludf.DUMMYFUNCTION("""COMPUTED_VALUE"""),1)</f>
        <v>1</v>
      </c>
      <c r="B205" s="1">
        <f ca="1">IFERROR(__xludf.DUMMYFUNCTION("""COMPUTED_VALUE"""),3)</f>
        <v>3</v>
      </c>
    </row>
    <row r="206" spans="1:2" ht="13" hidden="1">
      <c r="A206" s="1" t="str">
        <f ca="1">IFERROR(__xludf.DUMMYFUNCTION("""COMPUTED_VALUE"""),"")</f>
        <v/>
      </c>
      <c r="B206" s="1">
        <f ca="1">IFERROR(__xludf.DUMMYFUNCTION("""COMPUTED_VALUE"""),3)</f>
        <v>3</v>
      </c>
    </row>
    <row r="207" spans="1:2" ht="13" hidden="1">
      <c r="A207" s="1">
        <f ca="1">IFERROR(__xludf.DUMMYFUNCTION("""COMPUTED_VALUE"""),4)</f>
        <v>4</v>
      </c>
      <c r="B207" s="1" t="str">
        <f ca="1">IFERROR(__xludf.DUMMYFUNCTION("""COMPUTED_VALUE"""),"")</f>
        <v/>
      </c>
    </row>
    <row r="208" spans="1:2" ht="13" hidden="1">
      <c r="A208" s="1">
        <f ca="1">IFERROR(__xludf.DUMMYFUNCTION("""COMPUTED_VALUE"""),3)</f>
        <v>3</v>
      </c>
      <c r="B208" s="1">
        <f ca="1">IFERROR(__xludf.DUMMYFUNCTION("""COMPUTED_VALUE"""),1)</f>
        <v>1</v>
      </c>
    </row>
    <row r="209" spans="1:2" ht="13" hidden="1">
      <c r="A209" s="1" t="str">
        <f ca="1">IFERROR(__xludf.DUMMYFUNCTION("""COMPUTED_VALUE"""),"")</f>
        <v/>
      </c>
      <c r="B209" s="1">
        <f ca="1">IFERROR(__xludf.DUMMYFUNCTION("""COMPUTED_VALUE"""),2)</f>
        <v>2</v>
      </c>
    </row>
    <row r="210" spans="1:2" ht="13" hidden="1">
      <c r="A210" s="1">
        <f ca="1">IFERROR(__xludf.DUMMYFUNCTION("""COMPUTED_VALUE"""),1)</f>
        <v>1</v>
      </c>
      <c r="B210" s="1">
        <f ca="1">IFERROR(__xludf.DUMMYFUNCTION("""COMPUTED_VALUE"""),4)</f>
        <v>4</v>
      </c>
    </row>
    <row r="211" spans="1:2" ht="13" hidden="1">
      <c r="A211" s="1">
        <f ca="1">IFERROR(__xludf.DUMMYFUNCTION("""COMPUTED_VALUE"""),4)</f>
        <v>4</v>
      </c>
      <c r="B211" s="1">
        <f ca="1">IFERROR(__xludf.DUMMYFUNCTION("""COMPUTED_VALUE"""),5)</f>
        <v>5</v>
      </c>
    </row>
    <row r="212" spans="1:2" ht="13" hidden="1">
      <c r="A212" s="1">
        <f ca="1">IFERROR(__xludf.DUMMYFUNCTION("""COMPUTED_VALUE"""),3)</f>
        <v>3</v>
      </c>
      <c r="B212" s="1">
        <f ca="1">IFERROR(__xludf.DUMMYFUNCTION("""COMPUTED_VALUE"""),4)</f>
        <v>4</v>
      </c>
    </row>
    <row r="213" spans="1:2" ht="13" hidden="1">
      <c r="A213" s="1">
        <f ca="1">IFERROR(__xludf.DUMMYFUNCTION("""COMPUTED_VALUE"""),2)</f>
        <v>2</v>
      </c>
      <c r="B213" s="1">
        <f ca="1">IFERROR(__xludf.DUMMYFUNCTION("""COMPUTED_VALUE"""),5)</f>
        <v>5</v>
      </c>
    </row>
    <row r="214" spans="1:2" ht="13" hidden="1">
      <c r="A214" s="1">
        <f ca="1">IFERROR(__xludf.DUMMYFUNCTION("""COMPUTED_VALUE"""),3)</f>
        <v>3</v>
      </c>
      <c r="B214" s="1">
        <f ca="1">IFERROR(__xludf.DUMMYFUNCTION("""COMPUTED_VALUE"""),3)</f>
        <v>3</v>
      </c>
    </row>
    <row r="215" spans="1:2" ht="13" hidden="1">
      <c r="A215" s="1">
        <f ca="1">IFERROR(__xludf.DUMMYFUNCTION("""COMPUTED_VALUE"""),2)</f>
        <v>2</v>
      </c>
      <c r="B215" s="1">
        <f ca="1">IFERROR(__xludf.DUMMYFUNCTION("""COMPUTED_VALUE"""),4)</f>
        <v>4</v>
      </c>
    </row>
    <row r="216" spans="1:2" ht="13" hidden="1">
      <c r="A216" s="1">
        <f ca="1">IFERROR(__xludf.DUMMYFUNCTION("""COMPUTED_VALUE"""),1)</f>
        <v>1</v>
      </c>
      <c r="B216" s="1">
        <f ca="1">IFERROR(__xludf.DUMMYFUNCTION("""COMPUTED_VALUE"""),3)</f>
        <v>3</v>
      </c>
    </row>
    <row r="217" spans="1:2" ht="13" hidden="1">
      <c r="A217" s="1">
        <f ca="1">IFERROR(__xludf.DUMMYFUNCTION("""COMPUTED_VALUE"""),1)</f>
        <v>1</v>
      </c>
      <c r="B217" s="1">
        <f ca="1">IFERROR(__xludf.DUMMYFUNCTION("""COMPUTED_VALUE"""),3)</f>
        <v>3</v>
      </c>
    </row>
    <row r="218" spans="1:2" ht="13" hidden="1">
      <c r="A218" s="1">
        <f ca="1">IFERROR(__xludf.DUMMYFUNCTION("""COMPUTED_VALUE"""),4)</f>
        <v>4</v>
      </c>
      <c r="B218" s="1">
        <f ca="1">IFERROR(__xludf.DUMMYFUNCTION("""COMPUTED_VALUE"""),4)</f>
        <v>4</v>
      </c>
    </row>
    <row r="219" spans="1:2" ht="13" hidden="1">
      <c r="A219" s="1">
        <f ca="1">IFERROR(__xludf.DUMMYFUNCTION("""COMPUTED_VALUE"""),4)</f>
        <v>4</v>
      </c>
      <c r="B219" s="1">
        <f ca="1">IFERROR(__xludf.DUMMYFUNCTION("""COMPUTED_VALUE"""),4)</f>
        <v>4</v>
      </c>
    </row>
    <row r="220" spans="1:2" ht="13" hidden="1">
      <c r="A220" s="1">
        <f ca="1">IFERROR(__xludf.DUMMYFUNCTION("""COMPUTED_VALUE"""),4)</f>
        <v>4</v>
      </c>
      <c r="B220" s="1">
        <f ca="1">IFERROR(__xludf.DUMMYFUNCTION("""COMPUTED_VALUE"""),2)</f>
        <v>2</v>
      </c>
    </row>
    <row r="221" spans="1:2" ht="13" hidden="1">
      <c r="A221" s="1">
        <f ca="1">IFERROR(__xludf.DUMMYFUNCTION("""COMPUTED_VALUE"""),3)</f>
        <v>3</v>
      </c>
      <c r="B221" s="1">
        <f ca="1">IFERROR(__xludf.DUMMYFUNCTION("""COMPUTED_VALUE"""),4)</f>
        <v>4</v>
      </c>
    </row>
    <row r="222" spans="1:2" ht="13" hidden="1">
      <c r="A222" s="1">
        <f ca="1">IFERROR(__xludf.DUMMYFUNCTION("""COMPUTED_VALUE"""),4)</f>
        <v>4</v>
      </c>
      <c r="B222" s="1">
        <f ca="1">IFERROR(__xludf.DUMMYFUNCTION("""COMPUTED_VALUE"""),4)</f>
        <v>4</v>
      </c>
    </row>
    <row r="223" spans="1:2" ht="13" hidden="1">
      <c r="A223" s="1">
        <f ca="1">IFERROR(__xludf.DUMMYFUNCTION("""COMPUTED_VALUE"""),1)</f>
        <v>1</v>
      </c>
      <c r="B223" s="1">
        <f ca="1">IFERROR(__xludf.DUMMYFUNCTION("""COMPUTED_VALUE"""),5)</f>
        <v>5</v>
      </c>
    </row>
    <row r="224" spans="1:2" ht="13" hidden="1">
      <c r="A224" s="1">
        <f ca="1">IFERROR(__xludf.DUMMYFUNCTION("""COMPUTED_VALUE"""),2)</f>
        <v>2</v>
      </c>
      <c r="B224" s="1">
        <f ca="1">IFERROR(__xludf.DUMMYFUNCTION("""COMPUTED_VALUE"""),4)</f>
        <v>4</v>
      </c>
    </row>
    <row r="225" spans="1:2" ht="13" hidden="1">
      <c r="A225" s="1">
        <f ca="1">IFERROR(__xludf.DUMMYFUNCTION("""COMPUTED_VALUE"""),3)</f>
        <v>3</v>
      </c>
      <c r="B225" s="1">
        <f ca="1">IFERROR(__xludf.DUMMYFUNCTION("""COMPUTED_VALUE"""),4)</f>
        <v>4</v>
      </c>
    </row>
    <row r="226" spans="1:2" ht="13" hidden="1">
      <c r="A226" s="1">
        <f ca="1">IFERROR(__xludf.DUMMYFUNCTION("""COMPUTED_VALUE"""),2)</f>
        <v>2</v>
      </c>
      <c r="B226" s="1">
        <f ca="1">IFERROR(__xludf.DUMMYFUNCTION("""COMPUTED_VALUE"""),2)</f>
        <v>2</v>
      </c>
    </row>
    <row r="227" spans="1:2" ht="13" hidden="1">
      <c r="A227" s="1">
        <f ca="1">IFERROR(__xludf.DUMMYFUNCTION("""COMPUTED_VALUE"""),2)</f>
        <v>2</v>
      </c>
      <c r="B227" s="1">
        <f ca="1">IFERROR(__xludf.DUMMYFUNCTION("""COMPUTED_VALUE"""),2)</f>
        <v>2</v>
      </c>
    </row>
    <row r="228" spans="1:2" ht="13" hidden="1">
      <c r="A228" s="1">
        <f ca="1">IFERROR(__xludf.DUMMYFUNCTION("""COMPUTED_VALUE"""),3)</f>
        <v>3</v>
      </c>
      <c r="B228" s="1">
        <f ca="1">IFERROR(__xludf.DUMMYFUNCTION("""COMPUTED_VALUE"""),2)</f>
        <v>2</v>
      </c>
    </row>
    <row r="229" spans="1:2" ht="13" hidden="1">
      <c r="A229" s="1">
        <f ca="1">IFERROR(__xludf.DUMMYFUNCTION("""COMPUTED_VALUE"""),4)</f>
        <v>4</v>
      </c>
      <c r="B229" s="1">
        <f ca="1">IFERROR(__xludf.DUMMYFUNCTION("""COMPUTED_VALUE"""),3)</f>
        <v>3</v>
      </c>
    </row>
    <row r="230" spans="1:2" ht="13" hidden="1">
      <c r="A230" s="1">
        <f ca="1">IFERROR(__xludf.DUMMYFUNCTION("""COMPUTED_VALUE"""),4)</f>
        <v>4</v>
      </c>
      <c r="B230" s="1">
        <f ca="1">IFERROR(__xludf.DUMMYFUNCTION("""COMPUTED_VALUE"""),4)</f>
        <v>4</v>
      </c>
    </row>
    <row r="231" spans="1:2" ht="13" hidden="1">
      <c r="A231" s="1" t="str">
        <f ca="1">IFERROR(__xludf.DUMMYFUNCTION("""COMPUTED_VALUE"""),"")</f>
        <v/>
      </c>
      <c r="B231" s="1">
        <f ca="1">IFERROR(__xludf.DUMMYFUNCTION("""COMPUTED_VALUE"""),4)</f>
        <v>4</v>
      </c>
    </row>
    <row r="232" spans="1:2" ht="13" hidden="1">
      <c r="A232" s="1">
        <f ca="1">IFERROR(__xludf.DUMMYFUNCTION("""COMPUTED_VALUE"""),2)</f>
        <v>2</v>
      </c>
      <c r="B232" s="1">
        <f ca="1">IFERROR(__xludf.DUMMYFUNCTION("""COMPUTED_VALUE"""),4)</f>
        <v>4</v>
      </c>
    </row>
    <row r="233" spans="1:2" ht="13" hidden="1">
      <c r="A233" s="1">
        <f ca="1">IFERROR(__xludf.DUMMYFUNCTION("""COMPUTED_VALUE"""),1)</f>
        <v>1</v>
      </c>
      <c r="B233" s="1">
        <f ca="1">IFERROR(__xludf.DUMMYFUNCTION("""COMPUTED_VALUE"""),5)</f>
        <v>5</v>
      </c>
    </row>
    <row r="234" spans="1:2" ht="13" hidden="1">
      <c r="A234" s="1">
        <f ca="1">IFERROR(__xludf.DUMMYFUNCTION("""COMPUTED_VALUE"""),2)</f>
        <v>2</v>
      </c>
      <c r="B234" s="1">
        <f ca="1">IFERROR(__xludf.DUMMYFUNCTION("""COMPUTED_VALUE"""),4)</f>
        <v>4</v>
      </c>
    </row>
    <row r="235" spans="1:2" ht="13" hidden="1">
      <c r="A235" s="1">
        <f ca="1">IFERROR(__xludf.DUMMYFUNCTION("""COMPUTED_VALUE"""),3)</f>
        <v>3</v>
      </c>
      <c r="B235" s="1">
        <f ca="1">IFERROR(__xludf.DUMMYFUNCTION("""COMPUTED_VALUE"""),2)</f>
        <v>2</v>
      </c>
    </row>
    <row r="236" spans="1:2" ht="13" hidden="1">
      <c r="A236" s="1">
        <f ca="1">IFERROR(__xludf.DUMMYFUNCTION("""COMPUTED_VALUE"""),4)</f>
        <v>4</v>
      </c>
      <c r="B236" s="1">
        <f ca="1">IFERROR(__xludf.DUMMYFUNCTION("""COMPUTED_VALUE"""),4)</f>
        <v>4</v>
      </c>
    </row>
    <row r="237" spans="1:2" ht="13" hidden="1">
      <c r="A237" s="1">
        <f ca="1">IFERROR(__xludf.DUMMYFUNCTION("""COMPUTED_VALUE"""),3)</f>
        <v>3</v>
      </c>
      <c r="B237" s="1">
        <f ca="1">IFERROR(__xludf.DUMMYFUNCTION("""COMPUTED_VALUE"""),3)</f>
        <v>3</v>
      </c>
    </row>
    <row r="238" spans="1:2" ht="13" hidden="1">
      <c r="A238" s="1" t="str">
        <f ca="1">IFERROR(__xludf.DUMMYFUNCTION("""COMPUTED_VALUE"""),"")</f>
        <v/>
      </c>
      <c r="B238" s="1">
        <f ca="1">IFERROR(__xludf.DUMMYFUNCTION("""COMPUTED_VALUE"""),3)</f>
        <v>3</v>
      </c>
    </row>
    <row r="239" spans="1:2" ht="13" hidden="1">
      <c r="A239" s="1">
        <f ca="1">IFERROR(__xludf.DUMMYFUNCTION("""COMPUTED_VALUE"""),2)</f>
        <v>2</v>
      </c>
      <c r="B239" s="1">
        <f ca="1">IFERROR(__xludf.DUMMYFUNCTION("""COMPUTED_VALUE"""),3)</f>
        <v>3</v>
      </c>
    </row>
    <row r="240" spans="1:2" ht="13" hidden="1">
      <c r="A240" s="1">
        <f ca="1">IFERROR(__xludf.DUMMYFUNCTION("""COMPUTED_VALUE"""),4)</f>
        <v>4</v>
      </c>
      <c r="B240" s="1">
        <f ca="1">IFERROR(__xludf.DUMMYFUNCTION("""COMPUTED_VALUE"""),3)</f>
        <v>3</v>
      </c>
    </row>
    <row r="241" spans="1:2" ht="13" hidden="1">
      <c r="A241" s="1">
        <f ca="1">IFERROR(__xludf.DUMMYFUNCTION("""COMPUTED_VALUE"""),2)</f>
        <v>2</v>
      </c>
      <c r="B241" s="1">
        <f ca="1">IFERROR(__xludf.DUMMYFUNCTION("""COMPUTED_VALUE"""),1)</f>
        <v>1</v>
      </c>
    </row>
    <row r="242" spans="1:2" ht="13" hidden="1">
      <c r="A242" s="1">
        <f ca="1">IFERROR(__xludf.DUMMYFUNCTION("""COMPUTED_VALUE"""),3)</f>
        <v>3</v>
      </c>
      <c r="B242" s="1">
        <f ca="1">IFERROR(__xludf.DUMMYFUNCTION("""COMPUTED_VALUE"""),1)</f>
        <v>1</v>
      </c>
    </row>
    <row r="243" spans="1:2" ht="13" hidden="1">
      <c r="A243" s="1">
        <f ca="1">IFERROR(__xludf.DUMMYFUNCTION("""COMPUTED_VALUE"""),3)</f>
        <v>3</v>
      </c>
      <c r="B243" s="1">
        <f ca="1">IFERROR(__xludf.DUMMYFUNCTION("""COMPUTED_VALUE"""),2)</f>
        <v>2</v>
      </c>
    </row>
    <row r="244" spans="1:2" ht="13" hidden="1">
      <c r="A244" s="1">
        <f ca="1">IFERROR(__xludf.DUMMYFUNCTION("""COMPUTED_VALUE"""),4)</f>
        <v>4</v>
      </c>
      <c r="B244" s="1">
        <f ca="1">IFERROR(__xludf.DUMMYFUNCTION("""COMPUTED_VALUE"""),1)</f>
        <v>1</v>
      </c>
    </row>
    <row r="245" spans="1:2" ht="13" hidden="1">
      <c r="A245" s="1">
        <f ca="1">IFERROR(__xludf.DUMMYFUNCTION("""COMPUTED_VALUE"""),4)</f>
        <v>4</v>
      </c>
      <c r="B245" s="1">
        <f ca="1">IFERROR(__xludf.DUMMYFUNCTION("""COMPUTED_VALUE"""),4)</f>
        <v>4</v>
      </c>
    </row>
    <row r="246" spans="1:2" ht="13" hidden="1">
      <c r="A246" s="1">
        <f ca="1">IFERROR(__xludf.DUMMYFUNCTION("""COMPUTED_VALUE"""),4)</f>
        <v>4</v>
      </c>
      <c r="B246" s="1">
        <f ca="1">IFERROR(__xludf.DUMMYFUNCTION("""COMPUTED_VALUE"""),2)</f>
        <v>2</v>
      </c>
    </row>
    <row r="247" spans="1:2" ht="13" hidden="1">
      <c r="A247" s="1">
        <f ca="1">IFERROR(__xludf.DUMMYFUNCTION("""COMPUTED_VALUE"""),4)</f>
        <v>4</v>
      </c>
      <c r="B247" s="1">
        <f ca="1">IFERROR(__xludf.DUMMYFUNCTION("""COMPUTED_VALUE"""),1)</f>
        <v>1</v>
      </c>
    </row>
    <row r="248" spans="1:2" ht="13" hidden="1">
      <c r="A248" s="1">
        <f ca="1">IFERROR(__xludf.DUMMYFUNCTION("""COMPUTED_VALUE"""),3)</f>
        <v>3</v>
      </c>
      <c r="B248" s="1">
        <f ca="1">IFERROR(__xludf.DUMMYFUNCTION("""COMPUTED_VALUE"""),1)</f>
        <v>1</v>
      </c>
    </row>
    <row r="249" spans="1:2" ht="13" hidden="1">
      <c r="A249" s="1">
        <f ca="1">IFERROR(__xludf.DUMMYFUNCTION("""COMPUTED_VALUE"""),1)</f>
        <v>1</v>
      </c>
      <c r="B249" s="1">
        <f ca="1">IFERROR(__xludf.DUMMYFUNCTION("""COMPUTED_VALUE"""),5)</f>
        <v>5</v>
      </c>
    </row>
    <row r="250" spans="1:2" ht="13" hidden="1">
      <c r="A250" s="1">
        <f ca="1">IFERROR(__xludf.DUMMYFUNCTION("""COMPUTED_VALUE"""),2)</f>
        <v>2</v>
      </c>
      <c r="B250" s="1">
        <f ca="1">IFERROR(__xludf.DUMMYFUNCTION("""COMPUTED_VALUE"""),2)</f>
        <v>2</v>
      </c>
    </row>
    <row r="251" spans="1:2" ht="13" hidden="1">
      <c r="A251" s="1">
        <f ca="1">IFERROR(__xludf.DUMMYFUNCTION("""COMPUTED_VALUE"""),4)</f>
        <v>4</v>
      </c>
      <c r="B251" s="1">
        <f ca="1">IFERROR(__xludf.DUMMYFUNCTION("""COMPUTED_VALUE"""),1)</f>
        <v>1</v>
      </c>
    </row>
    <row r="252" spans="1:2" ht="13" hidden="1">
      <c r="A252" s="1">
        <f ca="1">IFERROR(__xludf.DUMMYFUNCTION("""COMPUTED_VALUE"""),1)</f>
        <v>1</v>
      </c>
      <c r="B252" s="1">
        <f ca="1">IFERROR(__xludf.DUMMYFUNCTION("""COMPUTED_VALUE"""),4)</f>
        <v>4</v>
      </c>
    </row>
    <row r="253" spans="1:2" ht="13" hidden="1">
      <c r="A253" s="1">
        <f ca="1">IFERROR(__xludf.DUMMYFUNCTION("""COMPUTED_VALUE"""),4)</f>
        <v>4</v>
      </c>
      <c r="B253" s="1">
        <f ca="1">IFERROR(__xludf.DUMMYFUNCTION("""COMPUTED_VALUE"""),1)</f>
        <v>1</v>
      </c>
    </row>
    <row r="254" spans="1:2" ht="13" hidden="1">
      <c r="A254" s="1">
        <f ca="1">IFERROR(__xludf.DUMMYFUNCTION("""COMPUTED_VALUE"""),3)</f>
        <v>3</v>
      </c>
      <c r="B254" s="1">
        <f ca="1">IFERROR(__xludf.DUMMYFUNCTION("""COMPUTED_VALUE"""),4)</f>
        <v>4</v>
      </c>
    </row>
    <row r="255" spans="1:2" ht="13" hidden="1">
      <c r="A255" s="1">
        <f ca="1">IFERROR(__xludf.DUMMYFUNCTION("""COMPUTED_VALUE"""),3)</f>
        <v>3</v>
      </c>
      <c r="B255" s="1">
        <f ca="1">IFERROR(__xludf.DUMMYFUNCTION("""COMPUTED_VALUE"""),5)</f>
        <v>5</v>
      </c>
    </row>
    <row r="256" spans="1:2" ht="13" hidden="1">
      <c r="A256" s="1">
        <f ca="1">IFERROR(__xludf.DUMMYFUNCTION("""COMPUTED_VALUE"""),1)</f>
        <v>1</v>
      </c>
      <c r="B256" s="1">
        <f ca="1">IFERROR(__xludf.DUMMYFUNCTION("""COMPUTED_VALUE"""),1)</f>
        <v>1</v>
      </c>
    </row>
    <row r="257" spans="1:2" ht="13" hidden="1">
      <c r="A257" s="1">
        <f ca="1">IFERROR(__xludf.DUMMYFUNCTION("""COMPUTED_VALUE"""),2)</f>
        <v>2</v>
      </c>
      <c r="B257" s="1">
        <f ca="1">IFERROR(__xludf.DUMMYFUNCTION("""COMPUTED_VALUE"""),3)</f>
        <v>3</v>
      </c>
    </row>
    <row r="258" spans="1:2" ht="13" hidden="1">
      <c r="A258" s="1">
        <f ca="1">IFERROR(__xludf.DUMMYFUNCTION("""COMPUTED_VALUE"""),4)</f>
        <v>4</v>
      </c>
      <c r="B258" s="1">
        <f ca="1">IFERROR(__xludf.DUMMYFUNCTION("""COMPUTED_VALUE"""),3)</f>
        <v>3</v>
      </c>
    </row>
    <row r="259" spans="1:2" ht="13" hidden="1">
      <c r="A259" s="1">
        <f ca="1">IFERROR(__xludf.DUMMYFUNCTION("""COMPUTED_VALUE"""),2)</f>
        <v>2</v>
      </c>
      <c r="B259" s="1">
        <f ca="1">IFERROR(__xludf.DUMMYFUNCTION("""COMPUTED_VALUE"""),4)</f>
        <v>4</v>
      </c>
    </row>
    <row r="260" spans="1:2" ht="13" hidden="1">
      <c r="A260" s="1">
        <f ca="1">IFERROR(__xludf.DUMMYFUNCTION("""COMPUTED_VALUE"""),2)</f>
        <v>2</v>
      </c>
      <c r="B260" s="1">
        <f ca="1">IFERROR(__xludf.DUMMYFUNCTION("""COMPUTED_VALUE"""),3)</f>
        <v>3</v>
      </c>
    </row>
    <row r="261" spans="1:2" ht="13" hidden="1">
      <c r="A261" s="1">
        <f ca="1">IFERROR(__xludf.DUMMYFUNCTION("""COMPUTED_VALUE"""),3)</f>
        <v>3</v>
      </c>
      <c r="B261" s="1">
        <f ca="1">IFERROR(__xludf.DUMMYFUNCTION("""COMPUTED_VALUE"""),3)</f>
        <v>3</v>
      </c>
    </row>
    <row r="262" spans="1:2" ht="13" hidden="1">
      <c r="A262" s="1">
        <f ca="1">IFERROR(__xludf.DUMMYFUNCTION("""COMPUTED_VALUE"""),3)</f>
        <v>3</v>
      </c>
      <c r="B262" s="1">
        <f ca="1">IFERROR(__xludf.DUMMYFUNCTION("""COMPUTED_VALUE"""),5)</f>
        <v>5</v>
      </c>
    </row>
    <row r="263" spans="1:2" ht="13" hidden="1">
      <c r="A263" s="1">
        <f ca="1">IFERROR(__xludf.DUMMYFUNCTION("""COMPUTED_VALUE"""),4)</f>
        <v>4</v>
      </c>
      <c r="B263" s="1">
        <f ca="1">IFERROR(__xludf.DUMMYFUNCTION("""COMPUTED_VALUE"""),2)</f>
        <v>2</v>
      </c>
    </row>
    <row r="264" spans="1:2" ht="13" hidden="1">
      <c r="A264" s="1">
        <f ca="1">IFERROR(__xludf.DUMMYFUNCTION("""COMPUTED_VALUE"""),2)</f>
        <v>2</v>
      </c>
      <c r="B264" s="1">
        <f ca="1">IFERROR(__xludf.DUMMYFUNCTION("""COMPUTED_VALUE"""),4)</f>
        <v>4</v>
      </c>
    </row>
    <row r="265" spans="1:2" ht="13" hidden="1">
      <c r="A265" s="1">
        <f ca="1">IFERROR(__xludf.DUMMYFUNCTION("""COMPUTED_VALUE"""),4)</f>
        <v>4</v>
      </c>
      <c r="B265" s="1">
        <f ca="1">IFERROR(__xludf.DUMMYFUNCTION("""COMPUTED_VALUE"""),3)</f>
        <v>3</v>
      </c>
    </row>
    <row r="266" spans="1:2" ht="13" hidden="1">
      <c r="A266" s="1">
        <f ca="1">IFERROR(__xludf.DUMMYFUNCTION("""COMPUTED_VALUE"""),4)</f>
        <v>4</v>
      </c>
      <c r="B266" s="1">
        <f ca="1">IFERROR(__xludf.DUMMYFUNCTION("""COMPUTED_VALUE"""),1)</f>
        <v>1</v>
      </c>
    </row>
    <row r="267" spans="1:2" ht="13" hidden="1">
      <c r="A267" s="1">
        <f ca="1">IFERROR(__xludf.DUMMYFUNCTION("""COMPUTED_VALUE"""),4)</f>
        <v>4</v>
      </c>
      <c r="B267" s="1">
        <f ca="1">IFERROR(__xludf.DUMMYFUNCTION("""COMPUTED_VALUE"""),1)</f>
        <v>1</v>
      </c>
    </row>
    <row r="268" spans="1:2" ht="13" hidden="1">
      <c r="A268" s="1">
        <f ca="1">IFERROR(__xludf.DUMMYFUNCTION("""COMPUTED_VALUE"""),2)</f>
        <v>2</v>
      </c>
      <c r="B268" s="1">
        <f ca="1">IFERROR(__xludf.DUMMYFUNCTION("""COMPUTED_VALUE"""),3)</f>
        <v>3</v>
      </c>
    </row>
    <row r="269" spans="1:2" ht="13" hidden="1">
      <c r="A269" s="1">
        <f ca="1">IFERROR(__xludf.DUMMYFUNCTION("""COMPUTED_VALUE"""),2)</f>
        <v>2</v>
      </c>
      <c r="B269" s="1">
        <f ca="1">IFERROR(__xludf.DUMMYFUNCTION("""COMPUTED_VALUE"""),4)</f>
        <v>4</v>
      </c>
    </row>
    <row r="270" spans="1:2" ht="13" hidden="1">
      <c r="A270" s="1">
        <f ca="1">IFERROR(__xludf.DUMMYFUNCTION("""COMPUTED_VALUE"""),3)</f>
        <v>3</v>
      </c>
      <c r="B270" s="1">
        <f ca="1">IFERROR(__xludf.DUMMYFUNCTION("""COMPUTED_VALUE"""),4)</f>
        <v>4</v>
      </c>
    </row>
    <row r="271" spans="1:2" ht="13" hidden="1">
      <c r="A271" s="1">
        <f ca="1">IFERROR(__xludf.DUMMYFUNCTION("""COMPUTED_VALUE"""),1)</f>
        <v>1</v>
      </c>
      <c r="B271" s="1">
        <f ca="1">IFERROR(__xludf.DUMMYFUNCTION("""COMPUTED_VALUE"""),1)</f>
        <v>1</v>
      </c>
    </row>
    <row r="272" spans="1:2" ht="13" hidden="1">
      <c r="A272" s="1">
        <f ca="1">IFERROR(__xludf.DUMMYFUNCTION("""COMPUTED_VALUE"""),2)</f>
        <v>2</v>
      </c>
      <c r="B272" s="1">
        <f ca="1">IFERROR(__xludf.DUMMYFUNCTION("""COMPUTED_VALUE"""),3)</f>
        <v>3</v>
      </c>
    </row>
    <row r="273" spans="1:2" ht="13" hidden="1">
      <c r="A273" s="1">
        <f ca="1">IFERROR(__xludf.DUMMYFUNCTION("""COMPUTED_VALUE"""),3)</f>
        <v>3</v>
      </c>
      <c r="B273" s="1">
        <f ca="1">IFERROR(__xludf.DUMMYFUNCTION("""COMPUTED_VALUE"""),4)</f>
        <v>4</v>
      </c>
    </row>
    <row r="274" spans="1:2" ht="13" hidden="1">
      <c r="A274" s="1">
        <f ca="1">IFERROR(__xludf.DUMMYFUNCTION("""COMPUTED_VALUE"""),2)</f>
        <v>2</v>
      </c>
      <c r="B274" s="1">
        <f ca="1">IFERROR(__xludf.DUMMYFUNCTION("""COMPUTED_VALUE"""),3)</f>
        <v>3</v>
      </c>
    </row>
    <row r="275" spans="1:2" ht="13" hidden="1">
      <c r="A275" s="1">
        <f ca="1">IFERROR(__xludf.DUMMYFUNCTION("""COMPUTED_VALUE"""),4)</f>
        <v>4</v>
      </c>
      <c r="B275" s="1">
        <f ca="1">IFERROR(__xludf.DUMMYFUNCTION("""COMPUTED_VALUE"""),4)</f>
        <v>4</v>
      </c>
    </row>
    <row r="276" spans="1:2" ht="13" hidden="1">
      <c r="A276" s="1">
        <f ca="1">IFERROR(__xludf.DUMMYFUNCTION("""COMPUTED_VALUE"""),3)</f>
        <v>3</v>
      </c>
      <c r="B276" s="1">
        <f ca="1">IFERROR(__xludf.DUMMYFUNCTION("""COMPUTED_VALUE"""),5)</f>
        <v>5</v>
      </c>
    </row>
    <row r="277" spans="1:2" ht="13" hidden="1">
      <c r="A277" s="1">
        <f ca="1">IFERROR(__xludf.DUMMYFUNCTION("""COMPUTED_VALUE"""),2)</f>
        <v>2</v>
      </c>
      <c r="B277" s="1">
        <f ca="1">IFERROR(__xludf.DUMMYFUNCTION("""COMPUTED_VALUE"""),3)</f>
        <v>3</v>
      </c>
    </row>
    <row r="278" spans="1:2" ht="13" hidden="1">
      <c r="A278" s="1">
        <f ca="1">IFERROR(__xludf.DUMMYFUNCTION("""COMPUTED_VALUE"""),4)</f>
        <v>4</v>
      </c>
      <c r="B278" s="1">
        <f ca="1">IFERROR(__xludf.DUMMYFUNCTION("""COMPUTED_VALUE"""),3)</f>
        <v>3</v>
      </c>
    </row>
    <row r="279" spans="1:2" ht="13" hidden="1">
      <c r="A279" s="1">
        <f ca="1">IFERROR(__xludf.DUMMYFUNCTION("""COMPUTED_VALUE"""),2)</f>
        <v>2</v>
      </c>
      <c r="B279" s="1">
        <f ca="1">IFERROR(__xludf.DUMMYFUNCTION("""COMPUTED_VALUE"""),4)</f>
        <v>4</v>
      </c>
    </row>
    <row r="280" spans="1:2" ht="13" hidden="1">
      <c r="A280" s="1">
        <f ca="1">IFERROR(__xludf.DUMMYFUNCTION("""COMPUTED_VALUE"""),2)</f>
        <v>2</v>
      </c>
      <c r="B280" s="1">
        <f ca="1">IFERROR(__xludf.DUMMYFUNCTION("""COMPUTED_VALUE"""),2)</f>
        <v>2</v>
      </c>
    </row>
    <row r="281" spans="1:2" ht="13" hidden="1">
      <c r="A281" s="1">
        <f ca="1">IFERROR(__xludf.DUMMYFUNCTION("""COMPUTED_VALUE"""),2)</f>
        <v>2</v>
      </c>
      <c r="B281" s="1">
        <f ca="1">IFERROR(__xludf.DUMMYFUNCTION("""COMPUTED_VALUE"""),4)</f>
        <v>4</v>
      </c>
    </row>
    <row r="282" spans="1:2" ht="13" hidden="1">
      <c r="A282" s="1">
        <f ca="1">IFERROR(__xludf.DUMMYFUNCTION("""COMPUTED_VALUE"""),4)</f>
        <v>4</v>
      </c>
      <c r="B282" s="1">
        <f ca="1">IFERROR(__xludf.DUMMYFUNCTION("""COMPUTED_VALUE"""),2)</f>
        <v>2</v>
      </c>
    </row>
    <row r="283" spans="1:2" ht="13" hidden="1">
      <c r="A283" s="1">
        <f ca="1">IFERROR(__xludf.DUMMYFUNCTION("""COMPUTED_VALUE"""),3)</f>
        <v>3</v>
      </c>
      <c r="B283" s="1">
        <f ca="1">IFERROR(__xludf.DUMMYFUNCTION("""COMPUTED_VALUE"""),4)</f>
        <v>4</v>
      </c>
    </row>
    <row r="284" spans="1:2" ht="13" hidden="1">
      <c r="A284" s="1">
        <f ca="1">IFERROR(__xludf.DUMMYFUNCTION("""COMPUTED_VALUE"""),3)</f>
        <v>3</v>
      </c>
      <c r="B284" s="1">
        <f ca="1">IFERROR(__xludf.DUMMYFUNCTION("""COMPUTED_VALUE"""),4)</f>
        <v>4</v>
      </c>
    </row>
    <row r="285" spans="1:2" ht="13" hidden="1">
      <c r="A285" s="1">
        <f ca="1">IFERROR(__xludf.DUMMYFUNCTION("""COMPUTED_VALUE"""),2)</f>
        <v>2</v>
      </c>
      <c r="B285" s="1">
        <f ca="1">IFERROR(__xludf.DUMMYFUNCTION("""COMPUTED_VALUE"""),4)</f>
        <v>4</v>
      </c>
    </row>
    <row r="286" spans="1:2" ht="13" hidden="1">
      <c r="A286" s="1">
        <f ca="1">IFERROR(__xludf.DUMMYFUNCTION("""COMPUTED_VALUE"""),2)</f>
        <v>2</v>
      </c>
      <c r="B286" s="1">
        <f ca="1">IFERROR(__xludf.DUMMYFUNCTION("""COMPUTED_VALUE"""),2)</f>
        <v>2</v>
      </c>
    </row>
    <row r="287" spans="1:2" ht="13" hidden="1">
      <c r="A287" s="1">
        <f ca="1">IFERROR(__xludf.DUMMYFUNCTION("""COMPUTED_VALUE"""),4)</f>
        <v>4</v>
      </c>
      <c r="B287" s="1">
        <f ca="1">IFERROR(__xludf.DUMMYFUNCTION("""COMPUTED_VALUE"""),3)</f>
        <v>3</v>
      </c>
    </row>
    <row r="288" spans="1:2" ht="13" hidden="1">
      <c r="A288" s="1">
        <f ca="1">IFERROR(__xludf.DUMMYFUNCTION("""COMPUTED_VALUE"""),2)</f>
        <v>2</v>
      </c>
      <c r="B288" s="1">
        <f ca="1">IFERROR(__xludf.DUMMYFUNCTION("""COMPUTED_VALUE"""),1)</f>
        <v>1</v>
      </c>
    </row>
    <row r="289" spans="1:2" ht="13" hidden="1">
      <c r="A289" s="1">
        <f ca="1">IFERROR(__xludf.DUMMYFUNCTION("""COMPUTED_VALUE"""),3)</f>
        <v>3</v>
      </c>
      <c r="B289" s="1">
        <f ca="1">IFERROR(__xludf.DUMMYFUNCTION("""COMPUTED_VALUE"""),3)</f>
        <v>3</v>
      </c>
    </row>
    <row r="290" spans="1:2" ht="13" hidden="1">
      <c r="A290" s="1">
        <f ca="1">IFERROR(__xludf.DUMMYFUNCTION("""COMPUTED_VALUE"""),1)</f>
        <v>1</v>
      </c>
      <c r="B290" s="1">
        <f ca="1">IFERROR(__xludf.DUMMYFUNCTION("""COMPUTED_VALUE"""),3)</f>
        <v>3</v>
      </c>
    </row>
    <row r="291" spans="1:2" ht="13" hidden="1">
      <c r="A291" s="1">
        <f ca="1">IFERROR(__xludf.DUMMYFUNCTION("""COMPUTED_VALUE"""),4)</f>
        <v>4</v>
      </c>
      <c r="B291" s="1">
        <f ca="1">IFERROR(__xludf.DUMMYFUNCTION("""COMPUTED_VALUE"""),3)</f>
        <v>3</v>
      </c>
    </row>
    <row r="292" spans="1:2" ht="13" hidden="1">
      <c r="A292" s="1">
        <f ca="1">IFERROR(__xludf.DUMMYFUNCTION("""COMPUTED_VALUE"""),4)</f>
        <v>4</v>
      </c>
      <c r="B292" s="1">
        <f ca="1">IFERROR(__xludf.DUMMYFUNCTION("""COMPUTED_VALUE"""),3)</f>
        <v>3</v>
      </c>
    </row>
    <row r="293" spans="1:2" ht="13" hidden="1">
      <c r="A293" s="1">
        <f ca="1">IFERROR(__xludf.DUMMYFUNCTION("""COMPUTED_VALUE"""),3)</f>
        <v>3</v>
      </c>
      <c r="B293" s="1">
        <f ca="1">IFERROR(__xludf.DUMMYFUNCTION("""COMPUTED_VALUE"""),2)</f>
        <v>2</v>
      </c>
    </row>
    <row r="294" spans="1:2" ht="13" hidden="1">
      <c r="A294" s="1">
        <f ca="1">IFERROR(__xludf.DUMMYFUNCTION("""COMPUTED_VALUE"""),1)</f>
        <v>1</v>
      </c>
      <c r="B294" s="1">
        <f ca="1">IFERROR(__xludf.DUMMYFUNCTION("""COMPUTED_VALUE"""),4)</f>
        <v>4</v>
      </c>
    </row>
    <row r="295" spans="1:2" ht="13" hidden="1">
      <c r="A295" s="1">
        <f ca="1">IFERROR(__xludf.DUMMYFUNCTION("""COMPUTED_VALUE"""),1)</f>
        <v>1</v>
      </c>
      <c r="B295" s="1">
        <f ca="1">IFERROR(__xludf.DUMMYFUNCTION("""COMPUTED_VALUE"""),5)</f>
        <v>5</v>
      </c>
    </row>
    <row r="296" spans="1:2" ht="13" hidden="1">
      <c r="A296" s="1">
        <f ca="1">IFERROR(__xludf.DUMMYFUNCTION("""COMPUTED_VALUE"""),1)</f>
        <v>1</v>
      </c>
      <c r="B296" s="1">
        <f ca="1">IFERROR(__xludf.DUMMYFUNCTION("""COMPUTED_VALUE"""),4)</f>
        <v>4</v>
      </c>
    </row>
    <row r="297" spans="1:2" ht="13" hidden="1">
      <c r="A297" s="1">
        <f ca="1">IFERROR(__xludf.DUMMYFUNCTION("""COMPUTED_VALUE"""),3)</f>
        <v>3</v>
      </c>
      <c r="B297" s="1">
        <f ca="1">IFERROR(__xludf.DUMMYFUNCTION("""COMPUTED_VALUE"""),3)</f>
        <v>3</v>
      </c>
    </row>
    <row r="298" spans="1:2" ht="13" hidden="1">
      <c r="A298" s="1">
        <f ca="1">IFERROR(__xludf.DUMMYFUNCTION("""COMPUTED_VALUE"""),2)</f>
        <v>2</v>
      </c>
      <c r="B298" s="1">
        <f ca="1">IFERROR(__xludf.DUMMYFUNCTION("""COMPUTED_VALUE"""),4)</f>
        <v>4</v>
      </c>
    </row>
    <row r="299" spans="1:2" ht="13" hidden="1">
      <c r="A299" s="1">
        <f ca="1">IFERROR(__xludf.DUMMYFUNCTION("""COMPUTED_VALUE"""),4)</f>
        <v>4</v>
      </c>
      <c r="B299" s="1">
        <f ca="1">IFERROR(__xludf.DUMMYFUNCTION("""COMPUTED_VALUE"""),2)</f>
        <v>2</v>
      </c>
    </row>
    <row r="300" spans="1:2" ht="13" hidden="1">
      <c r="A300" s="1">
        <f ca="1">IFERROR(__xludf.DUMMYFUNCTION("""COMPUTED_VALUE"""),3)</f>
        <v>3</v>
      </c>
      <c r="B300" s="1">
        <f ca="1">IFERROR(__xludf.DUMMYFUNCTION("""COMPUTED_VALUE"""),2)</f>
        <v>2</v>
      </c>
    </row>
    <row r="301" spans="1:2" ht="13" hidden="1">
      <c r="A301" s="1">
        <f ca="1">IFERROR(__xludf.DUMMYFUNCTION("""COMPUTED_VALUE"""),4)</f>
        <v>4</v>
      </c>
      <c r="B301" s="1">
        <f ca="1">IFERROR(__xludf.DUMMYFUNCTION("""COMPUTED_VALUE"""),1)</f>
        <v>1</v>
      </c>
    </row>
    <row r="302" spans="1:2" ht="13" hidden="1">
      <c r="A302" s="1">
        <f ca="1">IFERROR(__xludf.DUMMYFUNCTION("""COMPUTED_VALUE"""),1)</f>
        <v>1</v>
      </c>
      <c r="B302" s="1">
        <f ca="1">IFERROR(__xludf.DUMMYFUNCTION("""COMPUTED_VALUE"""),2)</f>
        <v>2</v>
      </c>
    </row>
    <row r="303" spans="1:2" ht="13" hidden="1">
      <c r="A303" s="1">
        <f ca="1">IFERROR(__xludf.DUMMYFUNCTION("""COMPUTED_VALUE"""),4)</f>
        <v>4</v>
      </c>
      <c r="B303" s="1">
        <f ca="1">IFERROR(__xludf.DUMMYFUNCTION("""COMPUTED_VALUE"""),1)</f>
        <v>1</v>
      </c>
    </row>
    <row r="304" spans="1:2" ht="13" hidden="1">
      <c r="A304" s="1">
        <f ca="1">IFERROR(__xludf.DUMMYFUNCTION("""COMPUTED_VALUE"""),4)</f>
        <v>4</v>
      </c>
      <c r="B304" s="1">
        <f ca="1">IFERROR(__xludf.DUMMYFUNCTION("""COMPUTED_VALUE"""),4)</f>
        <v>4</v>
      </c>
    </row>
    <row r="305" spans="1:2" ht="13" hidden="1">
      <c r="A305" s="1">
        <f ca="1">IFERROR(__xludf.DUMMYFUNCTION("""COMPUTED_VALUE"""),2)</f>
        <v>2</v>
      </c>
      <c r="B305" s="1">
        <f ca="1">IFERROR(__xludf.DUMMYFUNCTION("""COMPUTED_VALUE"""),4)</f>
        <v>4</v>
      </c>
    </row>
    <row r="306" spans="1:2" ht="13" hidden="1">
      <c r="A306" s="1">
        <f ca="1">IFERROR(__xludf.DUMMYFUNCTION("""COMPUTED_VALUE"""),4)</f>
        <v>4</v>
      </c>
      <c r="B306" s="1">
        <f ca="1">IFERROR(__xludf.DUMMYFUNCTION("""COMPUTED_VALUE"""),2)</f>
        <v>2</v>
      </c>
    </row>
    <row r="307" spans="1:2" ht="13" hidden="1">
      <c r="A307" s="1" t="str">
        <f ca="1">IFERROR(__xludf.DUMMYFUNCTION("""COMPUTED_VALUE"""),"")</f>
        <v/>
      </c>
      <c r="B307" s="1">
        <f ca="1">IFERROR(__xludf.DUMMYFUNCTION("""COMPUTED_VALUE"""),4)</f>
        <v>4</v>
      </c>
    </row>
    <row r="308" spans="1:2" ht="13" hidden="1">
      <c r="A308" s="1" t="str">
        <f ca="1">IFERROR(__xludf.DUMMYFUNCTION("""COMPUTED_VALUE"""),"")</f>
        <v/>
      </c>
      <c r="B308" s="1">
        <f ca="1">IFERROR(__xludf.DUMMYFUNCTION("""COMPUTED_VALUE"""),3)</f>
        <v>3</v>
      </c>
    </row>
    <row r="309" spans="1:2" ht="13" hidden="1">
      <c r="A309" s="1">
        <f ca="1">IFERROR(__xludf.DUMMYFUNCTION("""COMPUTED_VALUE"""),1)</f>
        <v>1</v>
      </c>
      <c r="B309" s="1">
        <f ca="1">IFERROR(__xludf.DUMMYFUNCTION("""COMPUTED_VALUE"""),3)</f>
        <v>3</v>
      </c>
    </row>
    <row r="310" spans="1:2" ht="13" hidden="1">
      <c r="A310" s="1">
        <f ca="1">IFERROR(__xludf.DUMMYFUNCTION("""COMPUTED_VALUE"""),4)</f>
        <v>4</v>
      </c>
      <c r="B310" s="1">
        <f ca="1">IFERROR(__xludf.DUMMYFUNCTION("""COMPUTED_VALUE"""),5)</f>
        <v>5</v>
      </c>
    </row>
    <row r="311" spans="1:2" ht="13" hidden="1">
      <c r="A311" s="1">
        <f ca="1">IFERROR(__xludf.DUMMYFUNCTION("""COMPUTED_VALUE"""),4)</f>
        <v>4</v>
      </c>
      <c r="B311" s="1">
        <f ca="1">IFERROR(__xludf.DUMMYFUNCTION("""COMPUTED_VALUE"""),2)</f>
        <v>2</v>
      </c>
    </row>
    <row r="312" spans="1:2" ht="13" hidden="1">
      <c r="A312" s="1">
        <f ca="1">IFERROR(__xludf.DUMMYFUNCTION("""COMPUTED_VALUE"""),3)</f>
        <v>3</v>
      </c>
      <c r="B312" s="1">
        <f ca="1">IFERROR(__xludf.DUMMYFUNCTION("""COMPUTED_VALUE"""),1)</f>
        <v>1</v>
      </c>
    </row>
    <row r="313" spans="1:2" ht="13" hidden="1">
      <c r="A313" s="1" t="str">
        <f ca="1">IFERROR(__xludf.DUMMYFUNCTION("""COMPUTED_VALUE"""),"")</f>
        <v/>
      </c>
      <c r="B313" s="1">
        <f ca="1">IFERROR(__xludf.DUMMYFUNCTION("""COMPUTED_VALUE"""),4)</f>
        <v>4</v>
      </c>
    </row>
    <row r="314" spans="1:2" ht="13" hidden="1">
      <c r="A314" s="1">
        <f ca="1">IFERROR(__xludf.DUMMYFUNCTION("""COMPUTED_VALUE"""),2)</f>
        <v>2</v>
      </c>
      <c r="B314" s="1">
        <f ca="1">IFERROR(__xludf.DUMMYFUNCTION("""COMPUTED_VALUE"""),4)</f>
        <v>4</v>
      </c>
    </row>
    <row r="315" spans="1:2" ht="13" hidden="1">
      <c r="A315" s="1">
        <f ca="1">IFERROR(__xludf.DUMMYFUNCTION("""COMPUTED_VALUE"""),2)</f>
        <v>2</v>
      </c>
      <c r="B315" s="1">
        <f ca="1">IFERROR(__xludf.DUMMYFUNCTION("""COMPUTED_VALUE"""),4)</f>
        <v>4</v>
      </c>
    </row>
    <row r="316" spans="1:2" ht="13" hidden="1">
      <c r="A316" s="1">
        <f ca="1">IFERROR(__xludf.DUMMYFUNCTION("""COMPUTED_VALUE"""),3)</f>
        <v>3</v>
      </c>
      <c r="B316" s="1">
        <f ca="1">IFERROR(__xludf.DUMMYFUNCTION("""COMPUTED_VALUE"""),3)</f>
        <v>3</v>
      </c>
    </row>
    <row r="317" spans="1:2" ht="13" hidden="1">
      <c r="A317" s="1">
        <f ca="1">IFERROR(__xludf.DUMMYFUNCTION("""COMPUTED_VALUE"""),4)</f>
        <v>4</v>
      </c>
      <c r="B317" s="1">
        <f ca="1">IFERROR(__xludf.DUMMYFUNCTION("""COMPUTED_VALUE"""),1)</f>
        <v>1</v>
      </c>
    </row>
    <row r="318" spans="1:2" ht="13" hidden="1">
      <c r="A318" s="1">
        <f ca="1">IFERROR(__xludf.DUMMYFUNCTION("""COMPUTED_VALUE"""),2)</f>
        <v>2</v>
      </c>
      <c r="B318" s="1">
        <f ca="1">IFERROR(__xludf.DUMMYFUNCTION("""COMPUTED_VALUE"""),3)</f>
        <v>3</v>
      </c>
    </row>
    <row r="319" spans="1:2" ht="13" hidden="1">
      <c r="A319" s="1">
        <f ca="1">IFERROR(__xludf.DUMMYFUNCTION("""COMPUTED_VALUE"""),3)</f>
        <v>3</v>
      </c>
      <c r="B319" s="1">
        <f ca="1">IFERROR(__xludf.DUMMYFUNCTION("""COMPUTED_VALUE"""),4)</f>
        <v>4</v>
      </c>
    </row>
    <row r="320" spans="1:2" ht="13" hidden="1">
      <c r="A320" s="1">
        <f ca="1">IFERROR(__xludf.DUMMYFUNCTION("""COMPUTED_VALUE"""),3)</f>
        <v>3</v>
      </c>
      <c r="B320" s="1">
        <f ca="1">IFERROR(__xludf.DUMMYFUNCTION("""COMPUTED_VALUE"""),3)</f>
        <v>3</v>
      </c>
    </row>
    <row r="321" spans="1:11" ht="13" hidden="1">
      <c r="A321" s="1">
        <f ca="1">IFERROR(__xludf.DUMMYFUNCTION("""COMPUTED_VALUE"""),1)</f>
        <v>1</v>
      </c>
      <c r="B321" s="1">
        <f ca="1">IFERROR(__xludf.DUMMYFUNCTION("""COMPUTED_VALUE"""),2)</f>
        <v>2</v>
      </c>
    </row>
    <row r="322" spans="1:11" ht="13" hidden="1">
      <c r="A322" s="1">
        <f ca="1">IFERROR(__xludf.DUMMYFUNCTION("""COMPUTED_VALUE"""),2)</f>
        <v>2</v>
      </c>
      <c r="B322" s="1">
        <f ca="1">IFERROR(__xludf.DUMMYFUNCTION("""COMPUTED_VALUE"""),5)</f>
        <v>5</v>
      </c>
    </row>
    <row r="323" spans="1:11" ht="13" hidden="1">
      <c r="A323" s="1" t="str">
        <f ca="1">IFERROR(__xludf.DUMMYFUNCTION("""COMPUTED_VALUE"""),"")</f>
        <v/>
      </c>
      <c r="B323" s="1">
        <f ca="1">IFERROR(__xludf.DUMMYFUNCTION("""COMPUTED_VALUE"""),4)</f>
        <v>4</v>
      </c>
    </row>
    <row r="324" spans="1:11" ht="13" hidden="1">
      <c r="A324" s="1">
        <f ca="1">IFERROR(__xludf.DUMMYFUNCTION("""COMPUTED_VALUE"""),2)</f>
        <v>2</v>
      </c>
      <c r="B324" s="1">
        <f ca="1">IFERROR(__xludf.DUMMYFUNCTION("""COMPUTED_VALUE"""),5)</f>
        <v>5</v>
      </c>
    </row>
    <row r="325" spans="1:11" ht="13" hidden="1">
      <c r="A325" s="1" t="str">
        <f ca="1">IFERROR(__xludf.DUMMYFUNCTION("""COMPUTED_VALUE"""),"")</f>
        <v/>
      </c>
      <c r="B325" s="1">
        <f ca="1">IFERROR(__xludf.DUMMYFUNCTION("""COMPUTED_VALUE"""),4)</f>
        <v>4</v>
      </c>
    </row>
    <row r="326" spans="1:11" ht="13" hidden="1">
      <c r="A326" s="1">
        <f ca="1">IFERROR(__xludf.DUMMYFUNCTION("""COMPUTED_VALUE"""),1)</f>
        <v>1</v>
      </c>
      <c r="B326" s="1">
        <f ca="1">IFERROR(__xludf.DUMMYFUNCTION("""COMPUTED_VALUE"""),3)</f>
        <v>3</v>
      </c>
    </row>
    <row r="327" spans="1:11" ht="13">
      <c r="A327" s="1">
        <f ca="1">IFERROR(__xludf.DUMMYFUNCTION("""COMPUTED_VALUE"""),4)</f>
        <v>4</v>
      </c>
      <c r="B327" s="1">
        <f ca="1">IFERROR(__xludf.DUMMYFUNCTION("""COMPUTED_VALUE"""),4)</f>
        <v>4</v>
      </c>
    </row>
    <row r="328" spans="1:11" ht="13">
      <c r="A328" s="1">
        <f t="shared" ref="A328:B328" ca="1" si="0">COUNT(A4:A327)</f>
        <v>300</v>
      </c>
      <c r="B328" s="1">
        <f t="shared" ca="1" si="0"/>
        <v>323</v>
      </c>
    </row>
    <row r="330" spans="1:11" ht="13">
      <c r="A330" s="14"/>
      <c r="B330" s="15" t="s">
        <v>57</v>
      </c>
      <c r="C330" s="15" t="s">
        <v>136</v>
      </c>
      <c r="D330" s="15" t="s">
        <v>59</v>
      </c>
      <c r="E330" s="15" t="s">
        <v>243</v>
      </c>
      <c r="J330" s="14"/>
      <c r="K330" s="14"/>
    </row>
    <row r="331" spans="1:11" ht="15">
      <c r="A331" s="7" t="s">
        <v>245</v>
      </c>
      <c r="B331" s="10">
        <f ca="1">COUNTIFS(A4:A327,"1",B4:B327,"1")</f>
        <v>4</v>
      </c>
      <c r="C331" s="10">
        <f ca="1">COUNTIFS(A4:A327,"2",B4:B327,"1")</f>
        <v>8</v>
      </c>
      <c r="D331" s="10">
        <f ca="1">COUNTIFS(A4:A327,"3",B4:B327,"1")</f>
        <v>11</v>
      </c>
      <c r="E331" s="10">
        <f ca="1">COUNTIFS(A4:A327,"4",B4:B327,"1")</f>
        <v>14</v>
      </c>
      <c r="F331" s="1">
        <f t="shared" ref="F331:F335" ca="1" si="1">SUM(B331:E331)</f>
        <v>37</v>
      </c>
      <c r="K331" s="10"/>
    </row>
    <row r="332" spans="1:11" ht="15">
      <c r="A332" s="7" t="s">
        <v>247</v>
      </c>
      <c r="B332" s="10">
        <f ca="1">COUNTIFS(A4:A327,"1",B4:B327,"2")</f>
        <v>7</v>
      </c>
      <c r="C332" s="10">
        <f ca="1">COUNTIFS(A4:A327,"2",B4:B327,"2")</f>
        <v>15</v>
      </c>
      <c r="D332" s="10">
        <f ca="1">COUNTIFS(A4:A327,"3",B4:B327,"2")</f>
        <v>14</v>
      </c>
      <c r="E332" s="10">
        <f ca="1">COUNTIFS(A4:A327,"4",B4:B327,"2")</f>
        <v>15</v>
      </c>
      <c r="F332" s="1">
        <f t="shared" ca="1" si="1"/>
        <v>51</v>
      </c>
      <c r="K332" s="10"/>
    </row>
    <row r="333" spans="1:11" ht="15">
      <c r="A333" s="7" t="s">
        <v>248</v>
      </c>
      <c r="B333" s="10">
        <f ca="1">COUNTIFS(A4:A327,"1",B4:B327,"3")</f>
        <v>18</v>
      </c>
      <c r="C333" s="10">
        <f ca="1">COUNTIFS(A4:A327,"2",B4:B327,"3")</f>
        <v>26</v>
      </c>
      <c r="D333" s="10">
        <f ca="1">COUNTIFS(A4:A327,"3",B4:B327,"3")</f>
        <v>18</v>
      </c>
      <c r="E333" s="10">
        <f ca="1">COUNTIFS(A4:A327,"4",B4:B327,"3")</f>
        <v>26</v>
      </c>
      <c r="F333" s="1">
        <f t="shared" ca="1" si="1"/>
        <v>88</v>
      </c>
      <c r="K333" s="10"/>
    </row>
    <row r="334" spans="1:11" ht="15">
      <c r="A334" s="7" t="s">
        <v>249</v>
      </c>
      <c r="B334" s="10">
        <f ca="1">COUNTIFS(A4:A327,"1",B4:B327,"4")</f>
        <v>18</v>
      </c>
      <c r="C334" s="10">
        <f ca="1">COUNTIFS(A4:A327,"2",B4:B327,"4")</f>
        <v>32</v>
      </c>
      <c r="D334" s="10">
        <f ca="1">COUNTIFS(A4:A327,"3",B4:B327,"4")</f>
        <v>21</v>
      </c>
      <c r="E334" s="10">
        <f ca="1">COUNTIFS(A4:A327,"4",B4:B327,"4")</f>
        <v>18</v>
      </c>
      <c r="F334" s="1">
        <f t="shared" ca="1" si="1"/>
        <v>89</v>
      </c>
      <c r="K334" s="10"/>
    </row>
    <row r="335" spans="1:11" ht="15">
      <c r="A335" s="7" t="s">
        <v>250</v>
      </c>
      <c r="B335" s="10">
        <f ca="1">COUNTIFS(A4:A327,"1",B4:B327,"5")</f>
        <v>9</v>
      </c>
      <c r="C335" s="10">
        <f ca="1">COUNTIFS(A4:A327,"2",B4:B327,"5")</f>
        <v>13</v>
      </c>
      <c r="D335" s="10">
        <f ca="1">COUNTIFS(A4:A327,"3",B4:B327,"5")</f>
        <v>10</v>
      </c>
      <c r="E335" s="10">
        <f ca="1">COUNTIFS(A4:A327,"4",B4:B327,"5")</f>
        <v>2</v>
      </c>
      <c r="F335" s="1">
        <f t="shared" ca="1" si="1"/>
        <v>34</v>
      </c>
      <c r="K335" s="10"/>
    </row>
    <row r="336" spans="1:11" ht="13">
      <c r="F336" s="1">
        <f ca="1">SUM(F331:F335)</f>
        <v>299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FF00"/>
    <outlinePr summaryBelow="0" summaryRight="0"/>
  </sheetPr>
  <dimension ref="A1:K336"/>
  <sheetViews>
    <sheetView workbookViewId="0"/>
  </sheetViews>
  <sheetFormatPr baseColWidth="10" defaultColWidth="14.5" defaultRowHeight="15.75" customHeight="1"/>
  <sheetData>
    <row r="1" spans="1:2" ht="14">
      <c r="A1" s="9" t="s">
        <v>344</v>
      </c>
    </row>
    <row r="2" spans="1:2" ht="15">
      <c r="A2" s="10"/>
    </row>
    <row r="3" spans="1:2" ht="13">
      <c r="A3" s="7" t="s">
        <v>197</v>
      </c>
    </row>
    <row r="4" spans="1:2" ht="15">
      <c r="A4" s="10">
        <f ca="1">IFERROR(__xludf.DUMMYFUNCTION("query('Converted Data'!BG4:BG327,""select*"")"),3)</f>
        <v>3</v>
      </c>
      <c r="B4" s="10">
        <f ca="1">IFERROR(__xludf.DUMMYFUNCTION("query('Converted Data'!BV4:BV327,""select*"")"),3)</f>
        <v>3</v>
      </c>
    </row>
    <row r="5" spans="1:2" ht="13">
      <c r="A5" s="1">
        <f ca="1">IFERROR(__xludf.DUMMYFUNCTION("""COMPUTED_VALUE"""),1)</f>
        <v>1</v>
      </c>
      <c r="B5" s="1">
        <f ca="1">IFERROR(__xludf.DUMMYFUNCTION("""COMPUTED_VALUE"""),1)</f>
        <v>1</v>
      </c>
    </row>
    <row r="6" spans="1:2" ht="13">
      <c r="A6" s="1" t="str">
        <f ca="1">IFERROR(__xludf.DUMMYFUNCTION("""COMPUTED_VALUE"""),"")</f>
        <v/>
      </c>
      <c r="B6" s="1">
        <f ca="1">IFERROR(__xludf.DUMMYFUNCTION("""COMPUTED_VALUE"""),1)</f>
        <v>1</v>
      </c>
    </row>
    <row r="7" spans="1:2" ht="13">
      <c r="A7" s="1">
        <f ca="1">IFERROR(__xludf.DUMMYFUNCTION("""COMPUTED_VALUE"""),3)</f>
        <v>3</v>
      </c>
      <c r="B7" s="1">
        <f ca="1">IFERROR(__xludf.DUMMYFUNCTION("""COMPUTED_VALUE"""),3)</f>
        <v>3</v>
      </c>
    </row>
    <row r="8" spans="1:2" ht="13">
      <c r="A8" s="1">
        <f ca="1">IFERROR(__xludf.DUMMYFUNCTION("""COMPUTED_VALUE"""),2)</f>
        <v>2</v>
      </c>
      <c r="B8" s="1">
        <f ca="1">IFERROR(__xludf.DUMMYFUNCTION("""COMPUTED_VALUE"""),1)</f>
        <v>1</v>
      </c>
    </row>
    <row r="9" spans="1:2" ht="13">
      <c r="A9" s="1">
        <f ca="1">IFERROR(__xludf.DUMMYFUNCTION("""COMPUTED_VALUE"""),3)</f>
        <v>3</v>
      </c>
      <c r="B9" s="1">
        <f ca="1">IFERROR(__xludf.DUMMYFUNCTION("""COMPUTED_VALUE"""),3)</f>
        <v>3</v>
      </c>
    </row>
    <row r="10" spans="1:2" ht="13" hidden="1">
      <c r="A10" s="1" t="str">
        <f ca="1">IFERROR(__xludf.DUMMYFUNCTION("""COMPUTED_VALUE"""),"")</f>
        <v/>
      </c>
      <c r="B10" s="1">
        <f ca="1">IFERROR(__xludf.DUMMYFUNCTION("""COMPUTED_VALUE"""),4)</f>
        <v>4</v>
      </c>
    </row>
    <row r="11" spans="1:2" ht="13" hidden="1">
      <c r="A11" s="1">
        <f ca="1">IFERROR(__xludf.DUMMYFUNCTION("""COMPUTED_VALUE"""),4)</f>
        <v>4</v>
      </c>
      <c r="B11" s="1">
        <f ca="1">IFERROR(__xludf.DUMMYFUNCTION("""COMPUTED_VALUE"""),2)</f>
        <v>2</v>
      </c>
    </row>
    <row r="12" spans="1:2" ht="13" hidden="1">
      <c r="A12" s="1">
        <f ca="1">IFERROR(__xludf.DUMMYFUNCTION("""COMPUTED_VALUE"""),4)</f>
        <v>4</v>
      </c>
      <c r="B12" s="1">
        <f ca="1">IFERROR(__xludf.DUMMYFUNCTION("""COMPUTED_VALUE"""),1)</f>
        <v>1</v>
      </c>
    </row>
    <row r="13" spans="1:2" ht="13" hidden="1">
      <c r="A13" s="1">
        <f ca="1">IFERROR(__xludf.DUMMYFUNCTION("""COMPUTED_VALUE"""),2)</f>
        <v>2</v>
      </c>
      <c r="B13" s="1">
        <f ca="1">IFERROR(__xludf.DUMMYFUNCTION("""COMPUTED_VALUE"""),2)</f>
        <v>2</v>
      </c>
    </row>
    <row r="14" spans="1:2" ht="13" hidden="1">
      <c r="A14" s="1" t="str">
        <f ca="1">IFERROR(__xludf.DUMMYFUNCTION("""COMPUTED_VALUE"""),"")</f>
        <v/>
      </c>
      <c r="B14" s="1">
        <f ca="1">IFERROR(__xludf.DUMMYFUNCTION("""COMPUTED_VALUE"""),4)</f>
        <v>4</v>
      </c>
    </row>
    <row r="15" spans="1:2" ht="13" hidden="1">
      <c r="A15" s="1">
        <f ca="1">IFERROR(__xludf.DUMMYFUNCTION("""COMPUTED_VALUE"""),2)</f>
        <v>2</v>
      </c>
      <c r="B15" s="1">
        <f ca="1">IFERROR(__xludf.DUMMYFUNCTION("""COMPUTED_VALUE"""),4)</f>
        <v>4</v>
      </c>
    </row>
    <row r="16" spans="1:2" ht="13" hidden="1">
      <c r="A16" s="1">
        <f ca="1">IFERROR(__xludf.DUMMYFUNCTION("""COMPUTED_VALUE"""),3)</f>
        <v>3</v>
      </c>
      <c r="B16" s="1">
        <f ca="1">IFERROR(__xludf.DUMMYFUNCTION("""COMPUTED_VALUE"""),4)</f>
        <v>4</v>
      </c>
    </row>
    <row r="17" spans="1:2" ht="13" hidden="1">
      <c r="A17" s="1">
        <f ca="1">IFERROR(__xludf.DUMMYFUNCTION("""COMPUTED_VALUE"""),3)</f>
        <v>3</v>
      </c>
      <c r="B17" s="1">
        <f ca="1">IFERROR(__xludf.DUMMYFUNCTION("""COMPUTED_VALUE"""),3)</f>
        <v>3</v>
      </c>
    </row>
    <row r="18" spans="1:2" ht="13" hidden="1">
      <c r="A18" s="1">
        <f ca="1">IFERROR(__xludf.DUMMYFUNCTION("""COMPUTED_VALUE"""),2)</f>
        <v>2</v>
      </c>
      <c r="B18" s="1">
        <f ca="1">IFERROR(__xludf.DUMMYFUNCTION("""COMPUTED_VALUE"""),1)</f>
        <v>1</v>
      </c>
    </row>
    <row r="19" spans="1:2" ht="13" hidden="1">
      <c r="A19" s="1">
        <f ca="1">IFERROR(__xludf.DUMMYFUNCTION("""COMPUTED_VALUE"""),2)</f>
        <v>2</v>
      </c>
      <c r="B19" s="1">
        <f ca="1">IFERROR(__xludf.DUMMYFUNCTION("""COMPUTED_VALUE"""),4)</f>
        <v>4</v>
      </c>
    </row>
    <row r="20" spans="1:2" ht="13" hidden="1">
      <c r="A20" s="1">
        <f ca="1">IFERROR(__xludf.DUMMYFUNCTION("""COMPUTED_VALUE"""),4)</f>
        <v>4</v>
      </c>
      <c r="B20" s="1">
        <f ca="1">IFERROR(__xludf.DUMMYFUNCTION("""COMPUTED_VALUE"""),2)</f>
        <v>2</v>
      </c>
    </row>
    <row r="21" spans="1:2" ht="13" hidden="1">
      <c r="A21" s="1">
        <f ca="1">IFERROR(__xludf.DUMMYFUNCTION("""COMPUTED_VALUE"""),2)</f>
        <v>2</v>
      </c>
      <c r="B21" s="1">
        <f ca="1">IFERROR(__xludf.DUMMYFUNCTION("""COMPUTED_VALUE"""),1)</f>
        <v>1</v>
      </c>
    </row>
    <row r="22" spans="1:2" ht="13" hidden="1">
      <c r="A22" s="1">
        <f ca="1">IFERROR(__xludf.DUMMYFUNCTION("""COMPUTED_VALUE"""),1)</f>
        <v>1</v>
      </c>
      <c r="B22" s="1">
        <f ca="1">IFERROR(__xludf.DUMMYFUNCTION("""COMPUTED_VALUE"""),2)</f>
        <v>2</v>
      </c>
    </row>
    <row r="23" spans="1:2" ht="13" hidden="1">
      <c r="A23" s="1">
        <f ca="1">IFERROR(__xludf.DUMMYFUNCTION("""COMPUTED_VALUE"""),2)</f>
        <v>2</v>
      </c>
      <c r="B23" s="1">
        <f ca="1">IFERROR(__xludf.DUMMYFUNCTION("""COMPUTED_VALUE"""),3)</f>
        <v>3</v>
      </c>
    </row>
    <row r="24" spans="1:2" ht="13" hidden="1">
      <c r="A24" s="1" t="str">
        <f ca="1">IFERROR(__xludf.DUMMYFUNCTION("""COMPUTED_VALUE"""),"")</f>
        <v/>
      </c>
      <c r="B24" s="1">
        <f ca="1">IFERROR(__xludf.DUMMYFUNCTION("""COMPUTED_VALUE"""),3)</f>
        <v>3</v>
      </c>
    </row>
    <row r="25" spans="1:2" ht="13" hidden="1">
      <c r="A25" s="1">
        <f ca="1">IFERROR(__xludf.DUMMYFUNCTION("""COMPUTED_VALUE"""),2)</f>
        <v>2</v>
      </c>
      <c r="B25" s="1">
        <f ca="1">IFERROR(__xludf.DUMMYFUNCTION("""COMPUTED_VALUE"""),3)</f>
        <v>3</v>
      </c>
    </row>
    <row r="26" spans="1:2" ht="13" hidden="1">
      <c r="A26" s="1">
        <f ca="1">IFERROR(__xludf.DUMMYFUNCTION("""COMPUTED_VALUE"""),1)</f>
        <v>1</v>
      </c>
      <c r="B26" s="1">
        <f ca="1">IFERROR(__xludf.DUMMYFUNCTION("""COMPUTED_VALUE"""),1)</f>
        <v>1</v>
      </c>
    </row>
    <row r="27" spans="1:2" ht="13" hidden="1">
      <c r="A27" s="1" t="str">
        <f ca="1">IFERROR(__xludf.DUMMYFUNCTION("""COMPUTED_VALUE"""),"")</f>
        <v/>
      </c>
      <c r="B27" s="1">
        <f ca="1">IFERROR(__xludf.DUMMYFUNCTION("""COMPUTED_VALUE"""),1)</f>
        <v>1</v>
      </c>
    </row>
    <row r="28" spans="1:2" ht="13" hidden="1">
      <c r="A28" s="1">
        <f ca="1">IFERROR(__xludf.DUMMYFUNCTION("""COMPUTED_VALUE"""),1)</f>
        <v>1</v>
      </c>
      <c r="B28" s="1">
        <f ca="1">IFERROR(__xludf.DUMMYFUNCTION("""COMPUTED_VALUE"""),5)</f>
        <v>5</v>
      </c>
    </row>
    <row r="29" spans="1:2" ht="13" hidden="1">
      <c r="A29" s="1">
        <f ca="1">IFERROR(__xludf.DUMMYFUNCTION("""COMPUTED_VALUE"""),3)</f>
        <v>3</v>
      </c>
      <c r="B29" s="1">
        <f ca="1">IFERROR(__xludf.DUMMYFUNCTION("""COMPUTED_VALUE"""),3)</f>
        <v>3</v>
      </c>
    </row>
    <row r="30" spans="1:2" ht="13" hidden="1">
      <c r="A30" s="1">
        <f ca="1">IFERROR(__xludf.DUMMYFUNCTION("""COMPUTED_VALUE"""),3)</f>
        <v>3</v>
      </c>
      <c r="B30" s="1">
        <f ca="1">IFERROR(__xludf.DUMMYFUNCTION("""COMPUTED_VALUE"""),1)</f>
        <v>1</v>
      </c>
    </row>
    <row r="31" spans="1:2" ht="13" hidden="1">
      <c r="A31" s="1">
        <f ca="1">IFERROR(__xludf.DUMMYFUNCTION("""COMPUTED_VALUE"""),1)</f>
        <v>1</v>
      </c>
      <c r="B31" s="1">
        <f ca="1">IFERROR(__xludf.DUMMYFUNCTION("""COMPUTED_VALUE"""),4)</f>
        <v>4</v>
      </c>
    </row>
    <row r="32" spans="1:2" ht="13" hidden="1">
      <c r="A32" s="1">
        <f ca="1">IFERROR(__xludf.DUMMYFUNCTION("""COMPUTED_VALUE"""),2)</f>
        <v>2</v>
      </c>
      <c r="B32" s="1">
        <f ca="1">IFERROR(__xludf.DUMMYFUNCTION("""COMPUTED_VALUE"""),3)</f>
        <v>3</v>
      </c>
    </row>
    <row r="33" spans="1:2" ht="13" hidden="1">
      <c r="A33" s="1">
        <f ca="1">IFERROR(__xludf.DUMMYFUNCTION("""COMPUTED_VALUE"""),1)</f>
        <v>1</v>
      </c>
      <c r="B33" s="1">
        <f ca="1">IFERROR(__xludf.DUMMYFUNCTION("""COMPUTED_VALUE"""),2)</f>
        <v>2</v>
      </c>
    </row>
    <row r="34" spans="1:2" ht="13" hidden="1">
      <c r="A34" s="1">
        <f ca="1">IFERROR(__xludf.DUMMYFUNCTION("""COMPUTED_VALUE"""),3)</f>
        <v>3</v>
      </c>
      <c r="B34" s="1">
        <f ca="1">IFERROR(__xludf.DUMMYFUNCTION("""COMPUTED_VALUE"""),4)</f>
        <v>4</v>
      </c>
    </row>
    <row r="35" spans="1:2" ht="13" hidden="1">
      <c r="A35" s="1">
        <f ca="1">IFERROR(__xludf.DUMMYFUNCTION("""COMPUTED_VALUE"""),4)</f>
        <v>4</v>
      </c>
      <c r="B35" s="1">
        <f ca="1">IFERROR(__xludf.DUMMYFUNCTION("""COMPUTED_VALUE"""),1)</f>
        <v>1</v>
      </c>
    </row>
    <row r="36" spans="1:2" ht="13" hidden="1">
      <c r="A36" s="1">
        <f ca="1">IFERROR(__xludf.DUMMYFUNCTION("""COMPUTED_VALUE"""),1)</f>
        <v>1</v>
      </c>
      <c r="B36" s="1">
        <f ca="1">IFERROR(__xludf.DUMMYFUNCTION("""COMPUTED_VALUE"""),3)</f>
        <v>3</v>
      </c>
    </row>
    <row r="37" spans="1:2" ht="13" hidden="1">
      <c r="A37" s="1">
        <f ca="1">IFERROR(__xludf.DUMMYFUNCTION("""COMPUTED_VALUE"""),2)</f>
        <v>2</v>
      </c>
      <c r="B37" s="1">
        <f ca="1">IFERROR(__xludf.DUMMYFUNCTION("""COMPUTED_VALUE"""),3)</f>
        <v>3</v>
      </c>
    </row>
    <row r="38" spans="1:2" ht="13" hidden="1">
      <c r="A38" s="1">
        <f ca="1">IFERROR(__xludf.DUMMYFUNCTION("""COMPUTED_VALUE"""),4)</f>
        <v>4</v>
      </c>
      <c r="B38" s="1">
        <f ca="1">IFERROR(__xludf.DUMMYFUNCTION("""COMPUTED_VALUE"""),2)</f>
        <v>2</v>
      </c>
    </row>
    <row r="39" spans="1:2" ht="13" hidden="1">
      <c r="A39" s="1">
        <f ca="1">IFERROR(__xludf.DUMMYFUNCTION("""COMPUTED_VALUE"""),3)</f>
        <v>3</v>
      </c>
      <c r="B39" s="1">
        <f ca="1">IFERROR(__xludf.DUMMYFUNCTION("""COMPUTED_VALUE"""),1)</f>
        <v>1</v>
      </c>
    </row>
    <row r="40" spans="1:2" ht="13" hidden="1">
      <c r="A40" s="1" t="str">
        <f ca="1">IFERROR(__xludf.DUMMYFUNCTION("""COMPUTED_VALUE"""),"")</f>
        <v/>
      </c>
      <c r="B40" s="1">
        <f ca="1">IFERROR(__xludf.DUMMYFUNCTION("""COMPUTED_VALUE"""),1)</f>
        <v>1</v>
      </c>
    </row>
    <row r="41" spans="1:2" ht="13" hidden="1">
      <c r="A41" s="1">
        <f ca="1">IFERROR(__xludf.DUMMYFUNCTION("""COMPUTED_VALUE"""),1)</f>
        <v>1</v>
      </c>
      <c r="B41" s="1">
        <f ca="1">IFERROR(__xludf.DUMMYFUNCTION("""COMPUTED_VALUE"""),3)</f>
        <v>3</v>
      </c>
    </row>
    <row r="42" spans="1:2" ht="13" hidden="1">
      <c r="A42" s="1">
        <f ca="1">IFERROR(__xludf.DUMMYFUNCTION("""COMPUTED_VALUE"""),2)</f>
        <v>2</v>
      </c>
      <c r="B42" s="1">
        <f ca="1">IFERROR(__xludf.DUMMYFUNCTION("""COMPUTED_VALUE"""),4)</f>
        <v>4</v>
      </c>
    </row>
    <row r="43" spans="1:2" ht="13" hidden="1">
      <c r="A43" s="1">
        <f ca="1">IFERROR(__xludf.DUMMYFUNCTION("""COMPUTED_VALUE"""),1)</f>
        <v>1</v>
      </c>
      <c r="B43" s="1">
        <f ca="1">IFERROR(__xludf.DUMMYFUNCTION("""COMPUTED_VALUE"""),1)</f>
        <v>1</v>
      </c>
    </row>
    <row r="44" spans="1:2" ht="13" hidden="1">
      <c r="A44" s="1">
        <f ca="1">IFERROR(__xludf.DUMMYFUNCTION("""COMPUTED_VALUE"""),4)</f>
        <v>4</v>
      </c>
      <c r="B44" s="1">
        <f ca="1">IFERROR(__xludf.DUMMYFUNCTION("""COMPUTED_VALUE"""),4)</f>
        <v>4</v>
      </c>
    </row>
    <row r="45" spans="1:2" ht="13" hidden="1">
      <c r="A45" s="1">
        <f ca="1">IFERROR(__xludf.DUMMYFUNCTION("""COMPUTED_VALUE"""),4)</f>
        <v>4</v>
      </c>
      <c r="B45" s="1">
        <f ca="1">IFERROR(__xludf.DUMMYFUNCTION("""COMPUTED_VALUE"""),1)</f>
        <v>1</v>
      </c>
    </row>
    <row r="46" spans="1:2" ht="13" hidden="1">
      <c r="A46" s="1">
        <f ca="1">IFERROR(__xludf.DUMMYFUNCTION("""COMPUTED_VALUE"""),2)</f>
        <v>2</v>
      </c>
      <c r="B46" s="1">
        <f ca="1">IFERROR(__xludf.DUMMYFUNCTION("""COMPUTED_VALUE"""),4)</f>
        <v>4</v>
      </c>
    </row>
    <row r="47" spans="1:2" ht="13" hidden="1">
      <c r="A47" s="1">
        <f ca="1">IFERROR(__xludf.DUMMYFUNCTION("""COMPUTED_VALUE"""),4)</f>
        <v>4</v>
      </c>
      <c r="B47" s="1">
        <f ca="1">IFERROR(__xludf.DUMMYFUNCTION("""COMPUTED_VALUE"""),1)</f>
        <v>1</v>
      </c>
    </row>
    <row r="48" spans="1:2" ht="13" hidden="1">
      <c r="A48" s="1">
        <f ca="1">IFERROR(__xludf.DUMMYFUNCTION("""COMPUTED_VALUE"""),2)</f>
        <v>2</v>
      </c>
      <c r="B48" s="1">
        <f ca="1">IFERROR(__xludf.DUMMYFUNCTION("""COMPUTED_VALUE"""),3)</f>
        <v>3</v>
      </c>
    </row>
    <row r="49" spans="1:2" ht="13" hidden="1">
      <c r="A49" s="1">
        <f ca="1">IFERROR(__xludf.DUMMYFUNCTION("""COMPUTED_VALUE"""),4)</f>
        <v>4</v>
      </c>
      <c r="B49" s="1">
        <f ca="1">IFERROR(__xludf.DUMMYFUNCTION("""COMPUTED_VALUE"""),3)</f>
        <v>3</v>
      </c>
    </row>
    <row r="50" spans="1:2" ht="13" hidden="1">
      <c r="A50" s="1">
        <f ca="1">IFERROR(__xludf.DUMMYFUNCTION("""COMPUTED_VALUE"""),2)</f>
        <v>2</v>
      </c>
      <c r="B50" s="1">
        <f ca="1">IFERROR(__xludf.DUMMYFUNCTION("""COMPUTED_VALUE"""),1)</f>
        <v>1</v>
      </c>
    </row>
    <row r="51" spans="1:2" ht="13" hidden="1">
      <c r="A51" s="1">
        <f ca="1">IFERROR(__xludf.DUMMYFUNCTION("""COMPUTED_VALUE"""),1)</f>
        <v>1</v>
      </c>
      <c r="B51" s="1">
        <f ca="1">IFERROR(__xludf.DUMMYFUNCTION("""COMPUTED_VALUE"""),2)</f>
        <v>2</v>
      </c>
    </row>
    <row r="52" spans="1:2" ht="13" hidden="1">
      <c r="A52" s="1">
        <f ca="1">IFERROR(__xludf.DUMMYFUNCTION("""COMPUTED_VALUE"""),3)</f>
        <v>3</v>
      </c>
      <c r="B52" s="1">
        <f ca="1">IFERROR(__xludf.DUMMYFUNCTION("""COMPUTED_VALUE"""),2)</f>
        <v>2</v>
      </c>
    </row>
    <row r="53" spans="1:2" ht="13" hidden="1">
      <c r="A53" s="1">
        <f ca="1">IFERROR(__xludf.DUMMYFUNCTION("""COMPUTED_VALUE"""),2)</f>
        <v>2</v>
      </c>
      <c r="B53" s="1">
        <f ca="1">IFERROR(__xludf.DUMMYFUNCTION("""COMPUTED_VALUE"""),2)</f>
        <v>2</v>
      </c>
    </row>
    <row r="54" spans="1:2" ht="13" hidden="1">
      <c r="A54" s="1">
        <f ca="1">IFERROR(__xludf.DUMMYFUNCTION("""COMPUTED_VALUE"""),3)</f>
        <v>3</v>
      </c>
      <c r="B54" s="1">
        <f ca="1">IFERROR(__xludf.DUMMYFUNCTION("""COMPUTED_VALUE"""),1)</f>
        <v>1</v>
      </c>
    </row>
    <row r="55" spans="1:2" ht="13" hidden="1">
      <c r="A55" s="1">
        <f ca="1">IFERROR(__xludf.DUMMYFUNCTION("""COMPUTED_VALUE"""),1)</f>
        <v>1</v>
      </c>
      <c r="B55" s="1">
        <f ca="1">IFERROR(__xludf.DUMMYFUNCTION("""COMPUTED_VALUE"""),1)</f>
        <v>1</v>
      </c>
    </row>
    <row r="56" spans="1:2" ht="13" hidden="1">
      <c r="A56" s="1">
        <f ca="1">IFERROR(__xludf.DUMMYFUNCTION("""COMPUTED_VALUE"""),3)</f>
        <v>3</v>
      </c>
      <c r="B56" s="1">
        <f ca="1">IFERROR(__xludf.DUMMYFUNCTION("""COMPUTED_VALUE"""),4)</f>
        <v>4</v>
      </c>
    </row>
    <row r="57" spans="1:2" ht="13" hidden="1">
      <c r="A57" s="1">
        <f ca="1">IFERROR(__xludf.DUMMYFUNCTION("""COMPUTED_VALUE"""),2)</f>
        <v>2</v>
      </c>
      <c r="B57" s="1">
        <f ca="1">IFERROR(__xludf.DUMMYFUNCTION("""COMPUTED_VALUE"""),2)</f>
        <v>2</v>
      </c>
    </row>
    <row r="58" spans="1:2" ht="13" hidden="1">
      <c r="A58" s="1">
        <f ca="1">IFERROR(__xludf.DUMMYFUNCTION("""COMPUTED_VALUE"""),3)</f>
        <v>3</v>
      </c>
      <c r="B58" s="1">
        <f ca="1">IFERROR(__xludf.DUMMYFUNCTION("""COMPUTED_VALUE"""),1)</f>
        <v>1</v>
      </c>
    </row>
    <row r="59" spans="1:2" ht="13" hidden="1">
      <c r="A59" s="1">
        <f ca="1">IFERROR(__xludf.DUMMYFUNCTION("""COMPUTED_VALUE"""),1)</f>
        <v>1</v>
      </c>
      <c r="B59" s="1">
        <f ca="1">IFERROR(__xludf.DUMMYFUNCTION("""COMPUTED_VALUE"""),4)</f>
        <v>4</v>
      </c>
    </row>
    <row r="60" spans="1:2" ht="13" hidden="1">
      <c r="A60" s="1">
        <f ca="1">IFERROR(__xludf.DUMMYFUNCTION("""COMPUTED_VALUE"""),1)</f>
        <v>1</v>
      </c>
      <c r="B60" s="1">
        <f ca="1">IFERROR(__xludf.DUMMYFUNCTION("""COMPUTED_VALUE"""),1)</f>
        <v>1</v>
      </c>
    </row>
    <row r="61" spans="1:2" ht="13" hidden="1">
      <c r="A61" s="1">
        <f ca="1">IFERROR(__xludf.DUMMYFUNCTION("""COMPUTED_VALUE"""),1)</f>
        <v>1</v>
      </c>
      <c r="B61" s="1">
        <f ca="1">IFERROR(__xludf.DUMMYFUNCTION("""COMPUTED_VALUE"""),2)</f>
        <v>2</v>
      </c>
    </row>
    <row r="62" spans="1:2" ht="13" hidden="1">
      <c r="A62" s="1">
        <f ca="1">IFERROR(__xludf.DUMMYFUNCTION("""COMPUTED_VALUE"""),4)</f>
        <v>4</v>
      </c>
      <c r="B62" s="1">
        <f ca="1">IFERROR(__xludf.DUMMYFUNCTION("""COMPUTED_VALUE"""),2)</f>
        <v>2</v>
      </c>
    </row>
    <row r="63" spans="1:2" ht="13" hidden="1">
      <c r="A63" s="1">
        <f ca="1">IFERROR(__xludf.DUMMYFUNCTION("""COMPUTED_VALUE"""),4)</f>
        <v>4</v>
      </c>
      <c r="B63" s="1">
        <f ca="1">IFERROR(__xludf.DUMMYFUNCTION("""COMPUTED_VALUE"""),4)</f>
        <v>4</v>
      </c>
    </row>
    <row r="64" spans="1:2" ht="13" hidden="1">
      <c r="A64" s="1" t="str">
        <f ca="1">IFERROR(__xludf.DUMMYFUNCTION("""COMPUTED_VALUE"""),"")</f>
        <v/>
      </c>
      <c r="B64" s="1">
        <f ca="1">IFERROR(__xludf.DUMMYFUNCTION("""COMPUTED_VALUE"""),2)</f>
        <v>2</v>
      </c>
    </row>
    <row r="65" spans="1:2" ht="13" hidden="1">
      <c r="A65" s="1">
        <f ca="1">IFERROR(__xludf.DUMMYFUNCTION("""COMPUTED_VALUE"""),1)</f>
        <v>1</v>
      </c>
      <c r="B65" s="1">
        <f ca="1">IFERROR(__xludf.DUMMYFUNCTION("""COMPUTED_VALUE"""),3)</f>
        <v>3</v>
      </c>
    </row>
    <row r="66" spans="1:2" ht="13" hidden="1">
      <c r="A66" s="1">
        <f ca="1">IFERROR(__xludf.DUMMYFUNCTION("""COMPUTED_VALUE"""),2)</f>
        <v>2</v>
      </c>
      <c r="B66" s="1">
        <f ca="1">IFERROR(__xludf.DUMMYFUNCTION("""COMPUTED_VALUE"""),2)</f>
        <v>2</v>
      </c>
    </row>
    <row r="67" spans="1:2" ht="13" hidden="1">
      <c r="A67" s="1">
        <f ca="1">IFERROR(__xludf.DUMMYFUNCTION("""COMPUTED_VALUE"""),1)</f>
        <v>1</v>
      </c>
      <c r="B67" s="1">
        <f ca="1">IFERROR(__xludf.DUMMYFUNCTION("""COMPUTED_VALUE"""),2)</f>
        <v>2</v>
      </c>
    </row>
    <row r="68" spans="1:2" ht="13" hidden="1">
      <c r="A68" s="1">
        <f ca="1">IFERROR(__xludf.DUMMYFUNCTION("""COMPUTED_VALUE"""),2)</f>
        <v>2</v>
      </c>
      <c r="B68" s="1">
        <f ca="1">IFERROR(__xludf.DUMMYFUNCTION("""COMPUTED_VALUE"""),2)</f>
        <v>2</v>
      </c>
    </row>
    <row r="69" spans="1:2" ht="13" hidden="1">
      <c r="A69" s="1">
        <f ca="1">IFERROR(__xludf.DUMMYFUNCTION("""COMPUTED_VALUE"""),3)</f>
        <v>3</v>
      </c>
      <c r="B69" s="1">
        <f ca="1">IFERROR(__xludf.DUMMYFUNCTION("""COMPUTED_VALUE"""),1)</f>
        <v>1</v>
      </c>
    </row>
    <row r="70" spans="1:2" ht="13" hidden="1">
      <c r="A70" s="1">
        <f ca="1">IFERROR(__xludf.DUMMYFUNCTION("""COMPUTED_VALUE"""),4)</f>
        <v>4</v>
      </c>
      <c r="B70" s="1">
        <f ca="1">IFERROR(__xludf.DUMMYFUNCTION("""COMPUTED_VALUE"""),3)</f>
        <v>3</v>
      </c>
    </row>
    <row r="71" spans="1:2" ht="13" hidden="1">
      <c r="A71" s="1">
        <f ca="1">IFERROR(__xludf.DUMMYFUNCTION("""COMPUTED_VALUE"""),2)</f>
        <v>2</v>
      </c>
      <c r="B71" s="1">
        <f ca="1">IFERROR(__xludf.DUMMYFUNCTION("""COMPUTED_VALUE"""),2)</f>
        <v>2</v>
      </c>
    </row>
    <row r="72" spans="1:2" ht="13" hidden="1">
      <c r="A72" s="1">
        <f ca="1">IFERROR(__xludf.DUMMYFUNCTION("""COMPUTED_VALUE"""),4)</f>
        <v>4</v>
      </c>
      <c r="B72" s="1">
        <f ca="1">IFERROR(__xludf.DUMMYFUNCTION("""COMPUTED_VALUE"""),3)</f>
        <v>3</v>
      </c>
    </row>
    <row r="73" spans="1:2" ht="13" hidden="1">
      <c r="A73" s="1">
        <f ca="1">IFERROR(__xludf.DUMMYFUNCTION("""COMPUTED_VALUE"""),3)</f>
        <v>3</v>
      </c>
      <c r="B73" s="1">
        <f ca="1">IFERROR(__xludf.DUMMYFUNCTION("""COMPUTED_VALUE"""),2)</f>
        <v>2</v>
      </c>
    </row>
    <row r="74" spans="1:2" ht="13" hidden="1">
      <c r="A74" s="1">
        <f ca="1">IFERROR(__xludf.DUMMYFUNCTION("""COMPUTED_VALUE"""),1)</f>
        <v>1</v>
      </c>
      <c r="B74" s="1">
        <f ca="1">IFERROR(__xludf.DUMMYFUNCTION("""COMPUTED_VALUE"""),3)</f>
        <v>3</v>
      </c>
    </row>
    <row r="75" spans="1:2" ht="13" hidden="1">
      <c r="A75" s="1">
        <f ca="1">IFERROR(__xludf.DUMMYFUNCTION("""COMPUTED_VALUE"""),2)</f>
        <v>2</v>
      </c>
      <c r="B75" s="1">
        <f ca="1">IFERROR(__xludf.DUMMYFUNCTION("""COMPUTED_VALUE"""),4)</f>
        <v>4</v>
      </c>
    </row>
    <row r="76" spans="1:2" ht="13" hidden="1">
      <c r="A76" s="1">
        <f ca="1">IFERROR(__xludf.DUMMYFUNCTION("""COMPUTED_VALUE"""),3)</f>
        <v>3</v>
      </c>
      <c r="B76" s="1">
        <f ca="1">IFERROR(__xludf.DUMMYFUNCTION("""COMPUTED_VALUE"""),2)</f>
        <v>2</v>
      </c>
    </row>
    <row r="77" spans="1:2" ht="13" hidden="1">
      <c r="A77" s="1">
        <f ca="1">IFERROR(__xludf.DUMMYFUNCTION("""COMPUTED_VALUE"""),2)</f>
        <v>2</v>
      </c>
      <c r="B77" s="1">
        <f ca="1">IFERROR(__xludf.DUMMYFUNCTION("""COMPUTED_VALUE"""),3)</f>
        <v>3</v>
      </c>
    </row>
    <row r="78" spans="1:2" ht="13" hidden="1">
      <c r="A78" s="1">
        <f ca="1">IFERROR(__xludf.DUMMYFUNCTION("""COMPUTED_VALUE"""),4)</f>
        <v>4</v>
      </c>
      <c r="B78" s="1">
        <f ca="1">IFERROR(__xludf.DUMMYFUNCTION("""COMPUTED_VALUE"""),4)</f>
        <v>4</v>
      </c>
    </row>
    <row r="79" spans="1:2" ht="13" hidden="1">
      <c r="A79" s="1">
        <f ca="1">IFERROR(__xludf.DUMMYFUNCTION("""COMPUTED_VALUE"""),3)</f>
        <v>3</v>
      </c>
      <c r="B79" s="1">
        <f ca="1">IFERROR(__xludf.DUMMYFUNCTION("""COMPUTED_VALUE"""),5)</f>
        <v>5</v>
      </c>
    </row>
    <row r="80" spans="1:2" ht="13" hidden="1">
      <c r="A80" s="1">
        <f ca="1">IFERROR(__xludf.DUMMYFUNCTION("""COMPUTED_VALUE"""),1)</f>
        <v>1</v>
      </c>
      <c r="B80" s="1">
        <f ca="1">IFERROR(__xludf.DUMMYFUNCTION("""COMPUTED_VALUE"""),3)</f>
        <v>3</v>
      </c>
    </row>
    <row r="81" spans="1:2" ht="13" hidden="1">
      <c r="A81" s="1" t="str">
        <f ca="1">IFERROR(__xludf.DUMMYFUNCTION("""COMPUTED_VALUE"""),"")</f>
        <v/>
      </c>
      <c r="B81" s="1">
        <f ca="1">IFERROR(__xludf.DUMMYFUNCTION("""COMPUTED_VALUE"""),3)</f>
        <v>3</v>
      </c>
    </row>
    <row r="82" spans="1:2" ht="13" hidden="1">
      <c r="A82" s="1">
        <f ca="1">IFERROR(__xludf.DUMMYFUNCTION("""COMPUTED_VALUE"""),4)</f>
        <v>4</v>
      </c>
      <c r="B82" s="1">
        <f ca="1">IFERROR(__xludf.DUMMYFUNCTION("""COMPUTED_VALUE"""),3)</f>
        <v>3</v>
      </c>
    </row>
    <row r="83" spans="1:2" ht="13" hidden="1">
      <c r="A83" s="1">
        <f ca="1">IFERROR(__xludf.DUMMYFUNCTION("""COMPUTED_VALUE"""),2)</f>
        <v>2</v>
      </c>
      <c r="B83" s="1">
        <f ca="1">IFERROR(__xludf.DUMMYFUNCTION("""COMPUTED_VALUE"""),2)</f>
        <v>2</v>
      </c>
    </row>
    <row r="84" spans="1:2" ht="13" hidden="1">
      <c r="A84" s="1">
        <f ca="1">IFERROR(__xludf.DUMMYFUNCTION("""COMPUTED_VALUE"""),3)</f>
        <v>3</v>
      </c>
      <c r="B84" s="1">
        <f ca="1">IFERROR(__xludf.DUMMYFUNCTION("""COMPUTED_VALUE"""),1)</f>
        <v>1</v>
      </c>
    </row>
    <row r="85" spans="1:2" ht="13" hidden="1">
      <c r="A85" s="1">
        <f ca="1">IFERROR(__xludf.DUMMYFUNCTION("""COMPUTED_VALUE"""),4)</f>
        <v>4</v>
      </c>
      <c r="B85" s="1">
        <f ca="1">IFERROR(__xludf.DUMMYFUNCTION("""COMPUTED_VALUE"""),2)</f>
        <v>2</v>
      </c>
    </row>
    <row r="86" spans="1:2" ht="13" hidden="1">
      <c r="A86" s="1">
        <f ca="1">IFERROR(__xludf.DUMMYFUNCTION("""COMPUTED_VALUE"""),2)</f>
        <v>2</v>
      </c>
      <c r="B86" s="1">
        <f ca="1">IFERROR(__xludf.DUMMYFUNCTION("""COMPUTED_VALUE"""),3)</f>
        <v>3</v>
      </c>
    </row>
    <row r="87" spans="1:2" ht="13" hidden="1">
      <c r="A87" s="1">
        <f ca="1">IFERROR(__xludf.DUMMYFUNCTION("""COMPUTED_VALUE"""),2)</f>
        <v>2</v>
      </c>
      <c r="B87" s="1">
        <f ca="1">IFERROR(__xludf.DUMMYFUNCTION("""COMPUTED_VALUE"""),4)</f>
        <v>4</v>
      </c>
    </row>
    <row r="88" spans="1:2" ht="13" hidden="1">
      <c r="A88" s="1">
        <f ca="1">IFERROR(__xludf.DUMMYFUNCTION("""COMPUTED_VALUE"""),2)</f>
        <v>2</v>
      </c>
      <c r="B88" s="1">
        <f ca="1">IFERROR(__xludf.DUMMYFUNCTION("""COMPUTED_VALUE"""),3)</f>
        <v>3</v>
      </c>
    </row>
    <row r="89" spans="1:2" ht="13" hidden="1">
      <c r="A89" s="1">
        <f ca="1">IFERROR(__xludf.DUMMYFUNCTION("""COMPUTED_VALUE"""),3)</f>
        <v>3</v>
      </c>
      <c r="B89" s="1">
        <f ca="1">IFERROR(__xludf.DUMMYFUNCTION("""COMPUTED_VALUE"""),3)</f>
        <v>3</v>
      </c>
    </row>
    <row r="90" spans="1:2" ht="13" hidden="1">
      <c r="A90" s="1">
        <f ca="1">IFERROR(__xludf.DUMMYFUNCTION("""COMPUTED_VALUE"""),1)</f>
        <v>1</v>
      </c>
      <c r="B90" s="1">
        <f ca="1">IFERROR(__xludf.DUMMYFUNCTION("""COMPUTED_VALUE"""),3)</f>
        <v>3</v>
      </c>
    </row>
    <row r="91" spans="1:2" ht="13" hidden="1">
      <c r="A91" s="1">
        <f ca="1">IFERROR(__xludf.DUMMYFUNCTION("""COMPUTED_VALUE"""),2)</f>
        <v>2</v>
      </c>
      <c r="B91" s="1">
        <f ca="1">IFERROR(__xludf.DUMMYFUNCTION("""COMPUTED_VALUE"""),5)</f>
        <v>5</v>
      </c>
    </row>
    <row r="92" spans="1:2" ht="13" hidden="1">
      <c r="A92" s="1">
        <f ca="1">IFERROR(__xludf.DUMMYFUNCTION("""COMPUTED_VALUE"""),4)</f>
        <v>4</v>
      </c>
      <c r="B92" s="1">
        <f ca="1">IFERROR(__xludf.DUMMYFUNCTION("""COMPUTED_VALUE"""),3)</f>
        <v>3</v>
      </c>
    </row>
    <row r="93" spans="1:2" ht="13" hidden="1">
      <c r="A93" s="1">
        <f ca="1">IFERROR(__xludf.DUMMYFUNCTION("""COMPUTED_VALUE"""),3)</f>
        <v>3</v>
      </c>
      <c r="B93" s="1">
        <f ca="1">IFERROR(__xludf.DUMMYFUNCTION("""COMPUTED_VALUE"""),1)</f>
        <v>1</v>
      </c>
    </row>
    <row r="94" spans="1:2" ht="13" hidden="1">
      <c r="A94" s="1">
        <f ca="1">IFERROR(__xludf.DUMMYFUNCTION("""COMPUTED_VALUE"""),1)</f>
        <v>1</v>
      </c>
      <c r="B94" s="1">
        <f ca="1">IFERROR(__xludf.DUMMYFUNCTION("""COMPUTED_VALUE"""),4)</f>
        <v>4</v>
      </c>
    </row>
    <row r="95" spans="1:2" ht="13" hidden="1">
      <c r="A95" s="1">
        <f ca="1">IFERROR(__xludf.DUMMYFUNCTION("""COMPUTED_VALUE"""),3)</f>
        <v>3</v>
      </c>
      <c r="B95" s="1">
        <f ca="1">IFERROR(__xludf.DUMMYFUNCTION("""COMPUTED_VALUE"""),2)</f>
        <v>2</v>
      </c>
    </row>
    <row r="96" spans="1:2" ht="13" hidden="1">
      <c r="A96" s="1">
        <f ca="1">IFERROR(__xludf.DUMMYFUNCTION("""COMPUTED_VALUE"""),1)</f>
        <v>1</v>
      </c>
      <c r="B96" s="1">
        <f ca="1">IFERROR(__xludf.DUMMYFUNCTION("""COMPUTED_VALUE"""),4)</f>
        <v>4</v>
      </c>
    </row>
    <row r="97" spans="1:2" ht="13" hidden="1">
      <c r="A97" s="1">
        <f ca="1">IFERROR(__xludf.DUMMYFUNCTION("""COMPUTED_VALUE"""),2)</f>
        <v>2</v>
      </c>
      <c r="B97" s="1">
        <f ca="1">IFERROR(__xludf.DUMMYFUNCTION("""COMPUTED_VALUE"""),1)</f>
        <v>1</v>
      </c>
    </row>
    <row r="98" spans="1:2" ht="13" hidden="1">
      <c r="A98" s="1">
        <f ca="1">IFERROR(__xludf.DUMMYFUNCTION("""COMPUTED_VALUE"""),2)</f>
        <v>2</v>
      </c>
      <c r="B98" s="1">
        <f ca="1">IFERROR(__xludf.DUMMYFUNCTION("""COMPUTED_VALUE"""),1)</f>
        <v>1</v>
      </c>
    </row>
    <row r="99" spans="1:2" ht="13" hidden="1">
      <c r="A99" s="1">
        <f ca="1">IFERROR(__xludf.DUMMYFUNCTION("""COMPUTED_VALUE"""),4)</f>
        <v>4</v>
      </c>
      <c r="B99" s="1">
        <f ca="1">IFERROR(__xludf.DUMMYFUNCTION("""COMPUTED_VALUE"""),1)</f>
        <v>1</v>
      </c>
    </row>
    <row r="100" spans="1:2" ht="13" hidden="1">
      <c r="A100" s="1">
        <f ca="1">IFERROR(__xludf.DUMMYFUNCTION("""COMPUTED_VALUE"""),1)</f>
        <v>1</v>
      </c>
      <c r="B100" s="1">
        <f ca="1">IFERROR(__xludf.DUMMYFUNCTION("""COMPUTED_VALUE"""),3)</f>
        <v>3</v>
      </c>
    </row>
    <row r="101" spans="1:2" ht="13" hidden="1">
      <c r="A101" s="1">
        <f ca="1">IFERROR(__xludf.DUMMYFUNCTION("""COMPUTED_VALUE"""),3)</f>
        <v>3</v>
      </c>
      <c r="B101" s="1">
        <f ca="1">IFERROR(__xludf.DUMMYFUNCTION("""COMPUTED_VALUE"""),2)</f>
        <v>2</v>
      </c>
    </row>
    <row r="102" spans="1:2" ht="13" hidden="1">
      <c r="A102" s="1">
        <f ca="1">IFERROR(__xludf.DUMMYFUNCTION("""COMPUTED_VALUE"""),2)</f>
        <v>2</v>
      </c>
      <c r="B102" s="1">
        <f ca="1">IFERROR(__xludf.DUMMYFUNCTION("""COMPUTED_VALUE"""),5)</f>
        <v>5</v>
      </c>
    </row>
    <row r="103" spans="1:2" ht="13" hidden="1">
      <c r="A103" s="1">
        <f ca="1">IFERROR(__xludf.DUMMYFUNCTION("""COMPUTED_VALUE"""),4)</f>
        <v>4</v>
      </c>
      <c r="B103" s="1">
        <f ca="1">IFERROR(__xludf.DUMMYFUNCTION("""COMPUTED_VALUE"""),3)</f>
        <v>3</v>
      </c>
    </row>
    <row r="104" spans="1:2" ht="13" hidden="1">
      <c r="A104" s="1" t="str">
        <f ca="1">IFERROR(__xludf.DUMMYFUNCTION("""COMPUTED_VALUE"""),"")</f>
        <v/>
      </c>
      <c r="B104" s="1">
        <f ca="1">IFERROR(__xludf.DUMMYFUNCTION("""COMPUTED_VALUE"""),2)</f>
        <v>2</v>
      </c>
    </row>
    <row r="105" spans="1:2" ht="13" hidden="1">
      <c r="A105" s="1">
        <f ca="1">IFERROR(__xludf.DUMMYFUNCTION("""COMPUTED_VALUE"""),2)</f>
        <v>2</v>
      </c>
      <c r="B105" s="1">
        <f ca="1">IFERROR(__xludf.DUMMYFUNCTION("""COMPUTED_VALUE"""),2)</f>
        <v>2</v>
      </c>
    </row>
    <row r="106" spans="1:2" ht="13" hidden="1">
      <c r="A106" s="1">
        <f ca="1">IFERROR(__xludf.DUMMYFUNCTION("""COMPUTED_VALUE"""),1)</f>
        <v>1</v>
      </c>
      <c r="B106" s="1">
        <f ca="1">IFERROR(__xludf.DUMMYFUNCTION("""COMPUTED_VALUE"""),3)</f>
        <v>3</v>
      </c>
    </row>
    <row r="107" spans="1:2" ht="13" hidden="1">
      <c r="A107" s="1">
        <f ca="1">IFERROR(__xludf.DUMMYFUNCTION("""COMPUTED_VALUE"""),4)</f>
        <v>4</v>
      </c>
      <c r="B107" s="1">
        <f ca="1">IFERROR(__xludf.DUMMYFUNCTION("""COMPUTED_VALUE"""),3)</f>
        <v>3</v>
      </c>
    </row>
    <row r="108" spans="1:2" ht="13" hidden="1">
      <c r="A108" s="1">
        <f ca="1">IFERROR(__xludf.DUMMYFUNCTION("""COMPUTED_VALUE"""),2)</f>
        <v>2</v>
      </c>
      <c r="B108" s="1">
        <f ca="1">IFERROR(__xludf.DUMMYFUNCTION("""COMPUTED_VALUE"""),3)</f>
        <v>3</v>
      </c>
    </row>
    <row r="109" spans="1:2" ht="13" hidden="1">
      <c r="A109" s="1">
        <f ca="1">IFERROR(__xludf.DUMMYFUNCTION("""COMPUTED_VALUE"""),3)</f>
        <v>3</v>
      </c>
      <c r="B109" s="1">
        <f ca="1">IFERROR(__xludf.DUMMYFUNCTION("""COMPUTED_VALUE"""),2)</f>
        <v>2</v>
      </c>
    </row>
    <row r="110" spans="1:2" ht="13" hidden="1">
      <c r="A110" s="1">
        <f ca="1">IFERROR(__xludf.DUMMYFUNCTION("""COMPUTED_VALUE"""),1)</f>
        <v>1</v>
      </c>
      <c r="B110" s="1">
        <f ca="1">IFERROR(__xludf.DUMMYFUNCTION("""COMPUTED_VALUE"""),4)</f>
        <v>4</v>
      </c>
    </row>
    <row r="111" spans="1:2" ht="13" hidden="1">
      <c r="A111" s="1">
        <f ca="1">IFERROR(__xludf.DUMMYFUNCTION("""COMPUTED_VALUE"""),4)</f>
        <v>4</v>
      </c>
      <c r="B111" s="1">
        <f ca="1">IFERROR(__xludf.DUMMYFUNCTION("""COMPUTED_VALUE"""),2)</f>
        <v>2</v>
      </c>
    </row>
    <row r="112" spans="1:2" ht="13" hidden="1">
      <c r="A112" s="1">
        <f ca="1">IFERROR(__xludf.DUMMYFUNCTION("""COMPUTED_VALUE"""),4)</f>
        <v>4</v>
      </c>
      <c r="B112" s="1">
        <f ca="1">IFERROR(__xludf.DUMMYFUNCTION("""COMPUTED_VALUE"""),1)</f>
        <v>1</v>
      </c>
    </row>
    <row r="113" spans="1:2" ht="13" hidden="1">
      <c r="A113" s="1">
        <f ca="1">IFERROR(__xludf.DUMMYFUNCTION("""COMPUTED_VALUE"""),2)</f>
        <v>2</v>
      </c>
      <c r="B113" s="1">
        <f ca="1">IFERROR(__xludf.DUMMYFUNCTION("""COMPUTED_VALUE"""),2)</f>
        <v>2</v>
      </c>
    </row>
    <row r="114" spans="1:2" ht="13" hidden="1">
      <c r="A114" s="1">
        <f ca="1">IFERROR(__xludf.DUMMYFUNCTION("""COMPUTED_VALUE"""),3)</f>
        <v>3</v>
      </c>
      <c r="B114" s="1">
        <f ca="1">IFERROR(__xludf.DUMMYFUNCTION("""COMPUTED_VALUE"""),2)</f>
        <v>2</v>
      </c>
    </row>
    <row r="115" spans="1:2" ht="13" hidden="1">
      <c r="A115" s="1">
        <f ca="1">IFERROR(__xludf.DUMMYFUNCTION("""COMPUTED_VALUE"""),2)</f>
        <v>2</v>
      </c>
      <c r="B115" s="1">
        <f ca="1">IFERROR(__xludf.DUMMYFUNCTION("""COMPUTED_VALUE"""),3)</f>
        <v>3</v>
      </c>
    </row>
    <row r="116" spans="1:2" ht="13" hidden="1">
      <c r="A116" s="1">
        <f ca="1">IFERROR(__xludf.DUMMYFUNCTION("""COMPUTED_VALUE"""),3)</f>
        <v>3</v>
      </c>
      <c r="B116" s="1">
        <f ca="1">IFERROR(__xludf.DUMMYFUNCTION("""COMPUTED_VALUE"""),4)</f>
        <v>4</v>
      </c>
    </row>
    <row r="117" spans="1:2" ht="13" hidden="1">
      <c r="A117" s="1">
        <f ca="1">IFERROR(__xludf.DUMMYFUNCTION("""COMPUTED_VALUE"""),3)</f>
        <v>3</v>
      </c>
      <c r="B117" s="1">
        <f ca="1">IFERROR(__xludf.DUMMYFUNCTION("""COMPUTED_VALUE"""),1)</f>
        <v>1</v>
      </c>
    </row>
    <row r="118" spans="1:2" ht="13" hidden="1">
      <c r="A118" s="1">
        <f ca="1">IFERROR(__xludf.DUMMYFUNCTION("""COMPUTED_VALUE"""),4)</f>
        <v>4</v>
      </c>
      <c r="B118" s="1">
        <f ca="1">IFERROR(__xludf.DUMMYFUNCTION("""COMPUTED_VALUE"""),1)</f>
        <v>1</v>
      </c>
    </row>
    <row r="119" spans="1:2" ht="13" hidden="1">
      <c r="A119" s="1">
        <f ca="1">IFERROR(__xludf.DUMMYFUNCTION("""COMPUTED_VALUE"""),2)</f>
        <v>2</v>
      </c>
      <c r="B119" s="1">
        <f ca="1">IFERROR(__xludf.DUMMYFUNCTION("""COMPUTED_VALUE"""),4)</f>
        <v>4</v>
      </c>
    </row>
    <row r="120" spans="1:2" ht="13" hidden="1">
      <c r="A120" s="1">
        <f ca="1">IFERROR(__xludf.DUMMYFUNCTION("""COMPUTED_VALUE"""),4)</f>
        <v>4</v>
      </c>
      <c r="B120" s="1">
        <f ca="1">IFERROR(__xludf.DUMMYFUNCTION("""COMPUTED_VALUE"""),4)</f>
        <v>4</v>
      </c>
    </row>
    <row r="121" spans="1:2" ht="13" hidden="1">
      <c r="A121" s="1">
        <f ca="1">IFERROR(__xludf.DUMMYFUNCTION("""COMPUTED_VALUE"""),4)</f>
        <v>4</v>
      </c>
      <c r="B121" s="1">
        <f ca="1">IFERROR(__xludf.DUMMYFUNCTION("""COMPUTED_VALUE"""),4)</f>
        <v>4</v>
      </c>
    </row>
    <row r="122" spans="1:2" ht="13" hidden="1">
      <c r="A122" s="1">
        <f ca="1">IFERROR(__xludf.DUMMYFUNCTION("""COMPUTED_VALUE"""),4)</f>
        <v>4</v>
      </c>
      <c r="B122" s="1">
        <f ca="1">IFERROR(__xludf.DUMMYFUNCTION("""COMPUTED_VALUE"""),3)</f>
        <v>3</v>
      </c>
    </row>
    <row r="123" spans="1:2" ht="13" hidden="1">
      <c r="A123" s="1">
        <f ca="1">IFERROR(__xludf.DUMMYFUNCTION("""COMPUTED_VALUE"""),4)</f>
        <v>4</v>
      </c>
      <c r="B123" s="1">
        <f ca="1">IFERROR(__xludf.DUMMYFUNCTION("""COMPUTED_VALUE"""),1)</f>
        <v>1</v>
      </c>
    </row>
    <row r="124" spans="1:2" ht="13" hidden="1">
      <c r="A124" s="1">
        <f ca="1">IFERROR(__xludf.DUMMYFUNCTION("""COMPUTED_VALUE"""),4)</f>
        <v>4</v>
      </c>
      <c r="B124" s="1">
        <f ca="1">IFERROR(__xludf.DUMMYFUNCTION("""COMPUTED_VALUE"""),1)</f>
        <v>1</v>
      </c>
    </row>
    <row r="125" spans="1:2" ht="13" hidden="1">
      <c r="A125" s="1">
        <f ca="1">IFERROR(__xludf.DUMMYFUNCTION("""COMPUTED_VALUE"""),4)</f>
        <v>4</v>
      </c>
      <c r="B125" s="1">
        <f ca="1">IFERROR(__xludf.DUMMYFUNCTION("""COMPUTED_VALUE"""),2)</f>
        <v>2</v>
      </c>
    </row>
    <row r="126" spans="1:2" ht="13" hidden="1">
      <c r="A126" s="1">
        <f ca="1">IFERROR(__xludf.DUMMYFUNCTION("""COMPUTED_VALUE"""),4)</f>
        <v>4</v>
      </c>
      <c r="B126" s="1">
        <f ca="1">IFERROR(__xludf.DUMMYFUNCTION("""COMPUTED_VALUE"""),1)</f>
        <v>1</v>
      </c>
    </row>
    <row r="127" spans="1:2" ht="13" hidden="1">
      <c r="A127" s="1">
        <f ca="1">IFERROR(__xludf.DUMMYFUNCTION("""COMPUTED_VALUE"""),3)</f>
        <v>3</v>
      </c>
      <c r="B127" s="1">
        <f ca="1">IFERROR(__xludf.DUMMYFUNCTION("""COMPUTED_VALUE"""),1)</f>
        <v>1</v>
      </c>
    </row>
    <row r="128" spans="1:2" ht="13" hidden="1">
      <c r="A128" s="1">
        <f ca="1">IFERROR(__xludf.DUMMYFUNCTION("""COMPUTED_VALUE"""),1)</f>
        <v>1</v>
      </c>
      <c r="B128" s="1">
        <f ca="1">IFERROR(__xludf.DUMMYFUNCTION("""COMPUTED_VALUE"""),3)</f>
        <v>3</v>
      </c>
    </row>
    <row r="129" spans="1:2" ht="13" hidden="1">
      <c r="A129" s="1">
        <f ca="1">IFERROR(__xludf.DUMMYFUNCTION("""COMPUTED_VALUE"""),3)</f>
        <v>3</v>
      </c>
      <c r="B129" s="1">
        <f ca="1">IFERROR(__xludf.DUMMYFUNCTION("""COMPUTED_VALUE"""),2)</f>
        <v>2</v>
      </c>
    </row>
    <row r="130" spans="1:2" ht="13" hidden="1">
      <c r="A130" s="1">
        <f ca="1">IFERROR(__xludf.DUMMYFUNCTION("""COMPUTED_VALUE"""),3)</f>
        <v>3</v>
      </c>
      <c r="B130" s="1">
        <f ca="1">IFERROR(__xludf.DUMMYFUNCTION("""COMPUTED_VALUE"""),1)</f>
        <v>1</v>
      </c>
    </row>
    <row r="131" spans="1:2" ht="13" hidden="1">
      <c r="A131" s="1">
        <f ca="1">IFERROR(__xludf.DUMMYFUNCTION("""COMPUTED_VALUE"""),2)</f>
        <v>2</v>
      </c>
      <c r="B131" s="1">
        <f ca="1">IFERROR(__xludf.DUMMYFUNCTION("""COMPUTED_VALUE"""),2)</f>
        <v>2</v>
      </c>
    </row>
    <row r="132" spans="1:2" ht="13" hidden="1">
      <c r="A132" s="1">
        <f ca="1">IFERROR(__xludf.DUMMYFUNCTION("""COMPUTED_VALUE"""),1)</f>
        <v>1</v>
      </c>
      <c r="B132" s="1">
        <f ca="1">IFERROR(__xludf.DUMMYFUNCTION("""COMPUTED_VALUE"""),3)</f>
        <v>3</v>
      </c>
    </row>
    <row r="133" spans="1:2" ht="13" hidden="1">
      <c r="A133" s="1">
        <f ca="1">IFERROR(__xludf.DUMMYFUNCTION("""COMPUTED_VALUE"""),2)</f>
        <v>2</v>
      </c>
      <c r="B133" s="1">
        <f ca="1">IFERROR(__xludf.DUMMYFUNCTION("""COMPUTED_VALUE"""),5)</f>
        <v>5</v>
      </c>
    </row>
    <row r="134" spans="1:2" ht="13" hidden="1">
      <c r="A134" s="1">
        <f ca="1">IFERROR(__xludf.DUMMYFUNCTION("""COMPUTED_VALUE"""),3)</f>
        <v>3</v>
      </c>
      <c r="B134" s="1">
        <f ca="1">IFERROR(__xludf.DUMMYFUNCTION("""COMPUTED_VALUE"""),1)</f>
        <v>1</v>
      </c>
    </row>
    <row r="135" spans="1:2" ht="13" hidden="1">
      <c r="A135" s="1">
        <f ca="1">IFERROR(__xludf.DUMMYFUNCTION("""COMPUTED_VALUE"""),4)</f>
        <v>4</v>
      </c>
      <c r="B135" s="1">
        <f ca="1">IFERROR(__xludf.DUMMYFUNCTION("""COMPUTED_VALUE"""),2)</f>
        <v>2</v>
      </c>
    </row>
    <row r="136" spans="1:2" ht="13" hidden="1">
      <c r="A136" s="1">
        <f ca="1">IFERROR(__xludf.DUMMYFUNCTION("""COMPUTED_VALUE"""),3)</f>
        <v>3</v>
      </c>
      <c r="B136" s="1">
        <f ca="1">IFERROR(__xludf.DUMMYFUNCTION("""COMPUTED_VALUE"""),1)</f>
        <v>1</v>
      </c>
    </row>
    <row r="137" spans="1:2" ht="13" hidden="1">
      <c r="A137" s="1">
        <f ca="1">IFERROR(__xludf.DUMMYFUNCTION("""COMPUTED_VALUE"""),2)</f>
        <v>2</v>
      </c>
      <c r="B137" s="1">
        <f ca="1">IFERROR(__xludf.DUMMYFUNCTION("""COMPUTED_VALUE"""),3)</f>
        <v>3</v>
      </c>
    </row>
    <row r="138" spans="1:2" ht="13" hidden="1">
      <c r="A138" s="1">
        <f ca="1">IFERROR(__xludf.DUMMYFUNCTION("""COMPUTED_VALUE"""),2)</f>
        <v>2</v>
      </c>
      <c r="B138" s="1">
        <f ca="1">IFERROR(__xludf.DUMMYFUNCTION("""COMPUTED_VALUE"""),3)</f>
        <v>3</v>
      </c>
    </row>
    <row r="139" spans="1:2" ht="13" hidden="1">
      <c r="A139" s="1">
        <f ca="1">IFERROR(__xludf.DUMMYFUNCTION("""COMPUTED_VALUE"""),1)</f>
        <v>1</v>
      </c>
      <c r="B139" s="1">
        <f ca="1">IFERROR(__xludf.DUMMYFUNCTION("""COMPUTED_VALUE"""),4)</f>
        <v>4</v>
      </c>
    </row>
    <row r="140" spans="1:2" ht="13" hidden="1">
      <c r="A140" s="1">
        <f ca="1">IFERROR(__xludf.DUMMYFUNCTION("""COMPUTED_VALUE"""),4)</f>
        <v>4</v>
      </c>
      <c r="B140" s="1">
        <f ca="1">IFERROR(__xludf.DUMMYFUNCTION("""COMPUTED_VALUE"""),4)</f>
        <v>4</v>
      </c>
    </row>
    <row r="141" spans="1:2" ht="13" hidden="1">
      <c r="A141" s="1">
        <f ca="1">IFERROR(__xludf.DUMMYFUNCTION("""COMPUTED_VALUE"""),1)</f>
        <v>1</v>
      </c>
      <c r="B141" s="1">
        <f ca="1">IFERROR(__xludf.DUMMYFUNCTION("""COMPUTED_VALUE"""),2)</f>
        <v>2</v>
      </c>
    </row>
    <row r="142" spans="1:2" ht="13" hidden="1">
      <c r="A142" s="1">
        <f ca="1">IFERROR(__xludf.DUMMYFUNCTION("""COMPUTED_VALUE"""),1)</f>
        <v>1</v>
      </c>
      <c r="B142" s="1">
        <f ca="1">IFERROR(__xludf.DUMMYFUNCTION("""COMPUTED_VALUE"""),3)</f>
        <v>3</v>
      </c>
    </row>
    <row r="143" spans="1:2" ht="13" hidden="1">
      <c r="A143" s="1">
        <f ca="1">IFERROR(__xludf.DUMMYFUNCTION("""COMPUTED_VALUE"""),3)</f>
        <v>3</v>
      </c>
      <c r="B143" s="1">
        <f ca="1">IFERROR(__xludf.DUMMYFUNCTION("""COMPUTED_VALUE"""),1)</f>
        <v>1</v>
      </c>
    </row>
    <row r="144" spans="1:2" ht="13" hidden="1">
      <c r="A144" s="1">
        <f ca="1">IFERROR(__xludf.DUMMYFUNCTION("""COMPUTED_VALUE"""),1)</f>
        <v>1</v>
      </c>
      <c r="B144" s="1">
        <f ca="1">IFERROR(__xludf.DUMMYFUNCTION("""COMPUTED_VALUE"""),4)</f>
        <v>4</v>
      </c>
    </row>
    <row r="145" spans="1:2" ht="13" hidden="1">
      <c r="A145" s="1">
        <f ca="1">IFERROR(__xludf.DUMMYFUNCTION("""COMPUTED_VALUE"""),2)</f>
        <v>2</v>
      </c>
      <c r="B145" s="1">
        <f ca="1">IFERROR(__xludf.DUMMYFUNCTION("""COMPUTED_VALUE"""),4)</f>
        <v>4</v>
      </c>
    </row>
    <row r="146" spans="1:2" ht="13" hidden="1">
      <c r="A146" s="1">
        <f ca="1">IFERROR(__xludf.DUMMYFUNCTION("""COMPUTED_VALUE"""),3)</f>
        <v>3</v>
      </c>
      <c r="B146" s="1">
        <f ca="1">IFERROR(__xludf.DUMMYFUNCTION("""COMPUTED_VALUE"""),4)</f>
        <v>4</v>
      </c>
    </row>
    <row r="147" spans="1:2" ht="13" hidden="1">
      <c r="A147" s="1">
        <f ca="1">IFERROR(__xludf.DUMMYFUNCTION("""COMPUTED_VALUE"""),2)</f>
        <v>2</v>
      </c>
      <c r="B147" s="1">
        <f ca="1">IFERROR(__xludf.DUMMYFUNCTION("""COMPUTED_VALUE"""),2)</f>
        <v>2</v>
      </c>
    </row>
    <row r="148" spans="1:2" ht="13" hidden="1">
      <c r="A148" s="1">
        <f ca="1">IFERROR(__xludf.DUMMYFUNCTION("""COMPUTED_VALUE"""),2)</f>
        <v>2</v>
      </c>
      <c r="B148" s="1">
        <f ca="1">IFERROR(__xludf.DUMMYFUNCTION("""COMPUTED_VALUE"""),4)</f>
        <v>4</v>
      </c>
    </row>
    <row r="149" spans="1:2" ht="13" hidden="1">
      <c r="A149" s="1">
        <f ca="1">IFERROR(__xludf.DUMMYFUNCTION("""COMPUTED_VALUE"""),3)</f>
        <v>3</v>
      </c>
      <c r="B149" s="1">
        <f ca="1">IFERROR(__xludf.DUMMYFUNCTION("""COMPUTED_VALUE"""),3)</f>
        <v>3</v>
      </c>
    </row>
    <row r="150" spans="1:2" ht="13" hidden="1">
      <c r="A150" s="1">
        <f ca="1">IFERROR(__xludf.DUMMYFUNCTION("""COMPUTED_VALUE"""),3)</f>
        <v>3</v>
      </c>
      <c r="B150" s="1">
        <f ca="1">IFERROR(__xludf.DUMMYFUNCTION("""COMPUTED_VALUE"""),3)</f>
        <v>3</v>
      </c>
    </row>
    <row r="151" spans="1:2" ht="13" hidden="1">
      <c r="A151" s="1">
        <f ca="1">IFERROR(__xludf.DUMMYFUNCTION("""COMPUTED_VALUE"""),2)</f>
        <v>2</v>
      </c>
      <c r="B151" s="1">
        <f ca="1">IFERROR(__xludf.DUMMYFUNCTION("""COMPUTED_VALUE"""),3)</f>
        <v>3</v>
      </c>
    </row>
    <row r="152" spans="1:2" ht="13" hidden="1">
      <c r="A152" s="1">
        <f ca="1">IFERROR(__xludf.DUMMYFUNCTION("""COMPUTED_VALUE"""),2)</f>
        <v>2</v>
      </c>
      <c r="B152" s="1">
        <f ca="1">IFERROR(__xludf.DUMMYFUNCTION("""COMPUTED_VALUE"""),3)</f>
        <v>3</v>
      </c>
    </row>
    <row r="153" spans="1:2" ht="13" hidden="1">
      <c r="A153" s="1" t="str">
        <f ca="1">IFERROR(__xludf.DUMMYFUNCTION("""COMPUTED_VALUE"""),"")</f>
        <v/>
      </c>
      <c r="B153" s="1">
        <f ca="1">IFERROR(__xludf.DUMMYFUNCTION("""COMPUTED_VALUE"""),3)</f>
        <v>3</v>
      </c>
    </row>
    <row r="154" spans="1:2" ht="13" hidden="1">
      <c r="A154" s="1">
        <f ca="1">IFERROR(__xludf.DUMMYFUNCTION("""COMPUTED_VALUE"""),4)</f>
        <v>4</v>
      </c>
      <c r="B154" s="1">
        <f ca="1">IFERROR(__xludf.DUMMYFUNCTION("""COMPUTED_VALUE"""),3)</f>
        <v>3</v>
      </c>
    </row>
    <row r="155" spans="1:2" ht="13" hidden="1">
      <c r="A155" s="1">
        <f ca="1">IFERROR(__xludf.DUMMYFUNCTION("""COMPUTED_VALUE"""),4)</f>
        <v>4</v>
      </c>
      <c r="B155" s="1">
        <f ca="1">IFERROR(__xludf.DUMMYFUNCTION("""COMPUTED_VALUE"""),3)</f>
        <v>3</v>
      </c>
    </row>
    <row r="156" spans="1:2" ht="13" hidden="1">
      <c r="A156" s="1">
        <f ca="1">IFERROR(__xludf.DUMMYFUNCTION("""COMPUTED_VALUE"""),1)</f>
        <v>1</v>
      </c>
      <c r="B156" s="1">
        <f ca="1">IFERROR(__xludf.DUMMYFUNCTION("""COMPUTED_VALUE"""),1)</f>
        <v>1</v>
      </c>
    </row>
    <row r="157" spans="1:2" ht="13" hidden="1">
      <c r="A157" s="1">
        <f ca="1">IFERROR(__xludf.DUMMYFUNCTION("""COMPUTED_VALUE"""),2)</f>
        <v>2</v>
      </c>
      <c r="B157" s="1">
        <f ca="1">IFERROR(__xludf.DUMMYFUNCTION("""COMPUTED_VALUE"""),2)</f>
        <v>2</v>
      </c>
    </row>
    <row r="158" spans="1:2" ht="13" hidden="1">
      <c r="A158" s="1">
        <f ca="1">IFERROR(__xludf.DUMMYFUNCTION("""COMPUTED_VALUE"""),1)</f>
        <v>1</v>
      </c>
      <c r="B158" s="1">
        <f ca="1">IFERROR(__xludf.DUMMYFUNCTION("""COMPUTED_VALUE"""),3)</f>
        <v>3</v>
      </c>
    </row>
    <row r="159" spans="1:2" ht="13" hidden="1">
      <c r="A159" s="1">
        <f ca="1">IFERROR(__xludf.DUMMYFUNCTION("""COMPUTED_VALUE"""),2)</f>
        <v>2</v>
      </c>
      <c r="B159" s="1">
        <f ca="1">IFERROR(__xludf.DUMMYFUNCTION("""COMPUTED_VALUE"""),3)</f>
        <v>3</v>
      </c>
    </row>
    <row r="160" spans="1:2" ht="13" hidden="1">
      <c r="A160" s="1">
        <f ca="1">IFERROR(__xludf.DUMMYFUNCTION("""COMPUTED_VALUE"""),1)</f>
        <v>1</v>
      </c>
      <c r="B160" s="1">
        <f ca="1">IFERROR(__xludf.DUMMYFUNCTION("""COMPUTED_VALUE"""),3)</f>
        <v>3</v>
      </c>
    </row>
    <row r="161" spans="1:2" ht="13" hidden="1">
      <c r="A161" s="1">
        <f ca="1">IFERROR(__xludf.DUMMYFUNCTION("""COMPUTED_VALUE"""),1)</f>
        <v>1</v>
      </c>
      <c r="B161" s="1">
        <f ca="1">IFERROR(__xludf.DUMMYFUNCTION("""COMPUTED_VALUE"""),1)</f>
        <v>1</v>
      </c>
    </row>
    <row r="162" spans="1:2" ht="13" hidden="1">
      <c r="A162" s="1">
        <f ca="1">IFERROR(__xludf.DUMMYFUNCTION("""COMPUTED_VALUE"""),3)</f>
        <v>3</v>
      </c>
      <c r="B162" s="1">
        <f ca="1">IFERROR(__xludf.DUMMYFUNCTION("""COMPUTED_VALUE"""),3)</f>
        <v>3</v>
      </c>
    </row>
    <row r="163" spans="1:2" ht="13" hidden="1">
      <c r="A163" s="1">
        <f ca="1">IFERROR(__xludf.DUMMYFUNCTION("""COMPUTED_VALUE"""),3)</f>
        <v>3</v>
      </c>
      <c r="B163" s="1">
        <f ca="1">IFERROR(__xludf.DUMMYFUNCTION("""COMPUTED_VALUE"""),4)</f>
        <v>4</v>
      </c>
    </row>
    <row r="164" spans="1:2" ht="13" hidden="1">
      <c r="A164" s="1">
        <f ca="1">IFERROR(__xludf.DUMMYFUNCTION("""COMPUTED_VALUE"""),3)</f>
        <v>3</v>
      </c>
      <c r="B164" s="1">
        <f ca="1">IFERROR(__xludf.DUMMYFUNCTION("""COMPUTED_VALUE"""),3)</f>
        <v>3</v>
      </c>
    </row>
    <row r="165" spans="1:2" ht="13" hidden="1">
      <c r="A165" s="1">
        <f ca="1">IFERROR(__xludf.DUMMYFUNCTION("""COMPUTED_VALUE"""),1)</f>
        <v>1</v>
      </c>
      <c r="B165" s="1">
        <f ca="1">IFERROR(__xludf.DUMMYFUNCTION("""COMPUTED_VALUE"""),1)</f>
        <v>1</v>
      </c>
    </row>
    <row r="166" spans="1:2" ht="13" hidden="1">
      <c r="A166" s="1">
        <f ca="1">IFERROR(__xludf.DUMMYFUNCTION("""COMPUTED_VALUE"""),4)</f>
        <v>4</v>
      </c>
      <c r="B166" s="1">
        <f ca="1">IFERROR(__xludf.DUMMYFUNCTION("""COMPUTED_VALUE"""),1)</f>
        <v>1</v>
      </c>
    </row>
    <row r="167" spans="1:2" ht="13" hidden="1">
      <c r="A167" s="1">
        <f ca="1">IFERROR(__xludf.DUMMYFUNCTION("""COMPUTED_VALUE"""),2)</f>
        <v>2</v>
      </c>
      <c r="B167" s="1">
        <f ca="1">IFERROR(__xludf.DUMMYFUNCTION("""COMPUTED_VALUE"""),3)</f>
        <v>3</v>
      </c>
    </row>
    <row r="168" spans="1:2" ht="13" hidden="1">
      <c r="A168" s="1">
        <f ca="1">IFERROR(__xludf.DUMMYFUNCTION("""COMPUTED_VALUE"""),3)</f>
        <v>3</v>
      </c>
      <c r="B168" s="1">
        <f ca="1">IFERROR(__xludf.DUMMYFUNCTION("""COMPUTED_VALUE"""),4)</f>
        <v>4</v>
      </c>
    </row>
    <row r="169" spans="1:2" ht="13" hidden="1">
      <c r="A169" s="1">
        <f ca="1">IFERROR(__xludf.DUMMYFUNCTION("""COMPUTED_VALUE"""),2)</f>
        <v>2</v>
      </c>
      <c r="B169" s="1">
        <f ca="1">IFERROR(__xludf.DUMMYFUNCTION("""COMPUTED_VALUE"""),1)</f>
        <v>1</v>
      </c>
    </row>
    <row r="170" spans="1:2" ht="13" hidden="1">
      <c r="A170" s="1" t="str">
        <f ca="1">IFERROR(__xludf.DUMMYFUNCTION("""COMPUTED_VALUE"""),"")</f>
        <v/>
      </c>
      <c r="B170" s="1">
        <f ca="1">IFERROR(__xludf.DUMMYFUNCTION("""COMPUTED_VALUE"""),4)</f>
        <v>4</v>
      </c>
    </row>
    <row r="171" spans="1:2" ht="13" hidden="1">
      <c r="A171" s="1">
        <f ca="1">IFERROR(__xludf.DUMMYFUNCTION("""COMPUTED_VALUE"""),4)</f>
        <v>4</v>
      </c>
      <c r="B171" s="1">
        <f ca="1">IFERROR(__xludf.DUMMYFUNCTION("""COMPUTED_VALUE"""),3)</f>
        <v>3</v>
      </c>
    </row>
    <row r="172" spans="1:2" ht="13" hidden="1">
      <c r="A172" s="1">
        <f ca="1">IFERROR(__xludf.DUMMYFUNCTION("""COMPUTED_VALUE"""),2)</f>
        <v>2</v>
      </c>
      <c r="B172" s="1">
        <f ca="1">IFERROR(__xludf.DUMMYFUNCTION("""COMPUTED_VALUE"""),4)</f>
        <v>4</v>
      </c>
    </row>
    <row r="173" spans="1:2" ht="13" hidden="1">
      <c r="A173" s="1">
        <f ca="1">IFERROR(__xludf.DUMMYFUNCTION("""COMPUTED_VALUE"""),2)</f>
        <v>2</v>
      </c>
      <c r="B173" s="1">
        <f ca="1">IFERROR(__xludf.DUMMYFUNCTION("""COMPUTED_VALUE"""),1)</f>
        <v>1</v>
      </c>
    </row>
    <row r="174" spans="1:2" ht="13" hidden="1">
      <c r="A174" s="1">
        <f ca="1">IFERROR(__xludf.DUMMYFUNCTION("""COMPUTED_VALUE"""),1)</f>
        <v>1</v>
      </c>
      <c r="B174" s="1">
        <f ca="1">IFERROR(__xludf.DUMMYFUNCTION("""COMPUTED_VALUE"""),4)</f>
        <v>4</v>
      </c>
    </row>
    <row r="175" spans="1:2" ht="13" hidden="1">
      <c r="A175" s="1">
        <f ca="1">IFERROR(__xludf.DUMMYFUNCTION("""COMPUTED_VALUE"""),4)</f>
        <v>4</v>
      </c>
      <c r="B175" s="1">
        <f ca="1">IFERROR(__xludf.DUMMYFUNCTION("""COMPUTED_VALUE"""),2)</f>
        <v>2</v>
      </c>
    </row>
    <row r="176" spans="1:2" ht="13" hidden="1">
      <c r="A176" s="1">
        <f ca="1">IFERROR(__xludf.DUMMYFUNCTION("""COMPUTED_VALUE"""),2)</f>
        <v>2</v>
      </c>
      <c r="B176" s="1">
        <f ca="1">IFERROR(__xludf.DUMMYFUNCTION("""COMPUTED_VALUE"""),1)</f>
        <v>1</v>
      </c>
    </row>
    <row r="177" spans="1:2" ht="13" hidden="1">
      <c r="A177" s="1" t="str">
        <f ca="1">IFERROR(__xludf.DUMMYFUNCTION("""COMPUTED_VALUE"""),"")</f>
        <v/>
      </c>
      <c r="B177" s="1">
        <f ca="1">IFERROR(__xludf.DUMMYFUNCTION("""COMPUTED_VALUE"""),4)</f>
        <v>4</v>
      </c>
    </row>
    <row r="178" spans="1:2" ht="13" hidden="1">
      <c r="A178" s="1">
        <f ca="1">IFERROR(__xludf.DUMMYFUNCTION("""COMPUTED_VALUE"""),3)</f>
        <v>3</v>
      </c>
      <c r="B178" s="1">
        <f ca="1">IFERROR(__xludf.DUMMYFUNCTION("""COMPUTED_VALUE"""),2)</f>
        <v>2</v>
      </c>
    </row>
    <row r="179" spans="1:2" ht="13" hidden="1">
      <c r="A179" s="1">
        <f ca="1">IFERROR(__xludf.DUMMYFUNCTION("""COMPUTED_VALUE"""),1)</f>
        <v>1</v>
      </c>
      <c r="B179" s="1">
        <f ca="1">IFERROR(__xludf.DUMMYFUNCTION("""COMPUTED_VALUE"""),5)</f>
        <v>5</v>
      </c>
    </row>
    <row r="180" spans="1:2" ht="13" hidden="1">
      <c r="A180" s="1">
        <f ca="1">IFERROR(__xludf.DUMMYFUNCTION("""COMPUTED_VALUE"""),4)</f>
        <v>4</v>
      </c>
      <c r="B180" s="1">
        <f ca="1">IFERROR(__xludf.DUMMYFUNCTION("""COMPUTED_VALUE"""),1)</f>
        <v>1</v>
      </c>
    </row>
    <row r="181" spans="1:2" ht="13" hidden="1">
      <c r="A181" s="1">
        <f ca="1">IFERROR(__xludf.DUMMYFUNCTION("""COMPUTED_VALUE"""),2)</f>
        <v>2</v>
      </c>
      <c r="B181" s="1">
        <f ca="1">IFERROR(__xludf.DUMMYFUNCTION("""COMPUTED_VALUE"""),2)</f>
        <v>2</v>
      </c>
    </row>
    <row r="182" spans="1:2" ht="13" hidden="1">
      <c r="A182" s="1">
        <f ca="1">IFERROR(__xludf.DUMMYFUNCTION("""COMPUTED_VALUE"""),3)</f>
        <v>3</v>
      </c>
      <c r="B182" s="1">
        <f ca="1">IFERROR(__xludf.DUMMYFUNCTION("""COMPUTED_VALUE"""),5)</f>
        <v>5</v>
      </c>
    </row>
    <row r="183" spans="1:2" ht="13" hidden="1">
      <c r="A183" s="1" t="str">
        <f ca="1">IFERROR(__xludf.DUMMYFUNCTION("""COMPUTED_VALUE"""),"")</f>
        <v/>
      </c>
      <c r="B183" s="1">
        <f ca="1">IFERROR(__xludf.DUMMYFUNCTION("""COMPUTED_VALUE"""),1)</f>
        <v>1</v>
      </c>
    </row>
    <row r="184" spans="1:2" ht="13" hidden="1">
      <c r="A184" s="1">
        <f ca="1">IFERROR(__xludf.DUMMYFUNCTION("""COMPUTED_VALUE"""),2)</f>
        <v>2</v>
      </c>
      <c r="B184" s="1">
        <f ca="1">IFERROR(__xludf.DUMMYFUNCTION("""COMPUTED_VALUE"""),2)</f>
        <v>2</v>
      </c>
    </row>
    <row r="185" spans="1:2" ht="13" hidden="1">
      <c r="A185" s="1">
        <f ca="1">IFERROR(__xludf.DUMMYFUNCTION("""COMPUTED_VALUE"""),3)</f>
        <v>3</v>
      </c>
      <c r="B185" s="1">
        <f ca="1">IFERROR(__xludf.DUMMYFUNCTION("""COMPUTED_VALUE"""),2)</f>
        <v>2</v>
      </c>
    </row>
    <row r="186" spans="1:2" ht="13" hidden="1">
      <c r="A186" s="1">
        <f ca="1">IFERROR(__xludf.DUMMYFUNCTION("""COMPUTED_VALUE"""),2)</f>
        <v>2</v>
      </c>
      <c r="B186" s="1">
        <f ca="1">IFERROR(__xludf.DUMMYFUNCTION("""COMPUTED_VALUE"""),1)</f>
        <v>1</v>
      </c>
    </row>
    <row r="187" spans="1:2" ht="13" hidden="1">
      <c r="A187" s="1">
        <f ca="1">IFERROR(__xludf.DUMMYFUNCTION("""COMPUTED_VALUE"""),4)</f>
        <v>4</v>
      </c>
      <c r="B187" s="1">
        <f ca="1">IFERROR(__xludf.DUMMYFUNCTION("""COMPUTED_VALUE"""),2)</f>
        <v>2</v>
      </c>
    </row>
    <row r="188" spans="1:2" ht="13" hidden="1">
      <c r="A188" s="1">
        <f ca="1">IFERROR(__xludf.DUMMYFUNCTION("""COMPUTED_VALUE"""),2)</f>
        <v>2</v>
      </c>
      <c r="B188" s="1">
        <f ca="1">IFERROR(__xludf.DUMMYFUNCTION("""COMPUTED_VALUE"""),3)</f>
        <v>3</v>
      </c>
    </row>
    <row r="189" spans="1:2" ht="13" hidden="1">
      <c r="A189" s="1">
        <f ca="1">IFERROR(__xludf.DUMMYFUNCTION("""COMPUTED_VALUE"""),2)</f>
        <v>2</v>
      </c>
      <c r="B189" s="1">
        <f ca="1">IFERROR(__xludf.DUMMYFUNCTION("""COMPUTED_VALUE"""),3)</f>
        <v>3</v>
      </c>
    </row>
    <row r="190" spans="1:2" ht="13" hidden="1">
      <c r="A190" s="1" t="str">
        <f ca="1">IFERROR(__xludf.DUMMYFUNCTION("""COMPUTED_VALUE"""),"")</f>
        <v/>
      </c>
      <c r="B190" s="1">
        <f ca="1">IFERROR(__xludf.DUMMYFUNCTION("""COMPUTED_VALUE"""),2)</f>
        <v>2</v>
      </c>
    </row>
    <row r="191" spans="1:2" ht="13" hidden="1">
      <c r="A191" s="1">
        <f ca="1">IFERROR(__xludf.DUMMYFUNCTION("""COMPUTED_VALUE"""),4)</f>
        <v>4</v>
      </c>
      <c r="B191" s="1">
        <f ca="1">IFERROR(__xludf.DUMMYFUNCTION("""COMPUTED_VALUE"""),2)</f>
        <v>2</v>
      </c>
    </row>
    <row r="192" spans="1:2" ht="13" hidden="1">
      <c r="A192" s="1">
        <f ca="1">IFERROR(__xludf.DUMMYFUNCTION("""COMPUTED_VALUE"""),3)</f>
        <v>3</v>
      </c>
      <c r="B192" s="1">
        <f ca="1">IFERROR(__xludf.DUMMYFUNCTION("""COMPUTED_VALUE"""),3)</f>
        <v>3</v>
      </c>
    </row>
    <row r="193" spans="1:2" ht="13" hidden="1">
      <c r="A193" s="1">
        <f ca="1">IFERROR(__xludf.DUMMYFUNCTION("""COMPUTED_VALUE"""),2)</f>
        <v>2</v>
      </c>
      <c r="B193" s="1">
        <f ca="1">IFERROR(__xludf.DUMMYFUNCTION("""COMPUTED_VALUE"""),1)</f>
        <v>1</v>
      </c>
    </row>
    <row r="194" spans="1:2" ht="13" hidden="1">
      <c r="A194" s="1">
        <f ca="1">IFERROR(__xludf.DUMMYFUNCTION("""COMPUTED_VALUE"""),2)</f>
        <v>2</v>
      </c>
      <c r="B194" s="1">
        <f ca="1">IFERROR(__xludf.DUMMYFUNCTION("""COMPUTED_VALUE"""),3)</f>
        <v>3</v>
      </c>
    </row>
    <row r="195" spans="1:2" ht="13" hidden="1">
      <c r="A195" s="1">
        <f ca="1">IFERROR(__xludf.DUMMYFUNCTION("""COMPUTED_VALUE"""),2)</f>
        <v>2</v>
      </c>
      <c r="B195" s="1">
        <f ca="1">IFERROR(__xludf.DUMMYFUNCTION("""COMPUTED_VALUE"""),2)</f>
        <v>2</v>
      </c>
    </row>
    <row r="196" spans="1:2" ht="13" hidden="1">
      <c r="A196" s="1">
        <f ca="1">IFERROR(__xludf.DUMMYFUNCTION("""COMPUTED_VALUE"""),3)</f>
        <v>3</v>
      </c>
      <c r="B196" s="1">
        <f ca="1">IFERROR(__xludf.DUMMYFUNCTION("""COMPUTED_VALUE"""),3)</f>
        <v>3</v>
      </c>
    </row>
    <row r="197" spans="1:2" ht="13" hidden="1">
      <c r="A197" s="1">
        <f ca="1">IFERROR(__xludf.DUMMYFUNCTION("""COMPUTED_VALUE"""),2)</f>
        <v>2</v>
      </c>
      <c r="B197" s="1">
        <f ca="1">IFERROR(__xludf.DUMMYFUNCTION("""COMPUTED_VALUE"""),3)</f>
        <v>3</v>
      </c>
    </row>
    <row r="198" spans="1:2" ht="13" hidden="1">
      <c r="A198" s="1">
        <f ca="1">IFERROR(__xludf.DUMMYFUNCTION("""COMPUTED_VALUE"""),2)</f>
        <v>2</v>
      </c>
      <c r="B198" s="1">
        <f ca="1">IFERROR(__xludf.DUMMYFUNCTION("""COMPUTED_VALUE"""),1)</f>
        <v>1</v>
      </c>
    </row>
    <row r="199" spans="1:2" ht="13" hidden="1">
      <c r="A199" s="1">
        <f ca="1">IFERROR(__xludf.DUMMYFUNCTION("""COMPUTED_VALUE"""),3)</f>
        <v>3</v>
      </c>
      <c r="B199" s="1">
        <f ca="1">IFERROR(__xludf.DUMMYFUNCTION("""COMPUTED_VALUE"""),5)</f>
        <v>5</v>
      </c>
    </row>
    <row r="200" spans="1:2" ht="13" hidden="1">
      <c r="A200" s="1" t="str">
        <f ca="1">IFERROR(__xludf.DUMMYFUNCTION("""COMPUTED_VALUE"""),"")</f>
        <v/>
      </c>
      <c r="B200" s="1">
        <f ca="1">IFERROR(__xludf.DUMMYFUNCTION("""COMPUTED_VALUE"""),3)</f>
        <v>3</v>
      </c>
    </row>
    <row r="201" spans="1:2" ht="13" hidden="1">
      <c r="A201" s="1">
        <f ca="1">IFERROR(__xludf.DUMMYFUNCTION("""COMPUTED_VALUE"""),1)</f>
        <v>1</v>
      </c>
      <c r="B201" s="1">
        <f ca="1">IFERROR(__xludf.DUMMYFUNCTION("""COMPUTED_VALUE"""),4)</f>
        <v>4</v>
      </c>
    </row>
    <row r="202" spans="1:2" ht="13" hidden="1">
      <c r="A202" s="1">
        <f ca="1">IFERROR(__xludf.DUMMYFUNCTION("""COMPUTED_VALUE"""),2)</f>
        <v>2</v>
      </c>
      <c r="B202" s="1">
        <f ca="1">IFERROR(__xludf.DUMMYFUNCTION("""COMPUTED_VALUE"""),3)</f>
        <v>3</v>
      </c>
    </row>
    <row r="203" spans="1:2" ht="13" hidden="1">
      <c r="A203" s="1">
        <f ca="1">IFERROR(__xludf.DUMMYFUNCTION("""COMPUTED_VALUE"""),3)</f>
        <v>3</v>
      </c>
      <c r="B203" s="1">
        <f ca="1">IFERROR(__xludf.DUMMYFUNCTION("""COMPUTED_VALUE"""),3)</f>
        <v>3</v>
      </c>
    </row>
    <row r="204" spans="1:2" ht="13" hidden="1">
      <c r="A204" s="1">
        <f ca="1">IFERROR(__xludf.DUMMYFUNCTION("""COMPUTED_VALUE"""),2)</f>
        <v>2</v>
      </c>
      <c r="B204" s="1">
        <f ca="1">IFERROR(__xludf.DUMMYFUNCTION("""COMPUTED_VALUE"""),3)</f>
        <v>3</v>
      </c>
    </row>
    <row r="205" spans="1:2" ht="13" hidden="1">
      <c r="A205" s="1">
        <f ca="1">IFERROR(__xludf.DUMMYFUNCTION("""COMPUTED_VALUE"""),1)</f>
        <v>1</v>
      </c>
      <c r="B205" s="1">
        <f ca="1">IFERROR(__xludf.DUMMYFUNCTION("""COMPUTED_VALUE"""),3)</f>
        <v>3</v>
      </c>
    </row>
    <row r="206" spans="1:2" ht="13" hidden="1">
      <c r="A206" s="1" t="str">
        <f ca="1">IFERROR(__xludf.DUMMYFUNCTION("""COMPUTED_VALUE"""),"")</f>
        <v/>
      </c>
      <c r="B206" s="1">
        <f ca="1">IFERROR(__xludf.DUMMYFUNCTION("""COMPUTED_VALUE"""),2)</f>
        <v>2</v>
      </c>
    </row>
    <row r="207" spans="1:2" ht="13" hidden="1">
      <c r="A207" s="1">
        <f ca="1">IFERROR(__xludf.DUMMYFUNCTION("""COMPUTED_VALUE"""),4)</f>
        <v>4</v>
      </c>
      <c r="B207" s="1">
        <f ca="1">IFERROR(__xludf.DUMMYFUNCTION("""COMPUTED_VALUE"""),1)</f>
        <v>1</v>
      </c>
    </row>
    <row r="208" spans="1:2" ht="13" hidden="1">
      <c r="A208" s="1">
        <f ca="1">IFERROR(__xludf.DUMMYFUNCTION("""COMPUTED_VALUE"""),3)</f>
        <v>3</v>
      </c>
      <c r="B208" s="1">
        <f ca="1">IFERROR(__xludf.DUMMYFUNCTION("""COMPUTED_VALUE"""),1)</f>
        <v>1</v>
      </c>
    </row>
    <row r="209" spans="1:2" ht="13" hidden="1">
      <c r="A209" s="1" t="str">
        <f ca="1">IFERROR(__xludf.DUMMYFUNCTION("""COMPUTED_VALUE"""),"")</f>
        <v/>
      </c>
      <c r="B209" s="1">
        <f ca="1">IFERROR(__xludf.DUMMYFUNCTION("""COMPUTED_VALUE"""),1)</f>
        <v>1</v>
      </c>
    </row>
    <row r="210" spans="1:2" ht="13" hidden="1">
      <c r="A210" s="1">
        <f ca="1">IFERROR(__xludf.DUMMYFUNCTION("""COMPUTED_VALUE"""),1)</f>
        <v>1</v>
      </c>
      <c r="B210" s="1">
        <f ca="1">IFERROR(__xludf.DUMMYFUNCTION("""COMPUTED_VALUE"""),4)</f>
        <v>4</v>
      </c>
    </row>
    <row r="211" spans="1:2" ht="13" hidden="1">
      <c r="A211" s="1">
        <f ca="1">IFERROR(__xludf.DUMMYFUNCTION("""COMPUTED_VALUE"""),4)</f>
        <v>4</v>
      </c>
      <c r="B211" s="1">
        <f ca="1">IFERROR(__xludf.DUMMYFUNCTION("""COMPUTED_VALUE"""),3)</f>
        <v>3</v>
      </c>
    </row>
    <row r="212" spans="1:2" ht="13" hidden="1">
      <c r="A212" s="1">
        <f ca="1">IFERROR(__xludf.DUMMYFUNCTION("""COMPUTED_VALUE"""),3)</f>
        <v>3</v>
      </c>
      <c r="B212" s="1">
        <f ca="1">IFERROR(__xludf.DUMMYFUNCTION("""COMPUTED_VALUE"""),4)</f>
        <v>4</v>
      </c>
    </row>
    <row r="213" spans="1:2" ht="13" hidden="1">
      <c r="A213" s="1">
        <f ca="1">IFERROR(__xludf.DUMMYFUNCTION("""COMPUTED_VALUE"""),2)</f>
        <v>2</v>
      </c>
      <c r="B213" s="1">
        <f ca="1">IFERROR(__xludf.DUMMYFUNCTION("""COMPUTED_VALUE"""),4)</f>
        <v>4</v>
      </c>
    </row>
    <row r="214" spans="1:2" ht="13" hidden="1">
      <c r="A214" s="1">
        <f ca="1">IFERROR(__xludf.DUMMYFUNCTION("""COMPUTED_VALUE"""),3)</f>
        <v>3</v>
      </c>
      <c r="B214" s="1">
        <f ca="1">IFERROR(__xludf.DUMMYFUNCTION("""COMPUTED_VALUE"""),2)</f>
        <v>2</v>
      </c>
    </row>
    <row r="215" spans="1:2" ht="13" hidden="1">
      <c r="A215" s="1">
        <f ca="1">IFERROR(__xludf.DUMMYFUNCTION("""COMPUTED_VALUE"""),2)</f>
        <v>2</v>
      </c>
      <c r="B215" s="1">
        <f ca="1">IFERROR(__xludf.DUMMYFUNCTION("""COMPUTED_VALUE"""),2)</f>
        <v>2</v>
      </c>
    </row>
    <row r="216" spans="1:2" ht="13" hidden="1">
      <c r="A216" s="1">
        <f ca="1">IFERROR(__xludf.DUMMYFUNCTION("""COMPUTED_VALUE"""),1)</f>
        <v>1</v>
      </c>
      <c r="B216" s="1">
        <f ca="1">IFERROR(__xludf.DUMMYFUNCTION("""COMPUTED_VALUE"""),3)</f>
        <v>3</v>
      </c>
    </row>
    <row r="217" spans="1:2" ht="13" hidden="1">
      <c r="A217" s="1">
        <f ca="1">IFERROR(__xludf.DUMMYFUNCTION("""COMPUTED_VALUE"""),1)</f>
        <v>1</v>
      </c>
      <c r="B217" s="1">
        <f ca="1">IFERROR(__xludf.DUMMYFUNCTION("""COMPUTED_VALUE"""),2)</f>
        <v>2</v>
      </c>
    </row>
    <row r="218" spans="1:2" ht="13" hidden="1">
      <c r="A218" s="1">
        <f ca="1">IFERROR(__xludf.DUMMYFUNCTION("""COMPUTED_VALUE"""),4)</f>
        <v>4</v>
      </c>
      <c r="B218" s="1">
        <f ca="1">IFERROR(__xludf.DUMMYFUNCTION("""COMPUTED_VALUE"""),3)</f>
        <v>3</v>
      </c>
    </row>
    <row r="219" spans="1:2" ht="13" hidden="1">
      <c r="A219" s="1">
        <f ca="1">IFERROR(__xludf.DUMMYFUNCTION("""COMPUTED_VALUE"""),4)</f>
        <v>4</v>
      </c>
      <c r="B219" s="1">
        <f ca="1">IFERROR(__xludf.DUMMYFUNCTION("""COMPUTED_VALUE"""),1)</f>
        <v>1</v>
      </c>
    </row>
    <row r="220" spans="1:2" ht="13" hidden="1">
      <c r="A220" s="1">
        <f ca="1">IFERROR(__xludf.DUMMYFUNCTION("""COMPUTED_VALUE"""),4)</f>
        <v>4</v>
      </c>
      <c r="B220" s="1">
        <f ca="1">IFERROR(__xludf.DUMMYFUNCTION("""COMPUTED_VALUE"""),2)</f>
        <v>2</v>
      </c>
    </row>
    <row r="221" spans="1:2" ht="13" hidden="1">
      <c r="A221" s="1">
        <f ca="1">IFERROR(__xludf.DUMMYFUNCTION("""COMPUTED_VALUE"""),3)</f>
        <v>3</v>
      </c>
      <c r="B221" s="1">
        <f ca="1">IFERROR(__xludf.DUMMYFUNCTION("""COMPUTED_VALUE"""),3)</f>
        <v>3</v>
      </c>
    </row>
    <row r="222" spans="1:2" ht="13" hidden="1">
      <c r="A222" s="1">
        <f ca="1">IFERROR(__xludf.DUMMYFUNCTION("""COMPUTED_VALUE"""),4)</f>
        <v>4</v>
      </c>
      <c r="B222" s="1">
        <f ca="1">IFERROR(__xludf.DUMMYFUNCTION("""COMPUTED_VALUE"""),2)</f>
        <v>2</v>
      </c>
    </row>
    <row r="223" spans="1:2" ht="13" hidden="1">
      <c r="A223" s="1">
        <f ca="1">IFERROR(__xludf.DUMMYFUNCTION("""COMPUTED_VALUE"""),1)</f>
        <v>1</v>
      </c>
      <c r="B223" s="1">
        <f ca="1">IFERROR(__xludf.DUMMYFUNCTION("""COMPUTED_VALUE"""),5)</f>
        <v>5</v>
      </c>
    </row>
    <row r="224" spans="1:2" ht="13" hidden="1">
      <c r="A224" s="1">
        <f ca="1">IFERROR(__xludf.DUMMYFUNCTION("""COMPUTED_VALUE"""),2)</f>
        <v>2</v>
      </c>
      <c r="B224" s="1">
        <f ca="1">IFERROR(__xludf.DUMMYFUNCTION("""COMPUTED_VALUE"""),3)</f>
        <v>3</v>
      </c>
    </row>
    <row r="225" spans="1:2" ht="13" hidden="1">
      <c r="A225" s="1">
        <f ca="1">IFERROR(__xludf.DUMMYFUNCTION("""COMPUTED_VALUE"""),3)</f>
        <v>3</v>
      </c>
      <c r="B225" s="1">
        <f ca="1">IFERROR(__xludf.DUMMYFUNCTION("""COMPUTED_VALUE"""),3)</f>
        <v>3</v>
      </c>
    </row>
    <row r="226" spans="1:2" ht="13" hidden="1">
      <c r="A226" s="1">
        <f ca="1">IFERROR(__xludf.DUMMYFUNCTION("""COMPUTED_VALUE"""),2)</f>
        <v>2</v>
      </c>
      <c r="B226" s="1">
        <f ca="1">IFERROR(__xludf.DUMMYFUNCTION("""COMPUTED_VALUE"""),2)</f>
        <v>2</v>
      </c>
    </row>
    <row r="227" spans="1:2" ht="13" hidden="1">
      <c r="A227" s="1">
        <f ca="1">IFERROR(__xludf.DUMMYFUNCTION("""COMPUTED_VALUE"""),2)</f>
        <v>2</v>
      </c>
      <c r="B227" s="1">
        <f ca="1">IFERROR(__xludf.DUMMYFUNCTION("""COMPUTED_VALUE"""),2)</f>
        <v>2</v>
      </c>
    </row>
    <row r="228" spans="1:2" ht="13" hidden="1">
      <c r="A228" s="1">
        <f ca="1">IFERROR(__xludf.DUMMYFUNCTION("""COMPUTED_VALUE"""),3)</f>
        <v>3</v>
      </c>
      <c r="B228" s="1">
        <f ca="1">IFERROR(__xludf.DUMMYFUNCTION("""COMPUTED_VALUE"""),2)</f>
        <v>2</v>
      </c>
    </row>
    <row r="229" spans="1:2" ht="13" hidden="1">
      <c r="A229" s="1">
        <f ca="1">IFERROR(__xludf.DUMMYFUNCTION("""COMPUTED_VALUE"""),4)</f>
        <v>4</v>
      </c>
      <c r="B229" s="1">
        <f ca="1">IFERROR(__xludf.DUMMYFUNCTION("""COMPUTED_VALUE"""),4)</f>
        <v>4</v>
      </c>
    </row>
    <row r="230" spans="1:2" ht="13" hidden="1">
      <c r="A230" s="1">
        <f ca="1">IFERROR(__xludf.DUMMYFUNCTION("""COMPUTED_VALUE"""),4)</f>
        <v>4</v>
      </c>
      <c r="B230" s="1">
        <f ca="1">IFERROR(__xludf.DUMMYFUNCTION("""COMPUTED_VALUE"""),1)</f>
        <v>1</v>
      </c>
    </row>
    <row r="231" spans="1:2" ht="13" hidden="1">
      <c r="A231" s="1" t="str">
        <f ca="1">IFERROR(__xludf.DUMMYFUNCTION("""COMPUTED_VALUE"""),"")</f>
        <v/>
      </c>
      <c r="B231" s="1">
        <f ca="1">IFERROR(__xludf.DUMMYFUNCTION("""COMPUTED_VALUE"""),1)</f>
        <v>1</v>
      </c>
    </row>
    <row r="232" spans="1:2" ht="13" hidden="1">
      <c r="A232" s="1">
        <f ca="1">IFERROR(__xludf.DUMMYFUNCTION("""COMPUTED_VALUE"""),2)</f>
        <v>2</v>
      </c>
      <c r="B232" s="1" t="str">
        <f ca="1">IFERROR(__xludf.DUMMYFUNCTION("""COMPUTED_VALUE"""),"")</f>
        <v/>
      </c>
    </row>
    <row r="233" spans="1:2" ht="13" hidden="1">
      <c r="A233" s="1">
        <f ca="1">IFERROR(__xludf.DUMMYFUNCTION("""COMPUTED_VALUE"""),1)</f>
        <v>1</v>
      </c>
      <c r="B233" s="1">
        <f ca="1">IFERROR(__xludf.DUMMYFUNCTION("""COMPUTED_VALUE"""),1)</f>
        <v>1</v>
      </c>
    </row>
    <row r="234" spans="1:2" ht="13" hidden="1">
      <c r="A234" s="1">
        <f ca="1">IFERROR(__xludf.DUMMYFUNCTION("""COMPUTED_VALUE"""),2)</f>
        <v>2</v>
      </c>
      <c r="B234" s="1">
        <f ca="1">IFERROR(__xludf.DUMMYFUNCTION("""COMPUTED_VALUE"""),4)</f>
        <v>4</v>
      </c>
    </row>
    <row r="235" spans="1:2" ht="13" hidden="1">
      <c r="A235" s="1">
        <f ca="1">IFERROR(__xludf.DUMMYFUNCTION("""COMPUTED_VALUE"""),3)</f>
        <v>3</v>
      </c>
      <c r="B235" s="1">
        <f ca="1">IFERROR(__xludf.DUMMYFUNCTION("""COMPUTED_VALUE"""),2)</f>
        <v>2</v>
      </c>
    </row>
    <row r="236" spans="1:2" ht="13" hidden="1">
      <c r="A236" s="1">
        <f ca="1">IFERROR(__xludf.DUMMYFUNCTION("""COMPUTED_VALUE"""),4)</f>
        <v>4</v>
      </c>
      <c r="B236" s="1">
        <f ca="1">IFERROR(__xludf.DUMMYFUNCTION("""COMPUTED_VALUE"""),1)</f>
        <v>1</v>
      </c>
    </row>
    <row r="237" spans="1:2" ht="13" hidden="1">
      <c r="A237" s="1">
        <f ca="1">IFERROR(__xludf.DUMMYFUNCTION("""COMPUTED_VALUE"""),3)</f>
        <v>3</v>
      </c>
      <c r="B237" s="1">
        <f ca="1">IFERROR(__xludf.DUMMYFUNCTION("""COMPUTED_VALUE"""),3)</f>
        <v>3</v>
      </c>
    </row>
    <row r="238" spans="1:2" ht="13" hidden="1">
      <c r="A238" s="1" t="str">
        <f ca="1">IFERROR(__xludf.DUMMYFUNCTION("""COMPUTED_VALUE"""),"")</f>
        <v/>
      </c>
      <c r="B238" s="1">
        <f ca="1">IFERROR(__xludf.DUMMYFUNCTION("""COMPUTED_VALUE"""),2)</f>
        <v>2</v>
      </c>
    </row>
    <row r="239" spans="1:2" ht="13" hidden="1">
      <c r="A239" s="1">
        <f ca="1">IFERROR(__xludf.DUMMYFUNCTION("""COMPUTED_VALUE"""),2)</f>
        <v>2</v>
      </c>
      <c r="B239" s="1">
        <f ca="1">IFERROR(__xludf.DUMMYFUNCTION("""COMPUTED_VALUE"""),3)</f>
        <v>3</v>
      </c>
    </row>
    <row r="240" spans="1:2" ht="13" hidden="1">
      <c r="A240" s="1">
        <f ca="1">IFERROR(__xludf.DUMMYFUNCTION("""COMPUTED_VALUE"""),4)</f>
        <v>4</v>
      </c>
      <c r="B240" s="1">
        <f ca="1">IFERROR(__xludf.DUMMYFUNCTION("""COMPUTED_VALUE"""),3)</f>
        <v>3</v>
      </c>
    </row>
    <row r="241" spans="1:2" ht="13" hidden="1">
      <c r="A241" s="1">
        <f ca="1">IFERROR(__xludf.DUMMYFUNCTION("""COMPUTED_VALUE"""),2)</f>
        <v>2</v>
      </c>
      <c r="B241" s="1">
        <f ca="1">IFERROR(__xludf.DUMMYFUNCTION("""COMPUTED_VALUE"""),2)</f>
        <v>2</v>
      </c>
    </row>
    <row r="242" spans="1:2" ht="13" hidden="1">
      <c r="A242" s="1">
        <f ca="1">IFERROR(__xludf.DUMMYFUNCTION("""COMPUTED_VALUE"""),3)</f>
        <v>3</v>
      </c>
      <c r="B242" s="1">
        <f ca="1">IFERROR(__xludf.DUMMYFUNCTION("""COMPUTED_VALUE"""),1)</f>
        <v>1</v>
      </c>
    </row>
    <row r="243" spans="1:2" ht="13" hidden="1">
      <c r="A243" s="1">
        <f ca="1">IFERROR(__xludf.DUMMYFUNCTION("""COMPUTED_VALUE"""),3)</f>
        <v>3</v>
      </c>
      <c r="B243" s="1">
        <f ca="1">IFERROR(__xludf.DUMMYFUNCTION("""COMPUTED_VALUE"""),2)</f>
        <v>2</v>
      </c>
    </row>
    <row r="244" spans="1:2" ht="13" hidden="1">
      <c r="A244" s="1">
        <f ca="1">IFERROR(__xludf.DUMMYFUNCTION("""COMPUTED_VALUE"""),4)</f>
        <v>4</v>
      </c>
      <c r="B244" s="1">
        <f ca="1">IFERROR(__xludf.DUMMYFUNCTION("""COMPUTED_VALUE"""),3)</f>
        <v>3</v>
      </c>
    </row>
    <row r="245" spans="1:2" ht="13" hidden="1">
      <c r="A245" s="1">
        <f ca="1">IFERROR(__xludf.DUMMYFUNCTION("""COMPUTED_VALUE"""),4)</f>
        <v>4</v>
      </c>
      <c r="B245" s="1">
        <f ca="1">IFERROR(__xludf.DUMMYFUNCTION("""COMPUTED_VALUE"""),4)</f>
        <v>4</v>
      </c>
    </row>
    <row r="246" spans="1:2" ht="13" hidden="1">
      <c r="A246" s="1">
        <f ca="1">IFERROR(__xludf.DUMMYFUNCTION("""COMPUTED_VALUE"""),4)</f>
        <v>4</v>
      </c>
      <c r="B246" s="1">
        <f ca="1">IFERROR(__xludf.DUMMYFUNCTION("""COMPUTED_VALUE"""),2)</f>
        <v>2</v>
      </c>
    </row>
    <row r="247" spans="1:2" ht="13" hidden="1">
      <c r="A247" s="1">
        <f ca="1">IFERROR(__xludf.DUMMYFUNCTION("""COMPUTED_VALUE"""),4)</f>
        <v>4</v>
      </c>
      <c r="B247" s="1">
        <f ca="1">IFERROR(__xludf.DUMMYFUNCTION("""COMPUTED_VALUE"""),1)</f>
        <v>1</v>
      </c>
    </row>
    <row r="248" spans="1:2" ht="13" hidden="1">
      <c r="A248" s="1">
        <f ca="1">IFERROR(__xludf.DUMMYFUNCTION("""COMPUTED_VALUE"""),3)</f>
        <v>3</v>
      </c>
      <c r="B248" s="1">
        <f ca="1">IFERROR(__xludf.DUMMYFUNCTION("""COMPUTED_VALUE"""),1)</f>
        <v>1</v>
      </c>
    </row>
    <row r="249" spans="1:2" ht="13" hidden="1">
      <c r="A249" s="1">
        <f ca="1">IFERROR(__xludf.DUMMYFUNCTION("""COMPUTED_VALUE"""),1)</f>
        <v>1</v>
      </c>
      <c r="B249" s="1">
        <f ca="1">IFERROR(__xludf.DUMMYFUNCTION("""COMPUTED_VALUE"""),5)</f>
        <v>5</v>
      </c>
    </row>
    <row r="250" spans="1:2" ht="13" hidden="1">
      <c r="A250" s="1">
        <f ca="1">IFERROR(__xludf.DUMMYFUNCTION("""COMPUTED_VALUE"""),2)</f>
        <v>2</v>
      </c>
      <c r="B250" s="1">
        <f ca="1">IFERROR(__xludf.DUMMYFUNCTION("""COMPUTED_VALUE"""),2)</f>
        <v>2</v>
      </c>
    </row>
    <row r="251" spans="1:2" ht="13" hidden="1">
      <c r="A251" s="1">
        <f ca="1">IFERROR(__xludf.DUMMYFUNCTION("""COMPUTED_VALUE"""),4)</f>
        <v>4</v>
      </c>
      <c r="B251" s="1">
        <f ca="1">IFERROR(__xludf.DUMMYFUNCTION("""COMPUTED_VALUE"""),1)</f>
        <v>1</v>
      </c>
    </row>
    <row r="252" spans="1:2" ht="13" hidden="1">
      <c r="A252" s="1">
        <f ca="1">IFERROR(__xludf.DUMMYFUNCTION("""COMPUTED_VALUE"""),1)</f>
        <v>1</v>
      </c>
      <c r="B252" s="1">
        <f ca="1">IFERROR(__xludf.DUMMYFUNCTION("""COMPUTED_VALUE"""),2)</f>
        <v>2</v>
      </c>
    </row>
    <row r="253" spans="1:2" ht="13" hidden="1">
      <c r="A253" s="1">
        <f ca="1">IFERROR(__xludf.DUMMYFUNCTION("""COMPUTED_VALUE"""),4)</f>
        <v>4</v>
      </c>
      <c r="B253" s="1">
        <f ca="1">IFERROR(__xludf.DUMMYFUNCTION("""COMPUTED_VALUE"""),1)</f>
        <v>1</v>
      </c>
    </row>
    <row r="254" spans="1:2" ht="13" hidden="1">
      <c r="A254" s="1">
        <f ca="1">IFERROR(__xludf.DUMMYFUNCTION("""COMPUTED_VALUE"""),3)</f>
        <v>3</v>
      </c>
      <c r="B254" s="1">
        <f ca="1">IFERROR(__xludf.DUMMYFUNCTION("""COMPUTED_VALUE"""),3)</f>
        <v>3</v>
      </c>
    </row>
    <row r="255" spans="1:2" ht="13" hidden="1">
      <c r="A255" s="1">
        <f ca="1">IFERROR(__xludf.DUMMYFUNCTION("""COMPUTED_VALUE"""),3)</f>
        <v>3</v>
      </c>
      <c r="B255" s="1">
        <f ca="1">IFERROR(__xludf.DUMMYFUNCTION("""COMPUTED_VALUE"""),4)</f>
        <v>4</v>
      </c>
    </row>
    <row r="256" spans="1:2" ht="13" hidden="1">
      <c r="A256" s="1">
        <f ca="1">IFERROR(__xludf.DUMMYFUNCTION("""COMPUTED_VALUE"""),1)</f>
        <v>1</v>
      </c>
      <c r="B256" s="1">
        <f ca="1">IFERROR(__xludf.DUMMYFUNCTION("""COMPUTED_VALUE"""),4)</f>
        <v>4</v>
      </c>
    </row>
    <row r="257" spans="1:2" ht="13" hidden="1">
      <c r="A257" s="1">
        <f ca="1">IFERROR(__xludf.DUMMYFUNCTION("""COMPUTED_VALUE"""),2)</f>
        <v>2</v>
      </c>
      <c r="B257" s="1">
        <f ca="1">IFERROR(__xludf.DUMMYFUNCTION("""COMPUTED_VALUE"""),3)</f>
        <v>3</v>
      </c>
    </row>
    <row r="258" spans="1:2" ht="13" hidden="1">
      <c r="A258" s="1">
        <f ca="1">IFERROR(__xludf.DUMMYFUNCTION("""COMPUTED_VALUE"""),4)</f>
        <v>4</v>
      </c>
      <c r="B258" s="1">
        <f ca="1">IFERROR(__xludf.DUMMYFUNCTION("""COMPUTED_VALUE"""),2)</f>
        <v>2</v>
      </c>
    </row>
    <row r="259" spans="1:2" ht="13" hidden="1">
      <c r="A259" s="1">
        <f ca="1">IFERROR(__xludf.DUMMYFUNCTION("""COMPUTED_VALUE"""),2)</f>
        <v>2</v>
      </c>
      <c r="B259" s="1">
        <f ca="1">IFERROR(__xludf.DUMMYFUNCTION("""COMPUTED_VALUE"""),4)</f>
        <v>4</v>
      </c>
    </row>
    <row r="260" spans="1:2" ht="13" hidden="1">
      <c r="A260" s="1">
        <f ca="1">IFERROR(__xludf.DUMMYFUNCTION("""COMPUTED_VALUE"""),2)</f>
        <v>2</v>
      </c>
      <c r="B260" s="1">
        <f ca="1">IFERROR(__xludf.DUMMYFUNCTION("""COMPUTED_VALUE"""),3)</f>
        <v>3</v>
      </c>
    </row>
    <row r="261" spans="1:2" ht="13" hidden="1">
      <c r="A261" s="1">
        <f ca="1">IFERROR(__xludf.DUMMYFUNCTION("""COMPUTED_VALUE"""),3)</f>
        <v>3</v>
      </c>
      <c r="B261" s="1">
        <f ca="1">IFERROR(__xludf.DUMMYFUNCTION("""COMPUTED_VALUE"""),3)</f>
        <v>3</v>
      </c>
    </row>
    <row r="262" spans="1:2" ht="13" hidden="1">
      <c r="A262" s="1">
        <f ca="1">IFERROR(__xludf.DUMMYFUNCTION("""COMPUTED_VALUE"""),3)</f>
        <v>3</v>
      </c>
      <c r="B262" s="1">
        <f ca="1">IFERROR(__xludf.DUMMYFUNCTION("""COMPUTED_VALUE"""),1)</f>
        <v>1</v>
      </c>
    </row>
    <row r="263" spans="1:2" ht="13" hidden="1">
      <c r="A263" s="1">
        <f ca="1">IFERROR(__xludf.DUMMYFUNCTION("""COMPUTED_VALUE"""),4)</f>
        <v>4</v>
      </c>
      <c r="B263" s="1">
        <f ca="1">IFERROR(__xludf.DUMMYFUNCTION("""COMPUTED_VALUE"""),1)</f>
        <v>1</v>
      </c>
    </row>
    <row r="264" spans="1:2" ht="13" hidden="1">
      <c r="A264" s="1">
        <f ca="1">IFERROR(__xludf.DUMMYFUNCTION("""COMPUTED_VALUE"""),2)</f>
        <v>2</v>
      </c>
      <c r="B264" s="1">
        <f ca="1">IFERROR(__xludf.DUMMYFUNCTION("""COMPUTED_VALUE"""),2)</f>
        <v>2</v>
      </c>
    </row>
    <row r="265" spans="1:2" ht="13" hidden="1">
      <c r="A265" s="1">
        <f ca="1">IFERROR(__xludf.DUMMYFUNCTION("""COMPUTED_VALUE"""),4)</f>
        <v>4</v>
      </c>
      <c r="B265" s="1">
        <f ca="1">IFERROR(__xludf.DUMMYFUNCTION("""COMPUTED_VALUE"""),3)</f>
        <v>3</v>
      </c>
    </row>
    <row r="266" spans="1:2" ht="13" hidden="1">
      <c r="A266" s="1">
        <f ca="1">IFERROR(__xludf.DUMMYFUNCTION("""COMPUTED_VALUE"""),4)</f>
        <v>4</v>
      </c>
      <c r="B266" s="1" t="str">
        <f ca="1">IFERROR(__xludf.DUMMYFUNCTION("""COMPUTED_VALUE"""),"")</f>
        <v/>
      </c>
    </row>
    <row r="267" spans="1:2" ht="13" hidden="1">
      <c r="A267" s="1">
        <f ca="1">IFERROR(__xludf.DUMMYFUNCTION("""COMPUTED_VALUE"""),4)</f>
        <v>4</v>
      </c>
      <c r="B267" s="1">
        <f ca="1">IFERROR(__xludf.DUMMYFUNCTION("""COMPUTED_VALUE"""),1)</f>
        <v>1</v>
      </c>
    </row>
    <row r="268" spans="1:2" ht="13" hidden="1">
      <c r="A268" s="1">
        <f ca="1">IFERROR(__xludf.DUMMYFUNCTION("""COMPUTED_VALUE"""),2)</f>
        <v>2</v>
      </c>
      <c r="B268" s="1">
        <f ca="1">IFERROR(__xludf.DUMMYFUNCTION("""COMPUTED_VALUE"""),3)</f>
        <v>3</v>
      </c>
    </row>
    <row r="269" spans="1:2" ht="13" hidden="1">
      <c r="A269" s="1">
        <f ca="1">IFERROR(__xludf.DUMMYFUNCTION("""COMPUTED_VALUE"""),2)</f>
        <v>2</v>
      </c>
      <c r="B269" s="1">
        <f ca="1">IFERROR(__xludf.DUMMYFUNCTION("""COMPUTED_VALUE"""),1)</f>
        <v>1</v>
      </c>
    </row>
    <row r="270" spans="1:2" ht="13" hidden="1">
      <c r="A270" s="1">
        <f ca="1">IFERROR(__xludf.DUMMYFUNCTION("""COMPUTED_VALUE"""),3)</f>
        <v>3</v>
      </c>
      <c r="B270" s="1">
        <f ca="1">IFERROR(__xludf.DUMMYFUNCTION("""COMPUTED_VALUE"""),1)</f>
        <v>1</v>
      </c>
    </row>
    <row r="271" spans="1:2" ht="13" hidden="1">
      <c r="A271" s="1">
        <f ca="1">IFERROR(__xludf.DUMMYFUNCTION("""COMPUTED_VALUE"""),1)</f>
        <v>1</v>
      </c>
      <c r="B271" s="1">
        <f ca="1">IFERROR(__xludf.DUMMYFUNCTION("""COMPUTED_VALUE"""),1)</f>
        <v>1</v>
      </c>
    </row>
    <row r="272" spans="1:2" ht="13" hidden="1">
      <c r="A272" s="1">
        <f ca="1">IFERROR(__xludf.DUMMYFUNCTION("""COMPUTED_VALUE"""),2)</f>
        <v>2</v>
      </c>
      <c r="B272" s="1">
        <f ca="1">IFERROR(__xludf.DUMMYFUNCTION("""COMPUTED_VALUE"""),2)</f>
        <v>2</v>
      </c>
    </row>
    <row r="273" spans="1:2" ht="13" hidden="1">
      <c r="A273" s="1">
        <f ca="1">IFERROR(__xludf.DUMMYFUNCTION("""COMPUTED_VALUE"""),3)</f>
        <v>3</v>
      </c>
      <c r="B273" s="1">
        <f ca="1">IFERROR(__xludf.DUMMYFUNCTION("""COMPUTED_VALUE"""),3)</f>
        <v>3</v>
      </c>
    </row>
    <row r="274" spans="1:2" ht="13" hidden="1">
      <c r="A274" s="1">
        <f ca="1">IFERROR(__xludf.DUMMYFUNCTION("""COMPUTED_VALUE"""),2)</f>
        <v>2</v>
      </c>
      <c r="B274" s="1">
        <f ca="1">IFERROR(__xludf.DUMMYFUNCTION("""COMPUTED_VALUE"""),3)</f>
        <v>3</v>
      </c>
    </row>
    <row r="275" spans="1:2" ht="13" hidden="1">
      <c r="A275" s="1">
        <f ca="1">IFERROR(__xludf.DUMMYFUNCTION("""COMPUTED_VALUE"""),4)</f>
        <v>4</v>
      </c>
      <c r="B275" s="1">
        <f ca="1">IFERROR(__xludf.DUMMYFUNCTION("""COMPUTED_VALUE"""),3)</f>
        <v>3</v>
      </c>
    </row>
    <row r="276" spans="1:2" ht="13" hidden="1">
      <c r="A276" s="1">
        <f ca="1">IFERROR(__xludf.DUMMYFUNCTION("""COMPUTED_VALUE"""),3)</f>
        <v>3</v>
      </c>
      <c r="B276" s="1">
        <f ca="1">IFERROR(__xludf.DUMMYFUNCTION("""COMPUTED_VALUE"""),5)</f>
        <v>5</v>
      </c>
    </row>
    <row r="277" spans="1:2" ht="13" hidden="1">
      <c r="A277" s="1">
        <f ca="1">IFERROR(__xludf.DUMMYFUNCTION("""COMPUTED_VALUE"""),2)</f>
        <v>2</v>
      </c>
      <c r="B277" s="1">
        <f ca="1">IFERROR(__xludf.DUMMYFUNCTION("""COMPUTED_VALUE"""),3)</f>
        <v>3</v>
      </c>
    </row>
    <row r="278" spans="1:2" ht="13" hidden="1">
      <c r="A278" s="1">
        <f ca="1">IFERROR(__xludf.DUMMYFUNCTION("""COMPUTED_VALUE"""),4)</f>
        <v>4</v>
      </c>
      <c r="B278" s="1">
        <f ca="1">IFERROR(__xludf.DUMMYFUNCTION("""COMPUTED_VALUE"""),2)</f>
        <v>2</v>
      </c>
    </row>
    <row r="279" spans="1:2" ht="13" hidden="1">
      <c r="A279" s="1">
        <f ca="1">IFERROR(__xludf.DUMMYFUNCTION("""COMPUTED_VALUE"""),2)</f>
        <v>2</v>
      </c>
      <c r="B279" s="1">
        <f ca="1">IFERROR(__xludf.DUMMYFUNCTION("""COMPUTED_VALUE"""),4)</f>
        <v>4</v>
      </c>
    </row>
    <row r="280" spans="1:2" ht="13" hidden="1">
      <c r="A280" s="1">
        <f ca="1">IFERROR(__xludf.DUMMYFUNCTION("""COMPUTED_VALUE"""),2)</f>
        <v>2</v>
      </c>
      <c r="B280" s="1">
        <f ca="1">IFERROR(__xludf.DUMMYFUNCTION("""COMPUTED_VALUE"""),2)</f>
        <v>2</v>
      </c>
    </row>
    <row r="281" spans="1:2" ht="13" hidden="1">
      <c r="A281" s="1">
        <f ca="1">IFERROR(__xludf.DUMMYFUNCTION("""COMPUTED_VALUE"""),2)</f>
        <v>2</v>
      </c>
      <c r="B281" s="1">
        <f ca="1">IFERROR(__xludf.DUMMYFUNCTION("""COMPUTED_VALUE"""),5)</f>
        <v>5</v>
      </c>
    </row>
    <row r="282" spans="1:2" ht="13" hidden="1">
      <c r="A282" s="1">
        <f ca="1">IFERROR(__xludf.DUMMYFUNCTION("""COMPUTED_VALUE"""),4)</f>
        <v>4</v>
      </c>
      <c r="B282" s="1">
        <f ca="1">IFERROR(__xludf.DUMMYFUNCTION("""COMPUTED_VALUE"""),2)</f>
        <v>2</v>
      </c>
    </row>
    <row r="283" spans="1:2" ht="13" hidden="1">
      <c r="A283" s="1">
        <f ca="1">IFERROR(__xludf.DUMMYFUNCTION("""COMPUTED_VALUE"""),3)</f>
        <v>3</v>
      </c>
      <c r="B283" s="1">
        <f ca="1">IFERROR(__xludf.DUMMYFUNCTION("""COMPUTED_VALUE"""),3)</f>
        <v>3</v>
      </c>
    </row>
    <row r="284" spans="1:2" ht="13" hidden="1">
      <c r="A284" s="1">
        <f ca="1">IFERROR(__xludf.DUMMYFUNCTION("""COMPUTED_VALUE"""),3)</f>
        <v>3</v>
      </c>
      <c r="B284" s="1">
        <f ca="1">IFERROR(__xludf.DUMMYFUNCTION("""COMPUTED_VALUE"""),4)</f>
        <v>4</v>
      </c>
    </row>
    <row r="285" spans="1:2" ht="13" hidden="1">
      <c r="A285" s="1">
        <f ca="1">IFERROR(__xludf.DUMMYFUNCTION("""COMPUTED_VALUE"""),2)</f>
        <v>2</v>
      </c>
      <c r="B285" s="1">
        <f ca="1">IFERROR(__xludf.DUMMYFUNCTION("""COMPUTED_VALUE"""),3)</f>
        <v>3</v>
      </c>
    </row>
    <row r="286" spans="1:2" ht="13" hidden="1">
      <c r="A286" s="1">
        <f ca="1">IFERROR(__xludf.DUMMYFUNCTION("""COMPUTED_VALUE"""),2)</f>
        <v>2</v>
      </c>
      <c r="B286" s="1">
        <f ca="1">IFERROR(__xludf.DUMMYFUNCTION("""COMPUTED_VALUE"""),2)</f>
        <v>2</v>
      </c>
    </row>
    <row r="287" spans="1:2" ht="13" hidden="1">
      <c r="A287" s="1">
        <f ca="1">IFERROR(__xludf.DUMMYFUNCTION("""COMPUTED_VALUE"""),4)</f>
        <v>4</v>
      </c>
      <c r="B287" s="1">
        <f ca="1">IFERROR(__xludf.DUMMYFUNCTION("""COMPUTED_VALUE"""),3)</f>
        <v>3</v>
      </c>
    </row>
    <row r="288" spans="1:2" ht="13" hidden="1">
      <c r="A288" s="1">
        <f ca="1">IFERROR(__xludf.DUMMYFUNCTION("""COMPUTED_VALUE"""),2)</f>
        <v>2</v>
      </c>
      <c r="B288" s="1">
        <f ca="1">IFERROR(__xludf.DUMMYFUNCTION("""COMPUTED_VALUE"""),3)</f>
        <v>3</v>
      </c>
    </row>
    <row r="289" spans="1:2" ht="13" hidden="1">
      <c r="A289" s="1">
        <f ca="1">IFERROR(__xludf.DUMMYFUNCTION("""COMPUTED_VALUE"""),3)</f>
        <v>3</v>
      </c>
      <c r="B289" s="1">
        <f ca="1">IFERROR(__xludf.DUMMYFUNCTION("""COMPUTED_VALUE"""),3)</f>
        <v>3</v>
      </c>
    </row>
    <row r="290" spans="1:2" ht="13" hidden="1">
      <c r="A290" s="1">
        <f ca="1">IFERROR(__xludf.DUMMYFUNCTION("""COMPUTED_VALUE"""),1)</f>
        <v>1</v>
      </c>
      <c r="B290" s="1">
        <f ca="1">IFERROR(__xludf.DUMMYFUNCTION("""COMPUTED_VALUE"""),4)</f>
        <v>4</v>
      </c>
    </row>
    <row r="291" spans="1:2" ht="13" hidden="1">
      <c r="A291" s="1">
        <f ca="1">IFERROR(__xludf.DUMMYFUNCTION("""COMPUTED_VALUE"""),4)</f>
        <v>4</v>
      </c>
      <c r="B291" s="1">
        <f ca="1">IFERROR(__xludf.DUMMYFUNCTION("""COMPUTED_VALUE"""),1)</f>
        <v>1</v>
      </c>
    </row>
    <row r="292" spans="1:2" ht="13" hidden="1">
      <c r="A292" s="1">
        <f ca="1">IFERROR(__xludf.DUMMYFUNCTION("""COMPUTED_VALUE"""),4)</f>
        <v>4</v>
      </c>
      <c r="B292" s="1">
        <f ca="1">IFERROR(__xludf.DUMMYFUNCTION("""COMPUTED_VALUE"""),2)</f>
        <v>2</v>
      </c>
    </row>
    <row r="293" spans="1:2" ht="13" hidden="1">
      <c r="A293" s="1">
        <f ca="1">IFERROR(__xludf.DUMMYFUNCTION("""COMPUTED_VALUE"""),3)</f>
        <v>3</v>
      </c>
      <c r="B293" s="1">
        <f ca="1">IFERROR(__xludf.DUMMYFUNCTION("""COMPUTED_VALUE"""),1)</f>
        <v>1</v>
      </c>
    </row>
    <row r="294" spans="1:2" ht="13" hidden="1">
      <c r="A294" s="1">
        <f ca="1">IFERROR(__xludf.DUMMYFUNCTION("""COMPUTED_VALUE"""),1)</f>
        <v>1</v>
      </c>
      <c r="B294" s="1">
        <f ca="1">IFERROR(__xludf.DUMMYFUNCTION("""COMPUTED_VALUE"""),5)</f>
        <v>5</v>
      </c>
    </row>
    <row r="295" spans="1:2" ht="13" hidden="1">
      <c r="A295" s="1">
        <f ca="1">IFERROR(__xludf.DUMMYFUNCTION("""COMPUTED_VALUE"""),1)</f>
        <v>1</v>
      </c>
      <c r="B295" s="1">
        <f ca="1">IFERROR(__xludf.DUMMYFUNCTION("""COMPUTED_VALUE"""),4)</f>
        <v>4</v>
      </c>
    </row>
    <row r="296" spans="1:2" ht="13" hidden="1">
      <c r="A296" s="1">
        <f ca="1">IFERROR(__xludf.DUMMYFUNCTION("""COMPUTED_VALUE"""),1)</f>
        <v>1</v>
      </c>
      <c r="B296" s="1">
        <f ca="1">IFERROR(__xludf.DUMMYFUNCTION("""COMPUTED_VALUE"""),3)</f>
        <v>3</v>
      </c>
    </row>
    <row r="297" spans="1:2" ht="13" hidden="1">
      <c r="A297" s="1">
        <f ca="1">IFERROR(__xludf.DUMMYFUNCTION("""COMPUTED_VALUE"""),3)</f>
        <v>3</v>
      </c>
      <c r="B297" s="1">
        <f ca="1">IFERROR(__xludf.DUMMYFUNCTION("""COMPUTED_VALUE"""),2)</f>
        <v>2</v>
      </c>
    </row>
    <row r="298" spans="1:2" ht="13" hidden="1">
      <c r="A298" s="1">
        <f ca="1">IFERROR(__xludf.DUMMYFUNCTION("""COMPUTED_VALUE"""),2)</f>
        <v>2</v>
      </c>
      <c r="B298" s="1">
        <f ca="1">IFERROR(__xludf.DUMMYFUNCTION("""COMPUTED_VALUE"""),3)</f>
        <v>3</v>
      </c>
    </row>
    <row r="299" spans="1:2" ht="13" hidden="1">
      <c r="A299" s="1">
        <f ca="1">IFERROR(__xludf.DUMMYFUNCTION("""COMPUTED_VALUE"""),4)</f>
        <v>4</v>
      </c>
      <c r="B299" s="1">
        <f ca="1">IFERROR(__xludf.DUMMYFUNCTION("""COMPUTED_VALUE"""),2)</f>
        <v>2</v>
      </c>
    </row>
    <row r="300" spans="1:2" ht="13" hidden="1">
      <c r="A300" s="1">
        <f ca="1">IFERROR(__xludf.DUMMYFUNCTION("""COMPUTED_VALUE"""),3)</f>
        <v>3</v>
      </c>
      <c r="B300" s="1">
        <f ca="1">IFERROR(__xludf.DUMMYFUNCTION("""COMPUTED_VALUE"""),2)</f>
        <v>2</v>
      </c>
    </row>
    <row r="301" spans="1:2" ht="13" hidden="1">
      <c r="A301" s="1">
        <f ca="1">IFERROR(__xludf.DUMMYFUNCTION("""COMPUTED_VALUE"""),4)</f>
        <v>4</v>
      </c>
      <c r="B301" s="1">
        <f ca="1">IFERROR(__xludf.DUMMYFUNCTION("""COMPUTED_VALUE"""),1)</f>
        <v>1</v>
      </c>
    </row>
    <row r="302" spans="1:2" ht="13" hidden="1">
      <c r="A302" s="1">
        <f ca="1">IFERROR(__xludf.DUMMYFUNCTION("""COMPUTED_VALUE"""),1)</f>
        <v>1</v>
      </c>
      <c r="B302" s="1">
        <f ca="1">IFERROR(__xludf.DUMMYFUNCTION("""COMPUTED_VALUE"""),2)</f>
        <v>2</v>
      </c>
    </row>
    <row r="303" spans="1:2" ht="13" hidden="1">
      <c r="A303" s="1">
        <f ca="1">IFERROR(__xludf.DUMMYFUNCTION("""COMPUTED_VALUE"""),4)</f>
        <v>4</v>
      </c>
      <c r="B303" s="1">
        <f ca="1">IFERROR(__xludf.DUMMYFUNCTION("""COMPUTED_VALUE"""),1)</f>
        <v>1</v>
      </c>
    </row>
    <row r="304" spans="1:2" ht="13" hidden="1">
      <c r="A304" s="1">
        <f ca="1">IFERROR(__xludf.DUMMYFUNCTION("""COMPUTED_VALUE"""),4)</f>
        <v>4</v>
      </c>
      <c r="B304" s="1">
        <f ca="1">IFERROR(__xludf.DUMMYFUNCTION("""COMPUTED_VALUE"""),3)</f>
        <v>3</v>
      </c>
    </row>
    <row r="305" spans="1:2" ht="13" hidden="1">
      <c r="A305" s="1">
        <f ca="1">IFERROR(__xludf.DUMMYFUNCTION("""COMPUTED_VALUE"""),2)</f>
        <v>2</v>
      </c>
      <c r="B305" s="1">
        <f ca="1">IFERROR(__xludf.DUMMYFUNCTION("""COMPUTED_VALUE"""),2)</f>
        <v>2</v>
      </c>
    </row>
    <row r="306" spans="1:2" ht="13" hidden="1">
      <c r="A306" s="1">
        <f ca="1">IFERROR(__xludf.DUMMYFUNCTION("""COMPUTED_VALUE"""),4)</f>
        <v>4</v>
      </c>
      <c r="B306" s="1">
        <f ca="1">IFERROR(__xludf.DUMMYFUNCTION("""COMPUTED_VALUE"""),1)</f>
        <v>1</v>
      </c>
    </row>
    <row r="307" spans="1:2" ht="13" hidden="1">
      <c r="A307" s="1" t="str">
        <f ca="1">IFERROR(__xludf.DUMMYFUNCTION("""COMPUTED_VALUE"""),"")</f>
        <v/>
      </c>
      <c r="B307" s="1">
        <f ca="1">IFERROR(__xludf.DUMMYFUNCTION("""COMPUTED_VALUE"""),3)</f>
        <v>3</v>
      </c>
    </row>
    <row r="308" spans="1:2" ht="13" hidden="1">
      <c r="A308" s="1" t="str">
        <f ca="1">IFERROR(__xludf.DUMMYFUNCTION("""COMPUTED_VALUE"""),"")</f>
        <v/>
      </c>
      <c r="B308" s="1">
        <f ca="1">IFERROR(__xludf.DUMMYFUNCTION("""COMPUTED_VALUE"""),2)</f>
        <v>2</v>
      </c>
    </row>
    <row r="309" spans="1:2" ht="13" hidden="1">
      <c r="A309" s="1">
        <f ca="1">IFERROR(__xludf.DUMMYFUNCTION("""COMPUTED_VALUE"""),1)</f>
        <v>1</v>
      </c>
      <c r="B309" s="1">
        <f ca="1">IFERROR(__xludf.DUMMYFUNCTION("""COMPUTED_VALUE"""),3)</f>
        <v>3</v>
      </c>
    </row>
    <row r="310" spans="1:2" ht="13" hidden="1">
      <c r="A310" s="1">
        <f ca="1">IFERROR(__xludf.DUMMYFUNCTION("""COMPUTED_VALUE"""),4)</f>
        <v>4</v>
      </c>
      <c r="B310" s="1">
        <f ca="1">IFERROR(__xludf.DUMMYFUNCTION("""COMPUTED_VALUE"""),2)</f>
        <v>2</v>
      </c>
    </row>
    <row r="311" spans="1:2" ht="13" hidden="1">
      <c r="A311" s="1">
        <f ca="1">IFERROR(__xludf.DUMMYFUNCTION("""COMPUTED_VALUE"""),4)</f>
        <v>4</v>
      </c>
      <c r="B311" s="1">
        <f ca="1">IFERROR(__xludf.DUMMYFUNCTION("""COMPUTED_VALUE"""),2)</f>
        <v>2</v>
      </c>
    </row>
    <row r="312" spans="1:2" ht="13" hidden="1">
      <c r="A312" s="1">
        <f ca="1">IFERROR(__xludf.DUMMYFUNCTION("""COMPUTED_VALUE"""),3)</f>
        <v>3</v>
      </c>
      <c r="B312" s="1">
        <f ca="1">IFERROR(__xludf.DUMMYFUNCTION("""COMPUTED_VALUE"""),1)</f>
        <v>1</v>
      </c>
    </row>
    <row r="313" spans="1:2" ht="13" hidden="1">
      <c r="A313" s="1" t="str">
        <f ca="1">IFERROR(__xludf.DUMMYFUNCTION("""COMPUTED_VALUE"""),"")</f>
        <v/>
      </c>
      <c r="B313" s="1">
        <f ca="1">IFERROR(__xludf.DUMMYFUNCTION("""COMPUTED_VALUE"""),3)</f>
        <v>3</v>
      </c>
    </row>
    <row r="314" spans="1:2" ht="13" hidden="1">
      <c r="A314" s="1">
        <f ca="1">IFERROR(__xludf.DUMMYFUNCTION("""COMPUTED_VALUE"""),2)</f>
        <v>2</v>
      </c>
      <c r="B314" s="1">
        <f ca="1">IFERROR(__xludf.DUMMYFUNCTION("""COMPUTED_VALUE"""),2)</f>
        <v>2</v>
      </c>
    </row>
    <row r="315" spans="1:2" ht="13" hidden="1">
      <c r="A315" s="1">
        <f ca="1">IFERROR(__xludf.DUMMYFUNCTION("""COMPUTED_VALUE"""),2)</f>
        <v>2</v>
      </c>
      <c r="B315" s="1">
        <f ca="1">IFERROR(__xludf.DUMMYFUNCTION("""COMPUTED_VALUE"""),2)</f>
        <v>2</v>
      </c>
    </row>
    <row r="316" spans="1:2" ht="13" hidden="1">
      <c r="A316" s="1">
        <f ca="1">IFERROR(__xludf.DUMMYFUNCTION("""COMPUTED_VALUE"""),3)</f>
        <v>3</v>
      </c>
      <c r="B316" s="1">
        <f ca="1">IFERROR(__xludf.DUMMYFUNCTION("""COMPUTED_VALUE"""),2)</f>
        <v>2</v>
      </c>
    </row>
    <row r="317" spans="1:2" ht="13" hidden="1">
      <c r="A317" s="1">
        <f ca="1">IFERROR(__xludf.DUMMYFUNCTION("""COMPUTED_VALUE"""),4)</f>
        <v>4</v>
      </c>
      <c r="B317" s="1">
        <f ca="1">IFERROR(__xludf.DUMMYFUNCTION("""COMPUTED_VALUE"""),1)</f>
        <v>1</v>
      </c>
    </row>
    <row r="318" spans="1:2" ht="13" hidden="1">
      <c r="A318" s="1">
        <f ca="1">IFERROR(__xludf.DUMMYFUNCTION("""COMPUTED_VALUE"""),2)</f>
        <v>2</v>
      </c>
      <c r="B318" s="1">
        <f ca="1">IFERROR(__xludf.DUMMYFUNCTION("""COMPUTED_VALUE"""),3)</f>
        <v>3</v>
      </c>
    </row>
    <row r="319" spans="1:2" ht="13" hidden="1">
      <c r="A319" s="1">
        <f ca="1">IFERROR(__xludf.DUMMYFUNCTION("""COMPUTED_VALUE"""),3)</f>
        <v>3</v>
      </c>
      <c r="B319" s="1">
        <f ca="1">IFERROR(__xludf.DUMMYFUNCTION("""COMPUTED_VALUE"""),4)</f>
        <v>4</v>
      </c>
    </row>
    <row r="320" spans="1:2" ht="13" hidden="1">
      <c r="A320" s="1">
        <f ca="1">IFERROR(__xludf.DUMMYFUNCTION("""COMPUTED_VALUE"""),3)</f>
        <v>3</v>
      </c>
      <c r="B320" s="1">
        <f ca="1">IFERROR(__xludf.DUMMYFUNCTION("""COMPUTED_VALUE"""),2)</f>
        <v>2</v>
      </c>
    </row>
    <row r="321" spans="1:11" ht="13" hidden="1">
      <c r="A321" s="1">
        <f ca="1">IFERROR(__xludf.DUMMYFUNCTION("""COMPUTED_VALUE"""),1)</f>
        <v>1</v>
      </c>
      <c r="B321" s="1">
        <f ca="1">IFERROR(__xludf.DUMMYFUNCTION("""COMPUTED_VALUE"""),3)</f>
        <v>3</v>
      </c>
    </row>
    <row r="322" spans="1:11" ht="13" hidden="1">
      <c r="A322" s="1">
        <f ca="1">IFERROR(__xludf.DUMMYFUNCTION("""COMPUTED_VALUE"""),2)</f>
        <v>2</v>
      </c>
      <c r="B322" s="1">
        <f ca="1">IFERROR(__xludf.DUMMYFUNCTION("""COMPUTED_VALUE"""),4)</f>
        <v>4</v>
      </c>
    </row>
    <row r="323" spans="1:11" ht="13" hidden="1">
      <c r="A323" s="1" t="str">
        <f ca="1">IFERROR(__xludf.DUMMYFUNCTION("""COMPUTED_VALUE"""),"")</f>
        <v/>
      </c>
      <c r="B323" s="1">
        <f ca="1">IFERROR(__xludf.DUMMYFUNCTION("""COMPUTED_VALUE"""),4)</f>
        <v>4</v>
      </c>
    </row>
    <row r="324" spans="1:11" ht="13" hidden="1">
      <c r="A324" s="1">
        <f ca="1">IFERROR(__xludf.DUMMYFUNCTION("""COMPUTED_VALUE"""),2)</f>
        <v>2</v>
      </c>
      <c r="B324" s="1">
        <f ca="1">IFERROR(__xludf.DUMMYFUNCTION("""COMPUTED_VALUE"""),5)</f>
        <v>5</v>
      </c>
    </row>
    <row r="325" spans="1:11" ht="13" hidden="1">
      <c r="A325" s="1" t="str">
        <f ca="1">IFERROR(__xludf.DUMMYFUNCTION("""COMPUTED_VALUE"""),"")</f>
        <v/>
      </c>
      <c r="B325" s="1">
        <f ca="1">IFERROR(__xludf.DUMMYFUNCTION("""COMPUTED_VALUE"""),2)</f>
        <v>2</v>
      </c>
    </row>
    <row r="326" spans="1:11" ht="13" hidden="1">
      <c r="A326" s="1">
        <f ca="1">IFERROR(__xludf.DUMMYFUNCTION("""COMPUTED_VALUE"""),1)</f>
        <v>1</v>
      </c>
      <c r="B326" s="1">
        <f ca="1">IFERROR(__xludf.DUMMYFUNCTION("""COMPUTED_VALUE"""),4)</f>
        <v>4</v>
      </c>
    </row>
    <row r="327" spans="1:11" ht="13">
      <c r="A327" s="1">
        <f ca="1">IFERROR(__xludf.DUMMYFUNCTION("""COMPUTED_VALUE"""),4)</f>
        <v>4</v>
      </c>
      <c r="B327" s="1">
        <f ca="1">IFERROR(__xludf.DUMMYFUNCTION("""COMPUTED_VALUE"""),3)</f>
        <v>3</v>
      </c>
    </row>
    <row r="328" spans="1:11" ht="13">
      <c r="A328" s="1">
        <f t="shared" ref="A328:B328" ca="1" si="0">COUNT(A4:A327)</f>
        <v>300</v>
      </c>
      <c r="B328" s="1">
        <f t="shared" ca="1" si="0"/>
        <v>322</v>
      </c>
    </row>
    <row r="330" spans="1:11" ht="13">
      <c r="A330" s="14"/>
      <c r="B330" s="15" t="s">
        <v>57</v>
      </c>
      <c r="C330" s="15" t="s">
        <v>136</v>
      </c>
      <c r="D330" s="15" t="s">
        <v>59</v>
      </c>
      <c r="E330" s="15" t="s">
        <v>243</v>
      </c>
      <c r="J330" s="14"/>
      <c r="K330" s="14"/>
    </row>
    <row r="331" spans="1:11" ht="15">
      <c r="A331" s="7" t="s">
        <v>66</v>
      </c>
      <c r="B331" s="10">
        <f ca="1">COUNTIFS(A4:A327,"1",B4:B327,"1")</f>
        <v>10</v>
      </c>
      <c r="C331" s="10">
        <f ca="1">COUNTIFS(A4:A327,"2",B4:B327,"1")</f>
        <v>13</v>
      </c>
      <c r="D331" s="10">
        <f ca="1">COUNTIFS(A4:A327,"3",B4:B327,"1")</f>
        <v>20</v>
      </c>
      <c r="E331" s="10">
        <f ca="1">COUNTIFS(A4:A327,"4",B4:B327,"1")</f>
        <v>26</v>
      </c>
      <c r="F331" s="1">
        <f t="shared" ref="F331:F335" ca="1" si="1">SUM(B331:E331)</f>
        <v>69</v>
      </c>
      <c r="K331" s="10"/>
    </row>
    <row r="332" spans="1:11" ht="15">
      <c r="A332" s="7" t="s">
        <v>67</v>
      </c>
      <c r="B332" s="10">
        <f ca="1">COUNTIFS(A4:A327,"1",B4:B327,"2")</f>
        <v>9</v>
      </c>
      <c r="C332" s="10">
        <f ca="1">COUNTIFS(A4:A327,"2",B4:B327,"2")</f>
        <v>27</v>
      </c>
      <c r="D332" s="10">
        <f ca="1">COUNTIFS(A4:A327,"3",B4:B327,"2")</f>
        <v>18</v>
      </c>
      <c r="E332" s="10">
        <f ca="1">COUNTIFS(A4:A327,"4",B4:B327,"2")</f>
        <v>21</v>
      </c>
      <c r="F332" s="1">
        <f t="shared" ca="1" si="1"/>
        <v>75</v>
      </c>
      <c r="K332" s="10"/>
    </row>
    <row r="333" spans="1:11" ht="15">
      <c r="A333" s="7" t="s">
        <v>60</v>
      </c>
      <c r="B333" s="10">
        <f ca="1">COUNTIFS(A4:A327,"1",B4:B327,"3")</f>
        <v>18</v>
      </c>
      <c r="C333" s="10">
        <f ca="1">COUNTIFS(A4:A327,"2",B4:B327,"3")</f>
        <v>33</v>
      </c>
      <c r="D333" s="10">
        <f ca="1">COUNTIFS(A4:A327,"3",B4:B327,"3")</f>
        <v>21</v>
      </c>
      <c r="E333" s="10">
        <f ca="1">COUNTIFS(A4:A327,"4",B4:B327,"3")</f>
        <v>20</v>
      </c>
      <c r="F333" s="1">
        <f t="shared" ca="1" si="1"/>
        <v>92</v>
      </c>
      <c r="K333" s="10"/>
    </row>
    <row r="334" spans="1:11" ht="15">
      <c r="A334" s="7" t="s">
        <v>68</v>
      </c>
      <c r="B334" s="10">
        <f ca="1">COUNTIFS(A4:A327,"1",B4:B327,"4")</f>
        <v>14</v>
      </c>
      <c r="C334" s="10">
        <f ca="1">COUNTIFS(A4:A327,"2",B4:B327,"4")</f>
        <v>15</v>
      </c>
      <c r="D334" s="10">
        <f ca="1">COUNTIFS(A4:A327,"3",B4:B327,"4")</f>
        <v>11</v>
      </c>
      <c r="E334" s="10">
        <f ca="1">COUNTIFS(A4:A327,"4",B4:B327,"4")</f>
        <v>8</v>
      </c>
      <c r="F334" s="1">
        <f t="shared" ca="1" si="1"/>
        <v>48</v>
      </c>
      <c r="K334" s="10"/>
    </row>
    <row r="335" spans="1:11" ht="15">
      <c r="A335" s="7" t="s">
        <v>62</v>
      </c>
      <c r="B335" s="10">
        <f ca="1">COUNTIFS(A4:A327,"1",B4:B327,"5")</f>
        <v>5</v>
      </c>
      <c r="C335" s="10">
        <f ca="1">COUNTIFS(A4:A327,"2",B4:B327,"5")</f>
        <v>5</v>
      </c>
      <c r="D335" s="10">
        <f ca="1">COUNTIFS(A4:A327,"3",B4:B327,"5")</f>
        <v>4</v>
      </c>
      <c r="E335" s="10">
        <f ca="1">COUNTIFS(A4:A327,"4",B4:B327,"5")</f>
        <v>0</v>
      </c>
      <c r="F335" s="1">
        <f t="shared" ca="1" si="1"/>
        <v>14</v>
      </c>
      <c r="K335" s="10"/>
    </row>
    <row r="336" spans="1:11" ht="13">
      <c r="F336" s="1">
        <f ca="1">SUM(F331:F335)</f>
        <v>298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FFF00"/>
    <outlinePr summaryBelow="0" summaryRight="0"/>
  </sheetPr>
  <dimension ref="A1:K336"/>
  <sheetViews>
    <sheetView workbookViewId="0"/>
  </sheetViews>
  <sheetFormatPr baseColWidth="10" defaultColWidth="14.5" defaultRowHeight="15.75" customHeight="1"/>
  <sheetData>
    <row r="1" spans="1:2" ht="14">
      <c r="A1" s="9" t="s">
        <v>345</v>
      </c>
    </row>
    <row r="2" spans="1:2" ht="15">
      <c r="A2" s="10"/>
    </row>
    <row r="3" spans="1:2" ht="13">
      <c r="A3" s="7" t="s">
        <v>197</v>
      </c>
    </row>
    <row r="4" spans="1:2" ht="15">
      <c r="A4" s="10">
        <f ca="1">IFERROR(__xludf.DUMMYFUNCTION("query('Converted Data'!BG4:BG327,""select*"")"),3)</f>
        <v>3</v>
      </c>
      <c r="B4" s="10">
        <f ca="1">IFERROR(__xludf.DUMMYFUNCTION("query('Converted Data'!BW4:BW327,""select*"")"),1)</f>
        <v>1</v>
      </c>
    </row>
    <row r="5" spans="1:2" ht="13">
      <c r="A5" s="1">
        <f ca="1">IFERROR(__xludf.DUMMYFUNCTION("""COMPUTED_VALUE"""),1)</f>
        <v>1</v>
      </c>
      <c r="B5" s="1">
        <f ca="1">IFERROR(__xludf.DUMMYFUNCTION("""COMPUTED_VALUE"""),3)</f>
        <v>3</v>
      </c>
    </row>
    <row r="6" spans="1:2" ht="13">
      <c r="A6" s="1" t="str">
        <f ca="1">IFERROR(__xludf.DUMMYFUNCTION("""COMPUTED_VALUE"""),"")</f>
        <v/>
      </c>
      <c r="B6" s="1">
        <f ca="1">IFERROR(__xludf.DUMMYFUNCTION("""COMPUTED_VALUE"""),1)</f>
        <v>1</v>
      </c>
    </row>
    <row r="7" spans="1:2" ht="13">
      <c r="A7" s="1">
        <f ca="1">IFERROR(__xludf.DUMMYFUNCTION("""COMPUTED_VALUE"""),3)</f>
        <v>3</v>
      </c>
      <c r="B7" s="1">
        <f ca="1">IFERROR(__xludf.DUMMYFUNCTION("""COMPUTED_VALUE"""),4)</f>
        <v>4</v>
      </c>
    </row>
    <row r="8" spans="1:2" ht="13">
      <c r="A8" s="1">
        <f ca="1">IFERROR(__xludf.DUMMYFUNCTION("""COMPUTED_VALUE"""),2)</f>
        <v>2</v>
      </c>
      <c r="B8" s="1">
        <f ca="1">IFERROR(__xludf.DUMMYFUNCTION("""COMPUTED_VALUE"""),1)</f>
        <v>1</v>
      </c>
    </row>
    <row r="9" spans="1:2" ht="13">
      <c r="A9" s="1">
        <f ca="1">IFERROR(__xludf.DUMMYFUNCTION("""COMPUTED_VALUE"""),3)</f>
        <v>3</v>
      </c>
      <c r="B9" s="1">
        <f ca="1">IFERROR(__xludf.DUMMYFUNCTION("""COMPUTED_VALUE"""),2)</f>
        <v>2</v>
      </c>
    </row>
    <row r="10" spans="1:2" ht="13" hidden="1">
      <c r="A10" s="1" t="str">
        <f ca="1">IFERROR(__xludf.DUMMYFUNCTION("""COMPUTED_VALUE"""),"")</f>
        <v/>
      </c>
      <c r="B10" s="1">
        <f ca="1">IFERROR(__xludf.DUMMYFUNCTION("""COMPUTED_VALUE"""),4)</f>
        <v>4</v>
      </c>
    </row>
    <row r="11" spans="1:2" ht="13" hidden="1">
      <c r="A11" s="1">
        <f ca="1">IFERROR(__xludf.DUMMYFUNCTION("""COMPUTED_VALUE"""),4)</f>
        <v>4</v>
      </c>
      <c r="B11" s="1">
        <f ca="1">IFERROR(__xludf.DUMMYFUNCTION("""COMPUTED_VALUE"""),2)</f>
        <v>2</v>
      </c>
    </row>
    <row r="12" spans="1:2" ht="13" hidden="1">
      <c r="A12" s="1">
        <f ca="1">IFERROR(__xludf.DUMMYFUNCTION("""COMPUTED_VALUE"""),4)</f>
        <v>4</v>
      </c>
      <c r="B12" s="1">
        <f ca="1">IFERROR(__xludf.DUMMYFUNCTION("""COMPUTED_VALUE"""),1)</f>
        <v>1</v>
      </c>
    </row>
    <row r="13" spans="1:2" ht="13" hidden="1">
      <c r="A13" s="1">
        <f ca="1">IFERROR(__xludf.DUMMYFUNCTION("""COMPUTED_VALUE"""),2)</f>
        <v>2</v>
      </c>
      <c r="B13" s="1">
        <f ca="1">IFERROR(__xludf.DUMMYFUNCTION("""COMPUTED_VALUE"""),2)</f>
        <v>2</v>
      </c>
    </row>
    <row r="14" spans="1:2" ht="13" hidden="1">
      <c r="A14" s="1" t="str">
        <f ca="1">IFERROR(__xludf.DUMMYFUNCTION("""COMPUTED_VALUE"""),"")</f>
        <v/>
      </c>
      <c r="B14" s="1">
        <f ca="1">IFERROR(__xludf.DUMMYFUNCTION("""COMPUTED_VALUE"""),4)</f>
        <v>4</v>
      </c>
    </row>
    <row r="15" spans="1:2" ht="13" hidden="1">
      <c r="A15" s="1">
        <f ca="1">IFERROR(__xludf.DUMMYFUNCTION("""COMPUTED_VALUE"""),2)</f>
        <v>2</v>
      </c>
      <c r="B15" s="1">
        <f ca="1">IFERROR(__xludf.DUMMYFUNCTION("""COMPUTED_VALUE"""),3)</f>
        <v>3</v>
      </c>
    </row>
    <row r="16" spans="1:2" ht="13" hidden="1">
      <c r="A16" s="1">
        <f ca="1">IFERROR(__xludf.DUMMYFUNCTION("""COMPUTED_VALUE"""),3)</f>
        <v>3</v>
      </c>
      <c r="B16" s="1">
        <f ca="1">IFERROR(__xludf.DUMMYFUNCTION("""COMPUTED_VALUE"""),3)</f>
        <v>3</v>
      </c>
    </row>
    <row r="17" spans="1:2" ht="13" hidden="1">
      <c r="A17" s="1">
        <f ca="1">IFERROR(__xludf.DUMMYFUNCTION("""COMPUTED_VALUE"""),3)</f>
        <v>3</v>
      </c>
      <c r="B17" s="1">
        <f ca="1">IFERROR(__xludf.DUMMYFUNCTION("""COMPUTED_VALUE"""),3)</f>
        <v>3</v>
      </c>
    </row>
    <row r="18" spans="1:2" ht="13" hidden="1">
      <c r="A18" s="1">
        <f ca="1">IFERROR(__xludf.DUMMYFUNCTION("""COMPUTED_VALUE"""),2)</f>
        <v>2</v>
      </c>
      <c r="B18" s="1">
        <f ca="1">IFERROR(__xludf.DUMMYFUNCTION("""COMPUTED_VALUE"""),3)</f>
        <v>3</v>
      </c>
    </row>
    <row r="19" spans="1:2" ht="13" hidden="1">
      <c r="A19" s="1">
        <f ca="1">IFERROR(__xludf.DUMMYFUNCTION("""COMPUTED_VALUE"""),2)</f>
        <v>2</v>
      </c>
      <c r="B19" s="1">
        <f ca="1">IFERROR(__xludf.DUMMYFUNCTION("""COMPUTED_VALUE"""),3)</f>
        <v>3</v>
      </c>
    </row>
    <row r="20" spans="1:2" ht="13" hidden="1">
      <c r="A20" s="1">
        <f ca="1">IFERROR(__xludf.DUMMYFUNCTION("""COMPUTED_VALUE"""),4)</f>
        <v>4</v>
      </c>
      <c r="B20" s="1">
        <f ca="1">IFERROR(__xludf.DUMMYFUNCTION("""COMPUTED_VALUE"""),2)</f>
        <v>2</v>
      </c>
    </row>
    <row r="21" spans="1:2" ht="13" hidden="1">
      <c r="A21" s="1">
        <f ca="1">IFERROR(__xludf.DUMMYFUNCTION("""COMPUTED_VALUE"""),2)</f>
        <v>2</v>
      </c>
      <c r="B21" s="1">
        <f ca="1">IFERROR(__xludf.DUMMYFUNCTION("""COMPUTED_VALUE"""),1)</f>
        <v>1</v>
      </c>
    </row>
    <row r="22" spans="1:2" ht="13" hidden="1">
      <c r="A22" s="1">
        <f ca="1">IFERROR(__xludf.DUMMYFUNCTION("""COMPUTED_VALUE"""),1)</f>
        <v>1</v>
      </c>
      <c r="B22" s="1">
        <f ca="1">IFERROR(__xludf.DUMMYFUNCTION("""COMPUTED_VALUE"""),3)</f>
        <v>3</v>
      </c>
    </row>
    <row r="23" spans="1:2" ht="13" hidden="1">
      <c r="A23" s="1">
        <f ca="1">IFERROR(__xludf.DUMMYFUNCTION("""COMPUTED_VALUE"""),2)</f>
        <v>2</v>
      </c>
      <c r="B23" s="1">
        <f ca="1">IFERROR(__xludf.DUMMYFUNCTION("""COMPUTED_VALUE"""),3)</f>
        <v>3</v>
      </c>
    </row>
    <row r="24" spans="1:2" ht="13" hidden="1">
      <c r="A24" s="1" t="str">
        <f ca="1">IFERROR(__xludf.DUMMYFUNCTION("""COMPUTED_VALUE"""),"")</f>
        <v/>
      </c>
      <c r="B24" s="1">
        <f ca="1">IFERROR(__xludf.DUMMYFUNCTION("""COMPUTED_VALUE"""),2)</f>
        <v>2</v>
      </c>
    </row>
    <row r="25" spans="1:2" ht="13" hidden="1">
      <c r="A25" s="1">
        <f ca="1">IFERROR(__xludf.DUMMYFUNCTION("""COMPUTED_VALUE"""),2)</f>
        <v>2</v>
      </c>
      <c r="B25" s="1">
        <f ca="1">IFERROR(__xludf.DUMMYFUNCTION("""COMPUTED_VALUE"""),3)</f>
        <v>3</v>
      </c>
    </row>
    <row r="26" spans="1:2" ht="13" hidden="1">
      <c r="A26" s="1">
        <f ca="1">IFERROR(__xludf.DUMMYFUNCTION("""COMPUTED_VALUE"""),1)</f>
        <v>1</v>
      </c>
      <c r="B26" s="1">
        <f ca="1">IFERROR(__xludf.DUMMYFUNCTION("""COMPUTED_VALUE"""),1)</f>
        <v>1</v>
      </c>
    </row>
    <row r="27" spans="1:2" ht="13" hidden="1">
      <c r="A27" s="1" t="str">
        <f ca="1">IFERROR(__xludf.DUMMYFUNCTION("""COMPUTED_VALUE"""),"")</f>
        <v/>
      </c>
      <c r="B27" s="1">
        <f ca="1">IFERROR(__xludf.DUMMYFUNCTION("""COMPUTED_VALUE"""),1)</f>
        <v>1</v>
      </c>
    </row>
    <row r="28" spans="1:2" ht="13" hidden="1">
      <c r="A28" s="1">
        <f ca="1">IFERROR(__xludf.DUMMYFUNCTION("""COMPUTED_VALUE"""),1)</f>
        <v>1</v>
      </c>
      <c r="B28" s="1">
        <f ca="1">IFERROR(__xludf.DUMMYFUNCTION("""COMPUTED_VALUE"""),5)</f>
        <v>5</v>
      </c>
    </row>
    <row r="29" spans="1:2" ht="13" hidden="1">
      <c r="A29" s="1">
        <f ca="1">IFERROR(__xludf.DUMMYFUNCTION("""COMPUTED_VALUE"""),3)</f>
        <v>3</v>
      </c>
      <c r="B29" s="1">
        <f ca="1">IFERROR(__xludf.DUMMYFUNCTION("""COMPUTED_VALUE"""),3)</f>
        <v>3</v>
      </c>
    </row>
    <row r="30" spans="1:2" ht="13" hidden="1">
      <c r="A30" s="1">
        <f ca="1">IFERROR(__xludf.DUMMYFUNCTION("""COMPUTED_VALUE"""),3)</f>
        <v>3</v>
      </c>
      <c r="B30" s="1">
        <f ca="1">IFERROR(__xludf.DUMMYFUNCTION("""COMPUTED_VALUE"""),2)</f>
        <v>2</v>
      </c>
    </row>
    <row r="31" spans="1:2" ht="13" hidden="1">
      <c r="A31" s="1">
        <f ca="1">IFERROR(__xludf.DUMMYFUNCTION("""COMPUTED_VALUE"""),1)</f>
        <v>1</v>
      </c>
      <c r="B31" s="1">
        <f ca="1">IFERROR(__xludf.DUMMYFUNCTION("""COMPUTED_VALUE"""),3)</f>
        <v>3</v>
      </c>
    </row>
    <row r="32" spans="1:2" ht="13" hidden="1">
      <c r="A32" s="1">
        <f ca="1">IFERROR(__xludf.DUMMYFUNCTION("""COMPUTED_VALUE"""),2)</f>
        <v>2</v>
      </c>
      <c r="B32" s="1">
        <f ca="1">IFERROR(__xludf.DUMMYFUNCTION("""COMPUTED_VALUE"""),3)</f>
        <v>3</v>
      </c>
    </row>
    <row r="33" spans="1:2" ht="13" hidden="1">
      <c r="A33" s="1">
        <f ca="1">IFERROR(__xludf.DUMMYFUNCTION("""COMPUTED_VALUE"""),1)</f>
        <v>1</v>
      </c>
      <c r="B33" s="1">
        <f ca="1">IFERROR(__xludf.DUMMYFUNCTION("""COMPUTED_VALUE"""),2)</f>
        <v>2</v>
      </c>
    </row>
    <row r="34" spans="1:2" ht="13" hidden="1">
      <c r="A34" s="1">
        <f ca="1">IFERROR(__xludf.DUMMYFUNCTION("""COMPUTED_VALUE"""),3)</f>
        <v>3</v>
      </c>
      <c r="B34" s="1">
        <f ca="1">IFERROR(__xludf.DUMMYFUNCTION("""COMPUTED_VALUE"""),3)</f>
        <v>3</v>
      </c>
    </row>
    <row r="35" spans="1:2" ht="13" hidden="1">
      <c r="A35" s="1">
        <f ca="1">IFERROR(__xludf.DUMMYFUNCTION("""COMPUTED_VALUE"""),4)</f>
        <v>4</v>
      </c>
      <c r="B35" s="1">
        <f ca="1">IFERROR(__xludf.DUMMYFUNCTION("""COMPUTED_VALUE"""),1)</f>
        <v>1</v>
      </c>
    </row>
    <row r="36" spans="1:2" ht="13" hidden="1">
      <c r="A36" s="1">
        <f ca="1">IFERROR(__xludf.DUMMYFUNCTION("""COMPUTED_VALUE"""),1)</f>
        <v>1</v>
      </c>
      <c r="B36" s="1">
        <f ca="1">IFERROR(__xludf.DUMMYFUNCTION("""COMPUTED_VALUE"""),2)</f>
        <v>2</v>
      </c>
    </row>
    <row r="37" spans="1:2" ht="13" hidden="1">
      <c r="A37" s="1">
        <f ca="1">IFERROR(__xludf.DUMMYFUNCTION("""COMPUTED_VALUE"""),2)</f>
        <v>2</v>
      </c>
      <c r="B37" s="1">
        <f ca="1">IFERROR(__xludf.DUMMYFUNCTION("""COMPUTED_VALUE"""),3)</f>
        <v>3</v>
      </c>
    </row>
    <row r="38" spans="1:2" ht="13" hidden="1">
      <c r="A38" s="1">
        <f ca="1">IFERROR(__xludf.DUMMYFUNCTION("""COMPUTED_VALUE"""),4)</f>
        <v>4</v>
      </c>
      <c r="B38" s="1">
        <f ca="1">IFERROR(__xludf.DUMMYFUNCTION("""COMPUTED_VALUE"""),1)</f>
        <v>1</v>
      </c>
    </row>
    <row r="39" spans="1:2" ht="13" hidden="1">
      <c r="A39" s="1">
        <f ca="1">IFERROR(__xludf.DUMMYFUNCTION("""COMPUTED_VALUE"""),3)</f>
        <v>3</v>
      </c>
      <c r="B39" s="1">
        <f ca="1">IFERROR(__xludf.DUMMYFUNCTION("""COMPUTED_VALUE"""),1)</f>
        <v>1</v>
      </c>
    </row>
    <row r="40" spans="1:2" ht="13" hidden="1">
      <c r="A40" s="1" t="str">
        <f ca="1">IFERROR(__xludf.DUMMYFUNCTION("""COMPUTED_VALUE"""),"")</f>
        <v/>
      </c>
      <c r="B40" s="1">
        <f ca="1">IFERROR(__xludf.DUMMYFUNCTION("""COMPUTED_VALUE"""),3)</f>
        <v>3</v>
      </c>
    </row>
    <row r="41" spans="1:2" ht="13" hidden="1">
      <c r="A41" s="1">
        <f ca="1">IFERROR(__xludf.DUMMYFUNCTION("""COMPUTED_VALUE"""),1)</f>
        <v>1</v>
      </c>
      <c r="B41" s="1">
        <f ca="1">IFERROR(__xludf.DUMMYFUNCTION("""COMPUTED_VALUE"""),2)</f>
        <v>2</v>
      </c>
    </row>
    <row r="42" spans="1:2" ht="13" hidden="1">
      <c r="A42" s="1">
        <f ca="1">IFERROR(__xludf.DUMMYFUNCTION("""COMPUTED_VALUE"""),2)</f>
        <v>2</v>
      </c>
      <c r="B42" s="1">
        <f ca="1">IFERROR(__xludf.DUMMYFUNCTION("""COMPUTED_VALUE"""),3)</f>
        <v>3</v>
      </c>
    </row>
    <row r="43" spans="1:2" ht="13" hidden="1">
      <c r="A43" s="1">
        <f ca="1">IFERROR(__xludf.DUMMYFUNCTION("""COMPUTED_VALUE"""),1)</f>
        <v>1</v>
      </c>
      <c r="B43" s="1">
        <f ca="1">IFERROR(__xludf.DUMMYFUNCTION("""COMPUTED_VALUE"""),3)</f>
        <v>3</v>
      </c>
    </row>
    <row r="44" spans="1:2" ht="13" hidden="1">
      <c r="A44" s="1">
        <f ca="1">IFERROR(__xludf.DUMMYFUNCTION("""COMPUTED_VALUE"""),4)</f>
        <v>4</v>
      </c>
      <c r="B44" s="1">
        <f ca="1">IFERROR(__xludf.DUMMYFUNCTION("""COMPUTED_VALUE"""),4)</f>
        <v>4</v>
      </c>
    </row>
    <row r="45" spans="1:2" ht="13" hidden="1">
      <c r="A45" s="1">
        <f ca="1">IFERROR(__xludf.DUMMYFUNCTION("""COMPUTED_VALUE"""),4)</f>
        <v>4</v>
      </c>
      <c r="B45" s="1">
        <f ca="1">IFERROR(__xludf.DUMMYFUNCTION("""COMPUTED_VALUE"""),1)</f>
        <v>1</v>
      </c>
    </row>
    <row r="46" spans="1:2" ht="13" hidden="1">
      <c r="A46" s="1">
        <f ca="1">IFERROR(__xludf.DUMMYFUNCTION("""COMPUTED_VALUE"""),2)</f>
        <v>2</v>
      </c>
      <c r="B46" s="1">
        <f ca="1">IFERROR(__xludf.DUMMYFUNCTION("""COMPUTED_VALUE"""),4)</f>
        <v>4</v>
      </c>
    </row>
    <row r="47" spans="1:2" ht="13" hidden="1">
      <c r="A47" s="1">
        <f ca="1">IFERROR(__xludf.DUMMYFUNCTION("""COMPUTED_VALUE"""),4)</f>
        <v>4</v>
      </c>
      <c r="B47" s="1">
        <f ca="1">IFERROR(__xludf.DUMMYFUNCTION("""COMPUTED_VALUE"""),1)</f>
        <v>1</v>
      </c>
    </row>
    <row r="48" spans="1:2" ht="13" hidden="1">
      <c r="A48" s="1">
        <f ca="1">IFERROR(__xludf.DUMMYFUNCTION("""COMPUTED_VALUE"""),2)</f>
        <v>2</v>
      </c>
      <c r="B48" s="1">
        <f ca="1">IFERROR(__xludf.DUMMYFUNCTION("""COMPUTED_VALUE"""),3)</f>
        <v>3</v>
      </c>
    </row>
    <row r="49" spans="1:2" ht="13" hidden="1">
      <c r="A49" s="1">
        <f ca="1">IFERROR(__xludf.DUMMYFUNCTION("""COMPUTED_VALUE"""),4)</f>
        <v>4</v>
      </c>
      <c r="B49" s="1">
        <f ca="1">IFERROR(__xludf.DUMMYFUNCTION("""COMPUTED_VALUE"""),1)</f>
        <v>1</v>
      </c>
    </row>
    <row r="50" spans="1:2" ht="13" hidden="1">
      <c r="A50" s="1">
        <f ca="1">IFERROR(__xludf.DUMMYFUNCTION("""COMPUTED_VALUE"""),2)</f>
        <v>2</v>
      </c>
      <c r="B50" s="1">
        <f ca="1">IFERROR(__xludf.DUMMYFUNCTION("""COMPUTED_VALUE"""),1)</f>
        <v>1</v>
      </c>
    </row>
    <row r="51" spans="1:2" ht="13" hidden="1">
      <c r="A51" s="1">
        <f ca="1">IFERROR(__xludf.DUMMYFUNCTION("""COMPUTED_VALUE"""),1)</f>
        <v>1</v>
      </c>
      <c r="B51" s="1">
        <f ca="1">IFERROR(__xludf.DUMMYFUNCTION("""COMPUTED_VALUE"""),1)</f>
        <v>1</v>
      </c>
    </row>
    <row r="52" spans="1:2" ht="13" hidden="1">
      <c r="A52" s="1">
        <f ca="1">IFERROR(__xludf.DUMMYFUNCTION("""COMPUTED_VALUE"""),3)</f>
        <v>3</v>
      </c>
      <c r="B52" s="1">
        <f ca="1">IFERROR(__xludf.DUMMYFUNCTION("""COMPUTED_VALUE"""),3)</f>
        <v>3</v>
      </c>
    </row>
    <row r="53" spans="1:2" ht="13" hidden="1">
      <c r="A53" s="1">
        <f ca="1">IFERROR(__xludf.DUMMYFUNCTION("""COMPUTED_VALUE"""),2)</f>
        <v>2</v>
      </c>
      <c r="B53" s="1">
        <f ca="1">IFERROR(__xludf.DUMMYFUNCTION("""COMPUTED_VALUE"""),1)</f>
        <v>1</v>
      </c>
    </row>
    <row r="54" spans="1:2" ht="13" hidden="1">
      <c r="A54" s="1">
        <f ca="1">IFERROR(__xludf.DUMMYFUNCTION("""COMPUTED_VALUE"""),3)</f>
        <v>3</v>
      </c>
      <c r="B54" s="1">
        <f ca="1">IFERROR(__xludf.DUMMYFUNCTION("""COMPUTED_VALUE"""),1)</f>
        <v>1</v>
      </c>
    </row>
    <row r="55" spans="1:2" ht="13" hidden="1">
      <c r="A55" s="1">
        <f ca="1">IFERROR(__xludf.DUMMYFUNCTION("""COMPUTED_VALUE"""),1)</f>
        <v>1</v>
      </c>
      <c r="B55" s="1">
        <f ca="1">IFERROR(__xludf.DUMMYFUNCTION("""COMPUTED_VALUE"""),1)</f>
        <v>1</v>
      </c>
    </row>
    <row r="56" spans="1:2" ht="13" hidden="1">
      <c r="A56" s="1">
        <f ca="1">IFERROR(__xludf.DUMMYFUNCTION("""COMPUTED_VALUE"""),3)</f>
        <v>3</v>
      </c>
      <c r="B56" s="1">
        <f ca="1">IFERROR(__xludf.DUMMYFUNCTION("""COMPUTED_VALUE"""),4)</f>
        <v>4</v>
      </c>
    </row>
    <row r="57" spans="1:2" ht="13" hidden="1">
      <c r="A57" s="1">
        <f ca="1">IFERROR(__xludf.DUMMYFUNCTION("""COMPUTED_VALUE"""),2)</f>
        <v>2</v>
      </c>
      <c r="B57" s="1">
        <f ca="1">IFERROR(__xludf.DUMMYFUNCTION("""COMPUTED_VALUE"""),2)</f>
        <v>2</v>
      </c>
    </row>
    <row r="58" spans="1:2" ht="13" hidden="1">
      <c r="A58" s="1">
        <f ca="1">IFERROR(__xludf.DUMMYFUNCTION("""COMPUTED_VALUE"""),3)</f>
        <v>3</v>
      </c>
      <c r="B58" s="1">
        <f ca="1">IFERROR(__xludf.DUMMYFUNCTION("""COMPUTED_VALUE"""),1)</f>
        <v>1</v>
      </c>
    </row>
    <row r="59" spans="1:2" ht="13" hidden="1">
      <c r="A59" s="1">
        <f ca="1">IFERROR(__xludf.DUMMYFUNCTION("""COMPUTED_VALUE"""),1)</f>
        <v>1</v>
      </c>
      <c r="B59" s="1">
        <f ca="1">IFERROR(__xludf.DUMMYFUNCTION("""COMPUTED_VALUE"""),4)</f>
        <v>4</v>
      </c>
    </row>
    <row r="60" spans="1:2" ht="13" hidden="1">
      <c r="A60" s="1">
        <f ca="1">IFERROR(__xludf.DUMMYFUNCTION("""COMPUTED_VALUE"""),1)</f>
        <v>1</v>
      </c>
      <c r="B60" s="1">
        <f ca="1">IFERROR(__xludf.DUMMYFUNCTION("""COMPUTED_VALUE"""),1)</f>
        <v>1</v>
      </c>
    </row>
    <row r="61" spans="1:2" ht="13" hidden="1">
      <c r="A61" s="1">
        <f ca="1">IFERROR(__xludf.DUMMYFUNCTION("""COMPUTED_VALUE"""),1)</f>
        <v>1</v>
      </c>
      <c r="B61" s="1">
        <f ca="1">IFERROR(__xludf.DUMMYFUNCTION("""COMPUTED_VALUE"""),2)</f>
        <v>2</v>
      </c>
    </row>
    <row r="62" spans="1:2" ht="13" hidden="1">
      <c r="A62" s="1">
        <f ca="1">IFERROR(__xludf.DUMMYFUNCTION("""COMPUTED_VALUE"""),4)</f>
        <v>4</v>
      </c>
      <c r="B62" s="1">
        <f ca="1">IFERROR(__xludf.DUMMYFUNCTION("""COMPUTED_VALUE"""),2)</f>
        <v>2</v>
      </c>
    </row>
    <row r="63" spans="1:2" ht="13" hidden="1">
      <c r="A63" s="1">
        <f ca="1">IFERROR(__xludf.DUMMYFUNCTION("""COMPUTED_VALUE"""),4)</f>
        <v>4</v>
      </c>
      <c r="B63" s="1">
        <f ca="1">IFERROR(__xludf.DUMMYFUNCTION("""COMPUTED_VALUE"""),3)</f>
        <v>3</v>
      </c>
    </row>
    <row r="64" spans="1:2" ht="13" hidden="1">
      <c r="A64" s="1" t="str">
        <f ca="1">IFERROR(__xludf.DUMMYFUNCTION("""COMPUTED_VALUE"""),"")</f>
        <v/>
      </c>
      <c r="B64" s="1">
        <f ca="1">IFERROR(__xludf.DUMMYFUNCTION("""COMPUTED_VALUE"""),2)</f>
        <v>2</v>
      </c>
    </row>
    <row r="65" spans="1:2" ht="13" hidden="1">
      <c r="A65" s="1">
        <f ca="1">IFERROR(__xludf.DUMMYFUNCTION("""COMPUTED_VALUE"""),1)</f>
        <v>1</v>
      </c>
      <c r="B65" s="1">
        <f ca="1">IFERROR(__xludf.DUMMYFUNCTION("""COMPUTED_VALUE"""),3)</f>
        <v>3</v>
      </c>
    </row>
    <row r="66" spans="1:2" ht="13" hidden="1">
      <c r="A66" s="1">
        <f ca="1">IFERROR(__xludf.DUMMYFUNCTION("""COMPUTED_VALUE"""),2)</f>
        <v>2</v>
      </c>
      <c r="B66" s="1">
        <f ca="1">IFERROR(__xludf.DUMMYFUNCTION("""COMPUTED_VALUE"""),1)</f>
        <v>1</v>
      </c>
    </row>
    <row r="67" spans="1:2" ht="13" hidden="1">
      <c r="A67" s="1">
        <f ca="1">IFERROR(__xludf.DUMMYFUNCTION("""COMPUTED_VALUE"""),1)</f>
        <v>1</v>
      </c>
      <c r="B67" s="1">
        <f ca="1">IFERROR(__xludf.DUMMYFUNCTION("""COMPUTED_VALUE"""),2)</f>
        <v>2</v>
      </c>
    </row>
    <row r="68" spans="1:2" ht="13" hidden="1">
      <c r="A68" s="1">
        <f ca="1">IFERROR(__xludf.DUMMYFUNCTION("""COMPUTED_VALUE"""),2)</f>
        <v>2</v>
      </c>
      <c r="B68" s="1">
        <f ca="1">IFERROR(__xludf.DUMMYFUNCTION("""COMPUTED_VALUE"""),2)</f>
        <v>2</v>
      </c>
    </row>
    <row r="69" spans="1:2" ht="13" hidden="1">
      <c r="A69" s="1">
        <f ca="1">IFERROR(__xludf.DUMMYFUNCTION("""COMPUTED_VALUE"""),3)</f>
        <v>3</v>
      </c>
      <c r="B69" s="1">
        <f ca="1">IFERROR(__xludf.DUMMYFUNCTION("""COMPUTED_VALUE"""),1)</f>
        <v>1</v>
      </c>
    </row>
    <row r="70" spans="1:2" ht="13" hidden="1">
      <c r="A70" s="1">
        <f ca="1">IFERROR(__xludf.DUMMYFUNCTION("""COMPUTED_VALUE"""),4)</f>
        <v>4</v>
      </c>
      <c r="B70" s="1">
        <f ca="1">IFERROR(__xludf.DUMMYFUNCTION("""COMPUTED_VALUE"""),3)</f>
        <v>3</v>
      </c>
    </row>
    <row r="71" spans="1:2" ht="13" hidden="1">
      <c r="A71" s="1">
        <f ca="1">IFERROR(__xludf.DUMMYFUNCTION("""COMPUTED_VALUE"""),2)</f>
        <v>2</v>
      </c>
      <c r="B71" s="1">
        <f ca="1">IFERROR(__xludf.DUMMYFUNCTION("""COMPUTED_VALUE"""),2)</f>
        <v>2</v>
      </c>
    </row>
    <row r="72" spans="1:2" ht="13" hidden="1">
      <c r="A72" s="1">
        <f ca="1">IFERROR(__xludf.DUMMYFUNCTION("""COMPUTED_VALUE"""),4)</f>
        <v>4</v>
      </c>
      <c r="B72" s="1">
        <f ca="1">IFERROR(__xludf.DUMMYFUNCTION("""COMPUTED_VALUE"""),1)</f>
        <v>1</v>
      </c>
    </row>
    <row r="73" spans="1:2" ht="13" hidden="1">
      <c r="A73" s="1">
        <f ca="1">IFERROR(__xludf.DUMMYFUNCTION("""COMPUTED_VALUE"""),3)</f>
        <v>3</v>
      </c>
      <c r="B73" s="1">
        <f ca="1">IFERROR(__xludf.DUMMYFUNCTION("""COMPUTED_VALUE"""),2)</f>
        <v>2</v>
      </c>
    </row>
    <row r="74" spans="1:2" ht="13" hidden="1">
      <c r="A74" s="1">
        <f ca="1">IFERROR(__xludf.DUMMYFUNCTION("""COMPUTED_VALUE"""),1)</f>
        <v>1</v>
      </c>
      <c r="B74" s="1">
        <f ca="1">IFERROR(__xludf.DUMMYFUNCTION("""COMPUTED_VALUE"""),3)</f>
        <v>3</v>
      </c>
    </row>
    <row r="75" spans="1:2" ht="13" hidden="1">
      <c r="A75" s="1">
        <f ca="1">IFERROR(__xludf.DUMMYFUNCTION("""COMPUTED_VALUE"""),2)</f>
        <v>2</v>
      </c>
      <c r="B75" s="1">
        <f ca="1">IFERROR(__xludf.DUMMYFUNCTION("""COMPUTED_VALUE"""),5)</f>
        <v>5</v>
      </c>
    </row>
    <row r="76" spans="1:2" ht="13" hidden="1">
      <c r="A76" s="1">
        <f ca="1">IFERROR(__xludf.DUMMYFUNCTION("""COMPUTED_VALUE"""),3)</f>
        <v>3</v>
      </c>
      <c r="B76" s="1">
        <f ca="1">IFERROR(__xludf.DUMMYFUNCTION("""COMPUTED_VALUE"""),2)</f>
        <v>2</v>
      </c>
    </row>
    <row r="77" spans="1:2" ht="13" hidden="1">
      <c r="A77" s="1">
        <f ca="1">IFERROR(__xludf.DUMMYFUNCTION("""COMPUTED_VALUE"""),2)</f>
        <v>2</v>
      </c>
      <c r="B77" s="1">
        <f ca="1">IFERROR(__xludf.DUMMYFUNCTION("""COMPUTED_VALUE"""),3)</f>
        <v>3</v>
      </c>
    </row>
    <row r="78" spans="1:2" ht="13" hidden="1">
      <c r="A78" s="1">
        <f ca="1">IFERROR(__xludf.DUMMYFUNCTION("""COMPUTED_VALUE"""),4)</f>
        <v>4</v>
      </c>
      <c r="B78" s="1">
        <f ca="1">IFERROR(__xludf.DUMMYFUNCTION("""COMPUTED_VALUE"""),4)</f>
        <v>4</v>
      </c>
    </row>
    <row r="79" spans="1:2" ht="13" hidden="1">
      <c r="A79" s="1">
        <f ca="1">IFERROR(__xludf.DUMMYFUNCTION("""COMPUTED_VALUE"""),3)</f>
        <v>3</v>
      </c>
      <c r="B79" s="1">
        <f ca="1">IFERROR(__xludf.DUMMYFUNCTION("""COMPUTED_VALUE"""),4)</f>
        <v>4</v>
      </c>
    </row>
    <row r="80" spans="1:2" ht="13" hidden="1">
      <c r="A80" s="1">
        <f ca="1">IFERROR(__xludf.DUMMYFUNCTION("""COMPUTED_VALUE"""),1)</f>
        <v>1</v>
      </c>
      <c r="B80" s="1">
        <f ca="1">IFERROR(__xludf.DUMMYFUNCTION("""COMPUTED_VALUE"""),3)</f>
        <v>3</v>
      </c>
    </row>
    <row r="81" spans="1:2" ht="13" hidden="1">
      <c r="A81" s="1" t="str">
        <f ca="1">IFERROR(__xludf.DUMMYFUNCTION("""COMPUTED_VALUE"""),"")</f>
        <v/>
      </c>
      <c r="B81" s="1">
        <f ca="1">IFERROR(__xludf.DUMMYFUNCTION("""COMPUTED_VALUE"""),2)</f>
        <v>2</v>
      </c>
    </row>
    <row r="82" spans="1:2" ht="13" hidden="1">
      <c r="A82" s="1">
        <f ca="1">IFERROR(__xludf.DUMMYFUNCTION("""COMPUTED_VALUE"""),4)</f>
        <v>4</v>
      </c>
      <c r="B82" s="1">
        <f ca="1">IFERROR(__xludf.DUMMYFUNCTION("""COMPUTED_VALUE"""),2)</f>
        <v>2</v>
      </c>
    </row>
    <row r="83" spans="1:2" ht="13" hidden="1">
      <c r="A83" s="1">
        <f ca="1">IFERROR(__xludf.DUMMYFUNCTION("""COMPUTED_VALUE"""),2)</f>
        <v>2</v>
      </c>
      <c r="B83" s="1">
        <f ca="1">IFERROR(__xludf.DUMMYFUNCTION("""COMPUTED_VALUE"""),1)</f>
        <v>1</v>
      </c>
    </row>
    <row r="84" spans="1:2" ht="13" hidden="1">
      <c r="A84" s="1">
        <f ca="1">IFERROR(__xludf.DUMMYFUNCTION("""COMPUTED_VALUE"""),3)</f>
        <v>3</v>
      </c>
      <c r="B84" s="1">
        <f ca="1">IFERROR(__xludf.DUMMYFUNCTION("""COMPUTED_VALUE"""),2)</f>
        <v>2</v>
      </c>
    </row>
    <row r="85" spans="1:2" ht="13" hidden="1">
      <c r="A85" s="1">
        <f ca="1">IFERROR(__xludf.DUMMYFUNCTION("""COMPUTED_VALUE"""),4)</f>
        <v>4</v>
      </c>
      <c r="B85" s="1">
        <f ca="1">IFERROR(__xludf.DUMMYFUNCTION("""COMPUTED_VALUE"""),3)</f>
        <v>3</v>
      </c>
    </row>
    <row r="86" spans="1:2" ht="13" hidden="1">
      <c r="A86" s="1">
        <f ca="1">IFERROR(__xludf.DUMMYFUNCTION("""COMPUTED_VALUE"""),2)</f>
        <v>2</v>
      </c>
      <c r="B86" s="1">
        <f ca="1">IFERROR(__xludf.DUMMYFUNCTION("""COMPUTED_VALUE"""),2)</f>
        <v>2</v>
      </c>
    </row>
    <row r="87" spans="1:2" ht="13" hidden="1">
      <c r="A87" s="1">
        <f ca="1">IFERROR(__xludf.DUMMYFUNCTION("""COMPUTED_VALUE"""),2)</f>
        <v>2</v>
      </c>
      <c r="B87" s="1">
        <f ca="1">IFERROR(__xludf.DUMMYFUNCTION("""COMPUTED_VALUE"""),4)</f>
        <v>4</v>
      </c>
    </row>
    <row r="88" spans="1:2" ht="13" hidden="1">
      <c r="A88" s="1">
        <f ca="1">IFERROR(__xludf.DUMMYFUNCTION("""COMPUTED_VALUE"""),2)</f>
        <v>2</v>
      </c>
      <c r="B88" s="1">
        <f ca="1">IFERROR(__xludf.DUMMYFUNCTION("""COMPUTED_VALUE"""),3)</f>
        <v>3</v>
      </c>
    </row>
    <row r="89" spans="1:2" ht="13" hidden="1">
      <c r="A89" s="1">
        <f ca="1">IFERROR(__xludf.DUMMYFUNCTION("""COMPUTED_VALUE"""),3)</f>
        <v>3</v>
      </c>
      <c r="B89" s="1">
        <f ca="1">IFERROR(__xludf.DUMMYFUNCTION("""COMPUTED_VALUE"""),1)</f>
        <v>1</v>
      </c>
    </row>
    <row r="90" spans="1:2" ht="13" hidden="1">
      <c r="A90" s="1">
        <f ca="1">IFERROR(__xludf.DUMMYFUNCTION("""COMPUTED_VALUE"""),1)</f>
        <v>1</v>
      </c>
      <c r="B90" s="1">
        <f ca="1">IFERROR(__xludf.DUMMYFUNCTION("""COMPUTED_VALUE"""),3)</f>
        <v>3</v>
      </c>
    </row>
    <row r="91" spans="1:2" ht="13" hidden="1">
      <c r="A91" s="1">
        <f ca="1">IFERROR(__xludf.DUMMYFUNCTION("""COMPUTED_VALUE"""),2)</f>
        <v>2</v>
      </c>
      <c r="B91" s="1">
        <f ca="1">IFERROR(__xludf.DUMMYFUNCTION("""COMPUTED_VALUE"""),5)</f>
        <v>5</v>
      </c>
    </row>
    <row r="92" spans="1:2" ht="13" hidden="1">
      <c r="A92" s="1">
        <f ca="1">IFERROR(__xludf.DUMMYFUNCTION("""COMPUTED_VALUE"""),4)</f>
        <v>4</v>
      </c>
      <c r="B92" s="1">
        <f ca="1">IFERROR(__xludf.DUMMYFUNCTION("""COMPUTED_VALUE"""),3)</f>
        <v>3</v>
      </c>
    </row>
    <row r="93" spans="1:2" ht="13" hidden="1">
      <c r="A93" s="1">
        <f ca="1">IFERROR(__xludf.DUMMYFUNCTION("""COMPUTED_VALUE"""),3)</f>
        <v>3</v>
      </c>
      <c r="B93" s="1">
        <f ca="1">IFERROR(__xludf.DUMMYFUNCTION("""COMPUTED_VALUE"""),1)</f>
        <v>1</v>
      </c>
    </row>
    <row r="94" spans="1:2" ht="13" hidden="1">
      <c r="A94" s="1">
        <f ca="1">IFERROR(__xludf.DUMMYFUNCTION("""COMPUTED_VALUE"""),1)</f>
        <v>1</v>
      </c>
      <c r="B94" s="1">
        <f ca="1">IFERROR(__xludf.DUMMYFUNCTION("""COMPUTED_VALUE"""),3)</f>
        <v>3</v>
      </c>
    </row>
    <row r="95" spans="1:2" ht="13" hidden="1">
      <c r="A95" s="1">
        <f ca="1">IFERROR(__xludf.DUMMYFUNCTION("""COMPUTED_VALUE"""),3)</f>
        <v>3</v>
      </c>
      <c r="B95" s="1">
        <f ca="1">IFERROR(__xludf.DUMMYFUNCTION("""COMPUTED_VALUE"""),2)</f>
        <v>2</v>
      </c>
    </row>
    <row r="96" spans="1:2" ht="13" hidden="1">
      <c r="A96" s="1">
        <f ca="1">IFERROR(__xludf.DUMMYFUNCTION("""COMPUTED_VALUE"""),1)</f>
        <v>1</v>
      </c>
      <c r="B96" s="1">
        <f ca="1">IFERROR(__xludf.DUMMYFUNCTION("""COMPUTED_VALUE"""),3)</f>
        <v>3</v>
      </c>
    </row>
    <row r="97" spans="1:2" ht="13" hidden="1">
      <c r="A97" s="1">
        <f ca="1">IFERROR(__xludf.DUMMYFUNCTION("""COMPUTED_VALUE"""),2)</f>
        <v>2</v>
      </c>
      <c r="B97" s="1">
        <f ca="1">IFERROR(__xludf.DUMMYFUNCTION("""COMPUTED_VALUE"""),2)</f>
        <v>2</v>
      </c>
    </row>
    <row r="98" spans="1:2" ht="13" hidden="1">
      <c r="A98" s="1">
        <f ca="1">IFERROR(__xludf.DUMMYFUNCTION("""COMPUTED_VALUE"""),2)</f>
        <v>2</v>
      </c>
      <c r="B98" s="1">
        <f ca="1">IFERROR(__xludf.DUMMYFUNCTION("""COMPUTED_VALUE"""),2)</f>
        <v>2</v>
      </c>
    </row>
    <row r="99" spans="1:2" ht="13" hidden="1">
      <c r="A99" s="1">
        <f ca="1">IFERROR(__xludf.DUMMYFUNCTION("""COMPUTED_VALUE"""),4)</f>
        <v>4</v>
      </c>
      <c r="B99" s="1" t="str">
        <f ca="1">IFERROR(__xludf.DUMMYFUNCTION("""COMPUTED_VALUE"""),"")</f>
        <v/>
      </c>
    </row>
    <row r="100" spans="1:2" ht="13" hidden="1">
      <c r="A100" s="1">
        <f ca="1">IFERROR(__xludf.DUMMYFUNCTION("""COMPUTED_VALUE"""),1)</f>
        <v>1</v>
      </c>
      <c r="B100" s="1">
        <f ca="1">IFERROR(__xludf.DUMMYFUNCTION("""COMPUTED_VALUE"""),2)</f>
        <v>2</v>
      </c>
    </row>
    <row r="101" spans="1:2" ht="13" hidden="1">
      <c r="A101" s="1">
        <f ca="1">IFERROR(__xludf.DUMMYFUNCTION("""COMPUTED_VALUE"""),3)</f>
        <v>3</v>
      </c>
      <c r="B101" s="1">
        <f ca="1">IFERROR(__xludf.DUMMYFUNCTION("""COMPUTED_VALUE"""),2)</f>
        <v>2</v>
      </c>
    </row>
    <row r="102" spans="1:2" ht="13" hidden="1">
      <c r="A102" s="1">
        <f ca="1">IFERROR(__xludf.DUMMYFUNCTION("""COMPUTED_VALUE"""),2)</f>
        <v>2</v>
      </c>
      <c r="B102" s="1">
        <f ca="1">IFERROR(__xludf.DUMMYFUNCTION("""COMPUTED_VALUE"""),2)</f>
        <v>2</v>
      </c>
    </row>
    <row r="103" spans="1:2" ht="13" hidden="1">
      <c r="A103" s="1">
        <f ca="1">IFERROR(__xludf.DUMMYFUNCTION("""COMPUTED_VALUE"""),4)</f>
        <v>4</v>
      </c>
      <c r="B103" s="1">
        <f ca="1">IFERROR(__xludf.DUMMYFUNCTION("""COMPUTED_VALUE"""),3)</f>
        <v>3</v>
      </c>
    </row>
    <row r="104" spans="1:2" ht="13" hidden="1">
      <c r="A104" s="1" t="str">
        <f ca="1">IFERROR(__xludf.DUMMYFUNCTION("""COMPUTED_VALUE"""),"")</f>
        <v/>
      </c>
      <c r="B104" s="1">
        <f ca="1">IFERROR(__xludf.DUMMYFUNCTION("""COMPUTED_VALUE"""),2)</f>
        <v>2</v>
      </c>
    </row>
    <row r="105" spans="1:2" ht="13" hidden="1">
      <c r="A105" s="1">
        <f ca="1">IFERROR(__xludf.DUMMYFUNCTION("""COMPUTED_VALUE"""),2)</f>
        <v>2</v>
      </c>
      <c r="B105" s="1">
        <f ca="1">IFERROR(__xludf.DUMMYFUNCTION("""COMPUTED_VALUE"""),3)</f>
        <v>3</v>
      </c>
    </row>
    <row r="106" spans="1:2" ht="13" hidden="1">
      <c r="A106" s="1">
        <f ca="1">IFERROR(__xludf.DUMMYFUNCTION("""COMPUTED_VALUE"""),1)</f>
        <v>1</v>
      </c>
      <c r="B106" s="1">
        <f ca="1">IFERROR(__xludf.DUMMYFUNCTION("""COMPUTED_VALUE"""),1)</f>
        <v>1</v>
      </c>
    </row>
    <row r="107" spans="1:2" ht="13" hidden="1">
      <c r="A107" s="1">
        <f ca="1">IFERROR(__xludf.DUMMYFUNCTION("""COMPUTED_VALUE"""),4)</f>
        <v>4</v>
      </c>
      <c r="B107" s="1">
        <f ca="1">IFERROR(__xludf.DUMMYFUNCTION("""COMPUTED_VALUE"""),3)</f>
        <v>3</v>
      </c>
    </row>
    <row r="108" spans="1:2" ht="13" hidden="1">
      <c r="A108" s="1">
        <f ca="1">IFERROR(__xludf.DUMMYFUNCTION("""COMPUTED_VALUE"""),2)</f>
        <v>2</v>
      </c>
      <c r="B108" s="1">
        <f ca="1">IFERROR(__xludf.DUMMYFUNCTION("""COMPUTED_VALUE"""),3)</f>
        <v>3</v>
      </c>
    </row>
    <row r="109" spans="1:2" ht="13" hidden="1">
      <c r="A109" s="1">
        <f ca="1">IFERROR(__xludf.DUMMYFUNCTION("""COMPUTED_VALUE"""),3)</f>
        <v>3</v>
      </c>
      <c r="B109" s="1">
        <f ca="1">IFERROR(__xludf.DUMMYFUNCTION("""COMPUTED_VALUE"""),2)</f>
        <v>2</v>
      </c>
    </row>
    <row r="110" spans="1:2" ht="13" hidden="1">
      <c r="A110" s="1">
        <f ca="1">IFERROR(__xludf.DUMMYFUNCTION("""COMPUTED_VALUE"""),1)</f>
        <v>1</v>
      </c>
      <c r="B110" s="1">
        <f ca="1">IFERROR(__xludf.DUMMYFUNCTION("""COMPUTED_VALUE"""),4)</f>
        <v>4</v>
      </c>
    </row>
    <row r="111" spans="1:2" ht="13" hidden="1">
      <c r="A111" s="1">
        <f ca="1">IFERROR(__xludf.DUMMYFUNCTION("""COMPUTED_VALUE"""),4)</f>
        <v>4</v>
      </c>
      <c r="B111" s="1">
        <f ca="1">IFERROR(__xludf.DUMMYFUNCTION("""COMPUTED_VALUE"""),2)</f>
        <v>2</v>
      </c>
    </row>
    <row r="112" spans="1:2" ht="13" hidden="1">
      <c r="A112" s="1">
        <f ca="1">IFERROR(__xludf.DUMMYFUNCTION("""COMPUTED_VALUE"""),4)</f>
        <v>4</v>
      </c>
      <c r="B112" s="1">
        <f ca="1">IFERROR(__xludf.DUMMYFUNCTION("""COMPUTED_VALUE"""),1)</f>
        <v>1</v>
      </c>
    </row>
    <row r="113" spans="1:2" ht="13" hidden="1">
      <c r="A113" s="1">
        <f ca="1">IFERROR(__xludf.DUMMYFUNCTION("""COMPUTED_VALUE"""),2)</f>
        <v>2</v>
      </c>
      <c r="B113" s="1">
        <f ca="1">IFERROR(__xludf.DUMMYFUNCTION("""COMPUTED_VALUE"""),2)</f>
        <v>2</v>
      </c>
    </row>
    <row r="114" spans="1:2" ht="13" hidden="1">
      <c r="A114" s="1">
        <f ca="1">IFERROR(__xludf.DUMMYFUNCTION("""COMPUTED_VALUE"""),3)</f>
        <v>3</v>
      </c>
      <c r="B114" s="1">
        <f ca="1">IFERROR(__xludf.DUMMYFUNCTION("""COMPUTED_VALUE"""),1)</f>
        <v>1</v>
      </c>
    </row>
    <row r="115" spans="1:2" ht="13" hidden="1">
      <c r="A115" s="1">
        <f ca="1">IFERROR(__xludf.DUMMYFUNCTION("""COMPUTED_VALUE"""),2)</f>
        <v>2</v>
      </c>
      <c r="B115" s="1">
        <f ca="1">IFERROR(__xludf.DUMMYFUNCTION("""COMPUTED_VALUE"""),2)</f>
        <v>2</v>
      </c>
    </row>
    <row r="116" spans="1:2" ht="13" hidden="1">
      <c r="A116" s="1">
        <f ca="1">IFERROR(__xludf.DUMMYFUNCTION("""COMPUTED_VALUE"""),3)</f>
        <v>3</v>
      </c>
      <c r="B116" s="1">
        <f ca="1">IFERROR(__xludf.DUMMYFUNCTION("""COMPUTED_VALUE"""),4)</f>
        <v>4</v>
      </c>
    </row>
    <row r="117" spans="1:2" ht="13" hidden="1">
      <c r="A117" s="1">
        <f ca="1">IFERROR(__xludf.DUMMYFUNCTION("""COMPUTED_VALUE"""),3)</f>
        <v>3</v>
      </c>
      <c r="B117" s="1">
        <f ca="1">IFERROR(__xludf.DUMMYFUNCTION("""COMPUTED_VALUE"""),1)</f>
        <v>1</v>
      </c>
    </row>
    <row r="118" spans="1:2" ht="13" hidden="1">
      <c r="A118" s="1">
        <f ca="1">IFERROR(__xludf.DUMMYFUNCTION("""COMPUTED_VALUE"""),4)</f>
        <v>4</v>
      </c>
      <c r="B118" s="1">
        <f ca="1">IFERROR(__xludf.DUMMYFUNCTION("""COMPUTED_VALUE"""),2)</f>
        <v>2</v>
      </c>
    </row>
    <row r="119" spans="1:2" ht="13" hidden="1">
      <c r="A119" s="1">
        <f ca="1">IFERROR(__xludf.DUMMYFUNCTION("""COMPUTED_VALUE"""),2)</f>
        <v>2</v>
      </c>
      <c r="B119" s="1">
        <f ca="1">IFERROR(__xludf.DUMMYFUNCTION("""COMPUTED_VALUE"""),3)</f>
        <v>3</v>
      </c>
    </row>
    <row r="120" spans="1:2" ht="13" hidden="1">
      <c r="A120" s="1">
        <f ca="1">IFERROR(__xludf.DUMMYFUNCTION("""COMPUTED_VALUE"""),4)</f>
        <v>4</v>
      </c>
      <c r="B120" s="1">
        <f ca="1">IFERROR(__xludf.DUMMYFUNCTION("""COMPUTED_VALUE"""),4)</f>
        <v>4</v>
      </c>
    </row>
    <row r="121" spans="1:2" ht="13" hidden="1">
      <c r="A121" s="1">
        <f ca="1">IFERROR(__xludf.DUMMYFUNCTION("""COMPUTED_VALUE"""),4)</f>
        <v>4</v>
      </c>
      <c r="B121" s="1">
        <f ca="1">IFERROR(__xludf.DUMMYFUNCTION("""COMPUTED_VALUE"""),3)</f>
        <v>3</v>
      </c>
    </row>
    <row r="122" spans="1:2" ht="13" hidden="1">
      <c r="A122" s="1">
        <f ca="1">IFERROR(__xludf.DUMMYFUNCTION("""COMPUTED_VALUE"""),4)</f>
        <v>4</v>
      </c>
      <c r="B122" s="1">
        <f ca="1">IFERROR(__xludf.DUMMYFUNCTION("""COMPUTED_VALUE"""),3)</f>
        <v>3</v>
      </c>
    </row>
    <row r="123" spans="1:2" ht="13" hidden="1">
      <c r="A123" s="1">
        <f ca="1">IFERROR(__xludf.DUMMYFUNCTION("""COMPUTED_VALUE"""),4)</f>
        <v>4</v>
      </c>
      <c r="B123" s="1">
        <f ca="1">IFERROR(__xludf.DUMMYFUNCTION("""COMPUTED_VALUE"""),1)</f>
        <v>1</v>
      </c>
    </row>
    <row r="124" spans="1:2" ht="13" hidden="1">
      <c r="A124" s="1">
        <f ca="1">IFERROR(__xludf.DUMMYFUNCTION("""COMPUTED_VALUE"""),4)</f>
        <v>4</v>
      </c>
      <c r="B124" s="1">
        <f ca="1">IFERROR(__xludf.DUMMYFUNCTION("""COMPUTED_VALUE"""),1)</f>
        <v>1</v>
      </c>
    </row>
    <row r="125" spans="1:2" ht="13" hidden="1">
      <c r="A125" s="1">
        <f ca="1">IFERROR(__xludf.DUMMYFUNCTION("""COMPUTED_VALUE"""),4)</f>
        <v>4</v>
      </c>
      <c r="B125" s="1">
        <f ca="1">IFERROR(__xludf.DUMMYFUNCTION("""COMPUTED_VALUE"""),2)</f>
        <v>2</v>
      </c>
    </row>
    <row r="126" spans="1:2" ht="13" hidden="1">
      <c r="A126" s="1">
        <f ca="1">IFERROR(__xludf.DUMMYFUNCTION("""COMPUTED_VALUE"""),4)</f>
        <v>4</v>
      </c>
      <c r="B126" s="1">
        <f ca="1">IFERROR(__xludf.DUMMYFUNCTION("""COMPUTED_VALUE"""),1)</f>
        <v>1</v>
      </c>
    </row>
    <row r="127" spans="1:2" ht="13" hidden="1">
      <c r="A127" s="1">
        <f ca="1">IFERROR(__xludf.DUMMYFUNCTION("""COMPUTED_VALUE"""),3)</f>
        <v>3</v>
      </c>
      <c r="B127" s="1">
        <f ca="1">IFERROR(__xludf.DUMMYFUNCTION("""COMPUTED_VALUE"""),1)</f>
        <v>1</v>
      </c>
    </row>
    <row r="128" spans="1:2" ht="13" hidden="1">
      <c r="A128" s="1">
        <f ca="1">IFERROR(__xludf.DUMMYFUNCTION("""COMPUTED_VALUE"""),1)</f>
        <v>1</v>
      </c>
      <c r="B128" s="1">
        <f ca="1">IFERROR(__xludf.DUMMYFUNCTION("""COMPUTED_VALUE"""),3)</f>
        <v>3</v>
      </c>
    </row>
    <row r="129" spans="1:2" ht="13" hidden="1">
      <c r="A129" s="1">
        <f ca="1">IFERROR(__xludf.DUMMYFUNCTION("""COMPUTED_VALUE"""),3)</f>
        <v>3</v>
      </c>
      <c r="B129" s="1">
        <f ca="1">IFERROR(__xludf.DUMMYFUNCTION("""COMPUTED_VALUE"""),3)</f>
        <v>3</v>
      </c>
    </row>
    <row r="130" spans="1:2" ht="13" hidden="1">
      <c r="A130" s="1">
        <f ca="1">IFERROR(__xludf.DUMMYFUNCTION("""COMPUTED_VALUE"""),3)</f>
        <v>3</v>
      </c>
      <c r="B130" s="1">
        <f ca="1">IFERROR(__xludf.DUMMYFUNCTION("""COMPUTED_VALUE"""),1)</f>
        <v>1</v>
      </c>
    </row>
    <row r="131" spans="1:2" ht="13" hidden="1">
      <c r="A131" s="1">
        <f ca="1">IFERROR(__xludf.DUMMYFUNCTION("""COMPUTED_VALUE"""),2)</f>
        <v>2</v>
      </c>
      <c r="B131" s="1">
        <f ca="1">IFERROR(__xludf.DUMMYFUNCTION("""COMPUTED_VALUE"""),2)</f>
        <v>2</v>
      </c>
    </row>
    <row r="132" spans="1:2" ht="13" hidden="1">
      <c r="A132" s="1">
        <f ca="1">IFERROR(__xludf.DUMMYFUNCTION("""COMPUTED_VALUE"""),1)</f>
        <v>1</v>
      </c>
      <c r="B132" s="1">
        <f ca="1">IFERROR(__xludf.DUMMYFUNCTION("""COMPUTED_VALUE"""),3)</f>
        <v>3</v>
      </c>
    </row>
    <row r="133" spans="1:2" ht="13" hidden="1">
      <c r="A133" s="1">
        <f ca="1">IFERROR(__xludf.DUMMYFUNCTION("""COMPUTED_VALUE"""),2)</f>
        <v>2</v>
      </c>
      <c r="B133" s="1">
        <f ca="1">IFERROR(__xludf.DUMMYFUNCTION("""COMPUTED_VALUE"""),4)</f>
        <v>4</v>
      </c>
    </row>
    <row r="134" spans="1:2" ht="13" hidden="1">
      <c r="A134" s="1">
        <f ca="1">IFERROR(__xludf.DUMMYFUNCTION("""COMPUTED_VALUE"""),3)</f>
        <v>3</v>
      </c>
      <c r="B134" s="1">
        <f ca="1">IFERROR(__xludf.DUMMYFUNCTION("""COMPUTED_VALUE"""),2)</f>
        <v>2</v>
      </c>
    </row>
    <row r="135" spans="1:2" ht="13" hidden="1">
      <c r="A135" s="1">
        <f ca="1">IFERROR(__xludf.DUMMYFUNCTION("""COMPUTED_VALUE"""),4)</f>
        <v>4</v>
      </c>
      <c r="B135" s="1">
        <f ca="1">IFERROR(__xludf.DUMMYFUNCTION("""COMPUTED_VALUE"""),2)</f>
        <v>2</v>
      </c>
    </row>
    <row r="136" spans="1:2" ht="13" hidden="1">
      <c r="A136" s="1">
        <f ca="1">IFERROR(__xludf.DUMMYFUNCTION("""COMPUTED_VALUE"""),3)</f>
        <v>3</v>
      </c>
      <c r="B136" s="1">
        <f ca="1">IFERROR(__xludf.DUMMYFUNCTION("""COMPUTED_VALUE"""),2)</f>
        <v>2</v>
      </c>
    </row>
    <row r="137" spans="1:2" ht="13" hidden="1">
      <c r="A137" s="1">
        <f ca="1">IFERROR(__xludf.DUMMYFUNCTION("""COMPUTED_VALUE"""),2)</f>
        <v>2</v>
      </c>
      <c r="B137" s="1">
        <f ca="1">IFERROR(__xludf.DUMMYFUNCTION("""COMPUTED_VALUE"""),2)</f>
        <v>2</v>
      </c>
    </row>
    <row r="138" spans="1:2" ht="13" hidden="1">
      <c r="A138" s="1">
        <f ca="1">IFERROR(__xludf.DUMMYFUNCTION("""COMPUTED_VALUE"""),2)</f>
        <v>2</v>
      </c>
      <c r="B138" s="1">
        <f ca="1">IFERROR(__xludf.DUMMYFUNCTION("""COMPUTED_VALUE"""),2)</f>
        <v>2</v>
      </c>
    </row>
    <row r="139" spans="1:2" ht="13" hidden="1">
      <c r="A139" s="1">
        <f ca="1">IFERROR(__xludf.DUMMYFUNCTION("""COMPUTED_VALUE"""),1)</f>
        <v>1</v>
      </c>
      <c r="B139" s="1">
        <f ca="1">IFERROR(__xludf.DUMMYFUNCTION("""COMPUTED_VALUE"""),3)</f>
        <v>3</v>
      </c>
    </row>
    <row r="140" spans="1:2" ht="13" hidden="1">
      <c r="A140" s="1">
        <f ca="1">IFERROR(__xludf.DUMMYFUNCTION("""COMPUTED_VALUE"""),4)</f>
        <v>4</v>
      </c>
      <c r="B140" s="1">
        <f ca="1">IFERROR(__xludf.DUMMYFUNCTION("""COMPUTED_VALUE"""),4)</f>
        <v>4</v>
      </c>
    </row>
    <row r="141" spans="1:2" ht="13" hidden="1">
      <c r="A141" s="1">
        <f ca="1">IFERROR(__xludf.DUMMYFUNCTION("""COMPUTED_VALUE"""),1)</f>
        <v>1</v>
      </c>
      <c r="B141" s="1">
        <f ca="1">IFERROR(__xludf.DUMMYFUNCTION("""COMPUTED_VALUE"""),1)</f>
        <v>1</v>
      </c>
    </row>
    <row r="142" spans="1:2" ht="13" hidden="1">
      <c r="A142" s="1">
        <f ca="1">IFERROR(__xludf.DUMMYFUNCTION("""COMPUTED_VALUE"""),1)</f>
        <v>1</v>
      </c>
      <c r="B142" s="1">
        <f ca="1">IFERROR(__xludf.DUMMYFUNCTION("""COMPUTED_VALUE"""),4)</f>
        <v>4</v>
      </c>
    </row>
    <row r="143" spans="1:2" ht="13" hidden="1">
      <c r="A143" s="1">
        <f ca="1">IFERROR(__xludf.DUMMYFUNCTION("""COMPUTED_VALUE"""),3)</f>
        <v>3</v>
      </c>
      <c r="B143" s="1">
        <f ca="1">IFERROR(__xludf.DUMMYFUNCTION("""COMPUTED_VALUE"""),1)</f>
        <v>1</v>
      </c>
    </row>
    <row r="144" spans="1:2" ht="13" hidden="1">
      <c r="A144" s="1">
        <f ca="1">IFERROR(__xludf.DUMMYFUNCTION("""COMPUTED_VALUE"""),1)</f>
        <v>1</v>
      </c>
      <c r="B144" s="1">
        <f ca="1">IFERROR(__xludf.DUMMYFUNCTION("""COMPUTED_VALUE"""),4)</f>
        <v>4</v>
      </c>
    </row>
    <row r="145" spans="1:2" ht="13" hidden="1">
      <c r="A145" s="1">
        <f ca="1">IFERROR(__xludf.DUMMYFUNCTION("""COMPUTED_VALUE"""),2)</f>
        <v>2</v>
      </c>
      <c r="B145" s="1">
        <f ca="1">IFERROR(__xludf.DUMMYFUNCTION("""COMPUTED_VALUE"""),4)</f>
        <v>4</v>
      </c>
    </row>
    <row r="146" spans="1:2" ht="13" hidden="1">
      <c r="A146" s="1">
        <f ca="1">IFERROR(__xludf.DUMMYFUNCTION("""COMPUTED_VALUE"""),3)</f>
        <v>3</v>
      </c>
      <c r="B146" s="1">
        <f ca="1">IFERROR(__xludf.DUMMYFUNCTION("""COMPUTED_VALUE"""),2)</f>
        <v>2</v>
      </c>
    </row>
    <row r="147" spans="1:2" ht="13" hidden="1">
      <c r="A147" s="1">
        <f ca="1">IFERROR(__xludf.DUMMYFUNCTION("""COMPUTED_VALUE"""),2)</f>
        <v>2</v>
      </c>
      <c r="B147" s="1">
        <f ca="1">IFERROR(__xludf.DUMMYFUNCTION("""COMPUTED_VALUE"""),1)</f>
        <v>1</v>
      </c>
    </row>
    <row r="148" spans="1:2" ht="13" hidden="1">
      <c r="A148" s="1">
        <f ca="1">IFERROR(__xludf.DUMMYFUNCTION("""COMPUTED_VALUE"""),2)</f>
        <v>2</v>
      </c>
      <c r="B148" s="1">
        <f ca="1">IFERROR(__xludf.DUMMYFUNCTION("""COMPUTED_VALUE"""),4)</f>
        <v>4</v>
      </c>
    </row>
    <row r="149" spans="1:2" ht="13" hidden="1">
      <c r="A149" s="1">
        <f ca="1">IFERROR(__xludf.DUMMYFUNCTION("""COMPUTED_VALUE"""),3)</f>
        <v>3</v>
      </c>
      <c r="B149" s="1">
        <f ca="1">IFERROR(__xludf.DUMMYFUNCTION("""COMPUTED_VALUE"""),1)</f>
        <v>1</v>
      </c>
    </row>
    <row r="150" spans="1:2" ht="13" hidden="1">
      <c r="A150" s="1">
        <f ca="1">IFERROR(__xludf.DUMMYFUNCTION("""COMPUTED_VALUE"""),3)</f>
        <v>3</v>
      </c>
      <c r="B150" s="1">
        <f ca="1">IFERROR(__xludf.DUMMYFUNCTION("""COMPUTED_VALUE"""),3)</f>
        <v>3</v>
      </c>
    </row>
    <row r="151" spans="1:2" ht="13" hidden="1">
      <c r="A151" s="1">
        <f ca="1">IFERROR(__xludf.DUMMYFUNCTION("""COMPUTED_VALUE"""),2)</f>
        <v>2</v>
      </c>
      <c r="B151" s="1">
        <f ca="1">IFERROR(__xludf.DUMMYFUNCTION("""COMPUTED_VALUE"""),3)</f>
        <v>3</v>
      </c>
    </row>
    <row r="152" spans="1:2" ht="13" hidden="1">
      <c r="A152" s="1">
        <f ca="1">IFERROR(__xludf.DUMMYFUNCTION("""COMPUTED_VALUE"""),2)</f>
        <v>2</v>
      </c>
      <c r="B152" s="1">
        <f ca="1">IFERROR(__xludf.DUMMYFUNCTION("""COMPUTED_VALUE"""),3)</f>
        <v>3</v>
      </c>
    </row>
    <row r="153" spans="1:2" ht="13" hidden="1">
      <c r="A153" s="1" t="str">
        <f ca="1">IFERROR(__xludf.DUMMYFUNCTION("""COMPUTED_VALUE"""),"")</f>
        <v/>
      </c>
      <c r="B153" s="1">
        <f ca="1">IFERROR(__xludf.DUMMYFUNCTION("""COMPUTED_VALUE"""),3)</f>
        <v>3</v>
      </c>
    </row>
    <row r="154" spans="1:2" ht="13" hidden="1">
      <c r="A154" s="1">
        <f ca="1">IFERROR(__xludf.DUMMYFUNCTION("""COMPUTED_VALUE"""),4)</f>
        <v>4</v>
      </c>
      <c r="B154" s="1">
        <f ca="1">IFERROR(__xludf.DUMMYFUNCTION("""COMPUTED_VALUE"""),3)</f>
        <v>3</v>
      </c>
    </row>
    <row r="155" spans="1:2" ht="13" hidden="1">
      <c r="A155" s="1">
        <f ca="1">IFERROR(__xludf.DUMMYFUNCTION("""COMPUTED_VALUE"""),4)</f>
        <v>4</v>
      </c>
      <c r="B155" s="1">
        <f ca="1">IFERROR(__xludf.DUMMYFUNCTION("""COMPUTED_VALUE"""),3)</f>
        <v>3</v>
      </c>
    </row>
    <row r="156" spans="1:2" ht="13" hidden="1">
      <c r="A156" s="1">
        <f ca="1">IFERROR(__xludf.DUMMYFUNCTION("""COMPUTED_VALUE"""),1)</f>
        <v>1</v>
      </c>
      <c r="B156" s="1">
        <f ca="1">IFERROR(__xludf.DUMMYFUNCTION("""COMPUTED_VALUE"""),1)</f>
        <v>1</v>
      </c>
    </row>
    <row r="157" spans="1:2" ht="13" hidden="1">
      <c r="A157" s="1">
        <f ca="1">IFERROR(__xludf.DUMMYFUNCTION("""COMPUTED_VALUE"""),2)</f>
        <v>2</v>
      </c>
      <c r="B157" s="1">
        <f ca="1">IFERROR(__xludf.DUMMYFUNCTION("""COMPUTED_VALUE"""),2)</f>
        <v>2</v>
      </c>
    </row>
    <row r="158" spans="1:2" ht="13" hidden="1">
      <c r="A158" s="1">
        <f ca="1">IFERROR(__xludf.DUMMYFUNCTION("""COMPUTED_VALUE"""),1)</f>
        <v>1</v>
      </c>
      <c r="B158" s="1">
        <f ca="1">IFERROR(__xludf.DUMMYFUNCTION("""COMPUTED_VALUE"""),2)</f>
        <v>2</v>
      </c>
    </row>
    <row r="159" spans="1:2" ht="13" hidden="1">
      <c r="A159" s="1">
        <f ca="1">IFERROR(__xludf.DUMMYFUNCTION("""COMPUTED_VALUE"""),2)</f>
        <v>2</v>
      </c>
      <c r="B159" s="1">
        <f ca="1">IFERROR(__xludf.DUMMYFUNCTION("""COMPUTED_VALUE"""),1)</f>
        <v>1</v>
      </c>
    </row>
    <row r="160" spans="1:2" ht="13" hidden="1">
      <c r="A160" s="1">
        <f ca="1">IFERROR(__xludf.DUMMYFUNCTION("""COMPUTED_VALUE"""),1)</f>
        <v>1</v>
      </c>
      <c r="B160" s="1">
        <f ca="1">IFERROR(__xludf.DUMMYFUNCTION("""COMPUTED_VALUE"""),2)</f>
        <v>2</v>
      </c>
    </row>
    <row r="161" spans="1:2" ht="13" hidden="1">
      <c r="A161" s="1">
        <f ca="1">IFERROR(__xludf.DUMMYFUNCTION("""COMPUTED_VALUE"""),1)</f>
        <v>1</v>
      </c>
      <c r="B161" s="1">
        <f ca="1">IFERROR(__xludf.DUMMYFUNCTION("""COMPUTED_VALUE"""),1)</f>
        <v>1</v>
      </c>
    </row>
    <row r="162" spans="1:2" ht="13" hidden="1">
      <c r="A162" s="1">
        <f ca="1">IFERROR(__xludf.DUMMYFUNCTION("""COMPUTED_VALUE"""),3)</f>
        <v>3</v>
      </c>
      <c r="B162" s="1">
        <f ca="1">IFERROR(__xludf.DUMMYFUNCTION("""COMPUTED_VALUE"""),2)</f>
        <v>2</v>
      </c>
    </row>
    <row r="163" spans="1:2" ht="13" hidden="1">
      <c r="A163" s="1">
        <f ca="1">IFERROR(__xludf.DUMMYFUNCTION("""COMPUTED_VALUE"""),3)</f>
        <v>3</v>
      </c>
      <c r="B163" s="1">
        <f ca="1">IFERROR(__xludf.DUMMYFUNCTION("""COMPUTED_VALUE"""),2)</f>
        <v>2</v>
      </c>
    </row>
    <row r="164" spans="1:2" ht="13" hidden="1">
      <c r="A164" s="1">
        <f ca="1">IFERROR(__xludf.DUMMYFUNCTION("""COMPUTED_VALUE"""),3)</f>
        <v>3</v>
      </c>
      <c r="B164" s="1">
        <f ca="1">IFERROR(__xludf.DUMMYFUNCTION("""COMPUTED_VALUE"""),3)</f>
        <v>3</v>
      </c>
    </row>
    <row r="165" spans="1:2" ht="13" hidden="1">
      <c r="A165" s="1">
        <f ca="1">IFERROR(__xludf.DUMMYFUNCTION("""COMPUTED_VALUE"""),1)</f>
        <v>1</v>
      </c>
      <c r="B165" s="1">
        <f ca="1">IFERROR(__xludf.DUMMYFUNCTION("""COMPUTED_VALUE"""),1)</f>
        <v>1</v>
      </c>
    </row>
    <row r="166" spans="1:2" ht="13" hidden="1">
      <c r="A166" s="1">
        <f ca="1">IFERROR(__xludf.DUMMYFUNCTION("""COMPUTED_VALUE"""),4)</f>
        <v>4</v>
      </c>
      <c r="B166" s="1">
        <f ca="1">IFERROR(__xludf.DUMMYFUNCTION("""COMPUTED_VALUE"""),2)</f>
        <v>2</v>
      </c>
    </row>
    <row r="167" spans="1:2" ht="13" hidden="1">
      <c r="A167" s="1">
        <f ca="1">IFERROR(__xludf.DUMMYFUNCTION("""COMPUTED_VALUE"""),2)</f>
        <v>2</v>
      </c>
      <c r="B167" s="1">
        <f ca="1">IFERROR(__xludf.DUMMYFUNCTION("""COMPUTED_VALUE"""),3)</f>
        <v>3</v>
      </c>
    </row>
    <row r="168" spans="1:2" ht="13" hidden="1">
      <c r="A168" s="1">
        <f ca="1">IFERROR(__xludf.DUMMYFUNCTION("""COMPUTED_VALUE"""),3)</f>
        <v>3</v>
      </c>
      <c r="B168" s="1">
        <f ca="1">IFERROR(__xludf.DUMMYFUNCTION("""COMPUTED_VALUE"""),3)</f>
        <v>3</v>
      </c>
    </row>
    <row r="169" spans="1:2" ht="13" hidden="1">
      <c r="A169" s="1">
        <f ca="1">IFERROR(__xludf.DUMMYFUNCTION("""COMPUTED_VALUE"""),2)</f>
        <v>2</v>
      </c>
      <c r="B169" s="1">
        <f ca="1">IFERROR(__xludf.DUMMYFUNCTION("""COMPUTED_VALUE"""),2)</f>
        <v>2</v>
      </c>
    </row>
    <row r="170" spans="1:2" ht="13" hidden="1">
      <c r="A170" s="1" t="str">
        <f ca="1">IFERROR(__xludf.DUMMYFUNCTION("""COMPUTED_VALUE"""),"")</f>
        <v/>
      </c>
      <c r="B170" s="1">
        <f ca="1">IFERROR(__xludf.DUMMYFUNCTION("""COMPUTED_VALUE"""),5)</f>
        <v>5</v>
      </c>
    </row>
    <row r="171" spans="1:2" ht="13" hidden="1">
      <c r="A171" s="1">
        <f ca="1">IFERROR(__xludf.DUMMYFUNCTION("""COMPUTED_VALUE"""),4)</f>
        <v>4</v>
      </c>
      <c r="B171" s="1">
        <f ca="1">IFERROR(__xludf.DUMMYFUNCTION("""COMPUTED_VALUE"""),2)</f>
        <v>2</v>
      </c>
    </row>
    <row r="172" spans="1:2" ht="13" hidden="1">
      <c r="A172" s="1">
        <f ca="1">IFERROR(__xludf.DUMMYFUNCTION("""COMPUTED_VALUE"""),2)</f>
        <v>2</v>
      </c>
      <c r="B172" s="1">
        <f ca="1">IFERROR(__xludf.DUMMYFUNCTION("""COMPUTED_VALUE"""),4)</f>
        <v>4</v>
      </c>
    </row>
    <row r="173" spans="1:2" ht="13" hidden="1">
      <c r="A173" s="1">
        <f ca="1">IFERROR(__xludf.DUMMYFUNCTION("""COMPUTED_VALUE"""),2)</f>
        <v>2</v>
      </c>
      <c r="B173" s="1">
        <f ca="1">IFERROR(__xludf.DUMMYFUNCTION("""COMPUTED_VALUE"""),1)</f>
        <v>1</v>
      </c>
    </row>
    <row r="174" spans="1:2" ht="13" hidden="1">
      <c r="A174" s="1">
        <f ca="1">IFERROR(__xludf.DUMMYFUNCTION("""COMPUTED_VALUE"""),1)</f>
        <v>1</v>
      </c>
      <c r="B174" s="1">
        <f ca="1">IFERROR(__xludf.DUMMYFUNCTION("""COMPUTED_VALUE"""),3)</f>
        <v>3</v>
      </c>
    </row>
    <row r="175" spans="1:2" ht="13" hidden="1">
      <c r="A175" s="1">
        <f ca="1">IFERROR(__xludf.DUMMYFUNCTION("""COMPUTED_VALUE"""),4)</f>
        <v>4</v>
      </c>
      <c r="B175" s="1">
        <f ca="1">IFERROR(__xludf.DUMMYFUNCTION("""COMPUTED_VALUE"""),3)</f>
        <v>3</v>
      </c>
    </row>
    <row r="176" spans="1:2" ht="13" hidden="1">
      <c r="A176" s="1">
        <f ca="1">IFERROR(__xludf.DUMMYFUNCTION("""COMPUTED_VALUE"""),2)</f>
        <v>2</v>
      </c>
      <c r="B176" s="1">
        <f ca="1">IFERROR(__xludf.DUMMYFUNCTION("""COMPUTED_VALUE"""),1)</f>
        <v>1</v>
      </c>
    </row>
    <row r="177" spans="1:2" ht="13" hidden="1">
      <c r="A177" s="1" t="str">
        <f ca="1">IFERROR(__xludf.DUMMYFUNCTION("""COMPUTED_VALUE"""),"")</f>
        <v/>
      </c>
      <c r="B177" s="1">
        <f ca="1">IFERROR(__xludf.DUMMYFUNCTION("""COMPUTED_VALUE"""),4)</f>
        <v>4</v>
      </c>
    </row>
    <row r="178" spans="1:2" ht="13" hidden="1">
      <c r="A178" s="1">
        <f ca="1">IFERROR(__xludf.DUMMYFUNCTION("""COMPUTED_VALUE"""),3)</f>
        <v>3</v>
      </c>
      <c r="B178" s="1">
        <f ca="1">IFERROR(__xludf.DUMMYFUNCTION("""COMPUTED_VALUE"""),2)</f>
        <v>2</v>
      </c>
    </row>
    <row r="179" spans="1:2" ht="13" hidden="1">
      <c r="A179" s="1">
        <f ca="1">IFERROR(__xludf.DUMMYFUNCTION("""COMPUTED_VALUE"""),1)</f>
        <v>1</v>
      </c>
      <c r="B179" s="1">
        <f ca="1">IFERROR(__xludf.DUMMYFUNCTION("""COMPUTED_VALUE"""),3)</f>
        <v>3</v>
      </c>
    </row>
    <row r="180" spans="1:2" ht="13" hidden="1">
      <c r="A180" s="1">
        <f ca="1">IFERROR(__xludf.DUMMYFUNCTION("""COMPUTED_VALUE"""),4)</f>
        <v>4</v>
      </c>
      <c r="B180" s="1">
        <f ca="1">IFERROR(__xludf.DUMMYFUNCTION("""COMPUTED_VALUE"""),1)</f>
        <v>1</v>
      </c>
    </row>
    <row r="181" spans="1:2" ht="13" hidden="1">
      <c r="A181" s="1">
        <f ca="1">IFERROR(__xludf.DUMMYFUNCTION("""COMPUTED_VALUE"""),2)</f>
        <v>2</v>
      </c>
      <c r="B181" s="1">
        <f ca="1">IFERROR(__xludf.DUMMYFUNCTION("""COMPUTED_VALUE"""),2)</f>
        <v>2</v>
      </c>
    </row>
    <row r="182" spans="1:2" ht="13" hidden="1">
      <c r="A182" s="1">
        <f ca="1">IFERROR(__xludf.DUMMYFUNCTION("""COMPUTED_VALUE"""),3)</f>
        <v>3</v>
      </c>
      <c r="B182" s="1">
        <f ca="1">IFERROR(__xludf.DUMMYFUNCTION("""COMPUTED_VALUE"""),5)</f>
        <v>5</v>
      </c>
    </row>
    <row r="183" spans="1:2" ht="13" hidden="1">
      <c r="A183" s="1" t="str">
        <f ca="1">IFERROR(__xludf.DUMMYFUNCTION("""COMPUTED_VALUE"""),"")</f>
        <v/>
      </c>
      <c r="B183" s="1">
        <f ca="1">IFERROR(__xludf.DUMMYFUNCTION("""COMPUTED_VALUE"""),1)</f>
        <v>1</v>
      </c>
    </row>
    <row r="184" spans="1:2" ht="13" hidden="1">
      <c r="A184" s="1">
        <f ca="1">IFERROR(__xludf.DUMMYFUNCTION("""COMPUTED_VALUE"""),2)</f>
        <v>2</v>
      </c>
      <c r="B184" s="1">
        <f ca="1">IFERROR(__xludf.DUMMYFUNCTION("""COMPUTED_VALUE"""),2)</f>
        <v>2</v>
      </c>
    </row>
    <row r="185" spans="1:2" ht="13" hidden="1">
      <c r="A185" s="1">
        <f ca="1">IFERROR(__xludf.DUMMYFUNCTION("""COMPUTED_VALUE"""),3)</f>
        <v>3</v>
      </c>
      <c r="B185" s="1">
        <f ca="1">IFERROR(__xludf.DUMMYFUNCTION("""COMPUTED_VALUE"""),3)</f>
        <v>3</v>
      </c>
    </row>
    <row r="186" spans="1:2" ht="13" hidden="1">
      <c r="A186" s="1">
        <f ca="1">IFERROR(__xludf.DUMMYFUNCTION("""COMPUTED_VALUE"""),2)</f>
        <v>2</v>
      </c>
      <c r="B186" s="1">
        <f ca="1">IFERROR(__xludf.DUMMYFUNCTION("""COMPUTED_VALUE"""),2)</f>
        <v>2</v>
      </c>
    </row>
    <row r="187" spans="1:2" ht="13" hidden="1">
      <c r="A187" s="1">
        <f ca="1">IFERROR(__xludf.DUMMYFUNCTION("""COMPUTED_VALUE"""),4)</f>
        <v>4</v>
      </c>
      <c r="B187" s="1">
        <f ca="1">IFERROR(__xludf.DUMMYFUNCTION("""COMPUTED_VALUE"""),2)</f>
        <v>2</v>
      </c>
    </row>
    <row r="188" spans="1:2" ht="13" hidden="1">
      <c r="A188" s="1">
        <f ca="1">IFERROR(__xludf.DUMMYFUNCTION("""COMPUTED_VALUE"""),2)</f>
        <v>2</v>
      </c>
      <c r="B188" s="1">
        <f ca="1">IFERROR(__xludf.DUMMYFUNCTION("""COMPUTED_VALUE"""),2)</f>
        <v>2</v>
      </c>
    </row>
    <row r="189" spans="1:2" ht="13" hidden="1">
      <c r="A189" s="1">
        <f ca="1">IFERROR(__xludf.DUMMYFUNCTION("""COMPUTED_VALUE"""),2)</f>
        <v>2</v>
      </c>
      <c r="B189" s="1">
        <f ca="1">IFERROR(__xludf.DUMMYFUNCTION("""COMPUTED_VALUE"""),2)</f>
        <v>2</v>
      </c>
    </row>
    <row r="190" spans="1:2" ht="13" hidden="1">
      <c r="A190" s="1" t="str">
        <f ca="1">IFERROR(__xludf.DUMMYFUNCTION("""COMPUTED_VALUE"""),"")</f>
        <v/>
      </c>
      <c r="B190" s="1">
        <f ca="1">IFERROR(__xludf.DUMMYFUNCTION("""COMPUTED_VALUE"""),2)</f>
        <v>2</v>
      </c>
    </row>
    <row r="191" spans="1:2" ht="13" hidden="1">
      <c r="A191" s="1">
        <f ca="1">IFERROR(__xludf.DUMMYFUNCTION("""COMPUTED_VALUE"""),4)</f>
        <v>4</v>
      </c>
      <c r="B191" s="1">
        <f ca="1">IFERROR(__xludf.DUMMYFUNCTION("""COMPUTED_VALUE"""),2)</f>
        <v>2</v>
      </c>
    </row>
    <row r="192" spans="1:2" ht="13" hidden="1">
      <c r="A192" s="1">
        <f ca="1">IFERROR(__xludf.DUMMYFUNCTION("""COMPUTED_VALUE"""),3)</f>
        <v>3</v>
      </c>
      <c r="B192" s="1">
        <f ca="1">IFERROR(__xludf.DUMMYFUNCTION("""COMPUTED_VALUE"""),3)</f>
        <v>3</v>
      </c>
    </row>
    <row r="193" spans="1:2" ht="13" hidden="1">
      <c r="A193" s="1">
        <f ca="1">IFERROR(__xludf.DUMMYFUNCTION("""COMPUTED_VALUE"""),2)</f>
        <v>2</v>
      </c>
      <c r="B193" s="1">
        <f ca="1">IFERROR(__xludf.DUMMYFUNCTION("""COMPUTED_VALUE"""),1)</f>
        <v>1</v>
      </c>
    </row>
    <row r="194" spans="1:2" ht="13" hidden="1">
      <c r="A194" s="1">
        <f ca="1">IFERROR(__xludf.DUMMYFUNCTION("""COMPUTED_VALUE"""),2)</f>
        <v>2</v>
      </c>
      <c r="B194" s="1">
        <f ca="1">IFERROR(__xludf.DUMMYFUNCTION("""COMPUTED_VALUE"""),3)</f>
        <v>3</v>
      </c>
    </row>
    <row r="195" spans="1:2" ht="13" hidden="1">
      <c r="A195" s="1">
        <f ca="1">IFERROR(__xludf.DUMMYFUNCTION("""COMPUTED_VALUE"""),2)</f>
        <v>2</v>
      </c>
      <c r="B195" s="1">
        <f ca="1">IFERROR(__xludf.DUMMYFUNCTION("""COMPUTED_VALUE"""),3)</f>
        <v>3</v>
      </c>
    </row>
    <row r="196" spans="1:2" ht="13" hidden="1">
      <c r="A196" s="1">
        <f ca="1">IFERROR(__xludf.DUMMYFUNCTION("""COMPUTED_VALUE"""),3)</f>
        <v>3</v>
      </c>
      <c r="B196" s="1">
        <f ca="1">IFERROR(__xludf.DUMMYFUNCTION("""COMPUTED_VALUE"""),3)</f>
        <v>3</v>
      </c>
    </row>
    <row r="197" spans="1:2" ht="13" hidden="1">
      <c r="A197" s="1">
        <f ca="1">IFERROR(__xludf.DUMMYFUNCTION("""COMPUTED_VALUE"""),2)</f>
        <v>2</v>
      </c>
      <c r="B197" s="1">
        <f ca="1">IFERROR(__xludf.DUMMYFUNCTION("""COMPUTED_VALUE"""),2)</f>
        <v>2</v>
      </c>
    </row>
    <row r="198" spans="1:2" ht="13" hidden="1">
      <c r="A198" s="1">
        <f ca="1">IFERROR(__xludf.DUMMYFUNCTION("""COMPUTED_VALUE"""),2)</f>
        <v>2</v>
      </c>
      <c r="B198" s="1">
        <f ca="1">IFERROR(__xludf.DUMMYFUNCTION("""COMPUTED_VALUE"""),1)</f>
        <v>1</v>
      </c>
    </row>
    <row r="199" spans="1:2" ht="13" hidden="1">
      <c r="A199" s="1">
        <f ca="1">IFERROR(__xludf.DUMMYFUNCTION("""COMPUTED_VALUE"""),3)</f>
        <v>3</v>
      </c>
      <c r="B199" s="1">
        <f ca="1">IFERROR(__xludf.DUMMYFUNCTION("""COMPUTED_VALUE"""),1)</f>
        <v>1</v>
      </c>
    </row>
    <row r="200" spans="1:2" ht="13" hidden="1">
      <c r="A200" s="1" t="str">
        <f ca="1">IFERROR(__xludf.DUMMYFUNCTION("""COMPUTED_VALUE"""),"")</f>
        <v/>
      </c>
      <c r="B200" s="1">
        <f ca="1">IFERROR(__xludf.DUMMYFUNCTION("""COMPUTED_VALUE"""),4)</f>
        <v>4</v>
      </c>
    </row>
    <row r="201" spans="1:2" ht="13" hidden="1">
      <c r="A201" s="1">
        <f ca="1">IFERROR(__xludf.DUMMYFUNCTION("""COMPUTED_VALUE"""),1)</f>
        <v>1</v>
      </c>
      <c r="B201" s="1">
        <f ca="1">IFERROR(__xludf.DUMMYFUNCTION("""COMPUTED_VALUE"""),4)</f>
        <v>4</v>
      </c>
    </row>
    <row r="202" spans="1:2" ht="13" hidden="1">
      <c r="A202" s="1">
        <f ca="1">IFERROR(__xludf.DUMMYFUNCTION("""COMPUTED_VALUE"""),2)</f>
        <v>2</v>
      </c>
      <c r="B202" s="1">
        <f ca="1">IFERROR(__xludf.DUMMYFUNCTION("""COMPUTED_VALUE"""),1)</f>
        <v>1</v>
      </c>
    </row>
    <row r="203" spans="1:2" ht="13" hidden="1">
      <c r="A203" s="1">
        <f ca="1">IFERROR(__xludf.DUMMYFUNCTION("""COMPUTED_VALUE"""),3)</f>
        <v>3</v>
      </c>
      <c r="B203" s="1">
        <f ca="1">IFERROR(__xludf.DUMMYFUNCTION("""COMPUTED_VALUE"""),3)</f>
        <v>3</v>
      </c>
    </row>
    <row r="204" spans="1:2" ht="13" hidden="1">
      <c r="A204" s="1">
        <f ca="1">IFERROR(__xludf.DUMMYFUNCTION("""COMPUTED_VALUE"""),2)</f>
        <v>2</v>
      </c>
      <c r="B204" s="1">
        <f ca="1">IFERROR(__xludf.DUMMYFUNCTION("""COMPUTED_VALUE"""),3)</f>
        <v>3</v>
      </c>
    </row>
    <row r="205" spans="1:2" ht="13" hidden="1">
      <c r="A205" s="1">
        <f ca="1">IFERROR(__xludf.DUMMYFUNCTION("""COMPUTED_VALUE"""),1)</f>
        <v>1</v>
      </c>
      <c r="B205" s="1">
        <f ca="1">IFERROR(__xludf.DUMMYFUNCTION("""COMPUTED_VALUE"""),3)</f>
        <v>3</v>
      </c>
    </row>
    <row r="206" spans="1:2" ht="13" hidden="1">
      <c r="A206" s="1" t="str">
        <f ca="1">IFERROR(__xludf.DUMMYFUNCTION("""COMPUTED_VALUE"""),"")</f>
        <v/>
      </c>
      <c r="B206" s="1">
        <f ca="1">IFERROR(__xludf.DUMMYFUNCTION("""COMPUTED_VALUE"""),2)</f>
        <v>2</v>
      </c>
    </row>
    <row r="207" spans="1:2" ht="13" hidden="1">
      <c r="A207" s="1">
        <f ca="1">IFERROR(__xludf.DUMMYFUNCTION("""COMPUTED_VALUE"""),4)</f>
        <v>4</v>
      </c>
      <c r="B207" s="1">
        <f ca="1">IFERROR(__xludf.DUMMYFUNCTION("""COMPUTED_VALUE"""),1)</f>
        <v>1</v>
      </c>
    </row>
    <row r="208" spans="1:2" ht="13" hidden="1">
      <c r="A208" s="1">
        <f ca="1">IFERROR(__xludf.DUMMYFUNCTION("""COMPUTED_VALUE"""),3)</f>
        <v>3</v>
      </c>
      <c r="B208" s="1">
        <f ca="1">IFERROR(__xludf.DUMMYFUNCTION("""COMPUTED_VALUE"""),1)</f>
        <v>1</v>
      </c>
    </row>
    <row r="209" spans="1:2" ht="13" hidden="1">
      <c r="A209" s="1" t="str">
        <f ca="1">IFERROR(__xludf.DUMMYFUNCTION("""COMPUTED_VALUE"""),"")</f>
        <v/>
      </c>
      <c r="B209" s="1">
        <f ca="1">IFERROR(__xludf.DUMMYFUNCTION("""COMPUTED_VALUE"""),1)</f>
        <v>1</v>
      </c>
    </row>
    <row r="210" spans="1:2" ht="13" hidden="1">
      <c r="A210" s="1">
        <f ca="1">IFERROR(__xludf.DUMMYFUNCTION("""COMPUTED_VALUE"""),1)</f>
        <v>1</v>
      </c>
      <c r="B210" s="1">
        <f ca="1">IFERROR(__xludf.DUMMYFUNCTION("""COMPUTED_VALUE"""),3)</f>
        <v>3</v>
      </c>
    </row>
    <row r="211" spans="1:2" ht="13" hidden="1">
      <c r="A211" s="1">
        <f ca="1">IFERROR(__xludf.DUMMYFUNCTION("""COMPUTED_VALUE"""),4)</f>
        <v>4</v>
      </c>
      <c r="B211" s="1">
        <f ca="1">IFERROR(__xludf.DUMMYFUNCTION("""COMPUTED_VALUE"""),2)</f>
        <v>2</v>
      </c>
    </row>
    <row r="212" spans="1:2" ht="13" hidden="1">
      <c r="A212" s="1">
        <f ca="1">IFERROR(__xludf.DUMMYFUNCTION("""COMPUTED_VALUE"""),3)</f>
        <v>3</v>
      </c>
      <c r="B212" s="1">
        <f ca="1">IFERROR(__xludf.DUMMYFUNCTION("""COMPUTED_VALUE"""),4)</f>
        <v>4</v>
      </c>
    </row>
    <row r="213" spans="1:2" ht="13" hidden="1">
      <c r="A213" s="1">
        <f ca="1">IFERROR(__xludf.DUMMYFUNCTION("""COMPUTED_VALUE"""),2)</f>
        <v>2</v>
      </c>
      <c r="B213" s="1">
        <f ca="1">IFERROR(__xludf.DUMMYFUNCTION("""COMPUTED_VALUE"""),4)</f>
        <v>4</v>
      </c>
    </row>
    <row r="214" spans="1:2" ht="13" hidden="1">
      <c r="A214" s="1">
        <f ca="1">IFERROR(__xludf.DUMMYFUNCTION("""COMPUTED_VALUE"""),3)</f>
        <v>3</v>
      </c>
      <c r="B214" s="1">
        <f ca="1">IFERROR(__xludf.DUMMYFUNCTION("""COMPUTED_VALUE"""),2)</f>
        <v>2</v>
      </c>
    </row>
    <row r="215" spans="1:2" ht="13" hidden="1">
      <c r="A215" s="1">
        <f ca="1">IFERROR(__xludf.DUMMYFUNCTION("""COMPUTED_VALUE"""),2)</f>
        <v>2</v>
      </c>
      <c r="B215" s="1">
        <f ca="1">IFERROR(__xludf.DUMMYFUNCTION("""COMPUTED_VALUE"""),2)</f>
        <v>2</v>
      </c>
    </row>
    <row r="216" spans="1:2" ht="13" hidden="1">
      <c r="A216" s="1">
        <f ca="1">IFERROR(__xludf.DUMMYFUNCTION("""COMPUTED_VALUE"""),1)</f>
        <v>1</v>
      </c>
      <c r="B216" s="1">
        <f ca="1">IFERROR(__xludf.DUMMYFUNCTION("""COMPUTED_VALUE"""),3)</f>
        <v>3</v>
      </c>
    </row>
    <row r="217" spans="1:2" ht="13" hidden="1">
      <c r="A217" s="1">
        <f ca="1">IFERROR(__xludf.DUMMYFUNCTION("""COMPUTED_VALUE"""),1)</f>
        <v>1</v>
      </c>
      <c r="B217" s="1">
        <f ca="1">IFERROR(__xludf.DUMMYFUNCTION("""COMPUTED_VALUE"""),1)</f>
        <v>1</v>
      </c>
    </row>
    <row r="218" spans="1:2" ht="13" hidden="1">
      <c r="A218" s="1">
        <f ca="1">IFERROR(__xludf.DUMMYFUNCTION("""COMPUTED_VALUE"""),4)</f>
        <v>4</v>
      </c>
      <c r="B218" s="1">
        <f ca="1">IFERROR(__xludf.DUMMYFUNCTION("""COMPUTED_VALUE"""),3)</f>
        <v>3</v>
      </c>
    </row>
    <row r="219" spans="1:2" ht="13" hidden="1">
      <c r="A219" s="1">
        <f ca="1">IFERROR(__xludf.DUMMYFUNCTION("""COMPUTED_VALUE"""),4)</f>
        <v>4</v>
      </c>
      <c r="B219" s="1">
        <f ca="1">IFERROR(__xludf.DUMMYFUNCTION("""COMPUTED_VALUE"""),1)</f>
        <v>1</v>
      </c>
    </row>
    <row r="220" spans="1:2" ht="13" hidden="1">
      <c r="A220" s="1">
        <f ca="1">IFERROR(__xludf.DUMMYFUNCTION("""COMPUTED_VALUE"""),4)</f>
        <v>4</v>
      </c>
      <c r="B220" s="1">
        <f ca="1">IFERROR(__xludf.DUMMYFUNCTION("""COMPUTED_VALUE"""),2)</f>
        <v>2</v>
      </c>
    </row>
    <row r="221" spans="1:2" ht="13" hidden="1">
      <c r="A221" s="1">
        <f ca="1">IFERROR(__xludf.DUMMYFUNCTION("""COMPUTED_VALUE"""),3)</f>
        <v>3</v>
      </c>
      <c r="B221" s="1">
        <f ca="1">IFERROR(__xludf.DUMMYFUNCTION("""COMPUTED_VALUE"""),2)</f>
        <v>2</v>
      </c>
    </row>
    <row r="222" spans="1:2" ht="13" hidden="1">
      <c r="A222" s="1">
        <f ca="1">IFERROR(__xludf.DUMMYFUNCTION("""COMPUTED_VALUE"""),4)</f>
        <v>4</v>
      </c>
      <c r="B222" s="1">
        <f ca="1">IFERROR(__xludf.DUMMYFUNCTION("""COMPUTED_VALUE"""),2)</f>
        <v>2</v>
      </c>
    </row>
    <row r="223" spans="1:2" ht="13" hidden="1">
      <c r="A223" s="1">
        <f ca="1">IFERROR(__xludf.DUMMYFUNCTION("""COMPUTED_VALUE"""),1)</f>
        <v>1</v>
      </c>
      <c r="B223" s="1">
        <f ca="1">IFERROR(__xludf.DUMMYFUNCTION("""COMPUTED_VALUE"""),3)</f>
        <v>3</v>
      </c>
    </row>
    <row r="224" spans="1:2" ht="13" hidden="1">
      <c r="A224" s="1">
        <f ca="1">IFERROR(__xludf.DUMMYFUNCTION("""COMPUTED_VALUE"""),2)</f>
        <v>2</v>
      </c>
      <c r="B224" s="1">
        <f ca="1">IFERROR(__xludf.DUMMYFUNCTION("""COMPUTED_VALUE"""),2)</f>
        <v>2</v>
      </c>
    </row>
    <row r="225" spans="1:2" ht="13" hidden="1">
      <c r="A225" s="1">
        <f ca="1">IFERROR(__xludf.DUMMYFUNCTION("""COMPUTED_VALUE"""),3)</f>
        <v>3</v>
      </c>
      <c r="B225" s="1">
        <f ca="1">IFERROR(__xludf.DUMMYFUNCTION("""COMPUTED_VALUE"""),2)</f>
        <v>2</v>
      </c>
    </row>
    <row r="226" spans="1:2" ht="13" hidden="1">
      <c r="A226" s="1">
        <f ca="1">IFERROR(__xludf.DUMMYFUNCTION("""COMPUTED_VALUE"""),2)</f>
        <v>2</v>
      </c>
      <c r="B226" s="1">
        <f ca="1">IFERROR(__xludf.DUMMYFUNCTION("""COMPUTED_VALUE"""),2)</f>
        <v>2</v>
      </c>
    </row>
    <row r="227" spans="1:2" ht="13" hidden="1">
      <c r="A227" s="1">
        <f ca="1">IFERROR(__xludf.DUMMYFUNCTION("""COMPUTED_VALUE"""),2)</f>
        <v>2</v>
      </c>
      <c r="B227" s="1">
        <f ca="1">IFERROR(__xludf.DUMMYFUNCTION("""COMPUTED_VALUE"""),2)</f>
        <v>2</v>
      </c>
    </row>
    <row r="228" spans="1:2" ht="13" hidden="1">
      <c r="A228" s="1">
        <f ca="1">IFERROR(__xludf.DUMMYFUNCTION("""COMPUTED_VALUE"""),3)</f>
        <v>3</v>
      </c>
      <c r="B228" s="1">
        <f ca="1">IFERROR(__xludf.DUMMYFUNCTION("""COMPUTED_VALUE"""),2)</f>
        <v>2</v>
      </c>
    </row>
    <row r="229" spans="1:2" ht="13" hidden="1">
      <c r="A229" s="1">
        <f ca="1">IFERROR(__xludf.DUMMYFUNCTION("""COMPUTED_VALUE"""),4)</f>
        <v>4</v>
      </c>
      <c r="B229" s="1">
        <f ca="1">IFERROR(__xludf.DUMMYFUNCTION("""COMPUTED_VALUE"""),4)</f>
        <v>4</v>
      </c>
    </row>
    <row r="230" spans="1:2" ht="13" hidden="1">
      <c r="A230" s="1">
        <f ca="1">IFERROR(__xludf.DUMMYFUNCTION("""COMPUTED_VALUE"""),4)</f>
        <v>4</v>
      </c>
      <c r="B230" s="1">
        <f ca="1">IFERROR(__xludf.DUMMYFUNCTION("""COMPUTED_VALUE"""),1)</f>
        <v>1</v>
      </c>
    </row>
    <row r="231" spans="1:2" ht="13" hidden="1">
      <c r="A231" s="1" t="str">
        <f ca="1">IFERROR(__xludf.DUMMYFUNCTION("""COMPUTED_VALUE"""),"")</f>
        <v/>
      </c>
      <c r="B231" s="1">
        <f ca="1">IFERROR(__xludf.DUMMYFUNCTION("""COMPUTED_VALUE"""),2)</f>
        <v>2</v>
      </c>
    </row>
    <row r="232" spans="1:2" ht="13" hidden="1">
      <c r="A232" s="1">
        <f ca="1">IFERROR(__xludf.DUMMYFUNCTION("""COMPUTED_VALUE"""),2)</f>
        <v>2</v>
      </c>
      <c r="B232" s="1">
        <f ca="1">IFERROR(__xludf.DUMMYFUNCTION("""COMPUTED_VALUE"""),3)</f>
        <v>3</v>
      </c>
    </row>
    <row r="233" spans="1:2" ht="13" hidden="1">
      <c r="A233" s="1">
        <f ca="1">IFERROR(__xludf.DUMMYFUNCTION("""COMPUTED_VALUE"""),1)</f>
        <v>1</v>
      </c>
      <c r="B233" s="1">
        <f ca="1">IFERROR(__xludf.DUMMYFUNCTION("""COMPUTED_VALUE"""),2)</f>
        <v>2</v>
      </c>
    </row>
    <row r="234" spans="1:2" ht="13" hidden="1">
      <c r="A234" s="1">
        <f ca="1">IFERROR(__xludf.DUMMYFUNCTION("""COMPUTED_VALUE"""),2)</f>
        <v>2</v>
      </c>
      <c r="B234" s="1">
        <f ca="1">IFERROR(__xludf.DUMMYFUNCTION("""COMPUTED_VALUE"""),2)</f>
        <v>2</v>
      </c>
    </row>
    <row r="235" spans="1:2" ht="13" hidden="1">
      <c r="A235" s="1">
        <f ca="1">IFERROR(__xludf.DUMMYFUNCTION("""COMPUTED_VALUE"""),3)</f>
        <v>3</v>
      </c>
      <c r="B235" s="1">
        <f ca="1">IFERROR(__xludf.DUMMYFUNCTION("""COMPUTED_VALUE"""),2)</f>
        <v>2</v>
      </c>
    </row>
    <row r="236" spans="1:2" ht="13" hidden="1">
      <c r="A236" s="1">
        <f ca="1">IFERROR(__xludf.DUMMYFUNCTION("""COMPUTED_VALUE"""),4)</f>
        <v>4</v>
      </c>
      <c r="B236" s="1">
        <f ca="1">IFERROR(__xludf.DUMMYFUNCTION("""COMPUTED_VALUE"""),1)</f>
        <v>1</v>
      </c>
    </row>
    <row r="237" spans="1:2" ht="13" hidden="1">
      <c r="A237" s="1">
        <f ca="1">IFERROR(__xludf.DUMMYFUNCTION("""COMPUTED_VALUE"""),3)</f>
        <v>3</v>
      </c>
      <c r="B237" s="1">
        <f ca="1">IFERROR(__xludf.DUMMYFUNCTION("""COMPUTED_VALUE"""),2)</f>
        <v>2</v>
      </c>
    </row>
    <row r="238" spans="1:2" ht="13" hidden="1">
      <c r="A238" s="1" t="str">
        <f ca="1">IFERROR(__xludf.DUMMYFUNCTION("""COMPUTED_VALUE"""),"")</f>
        <v/>
      </c>
      <c r="B238" s="1">
        <f ca="1">IFERROR(__xludf.DUMMYFUNCTION("""COMPUTED_VALUE"""),2)</f>
        <v>2</v>
      </c>
    </row>
    <row r="239" spans="1:2" ht="13" hidden="1">
      <c r="A239" s="1">
        <f ca="1">IFERROR(__xludf.DUMMYFUNCTION("""COMPUTED_VALUE"""),2)</f>
        <v>2</v>
      </c>
      <c r="B239" s="1">
        <f ca="1">IFERROR(__xludf.DUMMYFUNCTION("""COMPUTED_VALUE"""),3)</f>
        <v>3</v>
      </c>
    </row>
    <row r="240" spans="1:2" ht="13" hidden="1">
      <c r="A240" s="1">
        <f ca="1">IFERROR(__xludf.DUMMYFUNCTION("""COMPUTED_VALUE"""),4)</f>
        <v>4</v>
      </c>
      <c r="B240" s="1">
        <f ca="1">IFERROR(__xludf.DUMMYFUNCTION("""COMPUTED_VALUE"""),3)</f>
        <v>3</v>
      </c>
    </row>
    <row r="241" spans="1:2" ht="13" hidden="1">
      <c r="A241" s="1">
        <f ca="1">IFERROR(__xludf.DUMMYFUNCTION("""COMPUTED_VALUE"""),2)</f>
        <v>2</v>
      </c>
      <c r="B241" s="1">
        <f ca="1">IFERROR(__xludf.DUMMYFUNCTION("""COMPUTED_VALUE"""),2)</f>
        <v>2</v>
      </c>
    </row>
    <row r="242" spans="1:2" ht="13" hidden="1">
      <c r="A242" s="1">
        <f ca="1">IFERROR(__xludf.DUMMYFUNCTION("""COMPUTED_VALUE"""),3)</f>
        <v>3</v>
      </c>
      <c r="B242" s="1">
        <f ca="1">IFERROR(__xludf.DUMMYFUNCTION("""COMPUTED_VALUE"""),2)</f>
        <v>2</v>
      </c>
    </row>
    <row r="243" spans="1:2" ht="13" hidden="1">
      <c r="A243" s="1">
        <f ca="1">IFERROR(__xludf.DUMMYFUNCTION("""COMPUTED_VALUE"""),3)</f>
        <v>3</v>
      </c>
      <c r="B243" s="1">
        <f ca="1">IFERROR(__xludf.DUMMYFUNCTION("""COMPUTED_VALUE"""),1)</f>
        <v>1</v>
      </c>
    </row>
    <row r="244" spans="1:2" ht="13" hidden="1">
      <c r="A244" s="1">
        <f ca="1">IFERROR(__xludf.DUMMYFUNCTION("""COMPUTED_VALUE"""),4)</f>
        <v>4</v>
      </c>
      <c r="B244" s="1">
        <f ca="1">IFERROR(__xludf.DUMMYFUNCTION("""COMPUTED_VALUE"""),4)</f>
        <v>4</v>
      </c>
    </row>
    <row r="245" spans="1:2" ht="13" hidden="1">
      <c r="A245" s="1">
        <f ca="1">IFERROR(__xludf.DUMMYFUNCTION("""COMPUTED_VALUE"""),4)</f>
        <v>4</v>
      </c>
      <c r="B245" s="1">
        <f ca="1">IFERROR(__xludf.DUMMYFUNCTION("""COMPUTED_VALUE"""),3)</f>
        <v>3</v>
      </c>
    </row>
    <row r="246" spans="1:2" ht="13" hidden="1">
      <c r="A246" s="1">
        <f ca="1">IFERROR(__xludf.DUMMYFUNCTION("""COMPUTED_VALUE"""),4)</f>
        <v>4</v>
      </c>
      <c r="B246" s="1">
        <f ca="1">IFERROR(__xludf.DUMMYFUNCTION("""COMPUTED_VALUE"""),4)</f>
        <v>4</v>
      </c>
    </row>
    <row r="247" spans="1:2" ht="13" hidden="1">
      <c r="A247" s="1">
        <f ca="1">IFERROR(__xludf.DUMMYFUNCTION("""COMPUTED_VALUE"""),4)</f>
        <v>4</v>
      </c>
      <c r="B247" s="1">
        <f ca="1">IFERROR(__xludf.DUMMYFUNCTION("""COMPUTED_VALUE"""),1)</f>
        <v>1</v>
      </c>
    </row>
    <row r="248" spans="1:2" ht="13" hidden="1">
      <c r="A248" s="1">
        <f ca="1">IFERROR(__xludf.DUMMYFUNCTION("""COMPUTED_VALUE"""),3)</f>
        <v>3</v>
      </c>
      <c r="B248" s="1">
        <f ca="1">IFERROR(__xludf.DUMMYFUNCTION("""COMPUTED_VALUE"""),1)</f>
        <v>1</v>
      </c>
    </row>
    <row r="249" spans="1:2" ht="13" hidden="1">
      <c r="A249" s="1">
        <f ca="1">IFERROR(__xludf.DUMMYFUNCTION("""COMPUTED_VALUE"""),1)</f>
        <v>1</v>
      </c>
      <c r="B249" s="1">
        <f ca="1">IFERROR(__xludf.DUMMYFUNCTION("""COMPUTED_VALUE"""),2)</f>
        <v>2</v>
      </c>
    </row>
    <row r="250" spans="1:2" ht="13" hidden="1">
      <c r="A250" s="1">
        <f ca="1">IFERROR(__xludf.DUMMYFUNCTION("""COMPUTED_VALUE"""),2)</f>
        <v>2</v>
      </c>
      <c r="B250" s="1">
        <f ca="1">IFERROR(__xludf.DUMMYFUNCTION("""COMPUTED_VALUE"""),2)</f>
        <v>2</v>
      </c>
    </row>
    <row r="251" spans="1:2" ht="13" hidden="1">
      <c r="A251" s="1">
        <f ca="1">IFERROR(__xludf.DUMMYFUNCTION("""COMPUTED_VALUE"""),4)</f>
        <v>4</v>
      </c>
      <c r="B251" s="1">
        <f ca="1">IFERROR(__xludf.DUMMYFUNCTION("""COMPUTED_VALUE"""),1)</f>
        <v>1</v>
      </c>
    </row>
    <row r="252" spans="1:2" ht="13" hidden="1">
      <c r="A252" s="1">
        <f ca="1">IFERROR(__xludf.DUMMYFUNCTION("""COMPUTED_VALUE"""),1)</f>
        <v>1</v>
      </c>
      <c r="B252" s="1">
        <f ca="1">IFERROR(__xludf.DUMMYFUNCTION("""COMPUTED_VALUE"""),2)</f>
        <v>2</v>
      </c>
    </row>
    <row r="253" spans="1:2" ht="13" hidden="1">
      <c r="A253" s="1">
        <f ca="1">IFERROR(__xludf.DUMMYFUNCTION("""COMPUTED_VALUE"""),4)</f>
        <v>4</v>
      </c>
      <c r="B253" s="1">
        <f ca="1">IFERROR(__xludf.DUMMYFUNCTION("""COMPUTED_VALUE"""),1)</f>
        <v>1</v>
      </c>
    </row>
    <row r="254" spans="1:2" ht="13" hidden="1">
      <c r="A254" s="1">
        <f ca="1">IFERROR(__xludf.DUMMYFUNCTION("""COMPUTED_VALUE"""),3)</f>
        <v>3</v>
      </c>
      <c r="B254" s="1">
        <f ca="1">IFERROR(__xludf.DUMMYFUNCTION("""COMPUTED_VALUE"""),3)</f>
        <v>3</v>
      </c>
    </row>
    <row r="255" spans="1:2" ht="13" hidden="1">
      <c r="A255" s="1">
        <f ca="1">IFERROR(__xludf.DUMMYFUNCTION("""COMPUTED_VALUE"""),3)</f>
        <v>3</v>
      </c>
      <c r="B255" s="1">
        <f ca="1">IFERROR(__xludf.DUMMYFUNCTION("""COMPUTED_VALUE"""),3)</f>
        <v>3</v>
      </c>
    </row>
    <row r="256" spans="1:2" ht="13" hidden="1">
      <c r="A256" s="1">
        <f ca="1">IFERROR(__xludf.DUMMYFUNCTION("""COMPUTED_VALUE"""),1)</f>
        <v>1</v>
      </c>
      <c r="B256" s="1">
        <f ca="1">IFERROR(__xludf.DUMMYFUNCTION("""COMPUTED_VALUE"""),4)</f>
        <v>4</v>
      </c>
    </row>
    <row r="257" spans="1:2" ht="13" hidden="1">
      <c r="A257" s="1">
        <f ca="1">IFERROR(__xludf.DUMMYFUNCTION("""COMPUTED_VALUE"""),2)</f>
        <v>2</v>
      </c>
      <c r="B257" s="1">
        <f ca="1">IFERROR(__xludf.DUMMYFUNCTION("""COMPUTED_VALUE"""),3)</f>
        <v>3</v>
      </c>
    </row>
    <row r="258" spans="1:2" ht="13" hidden="1">
      <c r="A258" s="1">
        <f ca="1">IFERROR(__xludf.DUMMYFUNCTION("""COMPUTED_VALUE"""),4)</f>
        <v>4</v>
      </c>
      <c r="B258" s="1">
        <f ca="1">IFERROR(__xludf.DUMMYFUNCTION("""COMPUTED_VALUE"""),2)</f>
        <v>2</v>
      </c>
    </row>
    <row r="259" spans="1:2" ht="13" hidden="1">
      <c r="A259" s="1">
        <f ca="1">IFERROR(__xludf.DUMMYFUNCTION("""COMPUTED_VALUE"""),2)</f>
        <v>2</v>
      </c>
      <c r="B259" s="1">
        <f ca="1">IFERROR(__xludf.DUMMYFUNCTION("""COMPUTED_VALUE"""),3)</f>
        <v>3</v>
      </c>
    </row>
    <row r="260" spans="1:2" ht="13" hidden="1">
      <c r="A260" s="1">
        <f ca="1">IFERROR(__xludf.DUMMYFUNCTION("""COMPUTED_VALUE"""),2)</f>
        <v>2</v>
      </c>
      <c r="B260" s="1">
        <f ca="1">IFERROR(__xludf.DUMMYFUNCTION("""COMPUTED_VALUE"""),2)</f>
        <v>2</v>
      </c>
    </row>
    <row r="261" spans="1:2" ht="13" hidden="1">
      <c r="A261" s="1">
        <f ca="1">IFERROR(__xludf.DUMMYFUNCTION("""COMPUTED_VALUE"""),3)</f>
        <v>3</v>
      </c>
      <c r="B261" s="1">
        <f ca="1">IFERROR(__xludf.DUMMYFUNCTION("""COMPUTED_VALUE"""),3)</f>
        <v>3</v>
      </c>
    </row>
    <row r="262" spans="1:2" ht="13" hidden="1">
      <c r="A262" s="1">
        <f ca="1">IFERROR(__xludf.DUMMYFUNCTION("""COMPUTED_VALUE"""),3)</f>
        <v>3</v>
      </c>
      <c r="B262" s="1">
        <f ca="1">IFERROR(__xludf.DUMMYFUNCTION("""COMPUTED_VALUE"""),1)</f>
        <v>1</v>
      </c>
    </row>
    <row r="263" spans="1:2" ht="13" hidden="1">
      <c r="A263" s="1">
        <f ca="1">IFERROR(__xludf.DUMMYFUNCTION("""COMPUTED_VALUE"""),4)</f>
        <v>4</v>
      </c>
      <c r="B263" s="1">
        <f ca="1">IFERROR(__xludf.DUMMYFUNCTION("""COMPUTED_VALUE"""),1)</f>
        <v>1</v>
      </c>
    </row>
    <row r="264" spans="1:2" ht="13" hidden="1">
      <c r="A264" s="1">
        <f ca="1">IFERROR(__xludf.DUMMYFUNCTION("""COMPUTED_VALUE"""),2)</f>
        <v>2</v>
      </c>
      <c r="B264" s="1">
        <f ca="1">IFERROR(__xludf.DUMMYFUNCTION("""COMPUTED_VALUE"""),2)</f>
        <v>2</v>
      </c>
    </row>
    <row r="265" spans="1:2" ht="13" hidden="1">
      <c r="A265" s="1">
        <f ca="1">IFERROR(__xludf.DUMMYFUNCTION("""COMPUTED_VALUE"""),4)</f>
        <v>4</v>
      </c>
      <c r="B265" s="1">
        <f ca="1">IFERROR(__xludf.DUMMYFUNCTION("""COMPUTED_VALUE"""),3)</f>
        <v>3</v>
      </c>
    </row>
    <row r="266" spans="1:2" ht="13" hidden="1">
      <c r="A266" s="1">
        <f ca="1">IFERROR(__xludf.DUMMYFUNCTION("""COMPUTED_VALUE"""),4)</f>
        <v>4</v>
      </c>
      <c r="B266" s="1">
        <f ca="1">IFERROR(__xludf.DUMMYFUNCTION("""COMPUTED_VALUE"""),1)</f>
        <v>1</v>
      </c>
    </row>
    <row r="267" spans="1:2" ht="13" hidden="1">
      <c r="A267" s="1">
        <f ca="1">IFERROR(__xludf.DUMMYFUNCTION("""COMPUTED_VALUE"""),4)</f>
        <v>4</v>
      </c>
      <c r="B267" s="1">
        <f ca="1">IFERROR(__xludf.DUMMYFUNCTION("""COMPUTED_VALUE"""),2)</f>
        <v>2</v>
      </c>
    </row>
    <row r="268" spans="1:2" ht="13" hidden="1">
      <c r="A268" s="1">
        <f ca="1">IFERROR(__xludf.DUMMYFUNCTION("""COMPUTED_VALUE"""),2)</f>
        <v>2</v>
      </c>
      <c r="B268" s="1">
        <f ca="1">IFERROR(__xludf.DUMMYFUNCTION("""COMPUTED_VALUE"""),2)</f>
        <v>2</v>
      </c>
    </row>
    <row r="269" spans="1:2" ht="13" hidden="1">
      <c r="A269" s="1">
        <f ca="1">IFERROR(__xludf.DUMMYFUNCTION("""COMPUTED_VALUE"""),2)</f>
        <v>2</v>
      </c>
      <c r="B269" s="1">
        <f ca="1">IFERROR(__xludf.DUMMYFUNCTION("""COMPUTED_VALUE"""),1)</f>
        <v>1</v>
      </c>
    </row>
    <row r="270" spans="1:2" ht="13" hidden="1">
      <c r="A270" s="1">
        <f ca="1">IFERROR(__xludf.DUMMYFUNCTION("""COMPUTED_VALUE"""),3)</f>
        <v>3</v>
      </c>
      <c r="B270" s="1">
        <f ca="1">IFERROR(__xludf.DUMMYFUNCTION("""COMPUTED_VALUE"""),1)</f>
        <v>1</v>
      </c>
    </row>
    <row r="271" spans="1:2" ht="13" hidden="1">
      <c r="A271" s="1">
        <f ca="1">IFERROR(__xludf.DUMMYFUNCTION("""COMPUTED_VALUE"""),1)</f>
        <v>1</v>
      </c>
      <c r="B271" s="1">
        <f ca="1">IFERROR(__xludf.DUMMYFUNCTION("""COMPUTED_VALUE"""),1)</f>
        <v>1</v>
      </c>
    </row>
    <row r="272" spans="1:2" ht="13" hidden="1">
      <c r="A272" s="1">
        <f ca="1">IFERROR(__xludf.DUMMYFUNCTION("""COMPUTED_VALUE"""),2)</f>
        <v>2</v>
      </c>
      <c r="B272" s="1">
        <f ca="1">IFERROR(__xludf.DUMMYFUNCTION("""COMPUTED_VALUE"""),2)</f>
        <v>2</v>
      </c>
    </row>
    <row r="273" spans="1:2" ht="13" hidden="1">
      <c r="A273" s="1">
        <f ca="1">IFERROR(__xludf.DUMMYFUNCTION("""COMPUTED_VALUE"""),3)</f>
        <v>3</v>
      </c>
      <c r="B273" s="1">
        <f ca="1">IFERROR(__xludf.DUMMYFUNCTION("""COMPUTED_VALUE"""),3)</f>
        <v>3</v>
      </c>
    </row>
    <row r="274" spans="1:2" ht="13" hidden="1">
      <c r="A274" s="1">
        <f ca="1">IFERROR(__xludf.DUMMYFUNCTION("""COMPUTED_VALUE"""),2)</f>
        <v>2</v>
      </c>
      <c r="B274" s="1">
        <f ca="1">IFERROR(__xludf.DUMMYFUNCTION("""COMPUTED_VALUE"""),1)</f>
        <v>1</v>
      </c>
    </row>
    <row r="275" spans="1:2" ht="13" hidden="1">
      <c r="A275" s="1">
        <f ca="1">IFERROR(__xludf.DUMMYFUNCTION("""COMPUTED_VALUE"""),4)</f>
        <v>4</v>
      </c>
      <c r="B275" s="1">
        <f ca="1">IFERROR(__xludf.DUMMYFUNCTION("""COMPUTED_VALUE"""),3)</f>
        <v>3</v>
      </c>
    </row>
    <row r="276" spans="1:2" ht="13" hidden="1">
      <c r="A276" s="1">
        <f ca="1">IFERROR(__xludf.DUMMYFUNCTION("""COMPUTED_VALUE"""),3)</f>
        <v>3</v>
      </c>
      <c r="B276" s="1">
        <f ca="1">IFERROR(__xludf.DUMMYFUNCTION("""COMPUTED_VALUE"""),3)</f>
        <v>3</v>
      </c>
    </row>
    <row r="277" spans="1:2" ht="13" hidden="1">
      <c r="A277" s="1">
        <f ca="1">IFERROR(__xludf.DUMMYFUNCTION("""COMPUTED_VALUE"""),2)</f>
        <v>2</v>
      </c>
      <c r="B277" s="1">
        <f ca="1">IFERROR(__xludf.DUMMYFUNCTION("""COMPUTED_VALUE"""),3)</f>
        <v>3</v>
      </c>
    </row>
    <row r="278" spans="1:2" ht="13" hidden="1">
      <c r="A278" s="1">
        <f ca="1">IFERROR(__xludf.DUMMYFUNCTION("""COMPUTED_VALUE"""),4)</f>
        <v>4</v>
      </c>
      <c r="B278" s="1">
        <f ca="1">IFERROR(__xludf.DUMMYFUNCTION("""COMPUTED_VALUE"""),1)</f>
        <v>1</v>
      </c>
    </row>
    <row r="279" spans="1:2" ht="13" hidden="1">
      <c r="A279" s="1">
        <f ca="1">IFERROR(__xludf.DUMMYFUNCTION("""COMPUTED_VALUE"""),2)</f>
        <v>2</v>
      </c>
      <c r="B279" s="1">
        <f ca="1">IFERROR(__xludf.DUMMYFUNCTION("""COMPUTED_VALUE"""),3)</f>
        <v>3</v>
      </c>
    </row>
    <row r="280" spans="1:2" ht="13" hidden="1">
      <c r="A280" s="1">
        <f ca="1">IFERROR(__xludf.DUMMYFUNCTION("""COMPUTED_VALUE"""),2)</f>
        <v>2</v>
      </c>
      <c r="B280" s="1">
        <f ca="1">IFERROR(__xludf.DUMMYFUNCTION("""COMPUTED_VALUE"""),2)</f>
        <v>2</v>
      </c>
    </row>
    <row r="281" spans="1:2" ht="13" hidden="1">
      <c r="A281" s="1">
        <f ca="1">IFERROR(__xludf.DUMMYFUNCTION("""COMPUTED_VALUE"""),2)</f>
        <v>2</v>
      </c>
      <c r="B281" s="1">
        <f ca="1">IFERROR(__xludf.DUMMYFUNCTION("""COMPUTED_VALUE"""),3)</f>
        <v>3</v>
      </c>
    </row>
    <row r="282" spans="1:2" ht="13" hidden="1">
      <c r="A282" s="1">
        <f ca="1">IFERROR(__xludf.DUMMYFUNCTION("""COMPUTED_VALUE"""),4)</f>
        <v>4</v>
      </c>
      <c r="B282" s="1">
        <f ca="1">IFERROR(__xludf.DUMMYFUNCTION("""COMPUTED_VALUE"""),1)</f>
        <v>1</v>
      </c>
    </row>
    <row r="283" spans="1:2" ht="13" hidden="1">
      <c r="A283" s="1">
        <f ca="1">IFERROR(__xludf.DUMMYFUNCTION("""COMPUTED_VALUE"""),3)</f>
        <v>3</v>
      </c>
      <c r="B283" s="1">
        <f ca="1">IFERROR(__xludf.DUMMYFUNCTION("""COMPUTED_VALUE"""),2)</f>
        <v>2</v>
      </c>
    </row>
    <row r="284" spans="1:2" ht="13" hidden="1">
      <c r="A284" s="1">
        <f ca="1">IFERROR(__xludf.DUMMYFUNCTION("""COMPUTED_VALUE"""),3)</f>
        <v>3</v>
      </c>
      <c r="B284" s="1">
        <f ca="1">IFERROR(__xludf.DUMMYFUNCTION("""COMPUTED_VALUE"""),4)</f>
        <v>4</v>
      </c>
    </row>
    <row r="285" spans="1:2" ht="13" hidden="1">
      <c r="A285" s="1">
        <f ca="1">IFERROR(__xludf.DUMMYFUNCTION("""COMPUTED_VALUE"""),2)</f>
        <v>2</v>
      </c>
      <c r="B285" s="1">
        <f ca="1">IFERROR(__xludf.DUMMYFUNCTION("""COMPUTED_VALUE"""),3)</f>
        <v>3</v>
      </c>
    </row>
    <row r="286" spans="1:2" ht="13" hidden="1">
      <c r="A286" s="1">
        <f ca="1">IFERROR(__xludf.DUMMYFUNCTION("""COMPUTED_VALUE"""),2)</f>
        <v>2</v>
      </c>
      <c r="B286" s="1">
        <f ca="1">IFERROR(__xludf.DUMMYFUNCTION("""COMPUTED_VALUE"""),1)</f>
        <v>1</v>
      </c>
    </row>
    <row r="287" spans="1:2" ht="13" hidden="1">
      <c r="A287" s="1">
        <f ca="1">IFERROR(__xludf.DUMMYFUNCTION("""COMPUTED_VALUE"""),4)</f>
        <v>4</v>
      </c>
      <c r="B287" s="1">
        <f ca="1">IFERROR(__xludf.DUMMYFUNCTION("""COMPUTED_VALUE"""),3)</f>
        <v>3</v>
      </c>
    </row>
    <row r="288" spans="1:2" ht="13" hidden="1">
      <c r="A288" s="1">
        <f ca="1">IFERROR(__xludf.DUMMYFUNCTION("""COMPUTED_VALUE"""),2)</f>
        <v>2</v>
      </c>
      <c r="B288" s="1">
        <f ca="1">IFERROR(__xludf.DUMMYFUNCTION("""COMPUTED_VALUE"""),4)</f>
        <v>4</v>
      </c>
    </row>
    <row r="289" spans="1:2" ht="13" hidden="1">
      <c r="A289" s="1">
        <f ca="1">IFERROR(__xludf.DUMMYFUNCTION("""COMPUTED_VALUE"""),3)</f>
        <v>3</v>
      </c>
      <c r="B289" s="1">
        <f ca="1">IFERROR(__xludf.DUMMYFUNCTION("""COMPUTED_VALUE"""),3)</f>
        <v>3</v>
      </c>
    </row>
    <row r="290" spans="1:2" ht="13" hidden="1">
      <c r="A290" s="1">
        <f ca="1">IFERROR(__xludf.DUMMYFUNCTION("""COMPUTED_VALUE"""),1)</f>
        <v>1</v>
      </c>
      <c r="B290" s="1">
        <f ca="1">IFERROR(__xludf.DUMMYFUNCTION("""COMPUTED_VALUE"""),2)</f>
        <v>2</v>
      </c>
    </row>
    <row r="291" spans="1:2" ht="13" hidden="1">
      <c r="A291" s="1">
        <f ca="1">IFERROR(__xludf.DUMMYFUNCTION("""COMPUTED_VALUE"""),4)</f>
        <v>4</v>
      </c>
      <c r="B291" s="1">
        <f ca="1">IFERROR(__xludf.DUMMYFUNCTION("""COMPUTED_VALUE"""),1)</f>
        <v>1</v>
      </c>
    </row>
    <row r="292" spans="1:2" ht="13" hidden="1">
      <c r="A292" s="1">
        <f ca="1">IFERROR(__xludf.DUMMYFUNCTION("""COMPUTED_VALUE"""),4)</f>
        <v>4</v>
      </c>
      <c r="B292" s="1">
        <f ca="1">IFERROR(__xludf.DUMMYFUNCTION("""COMPUTED_VALUE"""),1)</f>
        <v>1</v>
      </c>
    </row>
    <row r="293" spans="1:2" ht="13" hidden="1">
      <c r="A293" s="1">
        <f ca="1">IFERROR(__xludf.DUMMYFUNCTION("""COMPUTED_VALUE"""),3)</f>
        <v>3</v>
      </c>
      <c r="B293" s="1">
        <f ca="1">IFERROR(__xludf.DUMMYFUNCTION("""COMPUTED_VALUE"""),1)</f>
        <v>1</v>
      </c>
    </row>
    <row r="294" spans="1:2" ht="13" hidden="1">
      <c r="A294" s="1">
        <f ca="1">IFERROR(__xludf.DUMMYFUNCTION("""COMPUTED_VALUE"""),1)</f>
        <v>1</v>
      </c>
      <c r="B294" s="1">
        <f ca="1">IFERROR(__xludf.DUMMYFUNCTION("""COMPUTED_VALUE"""),4)</f>
        <v>4</v>
      </c>
    </row>
    <row r="295" spans="1:2" ht="13" hidden="1">
      <c r="A295" s="1">
        <f ca="1">IFERROR(__xludf.DUMMYFUNCTION("""COMPUTED_VALUE"""),1)</f>
        <v>1</v>
      </c>
      <c r="B295" s="1">
        <f ca="1">IFERROR(__xludf.DUMMYFUNCTION("""COMPUTED_VALUE"""),4)</f>
        <v>4</v>
      </c>
    </row>
    <row r="296" spans="1:2" ht="13" hidden="1">
      <c r="A296" s="1">
        <f ca="1">IFERROR(__xludf.DUMMYFUNCTION("""COMPUTED_VALUE"""),1)</f>
        <v>1</v>
      </c>
      <c r="B296" s="1">
        <f ca="1">IFERROR(__xludf.DUMMYFUNCTION("""COMPUTED_VALUE"""),3)</f>
        <v>3</v>
      </c>
    </row>
    <row r="297" spans="1:2" ht="13" hidden="1">
      <c r="A297" s="1">
        <f ca="1">IFERROR(__xludf.DUMMYFUNCTION("""COMPUTED_VALUE"""),3)</f>
        <v>3</v>
      </c>
      <c r="B297" s="1">
        <f ca="1">IFERROR(__xludf.DUMMYFUNCTION("""COMPUTED_VALUE"""),2)</f>
        <v>2</v>
      </c>
    </row>
    <row r="298" spans="1:2" ht="13" hidden="1">
      <c r="A298" s="1">
        <f ca="1">IFERROR(__xludf.DUMMYFUNCTION("""COMPUTED_VALUE"""),2)</f>
        <v>2</v>
      </c>
      <c r="B298" s="1">
        <f ca="1">IFERROR(__xludf.DUMMYFUNCTION("""COMPUTED_VALUE"""),3)</f>
        <v>3</v>
      </c>
    </row>
    <row r="299" spans="1:2" ht="13" hidden="1">
      <c r="A299" s="1">
        <f ca="1">IFERROR(__xludf.DUMMYFUNCTION("""COMPUTED_VALUE"""),4)</f>
        <v>4</v>
      </c>
      <c r="B299" s="1">
        <f ca="1">IFERROR(__xludf.DUMMYFUNCTION("""COMPUTED_VALUE"""),2)</f>
        <v>2</v>
      </c>
    </row>
    <row r="300" spans="1:2" ht="13" hidden="1">
      <c r="A300" s="1">
        <f ca="1">IFERROR(__xludf.DUMMYFUNCTION("""COMPUTED_VALUE"""),3)</f>
        <v>3</v>
      </c>
      <c r="B300" s="1">
        <f ca="1">IFERROR(__xludf.DUMMYFUNCTION("""COMPUTED_VALUE"""),2)</f>
        <v>2</v>
      </c>
    </row>
    <row r="301" spans="1:2" ht="13" hidden="1">
      <c r="A301" s="1">
        <f ca="1">IFERROR(__xludf.DUMMYFUNCTION("""COMPUTED_VALUE"""),4)</f>
        <v>4</v>
      </c>
      <c r="B301" s="1">
        <f ca="1">IFERROR(__xludf.DUMMYFUNCTION("""COMPUTED_VALUE"""),1)</f>
        <v>1</v>
      </c>
    </row>
    <row r="302" spans="1:2" ht="13" hidden="1">
      <c r="A302" s="1">
        <f ca="1">IFERROR(__xludf.DUMMYFUNCTION("""COMPUTED_VALUE"""),1)</f>
        <v>1</v>
      </c>
      <c r="B302" s="1">
        <f ca="1">IFERROR(__xludf.DUMMYFUNCTION("""COMPUTED_VALUE"""),2)</f>
        <v>2</v>
      </c>
    </row>
    <row r="303" spans="1:2" ht="13" hidden="1">
      <c r="A303" s="1">
        <f ca="1">IFERROR(__xludf.DUMMYFUNCTION("""COMPUTED_VALUE"""),4)</f>
        <v>4</v>
      </c>
      <c r="B303" s="1">
        <f ca="1">IFERROR(__xludf.DUMMYFUNCTION("""COMPUTED_VALUE"""),1)</f>
        <v>1</v>
      </c>
    </row>
    <row r="304" spans="1:2" ht="13" hidden="1">
      <c r="A304" s="1">
        <f ca="1">IFERROR(__xludf.DUMMYFUNCTION("""COMPUTED_VALUE"""),4)</f>
        <v>4</v>
      </c>
      <c r="B304" s="1">
        <f ca="1">IFERROR(__xludf.DUMMYFUNCTION("""COMPUTED_VALUE"""),4)</f>
        <v>4</v>
      </c>
    </row>
    <row r="305" spans="1:2" ht="13" hidden="1">
      <c r="A305" s="1">
        <f ca="1">IFERROR(__xludf.DUMMYFUNCTION("""COMPUTED_VALUE"""),2)</f>
        <v>2</v>
      </c>
      <c r="B305" s="1">
        <f ca="1">IFERROR(__xludf.DUMMYFUNCTION("""COMPUTED_VALUE"""),2)</f>
        <v>2</v>
      </c>
    </row>
    <row r="306" spans="1:2" ht="13" hidden="1">
      <c r="A306" s="1">
        <f ca="1">IFERROR(__xludf.DUMMYFUNCTION("""COMPUTED_VALUE"""),4)</f>
        <v>4</v>
      </c>
      <c r="B306" s="1">
        <f ca="1">IFERROR(__xludf.DUMMYFUNCTION("""COMPUTED_VALUE"""),1)</f>
        <v>1</v>
      </c>
    </row>
    <row r="307" spans="1:2" ht="13" hidden="1">
      <c r="A307" s="1" t="str">
        <f ca="1">IFERROR(__xludf.DUMMYFUNCTION("""COMPUTED_VALUE"""),"")</f>
        <v/>
      </c>
      <c r="B307" s="1">
        <f ca="1">IFERROR(__xludf.DUMMYFUNCTION("""COMPUTED_VALUE"""),3)</f>
        <v>3</v>
      </c>
    </row>
    <row r="308" spans="1:2" ht="13" hidden="1">
      <c r="A308" s="1" t="str">
        <f ca="1">IFERROR(__xludf.DUMMYFUNCTION("""COMPUTED_VALUE"""),"")</f>
        <v/>
      </c>
      <c r="B308" s="1">
        <f ca="1">IFERROR(__xludf.DUMMYFUNCTION("""COMPUTED_VALUE"""),2)</f>
        <v>2</v>
      </c>
    </row>
    <row r="309" spans="1:2" ht="13" hidden="1">
      <c r="A309" s="1">
        <f ca="1">IFERROR(__xludf.DUMMYFUNCTION("""COMPUTED_VALUE"""),1)</f>
        <v>1</v>
      </c>
      <c r="B309" s="1">
        <f ca="1">IFERROR(__xludf.DUMMYFUNCTION("""COMPUTED_VALUE"""),3)</f>
        <v>3</v>
      </c>
    </row>
    <row r="310" spans="1:2" ht="13" hidden="1">
      <c r="A310" s="1">
        <f ca="1">IFERROR(__xludf.DUMMYFUNCTION("""COMPUTED_VALUE"""),4)</f>
        <v>4</v>
      </c>
      <c r="B310" s="1">
        <f ca="1">IFERROR(__xludf.DUMMYFUNCTION("""COMPUTED_VALUE"""),1)</f>
        <v>1</v>
      </c>
    </row>
    <row r="311" spans="1:2" ht="13" hidden="1">
      <c r="A311" s="1">
        <f ca="1">IFERROR(__xludf.DUMMYFUNCTION("""COMPUTED_VALUE"""),4)</f>
        <v>4</v>
      </c>
      <c r="B311" s="1">
        <f ca="1">IFERROR(__xludf.DUMMYFUNCTION("""COMPUTED_VALUE"""),2)</f>
        <v>2</v>
      </c>
    </row>
    <row r="312" spans="1:2" ht="13" hidden="1">
      <c r="A312" s="1">
        <f ca="1">IFERROR(__xludf.DUMMYFUNCTION("""COMPUTED_VALUE"""),3)</f>
        <v>3</v>
      </c>
      <c r="B312" s="1">
        <f ca="1">IFERROR(__xludf.DUMMYFUNCTION("""COMPUTED_VALUE"""),1)</f>
        <v>1</v>
      </c>
    </row>
    <row r="313" spans="1:2" ht="13" hidden="1">
      <c r="A313" s="1" t="str">
        <f ca="1">IFERROR(__xludf.DUMMYFUNCTION("""COMPUTED_VALUE"""),"")</f>
        <v/>
      </c>
      <c r="B313" s="1">
        <f ca="1">IFERROR(__xludf.DUMMYFUNCTION("""COMPUTED_VALUE"""),1)</f>
        <v>1</v>
      </c>
    </row>
    <row r="314" spans="1:2" ht="13" hidden="1">
      <c r="A314" s="1">
        <f ca="1">IFERROR(__xludf.DUMMYFUNCTION("""COMPUTED_VALUE"""),2)</f>
        <v>2</v>
      </c>
      <c r="B314" s="1">
        <f ca="1">IFERROR(__xludf.DUMMYFUNCTION("""COMPUTED_VALUE"""),2)</f>
        <v>2</v>
      </c>
    </row>
    <row r="315" spans="1:2" ht="13" hidden="1">
      <c r="A315" s="1">
        <f ca="1">IFERROR(__xludf.DUMMYFUNCTION("""COMPUTED_VALUE"""),2)</f>
        <v>2</v>
      </c>
      <c r="B315" s="1">
        <f ca="1">IFERROR(__xludf.DUMMYFUNCTION("""COMPUTED_VALUE"""),2)</f>
        <v>2</v>
      </c>
    </row>
    <row r="316" spans="1:2" ht="13" hidden="1">
      <c r="A316" s="1">
        <f ca="1">IFERROR(__xludf.DUMMYFUNCTION("""COMPUTED_VALUE"""),3)</f>
        <v>3</v>
      </c>
      <c r="B316" s="1">
        <f ca="1">IFERROR(__xludf.DUMMYFUNCTION("""COMPUTED_VALUE"""),3)</f>
        <v>3</v>
      </c>
    </row>
    <row r="317" spans="1:2" ht="13" hidden="1">
      <c r="A317" s="1">
        <f ca="1">IFERROR(__xludf.DUMMYFUNCTION("""COMPUTED_VALUE"""),4)</f>
        <v>4</v>
      </c>
      <c r="B317" s="1">
        <f ca="1">IFERROR(__xludf.DUMMYFUNCTION("""COMPUTED_VALUE"""),1)</f>
        <v>1</v>
      </c>
    </row>
    <row r="318" spans="1:2" ht="13" hidden="1">
      <c r="A318" s="1">
        <f ca="1">IFERROR(__xludf.DUMMYFUNCTION("""COMPUTED_VALUE"""),2)</f>
        <v>2</v>
      </c>
      <c r="B318" s="1">
        <f ca="1">IFERROR(__xludf.DUMMYFUNCTION("""COMPUTED_VALUE"""),3)</f>
        <v>3</v>
      </c>
    </row>
    <row r="319" spans="1:2" ht="13" hidden="1">
      <c r="A319" s="1">
        <f ca="1">IFERROR(__xludf.DUMMYFUNCTION("""COMPUTED_VALUE"""),3)</f>
        <v>3</v>
      </c>
      <c r="B319" s="1">
        <f ca="1">IFERROR(__xludf.DUMMYFUNCTION("""COMPUTED_VALUE"""),3)</f>
        <v>3</v>
      </c>
    </row>
    <row r="320" spans="1:2" ht="13" hidden="1">
      <c r="A320" s="1">
        <f ca="1">IFERROR(__xludf.DUMMYFUNCTION("""COMPUTED_VALUE"""),3)</f>
        <v>3</v>
      </c>
      <c r="B320" s="1">
        <f ca="1">IFERROR(__xludf.DUMMYFUNCTION("""COMPUTED_VALUE"""),1)</f>
        <v>1</v>
      </c>
    </row>
    <row r="321" spans="1:11" ht="13" hidden="1">
      <c r="A321" s="1">
        <f ca="1">IFERROR(__xludf.DUMMYFUNCTION("""COMPUTED_VALUE"""),1)</f>
        <v>1</v>
      </c>
      <c r="B321" s="1">
        <f ca="1">IFERROR(__xludf.DUMMYFUNCTION("""COMPUTED_VALUE"""),3)</f>
        <v>3</v>
      </c>
    </row>
    <row r="322" spans="1:11" ht="13" hidden="1">
      <c r="A322" s="1">
        <f ca="1">IFERROR(__xludf.DUMMYFUNCTION("""COMPUTED_VALUE"""),2)</f>
        <v>2</v>
      </c>
      <c r="B322" s="1">
        <f ca="1">IFERROR(__xludf.DUMMYFUNCTION("""COMPUTED_VALUE"""),3)</f>
        <v>3</v>
      </c>
    </row>
    <row r="323" spans="1:11" ht="13" hidden="1">
      <c r="A323" s="1" t="str">
        <f ca="1">IFERROR(__xludf.DUMMYFUNCTION("""COMPUTED_VALUE"""),"")</f>
        <v/>
      </c>
      <c r="B323" s="1">
        <f ca="1">IFERROR(__xludf.DUMMYFUNCTION("""COMPUTED_VALUE"""),3)</f>
        <v>3</v>
      </c>
    </row>
    <row r="324" spans="1:11" ht="13" hidden="1">
      <c r="A324" s="1">
        <f ca="1">IFERROR(__xludf.DUMMYFUNCTION("""COMPUTED_VALUE"""),2)</f>
        <v>2</v>
      </c>
      <c r="B324" s="1">
        <f ca="1">IFERROR(__xludf.DUMMYFUNCTION("""COMPUTED_VALUE"""),5)</f>
        <v>5</v>
      </c>
    </row>
    <row r="325" spans="1:11" ht="13" hidden="1">
      <c r="A325" s="1" t="str">
        <f ca="1">IFERROR(__xludf.DUMMYFUNCTION("""COMPUTED_VALUE"""),"")</f>
        <v/>
      </c>
      <c r="B325" s="1">
        <f ca="1">IFERROR(__xludf.DUMMYFUNCTION("""COMPUTED_VALUE"""),2)</f>
        <v>2</v>
      </c>
    </row>
    <row r="326" spans="1:11" ht="13" hidden="1">
      <c r="A326" s="1">
        <f ca="1">IFERROR(__xludf.DUMMYFUNCTION("""COMPUTED_VALUE"""),1)</f>
        <v>1</v>
      </c>
      <c r="B326" s="1">
        <f ca="1">IFERROR(__xludf.DUMMYFUNCTION("""COMPUTED_VALUE"""),4)</f>
        <v>4</v>
      </c>
    </row>
    <row r="327" spans="1:11" ht="13">
      <c r="A327" s="1">
        <f ca="1">IFERROR(__xludf.DUMMYFUNCTION("""COMPUTED_VALUE"""),4)</f>
        <v>4</v>
      </c>
      <c r="B327" s="1">
        <f ca="1">IFERROR(__xludf.DUMMYFUNCTION("""COMPUTED_VALUE"""),3)</f>
        <v>3</v>
      </c>
    </row>
    <row r="328" spans="1:11" ht="13">
      <c r="A328" s="1">
        <f t="shared" ref="A328:B328" ca="1" si="0">COUNT(A4:A327)</f>
        <v>300</v>
      </c>
      <c r="B328" s="1">
        <f t="shared" ca="1" si="0"/>
        <v>323</v>
      </c>
    </row>
    <row r="330" spans="1:11" ht="13">
      <c r="A330" s="14"/>
      <c r="B330" s="15" t="s">
        <v>57</v>
      </c>
      <c r="C330" s="15" t="s">
        <v>136</v>
      </c>
      <c r="D330" s="15" t="s">
        <v>59</v>
      </c>
      <c r="E330" s="15" t="s">
        <v>243</v>
      </c>
      <c r="J330" s="14"/>
      <c r="K330" s="14"/>
    </row>
    <row r="331" spans="1:11" ht="15">
      <c r="A331" s="7" t="s">
        <v>66</v>
      </c>
      <c r="B331" s="10">
        <f ca="1">COUNTIFS(A4:A327,"1",B4:B327,"1")</f>
        <v>11</v>
      </c>
      <c r="C331" s="10">
        <f ca="1">COUNTIFS(A4:A327,"2",B4:B327,"1")</f>
        <v>16</v>
      </c>
      <c r="D331" s="10">
        <f ca="1">COUNTIFS(A4:A327,"3",B4:B327,"1")</f>
        <v>22</v>
      </c>
      <c r="E331" s="10">
        <f ca="1">COUNTIFS(A4:A327,"4",B4:B327,"1")</f>
        <v>30</v>
      </c>
      <c r="F331" s="1">
        <f t="shared" ref="F331:F335" ca="1" si="1">SUM(B331:E331)</f>
        <v>79</v>
      </c>
      <c r="K331" s="10"/>
    </row>
    <row r="332" spans="1:11" ht="15">
      <c r="A332" s="7" t="s">
        <v>67</v>
      </c>
      <c r="B332" s="10">
        <f ca="1">COUNTIFS(A4:A327,"1",B4:B327,"2")</f>
        <v>13</v>
      </c>
      <c r="C332" s="10">
        <f ca="1">COUNTIFS(A4:A327,"2",B4:B327,"2")</f>
        <v>36</v>
      </c>
      <c r="D332" s="10">
        <f ca="1">COUNTIFS(A4:A327,"3",B4:B327,"2")</f>
        <v>24</v>
      </c>
      <c r="E332" s="10">
        <f ca="1">COUNTIFS(A4:A327,"4",B4:B327,"2")</f>
        <v>19</v>
      </c>
      <c r="F332" s="1">
        <f t="shared" ca="1" si="1"/>
        <v>92</v>
      </c>
      <c r="K332" s="10"/>
    </row>
    <row r="333" spans="1:11" ht="15">
      <c r="A333" s="7" t="s">
        <v>60</v>
      </c>
      <c r="B333" s="10">
        <f ca="1">COUNTIFS(A4:A327,"1",B4:B327,"3")</f>
        <v>22</v>
      </c>
      <c r="C333" s="10">
        <f ca="1">COUNTIFS(A4:A327,"2",B4:B327,"3")</f>
        <v>31</v>
      </c>
      <c r="D333" s="10">
        <f ca="1">COUNTIFS(A4:A327,"3",B4:B327,"3")</f>
        <v>21</v>
      </c>
      <c r="E333" s="10">
        <f ca="1">COUNTIFS(A4:A327,"4",B4:B327,"3")</f>
        <v>18</v>
      </c>
      <c r="F333" s="1">
        <f t="shared" ca="1" si="1"/>
        <v>92</v>
      </c>
      <c r="K333" s="10"/>
    </row>
    <row r="334" spans="1:11" ht="15">
      <c r="A334" s="7" t="s">
        <v>68</v>
      </c>
      <c r="B334" s="10">
        <f ca="1">COUNTIFS(A4:A327,"1",B4:B327,"4")</f>
        <v>9</v>
      </c>
      <c r="C334" s="10">
        <f ca="1">COUNTIFS(A4:A327,"2",B4:B327,"4")</f>
        <v>8</v>
      </c>
      <c r="D334" s="10">
        <f ca="1">COUNTIFS(A4:A327,"3",B4:B327,"4")</f>
        <v>6</v>
      </c>
      <c r="E334" s="10">
        <f ca="1">COUNTIFS(A4:A327,"4",B4:B327,"4")</f>
        <v>8</v>
      </c>
      <c r="F334" s="1">
        <f t="shared" ca="1" si="1"/>
        <v>31</v>
      </c>
      <c r="K334" s="10"/>
    </row>
    <row r="335" spans="1:11" ht="15">
      <c r="A335" s="7" t="s">
        <v>62</v>
      </c>
      <c r="B335" s="10">
        <f ca="1">COUNTIFS(A4:A327,"1",B4:B327,"5")</f>
        <v>1</v>
      </c>
      <c r="C335" s="10">
        <f ca="1">COUNTIFS(A4:A327,"2",B4:B327,"5")</f>
        <v>3</v>
      </c>
      <c r="D335" s="10">
        <f ca="1">COUNTIFS(A4:A327,"3",B4:B327,"5")</f>
        <v>1</v>
      </c>
      <c r="E335" s="10">
        <f ca="1">COUNTIFS(A4:A327,"4",B4:B327,"5")</f>
        <v>0</v>
      </c>
      <c r="F335" s="1">
        <f t="shared" ca="1" si="1"/>
        <v>5</v>
      </c>
      <c r="K335" s="10"/>
    </row>
    <row r="336" spans="1:11" ht="13">
      <c r="F336" s="1">
        <f ca="1">SUM(F331:F335)</f>
        <v>299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FFFF00"/>
    <outlinePr summaryBelow="0" summaryRight="0"/>
  </sheetPr>
  <dimension ref="A1:K336"/>
  <sheetViews>
    <sheetView workbookViewId="0"/>
  </sheetViews>
  <sheetFormatPr baseColWidth="10" defaultColWidth="14.5" defaultRowHeight="15.75" customHeight="1"/>
  <sheetData>
    <row r="1" spans="1:2" ht="14">
      <c r="A1" s="9" t="s">
        <v>346</v>
      </c>
    </row>
    <row r="2" spans="1:2" ht="15">
      <c r="A2" s="10"/>
    </row>
    <row r="3" spans="1:2" ht="13">
      <c r="A3" s="7" t="s">
        <v>197</v>
      </c>
    </row>
    <row r="4" spans="1:2" ht="15">
      <c r="A4" s="10">
        <f ca="1">IFERROR(__xludf.DUMMYFUNCTION("query('Converted Data'!BG4:BG327,""select*"")"),3)</f>
        <v>3</v>
      </c>
      <c r="B4" s="10">
        <f ca="1">IFERROR(__xludf.DUMMYFUNCTION("query('Converted Data'!BX4:BX327,""select*"")"),2)</f>
        <v>2</v>
      </c>
    </row>
    <row r="5" spans="1:2" ht="13">
      <c r="A5" s="1">
        <f ca="1">IFERROR(__xludf.DUMMYFUNCTION("""COMPUTED_VALUE"""),1)</f>
        <v>1</v>
      </c>
      <c r="B5" s="1">
        <f ca="1">IFERROR(__xludf.DUMMYFUNCTION("""COMPUTED_VALUE"""),2)</f>
        <v>2</v>
      </c>
    </row>
    <row r="6" spans="1:2" ht="13">
      <c r="A6" s="1" t="str">
        <f ca="1">IFERROR(__xludf.DUMMYFUNCTION("""COMPUTED_VALUE"""),"")</f>
        <v/>
      </c>
      <c r="B6" s="1">
        <f ca="1">IFERROR(__xludf.DUMMYFUNCTION("""COMPUTED_VALUE"""),1)</f>
        <v>1</v>
      </c>
    </row>
    <row r="7" spans="1:2" ht="13">
      <c r="A7" s="1">
        <f ca="1">IFERROR(__xludf.DUMMYFUNCTION("""COMPUTED_VALUE"""),3)</f>
        <v>3</v>
      </c>
      <c r="B7" s="1">
        <f ca="1">IFERROR(__xludf.DUMMYFUNCTION("""COMPUTED_VALUE"""),4)</f>
        <v>4</v>
      </c>
    </row>
    <row r="8" spans="1:2" ht="13">
      <c r="A8" s="1">
        <f ca="1">IFERROR(__xludf.DUMMYFUNCTION("""COMPUTED_VALUE"""),2)</f>
        <v>2</v>
      </c>
      <c r="B8" s="1">
        <f ca="1">IFERROR(__xludf.DUMMYFUNCTION("""COMPUTED_VALUE"""),2)</f>
        <v>2</v>
      </c>
    </row>
    <row r="9" spans="1:2" ht="13">
      <c r="A9" s="1">
        <f ca="1">IFERROR(__xludf.DUMMYFUNCTION("""COMPUTED_VALUE"""),3)</f>
        <v>3</v>
      </c>
      <c r="B9" s="1">
        <f ca="1">IFERROR(__xludf.DUMMYFUNCTION("""COMPUTED_VALUE"""),3)</f>
        <v>3</v>
      </c>
    </row>
    <row r="10" spans="1:2" ht="13" hidden="1">
      <c r="A10" s="1" t="str">
        <f ca="1">IFERROR(__xludf.DUMMYFUNCTION("""COMPUTED_VALUE"""),"")</f>
        <v/>
      </c>
      <c r="B10" s="1">
        <f ca="1">IFERROR(__xludf.DUMMYFUNCTION("""COMPUTED_VALUE"""),4)</f>
        <v>4</v>
      </c>
    </row>
    <row r="11" spans="1:2" ht="13" hidden="1">
      <c r="A11" s="1">
        <f ca="1">IFERROR(__xludf.DUMMYFUNCTION("""COMPUTED_VALUE"""),4)</f>
        <v>4</v>
      </c>
      <c r="B11" s="1">
        <f ca="1">IFERROR(__xludf.DUMMYFUNCTION("""COMPUTED_VALUE"""),2)</f>
        <v>2</v>
      </c>
    </row>
    <row r="12" spans="1:2" ht="13" hidden="1">
      <c r="A12" s="1">
        <f ca="1">IFERROR(__xludf.DUMMYFUNCTION("""COMPUTED_VALUE"""),4)</f>
        <v>4</v>
      </c>
      <c r="B12" s="1">
        <f ca="1">IFERROR(__xludf.DUMMYFUNCTION("""COMPUTED_VALUE"""),1)</f>
        <v>1</v>
      </c>
    </row>
    <row r="13" spans="1:2" ht="13" hidden="1">
      <c r="A13" s="1">
        <f ca="1">IFERROR(__xludf.DUMMYFUNCTION("""COMPUTED_VALUE"""),2)</f>
        <v>2</v>
      </c>
      <c r="B13" s="1">
        <f ca="1">IFERROR(__xludf.DUMMYFUNCTION("""COMPUTED_VALUE"""),3)</f>
        <v>3</v>
      </c>
    </row>
    <row r="14" spans="1:2" ht="13" hidden="1">
      <c r="A14" s="1" t="str">
        <f ca="1">IFERROR(__xludf.DUMMYFUNCTION("""COMPUTED_VALUE"""),"")</f>
        <v/>
      </c>
      <c r="B14" s="1">
        <f ca="1">IFERROR(__xludf.DUMMYFUNCTION("""COMPUTED_VALUE"""),5)</f>
        <v>5</v>
      </c>
    </row>
    <row r="15" spans="1:2" ht="13" hidden="1">
      <c r="A15" s="1">
        <f ca="1">IFERROR(__xludf.DUMMYFUNCTION("""COMPUTED_VALUE"""),2)</f>
        <v>2</v>
      </c>
      <c r="B15" s="1">
        <f ca="1">IFERROR(__xludf.DUMMYFUNCTION("""COMPUTED_VALUE"""),3)</f>
        <v>3</v>
      </c>
    </row>
    <row r="16" spans="1:2" ht="13" hidden="1">
      <c r="A16" s="1">
        <f ca="1">IFERROR(__xludf.DUMMYFUNCTION("""COMPUTED_VALUE"""),3)</f>
        <v>3</v>
      </c>
      <c r="B16" s="1">
        <f ca="1">IFERROR(__xludf.DUMMYFUNCTION("""COMPUTED_VALUE"""),4)</f>
        <v>4</v>
      </c>
    </row>
    <row r="17" spans="1:2" ht="13" hidden="1">
      <c r="A17" s="1">
        <f ca="1">IFERROR(__xludf.DUMMYFUNCTION("""COMPUTED_VALUE"""),3)</f>
        <v>3</v>
      </c>
      <c r="B17" s="1">
        <f ca="1">IFERROR(__xludf.DUMMYFUNCTION("""COMPUTED_VALUE"""),5)</f>
        <v>5</v>
      </c>
    </row>
    <row r="18" spans="1:2" ht="13" hidden="1">
      <c r="A18" s="1">
        <f ca="1">IFERROR(__xludf.DUMMYFUNCTION("""COMPUTED_VALUE"""),2)</f>
        <v>2</v>
      </c>
      <c r="B18" s="1">
        <f ca="1">IFERROR(__xludf.DUMMYFUNCTION("""COMPUTED_VALUE"""),2)</f>
        <v>2</v>
      </c>
    </row>
    <row r="19" spans="1:2" ht="13" hidden="1">
      <c r="A19" s="1">
        <f ca="1">IFERROR(__xludf.DUMMYFUNCTION("""COMPUTED_VALUE"""),2)</f>
        <v>2</v>
      </c>
      <c r="B19" s="1">
        <f ca="1">IFERROR(__xludf.DUMMYFUNCTION("""COMPUTED_VALUE"""),3)</f>
        <v>3</v>
      </c>
    </row>
    <row r="20" spans="1:2" ht="13" hidden="1">
      <c r="A20" s="1">
        <f ca="1">IFERROR(__xludf.DUMMYFUNCTION("""COMPUTED_VALUE"""),4)</f>
        <v>4</v>
      </c>
      <c r="B20" s="1">
        <f ca="1">IFERROR(__xludf.DUMMYFUNCTION("""COMPUTED_VALUE"""),2)</f>
        <v>2</v>
      </c>
    </row>
    <row r="21" spans="1:2" ht="13" hidden="1">
      <c r="A21" s="1">
        <f ca="1">IFERROR(__xludf.DUMMYFUNCTION("""COMPUTED_VALUE"""),2)</f>
        <v>2</v>
      </c>
      <c r="B21" s="1">
        <f ca="1">IFERROR(__xludf.DUMMYFUNCTION("""COMPUTED_VALUE"""),3)</f>
        <v>3</v>
      </c>
    </row>
    <row r="22" spans="1:2" ht="13" hidden="1">
      <c r="A22" s="1">
        <f ca="1">IFERROR(__xludf.DUMMYFUNCTION("""COMPUTED_VALUE"""),1)</f>
        <v>1</v>
      </c>
      <c r="B22" s="1">
        <f ca="1">IFERROR(__xludf.DUMMYFUNCTION("""COMPUTED_VALUE"""),4)</f>
        <v>4</v>
      </c>
    </row>
    <row r="23" spans="1:2" ht="13" hidden="1">
      <c r="A23" s="1">
        <f ca="1">IFERROR(__xludf.DUMMYFUNCTION("""COMPUTED_VALUE"""),2)</f>
        <v>2</v>
      </c>
      <c r="B23" s="1">
        <f ca="1">IFERROR(__xludf.DUMMYFUNCTION("""COMPUTED_VALUE"""),2)</f>
        <v>2</v>
      </c>
    </row>
    <row r="24" spans="1:2" ht="13" hidden="1">
      <c r="A24" s="1" t="str">
        <f ca="1">IFERROR(__xludf.DUMMYFUNCTION("""COMPUTED_VALUE"""),"")</f>
        <v/>
      </c>
      <c r="B24" s="1">
        <f ca="1">IFERROR(__xludf.DUMMYFUNCTION("""COMPUTED_VALUE"""),3)</f>
        <v>3</v>
      </c>
    </row>
    <row r="25" spans="1:2" ht="13" hidden="1">
      <c r="A25" s="1">
        <f ca="1">IFERROR(__xludf.DUMMYFUNCTION("""COMPUTED_VALUE"""),2)</f>
        <v>2</v>
      </c>
      <c r="B25" s="1">
        <f ca="1">IFERROR(__xludf.DUMMYFUNCTION("""COMPUTED_VALUE"""),3)</f>
        <v>3</v>
      </c>
    </row>
    <row r="26" spans="1:2" ht="13" hidden="1">
      <c r="A26" s="1">
        <f ca="1">IFERROR(__xludf.DUMMYFUNCTION("""COMPUTED_VALUE"""),1)</f>
        <v>1</v>
      </c>
      <c r="B26" s="1">
        <f ca="1">IFERROR(__xludf.DUMMYFUNCTION("""COMPUTED_VALUE"""),1)</f>
        <v>1</v>
      </c>
    </row>
    <row r="27" spans="1:2" ht="13" hidden="1">
      <c r="A27" s="1" t="str">
        <f ca="1">IFERROR(__xludf.DUMMYFUNCTION("""COMPUTED_VALUE"""),"")</f>
        <v/>
      </c>
      <c r="B27" s="1">
        <f ca="1">IFERROR(__xludf.DUMMYFUNCTION("""COMPUTED_VALUE"""),1)</f>
        <v>1</v>
      </c>
    </row>
    <row r="28" spans="1:2" ht="13" hidden="1">
      <c r="A28" s="1">
        <f ca="1">IFERROR(__xludf.DUMMYFUNCTION("""COMPUTED_VALUE"""),1)</f>
        <v>1</v>
      </c>
      <c r="B28" s="1">
        <f ca="1">IFERROR(__xludf.DUMMYFUNCTION("""COMPUTED_VALUE"""),5)</f>
        <v>5</v>
      </c>
    </row>
    <row r="29" spans="1:2" ht="13" hidden="1">
      <c r="A29" s="1">
        <f ca="1">IFERROR(__xludf.DUMMYFUNCTION("""COMPUTED_VALUE"""),3)</f>
        <v>3</v>
      </c>
      <c r="B29" s="1">
        <f ca="1">IFERROR(__xludf.DUMMYFUNCTION("""COMPUTED_VALUE"""),3)</f>
        <v>3</v>
      </c>
    </row>
    <row r="30" spans="1:2" ht="13" hidden="1">
      <c r="A30" s="1">
        <f ca="1">IFERROR(__xludf.DUMMYFUNCTION("""COMPUTED_VALUE"""),3)</f>
        <v>3</v>
      </c>
      <c r="B30" s="1">
        <f ca="1">IFERROR(__xludf.DUMMYFUNCTION("""COMPUTED_VALUE"""),3)</f>
        <v>3</v>
      </c>
    </row>
    <row r="31" spans="1:2" ht="13" hidden="1">
      <c r="A31" s="1">
        <f ca="1">IFERROR(__xludf.DUMMYFUNCTION("""COMPUTED_VALUE"""),1)</f>
        <v>1</v>
      </c>
      <c r="B31" s="1">
        <f ca="1">IFERROR(__xludf.DUMMYFUNCTION("""COMPUTED_VALUE"""),5)</f>
        <v>5</v>
      </c>
    </row>
    <row r="32" spans="1:2" ht="13" hidden="1">
      <c r="A32" s="1">
        <f ca="1">IFERROR(__xludf.DUMMYFUNCTION("""COMPUTED_VALUE"""),2)</f>
        <v>2</v>
      </c>
      <c r="B32" s="1">
        <f ca="1">IFERROR(__xludf.DUMMYFUNCTION("""COMPUTED_VALUE"""),4)</f>
        <v>4</v>
      </c>
    </row>
    <row r="33" spans="1:2" ht="13" hidden="1">
      <c r="A33" s="1">
        <f ca="1">IFERROR(__xludf.DUMMYFUNCTION("""COMPUTED_VALUE"""),1)</f>
        <v>1</v>
      </c>
      <c r="B33" s="1">
        <f ca="1">IFERROR(__xludf.DUMMYFUNCTION("""COMPUTED_VALUE"""),4)</f>
        <v>4</v>
      </c>
    </row>
    <row r="34" spans="1:2" ht="13" hidden="1">
      <c r="A34" s="1">
        <f ca="1">IFERROR(__xludf.DUMMYFUNCTION("""COMPUTED_VALUE"""),3)</f>
        <v>3</v>
      </c>
      <c r="B34" s="1">
        <f ca="1">IFERROR(__xludf.DUMMYFUNCTION("""COMPUTED_VALUE"""),4)</f>
        <v>4</v>
      </c>
    </row>
    <row r="35" spans="1:2" ht="13" hidden="1">
      <c r="A35" s="1">
        <f ca="1">IFERROR(__xludf.DUMMYFUNCTION("""COMPUTED_VALUE"""),4)</f>
        <v>4</v>
      </c>
      <c r="B35" s="1">
        <f ca="1">IFERROR(__xludf.DUMMYFUNCTION("""COMPUTED_VALUE"""),1)</f>
        <v>1</v>
      </c>
    </row>
    <row r="36" spans="1:2" ht="13" hidden="1">
      <c r="A36" s="1">
        <f ca="1">IFERROR(__xludf.DUMMYFUNCTION("""COMPUTED_VALUE"""),1)</f>
        <v>1</v>
      </c>
      <c r="B36" s="1">
        <f ca="1">IFERROR(__xludf.DUMMYFUNCTION("""COMPUTED_VALUE"""),3)</f>
        <v>3</v>
      </c>
    </row>
    <row r="37" spans="1:2" ht="13" hidden="1">
      <c r="A37" s="1">
        <f ca="1">IFERROR(__xludf.DUMMYFUNCTION("""COMPUTED_VALUE"""),2)</f>
        <v>2</v>
      </c>
      <c r="B37" s="1">
        <f ca="1">IFERROR(__xludf.DUMMYFUNCTION("""COMPUTED_VALUE"""),3)</f>
        <v>3</v>
      </c>
    </row>
    <row r="38" spans="1:2" ht="13" hidden="1">
      <c r="A38" s="1">
        <f ca="1">IFERROR(__xludf.DUMMYFUNCTION("""COMPUTED_VALUE"""),4)</f>
        <v>4</v>
      </c>
      <c r="B38" s="1">
        <f ca="1">IFERROR(__xludf.DUMMYFUNCTION("""COMPUTED_VALUE"""),1)</f>
        <v>1</v>
      </c>
    </row>
    <row r="39" spans="1:2" ht="13" hidden="1">
      <c r="A39" s="1">
        <f ca="1">IFERROR(__xludf.DUMMYFUNCTION("""COMPUTED_VALUE"""),3)</f>
        <v>3</v>
      </c>
      <c r="B39" s="1">
        <f ca="1">IFERROR(__xludf.DUMMYFUNCTION("""COMPUTED_VALUE"""),1)</f>
        <v>1</v>
      </c>
    </row>
    <row r="40" spans="1:2" ht="13" hidden="1">
      <c r="A40" s="1" t="str">
        <f ca="1">IFERROR(__xludf.DUMMYFUNCTION("""COMPUTED_VALUE"""),"")</f>
        <v/>
      </c>
      <c r="B40" s="1">
        <f ca="1">IFERROR(__xludf.DUMMYFUNCTION("""COMPUTED_VALUE"""),1)</f>
        <v>1</v>
      </c>
    </row>
    <row r="41" spans="1:2" ht="13" hidden="1">
      <c r="A41" s="1">
        <f ca="1">IFERROR(__xludf.DUMMYFUNCTION("""COMPUTED_VALUE"""),1)</f>
        <v>1</v>
      </c>
      <c r="B41" s="1">
        <f ca="1">IFERROR(__xludf.DUMMYFUNCTION("""COMPUTED_VALUE"""),3)</f>
        <v>3</v>
      </c>
    </row>
    <row r="42" spans="1:2" ht="13" hidden="1">
      <c r="A42" s="1">
        <f ca="1">IFERROR(__xludf.DUMMYFUNCTION("""COMPUTED_VALUE"""),2)</f>
        <v>2</v>
      </c>
      <c r="B42" s="1">
        <f ca="1">IFERROR(__xludf.DUMMYFUNCTION("""COMPUTED_VALUE"""),5)</f>
        <v>5</v>
      </c>
    </row>
    <row r="43" spans="1:2" ht="13" hidden="1">
      <c r="A43" s="1">
        <f ca="1">IFERROR(__xludf.DUMMYFUNCTION("""COMPUTED_VALUE"""),1)</f>
        <v>1</v>
      </c>
      <c r="B43" s="1">
        <f ca="1">IFERROR(__xludf.DUMMYFUNCTION("""COMPUTED_VALUE"""),2)</f>
        <v>2</v>
      </c>
    </row>
    <row r="44" spans="1:2" ht="13" hidden="1">
      <c r="A44" s="1">
        <f ca="1">IFERROR(__xludf.DUMMYFUNCTION("""COMPUTED_VALUE"""),4)</f>
        <v>4</v>
      </c>
      <c r="B44" s="1">
        <f ca="1">IFERROR(__xludf.DUMMYFUNCTION("""COMPUTED_VALUE"""),4)</f>
        <v>4</v>
      </c>
    </row>
    <row r="45" spans="1:2" ht="13" hidden="1">
      <c r="A45" s="1">
        <f ca="1">IFERROR(__xludf.DUMMYFUNCTION("""COMPUTED_VALUE"""),4)</f>
        <v>4</v>
      </c>
      <c r="B45" s="1">
        <f ca="1">IFERROR(__xludf.DUMMYFUNCTION("""COMPUTED_VALUE"""),2)</f>
        <v>2</v>
      </c>
    </row>
    <row r="46" spans="1:2" ht="13" hidden="1">
      <c r="A46" s="1">
        <f ca="1">IFERROR(__xludf.DUMMYFUNCTION("""COMPUTED_VALUE"""),2)</f>
        <v>2</v>
      </c>
      <c r="B46" s="1">
        <f ca="1">IFERROR(__xludf.DUMMYFUNCTION("""COMPUTED_VALUE"""),4)</f>
        <v>4</v>
      </c>
    </row>
    <row r="47" spans="1:2" ht="13" hidden="1">
      <c r="A47" s="1">
        <f ca="1">IFERROR(__xludf.DUMMYFUNCTION("""COMPUTED_VALUE"""),4)</f>
        <v>4</v>
      </c>
      <c r="B47" s="1">
        <f ca="1">IFERROR(__xludf.DUMMYFUNCTION("""COMPUTED_VALUE"""),4)</f>
        <v>4</v>
      </c>
    </row>
    <row r="48" spans="1:2" ht="13" hidden="1">
      <c r="A48" s="1">
        <f ca="1">IFERROR(__xludf.DUMMYFUNCTION("""COMPUTED_VALUE"""),2)</f>
        <v>2</v>
      </c>
      <c r="B48" s="1">
        <f ca="1">IFERROR(__xludf.DUMMYFUNCTION("""COMPUTED_VALUE"""),3)</f>
        <v>3</v>
      </c>
    </row>
    <row r="49" spans="1:2" ht="13" hidden="1">
      <c r="A49" s="1">
        <f ca="1">IFERROR(__xludf.DUMMYFUNCTION("""COMPUTED_VALUE"""),4)</f>
        <v>4</v>
      </c>
      <c r="B49" s="1">
        <f ca="1">IFERROR(__xludf.DUMMYFUNCTION("""COMPUTED_VALUE"""),1)</f>
        <v>1</v>
      </c>
    </row>
    <row r="50" spans="1:2" ht="13" hidden="1">
      <c r="A50" s="1">
        <f ca="1">IFERROR(__xludf.DUMMYFUNCTION("""COMPUTED_VALUE"""),2)</f>
        <v>2</v>
      </c>
      <c r="B50" s="1">
        <f ca="1">IFERROR(__xludf.DUMMYFUNCTION("""COMPUTED_VALUE"""),1)</f>
        <v>1</v>
      </c>
    </row>
    <row r="51" spans="1:2" ht="13" hidden="1">
      <c r="A51" s="1">
        <f ca="1">IFERROR(__xludf.DUMMYFUNCTION("""COMPUTED_VALUE"""),1)</f>
        <v>1</v>
      </c>
      <c r="B51" s="1">
        <f ca="1">IFERROR(__xludf.DUMMYFUNCTION("""COMPUTED_VALUE"""),2)</f>
        <v>2</v>
      </c>
    </row>
    <row r="52" spans="1:2" ht="13" hidden="1">
      <c r="A52" s="1">
        <f ca="1">IFERROR(__xludf.DUMMYFUNCTION("""COMPUTED_VALUE"""),3)</f>
        <v>3</v>
      </c>
      <c r="B52" s="1">
        <f ca="1">IFERROR(__xludf.DUMMYFUNCTION("""COMPUTED_VALUE"""),3)</f>
        <v>3</v>
      </c>
    </row>
    <row r="53" spans="1:2" ht="13" hidden="1">
      <c r="A53" s="1">
        <f ca="1">IFERROR(__xludf.DUMMYFUNCTION("""COMPUTED_VALUE"""),2)</f>
        <v>2</v>
      </c>
      <c r="B53" s="1">
        <f ca="1">IFERROR(__xludf.DUMMYFUNCTION("""COMPUTED_VALUE"""),3)</f>
        <v>3</v>
      </c>
    </row>
    <row r="54" spans="1:2" ht="13" hidden="1">
      <c r="A54" s="1">
        <f ca="1">IFERROR(__xludf.DUMMYFUNCTION("""COMPUTED_VALUE"""),3)</f>
        <v>3</v>
      </c>
      <c r="B54" s="1">
        <f ca="1">IFERROR(__xludf.DUMMYFUNCTION("""COMPUTED_VALUE"""),1)</f>
        <v>1</v>
      </c>
    </row>
    <row r="55" spans="1:2" ht="13" hidden="1">
      <c r="A55" s="1">
        <f ca="1">IFERROR(__xludf.DUMMYFUNCTION("""COMPUTED_VALUE"""),1)</f>
        <v>1</v>
      </c>
      <c r="B55" s="1">
        <f ca="1">IFERROR(__xludf.DUMMYFUNCTION("""COMPUTED_VALUE"""),2)</f>
        <v>2</v>
      </c>
    </row>
    <row r="56" spans="1:2" ht="13" hidden="1">
      <c r="A56" s="1">
        <f ca="1">IFERROR(__xludf.DUMMYFUNCTION("""COMPUTED_VALUE"""),3)</f>
        <v>3</v>
      </c>
      <c r="B56" s="1">
        <f ca="1">IFERROR(__xludf.DUMMYFUNCTION("""COMPUTED_VALUE"""),4)</f>
        <v>4</v>
      </c>
    </row>
    <row r="57" spans="1:2" ht="13" hidden="1">
      <c r="A57" s="1">
        <f ca="1">IFERROR(__xludf.DUMMYFUNCTION("""COMPUTED_VALUE"""),2)</f>
        <v>2</v>
      </c>
      <c r="B57" s="1">
        <f ca="1">IFERROR(__xludf.DUMMYFUNCTION("""COMPUTED_VALUE"""),2)</f>
        <v>2</v>
      </c>
    </row>
    <row r="58" spans="1:2" ht="13" hidden="1">
      <c r="A58" s="1">
        <f ca="1">IFERROR(__xludf.DUMMYFUNCTION("""COMPUTED_VALUE"""),3)</f>
        <v>3</v>
      </c>
      <c r="B58" s="1">
        <f ca="1">IFERROR(__xludf.DUMMYFUNCTION("""COMPUTED_VALUE"""),1)</f>
        <v>1</v>
      </c>
    </row>
    <row r="59" spans="1:2" ht="13" hidden="1">
      <c r="A59" s="1">
        <f ca="1">IFERROR(__xludf.DUMMYFUNCTION("""COMPUTED_VALUE"""),1)</f>
        <v>1</v>
      </c>
      <c r="B59" s="1">
        <f ca="1">IFERROR(__xludf.DUMMYFUNCTION("""COMPUTED_VALUE"""),5)</f>
        <v>5</v>
      </c>
    </row>
    <row r="60" spans="1:2" ht="13" hidden="1">
      <c r="A60" s="1">
        <f ca="1">IFERROR(__xludf.DUMMYFUNCTION("""COMPUTED_VALUE"""),1)</f>
        <v>1</v>
      </c>
      <c r="B60" s="1">
        <f ca="1">IFERROR(__xludf.DUMMYFUNCTION("""COMPUTED_VALUE"""),2)</f>
        <v>2</v>
      </c>
    </row>
    <row r="61" spans="1:2" ht="13" hidden="1">
      <c r="A61" s="1">
        <f ca="1">IFERROR(__xludf.DUMMYFUNCTION("""COMPUTED_VALUE"""),1)</f>
        <v>1</v>
      </c>
      <c r="B61" s="1">
        <f ca="1">IFERROR(__xludf.DUMMYFUNCTION("""COMPUTED_VALUE"""),3)</f>
        <v>3</v>
      </c>
    </row>
    <row r="62" spans="1:2" ht="13" hidden="1">
      <c r="A62" s="1">
        <f ca="1">IFERROR(__xludf.DUMMYFUNCTION("""COMPUTED_VALUE"""),4)</f>
        <v>4</v>
      </c>
      <c r="B62" s="1">
        <f ca="1">IFERROR(__xludf.DUMMYFUNCTION("""COMPUTED_VALUE"""),2)</f>
        <v>2</v>
      </c>
    </row>
    <row r="63" spans="1:2" ht="13" hidden="1">
      <c r="A63" s="1">
        <f ca="1">IFERROR(__xludf.DUMMYFUNCTION("""COMPUTED_VALUE"""),4)</f>
        <v>4</v>
      </c>
      <c r="B63" s="1">
        <f ca="1">IFERROR(__xludf.DUMMYFUNCTION("""COMPUTED_VALUE"""),3)</f>
        <v>3</v>
      </c>
    </row>
    <row r="64" spans="1:2" ht="13" hidden="1">
      <c r="A64" s="1" t="str">
        <f ca="1">IFERROR(__xludf.DUMMYFUNCTION("""COMPUTED_VALUE"""),"")</f>
        <v/>
      </c>
      <c r="B64" s="1">
        <f ca="1">IFERROR(__xludf.DUMMYFUNCTION("""COMPUTED_VALUE"""),2)</f>
        <v>2</v>
      </c>
    </row>
    <row r="65" spans="1:2" ht="13" hidden="1">
      <c r="A65" s="1">
        <f ca="1">IFERROR(__xludf.DUMMYFUNCTION("""COMPUTED_VALUE"""),1)</f>
        <v>1</v>
      </c>
      <c r="B65" s="1">
        <f ca="1">IFERROR(__xludf.DUMMYFUNCTION("""COMPUTED_VALUE"""),3)</f>
        <v>3</v>
      </c>
    </row>
    <row r="66" spans="1:2" ht="13" hidden="1">
      <c r="A66" s="1">
        <f ca="1">IFERROR(__xludf.DUMMYFUNCTION("""COMPUTED_VALUE"""),2)</f>
        <v>2</v>
      </c>
      <c r="B66" s="1">
        <f ca="1">IFERROR(__xludf.DUMMYFUNCTION("""COMPUTED_VALUE"""),2)</f>
        <v>2</v>
      </c>
    </row>
    <row r="67" spans="1:2" ht="13" hidden="1">
      <c r="A67" s="1">
        <f ca="1">IFERROR(__xludf.DUMMYFUNCTION("""COMPUTED_VALUE"""),1)</f>
        <v>1</v>
      </c>
      <c r="B67" s="1">
        <f ca="1">IFERROR(__xludf.DUMMYFUNCTION("""COMPUTED_VALUE"""),4)</f>
        <v>4</v>
      </c>
    </row>
    <row r="68" spans="1:2" ht="13" hidden="1">
      <c r="A68" s="1">
        <f ca="1">IFERROR(__xludf.DUMMYFUNCTION("""COMPUTED_VALUE"""),2)</f>
        <v>2</v>
      </c>
      <c r="B68" s="1">
        <f ca="1">IFERROR(__xludf.DUMMYFUNCTION("""COMPUTED_VALUE"""),2)</f>
        <v>2</v>
      </c>
    </row>
    <row r="69" spans="1:2" ht="13" hidden="1">
      <c r="A69" s="1">
        <f ca="1">IFERROR(__xludf.DUMMYFUNCTION("""COMPUTED_VALUE"""),3)</f>
        <v>3</v>
      </c>
      <c r="B69" s="1">
        <f ca="1">IFERROR(__xludf.DUMMYFUNCTION("""COMPUTED_VALUE"""),1)</f>
        <v>1</v>
      </c>
    </row>
    <row r="70" spans="1:2" ht="13" hidden="1">
      <c r="A70" s="1">
        <f ca="1">IFERROR(__xludf.DUMMYFUNCTION("""COMPUTED_VALUE"""),4)</f>
        <v>4</v>
      </c>
      <c r="B70" s="1">
        <f ca="1">IFERROR(__xludf.DUMMYFUNCTION("""COMPUTED_VALUE"""),2)</f>
        <v>2</v>
      </c>
    </row>
    <row r="71" spans="1:2" ht="13" hidden="1">
      <c r="A71" s="1">
        <f ca="1">IFERROR(__xludf.DUMMYFUNCTION("""COMPUTED_VALUE"""),2)</f>
        <v>2</v>
      </c>
      <c r="B71" s="1">
        <f ca="1">IFERROR(__xludf.DUMMYFUNCTION("""COMPUTED_VALUE"""),2)</f>
        <v>2</v>
      </c>
    </row>
    <row r="72" spans="1:2" ht="13" hidden="1">
      <c r="A72" s="1">
        <f ca="1">IFERROR(__xludf.DUMMYFUNCTION("""COMPUTED_VALUE"""),4)</f>
        <v>4</v>
      </c>
      <c r="B72" s="1">
        <f ca="1">IFERROR(__xludf.DUMMYFUNCTION("""COMPUTED_VALUE"""),3)</f>
        <v>3</v>
      </c>
    </row>
    <row r="73" spans="1:2" ht="13" hidden="1">
      <c r="A73" s="1">
        <f ca="1">IFERROR(__xludf.DUMMYFUNCTION("""COMPUTED_VALUE"""),3)</f>
        <v>3</v>
      </c>
      <c r="B73" s="1">
        <f ca="1">IFERROR(__xludf.DUMMYFUNCTION("""COMPUTED_VALUE"""),4)</f>
        <v>4</v>
      </c>
    </row>
    <row r="74" spans="1:2" ht="13" hidden="1">
      <c r="A74" s="1">
        <f ca="1">IFERROR(__xludf.DUMMYFUNCTION("""COMPUTED_VALUE"""),1)</f>
        <v>1</v>
      </c>
      <c r="B74" s="1">
        <f ca="1">IFERROR(__xludf.DUMMYFUNCTION("""COMPUTED_VALUE"""),3)</f>
        <v>3</v>
      </c>
    </row>
    <row r="75" spans="1:2" ht="13" hidden="1">
      <c r="A75" s="1">
        <f ca="1">IFERROR(__xludf.DUMMYFUNCTION("""COMPUTED_VALUE"""),2)</f>
        <v>2</v>
      </c>
      <c r="B75" s="1">
        <f ca="1">IFERROR(__xludf.DUMMYFUNCTION("""COMPUTED_VALUE"""),3)</f>
        <v>3</v>
      </c>
    </row>
    <row r="76" spans="1:2" ht="13" hidden="1">
      <c r="A76" s="1">
        <f ca="1">IFERROR(__xludf.DUMMYFUNCTION("""COMPUTED_VALUE"""),3)</f>
        <v>3</v>
      </c>
      <c r="B76" s="1">
        <f ca="1">IFERROR(__xludf.DUMMYFUNCTION("""COMPUTED_VALUE"""),2)</f>
        <v>2</v>
      </c>
    </row>
    <row r="77" spans="1:2" ht="13" hidden="1">
      <c r="A77" s="1">
        <f ca="1">IFERROR(__xludf.DUMMYFUNCTION("""COMPUTED_VALUE"""),2)</f>
        <v>2</v>
      </c>
      <c r="B77" s="1">
        <f ca="1">IFERROR(__xludf.DUMMYFUNCTION("""COMPUTED_VALUE"""),2)</f>
        <v>2</v>
      </c>
    </row>
    <row r="78" spans="1:2" ht="13" hidden="1">
      <c r="A78" s="1">
        <f ca="1">IFERROR(__xludf.DUMMYFUNCTION("""COMPUTED_VALUE"""),4)</f>
        <v>4</v>
      </c>
      <c r="B78" s="1">
        <f ca="1">IFERROR(__xludf.DUMMYFUNCTION("""COMPUTED_VALUE"""),4)</f>
        <v>4</v>
      </c>
    </row>
    <row r="79" spans="1:2" ht="13" hidden="1">
      <c r="A79" s="1">
        <f ca="1">IFERROR(__xludf.DUMMYFUNCTION("""COMPUTED_VALUE"""),3)</f>
        <v>3</v>
      </c>
      <c r="B79" s="1">
        <f ca="1">IFERROR(__xludf.DUMMYFUNCTION("""COMPUTED_VALUE"""),4)</f>
        <v>4</v>
      </c>
    </row>
    <row r="80" spans="1:2" ht="13" hidden="1">
      <c r="A80" s="1">
        <f ca="1">IFERROR(__xludf.DUMMYFUNCTION("""COMPUTED_VALUE"""),1)</f>
        <v>1</v>
      </c>
      <c r="B80" s="1">
        <f ca="1">IFERROR(__xludf.DUMMYFUNCTION("""COMPUTED_VALUE"""),3)</f>
        <v>3</v>
      </c>
    </row>
    <row r="81" spans="1:2" ht="13" hidden="1">
      <c r="A81" s="1" t="str">
        <f ca="1">IFERROR(__xludf.DUMMYFUNCTION("""COMPUTED_VALUE"""),"")</f>
        <v/>
      </c>
      <c r="B81" s="1">
        <f ca="1">IFERROR(__xludf.DUMMYFUNCTION("""COMPUTED_VALUE"""),3)</f>
        <v>3</v>
      </c>
    </row>
    <row r="82" spans="1:2" ht="13" hidden="1">
      <c r="A82" s="1">
        <f ca="1">IFERROR(__xludf.DUMMYFUNCTION("""COMPUTED_VALUE"""),4)</f>
        <v>4</v>
      </c>
      <c r="B82" s="1">
        <f ca="1">IFERROR(__xludf.DUMMYFUNCTION("""COMPUTED_VALUE"""),3)</f>
        <v>3</v>
      </c>
    </row>
    <row r="83" spans="1:2" ht="13" hidden="1">
      <c r="A83" s="1">
        <f ca="1">IFERROR(__xludf.DUMMYFUNCTION("""COMPUTED_VALUE"""),2)</f>
        <v>2</v>
      </c>
      <c r="B83" s="1">
        <f ca="1">IFERROR(__xludf.DUMMYFUNCTION("""COMPUTED_VALUE"""),2)</f>
        <v>2</v>
      </c>
    </row>
    <row r="84" spans="1:2" ht="13" hidden="1">
      <c r="A84" s="1">
        <f ca="1">IFERROR(__xludf.DUMMYFUNCTION("""COMPUTED_VALUE"""),3)</f>
        <v>3</v>
      </c>
      <c r="B84" s="1">
        <f ca="1">IFERROR(__xludf.DUMMYFUNCTION("""COMPUTED_VALUE"""),1)</f>
        <v>1</v>
      </c>
    </row>
    <row r="85" spans="1:2" ht="13" hidden="1">
      <c r="A85" s="1">
        <f ca="1">IFERROR(__xludf.DUMMYFUNCTION("""COMPUTED_VALUE"""),4)</f>
        <v>4</v>
      </c>
      <c r="B85" s="1">
        <f ca="1">IFERROR(__xludf.DUMMYFUNCTION("""COMPUTED_VALUE"""),3)</f>
        <v>3</v>
      </c>
    </row>
    <row r="86" spans="1:2" ht="13" hidden="1">
      <c r="A86" s="1">
        <f ca="1">IFERROR(__xludf.DUMMYFUNCTION("""COMPUTED_VALUE"""),2)</f>
        <v>2</v>
      </c>
      <c r="B86" s="1">
        <f ca="1">IFERROR(__xludf.DUMMYFUNCTION("""COMPUTED_VALUE"""),3)</f>
        <v>3</v>
      </c>
    </row>
    <row r="87" spans="1:2" ht="13" hidden="1">
      <c r="A87" s="1">
        <f ca="1">IFERROR(__xludf.DUMMYFUNCTION("""COMPUTED_VALUE"""),2)</f>
        <v>2</v>
      </c>
      <c r="B87" s="1">
        <f ca="1">IFERROR(__xludf.DUMMYFUNCTION("""COMPUTED_VALUE"""),4)</f>
        <v>4</v>
      </c>
    </row>
    <row r="88" spans="1:2" ht="13" hidden="1">
      <c r="A88" s="1">
        <f ca="1">IFERROR(__xludf.DUMMYFUNCTION("""COMPUTED_VALUE"""),2)</f>
        <v>2</v>
      </c>
      <c r="B88" s="1">
        <f ca="1">IFERROR(__xludf.DUMMYFUNCTION("""COMPUTED_VALUE"""),3)</f>
        <v>3</v>
      </c>
    </row>
    <row r="89" spans="1:2" ht="13" hidden="1">
      <c r="A89" s="1">
        <f ca="1">IFERROR(__xludf.DUMMYFUNCTION("""COMPUTED_VALUE"""),3)</f>
        <v>3</v>
      </c>
      <c r="B89" s="1">
        <f ca="1">IFERROR(__xludf.DUMMYFUNCTION("""COMPUTED_VALUE"""),3)</f>
        <v>3</v>
      </c>
    </row>
    <row r="90" spans="1:2" ht="13" hidden="1">
      <c r="A90" s="1">
        <f ca="1">IFERROR(__xludf.DUMMYFUNCTION("""COMPUTED_VALUE"""),1)</f>
        <v>1</v>
      </c>
      <c r="B90" s="1">
        <f ca="1">IFERROR(__xludf.DUMMYFUNCTION("""COMPUTED_VALUE"""),3)</f>
        <v>3</v>
      </c>
    </row>
    <row r="91" spans="1:2" ht="13" hidden="1">
      <c r="A91" s="1">
        <f ca="1">IFERROR(__xludf.DUMMYFUNCTION("""COMPUTED_VALUE"""),2)</f>
        <v>2</v>
      </c>
      <c r="B91" s="1">
        <f ca="1">IFERROR(__xludf.DUMMYFUNCTION("""COMPUTED_VALUE"""),5)</f>
        <v>5</v>
      </c>
    </row>
    <row r="92" spans="1:2" ht="13" hidden="1">
      <c r="A92" s="1">
        <f ca="1">IFERROR(__xludf.DUMMYFUNCTION("""COMPUTED_VALUE"""),4)</f>
        <v>4</v>
      </c>
      <c r="B92" s="1">
        <f ca="1">IFERROR(__xludf.DUMMYFUNCTION("""COMPUTED_VALUE"""),4)</f>
        <v>4</v>
      </c>
    </row>
    <row r="93" spans="1:2" ht="13" hidden="1">
      <c r="A93" s="1">
        <f ca="1">IFERROR(__xludf.DUMMYFUNCTION("""COMPUTED_VALUE"""),3)</f>
        <v>3</v>
      </c>
      <c r="B93" s="1">
        <f ca="1">IFERROR(__xludf.DUMMYFUNCTION("""COMPUTED_VALUE"""),3)</f>
        <v>3</v>
      </c>
    </row>
    <row r="94" spans="1:2" ht="13" hidden="1">
      <c r="A94" s="1">
        <f ca="1">IFERROR(__xludf.DUMMYFUNCTION("""COMPUTED_VALUE"""),1)</f>
        <v>1</v>
      </c>
      <c r="B94" s="1">
        <f ca="1">IFERROR(__xludf.DUMMYFUNCTION("""COMPUTED_VALUE"""),3)</f>
        <v>3</v>
      </c>
    </row>
    <row r="95" spans="1:2" ht="13" hidden="1">
      <c r="A95" s="1">
        <f ca="1">IFERROR(__xludf.DUMMYFUNCTION("""COMPUTED_VALUE"""),3)</f>
        <v>3</v>
      </c>
      <c r="B95" s="1">
        <f ca="1">IFERROR(__xludf.DUMMYFUNCTION("""COMPUTED_VALUE"""),4)</f>
        <v>4</v>
      </c>
    </row>
    <row r="96" spans="1:2" ht="13" hidden="1">
      <c r="A96" s="1">
        <f ca="1">IFERROR(__xludf.DUMMYFUNCTION("""COMPUTED_VALUE"""),1)</f>
        <v>1</v>
      </c>
      <c r="B96" s="1">
        <f ca="1">IFERROR(__xludf.DUMMYFUNCTION("""COMPUTED_VALUE"""),4)</f>
        <v>4</v>
      </c>
    </row>
    <row r="97" spans="1:2" ht="13" hidden="1">
      <c r="A97" s="1">
        <f ca="1">IFERROR(__xludf.DUMMYFUNCTION("""COMPUTED_VALUE"""),2)</f>
        <v>2</v>
      </c>
      <c r="B97" s="1">
        <f ca="1">IFERROR(__xludf.DUMMYFUNCTION("""COMPUTED_VALUE"""),2)</f>
        <v>2</v>
      </c>
    </row>
    <row r="98" spans="1:2" ht="13" hidden="1">
      <c r="A98" s="1">
        <f ca="1">IFERROR(__xludf.DUMMYFUNCTION("""COMPUTED_VALUE"""),2)</f>
        <v>2</v>
      </c>
      <c r="B98" s="1">
        <f ca="1">IFERROR(__xludf.DUMMYFUNCTION("""COMPUTED_VALUE"""),1)</f>
        <v>1</v>
      </c>
    </row>
    <row r="99" spans="1:2" ht="13" hidden="1">
      <c r="A99" s="1">
        <f ca="1">IFERROR(__xludf.DUMMYFUNCTION("""COMPUTED_VALUE"""),4)</f>
        <v>4</v>
      </c>
      <c r="B99" s="1" t="str">
        <f ca="1">IFERROR(__xludf.DUMMYFUNCTION("""COMPUTED_VALUE"""),"")</f>
        <v/>
      </c>
    </row>
    <row r="100" spans="1:2" ht="13" hidden="1">
      <c r="A100" s="1">
        <f ca="1">IFERROR(__xludf.DUMMYFUNCTION("""COMPUTED_VALUE"""),1)</f>
        <v>1</v>
      </c>
      <c r="B100" s="1">
        <f ca="1">IFERROR(__xludf.DUMMYFUNCTION("""COMPUTED_VALUE"""),4)</f>
        <v>4</v>
      </c>
    </row>
    <row r="101" spans="1:2" ht="13" hidden="1">
      <c r="A101" s="1">
        <f ca="1">IFERROR(__xludf.DUMMYFUNCTION("""COMPUTED_VALUE"""),3)</f>
        <v>3</v>
      </c>
      <c r="B101" s="1">
        <f ca="1">IFERROR(__xludf.DUMMYFUNCTION("""COMPUTED_VALUE"""),1)</f>
        <v>1</v>
      </c>
    </row>
    <row r="102" spans="1:2" ht="13" hidden="1">
      <c r="A102" s="1">
        <f ca="1">IFERROR(__xludf.DUMMYFUNCTION("""COMPUTED_VALUE"""),2)</f>
        <v>2</v>
      </c>
      <c r="B102" s="1">
        <f ca="1">IFERROR(__xludf.DUMMYFUNCTION("""COMPUTED_VALUE"""),5)</f>
        <v>5</v>
      </c>
    </row>
    <row r="103" spans="1:2" ht="13" hidden="1">
      <c r="A103" s="1">
        <f ca="1">IFERROR(__xludf.DUMMYFUNCTION("""COMPUTED_VALUE"""),4)</f>
        <v>4</v>
      </c>
      <c r="B103" s="1">
        <f ca="1">IFERROR(__xludf.DUMMYFUNCTION("""COMPUTED_VALUE"""),4)</f>
        <v>4</v>
      </c>
    </row>
    <row r="104" spans="1:2" ht="13" hidden="1">
      <c r="A104" s="1" t="str">
        <f ca="1">IFERROR(__xludf.DUMMYFUNCTION("""COMPUTED_VALUE"""),"")</f>
        <v/>
      </c>
      <c r="B104" s="1">
        <f ca="1">IFERROR(__xludf.DUMMYFUNCTION("""COMPUTED_VALUE"""),3)</f>
        <v>3</v>
      </c>
    </row>
    <row r="105" spans="1:2" ht="13" hidden="1">
      <c r="A105" s="1">
        <f ca="1">IFERROR(__xludf.DUMMYFUNCTION("""COMPUTED_VALUE"""),2)</f>
        <v>2</v>
      </c>
      <c r="B105" s="1">
        <f ca="1">IFERROR(__xludf.DUMMYFUNCTION("""COMPUTED_VALUE"""),3)</f>
        <v>3</v>
      </c>
    </row>
    <row r="106" spans="1:2" ht="13" hidden="1">
      <c r="A106" s="1">
        <f ca="1">IFERROR(__xludf.DUMMYFUNCTION("""COMPUTED_VALUE"""),1)</f>
        <v>1</v>
      </c>
      <c r="B106" s="1">
        <f ca="1">IFERROR(__xludf.DUMMYFUNCTION("""COMPUTED_VALUE"""),4)</f>
        <v>4</v>
      </c>
    </row>
    <row r="107" spans="1:2" ht="13" hidden="1">
      <c r="A107" s="1">
        <f ca="1">IFERROR(__xludf.DUMMYFUNCTION("""COMPUTED_VALUE"""),4)</f>
        <v>4</v>
      </c>
      <c r="B107" s="1">
        <f ca="1">IFERROR(__xludf.DUMMYFUNCTION("""COMPUTED_VALUE"""),3)</f>
        <v>3</v>
      </c>
    </row>
    <row r="108" spans="1:2" ht="13" hidden="1">
      <c r="A108" s="1">
        <f ca="1">IFERROR(__xludf.DUMMYFUNCTION("""COMPUTED_VALUE"""),2)</f>
        <v>2</v>
      </c>
      <c r="B108" s="1">
        <f ca="1">IFERROR(__xludf.DUMMYFUNCTION("""COMPUTED_VALUE"""),2)</f>
        <v>2</v>
      </c>
    </row>
    <row r="109" spans="1:2" ht="13" hidden="1">
      <c r="A109" s="1">
        <f ca="1">IFERROR(__xludf.DUMMYFUNCTION("""COMPUTED_VALUE"""),3)</f>
        <v>3</v>
      </c>
      <c r="B109" s="1">
        <f ca="1">IFERROR(__xludf.DUMMYFUNCTION("""COMPUTED_VALUE"""),3)</f>
        <v>3</v>
      </c>
    </row>
    <row r="110" spans="1:2" ht="13" hidden="1">
      <c r="A110" s="1">
        <f ca="1">IFERROR(__xludf.DUMMYFUNCTION("""COMPUTED_VALUE"""),1)</f>
        <v>1</v>
      </c>
      <c r="B110" s="1">
        <f ca="1">IFERROR(__xludf.DUMMYFUNCTION("""COMPUTED_VALUE"""),4)</f>
        <v>4</v>
      </c>
    </row>
    <row r="111" spans="1:2" ht="13" hidden="1">
      <c r="A111" s="1">
        <f ca="1">IFERROR(__xludf.DUMMYFUNCTION("""COMPUTED_VALUE"""),4)</f>
        <v>4</v>
      </c>
      <c r="B111" s="1">
        <f ca="1">IFERROR(__xludf.DUMMYFUNCTION("""COMPUTED_VALUE"""),2)</f>
        <v>2</v>
      </c>
    </row>
    <row r="112" spans="1:2" ht="13" hidden="1">
      <c r="A112" s="1">
        <f ca="1">IFERROR(__xludf.DUMMYFUNCTION("""COMPUTED_VALUE"""),4)</f>
        <v>4</v>
      </c>
      <c r="B112" s="1">
        <f ca="1">IFERROR(__xludf.DUMMYFUNCTION("""COMPUTED_VALUE"""),1)</f>
        <v>1</v>
      </c>
    </row>
    <row r="113" spans="1:2" ht="13" hidden="1">
      <c r="A113" s="1">
        <f ca="1">IFERROR(__xludf.DUMMYFUNCTION("""COMPUTED_VALUE"""),2)</f>
        <v>2</v>
      </c>
      <c r="B113" s="1">
        <f ca="1">IFERROR(__xludf.DUMMYFUNCTION("""COMPUTED_VALUE"""),4)</f>
        <v>4</v>
      </c>
    </row>
    <row r="114" spans="1:2" ht="13" hidden="1">
      <c r="A114" s="1">
        <f ca="1">IFERROR(__xludf.DUMMYFUNCTION("""COMPUTED_VALUE"""),3)</f>
        <v>3</v>
      </c>
      <c r="B114" s="1">
        <f ca="1">IFERROR(__xludf.DUMMYFUNCTION("""COMPUTED_VALUE"""),2)</f>
        <v>2</v>
      </c>
    </row>
    <row r="115" spans="1:2" ht="13" hidden="1">
      <c r="A115" s="1">
        <f ca="1">IFERROR(__xludf.DUMMYFUNCTION("""COMPUTED_VALUE"""),2)</f>
        <v>2</v>
      </c>
      <c r="B115" s="1">
        <f ca="1">IFERROR(__xludf.DUMMYFUNCTION("""COMPUTED_VALUE"""),3)</f>
        <v>3</v>
      </c>
    </row>
    <row r="116" spans="1:2" ht="13" hidden="1">
      <c r="A116" s="1">
        <f ca="1">IFERROR(__xludf.DUMMYFUNCTION("""COMPUTED_VALUE"""),3)</f>
        <v>3</v>
      </c>
      <c r="B116" s="1">
        <f ca="1">IFERROR(__xludf.DUMMYFUNCTION("""COMPUTED_VALUE"""),5)</f>
        <v>5</v>
      </c>
    </row>
    <row r="117" spans="1:2" ht="13" hidden="1">
      <c r="A117" s="1">
        <f ca="1">IFERROR(__xludf.DUMMYFUNCTION("""COMPUTED_VALUE"""),3)</f>
        <v>3</v>
      </c>
      <c r="B117" s="1">
        <f ca="1">IFERROR(__xludf.DUMMYFUNCTION("""COMPUTED_VALUE"""),1)</f>
        <v>1</v>
      </c>
    </row>
    <row r="118" spans="1:2" ht="13" hidden="1">
      <c r="A118" s="1">
        <f ca="1">IFERROR(__xludf.DUMMYFUNCTION("""COMPUTED_VALUE"""),4)</f>
        <v>4</v>
      </c>
      <c r="B118" s="1">
        <f ca="1">IFERROR(__xludf.DUMMYFUNCTION("""COMPUTED_VALUE"""),2)</f>
        <v>2</v>
      </c>
    </row>
    <row r="119" spans="1:2" ht="13" hidden="1">
      <c r="A119" s="1">
        <f ca="1">IFERROR(__xludf.DUMMYFUNCTION("""COMPUTED_VALUE"""),2)</f>
        <v>2</v>
      </c>
      <c r="B119" s="1">
        <f ca="1">IFERROR(__xludf.DUMMYFUNCTION("""COMPUTED_VALUE"""),4)</f>
        <v>4</v>
      </c>
    </row>
    <row r="120" spans="1:2" ht="13" hidden="1">
      <c r="A120" s="1">
        <f ca="1">IFERROR(__xludf.DUMMYFUNCTION("""COMPUTED_VALUE"""),4)</f>
        <v>4</v>
      </c>
      <c r="B120" s="1">
        <f ca="1">IFERROR(__xludf.DUMMYFUNCTION("""COMPUTED_VALUE"""),4)</f>
        <v>4</v>
      </c>
    </row>
    <row r="121" spans="1:2" ht="13" hidden="1">
      <c r="A121" s="1">
        <f ca="1">IFERROR(__xludf.DUMMYFUNCTION("""COMPUTED_VALUE"""),4)</f>
        <v>4</v>
      </c>
      <c r="B121" s="1">
        <f ca="1">IFERROR(__xludf.DUMMYFUNCTION("""COMPUTED_VALUE"""),3)</f>
        <v>3</v>
      </c>
    </row>
    <row r="122" spans="1:2" ht="13" hidden="1">
      <c r="A122" s="1">
        <f ca="1">IFERROR(__xludf.DUMMYFUNCTION("""COMPUTED_VALUE"""),4)</f>
        <v>4</v>
      </c>
      <c r="B122" s="1">
        <f ca="1">IFERROR(__xludf.DUMMYFUNCTION("""COMPUTED_VALUE"""),3)</f>
        <v>3</v>
      </c>
    </row>
    <row r="123" spans="1:2" ht="13" hidden="1">
      <c r="A123" s="1">
        <f ca="1">IFERROR(__xludf.DUMMYFUNCTION("""COMPUTED_VALUE"""),4)</f>
        <v>4</v>
      </c>
      <c r="B123" s="1">
        <f ca="1">IFERROR(__xludf.DUMMYFUNCTION("""COMPUTED_VALUE"""),1)</f>
        <v>1</v>
      </c>
    </row>
    <row r="124" spans="1:2" ht="13" hidden="1">
      <c r="A124" s="1">
        <f ca="1">IFERROR(__xludf.DUMMYFUNCTION("""COMPUTED_VALUE"""),4)</f>
        <v>4</v>
      </c>
      <c r="B124" s="1">
        <f ca="1">IFERROR(__xludf.DUMMYFUNCTION("""COMPUTED_VALUE"""),1)</f>
        <v>1</v>
      </c>
    </row>
    <row r="125" spans="1:2" ht="13" hidden="1">
      <c r="A125" s="1">
        <f ca="1">IFERROR(__xludf.DUMMYFUNCTION("""COMPUTED_VALUE"""),4)</f>
        <v>4</v>
      </c>
      <c r="B125" s="1">
        <f ca="1">IFERROR(__xludf.DUMMYFUNCTION("""COMPUTED_VALUE"""),2)</f>
        <v>2</v>
      </c>
    </row>
    <row r="126" spans="1:2" ht="13" hidden="1">
      <c r="A126" s="1">
        <f ca="1">IFERROR(__xludf.DUMMYFUNCTION("""COMPUTED_VALUE"""),4)</f>
        <v>4</v>
      </c>
      <c r="B126" s="1">
        <f ca="1">IFERROR(__xludf.DUMMYFUNCTION("""COMPUTED_VALUE"""),1)</f>
        <v>1</v>
      </c>
    </row>
    <row r="127" spans="1:2" ht="13" hidden="1">
      <c r="A127" s="1">
        <f ca="1">IFERROR(__xludf.DUMMYFUNCTION("""COMPUTED_VALUE"""),3)</f>
        <v>3</v>
      </c>
      <c r="B127" s="1">
        <f ca="1">IFERROR(__xludf.DUMMYFUNCTION("""COMPUTED_VALUE"""),1)</f>
        <v>1</v>
      </c>
    </row>
    <row r="128" spans="1:2" ht="13" hidden="1">
      <c r="A128" s="1">
        <f ca="1">IFERROR(__xludf.DUMMYFUNCTION("""COMPUTED_VALUE"""),1)</f>
        <v>1</v>
      </c>
      <c r="B128" s="1">
        <f ca="1">IFERROR(__xludf.DUMMYFUNCTION("""COMPUTED_VALUE"""),3)</f>
        <v>3</v>
      </c>
    </row>
    <row r="129" spans="1:2" ht="13" hidden="1">
      <c r="A129" s="1">
        <f ca="1">IFERROR(__xludf.DUMMYFUNCTION("""COMPUTED_VALUE"""),3)</f>
        <v>3</v>
      </c>
      <c r="B129" s="1">
        <f ca="1">IFERROR(__xludf.DUMMYFUNCTION("""COMPUTED_VALUE"""),3)</f>
        <v>3</v>
      </c>
    </row>
    <row r="130" spans="1:2" ht="13" hidden="1">
      <c r="A130" s="1">
        <f ca="1">IFERROR(__xludf.DUMMYFUNCTION("""COMPUTED_VALUE"""),3)</f>
        <v>3</v>
      </c>
      <c r="B130" s="1">
        <f ca="1">IFERROR(__xludf.DUMMYFUNCTION("""COMPUTED_VALUE"""),1)</f>
        <v>1</v>
      </c>
    </row>
    <row r="131" spans="1:2" ht="13" hidden="1">
      <c r="A131" s="1">
        <f ca="1">IFERROR(__xludf.DUMMYFUNCTION("""COMPUTED_VALUE"""),2)</f>
        <v>2</v>
      </c>
      <c r="B131" s="1">
        <f ca="1">IFERROR(__xludf.DUMMYFUNCTION("""COMPUTED_VALUE"""),2)</f>
        <v>2</v>
      </c>
    </row>
    <row r="132" spans="1:2" ht="13" hidden="1">
      <c r="A132" s="1">
        <f ca="1">IFERROR(__xludf.DUMMYFUNCTION("""COMPUTED_VALUE"""),1)</f>
        <v>1</v>
      </c>
      <c r="B132" s="1">
        <f ca="1">IFERROR(__xludf.DUMMYFUNCTION("""COMPUTED_VALUE"""),3)</f>
        <v>3</v>
      </c>
    </row>
    <row r="133" spans="1:2" ht="13" hidden="1">
      <c r="A133" s="1">
        <f ca="1">IFERROR(__xludf.DUMMYFUNCTION("""COMPUTED_VALUE"""),2)</f>
        <v>2</v>
      </c>
      <c r="B133" s="1">
        <f ca="1">IFERROR(__xludf.DUMMYFUNCTION("""COMPUTED_VALUE"""),5)</f>
        <v>5</v>
      </c>
    </row>
    <row r="134" spans="1:2" ht="13" hidden="1">
      <c r="A134" s="1">
        <f ca="1">IFERROR(__xludf.DUMMYFUNCTION("""COMPUTED_VALUE"""),3)</f>
        <v>3</v>
      </c>
      <c r="B134" s="1">
        <f ca="1">IFERROR(__xludf.DUMMYFUNCTION("""COMPUTED_VALUE"""),1)</f>
        <v>1</v>
      </c>
    </row>
    <row r="135" spans="1:2" ht="13" hidden="1">
      <c r="A135" s="1">
        <f ca="1">IFERROR(__xludf.DUMMYFUNCTION("""COMPUTED_VALUE"""),4)</f>
        <v>4</v>
      </c>
      <c r="B135" s="1">
        <f ca="1">IFERROR(__xludf.DUMMYFUNCTION("""COMPUTED_VALUE"""),3)</f>
        <v>3</v>
      </c>
    </row>
    <row r="136" spans="1:2" ht="13" hidden="1">
      <c r="A136" s="1">
        <f ca="1">IFERROR(__xludf.DUMMYFUNCTION("""COMPUTED_VALUE"""),3)</f>
        <v>3</v>
      </c>
      <c r="B136" s="1">
        <f ca="1">IFERROR(__xludf.DUMMYFUNCTION("""COMPUTED_VALUE"""),2)</f>
        <v>2</v>
      </c>
    </row>
    <row r="137" spans="1:2" ht="13" hidden="1">
      <c r="A137" s="1">
        <f ca="1">IFERROR(__xludf.DUMMYFUNCTION("""COMPUTED_VALUE"""),2)</f>
        <v>2</v>
      </c>
      <c r="B137" s="1">
        <f ca="1">IFERROR(__xludf.DUMMYFUNCTION("""COMPUTED_VALUE"""),3)</f>
        <v>3</v>
      </c>
    </row>
    <row r="138" spans="1:2" ht="13" hidden="1">
      <c r="A138" s="1">
        <f ca="1">IFERROR(__xludf.DUMMYFUNCTION("""COMPUTED_VALUE"""),2)</f>
        <v>2</v>
      </c>
      <c r="B138" s="1">
        <f ca="1">IFERROR(__xludf.DUMMYFUNCTION("""COMPUTED_VALUE"""),3)</f>
        <v>3</v>
      </c>
    </row>
    <row r="139" spans="1:2" ht="13" hidden="1">
      <c r="A139" s="1">
        <f ca="1">IFERROR(__xludf.DUMMYFUNCTION("""COMPUTED_VALUE"""),1)</f>
        <v>1</v>
      </c>
      <c r="B139" s="1">
        <f ca="1">IFERROR(__xludf.DUMMYFUNCTION("""COMPUTED_VALUE"""),4)</f>
        <v>4</v>
      </c>
    </row>
    <row r="140" spans="1:2" ht="13" hidden="1">
      <c r="A140" s="1">
        <f ca="1">IFERROR(__xludf.DUMMYFUNCTION("""COMPUTED_VALUE"""),4)</f>
        <v>4</v>
      </c>
      <c r="B140" s="1">
        <f ca="1">IFERROR(__xludf.DUMMYFUNCTION("""COMPUTED_VALUE"""),4)</f>
        <v>4</v>
      </c>
    </row>
    <row r="141" spans="1:2" ht="13" hidden="1">
      <c r="A141" s="1">
        <f ca="1">IFERROR(__xludf.DUMMYFUNCTION("""COMPUTED_VALUE"""),1)</f>
        <v>1</v>
      </c>
      <c r="B141" s="1">
        <f ca="1">IFERROR(__xludf.DUMMYFUNCTION("""COMPUTED_VALUE"""),4)</f>
        <v>4</v>
      </c>
    </row>
    <row r="142" spans="1:2" ht="13" hidden="1">
      <c r="A142" s="1">
        <f ca="1">IFERROR(__xludf.DUMMYFUNCTION("""COMPUTED_VALUE"""),1)</f>
        <v>1</v>
      </c>
      <c r="B142" s="1">
        <f ca="1">IFERROR(__xludf.DUMMYFUNCTION("""COMPUTED_VALUE"""),4)</f>
        <v>4</v>
      </c>
    </row>
    <row r="143" spans="1:2" ht="13" hidden="1">
      <c r="A143" s="1">
        <f ca="1">IFERROR(__xludf.DUMMYFUNCTION("""COMPUTED_VALUE"""),3)</f>
        <v>3</v>
      </c>
      <c r="B143" s="1">
        <f ca="1">IFERROR(__xludf.DUMMYFUNCTION("""COMPUTED_VALUE"""),1)</f>
        <v>1</v>
      </c>
    </row>
    <row r="144" spans="1:2" ht="13" hidden="1">
      <c r="A144" s="1">
        <f ca="1">IFERROR(__xludf.DUMMYFUNCTION("""COMPUTED_VALUE"""),1)</f>
        <v>1</v>
      </c>
      <c r="B144" s="1">
        <f ca="1">IFERROR(__xludf.DUMMYFUNCTION("""COMPUTED_VALUE"""),3)</f>
        <v>3</v>
      </c>
    </row>
    <row r="145" spans="1:2" ht="13" hidden="1">
      <c r="A145" s="1">
        <f ca="1">IFERROR(__xludf.DUMMYFUNCTION("""COMPUTED_VALUE"""),2)</f>
        <v>2</v>
      </c>
      <c r="B145" s="1">
        <f ca="1">IFERROR(__xludf.DUMMYFUNCTION("""COMPUTED_VALUE"""),5)</f>
        <v>5</v>
      </c>
    </row>
    <row r="146" spans="1:2" ht="13" hidden="1">
      <c r="A146" s="1">
        <f ca="1">IFERROR(__xludf.DUMMYFUNCTION("""COMPUTED_VALUE"""),3)</f>
        <v>3</v>
      </c>
      <c r="B146" s="1">
        <f ca="1">IFERROR(__xludf.DUMMYFUNCTION("""COMPUTED_VALUE"""),4)</f>
        <v>4</v>
      </c>
    </row>
    <row r="147" spans="1:2" ht="13" hidden="1">
      <c r="A147" s="1">
        <f ca="1">IFERROR(__xludf.DUMMYFUNCTION("""COMPUTED_VALUE"""),2)</f>
        <v>2</v>
      </c>
      <c r="B147" s="1">
        <f ca="1">IFERROR(__xludf.DUMMYFUNCTION("""COMPUTED_VALUE"""),3)</f>
        <v>3</v>
      </c>
    </row>
    <row r="148" spans="1:2" ht="13" hidden="1">
      <c r="A148" s="1">
        <f ca="1">IFERROR(__xludf.DUMMYFUNCTION("""COMPUTED_VALUE"""),2)</f>
        <v>2</v>
      </c>
      <c r="B148" s="1">
        <f ca="1">IFERROR(__xludf.DUMMYFUNCTION("""COMPUTED_VALUE"""),4)</f>
        <v>4</v>
      </c>
    </row>
    <row r="149" spans="1:2" ht="13" hidden="1">
      <c r="A149" s="1">
        <f ca="1">IFERROR(__xludf.DUMMYFUNCTION("""COMPUTED_VALUE"""),3)</f>
        <v>3</v>
      </c>
      <c r="B149" s="1">
        <f ca="1">IFERROR(__xludf.DUMMYFUNCTION("""COMPUTED_VALUE"""),2)</f>
        <v>2</v>
      </c>
    </row>
    <row r="150" spans="1:2" ht="13" hidden="1">
      <c r="A150" s="1">
        <f ca="1">IFERROR(__xludf.DUMMYFUNCTION("""COMPUTED_VALUE"""),3)</f>
        <v>3</v>
      </c>
      <c r="B150" s="1">
        <f ca="1">IFERROR(__xludf.DUMMYFUNCTION("""COMPUTED_VALUE"""),3)</f>
        <v>3</v>
      </c>
    </row>
    <row r="151" spans="1:2" ht="13" hidden="1">
      <c r="A151" s="1">
        <f ca="1">IFERROR(__xludf.DUMMYFUNCTION("""COMPUTED_VALUE"""),2)</f>
        <v>2</v>
      </c>
      <c r="B151" s="1">
        <f ca="1">IFERROR(__xludf.DUMMYFUNCTION("""COMPUTED_VALUE"""),5)</f>
        <v>5</v>
      </c>
    </row>
    <row r="152" spans="1:2" ht="13" hidden="1">
      <c r="A152" s="1">
        <f ca="1">IFERROR(__xludf.DUMMYFUNCTION("""COMPUTED_VALUE"""),2)</f>
        <v>2</v>
      </c>
      <c r="B152" s="1">
        <f ca="1">IFERROR(__xludf.DUMMYFUNCTION("""COMPUTED_VALUE"""),4)</f>
        <v>4</v>
      </c>
    </row>
    <row r="153" spans="1:2" ht="13" hidden="1">
      <c r="A153" s="1" t="str">
        <f ca="1">IFERROR(__xludf.DUMMYFUNCTION("""COMPUTED_VALUE"""),"")</f>
        <v/>
      </c>
      <c r="B153" s="1">
        <f ca="1">IFERROR(__xludf.DUMMYFUNCTION("""COMPUTED_VALUE"""),3)</f>
        <v>3</v>
      </c>
    </row>
    <row r="154" spans="1:2" ht="13" hidden="1">
      <c r="A154" s="1">
        <f ca="1">IFERROR(__xludf.DUMMYFUNCTION("""COMPUTED_VALUE"""),4)</f>
        <v>4</v>
      </c>
      <c r="B154" s="1">
        <f ca="1">IFERROR(__xludf.DUMMYFUNCTION("""COMPUTED_VALUE"""),4)</f>
        <v>4</v>
      </c>
    </row>
    <row r="155" spans="1:2" ht="13" hidden="1">
      <c r="A155" s="1">
        <f ca="1">IFERROR(__xludf.DUMMYFUNCTION("""COMPUTED_VALUE"""),4)</f>
        <v>4</v>
      </c>
      <c r="B155" s="1">
        <f ca="1">IFERROR(__xludf.DUMMYFUNCTION("""COMPUTED_VALUE"""),3)</f>
        <v>3</v>
      </c>
    </row>
    <row r="156" spans="1:2" ht="13" hidden="1">
      <c r="A156" s="1">
        <f ca="1">IFERROR(__xludf.DUMMYFUNCTION("""COMPUTED_VALUE"""),1)</f>
        <v>1</v>
      </c>
      <c r="B156" s="1">
        <f ca="1">IFERROR(__xludf.DUMMYFUNCTION("""COMPUTED_VALUE"""),1)</f>
        <v>1</v>
      </c>
    </row>
    <row r="157" spans="1:2" ht="13" hidden="1">
      <c r="A157" s="1">
        <f ca="1">IFERROR(__xludf.DUMMYFUNCTION("""COMPUTED_VALUE"""),2)</f>
        <v>2</v>
      </c>
      <c r="B157" s="1">
        <f ca="1">IFERROR(__xludf.DUMMYFUNCTION("""COMPUTED_VALUE"""),4)</f>
        <v>4</v>
      </c>
    </row>
    <row r="158" spans="1:2" ht="13" hidden="1">
      <c r="A158" s="1">
        <f ca="1">IFERROR(__xludf.DUMMYFUNCTION("""COMPUTED_VALUE"""),1)</f>
        <v>1</v>
      </c>
      <c r="B158" s="1">
        <f ca="1">IFERROR(__xludf.DUMMYFUNCTION("""COMPUTED_VALUE"""),3)</f>
        <v>3</v>
      </c>
    </row>
    <row r="159" spans="1:2" ht="13" hidden="1">
      <c r="A159" s="1">
        <f ca="1">IFERROR(__xludf.DUMMYFUNCTION("""COMPUTED_VALUE"""),2)</f>
        <v>2</v>
      </c>
      <c r="B159" s="1">
        <f ca="1">IFERROR(__xludf.DUMMYFUNCTION("""COMPUTED_VALUE"""),4)</f>
        <v>4</v>
      </c>
    </row>
    <row r="160" spans="1:2" ht="13" hidden="1">
      <c r="A160" s="1">
        <f ca="1">IFERROR(__xludf.DUMMYFUNCTION("""COMPUTED_VALUE"""),1)</f>
        <v>1</v>
      </c>
      <c r="B160" s="1">
        <f ca="1">IFERROR(__xludf.DUMMYFUNCTION("""COMPUTED_VALUE"""),2)</f>
        <v>2</v>
      </c>
    </row>
    <row r="161" spans="1:2" ht="13" hidden="1">
      <c r="A161" s="1">
        <f ca="1">IFERROR(__xludf.DUMMYFUNCTION("""COMPUTED_VALUE"""),1)</f>
        <v>1</v>
      </c>
      <c r="B161" s="1">
        <f ca="1">IFERROR(__xludf.DUMMYFUNCTION("""COMPUTED_VALUE"""),1)</f>
        <v>1</v>
      </c>
    </row>
    <row r="162" spans="1:2" ht="13" hidden="1">
      <c r="A162" s="1">
        <f ca="1">IFERROR(__xludf.DUMMYFUNCTION("""COMPUTED_VALUE"""),3)</f>
        <v>3</v>
      </c>
      <c r="B162" s="1">
        <f ca="1">IFERROR(__xludf.DUMMYFUNCTION("""COMPUTED_VALUE"""),4)</f>
        <v>4</v>
      </c>
    </row>
    <row r="163" spans="1:2" ht="13" hidden="1">
      <c r="A163" s="1">
        <f ca="1">IFERROR(__xludf.DUMMYFUNCTION("""COMPUTED_VALUE"""),3)</f>
        <v>3</v>
      </c>
      <c r="B163" s="1">
        <f ca="1">IFERROR(__xludf.DUMMYFUNCTION("""COMPUTED_VALUE"""),3)</f>
        <v>3</v>
      </c>
    </row>
    <row r="164" spans="1:2" ht="13" hidden="1">
      <c r="A164" s="1">
        <f ca="1">IFERROR(__xludf.DUMMYFUNCTION("""COMPUTED_VALUE"""),3)</f>
        <v>3</v>
      </c>
      <c r="B164" s="1">
        <f ca="1">IFERROR(__xludf.DUMMYFUNCTION("""COMPUTED_VALUE"""),3)</f>
        <v>3</v>
      </c>
    </row>
    <row r="165" spans="1:2" ht="13" hidden="1">
      <c r="A165" s="1">
        <f ca="1">IFERROR(__xludf.DUMMYFUNCTION("""COMPUTED_VALUE"""),1)</f>
        <v>1</v>
      </c>
      <c r="B165" s="1">
        <f ca="1">IFERROR(__xludf.DUMMYFUNCTION("""COMPUTED_VALUE"""),3)</f>
        <v>3</v>
      </c>
    </row>
    <row r="166" spans="1:2" ht="13" hidden="1">
      <c r="A166" s="1">
        <f ca="1">IFERROR(__xludf.DUMMYFUNCTION("""COMPUTED_VALUE"""),4)</f>
        <v>4</v>
      </c>
      <c r="B166" s="1">
        <f ca="1">IFERROR(__xludf.DUMMYFUNCTION("""COMPUTED_VALUE"""),1)</f>
        <v>1</v>
      </c>
    </row>
    <row r="167" spans="1:2" ht="13" hidden="1">
      <c r="A167" s="1">
        <f ca="1">IFERROR(__xludf.DUMMYFUNCTION("""COMPUTED_VALUE"""),2)</f>
        <v>2</v>
      </c>
      <c r="B167" s="1">
        <f ca="1">IFERROR(__xludf.DUMMYFUNCTION("""COMPUTED_VALUE"""),3)</f>
        <v>3</v>
      </c>
    </row>
    <row r="168" spans="1:2" ht="13" hidden="1">
      <c r="A168" s="1">
        <f ca="1">IFERROR(__xludf.DUMMYFUNCTION("""COMPUTED_VALUE"""),3)</f>
        <v>3</v>
      </c>
      <c r="B168" s="1">
        <f ca="1">IFERROR(__xludf.DUMMYFUNCTION("""COMPUTED_VALUE"""),4)</f>
        <v>4</v>
      </c>
    </row>
    <row r="169" spans="1:2" ht="13" hidden="1">
      <c r="A169" s="1">
        <f ca="1">IFERROR(__xludf.DUMMYFUNCTION("""COMPUTED_VALUE"""),2)</f>
        <v>2</v>
      </c>
      <c r="B169" s="1">
        <f ca="1">IFERROR(__xludf.DUMMYFUNCTION("""COMPUTED_VALUE"""),2)</f>
        <v>2</v>
      </c>
    </row>
    <row r="170" spans="1:2" ht="13" hidden="1">
      <c r="A170" s="1" t="str">
        <f ca="1">IFERROR(__xludf.DUMMYFUNCTION("""COMPUTED_VALUE"""),"")</f>
        <v/>
      </c>
      <c r="B170" s="1">
        <f ca="1">IFERROR(__xludf.DUMMYFUNCTION("""COMPUTED_VALUE"""),4)</f>
        <v>4</v>
      </c>
    </row>
    <row r="171" spans="1:2" ht="13" hidden="1">
      <c r="A171" s="1">
        <f ca="1">IFERROR(__xludf.DUMMYFUNCTION("""COMPUTED_VALUE"""),4)</f>
        <v>4</v>
      </c>
      <c r="B171" s="1">
        <f ca="1">IFERROR(__xludf.DUMMYFUNCTION("""COMPUTED_VALUE"""),3)</f>
        <v>3</v>
      </c>
    </row>
    <row r="172" spans="1:2" ht="13" hidden="1">
      <c r="A172" s="1">
        <f ca="1">IFERROR(__xludf.DUMMYFUNCTION("""COMPUTED_VALUE"""),2)</f>
        <v>2</v>
      </c>
      <c r="B172" s="1">
        <f ca="1">IFERROR(__xludf.DUMMYFUNCTION("""COMPUTED_VALUE"""),5)</f>
        <v>5</v>
      </c>
    </row>
    <row r="173" spans="1:2" ht="13" hidden="1">
      <c r="A173" s="1">
        <f ca="1">IFERROR(__xludf.DUMMYFUNCTION("""COMPUTED_VALUE"""),2)</f>
        <v>2</v>
      </c>
      <c r="B173" s="1">
        <f ca="1">IFERROR(__xludf.DUMMYFUNCTION("""COMPUTED_VALUE"""),1)</f>
        <v>1</v>
      </c>
    </row>
    <row r="174" spans="1:2" ht="13" hidden="1">
      <c r="A174" s="1">
        <f ca="1">IFERROR(__xludf.DUMMYFUNCTION("""COMPUTED_VALUE"""),1)</f>
        <v>1</v>
      </c>
      <c r="B174" s="1">
        <f ca="1">IFERROR(__xludf.DUMMYFUNCTION("""COMPUTED_VALUE"""),4)</f>
        <v>4</v>
      </c>
    </row>
    <row r="175" spans="1:2" ht="13" hidden="1">
      <c r="A175" s="1">
        <f ca="1">IFERROR(__xludf.DUMMYFUNCTION("""COMPUTED_VALUE"""),4)</f>
        <v>4</v>
      </c>
      <c r="B175" s="1">
        <f ca="1">IFERROR(__xludf.DUMMYFUNCTION("""COMPUTED_VALUE"""),1)</f>
        <v>1</v>
      </c>
    </row>
    <row r="176" spans="1:2" ht="13" hidden="1">
      <c r="A176" s="1">
        <f ca="1">IFERROR(__xludf.DUMMYFUNCTION("""COMPUTED_VALUE"""),2)</f>
        <v>2</v>
      </c>
      <c r="B176" s="1">
        <f ca="1">IFERROR(__xludf.DUMMYFUNCTION("""COMPUTED_VALUE"""),3)</f>
        <v>3</v>
      </c>
    </row>
    <row r="177" spans="1:2" ht="13" hidden="1">
      <c r="A177" s="1" t="str">
        <f ca="1">IFERROR(__xludf.DUMMYFUNCTION("""COMPUTED_VALUE"""),"")</f>
        <v/>
      </c>
      <c r="B177" s="1">
        <f ca="1">IFERROR(__xludf.DUMMYFUNCTION("""COMPUTED_VALUE"""),4)</f>
        <v>4</v>
      </c>
    </row>
    <row r="178" spans="1:2" ht="13" hidden="1">
      <c r="A178" s="1">
        <f ca="1">IFERROR(__xludf.DUMMYFUNCTION("""COMPUTED_VALUE"""),3)</f>
        <v>3</v>
      </c>
      <c r="B178" s="1">
        <f ca="1">IFERROR(__xludf.DUMMYFUNCTION("""COMPUTED_VALUE"""),2)</f>
        <v>2</v>
      </c>
    </row>
    <row r="179" spans="1:2" ht="13" hidden="1">
      <c r="A179" s="1">
        <f ca="1">IFERROR(__xludf.DUMMYFUNCTION("""COMPUTED_VALUE"""),1)</f>
        <v>1</v>
      </c>
      <c r="B179" s="1">
        <f ca="1">IFERROR(__xludf.DUMMYFUNCTION("""COMPUTED_VALUE"""),4)</f>
        <v>4</v>
      </c>
    </row>
    <row r="180" spans="1:2" ht="13" hidden="1">
      <c r="A180" s="1">
        <f ca="1">IFERROR(__xludf.DUMMYFUNCTION("""COMPUTED_VALUE"""),4)</f>
        <v>4</v>
      </c>
      <c r="B180" s="1">
        <f ca="1">IFERROR(__xludf.DUMMYFUNCTION("""COMPUTED_VALUE"""),3)</f>
        <v>3</v>
      </c>
    </row>
    <row r="181" spans="1:2" ht="13" hidden="1">
      <c r="A181" s="1">
        <f ca="1">IFERROR(__xludf.DUMMYFUNCTION("""COMPUTED_VALUE"""),2)</f>
        <v>2</v>
      </c>
      <c r="B181" s="1">
        <f ca="1">IFERROR(__xludf.DUMMYFUNCTION("""COMPUTED_VALUE"""),2)</f>
        <v>2</v>
      </c>
    </row>
    <row r="182" spans="1:2" ht="13" hidden="1">
      <c r="A182" s="1">
        <f ca="1">IFERROR(__xludf.DUMMYFUNCTION("""COMPUTED_VALUE"""),3)</f>
        <v>3</v>
      </c>
      <c r="B182" s="1">
        <f ca="1">IFERROR(__xludf.DUMMYFUNCTION("""COMPUTED_VALUE"""),4)</f>
        <v>4</v>
      </c>
    </row>
    <row r="183" spans="1:2" ht="13" hidden="1">
      <c r="A183" s="1" t="str">
        <f ca="1">IFERROR(__xludf.DUMMYFUNCTION("""COMPUTED_VALUE"""),"")</f>
        <v/>
      </c>
      <c r="B183" s="1">
        <f ca="1">IFERROR(__xludf.DUMMYFUNCTION("""COMPUTED_VALUE"""),1)</f>
        <v>1</v>
      </c>
    </row>
    <row r="184" spans="1:2" ht="13" hidden="1">
      <c r="A184" s="1">
        <f ca="1">IFERROR(__xludf.DUMMYFUNCTION("""COMPUTED_VALUE"""),2)</f>
        <v>2</v>
      </c>
      <c r="B184" s="1">
        <f ca="1">IFERROR(__xludf.DUMMYFUNCTION("""COMPUTED_VALUE"""),3)</f>
        <v>3</v>
      </c>
    </row>
    <row r="185" spans="1:2" ht="13" hidden="1">
      <c r="A185" s="1">
        <f ca="1">IFERROR(__xludf.DUMMYFUNCTION("""COMPUTED_VALUE"""),3)</f>
        <v>3</v>
      </c>
      <c r="B185" s="1">
        <f ca="1">IFERROR(__xludf.DUMMYFUNCTION("""COMPUTED_VALUE"""),2)</f>
        <v>2</v>
      </c>
    </row>
    <row r="186" spans="1:2" ht="13" hidden="1">
      <c r="A186" s="1">
        <f ca="1">IFERROR(__xludf.DUMMYFUNCTION("""COMPUTED_VALUE"""),2)</f>
        <v>2</v>
      </c>
      <c r="B186" s="1">
        <f ca="1">IFERROR(__xludf.DUMMYFUNCTION("""COMPUTED_VALUE"""),3)</f>
        <v>3</v>
      </c>
    </row>
    <row r="187" spans="1:2" ht="13" hidden="1">
      <c r="A187" s="1">
        <f ca="1">IFERROR(__xludf.DUMMYFUNCTION("""COMPUTED_VALUE"""),4)</f>
        <v>4</v>
      </c>
      <c r="B187" s="1">
        <f ca="1">IFERROR(__xludf.DUMMYFUNCTION("""COMPUTED_VALUE"""),2)</f>
        <v>2</v>
      </c>
    </row>
    <row r="188" spans="1:2" ht="13" hidden="1">
      <c r="A188" s="1">
        <f ca="1">IFERROR(__xludf.DUMMYFUNCTION("""COMPUTED_VALUE"""),2)</f>
        <v>2</v>
      </c>
      <c r="B188" s="1">
        <f ca="1">IFERROR(__xludf.DUMMYFUNCTION("""COMPUTED_VALUE"""),4)</f>
        <v>4</v>
      </c>
    </row>
    <row r="189" spans="1:2" ht="13" hidden="1">
      <c r="A189" s="1">
        <f ca="1">IFERROR(__xludf.DUMMYFUNCTION("""COMPUTED_VALUE"""),2)</f>
        <v>2</v>
      </c>
      <c r="B189" s="1">
        <f ca="1">IFERROR(__xludf.DUMMYFUNCTION("""COMPUTED_VALUE"""),5)</f>
        <v>5</v>
      </c>
    </row>
    <row r="190" spans="1:2" ht="13" hidden="1">
      <c r="A190" s="1" t="str">
        <f ca="1">IFERROR(__xludf.DUMMYFUNCTION("""COMPUTED_VALUE"""),"")</f>
        <v/>
      </c>
      <c r="B190" s="1">
        <f ca="1">IFERROR(__xludf.DUMMYFUNCTION("""COMPUTED_VALUE"""),2)</f>
        <v>2</v>
      </c>
    </row>
    <row r="191" spans="1:2" ht="13" hidden="1">
      <c r="A191" s="1">
        <f ca="1">IFERROR(__xludf.DUMMYFUNCTION("""COMPUTED_VALUE"""),4)</f>
        <v>4</v>
      </c>
      <c r="B191" s="1">
        <f ca="1">IFERROR(__xludf.DUMMYFUNCTION("""COMPUTED_VALUE"""),2)</f>
        <v>2</v>
      </c>
    </row>
    <row r="192" spans="1:2" ht="13" hidden="1">
      <c r="A192" s="1">
        <f ca="1">IFERROR(__xludf.DUMMYFUNCTION("""COMPUTED_VALUE"""),3)</f>
        <v>3</v>
      </c>
      <c r="B192" s="1">
        <f ca="1">IFERROR(__xludf.DUMMYFUNCTION("""COMPUTED_VALUE"""),4)</f>
        <v>4</v>
      </c>
    </row>
    <row r="193" spans="1:2" ht="13" hidden="1">
      <c r="A193" s="1">
        <f ca="1">IFERROR(__xludf.DUMMYFUNCTION("""COMPUTED_VALUE"""),2)</f>
        <v>2</v>
      </c>
      <c r="B193" s="1">
        <f ca="1">IFERROR(__xludf.DUMMYFUNCTION("""COMPUTED_VALUE"""),1)</f>
        <v>1</v>
      </c>
    </row>
    <row r="194" spans="1:2" ht="13" hidden="1">
      <c r="A194" s="1">
        <f ca="1">IFERROR(__xludf.DUMMYFUNCTION("""COMPUTED_VALUE"""),2)</f>
        <v>2</v>
      </c>
      <c r="B194" s="1">
        <f ca="1">IFERROR(__xludf.DUMMYFUNCTION("""COMPUTED_VALUE"""),4)</f>
        <v>4</v>
      </c>
    </row>
    <row r="195" spans="1:2" ht="13" hidden="1">
      <c r="A195" s="1">
        <f ca="1">IFERROR(__xludf.DUMMYFUNCTION("""COMPUTED_VALUE"""),2)</f>
        <v>2</v>
      </c>
      <c r="B195" s="1">
        <f ca="1">IFERROR(__xludf.DUMMYFUNCTION("""COMPUTED_VALUE"""),3)</f>
        <v>3</v>
      </c>
    </row>
    <row r="196" spans="1:2" ht="13" hidden="1">
      <c r="A196" s="1">
        <f ca="1">IFERROR(__xludf.DUMMYFUNCTION("""COMPUTED_VALUE"""),3)</f>
        <v>3</v>
      </c>
      <c r="B196" s="1">
        <f ca="1">IFERROR(__xludf.DUMMYFUNCTION("""COMPUTED_VALUE"""),2)</f>
        <v>2</v>
      </c>
    </row>
    <row r="197" spans="1:2" ht="13" hidden="1">
      <c r="A197" s="1">
        <f ca="1">IFERROR(__xludf.DUMMYFUNCTION("""COMPUTED_VALUE"""),2)</f>
        <v>2</v>
      </c>
      <c r="B197" s="1">
        <f ca="1">IFERROR(__xludf.DUMMYFUNCTION("""COMPUTED_VALUE"""),3)</f>
        <v>3</v>
      </c>
    </row>
    <row r="198" spans="1:2" ht="13" hidden="1">
      <c r="A198" s="1">
        <f ca="1">IFERROR(__xludf.DUMMYFUNCTION("""COMPUTED_VALUE"""),2)</f>
        <v>2</v>
      </c>
      <c r="B198" s="1">
        <f ca="1">IFERROR(__xludf.DUMMYFUNCTION("""COMPUTED_VALUE"""),4)</f>
        <v>4</v>
      </c>
    </row>
    <row r="199" spans="1:2" ht="13" hidden="1">
      <c r="A199" s="1">
        <f ca="1">IFERROR(__xludf.DUMMYFUNCTION("""COMPUTED_VALUE"""),3)</f>
        <v>3</v>
      </c>
      <c r="B199" s="1">
        <f ca="1">IFERROR(__xludf.DUMMYFUNCTION("""COMPUTED_VALUE"""),4)</f>
        <v>4</v>
      </c>
    </row>
    <row r="200" spans="1:2" ht="13" hidden="1">
      <c r="A200" s="1" t="str">
        <f ca="1">IFERROR(__xludf.DUMMYFUNCTION("""COMPUTED_VALUE"""),"")</f>
        <v/>
      </c>
      <c r="B200" s="1">
        <f ca="1">IFERROR(__xludf.DUMMYFUNCTION("""COMPUTED_VALUE"""),5)</f>
        <v>5</v>
      </c>
    </row>
    <row r="201" spans="1:2" ht="13" hidden="1">
      <c r="A201" s="1">
        <f ca="1">IFERROR(__xludf.DUMMYFUNCTION("""COMPUTED_VALUE"""),1)</f>
        <v>1</v>
      </c>
      <c r="B201" s="1">
        <f ca="1">IFERROR(__xludf.DUMMYFUNCTION("""COMPUTED_VALUE"""),4)</f>
        <v>4</v>
      </c>
    </row>
    <row r="202" spans="1:2" ht="13" hidden="1">
      <c r="A202" s="1">
        <f ca="1">IFERROR(__xludf.DUMMYFUNCTION("""COMPUTED_VALUE"""),2)</f>
        <v>2</v>
      </c>
      <c r="B202" s="1">
        <f ca="1">IFERROR(__xludf.DUMMYFUNCTION("""COMPUTED_VALUE"""),3)</f>
        <v>3</v>
      </c>
    </row>
    <row r="203" spans="1:2" ht="13" hidden="1">
      <c r="A203" s="1">
        <f ca="1">IFERROR(__xludf.DUMMYFUNCTION("""COMPUTED_VALUE"""),3)</f>
        <v>3</v>
      </c>
      <c r="B203" s="1">
        <f ca="1">IFERROR(__xludf.DUMMYFUNCTION("""COMPUTED_VALUE"""),5)</f>
        <v>5</v>
      </c>
    </row>
    <row r="204" spans="1:2" ht="13" hidden="1">
      <c r="A204" s="1">
        <f ca="1">IFERROR(__xludf.DUMMYFUNCTION("""COMPUTED_VALUE"""),2)</f>
        <v>2</v>
      </c>
      <c r="B204" s="1">
        <f ca="1">IFERROR(__xludf.DUMMYFUNCTION("""COMPUTED_VALUE"""),3)</f>
        <v>3</v>
      </c>
    </row>
    <row r="205" spans="1:2" ht="13" hidden="1">
      <c r="A205" s="1">
        <f ca="1">IFERROR(__xludf.DUMMYFUNCTION("""COMPUTED_VALUE"""),1)</f>
        <v>1</v>
      </c>
      <c r="B205" s="1">
        <f ca="1">IFERROR(__xludf.DUMMYFUNCTION("""COMPUTED_VALUE"""),3)</f>
        <v>3</v>
      </c>
    </row>
    <row r="206" spans="1:2" ht="13" hidden="1">
      <c r="A206" s="1" t="str">
        <f ca="1">IFERROR(__xludf.DUMMYFUNCTION("""COMPUTED_VALUE"""),"")</f>
        <v/>
      </c>
      <c r="B206" s="1">
        <f ca="1">IFERROR(__xludf.DUMMYFUNCTION("""COMPUTED_VALUE"""),2)</f>
        <v>2</v>
      </c>
    </row>
    <row r="207" spans="1:2" ht="13" hidden="1">
      <c r="A207" s="1">
        <f ca="1">IFERROR(__xludf.DUMMYFUNCTION("""COMPUTED_VALUE"""),4)</f>
        <v>4</v>
      </c>
      <c r="B207" s="1" t="str">
        <f ca="1">IFERROR(__xludf.DUMMYFUNCTION("""COMPUTED_VALUE"""),"")</f>
        <v/>
      </c>
    </row>
    <row r="208" spans="1:2" ht="13" hidden="1">
      <c r="A208" s="1">
        <f ca="1">IFERROR(__xludf.DUMMYFUNCTION("""COMPUTED_VALUE"""),3)</f>
        <v>3</v>
      </c>
      <c r="B208" s="1">
        <f ca="1">IFERROR(__xludf.DUMMYFUNCTION("""COMPUTED_VALUE"""),3)</f>
        <v>3</v>
      </c>
    </row>
    <row r="209" spans="1:2" ht="13" hidden="1">
      <c r="A209" s="1" t="str">
        <f ca="1">IFERROR(__xludf.DUMMYFUNCTION("""COMPUTED_VALUE"""),"")</f>
        <v/>
      </c>
      <c r="B209" s="1">
        <f ca="1">IFERROR(__xludf.DUMMYFUNCTION("""COMPUTED_VALUE"""),2)</f>
        <v>2</v>
      </c>
    </row>
    <row r="210" spans="1:2" ht="13" hidden="1">
      <c r="A210" s="1">
        <f ca="1">IFERROR(__xludf.DUMMYFUNCTION("""COMPUTED_VALUE"""),1)</f>
        <v>1</v>
      </c>
      <c r="B210" s="1">
        <f ca="1">IFERROR(__xludf.DUMMYFUNCTION("""COMPUTED_VALUE"""),3)</f>
        <v>3</v>
      </c>
    </row>
    <row r="211" spans="1:2" ht="13" hidden="1">
      <c r="A211" s="1">
        <f ca="1">IFERROR(__xludf.DUMMYFUNCTION("""COMPUTED_VALUE"""),4)</f>
        <v>4</v>
      </c>
      <c r="B211" s="1">
        <f ca="1">IFERROR(__xludf.DUMMYFUNCTION("""COMPUTED_VALUE"""),3)</f>
        <v>3</v>
      </c>
    </row>
    <row r="212" spans="1:2" ht="13" hidden="1">
      <c r="A212" s="1">
        <f ca="1">IFERROR(__xludf.DUMMYFUNCTION("""COMPUTED_VALUE"""),3)</f>
        <v>3</v>
      </c>
      <c r="B212" s="1">
        <f ca="1">IFERROR(__xludf.DUMMYFUNCTION("""COMPUTED_VALUE"""),4)</f>
        <v>4</v>
      </c>
    </row>
    <row r="213" spans="1:2" ht="13" hidden="1">
      <c r="A213" s="1">
        <f ca="1">IFERROR(__xludf.DUMMYFUNCTION("""COMPUTED_VALUE"""),2)</f>
        <v>2</v>
      </c>
      <c r="B213" s="1">
        <f ca="1">IFERROR(__xludf.DUMMYFUNCTION("""COMPUTED_VALUE"""),4)</f>
        <v>4</v>
      </c>
    </row>
    <row r="214" spans="1:2" ht="13" hidden="1">
      <c r="A214" s="1">
        <f ca="1">IFERROR(__xludf.DUMMYFUNCTION("""COMPUTED_VALUE"""),3)</f>
        <v>3</v>
      </c>
      <c r="B214" s="1">
        <f ca="1">IFERROR(__xludf.DUMMYFUNCTION("""COMPUTED_VALUE"""),2)</f>
        <v>2</v>
      </c>
    </row>
    <row r="215" spans="1:2" ht="13" hidden="1">
      <c r="A215" s="1">
        <f ca="1">IFERROR(__xludf.DUMMYFUNCTION("""COMPUTED_VALUE"""),2)</f>
        <v>2</v>
      </c>
      <c r="B215" s="1">
        <f ca="1">IFERROR(__xludf.DUMMYFUNCTION("""COMPUTED_VALUE"""),2)</f>
        <v>2</v>
      </c>
    </row>
    <row r="216" spans="1:2" ht="13" hidden="1">
      <c r="A216" s="1">
        <f ca="1">IFERROR(__xludf.DUMMYFUNCTION("""COMPUTED_VALUE"""),1)</f>
        <v>1</v>
      </c>
      <c r="B216" s="1">
        <f ca="1">IFERROR(__xludf.DUMMYFUNCTION("""COMPUTED_VALUE"""),3)</f>
        <v>3</v>
      </c>
    </row>
    <row r="217" spans="1:2" ht="13" hidden="1">
      <c r="A217" s="1">
        <f ca="1">IFERROR(__xludf.DUMMYFUNCTION("""COMPUTED_VALUE"""),1)</f>
        <v>1</v>
      </c>
      <c r="B217" s="1">
        <f ca="1">IFERROR(__xludf.DUMMYFUNCTION("""COMPUTED_VALUE"""),1)</f>
        <v>1</v>
      </c>
    </row>
    <row r="218" spans="1:2" ht="13" hidden="1">
      <c r="A218" s="1">
        <f ca="1">IFERROR(__xludf.DUMMYFUNCTION("""COMPUTED_VALUE"""),4)</f>
        <v>4</v>
      </c>
      <c r="B218" s="1">
        <f ca="1">IFERROR(__xludf.DUMMYFUNCTION("""COMPUTED_VALUE"""),3)</f>
        <v>3</v>
      </c>
    </row>
    <row r="219" spans="1:2" ht="13" hidden="1">
      <c r="A219" s="1">
        <f ca="1">IFERROR(__xludf.DUMMYFUNCTION("""COMPUTED_VALUE"""),4)</f>
        <v>4</v>
      </c>
      <c r="B219" s="1">
        <f ca="1">IFERROR(__xludf.DUMMYFUNCTION("""COMPUTED_VALUE"""),1)</f>
        <v>1</v>
      </c>
    </row>
    <row r="220" spans="1:2" ht="13" hidden="1">
      <c r="A220" s="1">
        <f ca="1">IFERROR(__xludf.DUMMYFUNCTION("""COMPUTED_VALUE"""),4)</f>
        <v>4</v>
      </c>
      <c r="B220" s="1">
        <f ca="1">IFERROR(__xludf.DUMMYFUNCTION("""COMPUTED_VALUE"""),3)</f>
        <v>3</v>
      </c>
    </row>
    <row r="221" spans="1:2" ht="13" hidden="1">
      <c r="A221" s="1">
        <f ca="1">IFERROR(__xludf.DUMMYFUNCTION("""COMPUTED_VALUE"""),3)</f>
        <v>3</v>
      </c>
      <c r="B221" s="1">
        <f ca="1">IFERROR(__xludf.DUMMYFUNCTION("""COMPUTED_VALUE"""),3)</f>
        <v>3</v>
      </c>
    </row>
    <row r="222" spans="1:2" ht="13" hidden="1">
      <c r="A222" s="1">
        <f ca="1">IFERROR(__xludf.DUMMYFUNCTION("""COMPUTED_VALUE"""),4)</f>
        <v>4</v>
      </c>
      <c r="B222" s="1">
        <f ca="1">IFERROR(__xludf.DUMMYFUNCTION("""COMPUTED_VALUE"""),2)</f>
        <v>2</v>
      </c>
    </row>
    <row r="223" spans="1:2" ht="13" hidden="1">
      <c r="A223" s="1">
        <f ca="1">IFERROR(__xludf.DUMMYFUNCTION("""COMPUTED_VALUE"""),1)</f>
        <v>1</v>
      </c>
      <c r="B223" s="1">
        <f ca="1">IFERROR(__xludf.DUMMYFUNCTION("""COMPUTED_VALUE"""),3)</f>
        <v>3</v>
      </c>
    </row>
    <row r="224" spans="1:2" ht="13" hidden="1">
      <c r="A224" s="1">
        <f ca="1">IFERROR(__xludf.DUMMYFUNCTION("""COMPUTED_VALUE"""),2)</f>
        <v>2</v>
      </c>
      <c r="B224" s="1">
        <f ca="1">IFERROR(__xludf.DUMMYFUNCTION("""COMPUTED_VALUE"""),4)</f>
        <v>4</v>
      </c>
    </row>
    <row r="225" spans="1:2" ht="13" hidden="1">
      <c r="A225" s="1">
        <f ca="1">IFERROR(__xludf.DUMMYFUNCTION("""COMPUTED_VALUE"""),3)</f>
        <v>3</v>
      </c>
      <c r="B225" s="1">
        <f ca="1">IFERROR(__xludf.DUMMYFUNCTION("""COMPUTED_VALUE"""),3)</f>
        <v>3</v>
      </c>
    </row>
    <row r="226" spans="1:2" ht="13" hidden="1">
      <c r="A226" s="1">
        <f ca="1">IFERROR(__xludf.DUMMYFUNCTION("""COMPUTED_VALUE"""),2)</f>
        <v>2</v>
      </c>
      <c r="B226" s="1">
        <f ca="1">IFERROR(__xludf.DUMMYFUNCTION("""COMPUTED_VALUE"""),2)</f>
        <v>2</v>
      </c>
    </row>
    <row r="227" spans="1:2" ht="13" hidden="1">
      <c r="A227" s="1">
        <f ca="1">IFERROR(__xludf.DUMMYFUNCTION("""COMPUTED_VALUE"""),2)</f>
        <v>2</v>
      </c>
      <c r="B227" s="1">
        <f ca="1">IFERROR(__xludf.DUMMYFUNCTION("""COMPUTED_VALUE"""),2)</f>
        <v>2</v>
      </c>
    </row>
    <row r="228" spans="1:2" ht="13" hidden="1">
      <c r="A228" s="1">
        <f ca="1">IFERROR(__xludf.DUMMYFUNCTION("""COMPUTED_VALUE"""),3)</f>
        <v>3</v>
      </c>
      <c r="B228" s="1">
        <f ca="1">IFERROR(__xludf.DUMMYFUNCTION("""COMPUTED_VALUE"""),1)</f>
        <v>1</v>
      </c>
    </row>
    <row r="229" spans="1:2" ht="13" hidden="1">
      <c r="A229" s="1">
        <f ca="1">IFERROR(__xludf.DUMMYFUNCTION("""COMPUTED_VALUE"""),4)</f>
        <v>4</v>
      </c>
      <c r="B229" s="1">
        <f ca="1">IFERROR(__xludf.DUMMYFUNCTION("""COMPUTED_VALUE"""),5)</f>
        <v>5</v>
      </c>
    </row>
    <row r="230" spans="1:2" ht="13" hidden="1">
      <c r="A230" s="1">
        <f ca="1">IFERROR(__xludf.DUMMYFUNCTION("""COMPUTED_VALUE"""),4)</f>
        <v>4</v>
      </c>
      <c r="B230" s="1">
        <f ca="1">IFERROR(__xludf.DUMMYFUNCTION("""COMPUTED_VALUE"""),1)</f>
        <v>1</v>
      </c>
    </row>
    <row r="231" spans="1:2" ht="13" hidden="1">
      <c r="A231" s="1" t="str">
        <f ca="1">IFERROR(__xludf.DUMMYFUNCTION("""COMPUTED_VALUE"""),"")</f>
        <v/>
      </c>
      <c r="B231" s="1">
        <f ca="1">IFERROR(__xludf.DUMMYFUNCTION("""COMPUTED_VALUE"""),3)</f>
        <v>3</v>
      </c>
    </row>
    <row r="232" spans="1:2" ht="13" hidden="1">
      <c r="A232" s="1">
        <f ca="1">IFERROR(__xludf.DUMMYFUNCTION("""COMPUTED_VALUE"""),2)</f>
        <v>2</v>
      </c>
      <c r="B232" s="1">
        <f ca="1">IFERROR(__xludf.DUMMYFUNCTION("""COMPUTED_VALUE"""),3)</f>
        <v>3</v>
      </c>
    </row>
    <row r="233" spans="1:2" ht="13" hidden="1">
      <c r="A233" s="1">
        <f ca="1">IFERROR(__xludf.DUMMYFUNCTION("""COMPUTED_VALUE"""),1)</f>
        <v>1</v>
      </c>
      <c r="B233" s="1">
        <f ca="1">IFERROR(__xludf.DUMMYFUNCTION("""COMPUTED_VALUE"""),4)</f>
        <v>4</v>
      </c>
    </row>
    <row r="234" spans="1:2" ht="13" hidden="1">
      <c r="A234" s="1">
        <f ca="1">IFERROR(__xludf.DUMMYFUNCTION("""COMPUTED_VALUE"""),2)</f>
        <v>2</v>
      </c>
      <c r="B234" s="1">
        <f ca="1">IFERROR(__xludf.DUMMYFUNCTION("""COMPUTED_VALUE"""),3)</f>
        <v>3</v>
      </c>
    </row>
    <row r="235" spans="1:2" ht="13" hidden="1">
      <c r="A235" s="1">
        <f ca="1">IFERROR(__xludf.DUMMYFUNCTION("""COMPUTED_VALUE"""),3)</f>
        <v>3</v>
      </c>
      <c r="B235" s="1">
        <f ca="1">IFERROR(__xludf.DUMMYFUNCTION("""COMPUTED_VALUE"""),4)</f>
        <v>4</v>
      </c>
    </row>
    <row r="236" spans="1:2" ht="13" hidden="1">
      <c r="A236" s="1">
        <f ca="1">IFERROR(__xludf.DUMMYFUNCTION("""COMPUTED_VALUE"""),4)</f>
        <v>4</v>
      </c>
      <c r="B236" s="1">
        <f ca="1">IFERROR(__xludf.DUMMYFUNCTION("""COMPUTED_VALUE"""),2)</f>
        <v>2</v>
      </c>
    </row>
    <row r="237" spans="1:2" ht="13" hidden="1">
      <c r="A237" s="1">
        <f ca="1">IFERROR(__xludf.DUMMYFUNCTION("""COMPUTED_VALUE"""),3)</f>
        <v>3</v>
      </c>
      <c r="B237" s="1">
        <f ca="1">IFERROR(__xludf.DUMMYFUNCTION("""COMPUTED_VALUE"""),3)</f>
        <v>3</v>
      </c>
    </row>
    <row r="238" spans="1:2" ht="13" hidden="1">
      <c r="A238" s="1" t="str">
        <f ca="1">IFERROR(__xludf.DUMMYFUNCTION("""COMPUTED_VALUE"""),"")</f>
        <v/>
      </c>
      <c r="B238" s="1">
        <f ca="1">IFERROR(__xludf.DUMMYFUNCTION("""COMPUTED_VALUE"""),2)</f>
        <v>2</v>
      </c>
    </row>
    <row r="239" spans="1:2" ht="13" hidden="1">
      <c r="A239" s="1">
        <f ca="1">IFERROR(__xludf.DUMMYFUNCTION("""COMPUTED_VALUE"""),2)</f>
        <v>2</v>
      </c>
      <c r="B239" s="1">
        <f ca="1">IFERROR(__xludf.DUMMYFUNCTION("""COMPUTED_VALUE"""),2)</f>
        <v>2</v>
      </c>
    </row>
    <row r="240" spans="1:2" ht="13" hidden="1">
      <c r="A240" s="1">
        <f ca="1">IFERROR(__xludf.DUMMYFUNCTION("""COMPUTED_VALUE"""),4)</f>
        <v>4</v>
      </c>
      <c r="B240" s="1">
        <f ca="1">IFERROR(__xludf.DUMMYFUNCTION("""COMPUTED_VALUE"""),4)</f>
        <v>4</v>
      </c>
    </row>
    <row r="241" spans="1:2" ht="13" hidden="1">
      <c r="A241" s="1">
        <f ca="1">IFERROR(__xludf.DUMMYFUNCTION("""COMPUTED_VALUE"""),2)</f>
        <v>2</v>
      </c>
      <c r="B241" s="1">
        <f ca="1">IFERROR(__xludf.DUMMYFUNCTION("""COMPUTED_VALUE"""),2)</f>
        <v>2</v>
      </c>
    </row>
    <row r="242" spans="1:2" ht="13" hidden="1">
      <c r="A242" s="1">
        <f ca="1">IFERROR(__xludf.DUMMYFUNCTION("""COMPUTED_VALUE"""),3)</f>
        <v>3</v>
      </c>
      <c r="B242" s="1">
        <f ca="1">IFERROR(__xludf.DUMMYFUNCTION("""COMPUTED_VALUE"""),1)</f>
        <v>1</v>
      </c>
    </row>
    <row r="243" spans="1:2" ht="13" hidden="1">
      <c r="A243" s="1">
        <f ca="1">IFERROR(__xludf.DUMMYFUNCTION("""COMPUTED_VALUE"""),3)</f>
        <v>3</v>
      </c>
      <c r="B243" s="1">
        <f ca="1">IFERROR(__xludf.DUMMYFUNCTION("""COMPUTED_VALUE"""),1)</f>
        <v>1</v>
      </c>
    </row>
    <row r="244" spans="1:2" ht="13" hidden="1">
      <c r="A244" s="1">
        <f ca="1">IFERROR(__xludf.DUMMYFUNCTION("""COMPUTED_VALUE"""),4)</f>
        <v>4</v>
      </c>
      <c r="B244" s="1">
        <f ca="1">IFERROR(__xludf.DUMMYFUNCTION("""COMPUTED_VALUE"""),4)</f>
        <v>4</v>
      </c>
    </row>
    <row r="245" spans="1:2" ht="13" hidden="1">
      <c r="A245" s="1">
        <f ca="1">IFERROR(__xludf.DUMMYFUNCTION("""COMPUTED_VALUE"""),4)</f>
        <v>4</v>
      </c>
      <c r="B245" s="1">
        <f ca="1">IFERROR(__xludf.DUMMYFUNCTION("""COMPUTED_VALUE"""),3)</f>
        <v>3</v>
      </c>
    </row>
    <row r="246" spans="1:2" ht="13" hidden="1">
      <c r="A246" s="1">
        <f ca="1">IFERROR(__xludf.DUMMYFUNCTION("""COMPUTED_VALUE"""),4)</f>
        <v>4</v>
      </c>
      <c r="B246" s="1">
        <f ca="1">IFERROR(__xludf.DUMMYFUNCTION("""COMPUTED_VALUE"""),4)</f>
        <v>4</v>
      </c>
    </row>
    <row r="247" spans="1:2" ht="13" hidden="1">
      <c r="A247" s="1">
        <f ca="1">IFERROR(__xludf.DUMMYFUNCTION("""COMPUTED_VALUE"""),4)</f>
        <v>4</v>
      </c>
      <c r="B247" s="1">
        <f ca="1">IFERROR(__xludf.DUMMYFUNCTION("""COMPUTED_VALUE"""),2)</f>
        <v>2</v>
      </c>
    </row>
    <row r="248" spans="1:2" ht="13" hidden="1">
      <c r="A248" s="1">
        <f ca="1">IFERROR(__xludf.DUMMYFUNCTION("""COMPUTED_VALUE"""),3)</f>
        <v>3</v>
      </c>
      <c r="B248" s="1">
        <f ca="1">IFERROR(__xludf.DUMMYFUNCTION("""COMPUTED_VALUE"""),3)</f>
        <v>3</v>
      </c>
    </row>
    <row r="249" spans="1:2" ht="13" hidden="1">
      <c r="A249" s="1">
        <f ca="1">IFERROR(__xludf.DUMMYFUNCTION("""COMPUTED_VALUE"""),1)</f>
        <v>1</v>
      </c>
      <c r="B249" s="1">
        <f ca="1">IFERROR(__xludf.DUMMYFUNCTION("""COMPUTED_VALUE"""),5)</f>
        <v>5</v>
      </c>
    </row>
    <row r="250" spans="1:2" ht="13" hidden="1">
      <c r="A250" s="1">
        <f ca="1">IFERROR(__xludf.DUMMYFUNCTION("""COMPUTED_VALUE"""),2)</f>
        <v>2</v>
      </c>
      <c r="B250" s="1">
        <f ca="1">IFERROR(__xludf.DUMMYFUNCTION("""COMPUTED_VALUE"""),4)</f>
        <v>4</v>
      </c>
    </row>
    <row r="251" spans="1:2" ht="13" hidden="1">
      <c r="A251" s="1">
        <f ca="1">IFERROR(__xludf.DUMMYFUNCTION("""COMPUTED_VALUE"""),4)</f>
        <v>4</v>
      </c>
      <c r="B251" s="1">
        <f ca="1">IFERROR(__xludf.DUMMYFUNCTION("""COMPUTED_VALUE"""),4)</f>
        <v>4</v>
      </c>
    </row>
    <row r="252" spans="1:2" ht="13" hidden="1">
      <c r="A252" s="1">
        <f ca="1">IFERROR(__xludf.DUMMYFUNCTION("""COMPUTED_VALUE"""),1)</f>
        <v>1</v>
      </c>
      <c r="B252" s="1">
        <f ca="1">IFERROR(__xludf.DUMMYFUNCTION("""COMPUTED_VALUE"""),3)</f>
        <v>3</v>
      </c>
    </row>
    <row r="253" spans="1:2" ht="13" hidden="1">
      <c r="A253" s="1">
        <f ca="1">IFERROR(__xludf.DUMMYFUNCTION("""COMPUTED_VALUE"""),4)</f>
        <v>4</v>
      </c>
      <c r="B253" s="1">
        <f ca="1">IFERROR(__xludf.DUMMYFUNCTION("""COMPUTED_VALUE"""),2)</f>
        <v>2</v>
      </c>
    </row>
    <row r="254" spans="1:2" ht="13" hidden="1">
      <c r="A254" s="1">
        <f ca="1">IFERROR(__xludf.DUMMYFUNCTION("""COMPUTED_VALUE"""),3)</f>
        <v>3</v>
      </c>
      <c r="B254" s="1">
        <f ca="1">IFERROR(__xludf.DUMMYFUNCTION("""COMPUTED_VALUE"""),3)</f>
        <v>3</v>
      </c>
    </row>
    <row r="255" spans="1:2" ht="13" hidden="1">
      <c r="A255" s="1">
        <f ca="1">IFERROR(__xludf.DUMMYFUNCTION("""COMPUTED_VALUE"""),3)</f>
        <v>3</v>
      </c>
      <c r="B255" s="1">
        <f ca="1">IFERROR(__xludf.DUMMYFUNCTION("""COMPUTED_VALUE"""),4)</f>
        <v>4</v>
      </c>
    </row>
    <row r="256" spans="1:2" ht="13" hidden="1">
      <c r="A256" s="1">
        <f ca="1">IFERROR(__xludf.DUMMYFUNCTION("""COMPUTED_VALUE"""),1)</f>
        <v>1</v>
      </c>
      <c r="B256" s="1">
        <f ca="1">IFERROR(__xludf.DUMMYFUNCTION("""COMPUTED_VALUE"""),4)</f>
        <v>4</v>
      </c>
    </row>
    <row r="257" spans="1:2" ht="13" hidden="1">
      <c r="A257" s="1">
        <f ca="1">IFERROR(__xludf.DUMMYFUNCTION("""COMPUTED_VALUE"""),2)</f>
        <v>2</v>
      </c>
      <c r="B257" s="1">
        <f ca="1">IFERROR(__xludf.DUMMYFUNCTION("""COMPUTED_VALUE"""),3)</f>
        <v>3</v>
      </c>
    </row>
    <row r="258" spans="1:2" ht="13" hidden="1">
      <c r="A258" s="1">
        <f ca="1">IFERROR(__xludf.DUMMYFUNCTION("""COMPUTED_VALUE"""),4)</f>
        <v>4</v>
      </c>
      <c r="B258" s="1">
        <f ca="1">IFERROR(__xludf.DUMMYFUNCTION("""COMPUTED_VALUE"""),2)</f>
        <v>2</v>
      </c>
    </row>
    <row r="259" spans="1:2" ht="13" hidden="1">
      <c r="A259" s="1">
        <f ca="1">IFERROR(__xludf.DUMMYFUNCTION("""COMPUTED_VALUE"""),2)</f>
        <v>2</v>
      </c>
      <c r="B259" s="1">
        <f ca="1">IFERROR(__xludf.DUMMYFUNCTION("""COMPUTED_VALUE"""),4)</f>
        <v>4</v>
      </c>
    </row>
    <row r="260" spans="1:2" ht="13" hidden="1">
      <c r="A260" s="1">
        <f ca="1">IFERROR(__xludf.DUMMYFUNCTION("""COMPUTED_VALUE"""),2)</f>
        <v>2</v>
      </c>
      <c r="B260" s="1">
        <f ca="1">IFERROR(__xludf.DUMMYFUNCTION("""COMPUTED_VALUE"""),3)</f>
        <v>3</v>
      </c>
    </row>
    <row r="261" spans="1:2" ht="13" hidden="1">
      <c r="A261" s="1">
        <f ca="1">IFERROR(__xludf.DUMMYFUNCTION("""COMPUTED_VALUE"""),3)</f>
        <v>3</v>
      </c>
      <c r="B261" s="1">
        <f ca="1">IFERROR(__xludf.DUMMYFUNCTION("""COMPUTED_VALUE"""),4)</f>
        <v>4</v>
      </c>
    </row>
    <row r="262" spans="1:2" ht="13" hidden="1">
      <c r="A262" s="1">
        <f ca="1">IFERROR(__xludf.DUMMYFUNCTION("""COMPUTED_VALUE"""),3)</f>
        <v>3</v>
      </c>
      <c r="B262" s="1">
        <f ca="1">IFERROR(__xludf.DUMMYFUNCTION("""COMPUTED_VALUE"""),1)</f>
        <v>1</v>
      </c>
    </row>
    <row r="263" spans="1:2" ht="13" hidden="1">
      <c r="A263" s="1">
        <f ca="1">IFERROR(__xludf.DUMMYFUNCTION("""COMPUTED_VALUE"""),4)</f>
        <v>4</v>
      </c>
      <c r="B263" s="1">
        <f ca="1">IFERROR(__xludf.DUMMYFUNCTION("""COMPUTED_VALUE"""),1)</f>
        <v>1</v>
      </c>
    </row>
    <row r="264" spans="1:2" ht="13" hidden="1">
      <c r="A264" s="1">
        <f ca="1">IFERROR(__xludf.DUMMYFUNCTION("""COMPUTED_VALUE"""),2)</f>
        <v>2</v>
      </c>
      <c r="B264" s="1">
        <f ca="1">IFERROR(__xludf.DUMMYFUNCTION("""COMPUTED_VALUE"""),3)</f>
        <v>3</v>
      </c>
    </row>
    <row r="265" spans="1:2" ht="13" hidden="1">
      <c r="A265" s="1">
        <f ca="1">IFERROR(__xludf.DUMMYFUNCTION("""COMPUTED_VALUE"""),4)</f>
        <v>4</v>
      </c>
      <c r="B265" s="1">
        <f ca="1">IFERROR(__xludf.DUMMYFUNCTION("""COMPUTED_VALUE"""),2)</f>
        <v>2</v>
      </c>
    </row>
    <row r="266" spans="1:2" ht="13" hidden="1">
      <c r="A266" s="1">
        <f ca="1">IFERROR(__xludf.DUMMYFUNCTION("""COMPUTED_VALUE"""),4)</f>
        <v>4</v>
      </c>
      <c r="B266" s="1" t="str">
        <f ca="1">IFERROR(__xludf.DUMMYFUNCTION("""COMPUTED_VALUE"""),"")</f>
        <v/>
      </c>
    </row>
    <row r="267" spans="1:2" ht="13" hidden="1">
      <c r="A267" s="1">
        <f ca="1">IFERROR(__xludf.DUMMYFUNCTION("""COMPUTED_VALUE"""),4)</f>
        <v>4</v>
      </c>
      <c r="B267" s="1">
        <f ca="1">IFERROR(__xludf.DUMMYFUNCTION("""COMPUTED_VALUE"""),2)</f>
        <v>2</v>
      </c>
    </row>
    <row r="268" spans="1:2" ht="13" hidden="1">
      <c r="A268" s="1">
        <f ca="1">IFERROR(__xludf.DUMMYFUNCTION("""COMPUTED_VALUE"""),2)</f>
        <v>2</v>
      </c>
      <c r="B268" s="1">
        <f ca="1">IFERROR(__xludf.DUMMYFUNCTION("""COMPUTED_VALUE"""),2)</f>
        <v>2</v>
      </c>
    </row>
    <row r="269" spans="1:2" ht="13" hidden="1">
      <c r="A269" s="1">
        <f ca="1">IFERROR(__xludf.DUMMYFUNCTION("""COMPUTED_VALUE"""),2)</f>
        <v>2</v>
      </c>
      <c r="B269" s="1">
        <f ca="1">IFERROR(__xludf.DUMMYFUNCTION("""COMPUTED_VALUE"""),3)</f>
        <v>3</v>
      </c>
    </row>
    <row r="270" spans="1:2" ht="13" hidden="1">
      <c r="A270" s="1">
        <f ca="1">IFERROR(__xludf.DUMMYFUNCTION("""COMPUTED_VALUE"""),3)</f>
        <v>3</v>
      </c>
      <c r="B270" s="1">
        <f ca="1">IFERROR(__xludf.DUMMYFUNCTION("""COMPUTED_VALUE"""),1)</f>
        <v>1</v>
      </c>
    </row>
    <row r="271" spans="1:2" ht="13" hidden="1">
      <c r="A271" s="1">
        <f ca="1">IFERROR(__xludf.DUMMYFUNCTION("""COMPUTED_VALUE"""),1)</f>
        <v>1</v>
      </c>
      <c r="B271" s="1">
        <f ca="1">IFERROR(__xludf.DUMMYFUNCTION("""COMPUTED_VALUE"""),1)</f>
        <v>1</v>
      </c>
    </row>
    <row r="272" spans="1:2" ht="13" hidden="1">
      <c r="A272" s="1">
        <f ca="1">IFERROR(__xludf.DUMMYFUNCTION("""COMPUTED_VALUE"""),2)</f>
        <v>2</v>
      </c>
      <c r="B272" s="1">
        <f ca="1">IFERROR(__xludf.DUMMYFUNCTION("""COMPUTED_VALUE"""),2)</f>
        <v>2</v>
      </c>
    </row>
    <row r="273" spans="1:2" ht="13" hidden="1">
      <c r="A273" s="1">
        <f ca="1">IFERROR(__xludf.DUMMYFUNCTION("""COMPUTED_VALUE"""),3)</f>
        <v>3</v>
      </c>
      <c r="B273" s="1">
        <f ca="1">IFERROR(__xludf.DUMMYFUNCTION("""COMPUTED_VALUE"""),2)</f>
        <v>2</v>
      </c>
    </row>
    <row r="274" spans="1:2" ht="13" hidden="1">
      <c r="A274" s="1">
        <f ca="1">IFERROR(__xludf.DUMMYFUNCTION("""COMPUTED_VALUE"""),2)</f>
        <v>2</v>
      </c>
      <c r="B274" s="1">
        <f ca="1">IFERROR(__xludf.DUMMYFUNCTION("""COMPUTED_VALUE"""),1)</f>
        <v>1</v>
      </c>
    </row>
    <row r="275" spans="1:2" ht="13" hidden="1">
      <c r="A275" s="1">
        <f ca="1">IFERROR(__xludf.DUMMYFUNCTION("""COMPUTED_VALUE"""),4)</f>
        <v>4</v>
      </c>
      <c r="B275" s="1">
        <f ca="1">IFERROR(__xludf.DUMMYFUNCTION("""COMPUTED_VALUE"""),3)</f>
        <v>3</v>
      </c>
    </row>
    <row r="276" spans="1:2" ht="13" hidden="1">
      <c r="A276" s="1">
        <f ca="1">IFERROR(__xludf.DUMMYFUNCTION("""COMPUTED_VALUE"""),3)</f>
        <v>3</v>
      </c>
      <c r="B276" s="1">
        <f ca="1">IFERROR(__xludf.DUMMYFUNCTION("""COMPUTED_VALUE"""),4)</f>
        <v>4</v>
      </c>
    </row>
    <row r="277" spans="1:2" ht="13" hidden="1">
      <c r="A277" s="1">
        <f ca="1">IFERROR(__xludf.DUMMYFUNCTION("""COMPUTED_VALUE"""),2)</f>
        <v>2</v>
      </c>
      <c r="B277" s="1">
        <f ca="1">IFERROR(__xludf.DUMMYFUNCTION("""COMPUTED_VALUE"""),3)</f>
        <v>3</v>
      </c>
    </row>
    <row r="278" spans="1:2" ht="13" hidden="1">
      <c r="A278" s="1">
        <f ca="1">IFERROR(__xludf.DUMMYFUNCTION("""COMPUTED_VALUE"""),4)</f>
        <v>4</v>
      </c>
      <c r="B278" s="1">
        <f ca="1">IFERROR(__xludf.DUMMYFUNCTION("""COMPUTED_VALUE"""),4)</f>
        <v>4</v>
      </c>
    </row>
    <row r="279" spans="1:2" ht="13" hidden="1">
      <c r="A279" s="1">
        <f ca="1">IFERROR(__xludf.DUMMYFUNCTION("""COMPUTED_VALUE"""),2)</f>
        <v>2</v>
      </c>
      <c r="B279" s="1">
        <f ca="1">IFERROR(__xludf.DUMMYFUNCTION("""COMPUTED_VALUE"""),3)</f>
        <v>3</v>
      </c>
    </row>
    <row r="280" spans="1:2" ht="13" hidden="1">
      <c r="A280" s="1">
        <f ca="1">IFERROR(__xludf.DUMMYFUNCTION("""COMPUTED_VALUE"""),2)</f>
        <v>2</v>
      </c>
      <c r="B280" s="1">
        <f ca="1">IFERROR(__xludf.DUMMYFUNCTION("""COMPUTED_VALUE"""),2)</f>
        <v>2</v>
      </c>
    </row>
    <row r="281" spans="1:2" ht="13" hidden="1">
      <c r="A281" s="1">
        <f ca="1">IFERROR(__xludf.DUMMYFUNCTION("""COMPUTED_VALUE"""),2)</f>
        <v>2</v>
      </c>
      <c r="B281" s="1">
        <f ca="1">IFERROR(__xludf.DUMMYFUNCTION("""COMPUTED_VALUE"""),3)</f>
        <v>3</v>
      </c>
    </row>
    <row r="282" spans="1:2" ht="13" hidden="1">
      <c r="A282" s="1">
        <f ca="1">IFERROR(__xludf.DUMMYFUNCTION("""COMPUTED_VALUE"""),4)</f>
        <v>4</v>
      </c>
      <c r="B282" s="1">
        <f ca="1">IFERROR(__xludf.DUMMYFUNCTION("""COMPUTED_VALUE"""),2)</f>
        <v>2</v>
      </c>
    </row>
    <row r="283" spans="1:2" ht="13" hidden="1">
      <c r="A283" s="1">
        <f ca="1">IFERROR(__xludf.DUMMYFUNCTION("""COMPUTED_VALUE"""),3)</f>
        <v>3</v>
      </c>
      <c r="B283" s="1">
        <f ca="1">IFERROR(__xludf.DUMMYFUNCTION("""COMPUTED_VALUE"""),2)</f>
        <v>2</v>
      </c>
    </row>
    <row r="284" spans="1:2" ht="13" hidden="1">
      <c r="A284" s="1">
        <f ca="1">IFERROR(__xludf.DUMMYFUNCTION("""COMPUTED_VALUE"""),3)</f>
        <v>3</v>
      </c>
      <c r="B284" s="1">
        <f ca="1">IFERROR(__xludf.DUMMYFUNCTION("""COMPUTED_VALUE"""),4)</f>
        <v>4</v>
      </c>
    </row>
    <row r="285" spans="1:2" ht="13" hidden="1">
      <c r="A285" s="1">
        <f ca="1">IFERROR(__xludf.DUMMYFUNCTION("""COMPUTED_VALUE"""),2)</f>
        <v>2</v>
      </c>
      <c r="B285" s="1">
        <f ca="1">IFERROR(__xludf.DUMMYFUNCTION("""COMPUTED_VALUE"""),4)</f>
        <v>4</v>
      </c>
    </row>
    <row r="286" spans="1:2" ht="13" hidden="1">
      <c r="A286" s="1">
        <f ca="1">IFERROR(__xludf.DUMMYFUNCTION("""COMPUTED_VALUE"""),2)</f>
        <v>2</v>
      </c>
      <c r="B286" s="1">
        <f ca="1">IFERROR(__xludf.DUMMYFUNCTION("""COMPUTED_VALUE"""),4)</f>
        <v>4</v>
      </c>
    </row>
    <row r="287" spans="1:2" ht="13" hidden="1">
      <c r="A287" s="1">
        <f ca="1">IFERROR(__xludf.DUMMYFUNCTION("""COMPUTED_VALUE"""),4)</f>
        <v>4</v>
      </c>
      <c r="B287" s="1">
        <f ca="1">IFERROR(__xludf.DUMMYFUNCTION("""COMPUTED_VALUE"""),4)</f>
        <v>4</v>
      </c>
    </row>
    <row r="288" spans="1:2" ht="13" hidden="1">
      <c r="A288" s="1">
        <f ca="1">IFERROR(__xludf.DUMMYFUNCTION("""COMPUTED_VALUE"""),2)</f>
        <v>2</v>
      </c>
      <c r="B288" s="1">
        <f ca="1">IFERROR(__xludf.DUMMYFUNCTION("""COMPUTED_VALUE"""),3)</f>
        <v>3</v>
      </c>
    </row>
    <row r="289" spans="1:2" ht="13" hidden="1">
      <c r="A289" s="1">
        <f ca="1">IFERROR(__xludf.DUMMYFUNCTION("""COMPUTED_VALUE"""),3)</f>
        <v>3</v>
      </c>
      <c r="B289" s="1">
        <f ca="1">IFERROR(__xludf.DUMMYFUNCTION("""COMPUTED_VALUE"""),4)</f>
        <v>4</v>
      </c>
    </row>
    <row r="290" spans="1:2" ht="13" hidden="1">
      <c r="A290" s="1">
        <f ca="1">IFERROR(__xludf.DUMMYFUNCTION("""COMPUTED_VALUE"""),1)</f>
        <v>1</v>
      </c>
      <c r="B290" s="1">
        <f ca="1">IFERROR(__xludf.DUMMYFUNCTION("""COMPUTED_VALUE"""),5)</f>
        <v>5</v>
      </c>
    </row>
    <row r="291" spans="1:2" ht="13" hidden="1">
      <c r="A291" s="1">
        <f ca="1">IFERROR(__xludf.DUMMYFUNCTION("""COMPUTED_VALUE"""),4)</f>
        <v>4</v>
      </c>
      <c r="B291" s="1">
        <f ca="1">IFERROR(__xludf.DUMMYFUNCTION("""COMPUTED_VALUE"""),1)</f>
        <v>1</v>
      </c>
    </row>
    <row r="292" spans="1:2" ht="13" hidden="1">
      <c r="A292" s="1">
        <f ca="1">IFERROR(__xludf.DUMMYFUNCTION("""COMPUTED_VALUE"""),4)</f>
        <v>4</v>
      </c>
      <c r="B292" s="1">
        <f ca="1">IFERROR(__xludf.DUMMYFUNCTION("""COMPUTED_VALUE"""),2)</f>
        <v>2</v>
      </c>
    </row>
    <row r="293" spans="1:2" ht="13" hidden="1">
      <c r="A293" s="1">
        <f ca="1">IFERROR(__xludf.DUMMYFUNCTION("""COMPUTED_VALUE"""),3)</f>
        <v>3</v>
      </c>
      <c r="B293" s="1">
        <f ca="1">IFERROR(__xludf.DUMMYFUNCTION("""COMPUTED_VALUE"""),1)</f>
        <v>1</v>
      </c>
    </row>
    <row r="294" spans="1:2" ht="13" hidden="1">
      <c r="A294" s="1">
        <f ca="1">IFERROR(__xludf.DUMMYFUNCTION("""COMPUTED_VALUE"""),1)</f>
        <v>1</v>
      </c>
      <c r="B294" s="1">
        <f ca="1">IFERROR(__xludf.DUMMYFUNCTION("""COMPUTED_VALUE"""),5)</f>
        <v>5</v>
      </c>
    </row>
    <row r="295" spans="1:2" ht="13" hidden="1">
      <c r="A295" s="1">
        <f ca="1">IFERROR(__xludf.DUMMYFUNCTION("""COMPUTED_VALUE"""),1)</f>
        <v>1</v>
      </c>
      <c r="B295" s="1">
        <f ca="1">IFERROR(__xludf.DUMMYFUNCTION("""COMPUTED_VALUE"""),5)</f>
        <v>5</v>
      </c>
    </row>
    <row r="296" spans="1:2" ht="13" hidden="1">
      <c r="A296" s="1">
        <f ca="1">IFERROR(__xludf.DUMMYFUNCTION("""COMPUTED_VALUE"""),1)</f>
        <v>1</v>
      </c>
      <c r="B296" s="1">
        <f ca="1">IFERROR(__xludf.DUMMYFUNCTION("""COMPUTED_VALUE"""),5)</f>
        <v>5</v>
      </c>
    </row>
    <row r="297" spans="1:2" ht="13" hidden="1">
      <c r="A297" s="1">
        <f ca="1">IFERROR(__xludf.DUMMYFUNCTION("""COMPUTED_VALUE"""),3)</f>
        <v>3</v>
      </c>
      <c r="B297" s="1">
        <f ca="1">IFERROR(__xludf.DUMMYFUNCTION("""COMPUTED_VALUE"""),2)</f>
        <v>2</v>
      </c>
    </row>
    <row r="298" spans="1:2" ht="13" hidden="1">
      <c r="A298" s="1">
        <f ca="1">IFERROR(__xludf.DUMMYFUNCTION("""COMPUTED_VALUE"""),2)</f>
        <v>2</v>
      </c>
      <c r="B298" s="1">
        <f ca="1">IFERROR(__xludf.DUMMYFUNCTION("""COMPUTED_VALUE"""),3)</f>
        <v>3</v>
      </c>
    </row>
    <row r="299" spans="1:2" ht="13" hidden="1">
      <c r="A299" s="1">
        <f ca="1">IFERROR(__xludf.DUMMYFUNCTION("""COMPUTED_VALUE"""),4)</f>
        <v>4</v>
      </c>
      <c r="B299" s="1">
        <f ca="1">IFERROR(__xludf.DUMMYFUNCTION("""COMPUTED_VALUE"""),2)</f>
        <v>2</v>
      </c>
    </row>
    <row r="300" spans="1:2" ht="13" hidden="1">
      <c r="A300" s="1">
        <f ca="1">IFERROR(__xludf.DUMMYFUNCTION("""COMPUTED_VALUE"""),3)</f>
        <v>3</v>
      </c>
      <c r="B300" s="1">
        <f ca="1">IFERROR(__xludf.DUMMYFUNCTION("""COMPUTED_VALUE"""),2)</f>
        <v>2</v>
      </c>
    </row>
    <row r="301" spans="1:2" ht="13" hidden="1">
      <c r="A301" s="1">
        <f ca="1">IFERROR(__xludf.DUMMYFUNCTION("""COMPUTED_VALUE"""),4)</f>
        <v>4</v>
      </c>
      <c r="B301" s="1">
        <f ca="1">IFERROR(__xludf.DUMMYFUNCTION("""COMPUTED_VALUE"""),1)</f>
        <v>1</v>
      </c>
    </row>
    <row r="302" spans="1:2" ht="13" hidden="1">
      <c r="A302" s="1">
        <f ca="1">IFERROR(__xludf.DUMMYFUNCTION("""COMPUTED_VALUE"""),1)</f>
        <v>1</v>
      </c>
      <c r="B302" s="1">
        <f ca="1">IFERROR(__xludf.DUMMYFUNCTION("""COMPUTED_VALUE"""),3)</f>
        <v>3</v>
      </c>
    </row>
    <row r="303" spans="1:2" ht="13" hidden="1">
      <c r="A303" s="1">
        <f ca="1">IFERROR(__xludf.DUMMYFUNCTION("""COMPUTED_VALUE"""),4)</f>
        <v>4</v>
      </c>
      <c r="B303" s="1">
        <f ca="1">IFERROR(__xludf.DUMMYFUNCTION("""COMPUTED_VALUE"""),1)</f>
        <v>1</v>
      </c>
    </row>
    <row r="304" spans="1:2" ht="13" hidden="1">
      <c r="A304" s="1">
        <f ca="1">IFERROR(__xludf.DUMMYFUNCTION("""COMPUTED_VALUE"""),4)</f>
        <v>4</v>
      </c>
      <c r="B304" s="1">
        <f ca="1">IFERROR(__xludf.DUMMYFUNCTION("""COMPUTED_VALUE"""),3)</f>
        <v>3</v>
      </c>
    </row>
    <row r="305" spans="1:2" ht="13" hidden="1">
      <c r="A305" s="1">
        <f ca="1">IFERROR(__xludf.DUMMYFUNCTION("""COMPUTED_VALUE"""),2)</f>
        <v>2</v>
      </c>
      <c r="B305" s="1">
        <f ca="1">IFERROR(__xludf.DUMMYFUNCTION("""COMPUTED_VALUE"""),3)</f>
        <v>3</v>
      </c>
    </row>
    <row r="306" spans="1:2" ht="13" hidden="1">
      <c r="A306" s="1">
        <f ca="1">IFERROR(__xludf.DUMMYFUNCTION("""COMPUTED_VALUE"""),4)</f>
        <v>4</v>
      </c>
      <c r="B306" s="1">
        <f ca="1">IFERROR(__xludf.DUMMYFUNCTION("""COMPUTED_VALUE"""),1)</f>
        <v>1</v>
      </c>
    </row>
    <row r="307" spans="1:2" ht="13" hidden="1">
      <c r="A307" s="1" t="str">
        <f ca="1">IFERROR(__xludf.DUMMYFUNCTION("""COMPUTED_VALUE"""),"")</f>
        <v/>
      </c>
      <c r="B307" s="1">
        <f ca="1">IFERROR(__xludf.DUMMYFUNCTION("""COMPUTED_VALUE"""),3)</f>
        <v>3</v>
      </c>
    </row>
    <row r="308" spans="1:2" ht="13" hidden="1">
      <c r="A308" s="1" t="str">
        <f ca="1">IFERROR(__xludf.DUMMYFUNCTION("""COMPUTED_VALUE"""),"")</f>
        <v/>
      </c>
      <c r="B308" s="1">
        <f ca="1">IFERROR(__xludf.DUMMYFUNCTION("""COMPUTED_VALUE"""),3)</f>
        <v>3</v>
      </c>
    </row>
    <row r="309" spans="1:2" ht="13" hidden="1">
      <c r="A309" s="1">
        <f ca="1">IFERROR(__xludf.DUMMYFUNCTION("""COMPUTED_VALUE"""),1)</f>
        <v>1</v>
      </c>
      <c r="B309" s="1">
        <f ca="1">IFERROR(__xludf.DUMMYFUNCTION("""COMPUTED_VALUE"""),3)</f>
        <v>3</v>
      </c>
    </row>
    <row r="310" spans="1:2" ht="13" hidden="1">
      <c r="A310" s="1">
        <f ca="1">IFERROR(__xludf.DUMMYFUNCTION("""COMPUTED_VALUE"""),4)</f>
        <v>4</v>
      </c>
      <c r="B310" s="1">
        <f ca="1">IFERROR(__xludf.DUMMYFUNCTION("""COMPUTED_VALUE"""),3)</f>
        <v>3</v>
      </c>
    </row>
    <row r="311" spans="1:2" ht="13" hidden="1">
      <c r="A311" s="1">
        <f ca="1">IFERROR(__xludf.DUMMYFUNCTION("""COMPUTED_VALUE"""),4)</f>
        <v>4</v>
      </c>
      <c r="B311" s="1">
        <f ca="1">IFERROR(__xludf.DUMMYFUNCTION("""COMPUTED_VALUE"""),2)</f>
        <v>2</v>
      </c>
    </row>
    <row r="312" spans="1:2" ht="13" hidden="1">
      <c r="A312" s="1">
        <f ca="1">IFERROR(__xludf.DUMMYFUNCTION("""COMPUTED_VALUE"""),3)</f>
        <v>3</v>
      </c>
      <c r="B312" s="1">
        <f ca="1">IFERROR(__xludf.DUMMYFUNCTION("""COMPUTED_VALUE"""),1)</f>
        <v>1</v>
      </c>
    </row>
    <row r="313" spans="1:2" ht="13" hidden="1">
      <c r="A313" s="1" t="str">
        <f ca="1">IFERROR(__xludf.DUMMYFUNCTION("""COMPUTED_VALUE"""),"")</f>
        <v/>
      </c>
      <c r="B313" s="1">
        <f ca="1">IFERROR(__xludf.DUMMYFUNCTION("""COMPUTED_VALUE"""),3)</f>
        <v>3</v>
      </c>
    </row>
    <row r="314" spans="1:2" ht="13" hidden="1">
      <c r="A314" s="1">
        <f ca="1">IFERROR(__xludf.DUMMYFUNCTION("""COMPUTED_VALUE"""),2)</f>
        <v>2</v>
      </c>
      <c r="B314" s="1">
        <f ca="1">IFERROR(__xludf.DUMMYFUNCTION("""COMPUTED_VALUE"""),4)</f>
        <v>4</v>
      </c>
    </row>
    <row r="315" spans="1:2" ht="13" hidden="1">
      <c r="A315" s="1">
        <f ca="1">IFERROR(__xludf.DUMMYFUNCTION("""COMPUTED_VALUE"""),2)</f>
        <v>2</v>
      </c>
      <c r="B315" s="1">
        <f ca="1">IFERROR(__xludf.DUMMYFUNCTION("""COMPUTED_VALUE"""),4)</f>
        <v>4</v>
      </c>
    </row>
    <row r="316" spans="1:2" ht="13" hidden="1">
      <c r="A316" s="1">
        <f ca="1">IFERROR(__xludf.DUMMYFUNCTION("""COMPUTED_VALUE"""),3)</f>
        <v>3</v>
      </c>
      <c r="B316" s="1">
        <f ca="1">IFERROR(__xludf.DUMMYFUNCTION("""COMPUTED_VALUE"""),2)</f>
        <v>2</v>
      </c>
    </row>
    <row r="317" spans="1:2" ht="13" hidden="1">
      <c r="A317" s="1">
        <f ca="1">IFERROR(__xludf.DUMMYFUNCTION("""COMPUTED_VALUE"""),4)</f>
        <v>4</v>
      </c>
      <c r="B317" s="1">
        <f ca="1">IFERROR(__xludf.DUMMYFUNCTION("""COMPUTED_VALUE"""),1)</f>
        <v>1</v>
      </c>
    </row>
    <row r="318" spans="1:2" ht="13" hidden="1">
      <c r="A318" s="1">
        <f ca="1">IFERROR(__xludf.DUMMYFUNCTION("""COMPUTED_VALUE"""),2)</f>
        <v>2</v>
      </c>
      <c r="B318" s="1">
        <f ca="1">IFERROR(__xludf.DUMMYFUNCTION("""COMPUTED_VALUE"""),3)</f>
        <v>3</v>
      </c>
    </row>
    <row r="319" spans="1:2" ht="13" hidden="1">
      <c r="A319" s="1">
        <f ca="1">IFERROR(__xludf.DUMMYFUNCTION("""COMPUTED_VALUE"""),3)</f>
        <v>3</v>
      </c>
      <c r="B319" s="1">
        <f ca="1">IFERROR(__xludf.DUMMYFUNCTION("""COMPUTED_VALUE"""),4)</f>
        <v>4</v>
      </c>
    </row>
    <row r="320" spans="1:2" ht="13" hidden="1">
      <c r="A320" s="1">
        <f ca="1">IFERROR(__xludf.DUMMYFUNCTION("""COMPUTED_VALUE"""),3)</f>
        <v>3</v>
      </c>
      <c r="B320" s="1">
        <f ca="1">IFERROR(__xludf.DUMMYFUNCTION("""COMPUTED_VALUE"""),2)</f>
        <v>2</v>
      </c>
    </row>
    <row r="321" spans="1:11" ht="13" hidden="1">
      <c r="A321" s="1">
        <f ca="1">IFERROR(__xludf.DUMMYFUNCTION("""COMPUTED_VALUE"""),1)</f>
        <v>1</v>
      </c>
      <c r="B321" s="1">
        <f ca="1">IFERROR(__xludf.DUMMYFUNCTION("""COMPUTED_VALUE"""),4)</f>
        <v>4</v>
      </c>
    </row>
    <row r="322" spans="1:11" ht="13" hidden="1">
      <c r="A322" s="1">
        <f ca="1">IFERROR(__xludf.DUMMYFUNCTION("""COMPUTED_VALUE"""),2)</f>
        <v>2</v>
      </c>
      <c r="B322" s="1">
        <f ca="1">IFERROR(__xludf.DUMMYFUNCTION("""COMPUTED_VALUE"""),4)</f>
        <v>4</v>
      </c>
    </row>
    <row r="323" spans="1:11" ht="13" hidden="1">
      <c r="A323" s="1" t="str">
        <f ca="1">IFERROR(__xludf.DUMMYFUNCTION("""COMPUTED_VALUE"""),"")</f>
        <v/>
      </c>
      <c r="B323" s="1">
        <f ca="1">IFERROR(__xludf.DUMMYFUNCTION("""COMPUTED_VALUE"""),5)</f>
        <v>5</v>
      </c>
    </row>
    <row r="324" spans="1:11" ht="13" hidden="1">
      <c r="A324" s="1">
        <f ca="1">IFERROR(__xludf.DUMMYFUNCTION("""COMPUTED_VALUE"""),2)</f>
        <v>2</v>
      </c>
      <c r="B324" s="1">
        <f ca="1">IFERROR(__xludf.DUMMYFUNCTION("""COMPUTED_VALUE"""),5)</f>
        <v>5</v>
      </c>
    </row>
    <row r="325" spans="1:11" ht="13" hidden="1">
      <c r="A325" s="1" t="str">
        <f ca="1">IFERROR(__xludf.DUMMYFUNCTION("""COMPUTED_VALUE"""),"")</f>
        <v/>
      </c>
      <c r="B325" s="1">
        <f ca="1">IFERROR(__xludf.DUMMYFUNCTION("""COMPUTED_VALUE"""),2)</f>
        <v>2</v>
      </c>
    </row>
    <row r="326" spans="1:11" ht="13" hidden="1">
      <c r="A326" s="1">
        <f ca="1">IFERROR(__xludf.DUMMYFUNCTION("""COMPUTED_VALUE"""),1)</f>
        <v>1</v>
      </c>
      <c r="B326" s="1">
        <f ca="1">IFERROR(__xludf.DUMMYFUNCTION("""COMPUTED_VALUE"""),4)</f>
        <v>4</v>
      </c>
    </row>
    <row r="327" spans="1:11" ht="13">
      <c r="A327" s="1">
        <f ca="1">IFERROR(__xludf.DUMMYFUNCTION("""COMPUTED_VALUE"""),4)</f>
        <v>4</v>
      </c>
      <c r="B327" s="1">
        <f ca="1">IFERROR(__xludf.DUMMYFUNCTION("""COMPUTED_VALUE"""),3)</f>
        <v>3</v>
      </c>
    </row>
    <row r="328" spans="1:11" ht="13">
      <c r="A328" s="1">
        <f t="shared" ref="A328:B328" ca="1" si="0">COUNT(A4:A327)</f>
        <v>300</v>
      </c>
      <c r="B328" s="1">
        <f t="shared" ca="1" si="0"/>
        <v>321</v>
      </c>
    </row>
    <row r="330" spans="1:11" ht="13">
      <c r="A330" s="14"/>
      <c r="B330" s="15" t="s">
        <v>57</v>
      </c>
      <c r="C330" s="15" t="s">
        <v>136</v>
      </c>
      <c r="D330" s="15" t="s">
        <v>59</v>
      </c>
      <c r="E330" s="15" t="s">
        <v>243</v>
      </c>
      <c r="J330" s="14"/>
      <c r="K330" s="14"/>
    </row>
    <row r="331" spans="1:11" ht="15">
      <c r="A331" s="7" t="s">
        <v>66</v>
      </c>
      <c r="B331" s="10">
        <f ca="1">COUNTIFS(A4:A327,"1",B4:B327,"1")</f>
        <v>5</v>
      </c>
      <c r="C331" s="10">
        <f ca="1">COUNTIFS(A4:A327,"2",B4:B327,"1")</f>
        <v>5</v>
      </c>
      <c r="D331" s="10">
        <f ca="1">COUNTIFS(A4:A327,"3",B4:B327,"1")</f>
        <v>18</v>
      </c>
      <c r="E331" s="10">
        <f ca="1">COUNTIFS(A4:A327,"4",B4:B327,"1")</f>
        <v>18</v>
      </c>
      <c r="F331" s="1">
        <f t="shared" ref="F331:F335" ca="1" si="1">SUM(B331:E331)</f>
        <v>46</v>
      </c>
      <c r="K331" s="10"/>
    </row>
    <row r="332" spans="1:11" ht="15">
      <c r="A332" s="7" t="s">
        <v>67</v>
      </c>
      <c r="B332" s="10">
        <f ca="1">COUNTIFS(A4:A327,"1",B4:B327,"2")</f>
        <v>6</v>
      </c>
      <c r="C332" s="10">
        <f ca="1">COUNTIFS(A4:A327,"2",B4:B327,"2")</f>
        <v>22</v>
      </c>
      <c r="D332" s="10">
        <f ca="1">COUNTIFS(A4:A327,"3",B4:B327,"2")</f>
        <v>15</v>
      </c>
      <c r="E332" s="10">
        <f ca="1">COUNTIFS(A4:A327,"4",B4:B327,"2")</f>
        <v>21</v>
      </c>
      <c r="F332" s="1">
        <f t="shared" ca="1" si="1"/>
        <v>64</v>
      </c>
      <c r="K332" s="10"/>
    </row>
    <row r="333" spans="1:11" ht="15">
      <c r="A333" s="7" t="s">
        <v>60</v>
      </c>
      <c r="B333" s="10">
        <f ca="1">COUNTIFS(A4:A327,"1",B4:B327,"3")</f>
        <v>20</v>
      </c>
      <c r="C333" s="10">
        <f ca="1">COUNTIFS(A4:A327,"2",B4:B327,"3")</f>
        <v>37</v>
      </c>
      <c r="D333" s="10">
        <f ca="1">COUNTIFS(A4:A327,"3",B4:B327,"3")</f>
        <v>17</v>
      </c>
      <c r="E333" s="10">
        <f ca="1">COUNTIFS(A4:A327,"4",B4:B327,"3")</f>
        <v>19</v>
      </c>
      <c r="F333" s="1">
        <f t="shared" ca="1" si="1"/>
        <v>93</v>
      </c>
      <c r="K333" s="10"/>
    </row>
    <row r="334" spans="1:11" ht="15">
      <c r="A334" s="7" t="s">
        <v>68</v>
      </c>
      <c r="B334" s="10">
        <f ca="1">COUNTIFS(A4:A327,"1",B4:B327,"4")</f>
        <v>17</v>
      </c>
      <c r="C334" s="10">
        <f ca="1">COUNTIFS(A4:A327,"2",B4:B327,"4")</f>
        <v>21</v>
      </c>
      <c r="D334" s="10">
        <f ca="1">COUNTIFS(A4:A327,"3",B4:B327,"4")</f>
        <v>21</v>
      </c>
      <c r="E334" s="10">
        <f ca="1">COUNTIFS(A4:A327,"4",B4:B327,"4")</f>
        <v>14</v>
      </c>
      <c r="F334" s="1">
        <f t="shared" ca="1" si="1"/>
        <v>73</v>
      </c>
      <c r="K334" s="10"/>
    </row>
    <row r="335" spans="1:11" ht="15">
      <c r="A335" s="7" t="s">
        <v>62</v>
      </c>
      <c r="B335" s="10">
        <f ca="1">COUNTIFS(A4:A327,"1",B4:B327,"5")</f>
        <v>8</v>
      </c>
      <c r="C335" s="10">
        <f ca="1">COUNTIFS(A4:A327,"2",B4:B327,"5")</f>
        <v>9</v>
      </c>
      <c r="D335" s="10">
        <f ca="1">COUNTIFS(A4:A327,"3",B4:B327,"5")</f>
        <v>3</v>
      </c>
      <c r="E335" s="10">
        <f ca="1">COUNTIFS(A4:A327,"4",B4:B327,"5")</f>
        <v>1</v>
      </c>
      <c r="F335" s="1">
        <f t="shared" ca="1" si="1"/>
        <v>21</v>
      </c>
      <c r="K335" s="10"/>
    </row>
    <row r="336" spans="1:11" ht="13">
      <c r="F336" s="1">
        <f ca="1">SUM(F331:F335)</f>
        <v>297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FFFF00"/>
    <outlinePr summaryBelow="0" summaryRight="0"/>
  </sheetPr>
  <dimension ref="A1:K336"/>
  <sheetViews>
    <sheetView workbookViewId="0"/>
  </sheetViews>
  <sheetFormatPr baseColWidth="10" defaultColWidth="14.5" defaultRowHeight="15.75" customHeight="1"/>
  <sheetData>
    <row r="1" spans="1:2" ht="14">
      <c r="A1" s="9" t="s">
        <v>347</v>
      </c>
    </row>
    <row r="2" spans="1:2" ht="15">
      <c r="A2" s="10"/>
    </row>
    <row r="3" spans="1:2" ht="13">
      <c r="A3" s="7" t="s">
        <v>197</v>
      </c>
    </row>
    <row r="4" spans="1:2" ht="15">
      <c r="A4" s="10">
        <f ca="1">IFERROR(__xludf.DUMMYFUNCTION("query('Converted Data'!BG4:BG327,""select*"")"),3)</f>
        <v>3</v>
      </c>
      <c r="B4" s="10">
        <f ca="1">IFERROR(__xludf.DUMMYFUNCTION("query('Converted Data'!BY4:BY327,""select*"")"),2)</f>
        <v>2</v>
      </c>
    </row>
    <row r="5" spans="1:2" ht="13">
      <c r="A5" s="1">
        <f ca="1">IFERROR(__xludf.DUMMYFUNCTION("""COMPUTED_VALUE"""),1)</f>
        <v>1</v>
      </c>
      <c r="B5" s="1">
        <f ca="1">IFERROR(__xludf.DUMMYFUNCTION("""COMPUTED_VALUE"""),2)</f>
        <v>2</v>
      </c>
    </row>
    <row r="6" spans="1:2" ht="13">
      <c r="A6" s="1" t="str">
        <f ca="1">IFERROR(__xludf.DUMMYFUNCTION("""COMPUTED_VALUE"""),"")</f>
        <v/>
      </c>
      <c r="B6" s="1">
        <f ca="1">IFERROR(__xludf.DUMMYFUNCTION("""COMPUTED_VALUE"""),3)</f>
        <v>3</v>
      </c>
    </row>
    <row r="7" spans="1:2" ht="13">
      <c r="A7" s="1">
        <f ca="1">IFERROR(__xludf.DUMMYFUNCTION("""COMPUTED_VALUE"""),3)</f>
        <v>3</v>
      </c>
      <c r="B7" s="1">
        <f ca="1">IFERROR(__xludf.DUMMYFUNCTION("""COMPUTED_VALUE"""),4)</f>
        <v>4</v>
      </c>
    </row>
    <row r="8" spans="1:2" ht="13">
      <c r="A8" s="1">
        <f ca="1">IFERROR(__xludf.DUMMYFUNCTION("""COMPUTED_VALUE"""),2)</f>
        <v>2</v>
      </c>
      <c r="B8" s="1">
        <f ca="1">IFERROR(__xludf.DUMMYFUNCTION("""COMPUTED_VALUE"""),2)</f>
        <v>2</v>
      </c>
    </row>
    <row r="9" spans="1:2" ht="13">
      <c r="A9" s="1">
        <f ca="1">IFERROR(__xludf.DUMMYFUNCTION("""COMPUTED_VALUE"""),3)</f>
        <v>3</v>
      </c>
      <c r="B9" s="1">
        <f ca="1">IFERROR(__xludf.DUMMYFUNCTION("""COMPUTED_VALUE"""),3)</f>
        <v>3</v>
      </c>
    </row>
    <row r="10" spans="1:2" ht="13" hidden="1">
      <c r="A10" s="1" t="str">
        <f ca="1">IFERROR(__xludf.DUMMYFUNCTION("""COMPUTED_VALUE"""),"")</f>
        <v/>
      </c>
      <c r="B10" s="1">
        <f ca="1">IFERROR(__xludf.DUMMYFUNCTION("""COMPUTED_VALUE"""),4)</f>
        <v>4</v>
      </c>
    </row>
    <row r="11" spans="1:2" ht="13" hidden="1">
      <c r="A11" s="1">
        <f ca="1">IFERROR(__xludf.DUMMYFUNCTION("""COMPUTED_VALUE"""),4)</f>
        <v>4</v>
      </c>
      <c r="B11" s="1">
        <f ca="1">IFERROR(__xludf.DUMMYFUNCTION("""COMPUTED_VALUE"""),3)</f>
        <v>3</v>
      </c>
    </row>
    <row r="12" spans="1:2" ht="13" hidden="1">
      <c r="A12" s="1">
        <f ca="1">IFERROR(__xludf.DUMMYFUNCTION("""COMPUTED_VALUE"""),4)</f>
        <v>4</v>
      </c>
      <c r="B12" s="1">
        <f ca="1">IFERROR(__xludf.DUMMYFUNCTION("""COMPUTED_VALUE"""),1)</f>
        <v>1</v>
      </c>
    </row>
    <row r="13" spans="1:2" ht="13" hidden="1">
      <c r="A13" s="1">
        <f ca="1">IFERROR(__xludf.DUMMYFUNCTION("""COMPUTED_VALUE"""),2)</f>
        <v>2</v>
      </c>
      <c r="B13" s="1">
        <f ca="1">IFERROR(__xludf.DUMMYFUNCTION("""COMPUTED_VALUE"""),4)</f>
        <v>4</v>
      </c>
    </row>
    <row r="14" spans="1:2" ht="13" hidden="1">
      <c r="A14" s="1" t="str">
        <f ca="1">IFERROR(__xludf.DUMMYFUNCTION("""COMPUTED_VALUE"""),"")</f>
        <v/>
      </c>
      <c r="B14" s="1">
        <f ca="1">IFERROR(__xludf.DUMMYFUNCTION("""COMPUTED_VALUE"""),5)</f>
        <v>5</v>
      </c>
    </row>
    <row r="15" spans="1:2" ht="13" hidden="1">
      <c r="A15" s="1">
        <f ca="1">IFERROR(__xludf.DUMMYFUNCTION("""COMPUTED_VALUE"""),2)</f>
        <v>2</v>
      </c>
      <c r="B15" s="1">
        <f ca="1">IFERROR(__xludf.DUMMYFUNCTION("""COMPUTED_VALUE"""),4)</f>
        <v>4</v>
      </c>
    </row>
    <row r="16" spans="1:2" ht="13" hidden="1">
      <c r="A16" s="1">
        <f ca="1">IFERROR(__xludf.DUMMYFUNCTION("""COMPUTED_VALUE"""),3)</f>
        <v>3</v>
      </c>
      <c r="B16" s="1">
        <f ca="1">IFERROR(__xludf.DUMMYFUNCTION("""COMPUTED_VALUE"""),5)</f>
        <v>5</v>
      </c>
    </row>
    <row r="17" spans="1:2" ht="13" hidden="1">
      <c r="A17" s="1">
        <f ca="1">IFERROR(__xludf.DUMMYFUNCTION("""COMPUTED_VALUE"""),3)</f>
        <v>3</v>
      </c>
      <c r="B17" s="1">
        <f ca="1">IFERROR(__xludf.DUMMYFUNCTION("""COMPUTED_VALUE"""),3)</f>
        <v>3</v>
      </c>
    </row>
    <row r="18" spans="1:2" ht="13" hidden="1">
      <c r="A18" s="1">
        <f ca="1">IFERROR(__xludf.DUMMYFUNCTION("""COMPUTED_VALUE"""),2)</f>
        <v>2</v>
      </c>
      <c r="B18" s="1">
        <f ca="1">IFERROR(__xludf.DUMMYFUNCTION("""COMPUTED_VALUE"""),2)</f>
        <v>2</v>
      </c>
    </row>
    <row r="19" spans="1:2" ht="13" hidden="1">
      <c r="A19" s="1">
        <f ca="1">IFERROR(__xludf.DUMMYFUNCTION("""COMPUTED_VALUE"""),2)</f>
        <v>2</v>
      </c>
      <c r="B19" s="1">
        <f ca="1">IFERROR(__xludf.DUMMYFUNCTION("""COMPUTED_VALUE"""),4)</f>
        <v>4</v>
      </c>
    </row>
    <row r="20" spans="1:2" ht="13" hidden="1">
      <c r="A20" s="1">
        <f ca="1">IFERROR(__xludf.DUMMYFUNCTION("""COMPUTED_VALUE"""),4)</f>
        <v>4</v>
      </c>
      <c r="B20" s="1">
        <f ca="1">IFERROR(__xludf.DUMMYFUNCTION("""COMPUTED_VALUE"""),2)</f>
        <v>2</v>
      </c>
    </row>
    <row r="21" spans="1:2" ht="13" hidden="1">
      <c r="A21" s="1">
        <f ca="1">IFERROR(__xludf.DUMMYFUNCTION("""COMPUTED_VALUE"""),2)</f>
        <v>2</v>
      </c>
      <c r="B21" s="1">
        <f ca="1">IFERROR(__xludf.DUMMYFUNCTION("""COMPUTED_VALUE"""),3)</f>
        <v>3</v>
      </c>
    </row>
    <row r="22" spans="1:2" ht="13" hidden="1">
      <c r="A22" s="1">
        <f ca="1">IFERROR(__xludf.DUMMYFUNCTION("""COMPUTED_VALUE"""),1)</f>
        <v>1</v>
      </c>
      <c r="B22" s="1">
        <f ca="1">IFERROR(__xludf.DUMMYFUNCTION("""COMPUTED_VALUE"""),2)</f>
        <v>2</v>
      </c>
    </row>
    <row r="23" spans="1:2" ht="13" hidden="1">
      <c r="A23" s="1">
        <f ca="1">IFERROR(__xludf.DUMMYFUNCTION("""COMPUTED_VALUE"""),2)</f>
        <v>2</v>
      </c>
      <c r="B23" s="1">
        <f ca="1">IFERROR(__xludf.DUMMYFUNCTION("""COMPUTED_VALUE"""),2)</f>
        <v>2</v>
      </c>
    </row>
    <row r="24" spans="1:2" ht="13" hidden="1">
      <c r="A24" s="1" t="str">
        <f ca="1">IFERROR(__xludf.DUMMYFUNCTION("""COMPUTED_VALUE"""),"")</f>
        <v/>
      </c>
      <c r="B24" s="1">
        <f ca="1">IFERROR(__xludf.DUMMYFUNCTION("""COMPUTED_VALUE"""),3)</f>
        <v>3</v>
      </c>
    </row>
    <row r="25" spans="1:2" ht="13" hidden="1">
      <c r="A25" s="1">
        <f ca="1">IFERROR(__xludf.DUMMYFUNCTION("""COMPUTED_VALUE"""),2)</f>
        <v>2</v>
      </c>
      <c r="B25" s="1">
        <f ca="1">IFERROR(__xludf.DUMMYFUNCTION("""COMPUTED_VALUE"""),2)</f>
        <v>2</v>
      </c>
    </row>
    <row r="26" spans="1:2" ht="13" hidden="1">
      <c r="A26" s="1">
        <f ca="1">IFERROR(__xludf.DUMMYFUNCTION("""COMPUTED_VALUE"""),1)</f>
        <v>1</v>
      </c>
      <c r="B26" s="1">
        <f ca="1">IFERROR(__xludf.DUMMYFUNCTION("""COMPUTED_VALUE"""),3)</f>
        <v>3</v>
      </c>
    </row>
    <row r="27" spans="1:2" ht="13" hidden="1">
      <c r="A27" s="1" t="str">
        <f ca="1">IFERROR(__xludf.DUMMYFUNCTION("""COMPUTED_VALUE"""),"")</f>
        <v/>
      </c>
      <c r="B27" s="1">
        <f ca="1">IFERROR(__xludf.DUMMYFUNCTION("""COMPUTED_VALUE"""),1)</f>
        <v>1</v>
      </c>
    </row>
    <row r="28" spans="1:2" ht="13" hidden="1">
      <c r="A28" s="1">
        <f ca="1">IFERROR(__xludf.DUMMYFUNCTION("""COMPUTED_VALUE"""),1)</f>
        <v>1</v>
      </c>
      <c r="B28" s="1">
        <f ca="1">IFERROR(__xludf.DUMMYFUNCTION("""COMPUTED_VALUE"""),5)</f>
        <v>5</v>
      </c>
    </row>
    <row r="29" spans="1:2" ht="13" hidden="1">
      <c r="A29" s="1">
        <f ca="1">IFERROR(__xludf.DUMMYFUNCTION("""COMPUTED_VALUE"""),3)</f>
        <v>3</v>
      </c>
      <c r="B29" s="1">
        <f ca="1">IFERROR(__xludf.DUMMYFUNCTION("""COMPUTED_VALUE"""),3)</f>
        <v>3</v>
      </c>
    </row>
    <row r="30" spans="1:2" ht="13" hidden="1">
      <c r="A30" s="1">
        <f ca="1">IFERROR(__xludf.DUMMYFUNCTION("""COMPUTED_VALUE"""),3)</f>
        <v>3</v>
      </c>
      <c r="B30" s="1">
        <f ca="1">IFERROR(__xludf.DUMMYFUNCTION("""COMPUTED_VALUE"""),3)</f>
        <v>3</v>
      </c>
    </row>
    <row r="31" spans="1:2" ht="13" hidden="1">
      <c r="A31" s="1">
        <f ca="1">IFERROR(__xludf.DUMMYFUNCTION("""COMPUTED_VALUE"""),1)</f>
        <v>1</v>
      </c>
      <c r="B31" s="1">
        <f ca="1">IFERROR(__xludf.DUMMYFUNCTION("""COMPUTED_VALUE"""),5)</f>
        <v>5</v>
      </c>
    </row>
    <row r="32" spans="1:2" ht="13" hidden="1">
      <c r="A32" s="1">
        <f ca="1">IFERROR(__xludf.DUMMYFUNCTION("""COMPUTED_VALUE"""),2)</f>
        <v>2</v>
      </c>
      <c r="B32" s="1">
        <f ca="1">IFERROR(__xludf.DUMMYFUNCTION("""COMPUTED_VALUE"""),5)</f>
        <v>5</v>
      </c>
    </row>
    <row r="33" spans="1:2" ht="13" hidden="1">
      <c r="A33" s="1">
        <f ca="1">IFERROR(__xludf.DUMMYFUNCTION("""COMPUTED_VALUE"""),1)</f>
        <v>1</v>
      </c>
      <c r="B33" s="1">
        <f ca="1">IFERROR(__xludf.DUMMYFUNCTION("""COMPUTED_VALUE"""),3)</f>
        <v>3</v>
      </c>
    </row>
    <row r="34" spans="1:2" ht="13" hidden="1">
      <c r="A34" s="1">
        <f ca="1">IFERROR(__xludf.DUMMYFUNCTION("""COMPUTED_VALUE"""),3)</f>
        <v>3</v>
      </c>
      <c r="B34" s="1">
        <f ca="1">IFERROR(__xludf.DUMMYFUNCTION("""COMPUTED_VALUE"""),4)</f>
        <v>4</v>
      </c>
    </row>
    <row r="35" spans="1:2" ht="13" hidden="1">
      <c r="A35" s="1">
        <f ca="1">IFERROR(__xludf.DUMMYFUNCTION("""COMPUTED_VALUE"""),4)</f>
        <v>4</v>
      </c>
      <c r="B35" s="1">
        <f ca="1">IFERROR(__xludf.DUMMYFUNCTION("""COMPUTED_VALUE"""),1)</f>
        <v>1</v>
      </c>
    </row>
    <row r="36" spans="1:2" ht="13" hidden="1">
      <c r="A36" s="1">
        <f ca="1">IFERROR(__xludf.DUMMYFUNCTION("""COMPUTED_VALUE"""),1)</f>
        <v>1</v>
      </c>
      <c r="B36" s="1">
        <f ca="1">IFERROR(__xludf.DUMMYFUNCTION("""COMPUTED_VALUE"""),1)</f>
        <v>1</v>
      </c>
    </row>
    <row r="37" spans="1:2" ht="13" hidden="1">
      <c r="A37" s="1">
        <f ca="1">IFERROR(__xludf.DUMMYFUNCTION("""COMPUTED_VALUE"""),2)</f>
        <v>2</v>
      </c>
      <c r="B37" s="1">
        <f ca="1">IFERROR(__xludf.DUMMYFUNCTION("""COMPUTED_VALUE"""),4)</f>
        <v>4</v>
      </c>
    </row>
    <row r="38" spans="1:2" ht="13" hidden="1">
      <c r="A38" s="1">
        <f ca="1">IFERROR(__xludf.DUMMYFUNCTION("""COMPUTED_VALUE"""),4)</f>
        <v>4</v>
      </c>
      <c r="B38" s="1">
        <f ca="1">IFERROR(__xludf.DUMMYFUNCTION("""COMPUTED_VALUE"""),1)</f>
        <v>1</v>
      </c>
    </row>
    <row r="39" spans="1:2" ht="13" hidden="1">
      <c r="A39" s="1">
        <f ca="1">IFERROR(__xludf.DUMMYFUNCTION("""COMPUTED_VALUE"""),3)</f>
        <v>3</v>
      </c>
      <c r="B39" s="1">
        <f ca="1">IFERROR(__xludf.DUMMYFUNCTION("""COMPUTED_VALUE"""),1)</f>
        <v>1</v>
      </c>
    </row>
    <row r="40" spans="1:2" ht="13" hidden="1">
      <c r="A40" s="1" t="str">
        <f ca="1">IFERROR(__xludf.DUMMYFUNCTION("""COMPUTED_VALUE"""),"")</f>
        <v/>
      </c>
      <c r="B40" s="1">
        <f ca="1">IFERROR(__xludf.DUMMYFUNCTION("""COMPUTED_VALUE"""),1)</f>
        <v>1</v>
      </c>
    </row>
    <row r="41" spans="1:2" ht="13" hidden="1">
      <c r="A41" s="1">
        <f ca="1">IFERROR(__xludf.DUMMYFUNCTION("""COMPUTED_VALUE"""),1)</f>
        <v>1</v>
      </c>
      <c r="B41" s="1">
        <f ca="1">IFERROR(__xludf.DUMMYFUNCTION("""COMPUTED_VALUE"""),1)</f>
        <v>1</v>
      </c>
    </row>
    <row r="42" spans="1:2" ht="13" hidden="1">
      <c r="A42" s="1">
        <f ca="1">IFERROR(__xludf.DUMMYFUNCTION("""COMPUTED_VALUE"""),2)</f>
        <v>2</v>
      </c>
      <c r="B42" s="1">
        <f ca="1">IFERROR(__xludf.DUMMYFUNCTION("""COMPUTED_VALUE"""),4)</f>
        <v>4</v>
      </c>
    </row>
    <row r="43" spans="1:2" ht="13" hidden="1">
      <c r="A43" s="1">
        <f ca="1">IFERROR(__xludf.DUMMYFUNCTION("""COMPUTED_VALUE"""),1)</f>
        <v>1</v>
      </c>
      <c r="B43" s="1">
        <f ca="1">IFERROR(__xludf.DUMMYFUNCTION("""COMPUTED_VALUE"""),2)</f>
        <v>2</v>
      </c>
    </row>
    <row r="44" spans="1:2" ht="13" hidden="1">
      <c r="A44" s="1">
        <f ca="1">IFERROR(__xludf.DUMMYFUNCTION("""COMPUTED_VALUE"""),4)</f>
        <v>4</v>
      </c>
      <c r="B44" s="1">
        <f ca="1">IFERROR(__xludf.DUMMYFUNCTION("""COMPUTED_VALUE"""),4)</f>
        <v>4</v>
      </c>
    </row>
    <row r="45" spans="1:2" ht="13" hidden="1">
      <c r="A45" s="1">
        <f ca="1">IFERROR(__xludf.DUMMYFUNCTION("""COMPUTED_VALUE"""),4)</f>
        <v>4</v>
      </c>
      <c r="B45" s="1">
        <f ca="1">IFERROR(__xludf.DUMMYFUNCTION("""COMPUTED_VALUE"""),1)</f>
        <v>1</v>
      </c>
    </row>
    <row r="46" spans="1:2" ht="13" hidden="1">
      <c r="A46" s="1">
        <f ca="1">IFERROR(__xludf.DUMMYFUNCTION("""COMPUTED_VALUE"""),2)</f>
        <v>2</v>
      </c>
      <c r="B46" s="1">
        <f ca="1">IFERROR(__xludf.DUMMYFUNCTION("""COMPUTED_VALUE"""),4)</f>
        <v>4</v>
      </c>
    </row>
    <row r="47" spans="1:2" ht="13" hidden="1">
      <c r="A47" s="1">
        <f ca="1">IFERROR(__xludf.DUMMYFUNCTION("""COMPUTED_VALUE"""),4)</f>
        <v>4</v>
      </c>
      <c r="B47" s="1">
        <f ca="1">IFERROR(__xludf.DUMMYFUNCTION("""COMPUTED_VALUE"""),3)</f>
        <v>3</v>
      </c>
    </row>
    <row r="48" spans="1:2" ht="13" hidden="1">
      <c r="A48" s="1">
        <f ca="1">IFERROR(__xludf.DUMMYFUNCTION("""COMPUTED_VALUE"""),2)</f>
        <v>2</v>
      </c>
      <c r="B48" s="1">
        <f ca="1">IFERROR(__xludf.DUMMYFUNCTION("""COMPUTED_VALUE"""),3)</f>
        <v>3</v>
      </c>
    </row>
    <row r="49" spans="1:2" ht="13" hidden="1">
      <c r="A49" s="1">
        <f ca="1">IFERROR(__xludf.DUMMYFUNCTION("""COMPUTED_VALUE"""),4)</f>
        <v>4</v>
      </c>
      <c r="B49" s="1">
        <f ca="1">IFERROR(__xludf.DUMMYFUNCTION("""COMPUTED_VALUE"""),5)</f>
        <v>5</v>
      </c>
    </row>
    <row r="50" spans="1:2" ht="13" hidden="1">
      <c r="A50" s="1">
        <f ca="1">IFERROR(__xludf.DUMMYFUNCTION("""COMPUTED_VALUE"""),2)</f>
        <v>2</v>
      </c>
      <c r="B50" s="1">
        <f ca="1">IFERROR(__xludf.DUMMYFUNCTION("""COMPUTED_VALUE"""),2)</f>
        <v>2</v>
      </c>
    </row>
    <row r="51" spans="1:2" ht="13" hidden="1">
      <c r="A51" s="1">
        <f ca="1">IFERROR(__xludf.DUMMYFUNCTION("""COMPUTED_VALUE"""),1)</f>
        <v>1</v>
      </c>
      <c r="B51" s="1">
        <f ca="1">IFERROR(__xludf.DUMMYFUNCTION("""COMPUTED_VALUE"""),3)</f>
        <v>3</v>
      </c>
    </row>
    <row r="52" spans="1:2" ht="13" hidden="1">
      <c r="A52" s="1">
        <f ca="1">IFERROR(__xludf.DUMMYFUNCTION("""COMPUTED_VALUE"""),3)</f>
        <v>3</v>
      </c>
      <c r="B52" s="1">
        <f ca="1">IFERROR(__xludf.DUMMYFUNCTION("""COMPUTED_VALUE"""),4)</f>
        <v>4</v>
      </c>
    </row>
    <row r="53" spans="1:2" ht="13" hidden="1">
      <c r="A53" s="1">
        <f ca="1">IFERROR(__xludf.DUMMYFUNCTION("""COMPUTED_VALUE"""),2)</f>
        <v>2</v>
      </c>
      <c r="B53" s="1">
        <f ca="1">IFERROR(__xludf.DUMMYFUNCTION("""COMPUTED_VALUE"""),2)</f>
        <v>2</v>
      </c>
    </row>
    <row r="54" spans="1:2" ht="13" hidden="1">
      <c r="A54" s="1">
        <f ca="1">IFERROR(__xludf.DUMMYFUNCTION("""COMPUTED_VALUE"""),3)</f>
        <v>3</v>
      </c>
      <c r="B54" s="1">
        <f ca="1">IFERROR(__xludf.DUMMYFUNCTION("""COMPUTED_VALUE"""),1)</f>
        <v>1</v>
      </c>
    </row>
    <row r="55" spans="1:2" ht="13" hidden="1">
      <c r="A55" s="1">
        <f ca="1">IFERROR(__xludf.DUMMYFUNCTION("""COMPUTED_VALUE"""),1)</f>
        <v>1</v>
      </c>
      <c r="B55" s="1">
        <f ca="1">IFERROR(__xludf.DUMMYFUNCTION("""COMPUTED_VALUE"""),2)</f>
        <v>2</v>
      </c>
    </row>
    <row r="56" spans="1:2" ht="13" hidden="1">
      <c r="A56" s="1">
        <f ca="1">IFERROR(__xludf.DUMMYFUNCTION("""COMPUTED_VALUE"""),3)</f>
        <v>3</v>
      </c>
      <c r="B56" s="1">
        <f ca="1">IFERROR(__xludf.DUMMYFUNCTION("""COMPUTED_VALUE"""),4)</f>
        <v>4</v>
      </c>
    </row>
    <row r="57" spans="1:2" ht="13" hidden="1">
      <c r="A57" s="1">
        <f ca="1">IFERROR(__xludf.DUMMYFUNCTION("""COMPUTED_VALUE"""),2)</f>
        <v>2</v>
      </c>
      <c r="B57" s="1">
        <f ca="1">IFERROR(__xludf.DUMMYFUNCTION("""COMPUTED_VALUE"""),5)</f>
        <v>5</v>
      </c>
    </row>
    <row r="58" spans="1:2" ht="13" hidden="1">
      <c r="A58" s="1">
        <f ca="1">IFERROR(__xludf.DUMMYFUNCTION("""COMPUTED_VALUE"""),3)</f>
        <v>3</v>
      </c>
      <c r="B58" s="1">
        <f ca="1">IFERROR(__xludf.DUMMYFUNCTION("""COMPUTED_VALUE"""),4)</f>
        <v>4</v>
      </c>
    </row>
    <row r="59" spans="1:2" ht="13" hidden="1">
      <c r="A59" s="1">
        <f ca="1">IFERROR(__xludf.DUMMYFUNCTION("""COMPUTED_VALUE"""),1)</f>
        <v>1</v>
      </c>
      <c r="B59" s="1">
        <f ca="1">IFERROR(__xludf.DUMMYFUNCTION("""COMPUTED_VALUE"""),4)</f>
        <v>4</v>
      </c>
    </row>
    <row r="60" spans="1:2" ht="13" hidden="1">
      <c r="A60" s="1">
        <f ca="1">IFERROR(__xludf.DUMMYFUNCTION("""COMPUTED_VALUE"""),1)</f>
        <v>1</v>
      </c>
      <c r="B60" s="1">
        <f ca="1">IFERROR(__xludf.DUMMYFUNCTION("""COMPUTED_VALUE"""),3)</f>
        <v>3</v>
      </c>
    </row>
    <row r="61" spans="1:2" ht="13" hidden="1">
      <c r="A61" s="1">
        <f ca="1">IFERROR(__xludf.DUMMYFUNCTION("""COMPUTED_VALUE"""),1)</f>
        <v>1</v>
      </c>
      <c r="B61" s="1">
        <f ca="1">IFERROR(__xludf.DUMMYFUNCTION("""COMPUTED_VALUE"""),3)</f>
        <v>3</v>
      </c>
    </row>
    <row r="62" spans="1:2" ht="13" hidden="1">
      <c r="A62" s="1">
        <f ca="1">IFERROR(__xludf.DUMMYFUNCTION("""COMPUTED_VALUE"""),4)</f>
        <v>4</v>
      </c>
      <c r="B62" s="1">
        <f ca="1">IFERROR(__xludf.DUMMYFUNCTION("""COMPUTED_VALUE"""),3)</f>
        <v>3</v>
      </c>
    </row>
    <row r="63" spans="1:2" ht="13" hidden="1">
      <c r="A63" s="1">
        <f ca="1">IFERROR(__xludf.DUMMYFUNCTION("""COMPUTED_VALUE"""),4)</f>
        <v>4</v>
      </c>
      <c r="B63" s="1">
        <f ca="1">IFERROR(__xludf.DUMMYFUNCTION("""COMPUTED_VALUE"""),2)</f>
        <v>2</v>
      </c>
    </row>
    <row r="64" spans="1:2" ht="13" hidden="1">
      <c r="A64" s="1" t="str">
        <f ca="1">IFERROR(__xludf.DUMMYFUNCTION("""COMPUTED_VALUE"""),"")</f>
        <v/>
      </c>
      <c r="B64" s="1">
        <f ca="1">IFERROR(__xludf.DUMMYFUNCTION("""COMPUTED_VALUE"""),2)</f>
        <v>2</v>
      </c>
    </row>
    <row r="65" spans="1:2" ht="13" hidden="1">
      <c r="A65" s="1">
        <f ca="1">IFERROR(__xludf.DUMMYFUNCTION("""COMPUTED_VALUE"""),1)</f>
        <v>1</v>
      </c>
      <c r="B65" s="1">
        <f ca="1">IFERROR(__xludf.DUMMYFUNCTION("""COMPUTED_VALUE"""),3)</f>
        <v>3</v>
      </c>
    </row>
    <row r="66" spans="1:2" ht="13" hidden="1">
      <c r="A66" s="1">
        <f ca="1">IFERROR(__xludf.DUMMYFUNCTION("""COMPUTED_VALUE"""),2)</f>
        <v>2</v>
      </c>
      <c r="B66" s="1">
        <f ca="1">IFERROR(__xludf.DUMMYFUNCTION("""COMPUTED_VALUE"""),4)</f>
        <v>4</v>
      </c>
    </row>
    <row r="67" spans="1:2" ht="13" hidden="1">
      <c r="A67" s="1">
        <f ca="1">IFERROR(__xludf.DUMMYFUNCTION("""COMPUTED_VALUE"""),1)</f>
        <v>1</v>
      </c>
      <c r="B67" s="1">
        <f ca="1">IFERROR(__xludf.DUMMYFUNCTION("""COMPUTED_VALUE"""),4)</f>
        <v>4</v>
      </c>
    </row>
    <row r="68" spans="1:2" ht="13" hidden="1">
      <c r="A68" s="1">
        <f ca="1">IFERROR(__xludf.DUMMYFUNCTION("""COMPUTED_VALUE"""),2)</f>
        <v>2</v>
      </c>
      <c r="B68" s="1">
        <f ca="1">IFERROR(__xludf.DUMMYFUNCTION("""COMPUTED_VALUE"""),2)</f>
        <v>2</v>
      </c>
    </row>
    <row r="69" spans="1:2" ht="13" hidden="1">
      <c r="A69" s="1">
        <f ca="1">IFERROR(__xludf.DUMMYFUNCTION("""COMPUTED_VALUE"""),3)</f>
        <v>3</v>
      </c>
      <c r="B69" s="1">
        <f ca="1">IFERROR(__xludf.DUMMYFUNCTION("""COMPUTED_VALUE"""),5)</f>
        <v>5</v>
      </c>
    </row>
    <row r="70" spans="1:2" ht="13" hidden="1">
      <c r="A70" s="1">
        <f ca="1">IFERROR(__xludf.DUMMYFUNCTION("""COMPUTED_VALUE"""),4)</f>
        <v>4</v>
      </c>
      <c r="B70" s="1">
        <f ca="1">IFERROR(__xludf.DUMMYFUNCTION("""COMPUTED_VALUE"""),3)</f>
        <v>3</v>
      </c>
    </row>
    <row r="71" spans="1:2" ht="13" hidden="1">
      <c r="A71" s="1">
        <f ca="1">IFERROR(__xludf.DUMMYFUNCTION("""COMPUTED_VALUE"""),2)</f>
        <v>2</v>
      </c>
      <c r="B71" s="1">
        <f ca="1">IFERROR(__xludf.DUMMYFUNCTION("""COMPUTED_VALUE"""),2)</f>
        <v>2</v>
      </c>
    </row>
    <row r="72" spans="1:2" ht="13" hidden="1">
      <c r="A72" s="1">
        <f ca="1">IFERROR(__xludf.DUMMYFUNCTION("""COMPUTED_VALUE"""),4)</f>
        <v>4</v>
      </c>
      <c r="B72" s="1">
        <f ca="1">IFERROR(__xludf.DUMMYFUNCTION("""COMPUTED_VALUE"""),4)</f>
        <v>4</v>
      </c>
    </row>
    <row r="73" spans="1:2" ht="13" hidden="1">
      <c r="A73" s="1">
        <f ca="1">IFERROR(__xludf.DUMMYFUNCTION("""COMPUTED_VALUE"""),3)</f>
        <v>3</v>
      </c>
      <c r="B73" s="1">
        <f ca="1">IFERROR(__xludf.DUMMYFUNCTION("""COMPUTED_VALUE"""),4)</f>
        <v>4</v>
      </c>
    </row>
    <row r="74" spans="1:2" ht="13" hidden="1">
      <c r="A74" s="1">
        <f ca="1">IFERROR(__xludf.DUMMYFUNCTION("""COMPUTED_VALUE"""),1)</f>
        <v>1</v>
      </c>
      <c r="B74" s="1">
        <f ca="1">IFERROR(__xludf.DUMMYFUNCTION("""COMPUTED_VALUE"""),4)</f>
        <v>4</v>
      </c>
    </row>
    <row r="75" spans="1:2" ht="13" hidden="1">
      <c r="A75" s="1">
        <f ca="1">IFERROR(__xludf.DUMMYFUNCTION("""COMPUTED_VALUE"""),2)</f>
        <v>2</v>
      </c>
      <c r="B75" s="1">
        <f ca="1">IFERROR(__xludf.DUMMYFUNCTION("""COMPUTED_VALUE"""),5)</f>
        <v>5</v>
      </c>
    </row>
    <row r="76" spans="1:2" ht="13" hidden="1">
      <c r="A76" s="1">
        <f ca="1">IFERROR(__xludf.DUMMYFUNCTION("""COMPUTED_VALUE"""),3)</f>
        <v>3</v>
      </c>
      <c r="B76" s="1">
        <f ca="1">IFERROR(__xludf.DUMMYFUNCTION("""COMPUTED_VALUE"""),4)</f>
        <v>4</v>
      </c>
    </row>
    <row r="77" spans="1:2" ht="13" hidden="1">
      <c r="A77" s="1">
        <f ca="1">IFERROR(__xludf.DUMMYFUNCTION("""COMPUTED_VALUE"""),2)</f>
        <v>2</v>
      </c>
      <c r="B77" s="1">
        <f ca="1">IFERROR(__xludf.DUMMYFUNCTION("""COMPUTED_VALUE"""),4)</f>
        <v>4</v>
      </c>
    </row>
    <row r="78" spans="1:2" ht="13" hidden="1">
      <c r="A78" s="1">
        <f ca="1">IFERROR(__xludf.DUMMYFUNCTION("""COMPUTED_VALUE"""),4)</f>
        <v>4</v>
      </c>
      <c r="B78" s="1">
        <f ca="1">IFERROR(__xludf.DUMMYFUNCTION("""COMPUTED_VALUE"""),4)</f>
        <v>4</v>
      </c>
    </row>
    <row r="79" spans="1:2" ht="13" hidden="1">
      <c r="A79" s="1">
        <f ca="1">IFERROR(__xludf.DUMMYFUNCTION("""COMPUTED_VALUE"""),3)</f>
        <v>3</v>
      </c>
      <c r="B79" s="1">
        <f ca="1">IFERROR(__xludf.DUMMYFUNCTION("""COMPUTED_VALUE"""),4)</f>
        <v>4</v>
      </c>
    </row>
    <row r="80" spans="1:2" ht="13" hidden="1">
      <c r="A80" s="1">
        <f ca="1">IFERROR(__xludf.DUMMYFUNCTION("""COMPUTED_VALUE"""),1)</f>
        <v>1</v>
      </c>
      <c r="B80" s="1">
        <f ca="1">IFERROR(__xludf.DUMMYFUNCTION("""COMPUTED_VALUE"""),1)</f>
        <v>1</v>
      </c>
    </row>
    <row r="81" spans="1:2" ht="13" hidden="1">
      <c r="A81" s="1" t="str">
        <f ca="1">IFERROR(__xludf.DUMMYFUNCTION("""COMPUTED_VALUE"""),"")</f>
        <v/>
      </c>
      <c r="B81" s="1">
        <f ca="1">IFERROR(__xludf.DUMMYFUNCTION("""COMPUTED_VALUE"""),3)</f>
        <v>3</v>
      </c>
    </row>
    <row r="82" spans="1:2" ht="13" hidden="1">
      <c r="A82" s="1">
        <f ca="1">IFERROR(__xludf.DUMMYFUNCTION("""COMPUTED_VALUE"""),4)</f>
        <v>4</v>
      </c>
      <c r="B82" s="1">
        <f ca="1">IFERROR(__xludf.DUMMYFUNCTION("""COMPUTED_VALUE"""),4)</f>
        <v>4</v>
      </c>
    </row>
    <row r="83" spans="1:2" ht="13" hidden="1">
      <c r="A83" s="1">
        <f ca="1">IFERROR(__xludf.DUMMYFUNCTION("""COMPUTED_VALUE"""),2)</f>
        <v>2</v>
      </c>
      <c r="B83" s="1">
        <f ca="1">IFERROR(__xludf.DUMMYFUNCTION("""COMPUTED_VALUE"""),2)</f>
        <v>2</v>
      </c>
    </row>
    <row r="84" spans="1:2" ht="13" hidden="1">
      <c r="A84" s="1">
        <f ca="1">IFERROR(__xludf.DUMMYFUNCTION("""COMPUTED_VALUE"""),3)</f>
        <v>3</v>
      </c>
      <c r="B84" s="1">
        <f ca="1">IFERROR(__xludf.DUMMYFUNCTION("""COMPUTED_VALUE"""),1)</f>
        <v>1</v>
      </c>
    </row>
    <row r="85" spans="1:2" ht="13" hidden="1">
      <c r="A85" s="1">
        <f ca="1">IFERROR(__xludf.DUMMYFUNCTION("""COMPUTED_VALUE"""),4)</f>
        <v>4</v>
      </c>
      <c r="B85" s="1">
        <f ca="1">IFERROR(__xludf.DUMMYFUNCTION("""COMPUTED_VALUE"""),2)</f>
        <v>2</v>
      </c>
    </row>
    <row r="86" spans="1:2" ht="13" hidden="1">
      <c r="A86" s="1">
        <f ca="1">IFERROR(__xludf.DUMMYFUNCTION("""COMPUTED_VALUE"""),2)</f>
        <v>2</v>
      </c>
      <c r="B86" s="1">
        <f ca="1">IFERROR(__xludf.DUMMYFUNCTION("""COMPUTED_VALUE"""),4)</f>
        <v>4</v>
      </c>
    </row>
    <row r="87" spans="1:2" ht="13" hidden="1">
      <c r="A87" s="1">
        <f ca="1">IFERROR(__xludf.DUMMYFUNCTION("""COMPUTED_VALUE"""),2)</f>
        <v>2</v>
      </c>
      <c r="B87" s="1">
        <f ca="1">IFERROR(__xludf.DUMMYFUNCTION("""COMPUTED_VALUE"""),2)</f>
        <v>2</v>
      </c>
    </row>
    <row r="88" spans="1:2" ht="13" hidden="1">
      <c r="A88" s="1">
        <f ca="1">IFERROR(__xludf.DUMMYFUNCTION("""COMPUTED_VALUE"""),2)</f>
        <v>2</v>
      </c>
      <c r="B88" s="1">
        <f ca="1">IFERROR(__xludf.DUMMYFUNCTION("""COMPUTED_VALUE"""),3)</f>
        <v>3</v>
      </c>
    </row>
    <row r="89" spans="1:2" ht="13" hidden="1">
      <c r="A89" s="1">
        <f ca="1">IFERROR(__xludf.DUMMYFUNCTION("""COMPUTED_VALUE"""),3)</f>
        <v>3</v>
      </c>
      <c r="B89" s="1">
        <f ca="1">IFERROR(__xludf.DUMMYFUNCTION("""COMPUTED_VALUE"""),2)</f>
        <v>2</v>
      </c>
    </row>
    <row r="90" spans="1:2" ht="13" hidden="1">
      <c r="A90" s="1">
        <f ca="1">IFERROR(__xludf.DUMMYFUNCTION("""COMPUTED_VALUE"""),1)</f>
        <v>1</v>
      </c>
      <c r="B90" s="1">
        <f ca="1">IFERROR(__xludf.DUMMYFUNCTION("""COMPUTED_VALUE"""),4)</f>
        <v>4</v>
      </c>
    </row>
    <row r="91" spans="1:2" ht="13" hidden="1">
      <c r="A91" s="1">
        <f ca="1">IFERROR(__xludf.DUMMYFUNCTION("""COMPUTED_VALUE"""),2)</f>
        <v>2</v>
      </c>
      <c r="B91" s="1">
        <f ca="1">IFERROR(__xludf.DUMMYFUNCTION("""COMPUTED_VALUE"""),5)</f>
        <v>5</v>
      </c>
    </row>
    <row r="92" spans="1:2" ht="13" hidden="1">
      <c r="A92" s="1">
        <f ca="1">IFERROR(__xludf.DUMMYFUNCTION("""COMPUTED_VALUE"""),4)</f>
        <v>4</v>
      </c>
      <c r="B92" s="1">
        <f ca="1">IFERROR(__xludf.DUMMYFUNCTION("""COMPUTED_VALUE"""),3)</f>
        <v>3</v>
      </c>
    </row>
    <row r="93" spans="1:2" ht="13" hidden="1">
      <c r="A93" s="1">
        <f ca="1">IFERROR(__xludf.DUMMYFUNCTION("""COMPUTED_VALUE"""),3)</f>
        <v>3</v>
      </c>
      <c r="B93" s="1">
        <f ca="1">IFERROR(__xludf.DUMMYFUNCTION("""COMPUTED_VALUE"""),2)</f>
        <v>2</v>
      </c>
    </row>
    <row r="94" spans="1:2" ht="13" hidden="1">
      <c r="A94" s="1">
        <f ca="1">IFERROR(__xludf.DUMMYFUNCTION("""COMPUTED_VALUE"""),1)</f>
        <v>1</v>
      </c>
      <c r="B94" s="1">
        <f ca="1">IFERROR(__xludf.DUMMYFUNCTION("""COMPUTED_VALUE"""),4)</f>
        <v>4</v>
      </c>
    </row>
    <row r="95" spans="1:2" ht="13" hidden="1">
      <c r="A95" s="1">
        <f ca="1">IFERROR(__xludf.DUMMYFUNCTION("""COMPUTED_VALUE"""),3)</f>
        <v>3</v>
      </c>
      <c r="B95" s="1">
        <f ca="1">IFERROR(__xludf.DUMMYFUNCTION("""COMPUTED_VALUE"""),4)</f>
        <v>4</v>
      </c>
    </row>
    <row r="96" spans="1:2" ht="13" hidden="1">
      <c r="A96" s="1">
        <f ca="1">IFERROR(__xludf.DUMMYFUNCTION("""COMPUTED_VALUE"""),1)</f>
        <v>1</v>
      </c>
      <c r="B96" s="1">
        <f ca="1">IFERROR(__xludf.DUMMYFUNCTION("""COMPUTED_VALUE"""),3)</f>
        <v>3</v>
      </c>
    </row>
    <row r="97" spans="1:2" ht="13" hidden="1">
      <c r="A97" s="1">
        <f ca="1">IFERROR(__xludf.DUMMYFUNCTION("""COMPUTED_VALUE"""),2)</f>
        <v>2</v>
      </c>
      <c r="B97" s="1">
        <f ca="1">IFERROR(__xludf.DUMMYFUNCTION("""COMPUTED_VALUE"""),4)</f>
        <v>4</v>
      </c>
    </row>
    <row r="98" spans="1:2" ht="13" hidden="1">
      <c r="A98" s="1">
        <f ca="1">IFERROR(__xludf.DUMMYFUNCTION("""COMPUTED_VALUE"""),2)</f>
        <v>2</v>
      </c>
      <c r="B98" s="1">
        <f ca="1">IFERROR(__xludf.DUMMYFUNCTION("""COMPUTED_VALUE"""),1)</f>
        <v>1</v>
      </c>
    </row>
    <row r="99" spans="1:2" ht="13" hidden="1">
      <c r="A99" s="1">
        <f ca="1">IFERROR(__xludf.DUMMYFUNCTION("""COMPUTED_VALUE"""),4)</f>
        <v>4</v>
      </c>
      <c r="B99" s="1" t="str">
        <f ca="1">IFERROR(__xludf.DUMMYFUNCTION("""COMPUTED_VALUE"""),"")</f>
        <v/>
      </c>
    </row>
    <row r="100" spans="1:2" ht="13" hidden="1">
      <c r="A100" s="1">
        <f ca="1">IFERROR(__xludf.DUMMYFUNCTION("""COMPUTED_VALUE"""),1)</f>
        <v>1</v>
      </c>
      <c r="B100" s="1">
        <f ca="1">IFERROR(__xludf.DUMMYFUNCTION("""COMPUTED_VALUE"""),4)</f>
        <v>4</v>
      </c>
    </row>
    <row r="101" spans="1:2" ht="13" hidden="1">
      <c r="A101" s="1">
        <f ca="1">IFERROR(__xludf.DUMMYFUNCTION("""COMPUTED_VALUE"""),3)</f>
        <v>3</v>
      </c>
      <c r="B101" s="1">
        <f ca="1">IFERROR(__xludf.DUMMYFUNCTION("""COMPUTED_VALUE"""),3)</f>
        <v>3</v>
      </c>
    </row>
    <row r="102" spans="1:2" ht="13" hidden="1">
      <c r="A102" s="1">
        <f ca="1">IFERROR(__xludf.DUMMYFUNCTION("""COMPUTED_VALUE"""),2)</f>
        <v>2</v>
      </c>
      <c r="B102" s="1">
        <f ca="1">IFERROR(__xludf.DUMMYFUNCTION("""COMPUTED_VALUE"""),5)</f>
        <v>5</v>
      </c>
    </row>
    <row r="103" spans="1:2" ht="13" hidden="1">
      <c r="A103" s="1">
        <f ca="1">IFERROR(__xludf.DUMMYFUNCTION("""COMPUTED_VALUE"""),4)</f>
        <v>4</v>
      </c>
      <c r="B103" s="1">
        <f ca="1">IFERROR(__xludf.DUMMYFUNCTION("""COMPUTED_VALUE"""),4)</f>
        <v>4</v>
      </c>
    </row>
    <row r="104" spans="1:2" ht="13" hidden="1">
      <c r="A104" s="1" t="str">
        <f ca="1">IFERROR(__xludf.DUMMYFUNCTION("""COMPUTED_VALUE"""),"")</f>
        <v/>
      </c>
      <c r="B104" s="1">
        <f ca="1">IFERROR(__xludf.DUMMYFUNCTION("""COMPUTED_VALUE"""),4)</f>
        <v>4</v>
      </c>
    </row>
    <row r="105" spans="1:2" ht="13" hidden="1">
      <c r="A105" s="1">
        <f ca="1">IFERROR(__xludf.DUMMYFUNCTION("""COMPUTED_VALUE"""),2)</f>
        <v>2</v>
      </c>
      <c r="B105" s="1">
        <f ca="1">IFERROR(__xludf.DUMMYFUNCTION("""COMPUTED_VALUE"""),3)</f>
        <v>3</v>
      </c>
    </row>
    <row r="106" spans="1:2" ht="13" hidden="1">
      <c r="A106" s="1">
        <f ca="1">IFERROR(__xludf.DUMMYFUNCTION("""COMPUTED_VALUE"""),1)</f>
        <v>1</v>
      </c>
      <c r="B106" s="1">
        <f ca="1">IFERROR(__xludf.DUMMYFUNCTION("""COMPUTED_VALUE"""),5)</f>
        <v>5</v>
      </c>
    </row>
    <row r="107" spans="1:2" ht="13" hidden="1">
      <c r="A107" s="1">
        <f ca="1">IFERROR(__xludf.DUMMYFUNCTION("""COMPUTED_VALUE"""),4)</f>
        <v>4</v>
      </c>
      <c r="B107" s="1">
        <f ca="1">IFERROR(__xludf.DUMMYFUNCTION("""COMPUTED_VALUE"""),3)</f>
        <v>3</v>
      </c>
    </row>
    <row r="108" spans="1:2" ht="13" hidden="1">
      <c r="A108" s="1">
        <f ca="1">IFERROR(__xludf.DUMMYFUNCTION("""COMPUTED_VALUE"""),2)</f>
        <v>2</v>
      </c>
      <c r="B108" s="1">
        <f ca="1">IFERROR(__xludf.DUMMYFUNCTION("""COMPUTED_VALUE"""),2)</f>
        <v>2</v>
      </c>
    </row>
    <row r="109" spans="1:2" ht="13" hidden="1">
      <c r="A109" s="1">
        <f ca="1">IFERROR(__xludf.DUMMYFUNCTION("""COMPUTED_VALUE"""),3)</f>
        <v>3</v>
      </c>
      <c r="B109" s="1">
        <f ca="1">IFERROR(__xludf.DUMMYFUNCTION("""COMPUTED_VALUE"""),3)</f>
        <v>3</v>
      </c>
    </row>
    <row r="110" spans="1:2" ht="13" hidden="1">
      <c r="A110" s="1">
        <f ca="1">IFERROR(__xludf.DUMMYFUNCTION("""COMPUTED_VALUE"""),1)</f>
        <v>1</v>
      </c>
      <c r="B110" s="1">
        <f ca="1">IFERROR(__xludf.DUMMYFUNCTION("""COMPUTED_VALUE"""),4)</f>
        <v>4</v>
      </c>
    </row>
    <row r="111" spans="1:2" ht="13" hidden="1">
      <c r="A111" s="1">
        <f ca="1">IFERROR(__xludf.DUMMYFUNCTION("""COMPUTED_VALUE"""),4)</f>
        <v>4</v>
      </c>
      <c r="B111" s="1">
        <f ca="1">IFERROR(__xludf.DUMMYFUNCTION("""COMPUTED_VALUE"""),4)</f>
        <v>4</v>
      </c>
    </row>
    <row r="112" spans="1:2" ht="13" hidden="1">
      <c r="A112" s="1">
        <f ca="1">IFERROR(__xludf.DUMMYFUNCTION("""COMPUTED_VALUE"""),4)</f>
        <v>4</v>
      </c>
      <c r="B112" s="1">
        <f ca="1">IFERROR(__xludf.DUMMYFUNCTION("""COMPUTED_VALUE"""),1)</f>
        <v>1</v>
      </c>
    </row>
    <row r="113" spans="1:2" ht="13" hidden="1">
      <c r="A113" s="1">
        <f ca="1">IFERROR(__xludf.DUMMYFUNCTION("""COMPUTED_VALUE"""),2)</f>
        <v>2</v>
      </c>
      <c r="B113" s="1">
        <f ca="1">IFERROR(__xludf.DUMMYFUNCTION("""COMPUTED_VALUE"""),2)</f>
        <v>2</v>
      </c>
    </row>
    <row r="114" spans="1:2" ht="13" hidden="1">
      <c r="A114" s="1">
        <f ca="1">IFERROR(__xludf.DUMMYFUNCTION("""COMPUTED_VALUE"""),3)</f>
        <v>3</v>
      </c>
      <c r="B114" s="1">
        <f ca="1">IFERROR(__xludf.DUMMYFUNCTION("""COMPUTED_VALUE"""),2)</f>
        <v>2</v>
      </c>
    </row>
    <row r="115" spans="1:2" ht="13" hidden="1">
      <c r="A115" s="1">
        <f ca="1">IFERROR(__xludf.DUMMYFUNCTION("""COMPUTED_VALUE"""),2)</f>
        <v>2</v>
      </c>
      <c r="B115" s="1">
        <f ca="1">IFERROR(__xludf.DUMMYFUNCTION("""COMPUTED_VALUE"""),3)</f>
        <v>3</v>
      </c>
    </row>
    <row r="116" spans="1:2" ht="13" hidden="1">
      <c r="A116" s="1">
        <f ca="1">IFERROR(__xludf.DUMMYFUNCTION("""COMPUTED_VALUE"""),3)</f>
        <v>3</v>
      </c>
      <c r="B116" s="1">
        <f ca="1">IFERROR(__xludf.DUMMYFUNCTION("""COMPUTED_VALUE"""),4)</f>
        <v>4</v>
      </c>
    </row>
    <row r="117" spans="1:2" ht="13" hidden="1">
      <c r="A117" s="1">
        <f ca="1">IFERROR(__xludf.DUMMYFUNCTION("""COMPUTED_VALUE"""),3)</f>
        <v>3</v>
      </c>
      <c r="B117" s="1">
        <f ca="1">IFERROR(__xludf.DUMMYFUNCTION("""COMPUTED_VALUE"""),1)</f>
        <v>1</v>
      </c>
    </row>
    <row r="118" spans="1:2" ht="13" hidden="1">
      <c r="A118" s="1">
        <f ca="1">IFERROR(__xludf.DUMMYFUNCTION("""COMPUTED_VALUE"""),4)</f>
        <v>4</v>
      </c>
      <c r="B118" s="1">
        <f ca="1">IFERROR(__xludf.DUMMYFUNCTION("""COMPUTED_VALUE"""),2)</f>
        <v>2</v>
      </c>
    </row>
    <row r="119" spans="1:2" ht="13" hidden="1">
      <c r="A119" s="1">
        <f ca="1">IFERROR(__xludf.DUMMYFUNCTION("""COMPUTED_VALUE"""),2)</f>
        <v>2</v>
      </c>
      <c r="B119" s="1">
        <f ca="1">IFERROR(__xludf.DUMMYFUNCTION("""COMPUTED_VALUE"""),4)</f>
        <v>4</v>
      </c>
    </row>
    <row r="120" spans="1:2" ht="13" hidden="1">
      <c r="A120" s="1">
        <f ca="1">IFERROR(__xludf.DUMMYFUNCTION("""COMPUTED_VALUE"""),4)</f>
        <v>4</v>
      </c>
      <c r="B120" s="1">
        <f ca="1">IFERROR(__xludf.DUMMYFUNCTION("""COMPUTED_VALUE"""),4)</f>
        <v>4</v>
      </c>
    </row>
    <row r="121" spans="1:2" ht="13" hidden="1">
      <c r="A121" s="1">
        <f ca="1">IFERROR(__xludf.DUMMYFUNCTION("""COMPUTED_VALUE"""),4)</f>
        <v>4</v>
      </c>
      <c r="B121" s="1">
        <f ca="1">IFERROR(__xludf.DUMMYFUNCTION("""COMPUTED_VALUE"""),3)</f>
        <v>3</v>
      </c>
    </row>
    <row r="122" spans="1:2" ht="13" hidden="1">
      <c r="A122" s="1">
        <f ca="1">IFERROR(__xludf.DUMMYFUNCTION("""COMPUTED_VALUE"""),4)</f>
        <v>4</v>
      </c>
      <c r="B122" s="1">
        <f ca="1">IFERROR(__xludf.DUMMYFUNCTION("""COMPUTED_VALUE"""),2)</f>
        <v>2</v>
      </c>
    </row>
    <row r="123" spans="1:2" ht="13" hidden="1">
      <c r="A123" s="1">
        <f ca="1">IFERROR(__xludf.DUMMYFUNCTION("""COMPUTED_VALUE"""),4)</f>
        <v>4</v>
      </c>
      <c r="B123" s="1">
        <f ca="1">IFERROR(__xludf.DUMMYFUNCTION("""COMPUTED_VALUE"""),3)</f>
        <v>3</v>
      </c>
    </row>
    <row r="124" spans="1:2" ht="13" hidden="1">
      <c r="A124" s="1">
        <f ca="1">IFERROR(__xludf.DUMMYFUNCTION("""COMPUTED_VALUE"""),4)</f>
        <v>4</v>
      </c>
      <c r="B124" s="1">
        <f ca="1">IFERROR(__xludf.DUMMYFUNCTION("""COMPUTED_VALUE"""),1)</f>
        <v>1</v>
      </c>
    </row>
    <row r="125" spans="1:2" ht="13" hidden="1">
      <c r="A125" s="1">
        <f ca="1">IFERROR(__xludf.DUMMYFUNCTION("""COMPUTED_VALUE"""),4)</f>
        <v>4</v>
      </c>
      <c r="B125" s="1">
        <f ca="1">IFERROR(__xludf.DUMMYFUNCTION("""COMPUTED_VALUE"""),2)</f>
        <v>2</v>
      </c>
    </row>
    <row r="126" spans="1:2" ht="13" hidden="1">
      <c r="A126" s="1">
        <f ca="1">IFERROR(__xludf.DUMMYFUNCTION("""COMPUTED_VALUE"""),4)</f>
        <v>4</v>
      </c>
      <c r="B126" s="1">
        <f ca="1">IFERROR(__xludf.DUMMYFUNCTION("""COMPUTED_VALUE"""),1)</f>
        <v>1</v>
      </c>
    </row>
    <row r="127" spans="1:2" ht="13" hidden="1">
      <c r="A127" s="1">
        <f ca="1">IFERROR(__xludf.DUMMYFUNCTION("""COMPUTED_VALUE"""),3)</f>
        <v>3</v>
      </c>
      <c r="B127" s="1">
        <f ca="1">IFERROR(__xludf.DUMMYFUNCTION("""COMPUTED_VALUE"""),1)</f>
        <v>1</v>
      </c>
    </row>
    <row r="128" spans="1:2" ht="13" hidden="1">
      <c r="A128" s="1">
        <f ca="1">IFERROR(__xludf.DUMMYFUNCTION("""COMPUTED_VALUE"""),1)</f>
        <v>1</v>
      </c>
      <c r="B128" s="1">
        <f ca="1">IFERROR(__xludf.DUMMYFUNCTION("""COMPUTED_VALUE"""),4)</f>
        <v>4</v>
      </c>
    </row>
    <row r="129" spans="1:2" ht="13" hidden="1">
      <c r="A129" s="1">
        <f ca="1">IFERROR(__xludf.DUMMYFUNCTION("""COMPUTED_VALUE"""),3)</f>
        <v>3</v>
      </c>
      <c r="B129" s="1">
        <f ca="1">IFERROR(__xludf.DUMMYFUNCTION("""COMPUTED_VALUE"""),3)</f>
        <v>3</v>
      </c>
    </row>
    <row r="130" spans="1:2" ht="13" hidden="1">
      <c r="A130" s="1">
        <f ca="1">IFERROR(__xludf.DUMMYFUNCTION("""COMPUTED_VALUE"""),3)</f>
        <v>3</v>
      </c>
      <c r="B130" s="1">
        <f ca="1">IFERROR(__xludf.DUMMYFUNCTION("""COMPUTED_VALUE"""),1)</f>
        <v>1</v>
      </c>
    </row>
    <row r="131" spans="1:2" ht="13" hidden="1">
      <c r="A131" s="1">
        <f ca="1">IFERROR(__xludf.DUMMYFUNCTION("""COMPUTED_VALUE"""),2)</f>
        <v>2</v>
      </c>
      <c r="B131" s="1">
        <f ca="1">IFERROR(__xludf.DUMMYFUNCTION("""COMPUTED_VALUE"""),2)</f>
        <v>2</v>
      </c>
    </row>
    <row r="132" spans="1:2" ht="13" hidden="1">
      <c r="A132" s="1">
        <f ca="1">IFERROR(__xludf.DUMMYFUNCTION("""COMPUTED_VALUE"""),1)</f>
        <v>1</v>
      </c>
      <c r="B132" s="1">
        <f ca="1">IFERROR(__xludf.DUMMYFUNCTION("""COMPUTED_VALUE"""),3)</f>
        <v>3</v>
      </c>
    </row>
    <row r="133" spans="1:2" ht="13" hidden="1">
      <c r="A133" s="1">
        <f ca="1">IFERROR(__xludf.DUMMYFUNCTION("""COMPUTED_VALUE"""),2)</f>
        <v>2</v>
      </c>
      <c r="B133" s="1">
        <f ca="1">IFERROR(__xludf.DUMMYFUNCTION("""COMPUTED_VALUE"""),3)</f>
        <v>3</v>
      </c>
    </row>
    <row r="134" spans="1:2" ht="13" hidden="1">
      <c r="A134" s="1">
        <f ca="1">IFERROR(__xludf.DUMMYFUNCTION("""COMPUTED_VALUE"""),3)</f>
        <v>3</v>
      </c>
      <c r="B134" s="1">
        <f ca="1">IFERROR(__xludf.DUMMYFUNCTION("""COMPUTED_VALUE"""),1)</f>
        <v>1</v>
      </c>
    </row>
    <row r="135" spans="1:2" ht="13" hidden="1">
      <c r="A135" s="1">
        <f ca="1">IFERROR(__xludf.DUMMYFUNCTION("""COMPUTED_VALUE"""),4)</f>
        <v>4</v>
      </c>
      <c r="B135" s="1">
        <f ca="1">IFERROR(__xludf.DUMMYFUNCTION("""COMPUTED_VALUE"""),4)</f>
        <v>4</v>
      </c>
    </row>
    <row r="136" spans="1:2" ht="13" hidden="1">
      <c r="A136" s="1">
        <f ca="1">IFERROR(__xludf.DUMMYFUNCTION("""COMPUTED_VALUE"""),3)</f>
        <v>3</v>
      </c>
      <c r="B136" s="1">
        <f ca="1">IFERROR(__xludf.DUMMYFUNCTION("""COMPUTED_VALUE"""),2)</f>
        <v>2</v>
      </c>
    </row>
    <row r="137" spans="1:2" ht="13" hidden="1">
      <c r="A137" s="1">
        <f ca="1">IFERROR(__xludf.DUMMYFUNCTION("""COMPUTED_VALUE"""),2)</f>
        <v>2</v>
      </c>
      <c r="B137" s="1">
        <f ca="1">IFERROR(__xludf.DUMMYFUNCTION("""COMPUTED_VALUE"""),1)</f>
        <v>1</v>
      </c>
    </row>
    <row r="138" spans="1:2" ht="13" hidden="1">
      <c r="A138" s="1">
        <f ca="1">IFERROR(__xludf.DUMMYFUNCTION("""COMPUTED_VALUE"""),2)</f>
        <v>2</v>
      </c>
      <c r="B138" s="1">
        <f ca="1">IFERROR(__xludf.DUMMYFUNCTION("""COMPUTED_VALUE"""),2)</f>
        <v>2</v>
      </c>
    </row>
    <row r="139" spans="1:2" ht="13" hidden="1">
      <c r="A139" s="1">
        <f ca="1">IFERROR(__xludf.DUMMYFUNCTION("""COMPUTED_VALUE"""),1)</f>
        <v>1</v>
      </c>
      <c r="B139" s="1">
        <f ca="1">IFERROR(__xludf.DUMMYFUNCTION("""COMPUTED_VALUE"""),5)</f>
        <v>5</v>
      </c>
    </row>
    <row r="140" spans="1:2" ht="13" hidden="1">
      <c r="A140" s="1">
        <f ca="1">IFERROR(__xludf.DUMMYFUNCTION("""COMPUTED_VALUE"""),4)</f>
        <v>4</v>
      </c>
      <c r="B140" s="1">
        <f ca="1">IFERROR(__xludf.DUMMYFUNCTION("""COMPUTED_VALUE"""),4)</f>
        <v>4</v>
      </c>
    </row>
    <row r="141" spans="1:2" ht="13" hidden="1">
      <c r="A141" s="1">
        <f ca="1">IFERROR(__xludf.DUMMYFUNCTION("""COMPUTED_VALUE"""),1)</f>
        <v>1</v>
      </c>
      <c r="B141" s="1">
        <f ca="1">IFERROR(__xludf.DUMMYFUNCTION("""COMPUTED_VALUE"""),4)</f>
        <v>4</v>
      </c>
    </row>
    <row r="142" spans="1:2" ht="13" hidden="1">
      <c r="A142" s="1">
        <f ca="1">IFERROR(__xludf.DUMMYFUNCTION("""COMPUTED_VALUE"""),1)</f>
        <v>1</v>
      </c>
      <c r="B142" s="1">
        <f ca="1">IFERROR(__xludf.DUMMYFUNCTION("""COMPUTED_VALUE"""),4)</f>
        <v>4</v>
      </c>
    </row>
    <row r="143" spans="1:2" ht="13" hidden="1">
      <c r="A143" s="1">
        <f ca="1">IFERROR(__xludf.DUMMYFUNCTION("""COMPUTED_VALUE"""),3)</f>
        <v>3</v>
      </c>
      <c r="B143" s="1">
        <f ca="1">IFERROR(__xludf.DUMMYFUNCTION("""COMPUTED_VALUE"""),3)</f>
        <v>3</v>
      </c>
    </row>
    <row r="144" spans="1:2" ht="13" hidden="1">
      <c r="A144" s="1">
        <f ca="1">IFERROR(__xludf.DUMMYFUNCTION("""COMPUTED_VALUE"""),1)</f>
        <v>1</v>
      </c>
      <c r="B144" s="1">
        <f ca="1">IFERROR(__xludf.DUMMYFUNCTION("""COMPUTED_VALUE"""),3)</f>
        <v>3</v>
      </c>
    </row>
    <row r="145" spans="1:2" ht="13" hidden="1">
      <c r="A145" s="1">
        <f ca="1">IFERROR(__xludf.DUMMYFUNCTION("""COMPUTED_VALUE"""),2)</f>
        <v>2</v>
      </c>
      <c r="B145" s="1">
        <f ca="1">IFERROR(__xludf.DUMMYFUNCTION("""COMPUTED_VALUE"""),4)</f>
        <v>4</v>
      </c>
    </row>
    <row r="146" spans="1:2" ht="13" hidden="1">
      <c r="A146" s="1">
        <f ca="1">IFERROR(__xludf.DUMMYFUNCTION("""COMPUTED_VALUE"""),3)</f>
        <v>3</v>
      </c>
      <c r="B146" s="1">
        <f ca="1">IFERROR(__xludf.DUMMYFUNCTION("""COMPUTED_VALUE"""),3)</f>
        <v>3</v>
      </c>
    </row>
    <row r="147" spans="1:2" ht="13" hidden="1">
      <c r="A147" s="1">
        <f ca="1">IFERROR(__xludf.DUMMYFUNCTION("""COMPUTED_VALUE"""),2)</f>
        <v>2</v>
      </c>
      <c r="B147" s="1">
        <f ca="1">IFERROR(__xludf.DUMMYFUNCTION("""COMPUTED_VALUE"""),5)</f>
        <v>5</v>
      </c>
    </row>
    <row r="148" spans="1:2" ht="13" hidden="1">
      <c r="A148" s="1">
        <f ca="1">IFERROR(__xludf.DUMMYFUNCTION("""COMPUTED_VALUE"""),2)</f>
        <v>2</v>
      </c>
      <c r="B148" s="1">
        <f ca="1">IFERROR(__xludf.DUMMYFUNCTION("""COMPUTED_VALUE"""),3)</f>
        <v>3</v>
      </c>
    </row>
    <row r="149" spans="1:2" ht="13" hidden="1">
      <c r="A149" s="1">
        <f ca="1">IFERROR(__xludf.DUMMYFUNCTION("""COMPUTED_VALUE"""),3)</f>
        <v>3</v>
      </c>
      <c r="B149" s="1">
        <f ca="1">IFERROR(__xludf.DUMMYFUNCTION("""COMPUTED_VALUE"""),1)</f>
        <v>1</v>
      </c>
    </row>
    <row r="150" spans="1:2" ht="13" hidden="1">
      <c r="A150" s="1">
        <f ca="1">IFERROR(__xludf.DUMMYFUNCTION("""COMPUTED_VALUE"""),3)</f>
        <v>3</v>
      </c>
      <c r="B150" s="1">
        <f ca="1">IFERROR(__xludf.DUMMYFUNCTION("""COMPUTED_VALUE"""),3)</f>
        <v>3</v>
      </c>
    </row>
    <row r="151" spans="1:2" ht="13" hidden="1">
      <c r="A151" s="1">
        <f ca="1">IFERROR(__xludf.DUMMYFUNCTION("""COMPUTED_VALUE"""),2)</f>
        <v>2</v>
      </c>
      <c r="B151" s="1">
        <f ca="1">IFERROR(__xludf.DUMMYFUNCTION("""COMPUTED_VALUE"""),2)</f>
        <v>2</v>
      </c>
    </row>
    <row r="152" spans="1:2" ht="13" hidden="1">
      <c r="A152" s="1">
        <f ca="1">IFERROR(__xludf.DUMMYFUNCTION("""COMPUTED_VALUE"""),2)</f>
        <v>2</v>
      </c>
      <c r="B152" s="1">
        <f ca="1">IFERROR(__xludf.DUMMYFUNCTION("""COMPUTED_VALUE"""),3)</f>
        <v>3</v>
      </c>
    </row>
    <row r="153" spans="1:2" ht="13" hidden="1">
      <c r="A153" s="1" t="str">
        <f ca="1">IFERROR(__xludf.DUMMYFUNCTION("""COMPUTED_VALUE"""),"")</f>
        <v/>
      </c>
      <c r="B153" s="1">
        <f ca="1">IFERROR(__xludf.DUMMYFUNCTION("""COMPUTED_VALUE"""),3)</f>
        <v>3</v>
      </c>
    </row>
    <row r="154" spans="1:2" ht="13" hidden="1">
      <c r="A154" s="1">
        <f ca="1">IFERROR(__xludf.DUMMYFUNCTION("""COMPUTED_VALUE"""),4)</f>
        <v>4</v>
      </c>
      <c r="B154" s="1">
        <f ca="1">IFERROR(__xludf.DUMMYFUNCTION("""COMPUTED_VALUE"""),4)</f>
        <v>4</v>
      </c>
    </row>
    <row r="155" spans="1:2" ht="13" hidden="1">
      <c r="A155" s="1">
        <f ca="1">IFERROR(__xludf.DUMMYFUNCTION("""COMPUTED_VALUE"""),4)</f>
        <v>4</v>
      </c>
      <c r="B155" s="1">
        <f ca="1">IFERROR(__xludf.DUMMYFUNCTION("""COMPUTED_VALUE"""),4)</f>
        <v>4</v>
      </c>
    </row>
    <row r="156" spans="1:2" ht="13" hidden="1">
      <c r="A156" s="1">
        <f ca="1">IFERROR(__xludf.DUMMYFUNCTION("""COMPUTED_VALUE"""),1)</f>
        <v>1</v>
      </c>
      <c r="B156" s="1">
        <f ca="1">IFERROR(__xludf.DUMMYFUNCTION("""COMPUTED_VALUE"""),3)</f>
        <v>3</v>
      </c>
    </row>
    <row r="157" spans="1:2" ht="13" hidden="1">
      <c r="A157" s="1">
        <f ca="1">IFERROR(__xludf.DUMMYFUNCTION("""COMPUTED_VALUE"""),2)</f>
        <v>2</v>
      </c>
      <c r="B157" s="1">
        <f ca="1">IFERROR(__xludf.DUMMYFUNCTION("""COMPUTED_VALUE"""),4)</f>
        <v>4</v>
      </c>
    </row>
    <row r="158" spans="1:2" ht="13" hidden="1">
      <c r="A158" s="1">
        <f ca="1">IFERROR(__xludf.DUMMYFUNCTION("""COMPUTED_VALUE"""),1)</f>
        <v>1</v>
      </c>
      <c r="B158" s="1">
        <f ca="1">IFERROR(__xludf.DUMMYFUNCTION("""COMPUTED_VALUE"""),4)</f>
        <v>4</v>
      </c>
    </row>
    <row r="159" spans="1:2" ht="13" hidden="1">
      <c r="A159" s="1">
        <f ca="1">IFERROR(__xludf.DUMMYFUNCTION("""COMPUTED_VALUE"""),2)</f>
        <v>2</v>
      </c>
      <c r="B159" s="1">
        <f ca="1">IFERROR(__xludf.DUMMYFUNCTION("""COMPUTED_VALUE"""),4)</f>
        <v>4</v>
      </c>
    </row>
    <row r="160" spans="1:2" ht="13" hidden="1">
      <c r="A160" s="1">
        <f ca="1">IFERROR(__xludf.DUMMYFUNCTION("""COMPUTED_VALUE"""),1)</f>
        <v>1</v>
      </c>
      <c r="B160" s="1">
        <f ca="1">IFERROR(__xludf.DUMMYFUNCTION("""COMPUTED_VALUE"""),2)</f>
        <v>2</v>
      </c>
    </row>
    <row r="161" spans="1:2" ht="13" hidden="1">
      <c r="A161" s="1">
        <f ca="1">IFERROR(__xludf.DUMMYFUNCTION("""COMPUTED_VALUE"""),1)</f>
        <v>1</v>
      </c>
      <c r="B161" s="1">
        <f ca="1">IFERROR(__xludf.DUMMYFUNCTION("""COMPUTED_VALUE"""),2)</f>
        <v>2</v>
      </c>
    </row>
    <row r="162" spans="1:2" ht="13" hidden="1">
      <c r="A162" s="1">
        <f ca="1">IFERROR(__xludf.DUMMYFUNCTION("""COMPUTED_VALUE"""),3)</f>
        <v>3</v>
      </c>
      <c r="B162" s="1">
        <f ca="1">IFERROR(__xludf.DUMMYFUNCTION("""COMPUTED_VALUE"""),3)</f>
        <v>3</v>
      </c>
    </row>
    <row r="163" spans="1:2" ht="13" hidden="1">
      <c r="A163" s="1">
        <f ca="1">IFERROR(__xludf.DUMMYFUNCTION("""COMPUTED_VALUE"""),3)</f>
        <v>3</v>
      </c>
      <c r="B163" s="1">
        <f ca="1">IFERROR(__xludf.DUMMYFUNCTION("""COMPUTED_VALUE"""),3)</f>
        <v>3</v>
      </c>
    </row>
    <row r="164" spans="1:2" ht="13" hidden="1">
      <c r="A164" s="1">
        <f ca="1">IFERROR(__xludf.DUMMYFUNCTION("""COMPUTED_VALUE"""),3)</f>
        <v>3</v>
      </c>
      <c r="B164" s="1">
        <f ca="1">IFERROR(__xludf.DUMMYFUNCTION("""COMPUTED_VALUE"""),4)</f>
        <v>4</v>
      </c>
    </row>
    <row r="165" spans="1:2" ht="13" hidden="1">
      <c r="A165" s="1">
        <f ca="1">IFERROR(__xludf.DUMMYFUNCTION("""COMPUTED_VALUE"""),1)</f>
        <v>1</v>
      </c>
      <c r="B165" s="1">
        <f ca="1">IFERROR(__xludf.DUMMYFUNCTION("""COMPUTED_VALUE"""),3)</f>
        <v>3</v>
      </c>
    </row>
    <row r="166" spans="1:2" ht="13" hidden="1">
      <c r="A166" s="1">
        <f ca="1">IFERROR(__xludf.DUMMYFUNCTION("""COMPUTED_VALUE"""),4)</f>
        <v>4</v>
      </c>
      <c r="B166" s="1">
        <f ca="1">IFERROR(__xludf.DUMMYFUNCTION("""COMPUTED_VALUE"""),2)</f>
        <v>2</v>
      </c>
    </row>
    <row r="167" spans="1:2" ht="13" hidden="1">
      <c r="A167" s="1">
        <f ca="1">IFERROR(__xludf.DUMMYFUNCTION("""COMPUTED_VALUE"""),2)</f>
        <v>2</v>
      </c>
      <c r="B167" s="1">
        <f ca="1">IFERROR(__xludf.DUMMYFUNCTION("""COMPUTED_VALUE"""),2)</f>
        <v>2</v>
      </c>
    </row>
    <row r="168" spans="1:2" ht="13" hidden="1">
      <c r="A168" s="1">
        <f ca="1">IFERROR(__xludf.DUMMYFUNCTION("""COMPUTED_VALUE"""),3)</f>
        <v>3</v>
      </c>
      <c r="B168" s="1">
        <f ca="1">IFERROR(__xludf.DUMMYFUNCTION("""COMPUTED_VALUE"""),5)</f>
        <v>5</v>
      </c>
    </row>
    <row r="169" spans="1:2" ht="13" hidden="1">
      <c r="A169" s="1">
        <f ca="1">IFERROR(__xludf.DUMMYFUNCTION("""COMPUTED_VALUE"""),2)</f>
        <v>2</v>
      </c>
      <c r="B169" s="1">
        <f ca="1">IFERROR(__xludf.DUMMYFUNCTION("""COMPUTED_VALUE"""),2)</f>
        <v>2</v>
      </c>
    </row>
    <row r="170" spans="1:2" ht="13" hidden="1">
      <c r="A170" s="1" t="str">
        <f ca="1">IFERROR(__xludf.DUMMYFUNCTION("""COMPUTED_VALUE"""),"")</f>
        <v/>
      </c>
      <c r="B170" s="1">
        <f ca="1">IFERROR(__xludf.DUMMYFUNCTION("""COMPUTED_VALUE"""),4)</f>
        <v>4</v>
      </c>
    </row>
    <row r="171" spans="1:2" ht="13" hidden="1">
      <c r="A171" s="1">
        <f ca="1">IFERROR(__xludf.DUMMYFUNCTION("""COMPUTED_VALUE"""),4)</f>
        <v>4</v>
      </c>
      <c r="B171" s="1">
        <f ca="1">IFERROR(__xludf.DUMMYFUNCTION("""COMPUTED_VALUE"""),3)</f>
        <v>3</v>
      </c>
    </row>
    <row r="172" spans="1:2" ht="13" hidden="1">
      <c r="A172" s="1">
        <f ca="1">IFERROR(__xludf.DUMMYFUNCTION("""COMPUTED_VALUE"""),2)</f>
        <v>2</v>
      </c>
      <c r="B172" s="1">
        <f ca="1">IFERROR(__xludf.DUMMYFUNCTION("""COMPUTED_VALUE"""),3)</f>
        <v>3</v>
      </c>
    </row>
    <row r="173" spans="1:2" ht="13" hidden="1">
      <c r="A173" s="1">
        <f ca="1">IFERROR(__xludf.DUMMYFUNCTION("""COMPUTED_VALUE"""),2)</f>
        <v>2</v>
      </c>
      <c r="B173" s="1">
        <f ca="1">IFERROR(__xludf.DUMMYFUNCTION("""COMPUTED_VALUE"""),1)</f>
        <v>1</v>
      </c>
    </row>
    <row r="174" spans="1:2" ht="13" hidden="1">
      <c r="A174" s="1">
        <f ca="1">IFERROR(__xludf.DUMMYFUNCTION("""COMPUTED_VALUE"""),1)</f>
        <v>1</v>
      </c>
      <c r="B174" s="1">
        <f ca="1">IFERROR(__xludf.DUMMYFUNCTION("""COMPUTED_VALUE"""),4)</f>
        <v>4</v>
      </c>
    </row>
    <row r="175" spans="1:2" ht="13" hidden="1">
      <c r="A175" s="1">
        <f ca="1">IFERROR(__xludf.DUMMYFUNCTION("""COMPUTED_VALUE"""),4)</f>
        <v>4</v>
      </c>
      <c r="B175" s="1">
        <f ca="1">IFERROR(__xludf.DUMMYFUNCTION("""COMPUTED_VALUE"""),2)</f>
        <v>2</v>
      </c>
    </row>
    <row r="176" spans="1:2" ht="13" hidden="1">
      <c r="A176" s="1">
        <f ca="1">IFERROR(__xludf.DUMMYFUNCTION("""COMPUTED_VALUE"""),2)</f>
        <v>2</v>
      </c>
      <c r="B176" s="1">
        <f ca="1">IFERROR(__xludf.DUMMYFUNCTION("""COMPUTED_VALUE"""),4)</f>
        <v>4</v>
      </c>
    </row>
    <row r="177" spans="1:2" ht="13" hidden="1">
      <c r="A177" s="1" t="str">
        <f ca="1">IFERROR(__xludf.DUMMYFUNCTION("""COMPUTED_VALUE"""),"")</f>
        <v/>
      </c>
      <c r="B177" s="1">
        <f ca="1">IFERROR(__xludf.DUMMYFUNCTION("""COMPUTED_VALUE"""),1)</f>
        <v>1</v>
      </c>
    </row>
    <row r="178" spans="1:2" ht="13" hidden="1">
      <c r="A178" s="1">
        <f ca="1">IFERROR(__xludf.DUMMYFUNCTION("""COMPUTED_VALUE"""),3)</f>
        <v>3</v>
      </c>
      <c r="B178" s="1">
        <f ca="1">IFERROR(__xludf.DUMMYFUNCTION("""COMPUTED_VALUE"""),2)</f>
        <v>2</v>
      </c>
    </row>
    <row r="179" spans="1:2" ht="13" hidden="1">
      <c r="A179" s="1">
        <f ca="1">IFERROR(__xludf.DUMMYFUNCTION("""COMPUTED_VALUE"""),1)</f>
        <v>1</v>
      </c>
      <c r="B179" s="1">
        <f ca="1">IFERROR(__xludf.DUMMYFUNCTION("""COMPUTED_VALUE"""),5)</f>
        <v>5</v>
      </c>
    </row>
    <row r="180" spans="1:2" ht="13" hidden="1">
      <c r="A180" s="1">
        <f ca="1">IFERROR(__xludf.DUMMYFUNCTION("""COMPUTED_VALUE"""),4)</f>
        <v>4</v>
      </c>
      <c r="B180" s="1">
        <f ca="1">IFERROR(__xludf.DUMMYFUNCTION("""COMPUTED_VALUE"""),2)</f>
        <v>2</v>
      </c>
    </row>
    <row r="181" spans="1:2" ht="13" hidden="1">
      <c r="A181" s="1">
        <f ca="1">IFERROR(__xludf.DUMMYFUNCTION("""COMPUTED_VALUE"""),2)</f>
        <v>2</v>
      </c>
      <c r="B181" s="1">
        <f ca="1">IFERROR(__xludf.DUMMYFUNCTION("""COMPUTED_VALUE"""),4)</f>
        <v>4</v>
      </c>
    </row>
    <row r="182" spans="1:2" ht="13" hidden="1">
      <c r="A182" s="1">
        <f ca="1">IFERROR(__xludf.DUMMYFUNCTION("""COMPUTED_VALUE"""),3)</f>
        <v>3</v>
      </c>
      <c r="B182" s="1">
        <f ca="1">IFERROR(__xludf.DUMMYFUNCTION("""COMPUTED_VALUE"""),5)</f>
        <v>5</v>
      </c>
    </row>
    <row r="183" spans="1:2" ht="13" hidden="1">
      <c r="A183" s="1" t="str">
        <f ca="1">IFERROR(__xludf.DUMMYFUNCTION("""COMPUTED_VALUE"""),"")</f>
        <v/>
      </c>
      <c r="B183" s="1">
        <f ca="1">IFERROR(__xludf.DUMMYFUNCTION("""COMPUTED_VALUE"""),2)</f>
        <v>2</v>
      </c>
    </row>
    <row r="184" spans="1:2" ht="13" hidden="1">
      <c r="A184" s="1">
        <f ca="1">IFERROR(__xludf.DUMMYFUNCTION("""COMPUTED_VALUE"""),2)</f>
        <v>2</v>
      </c>
      <c r="B184" s="1">
        <f ca="1">IFERROR(__xludf.DUMMYFUNCTION("""COMPUTED_VALUE"""),3)</f>
        <v>3</v>
      </c>
    </row>
    <row r="185" spans="1:2" ht="13" hidden="1">
      <c r="A185" s="1">
        <f ca="1">IFERROR(__xludf.DUMMYFUNCTION("""COMPUTED_VALUE"""),3)</f>
        <v>3</v>
      </c>
      <c r="B185" s="1">
        <f ca="1">IFERROR(__xludf.DUMMYFUNCTION("""COMPUTED_VALUE"""),2)</f>
        <v>2</v>
      </c>
    </row>
    <row r="186" spans="1:2" ht="13" hidden="1">
      <c r="A186" s="1">
        <f ca="1">IFERROR(__xludf.DUMMYFUNCTION("""COMPUTED_VALUE"""),2)</f>
        <v>2</v>
      </c>
      <c r="B186" s="1">
        <f ca="1">IFERROR(__xludf.DUMMYFUNCTION("""COMPUTED_VALUE"""),1)</f>
        <v>1</v>
      </c>
    </row>
    <row r="187" spans="1:2" ht="13" hidden="1">
      <c r="A187" s="1">
        <f ca="1">IFERROR(__xludf.DUMMYFUNCTION("""COMPUTED_VALUE"""),4)</f>
        <v>4</v>
      </c>
      <c r="B187" s="1">
        <f ca="1">IFERROR(__xludf.DUMMYFUNCTION("""COMPUTED_VALUE"""),2)</f>
        <v>2</v>
      </c>
    </row>
    <row r="188" spans="1:2" ht="13" hidden="1">
      <c r="A188" s="1">
        <f ca="1">IFERROR(__xludf.DUMMYFUNCTION("""COMPUTED_VALUE"""),2)</f>
        <v>2</v>
      </c>
      <c r="B188" s="1">
        <f ca="1">IFERROR(__xludf.DUMMYFUNCTION("""COMPUTED_VALUE"""),4)</f>
        <v>4</v>
      </c>
    </row>
    <row r="189" spans="1:2" ht="13" hidden="1">
      <c r="A189" s="1">
        <f ca="1">IFERROR(__xludf.DUMMYFUNCTION("""COMPUTED_VALUE"""),2)</f>
        <v>2</v>
      </c>
      <c r="B189" s="1">
        <f ca="1">IFERROR(__xludf.DUMMYFUNCTION("""COMPUTED_VALUE"""),2)</f>
        <v>2</v>
      </c>
    </row>
    <row r="190" spans="1:2" ht="13" hidden="1">
      <c r="A190" s="1" t="str">
        <f ca="1">IFERROR(__xludf.DUMMYFUNCTION("""COMPUTED_VALUE"""),"")</f>
        <v/>
      </c>
      <c r="B190" s="1">
        <f ca="1">IFERROR(__xludf.DUMMYFUNCTION("""COMPUTED_VALUE"""),2)</f>
        <v>2</v>
      </c>
    </row>
    <row r="191" spans="1:2" ht="13" hidden="1">
      <c r="A191" s="1">
        <f ca="1">IFERROR(__xludf.DUMMYFUNCTION("""COMPUTED_VALUE"""),4)</f>
        <v>4</v>
      </c>
      <c r="B191" s="1">
        <f ca="1">IFERROR(__xludf.DUMMYFUNCTION("""COMPUTED_VALUE"""),2)</f>
        <v>2</v>
      </c>
    </row>
    <row r="192" spans="1:2" ht="13" hidden="1">
      <c r="A192" s="1">
        <f ca="1">IFERROR(__xludf.DUMMYFUNCTION("""COMPUTED_VALUE"""),3)</f>
        <v>3</v>
      </c>
      <c r="B192" s="1">
        <f ca="1">IFERROR(__xludf.DUMMYFUNCTION("""COMPUTED_VALUE"""),5)</f>
        <v>5</v>
      </c>
    </row>
    <row r="193" spans="1:2" ht="13" hidden="1">
      <c r="A193" s="1">
        <f ca="1">IFERROR(__xludf.DUMMYFUNCTION("""COMPUTED_VALUE"""),2)</f>
        <v>2</v>
      </c>
      <c r="B193" s="1">
        <f ca="1">IFERROR(__xludf.DUMMYFUNCTION("""COMPUTED_VALUE"""),2)</f>
        <v>2</v>
      </c>
    </row>
    <row r="194" spans="1:2" ht="13" hidden="1">
      <c r="A194" s="1">
        <f ca="1">IFERROR(__xludf.DUMMYFUNCTION("""COMPUTED_VALUE"""),2)</f>
        <v>2</v>
      </c>
      <c r="B194" s="1">
        <f ca="1">IFERROR(__xludf.DUMMYFUNCTION("""COMPUTED_VALUE"""),5)</f>
        <v>5</v>
      </c>
    </row>
    <row r="195" spans="1:2" ht="13" hidden="1">
      <c r="A195" s="1">
        <f ca="1">IFERROR(__xludf.DUMMYFUNCTION("""COMPUTED_VALUE"""),2)</f>
        <v>2</v>
      </c>
      <c r="B195" s="1">
        <f ca="1">IFERROR(__xludf.DUMMYFUNCTION("""COMPUTED_VALUE"""),4)</f>
        <v>4</v>
      </c>
    </row>
    <row r="196" spans="1:2" ht="13" hidden="1">
      <c r="A196" s="1">
        <f ca="1">IFERROR(__xludf.DUMMYFUNCTION("""COMPUTED_VALUE"""),3)</f>
        <v>3</v>
      </c>
      <c r="B196" s="1">
        <f ca="1">IFERROR(__xludf.DUMMYFUNCTION("""COMPUTED_VALUE"""),2)</f>
        <v>2</v>
      </c>
    </row>
    <row r="197" spans="1:2" ht="13" hidden="1">
      <c r="A197" s="1">
        <f ca="1">IFERROR(__xludf.DUMMYFUNCTION("""COMPUTED_VALUE"""),2)</f>
        <v>2</v>
      </c>
      <c r="B197" s="1">
        <f ca="1">IFERROR(__xludf.DUMMYFUNCTION("""COMPUTED_VALUE"""),2)</f>
        <v>2</v>
      </c>
    </row>
    <row r="198" spans="1:2" ht="13" hidden="1">
      <c r="A198" s="1">
        <f ca="1">IFERROR(__xludf.DUMMYFUNCTION("""COMPUTED_VALUE"""),2)</f>
        <v>2</v>
      </c>
      <c r="B198" s="1">
        <f ca="1">IFERROR(__xludf.DUMMYFUNCTION("""COMPUTED_VALUE"""),1)</f>
        <v>1</v>
      </c>
    </row>
    <row r="199" spans="1:2" ht="13" hidden="1">
      <c r="A199" s="1">
        <f ca="1">IFERROR(__xludf.DUMMYFUNCTION("""COMPUTED_VALUE"""),3)</f>
        <v>3</v>
      </c>
      <c r="B199" s="1">
        <f ca="1">IFERROR(__xludf.DUMMYFUNCTION("""COMPUTED_VALUE"""),3)</f>
        <v>3</v>
      </c>
    </row>
    <row r="200" spans="1:2" ht="13" hidden="1">
      <c r="A200" s="1" t="str">
        <f ca="1">IFERROR(__xludf.DUMMYFUNCTION("""COMPUTED_VALUE"""),"")</f>
        <v/>
      </c>
      <c r="B200" s="1">
        <f ca="1">IFERROR(__xludf.DUMMYFUNCTION("""COMPUTED_VALUE"""),5)</f>
        <v>5</v>
      </c>
    </row>
    <row r="201" spans="1:2" ht="13" hidden="1">
      <c r="A201" s="1">
        <f ca="1">IFERROR(__xludf.DUMMYFUNCTION("""COMPUTED_VALUE"""),1)</f>
        <v>1</v>
      </c>
      <c r="B201" s="1">
        <f ca="1">IFERROR(__xludf.DUMMYFUNCTION("""COMPUTED_VALUE"""),4)</f>
        <v>4</v>
      </c>
    </row>
    <row r="202" spans="1:2" ht="13" hidden="1">
      <c r="A202" s="1">
        <f ca="1">IFERROR(__xludf.DUMMYFUNCTION("""COMPUTED_VALUE"""),2)</f>
        <v>2</v>
      </c>
      <c r="B202" s="1">
        <f ca="1">IFERROR(__xludf.DUMMYFUNCTION("""COMPUTED_VALUE"""),3)</f>
        <v>3</v>
      </c>
    </row>
    <row r="203" spans="1:2" ht="13" hidden="1">
      <c r="A203" s="1">
        <f ca="1">IFERROR(__xludf.DUMMYFUNCTION("""COMPUTED_VALUE"""),3)</f>
        <v>3</v>
      </c>
      <c r="B203" s="1">
        <f ca="1">IFERROR(__xludf.DUMMYFUNCTION("""COMPUTED_VALUE"""),2)</f>
        <v>2</v>
      </c>
    </row>
    <row r="204" spans="1:2" ht="13" hidden="1">
      <c r="A204" s="1">
        <f ca="1">IFERROR(__xludf.DUMMYFUNCTION("""COMPUTED_VALUE"""),2)</f>
        <v>2</v>
      </c>
      <c r="B204" s="1">
        <f ca="1">IFERROR(__xludf.DUMMYFUNCTION("""COMPUTED_VALUE"""),2)</f>
        <v>2</v>
      </c>
    </row>
    <row r="205" spans="1:2" ht="13" hidden="1">
      <c r="A205" s="1">
        <f ca="1">IFERROR(__xludf.DUMMYFUNCTION("""COMPUTED_VALUE"""),1)</f>
        <v>1</v>
      </c>
      <c r="B205" s="1">
        <f ca="1">IFERROR(__xludf.DUMMYFUNCTION("""COMPUTED_VALUE"""),1)</f>
        <v>1</v>
      </c>
    </row>
    <row r="206" spans="1:2" ht="13" hidden="1">
      <c r="A206" s="1" t="str">
        <f ca="1">IFERROR(__xludf.DUMMYFUNCTION("""COMPUTED_VALUE"""),"")</f>
        <v/>
      </c>
      <c r="B206" s="1">
        <f ca="1">IFERROR(__xludf.DUMMYFUNCTION("""COMPUTED_VALUE"""),2)</f>
        <v>2</v>
      </c>
    </row>
    <row r="207" spans="1:2" ht="13" hidden="1">
      <c r="A207" s="1">
        <f ca="1">IFERROR(__xludf.DUMMYFUNCTION("""COMPUTED_VALUE"""),4)</f>
        <v>4</v>
      </c>
      <c r="B207" s="1">
        <f ca="1">IFERROR(__xludf.DUMMYFUNCTION("""COMPUTED_VALUE"""),1)</f>
        <v>1</v>
      </c>
    </row>
    <row r="208" spans="1:2" ht="13" hidden="1">
      <c r="A208" s="1">
        <f ca="1">IFERROR(__xludf.DUMMYFUNCTION("""COMPUTED_VALUE"""),3)</f>
        <v>3</v>
      </c>
      <c r="B208" s="1">
        <f ca="1">IFERROR(__xludf.DUMMYFUNCTION("""COMPUTED_VALUE"""),1)</f>
        <v>1</v>
      </c>
    </row>
    <row r="209" spans="1:2" ht="13" hidden="1">
      <c r="A209" s="1" t="str">
        <f ca="1">IFERROR(__xludf.DUMMYFUNCTION("""COMPUTED_VALUE"""),"")</f>
        <v/>
      </c>
      <c r="B209" s="1">
        <f ca="1">IFERROR(__xludf.DUMMYFUNCTION("""COMPUTED_VALUE"""),3)</f>
        <v>3</v>
      </c>
    </row>
    <row r="210" spans="1:2" ht="13" hidden="1">
      <c r="A210" s="1">
        <f ca="1">IFERROR(__xludf.DUMMYFUNCTION("""COMPUTED_VALUE"""),1)</f>
        <v>1</v>
      </c>
      <c r="B210" s="1">
        <f ca="1">IFERROR(__xludf.DUMMYFUNCTION("""COMPUTED_VALUE"""),4)</f>
        <v>4</v>
      </c>
    </row>
    <row r="211" spans="1:2" ht="13" hidden="1">
      <c r="A211" s="1">
        <f ca="1">IFERROR(__xludf.DUMMYFUNCTION("""COMPUTED_VALUE"""),4)</f>
        <v>4</v>
      </c>
      <c r="B211" s="1">
        <f ca="1">IFERROR(__xludf.DUMMYFUNCTION("""COMPUTED_VALUE"""),3)</f>
        <v>3</v>
      </c>
    </row>
    <row r="212" spans="1:2" ht="13" hidden="1">
      <c r="A212" s="1">
        <f ca="1">IFERROR(__xludf.DUMMYFUNCTION("""COMPUTED_VALUE"""),3)</f>
        <v>3</v>
      </c>
      <c r="B212" s="1">
        <f ca="1">IFERROR(__xludf.DUMMYFUNCTION("""COMPUTED_VALUE"""),4)</f>
        <v>4</v>
      </c>
    </row>
    <row r="213" spans="1:2" ht="13" hidden="1">
      <c r="A213" s="1">
        <f ca="1">IFERROR(__xludf.DUMMYFUNCTION("""COMPUTED_VALUE"""),2)</f>
        <v>2</v>
      </c>
      <c r="B213" s="1">
        <f ca="1">IFERROR(__xludf.DUMMYFUNCTION("""COMPUTED_VALUE"""),4)</f>
        <v>4</v>
      </c>
    </row>
    <row r="214" spans="1:2" ht="13" hidden="1">
      <c r="A214" s="1">
        <f ca="1">IFERROR(__xludf.DUMMYFUNCTION("""COMPUTED_VALUE"""),3)</f>
        <v>3</v>
      </c>
      <c r="B214" s="1">
        <f ca="1">IFERROR(__xludf.DUMMYFUNCTION("""COMPUTED_VALUE"""),3)</f>
        <v>3</v>
      </c>
    </row>
    <row r="215" spans="1:2" ht="13" hidden="1">
      <c r="A215" s="1">
        <f ca="1">IFERROR(__xludf.DUMMYFUNCTION("""COMPUTED_VALUE"""),2)</f>
        <v>2</v>
      </c>
      <c r="B215" s="1">
        <f ca="1">IFERROR(__xludf.DUMMYFUNCTION("""COMPUTED_VALUE"""),3)</f>
        <v>3</v>
      </c>
    </row>
    <row r="216" spans="1:2" ht="13" hidden="1">
      <c r="A216" s="1">
        <f ca="1">IFERROR(__xludf.DUMMYFUNCTION("""COMPUTED_VALUE"""),1)</f>
        <v>1</v>
      </c>
      <c r="B216" s="1">
        <f ca="1">IFERROR(__xludf.DUMMYFUNCTION("""COMPUTED_VALUE"""),3)</f>
        <v>3</v>
      </c>
    </row>
    <row r="217" spans="1:2" ht="13" hidden="1">
      <c r="A217" s="1">
        <f ca="1">IFERROR(__xludf.DUMMYFUNCTION("""COMPUTED_VALUE"""),1)</f>
        <v>1</v>
      </c>
      <c r="B217" s="1">
        <f ca="1">IFERROR(__xludf.DUMMYFUNCTION("""COMPUTED_VALUE"""),3)</f>
        <v>3</v>
      </c>
    </row>
    <row r="218" spans="1:2" ht="13" hidden="1">
      <c r="A218" s="1">
        <f ca="1">IFERROR(__xludf.DUMMYFUNCTION("""COMPUTED_VALUE"""),4)</f>
        <v>4</v>
      </c>
      <c r="B218" s="1">
        <f ca="1">IFERROR(__xludf.DUMMYFUNCTION("""COMPUTED_VALUE"""),4)</f>
        <v>4</v>
      </c>
    </row>
    <row r="219" spans="1:2" ht="13" hidden="1">
      <c r="A219" s="1">
        <f ca="1">IFERROR(__xludf.DUMMYFUNCTION("""COMPUTED_VALUE"""),4)</f>
        <v>4</v>
      </c>
      <c r="B219" s="1">
        <f ca="1">IFERROR(__xludf.DUMMYFUNCTION("""COMPUTED_VALUE"""),1)</f>
        <v>1</v>
      </c>
    </row>
    <row r="220" spans="1:2" ht="13" hidden="1">
      <c r="A220" s="1">
        <f ca="1">IFERROR(__xludf.DUMMYFUNCTION("""COMPUTED_VALUE"""),4)</f>
        <v>4</v>
      </c>
      <c r="B220" s="1">
        <f ca="1">IFERROR(__xludf.DUMMYFUNCTION("""COMPUTED_VALUE"""),3)</f>
        <v>3</v>
      </c>
    </row>
    <row r="221" spans="1:2" ht="13" hidden="1">
      <c r="A221" s="1">
        <f ca="1">IFERROR(__xludf.DUMMYFUNCTION("""COMPUTED_VALUE"""),3)</f>
        <v>3</v>
      </c>
      <c r="B221" s="1">
        <f ca="1">IFERROR(__xludf.DUMMYFUNCTION("""COMPUTED_VALUE"""),3)</f>
        <v>3</v>
      </c>
    </row>
    <row r="222" spans="1:2" ht="13" hidden="1">
      <c r="A222" s="1">
        <f ca="1">IFERROR(__xludf.DUMMYFUNCTION("""COMPUTED_VALUE"""),4)</f>
        <v>4</v>
      </c>
      <c r="B222" s="1">
        <f ca="1">IFERROR(__xludf.DUMMYFUNCTION("""COMPUTED_VALUE"""),2)</f>
        <v>2</v>
      </c>
    </row>
    <row r="223" spans="1:2" ht="13" hidden="1">
      <c r="A223" s="1">
        <f ca="1">IFERROR(__xludf.DUMMYFUNCTION("""COMPUTED_VALUE"""),1)</f>
        <v>1</v>
      </c>
      <c r="B223" s="1">
        <f ca="1">IFERROR(__xludf.DUMMYFUNCTION("""COMPUTED_VALUE"""),3)</f>
        <v>3</v>
      </c>
    </row>
    <row r="224" spans="1:2" ht="13" hidden="1">
      <c r="A224" s="1">
        <f ca="1">IFERROR(__xludf.DUMMYFUNCTION("""COMPUTED_VALUE"""),2)</f>
        <v>2</v>
      </c>
      <c r="B224" s="1">
        <f ca="1">IFERROR(__xludf.DUMMYFUNCTION("""COMPUTED_VALUE"""),4)</f>
        <v>4</v>
      </c>
    </row>
    <row r="225" spans="1:2" ht="13" hidden="1">
      <c r="A225" s="1">
        <f ca="1">IFERROR(__xludf.DUMMYFUNCTION("""COMPUTED_VALUE"""),3)</f>
        <v>3</v>
      </c>
      <c r="B225" s="1">
        <f ca="1">IFERROR(__xludf.DUMMYFUNCTION("""COMPUTED_VALUE"""),4)</f>
        <v>4</v>
      </c>
    </row>
    <row r="226" spans="1:2" ht="13" hidden="1">
      <c r="A226" s="1">
        <f ca="1">IFERROR(__xludf.DUMMYFUNCTION("""COMPUTED_VALUE"""),2)</f>
        <v>2</v>
      </c>
      <c r="B226" s="1">
        <f ca="1">IFERROR(__xludf.DUMMYFUNCTION("""COMPUTED_VALUE"""),2)</f>
        <v>2</v>
      </c>
    </row>
    <row r="227" spans="1:2" ht="13" hidden="1">
      <c r="A227" s="1">
        <f ca="1">IFERROR(__xludf.DUMMYFUNCTION("""COMPUTED_VALUE"""),2)</f>
        <v>2</v>
      </c>
      <c r="B227" s="1">
        <f ca="1">IFERROR(__xludf.DUMMYFUNCTION("""COMPUTED_VALUE"""),2)</f>
        <v>2</v>
      </c>
    </row>
    <row r="228" spans="1:2" ht="13" hidden="1">
      <c r="A228" s="1">
        <f ca="1">IFERROR(__xludf.DUMMYFUNCTION("""COMPUTED_VALUE"""),3)</f>
        <v>3</v>
      </c>
      <c r="B228" s="1">
        <f ca="1">IFERROR(__xludf.DUMMYFUNCTION("""COMPUTED_VALUE"""),1)</f>
        <v>1</v>
      </c>
    </row>
    <row r="229" spans="1:2" ht="13" hidden="1">
      <c r="A229" s="1">
        <f ca="1">IFERROR(__xludf.DUMMYFUNCTION("""COMPUTED_VALUE"""),4)</f>
        <v>4</v>
      </c>
      <c r="B229" s="1">
        <f ca="1">IFERROR(__xludf.DUMMYFUNCTION("""COMPUTED_VALUE"""),4)</f>
        <v>4</v>
      </c>
    </row>
    <row r="230" spans="1:2" ht="13" hidden="1">
      <c r="A230" s="1">
        <f ca="1">IFERROR(__xludf.DUMMYFUNCTION("""COMPUTED_VALUE"""),4)</f>
        <v>4</v>
      </c>
      <c r="B230" s="1">
        <f ca="1">IFERROR(__xludf.DUMMYFUNCTION("""COMPUTED_VALUE"""),1)</f>
        <v>1</v>
      </c>
    </row>
    <row r="231" spans="1:2" ht="13" hidden="1">
      <c r="A231" s="1" t="str">
        <f ca="1">IFERROR(__xludf.DUMMYFUNCTION("""COMPUTED_VALUE"""),"")</f>
        <v/>
      </c>
      <c r="B231" s="1">
        <f ca="1">IFERROR(__xludf.DUMMYFUNCTION("""COMPUTED_VALUE"""),4)</f>
        <v>4</v>
      </c>
    </row>
    <row r="232" spans="1:2" ht="13" hidden="1">
      <c r="A232" s="1">
        <f ca="1">IFERROR(__xludf.DUMMYFUNCTION("""COMPUTED_VALUE"""),2)</f>
        <v>2</v>
      </c>
      <c r="B232" s="1">
        <f ca="1">IFERROR(__xludf.DUMMYFUNCTION("""COMPUTED_VALUE"""),4)</f>
        <v>4</v>
      </c>
    </row>
    <row r="233" spans="1:2" ht="13" hidden="1">
      <c r="A233" s="1">
        <f ca="1">IFERROR(__xludf.DUMMYFUNCTION("""COMPUTED_VALUE"""),1)</f>
        <v>1</v>
      </c>
      <c r="B233" s="1">
        <f ca="1">IFERROR(__xludf.DUMMYFUNCTION("""COMPUTED_VALUE"""),3)</f>
        <v>3</v>
      </c>
    </row>
    <row r="234" spans="1:2" ht="13" hidden="1">
      <c r="A234" s="1">
        <f ca="1">IFERROR(__xludf.DUMMYFUNCTION("""COMPUTED_VALUE"""),2)</f>
        <v>2</v>
      </c>
      <c r="B234" s="1">
        <f ca="1">IFERROR(__xludf.DUMMYFUNCTION("""COMPUTED_VALUE"""),3)</f>
        <v>3</v>
      </c>
    </row>
    <row r="235" spans="1:2" ht="13" hidden="1">
      <c r="A235" s="1">
        <f ca="1">IFERROR(__xludf.DUMMYFUNCTION("""COMPUTED_VALUE"""),3)</f>
        <v>3</v>
      </c>
      <c r="B235" s="1">
        <f ca="1">IFERROR(__xludf.DUMMYFUNCTION("""COMPUTED_VALUE"""),1)</f>
        <v>1</v>
      </c>
    </row>
    <row r="236" spans="1:2" ht="13" hidden="1">
      <c r="A236" s="1">
        <f ca="1">IFERROR(__xludf.DUMMYFUNCTION("""COMPUTED_VALUE"""),4)</f>
        <v>4</v>
      </c>
      <c r="B236" s="1">
        <f ca="1">IFERROR(__xludf.DUMMYFUNCTION("""COMPUTED_VALUE"""),2)</f>
        <v>2</v>
      </c>
    </row>
    <row r="237" spans="1:2" ht="13" hidden="1">
      <c r="A237" s="1">
        <f ca="1">IFERROR(__xludf.DUMMYFUNCTION("""COMPUTED_VALUE"""),3)</f>
        <v>3</v>
      </c>
      <c r="B237" s="1">
        <f ca="1">IFERROR(__xludf.DUMMYFUNCTION("""COMPUTED_VALUE"""),3)</f>
        <v>3</v>
      </c>
    </row>
    <row r="238" spans="1:2" ht="13" hidden="1">
      <c r="A238" s="1" t="str">
        <f ca="1">IFERROR(__xludf.DUMMYFUNCTION("""COMPUTED_VALUE"""),"")</f>
        <v/>
      </c>
      <c r="B238" s="1">
        <f ca="1">IFERROR(__xludf.DUMMYFUNCTION("""COMPUTED_VALUE"""),2)</f>
        <v>2</v>
      </c>
    </row>
    <row r="239" spans="1:2" ht="13" hidden="1">
      <c r="A239" s="1">
        <f ca="1">IFERROR(__xludf.DUMMYFUNCTION("""COMPUTED_VALUE"""),2)</f>
        <v>2</v>
      </c>
      <c r="B239" s="1">
        <f ca="1">IFERROR(__xludf.DUMMYFUNCTION("""COMPUTED_VALUE"""),4)</f>
        <v>4</v>
      </c>
    </row>
    <row r="240" spans="1:2" ht="13" hidden="1">
      <c r="A240" s="1">
        <f ca="1">IFERROR(__xludf.DUMMYFUNCTION("""COMPUTED_VALUE"""),4)</f>
        <v>4</v>
      </c>
      <c r="B240" s="1">
        <f ca="1">IFERROR(__xludf.DUMMYFUNCTION("""COMPUTED_VALUE"""),3)</f>
        <v>3</v>
      </c>
    </row>
    <row r="241" spans="1:2" ht="13" hidden="1">
      <c r="A241" s="1">
        <f ca="1">IFERROR(__xludf.DUMMYFUNCTION("""COMPUTED_VALUE"""),2)</f>
        <v>2</v>
      </c>
      <c r="B241" s="1">
        <f ca="1">IFERROR(__xludf.DUMMYFUNCTION("""COMPUTED_VALUE"""),4)</f>
        <v>4</v>
      </c>
    </row>
    <row r="242" spans="1:2" ht="13" hidden="1">
      <c r="A242" s="1">
        <f ca="1">IFERROR(__xludf.DUMMYFUNCTION("""COMPUTED_VALUE"""),3)</f>
        <v>3</v>
      </c>
      <c r="B242" s="1">
        <f ca="1">IFERROR(__xludf.DUMMYFUNCTION("""COMPUTED_VALUE"""),2)</f>
        <v>2</v>
      </c>
    </row>
    <row r="243" spans="1:2" ht="13" hidden="1">
      <c r="A243" s="1">
        <f ca="1">IFERROR(__xludf.DUMMYFUNCTION("""COMPUTED_VALUE"""),3)</f>
        <v>3</v>
      </c>
      <c r="B243" s="1">
        <f ca="1">IFERROR(__xludf.DUMMYFUNCTION("""COMPUTED_VALUE"""),2)</f>
        <v>2</v>
      </c>
    </row>
    <row r="244" spans="1:2" ht="13" hidden="1">
      <c r="A244" s="1">
        <f ca="1">IFERROR(__xludf.DUMMYFUNCTION("""COMPUTED_VALUE"""),4)</f>
        <v>4</v>
      </c>
      <c r="B244" s="1">
        <f ca="1">IFERROR(__xludf.DUMMYFUNCTION("""COMPUTED_VALUE"""),4)</f>
        <v>4</v>
      </c>
    </row>
    <row r="245" spans="1:2" ht="13" hidden="1">
      <c r="A245" s="1">
        <f ca="1">IFERROR(__xludf.DUMMYFUNCTION("""COMPUTED_VALUE"""),4)</f>
        <v>4</v>
      </c>
      <c r="B245" s="1">
        <f ca="1">IFERROR(__xludf.DUMMYFUNCTION("""COMPUTED_VALUE"""),3)</f>
        <v>3</v>
      </c>
    </row>
    <row r="246" spans="1:2" ht="13" hidden="1">
      <c r="A246" s="1">
        <f ca="1">IFERROR(__xludf.DUMMYFUNCTION("""COMPUTED_VALUE"""),4)</f>
        <v>4</v>
      </c>
      <c r="B246" s="1">
        <f ca="1">IFERROR(__xludf.DUMMYFUNCTION("""COMPUTED_VALUE"""),2)</f>
        <v>2</v>
      </c>
    </row>
    <row r="247" spans="1:2" ht="13" hidden="1">
      <c r="A247" s="1">
        <f ca="1">IFERROR(__xludf.DUMMYFUNCTION("""COMPUTED_VALUE"""),4)</f>
        <v>4</v>
      </c>
      <c r="B247" s="1">
        <f ca="1">IFERROR(__xludf.DUMMYFUNCTION("""COMPUTED_VALUE"""),3)</f>
        <v>3</v>
      </c>
    </row>
    <row r="248" spans="1:2" ht="13" hidden="1">
      <c r="A248" s="1">
        <f ca="1">IFERROR(__xludf.DUMMYFUNCTION("""COMPUTED_VALUE"""),3)</f>
        <v>3</v>
      </c>
      <c r="B248" s="1">
        <f ca="1">IFERROR(__xludf.DUMMYFUNCTION("""COMPUTED_VALUE"""),1)</f>
        <v>1</v>
      </c>
    </row>
    <row r="249" spans="1:2" ht="13" hidden="1">
      <c r="A249" s="1">
        <f ca="1">IFERROR(__xludf.DUMMYFUNCTION("""COMPUTED_VALUE"""),1)</f>
        <v>1</v>
      </c>
      <c r="B249" s="1">
        <f ca="1">IFERROR(__xludf.DUMMYFUNCTION("""COMPUTED_VALUE"""),5)</f>
        <v>5</v>
      </c>
    </row>
    <row r="250" spans="1:2" ht="13" hidden="1">
      <c r="A250" s="1">
        <f ca="1">IFERROR(__xludf.DUMMYFUNCTION("""COMPUTED_VALUE"""),2)</f>
        <v>2</v>
      </c>
      <c r="B250" s="1">
        <f ca="1">IFERROR(__xludf.DUMMYFUNCTION("""COMPUTED_VALUE"""),2)</f>
        <v>2</v>
      </c>
    </row>
    <row r="251" spans="1:2" ht="13" hidden="1">
      <c r="A251" s="1">
        <f ca="1">IFERROR(__xludf.DUMMYFUNCTION("""COMPUTED_VALUE"""),4)</f>
        <v>4</v>
      </c>
      <c r="B251" s="1">
        <f ca="1">IFERROR(__xludf.DUMMYFUNCTION("""COMPUTED_VALUE"""),2)</f>
        <v>2</v>
      </c>
    </row>
    <row r="252" spans="1:2" ht="13" hidden="1">
      <c r="A252" s="1">
        <f ca="1">IFERROR(__xludf.DUMMYFUNCTION("""COMPUTED_VALUE"""),1)</f>
        <v>1</v>
      </c>
      <c r="B252" s="1">
        <f ca="1">IFERROR(__xludf.DUMMYFUNCTION("""COMPUTED_VALUE"""),3)</f>
        <v>3</v>
      </c>
    </row>
    <row r="253" spans="1:2" ht="13" hidden="1">
      <c r="A253" s="1">
        <f ca="1">IFERROR(__xludf.DUMMYFUNCTION("""COMPUTED_VALUE"""),4)</f>
        <v>4</v>
      </c>
      <c r="B253" s="1">
        <f ca="1">IFERROR(__xludf.DUMMYFUNCTION("""COMPUTED_VALUE"""),1)</f>
        <v>1</v>
      </c>
    </row>
    <row r="254" spans="1:2" ht="13" hidden="1">
      <c r="A254" s="1">
        <f ca="1">IFERROR(__xludf.DUMMYFUNCTION("""COMPUTED_VALUE"""),3)</f>
        <v>3</v>
      </c>
      <c r="B254" s="1">
        <f ca="1">IFERROR(__xludf.DUMMYFUNCTION("""COMPUTED_VALUE"""),3)</f>
        <v>3</v>
      </c>
    </row>
    <row r="255" spans="1:2" ht="13" hidden="1">
      <c r="A255" s="1">
        <f ca="1">IFERROR(__xludf.DUMMYFUNCTION("""COMPUTED_VALUE"""),3)</f>
        <v>3</v>
      </c>
      <c r="B255" s="1">
        <f ca="1">IFERROR(__xludf.DUMMYFUNCTION("""COMPUTED_VALUE"""),3)</f>
        <v>3</v>
      </c>
    </row>
    <row r="256" spans="1:2" ht="13" hidden="1">
      <c r="A256" s="1">
        <f ca="1">IFERROR(__xludf.DUMMYFUNCTION("""COMPUTED_VALUE"""),1)</f>
        <v>1</v>
      </c>
      <c r="B256" s="1">
        <f ca="1">IFERROR(__xludf.DUMMYFUNCTION("""COMPUTED_VALUE"""),3)</f>
        <v>3</v>
      </c>
    </row>
    <row r="257" spans="1:2" ht="13" hidden="1">
      <c r="A257" s="1">
        <f ca="1">IFERROR(__xludf.DUMMYFUNCTION("""COMPUTED_VALUE"""),2)</f>
        <v>2</v>
      </c>
      <c r="B257" s="1">
        <f ca="1">IFERROR(__xludf.DUMMYFUNCTION("""COMPUTED_VALUE"""),4)</f>
        <v>4</v>
      </c>
    </row>
    <row r="258" spans="1:2" ht="13" hidden="1">
      <c r="A258" s="1">
        <f ca="1">IFERROR(__xludf.DUMMYFUNCTION("""COMPUTED_VALUE"""),4)</f>
        <v>4</v>
      </c>
      <c r="B258" s="1">
        <f ca="1">IFERROR(__xludf.DUMMYFUNCTION("""COMPUTED_VALUE"""),4)</f>
        <v>4</v>
      </c>
    </row>
    <row r="259" spans="1:2" ht="13" hidden="1">
      <c r="A259" s="1">
        <f ca="1">IFERROR(__xludf.DUMMYFUNCTION("""COMPUTED_VALUE"""),2)</f>
        <v>2</v>
      </c>
      <c r="B259" s="1">
        <f ca="1">IFERROR(__xludf.DUMMYFUNCTION("""COMPUTED_VALUE"""),4)</f>
        <v>4</v>
      </c>
    </row>
    <row r="260" spans="1:2" ht="13" hidden="1">
      <c r="A260" s="1">
        <f ca="1">IFERROR(__xludf.DUMMYFUNCTION("""COMPUTED_VALUE"""),2)</f>
        <v>2</v>
      </c>
      <c r="B260" s="1">
        <f ca="1">IFERROR(__xludf.DUMMYFUNCTION("""COMPUTED_VALUE"""),4)</f>
        <v>4</v>
      </c>
    </row>
    <row r="261" spans="1:2" ht="13" hidden="1">
      <c r="A261" s="1">
        <f ca="1">IFERROR(__xludf.DUMMYFUNCTION("""COMPUTED_VALUE"""),3)</f>
        <v>3</v>
      </c>
      <c r="B261" s="1">
        <f ca="1">IFERROR(__xludf.DUMMYFUNCTION("""COMPUTED_VALUE"""),5)</f>
        <v>5</v>
      </c>
    </row>
    <row r="262" spans="1:2" ht="13" hidden="1">
      <c r="A262" s="1">
        <f ca="1">IFERROR(__xludf.DUMMYFUNCTION("""COMPUTED_VALUE"""),3)</f>
        <v>3</v>
      </c>
      <c r="B262" s="1">
        <f ca="1">IFERROR(__xludf.DUMMYFUNCTION("""COMPUTED_VALUE"""),1)</f>
        <v>1</v>
      </c>
    </row>
    <row r="263" spans="1:2" ht="13" hidden="1">
      <c r="A263" s="1">
        <f ca="1">IFERROR(__xludf.DUMMYFUNCTION("""COMPUTED_VALUE"""),4)</f>
        <v>4</v>
      </c>
      <c r="B263" s="1">
        <f ca="1">IFERROR(__xludf.DUMMYFUNCTION("""COMPUTED_VALUE"""),1)</f>
        <v>1</v>
      </c>
    </row>
    <row r="264" spans="1:2" ht="13" hidden="1">
      <c r="A264" s="1">
        <f ca="1">IFERROR(__xludf.DUMMYFUNCTION("""COMPUTED_VALUE"""),2)</f>
        <v>2</v>
      </c>
      <c r="B264" s="1">
        <f ca="1">IFERROR(__xludf.DUMMYFUNCTION("""COMPUTED_VALUE"""),3)</f>
        <v>3</v>
      </c>
    </row>
    <row r="265" spans="1:2" ht="13" hidden="1">
      <c r="A265" s="1">
        <f ca="1">IFERROR(__xludf.DUMMYFUNCTION("""COMPUTED_VALUE"""),4)</f>
        <v>4</v>
      </c>
      <c r="B265" s="1">
        <f ca="1">IFERROR(__xludf.DUMMYFUNCTION("""COMPUTED_VALUE"""),2)</f>
        <v>2</v>
      </c>
    </row>
    <row r="266" spans="1:2" ht="13" hidden="1">
      <c r="A266" s="1">
        <f ca="1">IFERROR(__xludf.DUMMYFUNCTION("""COMPUTED_VALUE"""),4)</f>
        <v>4</v>
      </c>
      <c r="B266" s="1">
        <f ca="1">IFERROR(__xludf.DUMMYFUNCTION("""COMPUTED_VALUE"""),1)</f>
        <v>1</v>
      </c>
    </row>
    <row r="267" spans="1:2" ht="13" hidden="1">
      <c r="A267" s="1">
        <f ca="1">IFERROR(__xludf.DUMMYFUNCTION("""COMPUTED_VALUE"""),4)</f>
        <v>4</v>
      </c>
      <c r="B267" s="1">
        <f ca="1">IFERROR(__xludf.DUMMYFUNCTION("""COMPUTED_VALUE"""),1)</f>
        <v>1</v>
      </c>
    </row>
    <row r="268" spans="1:2" ht="13" hidden="1">
      <c r="A268" s="1">
        <f ca="1">IFERROR(__xludf.DUMMYFUNCTION("""COMPUTED_VALUE"""),2)</f>
        <v>2</v>
      </c>
      <c r="B268" s="1">
        <f ca="1">IFERROR(__xludf.DUMMYFUNCTION("""COMPUTED_VALUE"""),4)</f>
        <v>4</v>
      </c>
    </row>
    <row r="269" spans="1:2" ht="13" hidden="1">
      <c r="A269" s="1">
        <f ca="1">IFERROR(__xludf.DUMMYFUNCTION("""COMPUTED_VALUE"""),2)</f>
        <v>2</v>
      </c>
      <c r="B269" s="1">
        <f ca="1">IFERROR(__xludf.DUMMYFUNCTION("""COMPUTED_VALUE"""),1)</f>
        <v>1</v>
      </c>
    </row>
    <row r="270" spans="1:2" ht="13" hidden="1">
      <c r="A270" s="1">
        <f ca="1">IFERROR(__xludf.DUMMYFUNCTION("""COMPUTED_VALUE"""),3)</f>
        <v>3</v>
      </c>
      <c r="B270" s="1">
        <f ca="1">IFERROR(__xludf.DUMMYFUNCTION("""COMPUTED_VALUE"""),4)</f>
        <v>4</v>
      </c>
    </row>
    <row r="271" spans="1:2" ht="13" hidden="1">
      <c r="A271" s="1">
        <f ca="1">IFERROR(__xludf.DUMMYFUNCTION("""COMPUTED_VALUE"""),1)</f>
        <v>1</v>
      </c>
      <c r="B271" s="1">
        <f ca="1">IFERROR(__xludf.DUMMYFUNCTION("""COMPUTED_VALUE"""),1)</f>
        <v>1</v>
      </c>
    </row>
    <row r="272" spans="1:2" ht="13" hidden="1">
      <c r="A272" s="1">
        <f ca="1">IFERROR(__xludf.DUMMYFUNCTION("""COMPUTED_VALUE"""),2)</f>
        <v>2</v>
      </c>
      <c r="B272" s="1">
        <f ca="1">IFERROR(__xludf.DUMMYFUNCTION("""COMPUTED_VALUE"""),2)</f>
        <v>2</v>
      </c>
    </row>
    <row r="273" spans="1:2" ht="13" hidden="1">
      <c r="A273" s="1">
        <f ca="1">IFERROR(__xludf.DUMMYFUNCTION("""COMPUTED_VALUE"""),3)</f>
        <v>3</v>
      </c>
      <c r="B273" s="1">
        <f ca="1">IFERROR(__xludf.DUMMYFUNCTION("""COMPUTED_VALUE"""),3)</f>
        <v>3</v>
      </c>
    </row>
    <row r="274" spans="1:2" ht="13" hidden="1">
      <c r="A274" s="1">
        <f ca="1">IFERROR(__xludf.DUMMYFUNCTION("""COMPUTED_VALUE"""),2)</f>
        <v>2</v>
      </c>
      <c r="B274" s="1">
        <f ca="1">IFERROR(__xludf.DUMMYFUNCTION("""COMPUTED_VALUE"""),4)</f>
        <v>4</v>
      </c>
    </row>
    <row r="275" spans="1:2" ht="13" hidden="1">
      <c r="A275" s="1">
        <f ca="1">IFERROR(__xludf.DUMMYFUNCTION("""COMPUTED_VALUE"""),4)</f>
        <v>4</v>
      </c>
      <c r="B275" s="1">
        <f ca="1">IFERROR(__xludf.DUMMYFUNCTION("""COMPUTED_VALUE"""),3)</f>
        <v>3</v>
      </c>
    </row>
    <row r="276" spans="1:2" ht="13" hidden="1">
      <c r="A276" s="1">
        <f ca="1">IFERROR(__xludf.DUMMYFUNCTION("""COMPUTED_VALUE"""),3)</f>
        <v>3</v>
      </c>
      <c r="B276" s="1">
        <f ca="1">IFERROR(__xludf.DUMMYFUNCTION("""COMPUTED_VALUE"""),4)</f>
        <v>4</v>
      </c>
    </row>
    <row r="277" spans="1:2" ht="13" hidden="1">
      <c r="A277" s="1">
        <f ca="1">IFERROR(__xludf.DUMMYFUNCTION("""COMPUTED_VALUE"""),2)</f>
        <v>2</v>
      </c>
      <c r="B277" s="1">
        <f ca="1">IFERROR(__xludf.DUMMYFUNCTION("""COMPUTED_VALUE"""),3)</f>
        <v>3</v>
      </c>
    </row>
    <row r="278" spans="1:2" ht="13" hidden="1">
      <c r="A278" s="1">
        <f ca="1">IFERROR(__xludf.DUMMYFUNCTION("""COMPUTED_VALUE"""),4)</f>
        <v>4</v>
      </c>
      <c r="B278" s="1">
        <f ca="1">IFERROR(__xludf.DUMMYFUNCTION("""COMPUTED_VALUE"""),3)</f>
        <v>3</v>
      </c>
    </row>
    <row r="279" spans="1:2" ht="13" hidden="1">
      <c r="A279" s="1">
        <f ca="1">IFERROR(__xludf.DUMMYFUNCTION("""COMPUTED_VALUE"""),2)</f>
        <v>2</v>
      </c>
      <c r="B279" s="1">
        <f ca="1">IFERROR(__xludf.DUMMYFUNCTION("""COMPUTED_VALUE"""),3)</f>
        <v>3</v>
      </c>
    </row>
    <row r="280" spans="1:2" ht="13" hidden="1">
      <c r="A280" s="1">
        <f ca="1">IFERROR(__xludf.DUMMYFUNCTION("""COMPUTED_VALUE"""),2)</f>
        <v>2</v>
      </c>
      <c r="B280" s="1">
        <f ca="1">IFERROR(__xludf.DUMMYFUNCTION("""COMPUTED_VALUE"""),4)</f>
        <v>4</v>
      </c>
    </row>
    <row r="281" spans="1:2" ht="13" hidden="1">
      <c r="A281" s="1">
        <f ca="1">IFERROR(__xludf.DUMMYFUNCTION("""COMPUTED_VALUE"""),2)</f>
        <v>2</v>
      </c>
      <c r="B281" s="1">
        <f ca="1">IFERROR(__xludf.DUMMYFUNCTION("""COMPUTED_VALUE"""),4)</f>
        <v>4</v>
      </c>
    </row>
    <row r="282" spans="1:2" ht="13" hidden="1">
      <c r="A282" s="1">
        <f ca="1">IFERROR(__xludf.DUMMYFUNCTION("""COMPUTED_VALUE"""),4)</f>
        <v>4</v>
      </c>
      <c r="B282" s="1">
        <f ca="1">IFERROR(__xludf.DUMMYFUNCTION("""COMPUTED_VALUE"""),2)</f>
        <v>2</v>
      </c>
    </row>
    <row r="283" spans="1:2" ht="13" hidden="1">
      <c r="A283" s="1">
        <f ca="1">IFERROR(__xludf.DUMMYFUNCTION("""COMPUTED_VALUE"""),3)</f>
        <v>3</v>
      </c>
      <c r="B283" s="1">
        <f ca="1">IFERROR(__xludf.DUMMYFUNCTION("""COMPUTED_VALUE"""),2)</f>
        <v>2</v>
      </c>
    </row>
    <row r="284" spans="1:2" ht="13" hidden="1">
      <c r="A284" s="1">
        <f ca="1">IFERROR(__xludf.DUMMYFUNCTION("""COMPUTED_VALUE"""),3)</f>
        <v>3</v>
      </c>
      <c r="B284" s="1">
        <f ca="1">IFERROR(__xludf.DUMMYFUNCTION("""COMPUTED_VALUE"""),3)</f>
        <v>3</v>
      </c>
    </row>
    <row r="285" spans="1:2" ht="13" hidden="1">
      <c r="A285" s="1">
        <f ca="1">IFERROR(__xludf.DUMMYFUNCTION("""COMPUTED_VALUE"""),2)</f>
        <v>2</v>
      </c>
      <c r="B285" s="1">
        <f ca="1">IFERROR(__xludf.DUMMYFUNCTION("""COMPUTED_VALUE"""),2)</f>
        <v>2</v>
      </c>
    </row>
    <row r="286" spans="1:2" ht="13" hidden="1">
      <c r="A286" s="1">
        <f ca="1">IFERROR(__xludf.DUMMYFUNCTION("""COMPUTED_VALUE"""),2)</f>
        <v>2</v>
      </c>
      <c r="B286" s="1">
        <f ca="1">IFERROR(__xludf.DUMMYFUNCTION("""COMPUTED_VALUE"""),3)</f>
        <v>3</v>
      </c>
    </row>
    <row r="287" spans="1:2" ht="13" hidden="1">
      <c r="A287" s="1">
        <f ca="1">IFERROR(__xludf.DUMMYFUNCTION("""COMPUTED_VALUE"""),4)</f>
        <v>4</v>
      </c>
      <c r="B287" s="1">
        <f ca="1">IFERROR(__xludf.DUMMYFUNCTION("""COMPUTED_VALUE"""),3)</f>
        <v>3</v>
      </c>
    </row>
    <row r="288" spans="1:2" ht="13" hidden="1">
      <c r="A288" s="1">
        <f ca="1">IFERROR(__xludf.DUMMYFUNCTION("""COMPUTED_VALUE"""),2)</f>
        <v>2</v>
      </c>
      <c r="B288" s="1">
        <f ca="1">IFERROR(__xludf.DUMMYFUNCTION("""COMPUTED_VALUE"""),2)</f>
        <v>2</v>
      </c>
    </row>
    <row r="289" spans="1:2" ht="13" hidden="1">
      <c r="A289" s="1">
        <f ca="1">IFERROR(__xludf.DUMMYFUNCTION("""COMPUTED_VALUE"""),3)</f>
        <v>3</v>
      </c>
      <c r="B289" s="1">
        <f ca="1">IFERROR(__xludf.DUMMYFUNCTION("""COMPUTED_VALUE"""),4)</f>
        <v>4</v>
      </c>
    </row>
    <row r="290" spans="1:2" ht="13" hidden="1">
      <c r="A290" s="1">
        <f ca="1">IFERROR(__xludf.DUMMYFUNCTION("""COMPUTED_VALUE"""),1)</f>
        <v>1</v>
      </c>
      <c r="B290" s="1">
        <f ca="1">IFERROR(__xludf.DUMMYFUNCTION("""COMPUTED_VALUE"""),4)</f>
        <v>4</v>
      </c>
    </row>
    <row r="291" spans="1:2" ht="13" hidden="1">
      <c r="A291" s="1">
        <f ca="1">IFERROR(__xludf.DUMMYFUNCTION("""COMPUTED_VALUE"""),4)</f>
        <v>4</v>
      </c>
      <c r="B291" s="1">
        <f ca="1">IFERROR(__xludf.DUMMYFUNCTION("""COMPUTED_VALUE"""),4)</f>
        <v>4</v>
      </c>
    </row>
    <row r="292" spans="1:2" ht="13" hidden="1">
      <c r="A292" s="1">
        <f ca="1">IFERROR(__xludf.DUMMYFUNCTION("""COMPUTED_VALUE"""),4)</f>
        <v>4</v>
      </c>
      <c r="B292" s="1">
        <f ca="1">IFERROR(__xludf.DUMMYFUNCTION("""COMPUTED_VALUE"""),2)</f>
        <v>2</v>
      </c>
    </row>
    <row r="293" spans="1:2" ht="13" hidden="1">
      <c r="A293" s="1">
        <f ca="1">IFERROR(__xludf.DUMMYFUNCTION("""COMPUTED_VALUE"""),3)</f>
        <v>3</v>
      </c>
      <c r="B293" s="1">
        <f ca="1">IFERROR(__xludf.DUMMYFUNCTION("""COMPUTED_VALUE"""),3)</f>
        <v>3</v>
      </c>
    </row>
    <row r="294" spans="1:2" ht="13" hidden="1">
      <c r="A294" s="1">
        <f ca="1">IFERROR(__xludf.DUMMYFUNCTION("""COMPUTED_VALUE"""),1)</f>
        <v>1</v>
      </c>
      <c r="B294" s="1">
        <f ca="1">IFERROR(__xludf.DUMMYFUNCTION("""COMPUTED_VALUE"""),5)</f>
        <v>5</v>
      </c>
    </row>
    <row r="295" spans="1:2" ht="13" hidden="1">
      <c r="A295" s="1">
        <f ca="1">IFERROR(__xludf.DUMMYFUNCTION("""COMPUTED_VALUE"""),1)</f>
        <v>1</v>
      </c>
      <c r="B295" s="1">
        <f ca="1">IFERROR(__xludf.DUMMYFUNCTION("""COMPUTED_VALUE"""),5)</f>
        <v>5</v>
      </c>
    </row>
    <row r="296" spans="1:2" ht="13" hidden="1">
      <c r="A296" s="1">
        <f ca="1">IFERROR(__xludf.DUMMYFUNCTION("""COMPUTED_VALUE"""),1)</f>
        <v>1</v>
      </c>
      <c r="B296" s="1">
        <f ca="1">IFERROR(__xludf.DUMMYFUNCTION("""COMPUTED_VALUE"""),5)</f>
        <v>5</v>
      </c>
    </row>
    <row r="297" spans="1:2" ht="13" hidden="1">
      <c r="A297" s="1">
        <f ca="1">IFERROR(__xludf.DUMMYFUNCTION("""COMPUTED_VALUE"""),3)</f>
        <v>3</v>
      </c>
      <c r="B297" s="1">
        <f ca="1">IFERROR(__xludf.DUMMYFUNCTION("""COMPUTED_VALUE"""),3)</f>
        <v>3</v>
      </c>
    </row>
    <row r="298" spans="1:2" ht="13" hidden="1">
      <c r="A298" s="1">
        <f ca="1">IFERROR(__xludf.DUMMYFUNCTION("""COMPUTED_VALUE"""),2)</f>
        <v>2</v>
      </c>
      <c r="B298" s="1">
        <f ca="1">IFERROR(__xludf.DUMMYFUNCTION("""COMPUTED_VALUE"""),4)</f>
        <v>4</v>
      </c>
    </row>
    <row r="299" spans="1:2" ht="13" hidden="1">
      <c r="A299" s="1">
        <f ca="1">IFERROR(__xludf.DUMMYFUNCTION("""COMPUTED_VALUE"""),4)</f>
        <v>4</v>
      </c>
      <c r="B299" s="1">
        <f ca="1">IFERROR(__xludf.DUMMYFUNCTION("""COMPUTED_VALUE"""),2)</f>
        <v>2</v>
      </c>
    </row>
    <row r="300" spans="1:2" ht="13" hidden="1">
      <c r="A300" s="1">
        <f ca="1">IFERROR(__xludf.DUMMYFUNCTION("""COMPUTED_VALUE"""),3)</f>
        <v>3</v>
      </c>
      <c r="B300" s="1">
        <f ca="1">IFERROR(__xludf.DUMMYFUNCTION("""COMPUTED_VALUE"""),2)</f>
        <v>2</v>
      </c>
    </row>
    <row r="301" spans="1:2" ht="13" hidden="1">
      <c r="A301" s="1">
        <f ca="1">IFERROR(__xludf.DUMMYFUNCTION("""COMPUTED_VALUE"""),4)</f>
        <v>4</v>
      </c>
      <c r="B301" s="1">
        <f ca="1">IFERROR(__xludf.DUMMYFUNCTION("""COMPUTED_VALUE"""),1)</f>
        <v>1</v>
      </c>
    </row>
    <row r="302" spans="1:2" ht="13" hidden="1">
      <c r="A302" s="1">
        <f ca="1">IFERROR(__xludf.DUMMYFUNCTION("""COMPUTED_VALUE"""),1)</f>
        <v>1</v>
      </c>
      <c r="B302" s="1">
        <f ca="1">IFERROR(__xludf.DUMMYFUNCTION("""COMPUTED_VALUE"""),2)</f>
        <v>2</v>
      </c>
    </row>
    <row r="303" spans="1:2" ht="13" hidden="1">
      <c r="A303" s="1">
        <f ca="1">IFERROR(__xludf.DUMMYFUNCTION("""COMPUTED_VALUE"""),4)</f>
        <v>4</v>
      </c>
      <c r="B303" s="1">
        <f ca="1">IFERROR(__xludf.DUMMYFUNCTION("""COMPUTED_VALUE"""),1)</f>
        <v>1</v>
      </c>
    </row>
    <row r="304" spans="1:2" ht="13" hidden="1">
      <c r="A304" s="1">
        <f ca="1">IFERROR(__xludf.DUMMYFUNCTION("""COMPUTED_VALUE"""),4)</f>
        <v>4</v>
      </c>
      <c r="B304" s="1">
        <f ca="1">IFERROR(__xludf.DUMMYFUNCTION("""COMPUTED_VALUE"""),3)</f>
        <v>3</v>
      </c>
    </row>
    <row r="305" spans="1:2" ht="13" hidden="1">
      <c r="A305" s="1">
        <f ca="1">IFERROR(__xludf.DUMMYFUNCTION("""COMPUTED_VALUE"""),2)</f>
        <v>2</v>
      </c>
      <c r="B305" s="1">
        <f ca="1">IFERROR(__xludf.DUMMYFUNCTION("""COMPUTED_VALUE"""),4)</f>
        <v>4</v>
      </c>
    </row>
    <row r="306" spans="1:2" ht="13" hidden="1">
      <c r="A306" s="1">
        <f ca="1">IFERROR(__xludf.DUMMYFUNCTION("""COMPUTED_VALUE"""),4)</f>
        <v>4</v>
      </c>
      <c r="B306" s="1">
        <f ca="1">IFERROR(__xludf.DUMMYFUNCTION("""COMPUTED_VALUE"""),1)</f>
        <v>1</v>
      </c>
    </row>
    <row r="307" spans="1:2" ht="13" hidden="1">
      <c r="A307" s="1" t="str">
        <f ca="1">IFERROR(__xludf.DUMMYFUNCTION("""COMPUTED_VALUE"""),"")</f>
        <v/>
      </c>
      <c r="B307" s="1">
        <f ca="1">IFERROR(__xludf.DUMMYFUNCTION("""COMPUTED_VALUE"""),4)</f>
        <v>4</v>
      </c>
    </row>
    <row r="308" spans="1:2" ht="13" hidden="1">
      <c r="A308" s="1" t="str">
        <f ca="1">IFERROR(__xludf.DUMMYFUNCTION("""COMPUTED_VALUE"""),"")</f>
        <v/>
      </c>
      <c r="B308" s="1">
        <f ca="1">IFERROR(__xludf.DUMMYFUNCTION("""COMPUTED_VALUE"""),3)</f>
        <v>3</v>
      </c>
    </row>
    <row r="309" spans="1:2" ht="13" hidden="1">
      <c r="A309" s="1">
        <f ca="1">IFERROR(__xludf.DUMMYFUNCTION("""COMPUTED_VALUE"""),1)</f>
        <v>1</v>
      </c>
      <c r="B309" s="1">
        <f ca="1">IFERROR(__xludf.DUMMYFUNCTION("""COMPUTED_VALUE"""),2)</f>
        <v>2</v>
      </c>
    </row>
    <row r="310" spans="1:2" ht="13" hidden="1">
      <c r="A310" s="1">
        <f ca="1">IFERROR(__xludf.DUMMYFUNCTION("""COMPUTED_VALUE"""),4)</f>
        <v>4</v>
      </c>
      <c r="B310" s="1">
        <f ca="1">IFERROR(__xludf.DUMMYFUNCTION("""COMPUTED_VALUE"""),2)</f>
        <v>2</v>
      </c>
    </row>
    <row r="311" spans="1:2" ht="13" hidden="1">
      <c r="A311" s="1">
        <f ca="1">IFERROR(__xludf.DUMMYFUNCTION("""COMPUTED_VALUE"""),4)</f>
        <v>4</v>
      </c>
      <c r="B311" s="1">
        <f ca="1">IFERROR(__xludf.DUMMYFUNCTION("""COMPUTED_VALUE"""),1)</f>
        <v>1</v>
      </c>
    </row>
    <row r="312" spans="1:2" ht="13" hidden="1">
      <c r="A312" s="1">
        <f ca="1">IFERROR(__xludf.DUMMYFUNCTION("""COMPUTED_VALUE"""),3)</f>
        <v>3</v>
      </c>
      <c r="B312" s="1">
        <f ca="1">IFERROR(__xludf.DUMMYFUNCTION("""COMPUTED_VALUE"""),2)</f>
        <v>2</v>
      </c>
    </row>
    <row r="313" spans="1:2" ht="13" hidden="1">
      <c r="A313" s="1" t="str">
        <f ca="1">IFERROR(__xludf.DUMMYFUNCTION("""COMPUTED_VALUE"""),"")</f>
        <v/>
      </c>
      <c r="B313" s="1">
        <f ca="1">IFERROR(__xludf.DUMMYFUNCTION("""COMPUTED_VALUE"""),4)</f>
        <v>4</v>
      </c>
    </row>
    <row r="314" spans="1:2" ht="13" hidden="1">
      <c r="A314" s="1">
        <f ca="1">IFERROR(__xludf.DUMMYFUNCTION("""COMPUTED_VALUE"""),2)</f>
        <v>2</v>
      </c>
      <c r="B314" s="1">
        <f ca="1">IFERROR(__xludf.DUMMYFUNCTION("""COMPUTED_VALUE"""),4)</f>
        <v>4</v>
      </c>
    </row>
    <row r="315" spans="1:2" ht="13" hidden="1">
      <c r="A315" s="1">
        <f ca="1">IFERROR(__xludf.DUMMYFUNCTION("""COMPUTED_VALUE"""),2)</f>
        <v>2</v>
      </c>
      <c r="B315" s="1">
        <f ca="1">IFERROR(__xludf.DUMMYFUNCTION("""COMPUTED_VALUE"""),4)</f>
        <v>4</v>
      </c>
    </row>
    <row r="316" spans="1:2" ht="13" hidden="1">
      <c r="A316" s="1">
        <f ca="1">IFERROR(__xludf.DUMMYFUNCTION("""COMPUTED_VALUE"""),3)</f>
        <v>3</v>
      </c>
      <c r="B316" s="1">
        <f ca="1">IFERROR(__xludf.DUMMYFUNCTION("""COMPUTED_VALUE"""),3)</f>
        <v>3</v>
      </c>
    </row>
    <row r="317" spans="1:2" ht="13" hidden="1">
      <c r="A317" s="1">
        <f ca="1">IFERROR(__xludf.DUMMYFUNCTION("""COMPUTED_VALUE"""),4)</f>
        <v>4</v>
      </c>
      <c r="B317" s="1">
        <f ca="1">IFERROR(__xludf.DUMMYFUNCTION("""COMPUTED_VALUE"""),1)</f>
        <v>1</v>
      </c>
    </row>
    <row r="318" spans="1:2" ht="13" hidden="1">
      <c r="A318" s="1">
        <f ca="1">IFERROR(__xludf.DUMMYFUNCTION("""COMPUTED_VALUE"""),2)</f>
        <v>2</v>
      </c>
      <c r="B318" s="1">
        <f ca="1">IFERROR(__xludf.DUMMYFUNCTION("""COMPUTED_VALUE"""),2)</f>
        <v>2</v>
      </c>
    </row>
    <row r="319" spans="1:2" ht="13" hidden="1">
      <c r="A319" s="1">
        <f ca="1">IFERROR(__xludf.DUMMYFUNCTION("""COMPUTED_VALUE"""),3)</f>
        <v>3</v>
      </c>
      <c r="B319" s="1">
        <f ca="1">IFERROR(__xludf.DUMMYFUNCTION("""COMPUTED_VALUE"""),3)</f>
        <v>3</v>
      </c>
    </row>
    <row r="320" spans="1:2" ht="13" hidden="1">
      <c r="A320" s="1">
        <f ca="1">IFERROR(__xludf.DUMMYFUNCTION("""COMPUTED_VALUE"""),3)</f>
        <v>3</v>
      </c>
      <c r="B320" s="1">
        <f ca="1">IFERROR(__xludf.DUMMYFUNCTION("""COMPUTED_VALUE"""),5)</f>
        <v>5</v>
      </c>
    </row>
    <row r="321" spans="1:11" ht="13" hidden="1">
      <c r="A321" s="1">
        <f ca="1">IFERROR(__xludf.DUMMYFUNCTION("""COMPUTED_VALUE"""),1)</f>
        <v>1</v>
      </c>
      <c r="B321" s="1">
        <f ca="1">IFERROR(__xludf.DUMMYFUNCTION("""COMPUTED_VALUE"""),4)</f>
        <v>4</v>
      </c>
    </row>
    <row r="322" spans="1:11" ht="13" hidden="1">
      <c r="A322" s="1">
        <f ca="1">IFERROR(__xludf.DUMMYFUNCTION("""COMPUTED_VALUE"""),2)</f>
        <v>2</v>
      </c>
      <c r="B322" s="1">
        <f ca="1">IFERROR(__xludf.DUMMYFUNCTION("""COMPUTED_VALUE"""),3)</f>
        <v>3</v>
      </c>
    </row>
    <row r="323" spans="1:11" ht="13" hidden="1">
      <c r="A323" s="1" t="str">
        <f ca="1">IFERROR(__xludf.DUMMYFUNCTION("""COMPUTED_VALUE"""),"")</f>
        <v/>
      </c>
      <c r="B323" s="1">
        <f ca="1">IFERROR(__xludf.DUMMYFUNCTION("""COMPUTED_VALUE"""),4)</f>
        <v>4</v>
      </c>
    </row>
    <row r="324" spans="1:11" ht="13" hidden="1">
      <c r="A324" s="1">
        <f ca="1">IFERROR(__xludf.DUMMYFUNCTION("""COMPUTED_VALUE"""),2)</f>
        <v>2</v>
      </c>
      <c r="B324" s="1">
        <f ca="1">IFERROR(__xludf.DUMMYFUNCTION("""COMPUTED_VALUE"""),5)</f>
        <v>5</v>
      </c>
    </row>
    <row r="325" spans="1:11" ht="13" hidden="1">
      <c r="A325" s="1" t="str">
        <f ca="1">IFERROR(__xludf.DUMMYFUNCTION("""COMPUTED_VALUE"""),"")</f>
        <v/>
      </c>
      <c r="B325" s="1">
        <f ca="1">IFERROR(__xludf.DUMMYFUNCTION("""COMPUTED_VALUE"""),2)</f>
        <v>2</v>
      </c>
    </row>
    <row r="326" spans="1:11" ht="13" hidden="1">
      <c r="A326" s="1">
        <f ca="1">IFERROR(__xludf.DUMMYFUNCTION("""COMPUTED_VALUE"""),1)</f>
        <v>1</v>
      </c>
      <c r="B326" s="1">
        <f ca="1">IFERROR(__xludf.DUMMYFUNCTION("""COMPUTED_VALUE"""),4)</f>
        <v>4</v>
      </c>
    </row>
    <row r="327" spans="1:11" ht="13">
      <c r="A327" s="1">
        <f ca="1">IFERROR(__xludf.DUMMYFUNCTION("""COMPUTED_VALUE"""),4)</f>
        <v>4</v>
      </c>
      <c r="B327" s="1">
        <f ca="1">IFERROR(__xludf.DUMMYFUNCTION("""COMPUTED_VALUE"""),3)</f>
        <v>3</v>
      </c>
    </row>
    <row r="328" spans="1:11" ht="13">
      <c r="A328" s="1">
        <f t="shared" ref="A328:B328" ca="1" si="0">COUNT(A4:A327)</f>
        <v>300</v>
      </c>
      <c r="B328" s="1">
        <f t="shared" ca="1" si="0"/>
        <v>323</v>
      </c>
    </row>
    <row r="330" spans="1:11" ht="13">
      <c r="A330" s="14"/>
      <c r="B330" s="15" t="s">
        <v>57</v>
      </c>
      <c r="C330" s="15" t="s">
        <v>136</v>
      </c>
      <c r="D330" s="15" t="s">
        <v>59</v>
      </c>
      <c r="E330" s="15" t="s">
        <v>243</v>
      </c>
      <c r="J330" s="14"/>
      <c r="K330" s="14"/>
    </row>
    <row r="331" spans="1:11" ht="15">
      <c r="A331" s="7" t="s">
        <v>66</v>
      </c>
      <c r="B331" s="10">
        <f ca="1">COUNTIFS(A4:A327,"1",B4:B327,"1")</f>
        <v>5</v>
      </c>
      <c r="C331" s="10">
        <f ca="1">COUNTIFS(A4:A327,"2",B4:B327,"1")</f>
        <v>6</v>
      </c>
      <c r="D331" s="10">
        <f ca="1">COUNTIFS(A4:A327,"3",B4:B327,"1")</f>
        <v>13</v>
      </c>
      <c r="E331" s="10">
        <f ca="1">COUNTIFS(A4:A327,"4",B4:B327,"1")</f>
        <v>19</v>
      </c>
      <c r="F331" s="1">
        <f t="shared" ref="F331:F335" ca="1" si="1">SUM(B331:E331)</f>
        <v>43</v>
      </c>
      <c r="K331" s="10"/>
    </row>
    <row r="332" spans="1:11" ht="15">
      <c r="A332" s="7" t="s">
        <v>67</v>
      </c>
      <c r="B332" s="10">
        <f ca="1">COUNTIFS(A4:A327,"1",B4:B327,"2")</f>
        <v>8</v>
      </c>
      <c r="C332" s="10">
        <f ca="1">COUNTIFS(A4:A327,"2",B4:B327,"2")</f>
        <v>28</v>
      </c>
      <c r="D332" s="10">
        <f ca="1">COUNTIFS(A4:A327,"3",B4:B327,"2")</f>
        <v>14</v>
      </c>
      <c r="E332" s="10">
        <f ca="1">COUNTIFS(A4:A327,"4",B4:B327,"2")</f>
        <v>20</v>
      </c>
      <c r="F332" s="1">
        <f t="shared" ca="1" si="1"/>
        <v>70</v>
      </c>
      <c r="K332" s="10"/>
    </row>
    <row r="333" spans="1:11" ht="15">
      <c r="A333" s="7" t="s">
        <v>60</v>
      </c>
      <c r="B333" s="10">
        <f ca="1">COUNTIFS(A4:A327,"1",B4:B327,"3")</f>
        <v>17</v>
      </c>
      <c r="C333" s="10">
        <f ca="1">COUNTIFS(A4:A327,"2",B4:B327,"3")</f>
        <v>18</v>
      </c>
      <c r="D333" s="10">
        <f ca="1">COUNTIFS(A4:A327,"3",B4:B327,"3")</f>
        <v>24</v>
      </c>
      <c r="E333" s="10">
        <f ca="1">COUNTIFS(A4:A327,"4",B4:B327,"3")</f>
        <v>19</v>
      </c>
      <c r="F333" s="1">
        <f t="shared" ca="1" si="1"/>
        <v>78</v>
      </c>
      <c r="K333" s="10"/>
    </row>
    <row r="334" spans="1:11" ht="15">
      <c r="A334" s="7" t="s">
        <v>68</v>
      </c>
      <c r="B334" s="10">
        <f ca="1">COUNTIFS(A4:A327,"1",B4:B327,"4")</f>
        <v>17</v>
      </c>
      <c r="C334" s="10">
        <f ca="1">COUNTIFS(A4:A327,"2",B4:B327,"4")</f>
        <v>34</v>
      </c>
      <c r="D334" s="10">
        <f ca="1">COUNTIFS(A4:A327,"3",B4:B327,"4")</f>
        <v>16</v>
      </c>
      <c r="E334" s="10">
        <f ca="1">COUNTIFS(A4:A327,"4",B4:B327,"4")</f>
        <v>16</v>
      </c>
      <c r="F334" s="1">
        <f t="shared" ca="1" si="1"/>
        <v>83</v>
      </c>
      <c r="K334" s="10"/>
    </row>
    <row r="335" spans="1:11" ht="15">
      <c r="A335" s="7" t="s">
        <v>62</v>
      </c>
      <c r="B335" s="10">
        <f ca="1">COUNTIFS(A4:A327,"1",B4:B327,"5")</f>
        <v>9</v>
      </c>
      <c r="C335" s="10">
        <f ca="1">COUNTIFS(A4:A327,"2",B4:B327,"5")</f>
        <v>8</v>
      </c>
      <c r="D335" s="10">
        <f ca="1">COUNTIFS(A4:A327,"3",B4:B327,"5")</f>
        <v>7</v>
      </c>
      <c r="E335" s="10">
        <f ca="1">COUNTIFS(A4:A327,"4",B4:B327,"5")</f>
        <v>1</v>
      </c>
      <c r="F335" s="1">
        <f t="shared" ca="1" si="1"/>
        <v>25</v>
      </c>
      <c r="K335" s="10"/>
    </row>
    <row r="336" spans="1:11" ht="13">
      <c r="F336" s="1">
        <f ca="1">SUM(F331:F335)</f>
        <v>299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FFFF00"/>
    <outlinePr summaryBelow="0" summaryRight="0"/>
  </sheetPr>
  <dimension ref="A1:K336"/>
  <sheetViews>
    <sheetView workbookViewId="0"/>
  </sheetViews>
  <sheetFormatPr baseColWidth="10" defaultColWidth="14.5" defaultRowHeight="15.75" customHeight="1"/>
  <sheetData>
    <row r="1" spans="1:2" ht="14">
      <c r="A1" s="9" t="s">
        <v>348</v>
      </c>
    </row>
    <row r="2" spans="1:2" ht="15">
      <c r="A2" s="10"/>
    </row>
    <row r="3" spans="1:2" ht="13">
      <c r="A3" s="7" t="s">
        <v>197</v>
      </c>
    </row>
    <row r="4" spans="1:2" ht="15">
      <c r="A4" s="10">
        <f ca="1">IFERROR(__xludf.DUMMYFUNCTION("query('Converted Data'!BG4:BG327,""select*"")"),3)</f>
        <v>3</v>
      </c>
      <c r="B4" s="10">
        <f ca="1">IFERROR(__xludf.DUMMYFUNCTION("query('Converted Data'!BZ4:BZ327,""select*"")"),2)</f>
        <v>2</v>
      </c>
    </row>
    <row r="5" spans="1:2" ht="13">
      <c r="A5" s="1">
        <f ca="1">IFERROR(__xludf.DUMMYFUNCTION("""COMPUTED_VALUE"""),1)</f>
        <v>1</v>
      </c>
      <c r="B5" s="1">
        <f ca="1">IFERROR(__xludf.DUMMYFUNCTION("""COMPUTED_VALUE"""),3)</f>
        <v>3</v>
      </c>
    </row>
    <row r="6" spans="1:2" ht="13">
      <c r="A6" s="1" t="str">
        <f ca="1">IFERROR(__xludf.DUMMYFUNCTION("""COMPUTED_VALUE"""),"")</f>
        <v/>
      </c>
      <c r="B6" s="1">
        <f ca="1">IFERROR(__xludf.DUMMYFUNCTION("""COMPUTED_VALUE"""),1)</f>
        <v>1</v>
      </c>
    </row>
    <row r="7" spans="1:2" ht="13">
      <c r="A7" s="1">
        <f ca="1">IFERROR(__xludf.DUMMYFUNCTION("""COMPUTED_VALUE"""),3)</f>
        <v>3</v>
      </c>
      <c r="B7" s="1">
        <f ca="1">IFERROR(__xludf.DUMMYFUNCTION("""COMPUTED_VALUE"""),4)</f>
        <v>4</v>
      </c>
    </row>
    <row r="8" spans="1:2" ht="13">
      <c r="A8" s="1">
        <f ca="1">IFERROR(__xludf.DUMMYFUNCTION("""COMPUTED_VALUE"""),2)</f>
        <v>2</v>
      </c>
      <c r="B8" s="1">
        <f ca="1">IFERROR(__xludf.DUMMYFUNCTION("""COMPUTED_VALUE"""),1)</f>
        <v>1</v>
      </c>
    </row>
    <row r="9" spans="1:2" ht="13">
      <c r="A9" s="1">
        <f ca="1">IFERROR(__xludf.DUMMYFUNCTION("""COMPUTED_VALUE"""),3)</f>
        <v>3</v>
      </c>
      <c r="B9" s="1">
        <f ca="1">IFERROR(__xludf.DUMMYFUNCTION("""COMPUTED_VALUE"""),3)</f>
        <v>3</v>
      </c>
    </row>
    <row r="10" spans="1:2" ht="13" hidden="1">
      <c r="A10" s="1" t="str">
        <f ca="1">IFERROR(__xludf.DUMMYFUNCTION("""COMPUTED_VALUE"""),"")</f>
        <v/>
      </c>
      <c r="B10" s="1">
        <f ca="1">IFERROR(__xludf.DUMMYFUNCTION("""COMPUTED_VALUE"""),2)</f>
        <v>2</v>
      </c>
    </row>
    <row r="11" spans="1:2" ht="13" hidden="1">
      <c r="A11" s="1">
        <f ca="1">IFERROR(__xludf.DUMMYFUNCTION("""COMPUTED_VALUE"""),4)</f>
        <v>4</v>
      </c>
      <c r="B11" s="1">
        <f ca="1">IFERROR(__xludf.DUMMYFUNCTION("""COMPUTED_VALUE"""),1)</f>
        <v>1</v>
      </c>
    </row>
    <row r="12" spans="1:2" ht="13" hidden="1">
      <c r="A12" s="1">
        <f ca="1">IFERROR(__xludf.DUMMYFUNCTION("""COMPUTED_VALUE"""),4)</f>
        <v>4</v>
      </c>
      <c r="B12" s="1">
        <f ca="1">IFERROR(__xludf.DUMMYFUNCTION("""COMPUTED_VALUE"""),1)</f>
        <v>1</v>
      </c>
    </row>
    <row r="13" spans="1:2" ht="13" hidden="1">
      <c r="A13" s="1">
        <f ca="1">IFERROR(__xludf.DUMMYFUNCTION("""COMPUTED_VALUE"""),2)</f>
        <v>2</v>
      </c>
      <c r="B13" s="1">
        <f ca="1">IFERROR(__xludf.DUMMYFUNCTION("""COMPUTED_VALUE"""),2)</f>
        <v>2</v>
      </c>
    </row>
    <row r="14" spans="1:2" ht="13" hidden="1">
      <c r="A14" s="1" t="str">
        <f ca="1">IFERROR(__xludf.DUMMYFUNCTION("""COMPUTED_VALUE"""),"")</f>
        <v/>
      </c>
      <c r="B14" s="1">
        <f ca="1">IFERROR(__xludf.DUMMYFUNCTION("""COMPUTED_VALUE"""),3)</f>
        <v>3</v>
      </c>
    </row>
    <row r="15" spans="1:2" ht="13" hidden="1">
      <c r="A15" s="1">
        <f ca="1">IFERROR(__xludf.DUMMYFUNCTION("""COMPUTED_VALUE"""),2)</f>
        <v>2</v>
      </c>
      <c r="B15" s="1">
        <f ca="1">IFERROR(__xludf.DUMMYFUNCTION("""COMPUTED_VALUE"""),2)</f>
        <v>2</v>
      </c>
    </row>
    <row r="16" spans="1:2" ht="13" hidden="1">
      <c r="A16" s="1">
        <f ca="1">IFERROR(__xludf.DUMMYFUNCTION("""COMPUTED_VALUE"""),3)</f>
        <v>3</v>
      </c>
      <c r="B16" s="1">
        <f ca="1">IFERROR(__xludf.DUMMYFUNCTION("""COMPUTED_VALUE"""),3)</f>
        <v>3</v>
      </c>
    </row>
    <row r="17" spans="1:2" ht="13" hidden="1">
      <c r="A17" s="1">
        <f ca="1">IFERROR(__xludf.DUMMYFUNCTION("""COMPUTED_VALUE"""),3)</f>
        <v>3</v>
      </c>
      <c r="B17" s="1">
        <f ca="1">IFERROR(__xludf.DUMMYFUNCTION("""COMPUTED_VALUE"""),5)</f>
        <v>5</v>
      </c>
    </row>
    <row r="18" spans="1:2" ht="13" hidden="1">
      <c r="A18" s="1">
        <f ca="1">IFERROR(__xludf.DUMMYFUNCTION("""COMPUTED_VALUE"""),2)</f>
        <v>2</v>
      </c>
      <c r="B18" s="1">
        <f ca="1">IFERROR(__xludf.DUMMYFUNCTION("""COMPUTED_VALUE"""),1)</f>
        <v>1</v>
      </c>
    </row>
    <row r="19" spans="1:2" ht="13" hidden="1">
      <c r="A19" s="1">
        <f ca="1">IFERROR(__xludf.DUMMYFUNCTION("""COMPUTED_VALUE"""),2)</f>
        <v>2</v>
      </c>
      <c r="B19" s="1">
        <f ca="1">IFERROR(__xludf.DUMMYFUNCTION("""COMPUTED_VALUE"""),4)</f>
        <v>4</v>
      </c>
    </row>
    <row r="20" spans="1:2" ht="13" hidden="1">
      <c r="A20" s="1">
        <f ca="1">IFERROR(__xludf.DUMMYFUNCTION("""COMPUTED_VALUE"""),4)</f>
        <v>4</v>
      </c>
      <c r="B20" s="1">
        <f ca="1">IFERROR(__xludf.DUMMYFUNCTION("""COMPUTED_VALUE"""),1)</f>
        <v>1</v>
      </c>
    </row>
    <row r="21" spans="1:2" ht="13" hidden="1">
      <c r="A21" s="1">
        <f ca="1">IFERROR(__xludf.DUMMYFUNCTION("""COMPUTED_VALUE"""),2)</f>
        <v>2</v>
      </c>
      <c r="B21" s="1">
        <f ca="1">IFERROR(__xludf.DUMMYFUNCTION("""COMPUTED_VALUE"""),1)</f>
        <v>1</v>
      </c>
    </row>
    <row r="22" spans="1:2" ht="13" hidden="1">
      <c r="A22" s="1">
        <f ca="1">IFERROR(__xludf.DUMMYFUNCTION("""COMPUTED_VALUE"""),1)</f>
        <v>1</v>
      </c>
      <c r="B22" s="1">
        <f ca="1">IFERROR(__xludf.DUMMYFUNCTION("""COMPUTED_VALUE"""),1)</f>
        <v>1</v>
      </c>
    </row>
    <row r="23" spans="1:2" ht="13" hidden="1">
      <c r="A23" s="1">
        <f ca="1">IFERROR(__xludf.DUMMYFUNCTION("""COMPUTED_VALUE"""),2)</f>
        <v>2</v>
      </c>
      <c r="B23" s="1">
        <f ca="1">IFERROR(__xludf.DUMMYFUNCTION("""COMPUTED_VALUE"""),1)</f>
        <v>1</v>
      </c>
    </row>
    <row r="24" spans="1:2" ht="13" hidden="1">
      <c r="A24" s="1" t="str">
        <f ca="1">IFERROR(__xludf.DUMMYFUNCTION("""COMPUTED_VALUE"""),"")</f>
        <v/>
      </c>
      <c r="B24" s="1">
        <f ca="1">IFERROR(__xludf.DUMMYFUNCTION("""COMPUTED_VALUE"""),3)</f>
        <v>3</v>
      </c>
    </row>
    <row r="25" spans="1:2" ht="13" hidden="1">
      <c r="A25" s="1">
        <f ca="1">IFERROR(__xludf.DUMMYFUNCTION("""COMPUTED_VALUE"""),2)</f>
        <v>2</v>
      </c>
      <c r="B25" s="1">
        <f ca="1">IFERROR(__xludf.DUMMYFUNCTION("""COMPUTED_VALUE"""),1)</f>
        <v>1</v>
      </c>
    </row>
    <row r="26" spans="1:2" ht="13" hidden="1">
      <c r="A26" s="1">
        <f ca="1">IFERROR(__xludf.DUMMYFUNCTION("""COMPUTED_VALUE"""),1)</f>
        <v>1</v>
      </c>
      <c r="B26" s="1">
        <f ca="1">IFERROR(__xludf.DUMMYFUNCTION("""COMPUTED_VALUE"""),2)</f>
        <v>2</v>
      </c>
    </row>
    <row r="27" spans="1:2" ht="13" hidden="1">
      <c r="A27" s="1" t="str">
        <f ca="1">IFERROR(__xludf.DUMMYFUNCTION("""COMPUTED_VALUE"""),"")</f>
        <v/>
      </c>
      <c r="B27" s="1">
        <f ca="1">IFERROR(__xludf.DUMMYFUNCTION("""COMPUTED_VALUE"""),1)</f>
        <v>1</v>
      </c>
    </row>
    <row r="28" spans="1:2" ht="13" hidden="1">
      <c r="A28" s="1">
        <f ca="1">IFERROR(__xludf.DUMMYFUNCTION("""COMPUTED_VALUE"""),1)</f>
        <v>1</v>
      </c>
      <c r="B28" s="1">
        <f ca="1">IFERROR(__xludf.DUMMYFUNCTION("""COMPUTED_VALUE"""),5)</f>
        <v>5</v>
      </c>
    </row>
    <row r="29" spans="1:2" ht="13" hidden="1">
      <c r="A29" s="1">
        <f ca="1">IFERROR(__xludf.DUMMYFUNCTION("""COMPUTED_VALUE"""),3)</f>
        <v>3</v>
      </c>
      <c r="B29" s="1">
        <f ca="1">IFERROR(__xludf.DUMMYFUNCTION("""COMPUTED_VALUE"""),4)</f>
        <v>4</v>
      </c>
    </row>
    <row r="30" spans="1:2" ht="13" hidden="1">
      <c r="A30" s="1">
        <f ca="1">IFERROR(__xludf.DUMMYFUNCTION("""COMPUTED_VALUE"""),3)</f>
        <v>3</v>
      </c>
      <c r="B30" s="1">
        <f ca="1">IFERROR(__xludf.DUMMYFUNCTION("""COMPUTED_VALUE"""),1)</f>
        <v>1</v>
      </c>
    </row>
    <row r="31" spans="1:2" ht="13" hidden="1">
      <c r="A31" s="1">
        <f ca="1">IFERROR(__xludf.DUMMYFUNCTION("""COMPUTED_VALUE"""),1)</f>
        <v>1</v>
      </c>
      <c r="B31" s="1">
        <f ca="1">IFERROR(__xludf.DUMMYFUNCTION("""COMPUTED_VALUE"""),5)</f>
        <v>5</v>
      </c>
    </row>
    <row r="32" spans="1:2" ht="13" hidden="1">
      <c r="A32" s="1">
        <f ca="1">IFERROR(__xludf.DUMMYFUNCTION("""COMPUTED_VALUE"""),2)</f>
        <v>2</v>
      </c>
      <c r="B32" s="1">
        <f ca="1">IFERROR(__xludf.DUMMYFUNCTION("""COMPUTED_VALUE"""),3)</f>
        <v>3</v>
      </c>
    </row>
    <row r="33" spans="1:2" ht="13" hidden="1">
      <c r="A33" s="1">
        <f ca="1">IFERROR(__xludf.DUMMYFUNCTION("""COMPUTED_VALUE"""),1)</f>
        <v>1</v>
      </c>
      <c r="B33" s="1">
        <f ca="1">IFERROR(__xludf.DUMMYFUNCTION("""COMPUTED_VALUE"""),2)</f>
        <v>2</v>
      </c>
    </row>
    <row r="34" spans="1:2" ht="13" hidden="1">
      <c r="A34" s="1">
        <f ca="1">IFERROR(__xludf.DUMMYFUNCTION("""COMPUTED_VALUE"""),3)</f>
        <v>3</v>
      </c>
      <c r="B34" s="1">
        <f ca="1">IFERROR(__xludf.DUMMYFUNCTION("""COMPUTED_VALUE"""),4)</f>
        <v>4</v>
      </c>
    </row>
    <row r="35" spans="1:2" ht="13" hidden="1">
      <c r="A35" s="1">
        <f ca="1">IFERROR(__xludf.DUMMYFUNCTION("""COMPUTED_VALUE"""),4)</f>
        <v>4</v>
      </c>
      <c r="B35" s="1">
        <f ca="1">IFERROR(__xludf.DUMMYFUNCTION("""COMPUTED_VALUE"""),1)</f>
        <v>1</v>
      </c>
    </row>
    <row r="36" spans="1:2" ht="13" hidden="1">
      <c r="A36" s="1">
        <f ca="1">IFERROR(__xludf.DUMMYFUNCTION("""COMPUTED_VALUE"""),1)</f>
        <v>1</v>
      </c>
      <c r="B36" s="1">
        <f ca="1">IFERROR(__xludf.DUMMYFUNCTION("""COMPUTED_VALUE"""),2)</f>
        <v>2</v>
      </c>
    </row>
    <row r="37" spans="1:2" ht="13" hidden="1">
      <c r="A37" s="1">
        <f ca="1">IFERROR(__xludf.DUMMYFUNCTION("""COMPUTED_VALUE"""),2)</f>
        <v>2</v>
      </c>
      <c r="B37" s="1">
        <f ca="1">IFERROR(__xludf.DUMMYFUNCTION("""COMPUTED_VALUE"""),4)</f>
        <v>4</v>
      </c>
    </row>
    <row r="38" spans="1:2" ht="13" hidden="1">
      <c r="A38" s="1">
        <f ca="1">IFERROR(__xludf.DUMMYFUNCTION("""COMPUTED_VALUE"""),4)</f>
        <v>4</v>
      </c>
      <c r="B38" s="1">
        <f ca="1">IFERROR(__xludf.DUMMYFUNCTION("""COMPUTED_VALUE"""),1)</f>
        <v>1</v>
      </c>
    </row>
    <row r="39" spans="1:2" ht="13" hidden="1">
      <c r="A39" s="1">
        <f ca="1">IFERROR(__xludf.DUMMYFUNCTION("""COMPUTED_VALUE"""),3)</f>
        <v>3</v>
      </c>
      <c r="B39" s="1">
        <f ca="1">IFERROR(__xludf.DUMMYFUNCTION("""COMPUTED_VALUE"""),1)</f>
        <v>1</v>
      </c>
    </row>
    <row r="40" spans="1:2" ht="13" hidden="1">
      <c r="A40" s="1" t="str">
        <f ca="1">IFERROR(__xludf.DUMMYFUNCTION("""COMPUTED_VALUE"""),"")</f>
        <v/>
      </c>
      <c r="B40" s="1">
        <f ca="1">IFERROR(__xludf.DUMMYFUNCTION("""COMPUTED_VALUE"""),1)</f>
        <v>1</v>
      </c>
    </row>
    <row r="41" spans="1:2" ht="13" hidden="1">
      <c r="A41" s="1">
        <f ca="1">IFERROR(__xludf.DUMMYFUNCTION("""COMPUTED_VALUE"""),1)</f>
        <v>1</v>
      </c>
      <c r="B41" s="1">
        <f ca="1">IFERROR(__xludf.DUMMYFUNCTION("""COMPUTED_VALUE"""),1)</f>
        <v>1</v>
      </c>
    </row>
    <row r="42" spans="1:2" ht="13" hidden="1">
      <c r="A42" s="1">
        <f ca="1">IFERROR(__xludf.DUMMYFUNCTION("""COMPUTED_VALUE"""),2)</f>
        <v>2</v>
      </c>
      <c r="B42" s="1">
        <f ca="1">IFERROR(__xludf.DUMMYFUNCTION("""COMPUTED_VALUE"""),3)</f>
        <v>3</v>
      </c>
    </row>
    <row r="43" spans="1:2" ht="13" hidden="1">
      <c r="A43" s="1">
        <f ca="1">IFERROR(__xludf.DUMMYFUNCTION("""COMPUTED_VALUE"""),1)</f>
        <v>1</v>
      </c>
      <c r="B43" s="1">
        <f ca="1">IFERROR(__xludf.DUMMYFUNCTION("""COMPUTED_VALUE"""),3)</f>
        <v>3</v>
      </c>
    </row>
    <row r="44" spans="1:2" ht="13" hidden="1">
      <c r="A44" s="1">
        <f ca="1">IFERROR(__xludf.DUMMYFUNCTION("""COMPUTED_VALUE"""),4)</f>
        <v>4</v>
      </c>
      <c r="B44" s="1">
        <f ca="1">IFERROR(__xludf.DUMMYFUNCTION("""COMPUTED_VALUE"""),4)</f>
        <v>4</v>
      </c>
    </row>
    <row r="45" spans="1:2" ht="13" hidden="1">
      <c r="A45" s="1">
        <f ca="1">IFERROR(__xludf.DUMMYFUNCTION("""COMPUTED_VALUE"""),4)</f>
        <v>4</v>
      </c>
      <c r="B45" s="1">
        <f ca="1">IFERROR(__xludf.DUMMYFUNCTION("""COMPUTED_VALUE"""),2)</f>
        <v>2</v>
      </c>
    </row>
    <row r="46" spans="1:2" ht="13" hidden="1">
      <c r="A46" s="1">
        <f ca="1">IFERROR(__xludf.DUMMYFUNCTION("""COMPUTED_VALUE"""),2)</f>
        <v>2</v>
      </c>
      <c r="B46" s="1">
        <f ca="1">IFERROR(__xludf.DUMMYFUNCTION("""COMPUTED_VALUE"""),3)</f>
        <v>3</v>
      </c>
    </row>
    <row r="47" spans="1:2" ht="13" hidden="1">
      <c r="A47" s="1">
        <f ca="1">IFERROR(__xludf.DUMMYFUNCTION("""COMPUTED_VALUE"""),4)</f>
        <v>4</v>
      </c>
      <c r="B47" s="1">
        <f ca="1">IFERROR(__xludf.DUMMYFUNCTION("""COMPUTED_VALUE"""),3)</f>
        <v>3</v>
      </c>
    </row>
    <row r="48" spans="1:2" ht="13" hidden="1">
      <c r="A48" s="1">
        <f ca="1">IFERROR(__xludf.DUMMYFUNCTION("""COMPUTED_VALUE"""),2)</f>
        <v>2</v>
      </c>
      <c r="B48" s="1">
        <f ca="1">IFERROR(__xludf.DUMMYFUNCTION("""COMPUTED_VALUE"""),3)</f>
        <v>3</v>
      </c>
    </row>
    <row r="49" spans="1:2" ht="13" hidden="1">
      <c r="A49" s="1">
        <f ca="1">IFERROR(__xludf.DUMMYFUNCTION("""COMPUTED_VALUE"""),4)</f>
        <v>4</v>
      </c>
      <c r="B49" s="1">
        <f ca="1">IFERROR(__xludf.DUMMYFUNCTION("""COMPUTED_VALUE"""),1)</f>
        <v>1</v>
      </c>
    </row>
    <row r="50" spans="1:2" ht="13" hidden="1">
      <c r="A50" s="1">
        <f ca="1">IFERROR(__xludf.DUMMYFUNCTION("""COMPUTED_VALUE"""),2)</f>
        <v>2</v>
      </c>
      <c r="B50" s="1">
        <f ca="1">IFERROR(__xludf.DUMMYFUNCTION("""COMPUTED_VALUE"""),1)</f>
        <v>1</v>
      </c>
    </row>
    <row r="51" spans="1:2" ht="13" hidden="1">
      <c r="A51" s="1">
        <f ca="1">IFERROR(__xludf.DUMMYFUNCTION("""COMPUTED_VALUE"""),1)</f>
        <v>1</v>
      </c>
      <c r="B51" s="1">
        <f ca="1">IFERROR(__xludf.DUMMYFUNCTION("""COMPUTED_VALUE"""),1)</f>
        <v>1</v>
      </c>
    </row>
    <row r="52" spans="1:2" ht="13" hidden="1">
      <c r="A52" s="1">
        <f ca="1">IFERROR(__xludf.DUMMYFUNCTION("""COMPUTED_VALUE"""),3)</f>
        <v>3</v>
      </c>
      <c r="B52" s="1">
        <f ca="1">IFERROR(__xludf.DUMMYFUNCTION("""COMPUTED_VALUE"""),2)</f>
        <v>2</v>
      </c>
    </row>
    <row r="53" spans="1:2" ht="13" hidden="1">
      <c r="A53" s="1">
        <f ca="1">IFERROR(__xludf.DUMMYFUNCTION("""COMPUTED_VALUE"""),2)</f>
        <v>2</v>
      </c>
      <c r="B53" s="1">
        <f ca="1">IFERROR(__xludf.DUMMYFUNCTION("""COMPUTED_VALUE"""),1)</f>
        <v>1</v>
      </c>
    </row>
    <row r="54" spans="1:2" ht="13" hidden="1">
      <c r="A54" s="1">
        <f ca="1">IFERROR(__xludf.DUMMYFUNCTION("""COMPUTED_VALUE"""),3)</f>
        <v>3</v>
      </c>
      <c r="B54" s="1">
        <f ca="1">IFERROR(__xludf.DUMMYFUNCTION("""COMPUTED_VALUE"""),1)</f>
        <v>1</v>
      </c>
    </row>
    <row r="55" spans="1:2" ht="13" hidden="1">
      <c r="A55" s="1">
        <f ca="1">IFERROR(__xludf.DUMMYFUNCTION("""COMPUTED_VALUE"""),1)</f>
        <v>1</v>
      </c>
      <c r="B55" s="1">
        <f ca="1">IFERROR(__xludf.DUMMYFUNCTION("""COMPUTED_VALUE"""),1)</f>
        <v>1</v>
      </c>
    </row>
    <row r="56" spans="1:2" ht="13" hidden="1">
      <c r="A56" s="1">
        <f ca="1">IFERROR(__xludf.DUMMYFUNCTION("""COMPUTED_VALUE"""),3)</f>
        <v>3</v>
      </c>
      <c r="B56" s="1">
        <f ca="1">IFERROR(__xludf.DUMMYFUNCTION("""COMPUTED_VALUE"""),3)</f>
        <v>3</v>
      </c>
    </row>
    <row r="57" spans="1:2" ht="13" hidden="1">
      <c r="A57" s="1">
        <f ca="1">IFERROR(__xludf.DUMMYFUNCTION("""COMPUTED_VALUE"""),2)</f>
        <v>2</v>
      </c>
      <c r="B57" s="1">
        <f ca="1">IFERROR(__xludf.DUMMYFUNCTION("""COMPUTED_VALUE"""),2)</f>
        <v>2</v>
      </c>
    </row>
    <row r="58" spans="1:2" ht="13" hidden="1">
      <c r="A58" s="1">
        <f ca="1">IFERROR(__xludf.DUMMYFUNCTION("""COMPUTED_VALUE"""),3)</f>
        <v>3</v>
      </c>
      <c r="B58" s="1">
        <f ca="1">IFERROR(__xludf.DUMMYFUNCTION("""COMPUTED_VALUE"""),1)</f>
        <v>1</v>
      </c>
    </row>
    <row r="59" spans="1:2" ht="13" hidden="1">
      <c r="A59" s="1">
        <f ca="1">IFERROR(__xludf.DUMMYFUNCTION("""COMPUTED_VALUE"""),1)</f>
        <v>1</v>
      </c>
      <c r="B59" s="1">
        <f ca="1">IFERROR(__xludf.DUMMYFUNCTION("""COMPUTED_VALUE"""),4)</f>
        <v>4</v>
      </c>
    </row>
    <row r="60" spans="1:2" ht="13" hidden="1">
      <c r="A60" s="1">
        <f ca="1">IFERROR(__xludf.DUMMYFUNCTION("""COMPUTED_VALUE"""),1)</f>
        <v>1</v>
      </c>
      <c r="B60" s="1">
        <f ca="1">IFERROR(__xludf.DUMMYFUNCTION("""COMPUTED_VALUE"""),2)</f>
        <v>2</v>
      </c>
    </row>
    <row r="61" spans="1:2" ht="13" hidden="1">
      <c r="A61" s="1">
        <f ca="1">IFERROR(__xludf.DUMMYFUNCTION("""COMPUTED_VALUE"""),1)</f>
        <v>1</v>
      </c>
      <c r="B61" s="1">
        <f ca="1">IFERROR(__xludf.DUMMYFUNCTION("""COMPUTED_VALUE"""),1)</f>
        <v>1</v>
      </c>
    </row>
    <row r="62" spans="1:2" ht="13" hidden="1">
      <c r="A62" s="1">
        <f ca="1">IFERROR(__xludf.DUMMYFUNCTION("""COMPUTED_VALUE"""),4)</f>
        <v>4</v>
      </c>
      <c r="B62" s="1">
        <f ca="1">IFERROR(__xludf.DUMMYFUNCTION("""COMPUTED_VALUE"""),2)</f>
        <v>2</v>
      </c>
    </row>
    <row r="63" spans="1:2" ht="13" hidden="1">
      <c r="A63" s="1">
        <f ca="1">IFERROR(__xludf.DUMMYFUNCTION("""COMPUTED_VALUE"""),4)</f>
        <v>4</v>
      </c>
      <c r="B63" s="1">
        <f ca="1">IFERROR(__xludf.DUMMYFUNCTION("""COMPUTED_VALUE"""),2)</f>
        <v>2</v>
      </c>
    </row>
    <row r="64" spans="1:2" ht="13" hidden="1">
      <c r="A64" s="1" t="str">
        <f ca="1">IFERROR(__xludf.DUMMYFUNCTION("""COMPUTED_VALUE"""),"")</f>
        <v/>
      </c>
      <c r="B64" s="1">
        <f ca="1">IFERROR(__xludf.DUMMYFUNCTION("""COMPUTED_VALUE"""),2)</f>
        <v>2</v>
      </c>
    </row>
    <row r="65" spans="1:2" ht="13" hidden="1">
      <c r="A65" s="1">
        <f ca="1">IFERROR(__xludf.DUMMYFUNCTION("""COMPUTED_VALUE"""),1)</f>
        <v>1</v>
      </c>
      <c r="B65" s="1">
        <f ca="1">IFERROR(__xludf.DUMMYFUNCTION("""COMPUTED_VALUE"""),3)</f>
        <v>3</v>
      </c>
    </row>
    <row r="66" spans="1:2" ht="13" hidden="1">
      <c r="A66" s="1">
        <f ca="1">IFERROR(__xludf.DUMMYFUNCTION("""COMPUTED_VALUE"""),2)</f>
        <v>2</v>
      </c>
      <c r="B66" s="1">
        <f ca="1">IFERROR(__xludf.DUMMYFUNCTION("""COMPUTED_VALUE"""),1)</f>
        <v>1</v>
      </c>
    </row>
    <row r="67" spans="1:2" ht="13" hidden="1">
      <c r="A67" s="1">
        <f ca="1">IFERROR(__xludf.DUMMYFUNCTION("""COMPUTED_VALUE"""),1)</f>
        <v>1</v>
      </c>
      <c r="B67" s="1">
        <f ca="1">IFERROR(__xludf.DUMMYFUNCTION("""COMPUTED_VALUE"""),2)</f>
        <v>2</v>
      </c>
    </row>
    <row r="68" spans="1:2" ht="13" hidden="1">
      <c r="A68" s="1">
        <f ca="1">IFERROR(__xludf.DUMMYFUNCTION("""COMPUTED_VALUE"""),2)</f>
        <v>2</v>
      </c>
      <c r="B68" s="1">
        <f ca="1">IFERROR(__xludf.DUMMYFUNCTION("""COMPUTED_VALUE"""),2)</f>
        <v>2</v>
      </c>
    </row>
    <row r="69" spans="1:2" ht="13" hidden="1">
      <c r="A69" s="1">
        <f ca="1">IFERROR(__xludf.DUMMYFUNCTION("""COMPUTED_VALUE"""),3)</f>
        <v>3</v>
      </c>
      <c r="B69" s="1">
        <f ca="1">IFERROR(__xludf.DUMMYFUNCTION("""COMPUTED_VALUE"""),1)</f>
        <v>1</v>
      </c>
    </row>
    <row r="70" spans="1:2" ht="13" hidden="1">
      <c r="A70" s="1">
        <f ca="1">IFERROR(__xludf.DUMMYFUNCTION("""COMPUTED_VALUE"""),4)</f>
        <v>4</v>
      </c>
      <c r="B70" s="1">
        <f ca="1">IFERROR(__xludf.DUMMYFUNCTION("""COMPUTED_VALUE"""),2)</f>
        <v>2</v>
      </c>
    </row>
    <row r="71" spans="1:2" ht="13" hidden="1">
      <c r="A71" s="1">
        <f ca="1">IFERROR(__xludf.DUMMYFUNCTION("""COMPUTED_VALUE"""),2)</f>
        <v>2</v>
      </c>
      <c r="B71" s="1">
        <f ca="1">IFERROR(__xludf.DUMMYFUNCTION("""COMPUTED_VALUE"""),4)</f>
        <v>4</v>
      </c>
    </row>
    <row r="72" spans="1:2" ht="13" hidden="1">
      <c r="A72" s="1">
        <f ca="1">IFERROR(__xludf.DUMMYFUNCTION("""COMPUTED_VALUE"""),4)</f>
        <v>4</v>
      </c>
      <c r="B72" s="1">
        <f ca="1">IFERROR(__xludf.DUMMYFUNCTION("""COMPUTED_VALUE"""),3)</f>
        <v>3</v>
      </c>
    </row>
    <row r="73" spans="1:2" ht="13" hidden="1">
      <c r="A73" s="1">
        <f ca="1">IFERROR(__xludf.DUMMYFUNCTION("""COMPUTED_VALUE"""),3)</f>
        <v>3</v>
      </c>
      <c r="B73" s="1">
        <f ca="1">IFERROR(__xludf.DUMMYFUNCTION("""COMPUTED_VALUE"""),4)</f>
        <v>4</v>
      </c>
    </row>
    <row r="74" spans="1:2" ht="13" hidden="1">
      <c r="A74" s="1">
        <f ca="1">IFERROR(__xludf.DUMMYFUNCTION("""COMPUTED_VALUE"""),1)</f>
        <v>1</v>
      </c>
      <c r="B74" s="1">
        <f ca="1">IFERROR(__xludf.DUMMYFUNCTION("""COMPUTED_VALUE"""),3)</f>
        <v>3</v>
      </c>
    </row>
    <row r="75" spans="1:2" ht="13" hidden="1">
      <c r="A75" s="1">
        <f ca="1">IFERROR(__xludf.DUMMYFUNCTION("""COMPUTED_VALUE"""),2)</f>
        <v>2</v>
      </c>
      <c r="B75" s="1">
        <f ca="1">IFERROR(__xludf.DUMMYFUNCTION("""COMPUTED_VALUE"""),4)</f>
        <v>4</v>
      </c>
    </row>
    <row r="76" spans="1:2" ht="13" hidden="1">
      <c r="A76" s="1">
        <f ca="1">IFERROR(__xludf.DUMMYFUNCTION("""COMPUTED_VALUE"""),3)</f>
        <v>3</v>
      </c>
      <c r="B76" s="1">
        <f ca="1">IFERROR(__xludf.DUMMYFUNCTION("""COMPUTED_VALUE"""),2)</f>
        <v>2</v>
      </c>
    </row>
    <row r="77" spans="1:2" ht="13" hidden="1">
      <c r="A77" s="1">
        <f ca="1">IFERROR(__xludf.DUMMYFUNCTION("""COMPUTED_VALUE"""),2)</f>
        <v>2</v>
      </c>
      <c r="B77" s="1">
        <f ca="1">IFERROR(__xludf.DUMMYFUNCTION("""COMPUTED_VALUE"""),2)</f>
        <v>2</v>
      </c>
    </row>
    <row r="78" spans="1:2" ht="13" hidden="1">
      <c r="A78" s="1">
        <f ca="1">IFERROR(__xludf.DUMMYFUNCTION("""COMPUTED_VALUE"""),4)</f>
        <v>4</v>
      </c>
      <c r="B78" s="1">
        <f ca="1">IFERROR(__xludf.DUMMYFUNCTION("""COMPUTED_VALUE"""),4)</f>
        <v>4</v>
      </c>
    </row>
    <row r="79" spans="1:2" ht="13" hidden="1">
      <c r="A79" s="1">
        <f ca="1">IFERROR(__xludf.DUMMYFUNCTION("""COMPUTED_VALUE"""),3)</f>
        <v>3</v>
      </c>
      <c r="B79" s="1">
        <f ca="1">IFERROR(__xludf.DUMMYFUNCTION("""COMPUTED_VALUE"""),4)</f>
        <v>4</v>
      </c>
    </row>
    <row r="80" spans="1:2" ht="13" hidden="1">
      <c r="A80" s="1">
        <f ca="1">IFERROR(__xludf.DUMMYFUNCTION("""COMPUTED_VALUE"""),1)</f>
        <v>1</v>
      </c>
      <c r="B80" s="1">
        <f ca="1">IFERROR(__xludf.DUMMYFUNCTION("""COMPUTED_VALUE"""),1)</f>
        <v>1</v>
      </c>
    </row>
    <row r="81" spans="1:2" ht="13" hidden="1">
      <c r="A81" s="1" t="str">
        <f ca="1">IFERROR(__xludf.DUMMYFUNCTION("""COMPUTED_VALUE"""),"")</f>
        <v/>
      </c>
      <c r="B81" s="1">
        <f ca="1">IFERROR(__xludf.DUMMYFUNCTION("""COMPUTED_VALUE"""),2)</f>
        <v>2</v>
      </c>
    </row>
    <row r="82" spans="1:2" ht="13" hidden="1">
      <c r="A82" s="1">
        <f ca="1">IFERROR(__xludf.DUMMYFUNCTION("""COMPUTED_VALUE"""),4)</f>
        <v>4</v>
      </c>
      <c r="B82" s="1">
        <f ca="1">IFERROR(__xludf.DUMMYFUNCTION("""COMPUTED_VALUE"""),1)</f>
        <v>1</v>
      </c>
    </row>
    <row r="83" spans="1:2" ht="13" hidden="1">
      <c r="A83" s="1">
        <f ca="1">IFERROR(__xludf.DUMMYFUNCTION("""COMPUTED_VALUE"""),2)</f>
        <v>2</v>
      </c>
      <c r="B83" s="1">
        <f ca="1">IFERROR(__xludf.DUMMYFUNCTION("""COMPUTED_VALUE"""),1)</f>
        <v>1</v>
      </c>
    </row>
    <row r="84" spans="1:2" ht="13" hidden="1">
      <c r="A84" s="1">
        <f ca="1">IFERROR(__xludf.DUMMYFUNCTION("""COMPUTED_VALUE"""),3)</f>
        <v>3</v>
      </c>
      <c r="B84" s="1">
        <f ca="1">IFERROR(__xludf.DUMMYFUNCTION("""COMPUTED_VALUE"""),1)</f>
        <v>1</v>
      </c>
    </row>
    <row r="85" spans="1:2" ht="13" hidden="1">
      <c r="A85" s="1">
        <f ca="1">IFERROR(__xludf.DUMMYFUNCTION("""COMPUTED_VALUE"""),4)</f>
        <v>4</v>
      </c>
      <c r="B85" s="1">
        <f ca="1">IFERROR(__xludf.DUMMYFUNCTION("""COMPUTED_VALUE"""),3)</f>
        <v>3</v>
      </c>
    </row>
    <row r="86" spans="1:2" ht="13" hidden="1">
      <c r="A86" s="1">
        <f ca="1">IFERROR(__xludf.DUMMYFUNCTION("""COMPUTED_VALUE"""),2)</f>
        <v>2</v>
      </c>
      <c r="B86" s="1">
        <f ca="1">IFERROR(__xludf.DUMMYFUNCTION("""COMPUTED_VALUE"""),1)</f>
        <v>1</v>
      </c>
    </row>
    <row r="87" spans="1:2" ht="13" hidden="1">
      <c r="A87" s="1">
        <f ca="1">IFERROR(__xludf.DUMMYFUNCTION("""COMPUTED_VALUE"""),2)</f>
        <v>2</v>
      </c>
      <c r="B87" s="1">
        <f ca="1">IFERROR(__xludf.DUMMYFUNCTION("""COMPUTED_VALUE"""),2)</f>
        <v>2</v>
      </c>
    </row>
    <row r="88" spans="1:2" ht="13" hidden="1">
      <c r="A88" s="1">
        <f ca="1">IFERROR(__xludf.DUMMYFUNCTION("""COMPUTED_VALUE"""),2)</f>
        <v>2</v>
      </c>
      <c r="B88" s="1">
        <f ca="1">IFERROR(__xludf.DUMMYFUNCTION("""COMPUTED_VALUE"""),2)</f>
        <v>2</v>
      </c>
    </row>
    <row r="89" spans="1:2" ht="13" hidden="1">
      <c r="A89" s="1">
        <f ca="1">IFERROR(__xludf.DUMMYFUNCTION("""COMPUTED_VALUE"""),3)</f>
        <v>3</v>
      </c>
      <c r="B89" s="1">
        <f ca="1">IFERROR(__xludf.DUMMYFUNCTION("""COMPUTED_VALUE"""),1)</f>
        <v>1</v>
      </c>
    </row>
    <row r="90" spans="1:2" ht="13" hidden="1">
      <c r="A90" s="1">
        <f ca="1">IFERROR(__xludf.DUMMYFUNCTION("""COMPUTED_VALUE"""),1)</f>
        <v>1</v>
      </c>
      <c r="B90" s="1">
        <f ca="1">IFERROR(__xludf.DUMMYFUNCTION("""COMPUTED_VALUE"""),2)</f>
        <v>2</v>
      </c>
    </row>
    <row r="91" spans="1:2" ht="13" hidden="1">
      <c r="A91" s="1">
        <f ca="1">IFERROR(__xludf.DUMMYFUNCTION("""COMPUTED_VALUE"""),2)</f>
        <v>2</v>
      </c>
      <c r="B91" s="1">
        <f ca="1">IFERROR(__xludf.DUMMYFUNCTION("""COMPUTED_VALUE"""),5)</f>
        <v>5</v>
      </c>
    </row>
    <row r="92" spans="1:2" ht="13" hidden="1">
      <c r="A92" s="1">
        <f ca="1">IFERROR(__xludf.DUMMYFUNCTION("""COMPUTED_VALUE"""),4)</f>
        <v>4</v>
      </c>
      <c r="B92" s="1">
        <f ca="1">IFERROR(__xludf.DUMMYFUNCTION("""COMPUTED_VALUE"""),4)</f>
        <v>4</v>
      </c>
    </row>
    <row r="93" spans="1:2" ht="13" hidden="1">
      <c r="A93" s="1">
        <f ca="1">IFERROR(__xludf.DUMMYFUNCTION("""COMPUTED_VALUE"""),3)</f>
        <v>3</v>
      </c>
      <c r="B93" s="1">
        <f ca="1">IFERROR(__xludf.DUMMYFUNCTION("""COMPUTED_VALUE"""),3)</f>
        <v>3</v>
      </c>
    </row>
    <row r="94" spans="1:2" ht="13" hidden="1">
      <c r="A94" s="1">
        <f ca="1">IFERROR(__xludf.DUMMYFUNCTION("""COMPUTED_VALUE"""),1)</f>
        <v>1</v>
      </c>
      <c r="B94" s="1">
        <f ca="1">IFERROR(__xludf.DUMMYFUNCTION("""COMPUTED_VALUE"""),4)</f>
        <v>4</v>
      </c>
    </row>
    <row r="95" spans="1:2" ht="13" hidden="1">
      <c r="A95" s="1">
        <f ca="1">IFERROR(__xludf.DUMMYFUNCTION("""COMPUTED_VALUE"""),3)</f>
        <v>3</v>
      </c>
      <c r="B95" s="1">
        <f ca="1">IFERROR(__xludf.DUMMYFUNCTION("""COMPUTED_VALUE"""),2)</f>
        <v>2</v>
      </c>
    </row>
    <row r="96" spans="1:2" ht="13" hidden="1">
      <c r="A96" s="1">
        <f ca="1">IFERROR(__xludf.DUMMYFUNCTION("""COMPUTED_VALUE"""),1)</f>
        <v>1</v>
      </c>
      <c r="B96" s="1">
        <f ca="1">IFERROR(__xludf.DUMMYFUNCTION("""COMPUTED_VALUE"""),3)</f>
        <v>3</v>
      </c>
    </row>
    <row r="97" spans="1:2" ht="13" hidden="1">
      <c r="A97" s="1">
        <f ca="1">IFERROR(__xludf.DUMMYFUNCTION("""COMPUTED_VALUE"""),2)</f>
        <v>2</v>
      </c>
      <c r="B97" s="1">
        <f ca="1">IFERROR(__xludf.DUMMYFUNCTION("""COMPUTED_VALUE"""),1)</f>
        <v>1</v>
      </c>
    </row>
    <row r="98" spans="1:2" ht="13" hidden="1">
      <c r="A98" s="1">
        <f ca="1">IFERROR(__xludf.DUMMYFUNCTION("""COMPUTED_VALUE"""),2)</f>
        <v>2</v>
      </c>
      <c r="B98" s="1">
        <f ca="1">IFERROR(__xludf.DUMMYFUNCTION("""COMPUTED_VALUE"""),1)</f>
        <v>1</v>
      </c>
    </row>
    <row r="99" spans="1:2" ht="13" hidden="1">
      <c r="A99" s="1">
        <f ca="1">IFERROR(__xludf.DUMMYFUNCTION("""COMPUTED_VALUE"""),4)</f>
        <v>4</v>
      </c>
      <c r="B99" s="1">
        <f ca="1">IFERROR(__xludf.DUMMYFUNCTION("""COMPUTED_VALUE"""),4)</f>
        <v>4</v>
      </c>
    </row>
    <row r="100" spans="1:2" ht="13" hidden="1">
      <c r="A100" s="1">
        <f ca="1">IFERROR(__xludf.DUMMYFUNCTION("""COMPUTED_VALUE"""),1)</f>
        <v>1</v>
      </c>
      <c r="B100" s="1">
        <f ca="1">IFERROR(__xludf.DUMMYFUNCTION("""COMPUTED_VALUE"""),4)</f>
        <v>4</v>
      </c>
    </row>
    <row r="101" spans="1:2" ht="13" hidden="1">
      <c r="A101" s="1">
        <f ca="1">IFERROR(__xludf.DUMMYFUNCTION("""COMPUTED_VALUE"""),3)</f>
        <v>3</v>
      </c>
      <c r="B101" s="1">
        <f ca="1">IFERROR(__xludf.DUMMYFUNCTION("""COMPUTED_VALUE"""),2)</f>
        <v>2</v>
      </c>
    </row>
    <row r="102" spans="1:2" ht="13" hidden="1">
      <c r="A102" s="1">
        <f ca="1">IFERROR(__xludf.DUMMYFUNCTION("""COMPUTED_VALUE"""),2)</f>
        <v>2</v>
      </c>
      <c r="B102" s="1">
        <f ca="1">IFERROR(__xludf.DUMMYFUNCTION("""COMPUTED_VALUE"""),5)</f>
        <v>5</v>
      </c>
    </row>
    <row r="103" spans="1:2" ht="13" hidden="1">
      <c r="A103" s="1">
        <f ca="1">IFERROR(__xludf.DUMMYFUNCTION("""COMPUTED_VALUE"""),4)</f>
        <v>4</v>
      </c>
      <c r="B103" s="1">
        <f ca="1">IFERROR(__xludf.DUMMYFUNCTION("""COMPUTED_VALUE"""),1)</f>
        <v>1</v>
      </c>
    </row>
    <row r="104" spans="1:2" ht="13" hidden="1">
      <c r="A104" s="1" t="str">
        <f ca="1">IFERROR(__xludf.DUMMYFUNCTION("""COMPUTED_VALUE"""),"")</f>
        <v/>
      </c>
      <c r="B104" s="1">
        <f ca="1">IFERROR(__xludf.DUMMYFUNCTION("""COMPUTED_VALUE"""),2)</f>
        <v>2</v>
      </c>
    </row>
    <row r="105" spans="1:2" ht="13" hidden="1">
      <c r="A105" s="1">
        <f ca="1">IFERROR(__xludf.DUMMYFUNCTION("""COMPUTED_VALUE"""),2)</f>
        <v>2</v>
      </c>
      <c r="B105" s="1">
        <f ca="1">IFERROR(__xludf.DUMMYFUNCTION("""COMPUTED_VALUE"""),2)</f>
        <v>2</v>
      </c>
    </row>
    <row r="106" spans="1:2" ht="13" hidden="1">
      <c r="A106" s="1">
        <f ca="1">IFERROR(__xludf.DUMMYFUNCTION("""COMPUTED_VALUE"""),1)</f>
        <v>1</v>
      </c>
      <c r="B106" s="1">
        <f ca="1">IFERROR(__xludf.DUMMYFUNCTION("""COMPUTED_VALUE"""),5)</f>
        <v>5</v>
      </c>
    </row>
    <row r="107" spans="1:2" ht="13" hidden="1">
      <c r="A107" s="1">
        <f ca="1">IFERROR(__xludf.DUMMYFUNCTION("""COMPUTED_VALUE"""),4)</f>
        <v>4</v>
      </c>
      <c r="B107" s="1">
        <f ca="1">IFERROR(__xludf.DUMMYFUNCTION("""COMPUTED_VALUE"""),2)</f>
        <v>2</v>
      </c>
    </row>
    <row r="108" spans="1:2" ht="13" hidden="1">
      <c r="A108" s="1">
        <f ca="1">IFERROR(__xludf.DUMMYFUNCTION("""COMPUTED_VALUE"""),2)</f>
        <v>2</v>
      </c>
      <c r="B108" s="1">
        <f ca="1">IFERROR(__xludf.DUMMYFUNCTION("""COMPUTED_VALUE"""),1)</f>
        <v>1</v>
      </c>
    </row>
    <row r="109" spans="1:2" ht="13" hidden="1">
      <c r="A109" s="1">
        <f ca="1">IFERROR(__xludf.DUMMYFUNCTION("""COMPUTED_VALUE"""),3)</f>
        <v>3</v>
      </c>
      <c r="B109" s="1">
        <f ca="1">IFERROR(__xludf.DUMMYFUNCTION("""COMPUTED_VALUE"""),4)</f>
        <v>4</v>
      </c>
    </row>
    <row r="110" spans="1:2" ht="13" hidden="1">
      <c r="A110" s="1">
        <f ca="1">IFERROR(__xludf.DUMMYFUNCTION("""COMPUTED_VALUE"""),1)</f>
        <v>1</v>
      </c>
      <c r="B110" s="1">
        <f ca="1">IFERROR(__xludf.DUMMYFUNCTION("""COMPUTED_VALUE"""),5)</f>
        <v>5</v>
      </c>
    </row>
    <row r="111" spans="1:2" ht="13" hidden="1">
      <c r="A111" s="1">
        <f ca="1">IFERROR(__xludf.DUMMYFUNCTION("""COMPUTED_VALUE"""),4)</f>
        <v>4</v>
      </c>
      <c r="B111" s="1">
        <f ca="1">IFERROR(__xludf.DUMMYFUNCTION("""COMPUTED_VALUE"""),3)</f>
        <v>3</v>
      </c>
    </row>
    <row r="112" spans="1:2" ht="13" hidden="1">
      <c r="A112" s="1">
        <f ca="1">IFERROR(__xludf.DUMMYFUNCTION("""COMPUTED_VALUE"""),4)</f>
        <v>4</v>
      </c>
      <c r="B112" s="1">
        <f ca="1">IFERROR(__xludf.DUMMYFUNCTION("""COMPUTED_VALUE"""),4)</f>
        <v>4</v>
      </c>
    </row>
    <row r="113" spans="1:2" ht="13" hidden="1">
      <c r="A113" s="1">
        <f ca="1">IFERROR(__xludf.DUMMYFUNCTION("""COMPUTED_VALUE"""),2)</f>
        <v>2</v>
      </c>
      <c r="B113" s="1">
        <f ca="1">IFERROR(__xludf.DUMMYFUNCTION("""COMPUTED_VALUE"""),3)</f>
        <v>3</v>
      </c>
    </row>
    <row r="114" spans="1:2" ht="13" hidden="1">
      <c r="A114" s="1">
        <f ca="1">IFERROR(__xludf.DUMMYFUNCTION("""COMPUTED_VALUE"""),3)</f>
        <v>3</v>
      </c>
      <c r="B114" s="1">
        <f ca="1">IFERROR(__xludf.DUMMYFUNCTION("""COMPUTED_VALUE"""),1)</f>
        <v>1</v>
      </c>
    </row>
    <row r="115" spans="1:2" ht="13" hidden="1">
      <c r="A115" s="1">
        <f ca="1">IFERROR(__xludf.DUMMYFUNCTION("""COMPUTED_VALUE"""),2)</f>
        <v>2</v>
      </c>
      <c r="B115" s="1">
        <f ca="1">IFERROR(__xludf.DUMMYFUNCTION("""COMPUTED_VALUE"""),3)</f>
        <v>3</v>
      </c>
    </row>
    <row r="116" spans="1:2" ht="13" hidden="1">
      <c r="A116" s="1">
        <f ca="1">IFERROR(__xludf.DUMMYFUNCTION("""COMPUTED_VALUE"""),3)</f>
        <v>3</v>
      </c>
      <c r="B116" s="1">
        <f ca="1">IFERROR(__xludf.DUMMYFUNCTION("""COMPUTED_VALUE"""),2)</f>
        <v>2</v>
      </c>
    </row>
    <row r="117" spans="1:2" ht="13" hidden="1">
      <c r="A117" s="1">
        <f ca="1">IFERROR(__xludf.DUMMYFUNCTION("""COMPUTED_VALUE"""),3)</f>
        <v>3</v>
      </c>
      <c r="B117" s="1">
        <f ca="1">IFERROR(__xludf.DUMMYFUNCTION("""COMPUTED_VALUE"""),1)</f>
        <v>1</v>
      </c>
    </row>
    <row r="118" spans="1:2" ht="13" hidden="1">
      <c r="A118" s="1">
        <f ca="1">IFERROR(__xludf.DUMMYFUNCTION("""COMPUTED_VALUE"""),4)</f>
        <v>4</v>
      </c>
      <c r="B118" s="1">
        <f ca="1">IFERROR(__xludf.DUMMYFUNCTION("""COMPUTED_VALUE"""),2)</f>
        <v>2</v>
      </c>
    </row>
    <row r="119" spans="1:2" ht="13" hidden="1">
      <c r="A119" s="1">
        <f ca="1">IFERROR(__xludf.DUMMYFUNCTION("""COMPUTED_VALUE"""),2)</f>
        <v>2</v>
      </c>
      <c r="B119" s="1">
        <f ca="1">IFERROR(__xludf.DUMMYFUNCTION("""COMPUTED_VALUE"""),4)</f>
        <v>4</v>
      </c>
    </row>
    <row r="120" spans="1:2" ht="13" hidden="1">
      <c r="A120" s="1">
        <f ca="1">IFERROR(__xludf.DUMMYFUNCTION("""COMPUTED_VALUE"""),4)</f>
        <v>4</v>
      </c>
      <c r="B120" s="1">
        <f ca="1">IFERROR(__xludf.DUMMYFUNCTION("""COMPUTED_VALUE"""),3)</f>
        <v>3</v>
      </c>
    </row>
    <row r="121" spans="1:2" ht="13" hidden="1">
      <c r="A121" s="1">
        <f ca="1">IFERROR(__xludf.DUMMYFUNCTION("""COMPUTED_VALUE"""),4)</f>
        <v>4</v>
      </c>
      <c r="B121" s="1">
        <f ca="1">IFERROR(__xludf.DUMMYFUNCTION("""COMPUTED_VALUE"""),5)</f>
        <v>5</v>
      </c>
    </row>
    <row r="122" spans="1:2" ht="13" hidden="1">
      <c r="A122" s="1">
        <f ca="1">IFERROR(__xludf.DUMMYFUNCTION("""COMPUTED_VALUE"""),4)</f>
        <v>4</v>
      </c>
      <c r="B122" s="1">
        <f ca="1">IFERROR(__xludf.DUMMYFUNCTION("""COMPUTED_VALUE"""),2)</f>
        <v>2</v>
      </c>
    </row>
    <row r="123" spans="1:2" ht="13" hidden="1">
      <c r="A123" s="1">
        <f ca="1">IFERROR(__xludf.DUMMYFUNCTION("""COMPUTED_VALUE"""),4)</f>
        <v>4</v>
      </c>
      <c r="B123" s="1">
        <f ca="1">IFERROR(__xludf.DUMMYFUNCTION("""COMPUTED_VALUE"""),1)</f>
        <v>1</v>
      </c>
    </row>
    <row r="124" spans="1:2" ht="13" hidden="1">
      <c r="A124" s="1">
        <f ca="1">IFERROR(__xludf.DUMMYFUNCTION("""COMPUTED_VALUE"""),4)</f>
        <v>4</v>
      </c>
      <c r="B124" s="1">
        <f ca="1">IFERROR(__xludf.DUMMYFUNCTION("""COMPUTED_VALUE"""),1)</f>
        <v>1</v>
      </c>
    </row>
    <row r="125" spans="1:2" ht="13" hidden="1">
      <c r="A125" s="1">
        <f ca="1">IFERROR(__xludf.DUMMYFUNCTION("""COMPUTED_VALUE"""),4)</f>
        <v>4</v>
      </c>
      <c r="B125" s="1">
        <f ca="1">IFERROR(__xludf.DUMMYFUNCTION("""COMPUTED_VALUE"""),3)</f>
        <v>3</v>
      </c>
    </row>
    <row r="126" spans="1:2" ht="13" hidden="1">
      <c r="A126" s="1">
        <f ca="1">IFERROR(__xludf.DUMMYFUNCTION("""COMPUTED_VALUE"""),4)</f>
        <v>4</v>
      </c>
      <c r="B126" s="1">
        <f ca="1">IFERROR(__xludf.DUMMYFUNCTION("""COMPUTED_VALUE"""),1)</f>
        <v>1</v>
      </c>
    </row>
    <row r="127" spans="1:2" ht="13" hidden="1">
      <c r="A127" s="1">
        <f ca="1">IFERROR(__xludf.DUMMYFUNCTION("""COMPUTED_VALUE"""),3)</f>
        <v>3</v>
      </c>
      <c r="B127" s="1">
        <f ca="1">IFERROR(__xludf.DUMMYFUNCTION("""COMPUTED_VALUE"""),1)</f>
        <v>1</v>
      </c>
    </row>
    <row r="128" spans="1:2" ht="13" hidden="1">
      <c r="A128" s="1">
        <f ca="1">IFERROR(__xludf.DUMMYFUNCTION("""COMPUTED_VALUE"""),1)</f>
        <v>1</v>
      </c>
      <c r="B128" s="1">
        <f ca="1">IFERROR(__xludf.DUMMYFUNCTION("""COMPUTED_VALUE"""),3)</f>
        <v>3</v>
      </c>
    </row>
    <row r="129" spans="1:2" ht="13" hidden="1">
      <c r="A129" s="1">
        <f ca="1">IFERROR(__xludf.DUMMYFUNCTION("""COMPUTED_VALUE"""),3)</f>
        <v>3</v>
      </c>
      <c r="B129" s="1">
        <f ca="1">IFERROR(__xludf.DUMMYFUNCTION("""COMPUTED_VALUE"""),2)</f>
        <v>2</v>
      </c>
    </row>
    <row r="130" spans="1:2" ht="13" hidden="1">
      <c r="A130" s="1">
        <f ca="1">IFERROR(__xludf.DUMMYFUNCTION("""COMPUTED_VALUE"""),3)</f>
        <v>3</v>
      </c>
      <c r="B130" s="1">
        <f ca="1">IFERROR(__xludf.DUMMYFUNCTION("""COMPUTED_VALUE"""),1)</f>
        <v>1</v>
      </c>
    </row>
    <row r="131" spans="1:2" ht="13" hidden="1">
      <c r="A131" s="1">
        <f ca="1">IFERROR(__xludf.DUMMYFUNCTION("""COMPUTED_VALUE"""),2)</f>
        <v>2</v>
      </c>
      <c r="B131" s="1">
        <f ca="1">IFERROR(__xludf.DUMMYFUNCTION("""COMPUTED_VALUE"""),2)</f>
        <v>2</v>
      </c>
    </row>
    <row r="132" spans="1:2" ht="13" hidden="1">
      <c r="A132" s="1">
        <f ca="1">IFERROR(__xludf.DUMMYFUNCTION("""COMPUTED_VALUE"""),1)</f>
        <v>1</v>
      </c>
      <c r="B132" s="1">
        <f ca="1">IFERROR(__xludf.DUMMYFUNCTION("""COMPUTED_VALUE"""),1)</f>
        <v>1</v>
      </c>
    </row>
    <row r="133" spans="1:2" ht="13" hidden="1">
      <c r="A133" s="1">
        <f ca="1">IFERROR(__xludf.DUMMYFUNCTION("""COMPUTED_VALUE"""),2)</f>
        <v>2</v>
      </c>
      <c r="B133" s="1">
        <f ca="1">IFERROR(__xludf.DUMMYFUNCTION("""COMPUTED_VALUE"""),3)</f>
        <v>3</v>
      </c>
    </row>
    <row r="134" spans="1:2" ht="13" hidden="1">
      <c r="A134" s="1">
        <f ca="1">IFERROR(__xludf.DUMMYFUNCTION("""COMPUTED_VALUE"""),3)</f>
        <v>3</v>
      </c>
      <c r="B134" s="1">
        <f ca="1">IFERROR(__xludf.DUMMYFUNCTION("""COMPUTED_VALUE"""),1)</f>
        <v>1</v>
      </c>
    </row>
    <row r="135" spans="1:2" ht="13" hidden="1">
      <c r="A135" s="1">
        <f ca="1">IFERROR(__xludf.DUMMYFUNCTION("""COMPUTED_VALUE"""),4)</f>
        <v>4</v>
      </c>
      <c r="B135" s="1">
        <f ca="1">IFERROR(__xludf.DUMMYFUNCTION("""COMPUTED_VALUE"""),2)</f>
        <v>2</v>
      </c>
    </row>
    <row r="136" spans="1:2" ht="13" hidden="1">
      <c r="A136" s="1">
        <f ca="1">IFERROR(__xludf.DUMMYFUNCTION("""COMPUTED_VALUE"""),3)</f>
        <v>3</v>
      </c>
      <c r="B136" s="1">
        <f ca="1">IFERROR(__xludf.DUMMYFUNCTION("""COMPUTED_VALUE"""),2)</f>
        <v>2</v>
      </c>
    </row>
    <row r="137" spans="1:2" ht="13" hidden="1">
      <c r="A137" s="1">
        <f ca="1">IFERROR(__xludf.DUMMYFUNCTION("""COMPUTED_VALUE"""),2)</f>
        <v>2</v>
      </c>
      <c r="B137" s="1">
        <f ca="1">IFERROR(__xludf.DUMMYFUNCTION("""COMPUTED_VALUE"""),1)</f>
        <v>1</v>
      </c>
    </row>
    <row r="138" spans="1:2" ht="13" hidden="1">
      <c r="A138" s="1">
        <f ca="1">IFERROR(__xludf.DUMMYFUNCTION("""COMPUTED_VALUE"""),2)</f>
        <v>2</v>
      </c>
      <c r="B138" s="1">
        <f ca="1">IFERROR(__xludf.DUMMYFUNCTION("""COMPUTED_VALUE"""),4)</f>
        <v>4</v>
      </c>
    </row>
    <row r="139" spans="1:2" ht="13" hidden="1">
      <c r="A139" s="1">
        <f ca="1">IFERROR(__xludf.DUMMYFUNCTION("""COMPUTED_VALUE"""),1)</f>
        <v>1</v>
      </c>
      <c r="B139" s="1">
        <f ca="1">IFERROR(__xludf.DUMMYFUNCTION("""COMPUTED_VALUE"""),2)</f>
        <v>2</v>
      </c>
    </row>
    <row r="140" spans="1:2" ht="13" hidden="1">
      <c r="A140" s="1">
        <f ca="1">IFERROR(__xludf.DUMMYFUNCTION("""COMPUTED_VALUE"""),4)</f>
        <v>4</v>
      </c>
      <c r="B140" s="1">
        <f ca="1">IFERROR(__xludf.DUMMYFUNCTION("""COMPUTED_VALUE"""),4)</f>
        <v>4</v>
      </c>
    </row>
    <row r="141" spans="1:2" ht="13" hidden="1">
      <c r="A141" s="1">
        <f ca="1">IFERROR(__xludf.DUMMYFUNCTION("""COMPUTED_VALUE"""),1)</f>
        <v>1</v>
      </c>
      <c r="B141" s="1">
        <f ca="1">IFERROR(__xludf.DUMMYFUNCTION("""COMPUTED_VALUE"""),2)</f>
        <v>2</v>
      </c>
    </row>
    <row r="142" spans="1:2" ht="13" hidden="1">
      <c r="A142" s="1">
        <f ca="1">IFERROR(__xludf.DUMMYFUNCTION("""COMPUTED_VALUE"""),1)</f>
        <v>1</v>
      </c>
      <c r="B142" s="1">
        <f ca="1">IFERROR(__xludf.DUMMYFUNCTION("""COMPUTED_VALUE"""),3)</f>
        <v>3</v>
      </c>
    </row>
    <row r="143" spans="1:2" ht="13" hidden="1">
      <c r="A143" s="1">
        <f ca="1">IFERROR(__xludf.DUMMYFUNCTION("""COMPUTED_VALUE"""),3)</f>
        <v>3</v>
      </c>
      <c r="B143" s="1">
        <f ca="1">IFERROR(__xludf.DUMMYFUNCTION("""COMPUTED_VALUE"""),1)</f>
        <v>1</v>
      </c>
    </row>
    <row r="144" spans="1:2" ht="13" hidden="1">
      <c r="A144" s="1">
        <f ca="1">IFERROR(__xludf.DUMMYFUNCTION("""COMPUTED_VALUE"""),1)</f>
        <v>1</v>
      </c>
      <c r="B144" s="1">
        <f ca="1">IFERROR(__xludf.DUMMYFUNCTION("""COMPUTED_VALUE"""),4)</f>
        <v>4</v>
      </c>
    </row>
    <row r="145" spans="1:2" ht="13" hidden="1">
      <c r="A145" s="1">
        <f ca="1">IFERROR(__xludf.DUMMYFUNCTION("""COMPUTED_VALUE"""),2)</f>
        <v>2</v>
      </c>
      <c r="B145" s="1">
        <f ca="1">IFERROR(__xludf.DUMMYFUNCTION("""COMPUTED_VALUE"""),5)</f>
        <v>5</v>
      </c>
    </row>
    <row r="146" spans="1:2" ht="13" hidden="1">
      <c r="A146" s="1">
        <f ca="1">IFERROR(__xludf.DUMMYFUNCTION("""COMPUTED_VALUE"""),3)</f>
        <v>3</v>
      </c>
      <c r="B146" s="1">
        <f ca="1">IFERROR(__xludf.DUMMYFUNCTION("""COMPUTED_VALUE"""),4)</f>
        <v>4</v>
      </c>
    </row>
    <row r="147" spans="1:2" ht="13" hidden="1">
      <c r="A147" s="1">
        <f ca="1">IFERROR(__xludf.DUMMYFUNCTION("""COMPUTED_VALUE"""),2)</f>
        <v>2</v>
      </c>
      <c r="B147" s="1">
        <f ca="1">IFERROR(__xludf.DUMMYFUNCTION("""COMPUTED_VALUE"""),2)</f>
        <v>2</v>
      </c>
    </row>
    <row r="148" spans="1:2" ht="13" hidden="1">
      <c r="A148" s="1">
        <f ca="1">IFERROR(__xludf.DUMMYFUNCTION("""COMPUTED_VALUE"""),2)</f>
        <v>2</v>
      </c>
      <c r="B148" s="1">
        <f ca="1">IFERROR(__xludf.DUMMYFUNCTION("""COMPUTED_VALUE"""),1)</f>
        <v>1</v>
      </c>
    </row>
    <row r="149" spans="1:2" ht="13" hidden="1">
      <c r="A149" s="1">
        <f ca="1">IFERROR(__xludf.DUMMYFUNCTION("""COMPUTED_VALUE"""),3)</f>
        <v>3</v>
      </c>
      <c r="B149" s="1">
        <f ca="1">IFERROR(__xludf.DUMMYFUNCTION("""COMPUTED_VALUE"""),1)</f>
        <v>1</v>
      </c>
    </row>
    <row r="150" spans="1:2" ht="13" hidden="1">
      <c r="A150" s="1">
        <f ca="1">IFERROR(__xludf.DUMMYFUNCTION("""COMPUTED_VALUE"""),3)</f>
        <v>3</v>
      </c>
      <c r="B150" s="1">
        <f ca="1">IFERROR(__xludf.DUMMYFUNCTION("""COMPUTED_VALUE"""),3)</f>
        <v>3</v>
      </c>
    </row>
    <row r="151" spans="1:2" ht="13" hidden="1">
      <c r="A151" s="1">
        <f ca="1">IFERROR(__xludf.DUMMYFUNCTION("""COMPUTED_VALUE"""),2)</f>
        <v>2</v>
      </c>
      <c r="B151" s="1">
        <f ca="1">IFERROR(__xludf.DUMMYFUNCTION("""COMPUTED_VALUE"""),4)</f>
        <v>4</v>
      </c>
    </row>
    <row r="152" spans="1:2" ht="13" hidden="1">
      <c r="A152" s="1">
        <f ca="1">IFERROR(__xludf.DUMMYFUNCTION("""COMPUTED_VALUE"""),2)</f>
        <v>2</v>
      </c>
      <c r="B152" s="1">
        <f ca="1">IFERROR(__xludf.DUMMYFUNCTION("""COMPUTED_VALUE"""),4)</f>
        <v>4</v>
      </c>
    </row>
    <row r="153" spans="1:2" ht="13" hidden="1">
      <c r="A153" s="1" t="str">
        <f ca="1">IFERROR(__xludf.DUMMYFUNCTION("""COMPUTED_VALUE"""),"")</f>
        <v/>
      </c>
      <c r="B153" s="1">
        <f ca="1">IFERROR(__xludf.DUMMYFUNCTION("""COMPUTED_VALUE"""),3)</f>
        <v>3</v>
      </c>
    </row>
    <row r="154" spans="1:2" ht="13" hidden="1">
      <c r="A154" s="1">
        <f ca="1">IFERROR(__xludf.DUMMYFUNCTION("""COMPUTED_VALUE"""),4)</f>
        <v>4</v>
      </c>
      <c r="B154" s="1">
        <f ca="1">IFERROR(__xludf.DUMMYFUNCTION("""COMPUTED_VALUE"""),1)</f>
        <v>1</v>
      </c>
    </row>
    <row r="155" spans="1:2" ht="13" hidden="1">
      <c r="A155" s="1">
        <f ca="1">IFERROR(__xludf.DUMMYFUNCTION("""COMPUTED_VALUE"""),4)</f>
        <v>4</v>
      </c>
      <c r="B155" s="1">
        <f ca="1">IFERROR(__xludf.DUMMYFUNCTION("""COMPUTED_VALUE"""),2)</f>
        <v>2</v>
      </c>
    </row>
    <row r="156" spans="1:2" ht="13" hidden="1">
      <c r="A156" s="1">
        <f ca="1">IFERROR(__xludf.DUMMYFUNCTION("""COMPUTED_VALUE"""),1)</f>
        <v>1</v>
      </c>
      <c r="B156" s="1">
        <f ca="1">IFERROR(__xludf.DUMMYFUNCTION("""COMPUTED_VALUE"""),1)</f>
        <v>1</v>
      </c>
    </row>
    <row r="157" spans="1:2" ht="13" hidden="1">
      <c r="A157" s="1">
        <f ca="1">IFERROR(__xludf.DUMMYFUNCTION("""COMPUTED_VALUE"""),2)</f>
        <v>2</v>
      </c>
      <c r="B157" s="1">
        <f ca="1">IFERROR(__xludf.DUMMYFUNCTION("""COMPUTED_VALUE"""),2)</f>
        <v>2</v>
      </c>
    </row>
    <row r="158" spans="1:2" ht="13" hidden="1">
      <c r="A158" s="1">
        <f ca="1">IFERROR(__xludf.DUMMYFUNCTION("""COMPUTED_VALUE"""),1)</f>
        <v>1</v>
      </c>
      <c r="B158" s="1">
        <f ca="1">IFERROR(__xludf.DUMMYFUNCTION("""COMPUTED_VALUE"""),2)</f>
        <v>2</v>
      </c>
    </row>
    <row r="159" spans="1:2" ht="13" hidden="1">
      <c r="A159" s="1">
        <f ca="1">IFERROR(__xludf.DUMMYFUNCTION("""COMPUTED_VALUE"""),2)</f>
        <v>2</v>
      </c>
      <c r="B159" s="1">
        <f ca="1">IFERROR(__xludf.DUMMYFUNCTION("""COMPUTED_VALUE"""),3)</f>
        <v>3</v>
      </c>
    </row>
    <row r="160" spans="1:2" ht="13" hidden="1">
      <c r="A160" s="1">
        <f ca="1">IFERROR(__xludf.DUMMYFUNCTION("""COMPUTED_VALUE"""),1)</f>
        <v>1</v>
      </c>
      <c r="B160" s="1">
        <f ca="1">IFERROR(__xludf.DUMMYFUNCTION("""COMPUTED_VALUE"""),2)</f>
        <v>2</v>
      </c>
    </row>
    <row r="161" spans="1:2" ht="13" hidden="1">
      <c r="A161" s="1">
        <f ca="1">IFERROR(__xludf.DUMMYFUNCTION("""COMPUTED_VALUE"""),1)</f>
        <v>1</v>
      </c>
      <c r="B161" s="1">
        <f ca="1">IFERROR(__xludf.DUMMYFUNCTION("""COMPUTED_VALUE"""),1)</f>
        <v>1</v>
      </c>
    </row>
    <row r="162" spans="1:2" ht="13" hidden="1">
      <c r="A162" s="1">
        <f ca="1">IFERROR(__xludf.DUMMYFUNCTION("""COMPUTED_VALUE"""),3)</f>
        <v>3</v>
      </c>
      <c r="B162" s="1">
        <f ca="1">IFERROR(__xludf.DUMMYFUNCTION("""COMPUTED_VALUE"""),2)</f>
        <v>2</v>
      </c>
    </row>
    <row r="163" spans="1:2" ht="13" hidden="1">
      <c r="A163" s="1">
        <f ca="1">IFERROR(__xludf.DUMMYFUNCTION("""COMPUTED_VALUE"""),3)</f>
        <v>3</v>
      </c>
      <c r="B163" s="1">
        <f ca="1">IFERROR(__xludf.DUMMYFUNCTION("""COMPUTED_VALUE"""),3)</f>
        <v>3</v>
      </c>
    </row>
    <row r="164" spans="1:2" ht="13" hidden="1">
      <c r="A164" s="1">
        <f ca="1">IFERROR(__xludf.DUMMYFUNCTION("""COMPUTED_VALUE"""),3)</f>
        <v>3</v>
      </c>
      <c r="B164" s="1">
        <f ca="1">IFERROR(__xludf.DUMMYFUNCTION("""COMPUTED_VALUE"""),3)</f>
        <v>3</v>
      </c>
    </row>
    <row r="165" spans="1:2" ht="13" hidden="1">
      <c r="A165" s="1">
        <f ca="1">IFERROR(__xludf.DUMMYFUNCTION("""COMPUTED_VALUE"""),1)</f>
        <v>1</v>
      </c>
      <c r="B165" s="1">
        <f ca="1">IFERROR(__xludf.DUMMYFUNCTION("""COMPUTED_VALUE"""),3)</f>
        <v>3</v>
      </c>
    </row>
    <row r="166" spans="1:2" ht="13" hidden="1">
      <c r="A166" s="1">
        <f ca="1">IFERROR(__xludf.DUMMYFUNCTION("""COMPUTED_VALUE"""),4)</f>
        <v>4</v>
      </c>
      <c r="B166" s="1">
        <f ca="1">IFERROR(__xludf.DUMMYFUNCTION("""COMPUTED_VALUE"""),1)</f>
        <v>1</v>
      </c>
    </row>
    <row r="167" spans="1:2" ht="13" hidden="1">
      <c r="A167" s="1">
        <f ca="1">IFERROR(__xludf.DUMMYFUNCTION("""COMPUTED_VALUE"""),2)</f>
        <v>2</v>
      </c>
      <c r="B167" s="1">
        <f ca="1">IFERROR(__xludf.DUMMYFUNCTION("""COMPUTED_VALUE"""),1)</f>
        <v>1</v>
      </c>
    </row>
    <row r="168" spans="1:2" ht="13" hidden="1">
      <c r="A168" s="1">
        <f ca="1">IFERROR(__xludf.DUMMYFUNCTION("""COMPUTED_VALUE"""),3)</f>
        <v>3</v>
      </c>
      <c r="B168" s="1">
        <f ca="1">IFERROR(__xludf.DUMMYFUNCTION("""COMPUTED_VALUE"""),5)</f>
        <v>5</v>
      </c>
    </row>
    <row r="169" spans="1:2" ht="13" hidden="1">
      <c r="A169" s="1">
        <f ca="1">IFERROR(__xludf.DUMMYFUNCTION("""COMPUTED_VALUE"""),2)</f>
        <v>2</v>
      </c>
      <c r="B169" s="1">
        <f ca="1">IFERROR(__xludf.DUMMYFUNCTION("""COMPUTED_VALUE"""),1)</f>
        <v>1</v>
      </c>
    </row>
    <row r="170" spans="1:2" ht="13" hidden="1">
      <c r="A170" s="1" t="str">
        <f ca="1">IFERROR(__xludf.DUMMYFUNCTION("""COMPUTED_VALUE"""),"")</f>
        <v/>
      </c>
      <c r="B170" s="1">
        <f ca="1">IFERROR(__xludf.DUMMYFUNCTION("""COMPUTED_VALUE"""),5)</f>
        <v>5</v>
      </c>
    </row>
    <row r="171" spans="1:2" ht="13" hidden="1">
      <c r="A171" s="1">
        <f ca="1">IFERROR(__xludf.DUMMYFUNCTION("""COMPUTED_VALUE"""),4)</f>
        <v>4</v>
      </c>
      <c r="B171" s="1">
        <f ca="1">IFERROR(__xludf.DUMMYFUNCTION("""COMPUTED_VALUE"""),2)</f>
        <v>2</v>
      </c>
    </row>
    <row r="172" spans="1:2" ht="13" hidden="1">
      <c r="A172" s="1">
        <f ca="1">IFERROR(__xludf.DUMMYFUNCTION("""COMPUTED_VALUE"""),2)</f>
        <v>2</v>
      </c>
      <c r="B172" s="1">
        <f ca="1">IFERROR(__xludf.DUMMYFUNCTION("""COMPUTED_VALUE"""),5)</f>
        <v>5</v>
      </c>
    </row>
    <row r="173" spans="1:2" ht="13" hidden="1">
      <c r="A173" s="1">
        <f ca="1">IFERROR(__xludf.DUMMYFUNCTION("""COMPUTED_VALUE"""),2)</f>
        <v>2</v>
      </c>
      <c r="B173" s="1">
        <f ca="1">IFERROR(__xludf.DUMMYFUNCTION("""COMPUTED_VALUE"""),1)</f>
        <v>1</v>
      </c>
    </row>
    <row r="174" spans="1:2" ht="13" hidden="1">
      <c r="A174" s="1">
        <f ca="1">IFERROR(__xludf.DUMMYFUNCTION("""COMPUTED_VALUE"""),1)</f>
        <v>1</v>
      </c>
      <c r="B174" s="1">
        <f ca="1">IFERROR(__xludf.DUMMYFUNCTION("""COMPUTED_VALUE"""),3)</f>
        <v>3</v>
      </c>
    </row>
    <row r="175" spans="1:2" ht="13" hidden="1">
      <c r="A175" s="1">
        <f ca="1">IFERROR(__xludf.DUMMYFUNCTION("""COMPUTED_VALUE"""),4)</f>
        <v>4</v>
      </c>
      <c r="B175" s="1">
        <f ca="1">IFERROR(__xludf.DUMMYFUNCTION("""COMPUTED_VALUE"""),2)</f>
        <v>2</v>
      </c>
    </row>
    <row r="176" spans="1:2" ht="13" hidden="1">
      <c r="A176" s="1">
        <f ca="1">IFERROR(__xludf.DUMMYFUNCTION("""COMPUTED_VALUE"""),2)</f>
        <v>2</v>
      </c>
      <c r="B176" s="1">
        <f ca="1">IFERROR(__xludf.DUMMYFUNCTION("""COMPUTED_VALUE"""),4)</f>
        <v>4</v>
      </c>
    </row>
    <row r="177" spans="1:2" ht="13" hidden="1">
      <c r="A177" s="1" t="str">
        <f ca="1">IFERROR(__xludf.DUMMYFUNCTION("""COMPUTED_VALUE"""),"")</f>
        <v/>
      </c>
      <c r="B177" s="1">
        <f ca="1">IFERROR(__xludf.DUMMYFUNCTION("""COMPUTED_VALUE"""),1)</f>
        <v>1</v>
      </c>
    </row>
    <row r="178" spans="1:2" ht="13" hidden="1">
      <c r="A178" s="1">
        <f ca="1">IFERROR(__xludf.DUMMYFUNCTION("""COMPUTED_VALUE"""),3)</f>
        <v>3</v>
      </c>
      <c r="B178" s="1">
        <f ca="1">IFERROR(__xludf.DUMMYFUNCTION("""COMPUTED_VALUE"""),1)</f>
        <v>1</v>
      </c>
    </row>
    <row r="179" spans="1:2" ht="13" hidden="1">
      <c r="A179" s="1">
        <f ca="1">IFERROR(__xludf.DUMMYFUNCTION("""COMPUTED_VALUE"""),1)</f>
        <v>1</v>
      </c>
      <c r="B179" s="1">
        <f ca="1">IFERROR(__xludf.DUMMYFUNCTION("""COMPUTED_VALUE"""),5)</f>
        <v>5</v>
      </c>
    </row>
    <row r="180" spans="1:2" ht="13" hidden="1">
      <c r="A180" s="1">
        <f ca="1">IFERROR(__xludf.DUMMYFUNCTION("""COMPUTED_VALUE"""),4)</f>
        <v>4</v>
      </c>
      <c r="B180" s="1">
        <f ca="1">IFERROR(__xludf.DUMMYFUNCTION("""COMPUTED_VALUE"""),2)</f>
        <v>2</v>
      </c>
    </row>
    <row r="181" spans="1:2" ht="13" hidden="1">
      <c r="A181" s="1">
        <f ca="1">IFERROR(__xludf.DUMMYFUNCTION("""COMPUTED_VALUE"""),2)</f>
        <v>2</v>
      </c>
      <c r="B181" s="1">
        <f ca="1">IFERROR(__xludf.DUMMYFUNCTION("""COMPUTED_VALUE"""),4)</f>
        <v>4</v>
      </c>
    </row>
    <row r="182" spans="1:2" ht="13" hidden="1">
      <c r="A182" s="1">
        <f ca="1">IFERROR(__xludf.DUMMYFUNCTION("""COMPUTED_VALUE"""),3)</f>
        <v>3</v>
      </c>
      <c r="B182" s="1">
        <f ca="1">IFERROR(__xludf.DUMMYFUNCTION("""COMPUTED_VALUE"""),5)</f>
        <v>5</v>
      </c>
    </row>
    <row r="183" spans="1:2" ht="13" hidden="1">
      <c r="A183" s="1" t="str">
        <f ca="1">IFERROR(__xludf.DUMMYFUNCTION("""COMPUTED_VALUE"""),"")</f>
        <v/>
      </c>
      <c r="B183" s="1">
        <f ca="1">IFERROR(__xludf.DUMMYFUNCTION("""COMPUTED_VALUE"""),2)</f>
        <v>2</v>
      </c>
    </row>
    <row r="184" spans="1:2" ht="13" hidden="1">
      <c r="A184" s="1">
        <f ca="1">IFERROR(__xludf.DUMMYFUNCTION("""COMPUTED_VALUE"""),2)</f>
        <v>2</v>
      </c>
      <c r="B184" s="1">
        <f ca="1">IFERROR(__xludf.DUMMYFUNCTION("""COMPUTED_VALUE"""),3)</f>
        <v>3</v>
      </c>
    </row>
    <row r="185" spans="1:2" ht="13" hidden="1">
      <c r="A185" s="1">
        <f ca="1">IFERROR(__xludf.DUMMYFUNCTION("""COMPUTED_VALUE"""),3)</f>
        <v>3</v>
      </c>
      <c r="B185" s="1">
        <f ca="1">IFERROR(__xludf.DUMMYFUNCTION("""COMPUTED_VALUE"""),2)</f>
        <v>2</v>
      </c>
    </row>
    <row r="186" spans="1:2" ht="13" hidden="1">
      <c r="A186" s="1">
        <f ca="1">IFERROR(__xludf.DUMMYFUNCTION("""COMPUTED_VALUE"""),2)</f>
        <v>2</v>
      </c>
      <c r="B186" s="1">
        <f ca="1">IFERROR(__xludf.DUMMYFUNCTION("""COMPUTED_VALUE"""),3)</f>
        <v>3</v>
      </c>
    </row>
    <row r="187" spans="1:2" ht="13" hidden="1">
      <c r="A187" s="1">
        <f ca="1">IFERROR(__xludf.DUMMYFUNCTION("""COMPUTED_VALUE"""),4)</f>
        <v>4</v>
      </c>
      <c r="B187" s="1">
        <f ca="1">IFERROR(__xludf.DUMMYFUNCTION("""COMPUTED_VALUE"""),4)</f>
        <v>4</v>
      </c>
    </row>
    <row r="188" spans="1:2" ht="13" hidden="1">
      <c r="A188" s="1">
        <f ca="1">IFERROR(__xludf.DUMMYFUNCTION("""COMPUTED_VALUE"""),2)</f>
        <v>2</v>
      </c>
      <c r="B188" s="1">
        <f ca="1">IFERROR(__xludf.DUMMYFUNCTION("""COMPUTED_VALUE"""),4)</f>
        <v>4</v>
      </c>
    </row>
    <row r="189" spans="1:2" ht="13" hidden="1">
      <c r="A189" s="1">
        <f ca="1">IFERROR(__xludf.DUMMYFUNCTION("""COMPUTED_VALUE"""),2)</f>
        <v>2</v>
      </c>
      <c r="B189" s="1">
        <f ca="1">IFERROR(__xludf.DUMMYFUNCTION("""COMPUTED_VALUE"""),3)</f>
        <v>3</v>
      </c>
    </row>
    <row r="190" spans="1:2" ht="13" hidden="1">
      <c r="A190" s="1" t="str">
        <f ca="1">IFERROR(__xludf.DUMMYFUNCTION("""COMPUTED_VALUE"""),"")</f>
        <v/>
      </c>
      <c r="B190" s="1">
        <f ca="1">IFERROR(__xludf.DUMMYFUNCTION("""COMPUTED_VALUE"""),3)</f>
        <v>3</v>
      </c>
    </row>
    <row r="191" spans="1:2" ht="13" hidden="1">
      <c r="A191" s="1">
        <f ca="1">IFERROR(__xludf.DUMMYFUNCTION("""COMPUTED_VALUE"""),4)</f>
        <v>4</v>
      </c>
      <c r="B191" s="1">
        <f ca="1">IFERROR(__xludf.DUMMYFUNCTION("""COMPUTED_VALUE"""),1)</f>
        <v>1</v>
      </c>
    </row>
    <row r="192" spans="1:2" ht="13" hidden="1">
      <c r="A192" s="1">
        <f ca="1">IFERROR(__xludf.DUMMYFUNCTION("""COMPUTED_VALUE"""),3)</f>
        <v>3</v>
      </c>
      <c r="B192" s="1">
        <f ca="1">IFERROR(__xludf.DUMMYFUNCTION("""COMPUTED_VALUE"""),2)</f>
        <v>2</v>
      </c>
    </row>
    <row r="193" spans="1:2" ht="13" hidden="1">
      <c r="A193" s="1">
        <f ca="1">IFERROR(__xludf.DUMMYFUNCTION("""COMPUTED_VALUE"""),2)</f>
        <v>2</v>
      </c>
      <c r="B193" s="1">
        <f ca="1">IFERROR(__xludf.DUMMYFUNCTION("""COMPUTED_VALUE"""),1)</f>
        <v>1</v>
      </c>
    </row>
    <row r="194" spans="1:2" ht="13" hidden="1">
      <c r="A194" s="1">
        <f ca="1">IFERROR(__xludf.DUMMYFUNCTION("""COMPUTED_VALUE"""),2)</f>
        <v>2</v>
      </c>
      <c r="B194" s="1">
        <f ca="1">IFERROR(__xludf.DUMMYFUNCTION("""COMPUTED_VALUE"""),5)</f>
        <v>5</v>
      </c>
    </row>
    <row r="195" spans="1:2" ht="13" hidden="1">
      <c r="A195" s="1">
        <f ca="1">IFERROR(__xludf.DUMMYFUNCTION("""COMPUTED_VALUE"""),2)</f>
        <v>2</v>
      </c>
      <c r="B195" s="1">
        <f ca="1">IFERROR(__xludf.DUMMYFUNCTION("""COMPUTED_VALUE"""),2)</f>
        <v>2</v>
      </c>
    </row>
    <row r="196" spans="1:2" ht="13" hidden="1">
      <c r="A196" s="1">
        <f ca="1">IFERROR(__xludf.DUMMYFUNCTION("""COMPUTED_VALUE"""),3)</f>
        <v>3</v>
      </c>
      <c r="B196" s="1">
        <f ca="1">IFERROR(__xludf.DUMMYFUNCTION("""COMPUTED_VALUE"""),3)</f>
        <v>3</v>
      </c>
    </row>
    <row r="197" spans="1:2" ht="13" hidden="1">
      <c r="A197" s="1">
        <f ca="1">IFERROR(__xludf.DUMMYFUNCTION("""COMPUTED_VALUE"""),2)</f>
        <v>2</v>
      </c>
      <c r="B197" s="1">
        <f ca="1">IFERROR(__xludf.DUMMYFUNCTION("""COMPUTED_VALUE"""),4)</f>
        <v>4</v>
      </c>
    </row>
    <row r="198" spans="1:2" ht="13" hidden="1">
      <c r="A198" s="1">
        <f ca="1">IFERROR(__xludf.DUMMYFUNCTION("""COMPUTED_VALUE"""),2)</f>
        <v>2</v>
      </c>
      <c r="B198" s="1">
        <f ca="1">IFERROR(__xludf.DUMMYFUNCTION("""COMPUTED_VALUE"""),1)</f>
        <v>1</v>
      </c>
    </row>
    <row r="199" spans="1:2" ht="13" hidden="1">
      <c r="A199" s="1">
        <f ca="1">IFERROR(__xludf.DUMMYFUNCTION("""COMPUTED_VALUE"""),3)</f>
        <v>3</v>
      </c>
      <c r="B199" s="1">
        <f ca="1">IFERROR(__xludf.DUMMYFUNCTION("""COMPUTED_VALUE"""),3)</f>
        <v>3</v>
      </c>
    </row>
    <row r="200" spans="1:2" ht="13" hidden="1">
      <c r="A200" s="1" t="str">
        <f ca="1">IFERROR(__xludf.DUMMYFUNCTION("""COMPUTED_VALUE"""),"")</f>
        <v/>
      </c>
      <c r="B200" s="1">
        <f ca="1">IFERROR(__xludf.DUMMYFUNCTION("""COMPUTED_VALUE"""),4)</f>
        <v>4</v>
      </c>
    </row>
    <row r="201" spans="1:2" ht="13" hidden="1">
      <c r="A201" s="1">
        <f ca="1">IFERROR(__xludf.DUMMYFUNCTION("""COMPUTED_VALUE"""),1)</f>
        <v>1</v>
      </c>
      <c r="B201" s="1">
        <f ca="1">IFERROR(__xludf.DUMMYFUNCTION("""COMPUTED_VALUE"""),4)</f>
        <v>4</v>
      </c>
    </row>
    <row r="202" spans="1:2" ht="13" hidden="1">
      <c r="A202" s="1">
        <f ca="1">IFERROR(__xludf.DUMMYFUNCTION("""COMPUTED_VALUE"""),2)</f>
        <v>2</v>
      </c>
      <c r="B202" s="1">
        <f ca="1">IFERROR(__xludf.DUMMYFUNCTION("""COMPUTED_VALUE"""),3)</f>
        <v>3</v>
      </c>
    </row>
    <row r="203" spans="1:2" ht="13" hidden="1">
      <c r="A203" s="1">
        <f ca="1">IFERROR(__xludf.DUMMYFUNCTION("""COMPUTED_VALUE"""),3)</f>
        <v>3</v>
      </c>
      <c r="B203" s="1">
        <f ca="1">IFERROR(__xludf.DUMMYFUNCTION("""COMPUTED_VALUE"""),5)</f>
        <v>5</v>
      </c>
    </row>
    <row r="204" spans="1:2" ht="13" hidden="1">
      <c r="A204" s="1">
        <f ca="1">IFERROR(__xludf.DUMMYFUNCTION("""COMPUTED_VALUE"""),2)</f>
        <v>2</v>
      </c>
      <c r="B204" s="1">
        <f ca="1">IFERROR(__xludf.DUMMYFUNCTION("""COMPUTED_VALUE"""),2)</f>
        <v>2</v>
      </c>
    </row>
    <row r="205" spans="1:2" ht="13" hidden="1">
      <c r="A205" s="1">
        <f ca="1">IFERROR(__xludf.DUMMYFUNCTION("""COMPUTED_VALUE"""),1)</f>
        <v>1</v>
      </c>
      <c r="B205" s="1">
        <f ca="1">IFERROR(__xludf.DUMMYFUNCTION("""COMPUTED_VALUE"""),2)</f>
        <v>2</v>
      </c>
    </row>
    <row r="206" spans="1:2" ht="13" hidden="1">
      <c r="A206" s="1" t="str">
        <f ca="1">IFERROR(__xludf.DUMMYFUNCTION("""COMPUTED_VALUE"""),"")</f>
        <v/>
      </c>
      <c r="B206" s="1">
        <f ca="1">IFERROR(__xludf.DUMMYFUNCTION("""COMPUTED_VALUE"""),1)</f>
        <v>1</v>
      </c>
    </row>
    <row r="207" spans="1:2" ht="13" hidden="1">
      <c r="A207" s="1">
        <f ca="1">IFERROR(__xludf.DUMMYFUNCTION("""COMPUTED_VALUE"""),4)</f>
        <v>4</v>
      </c>
      <c r="B207" s="1">
        <f ca="1">IFERROR(__xludf.DUMMYFUNCTION("""COMPUTED_VALUE"""),1)</f>
        <v>1</v>
      </c>
    </row>
    <row r="208" spans="1:2" ht="13" hidden="1">
      <c r="A208" s="1">
        <f ca="1">IFERROR(__xludf.DUMMYFUNCTION("""COMPUTED_VALUE"""),3)</f>
        <v>3</v>
      </c>
      <c r="B208" s="1">
        <f ca="1">IFERROR(__xludf.DUMMYFUNCTION("""COMPUTED_VALUE"""),1)</f>
        <v>1</v>
      </c>
    </row>
    <row r="209" spans="1:2" ht="13" hidden="1">
      <c r="A209" s="1" t="str">
        <f ca="1">IFERROR(__xludf.DUMMYFUNCTION("""COMPUTED_VALUE"""),"")</f>
        <v/>
      </c>
      <c r="B209" s="1">
        <f ca="1">IFERROR(__xludf.DUMMYFUNCTION("""COMPUTED_VALUE"""),1)</f>
        <v>1</v>
      </c>
    </row>
    <row r="210" spans="1:2" ht="13" hidden="1">
      <c r="A210" s="1">
        <f ca="1">IFERROR(__xludf.DUMMYFUNCTION("""COMPUTED_VALUE"""),1)</f>
        <v>1</v>
      </c>
      <c r="B210" s="1">
        <f ca="1">IFERROR(__xludf.DUMMYFUNCTION("""COMPUTED_VALUE"""),3)</f>
        <v>3</v>
      </c>
    </row>
    <row r="211" spans="1:2" ht="13" hidden="1">
      <c r="A211" s="1">
        <f ca="1">IFERROR(__xludf.DUMMYFUNCTION("""COMPUTED_VALUE"""),4)</f>
        <v>4</v>
      </c>
      <c r="B211" s="1">
        <f ca="1">IFERROR(__xludf.DUMMYFUNCTION("""COMPUTED_VALUE"""),4)</f>
        <v>4</v>
      </c>
    </row>
    <row r="212" spans="1:2" ht="13" hidden="1">
      <c r="A212" s="1">
        <f ca="1">IFERROR(__xludf.DUMMYFUNCTION("""COMPUTED_VALUE"""),3)</f>
        <v>3</v>
      </c>
      <c r="B212" s="1">
        <f ca="1">IFERROR(__xludf.DUMMYFUNCTION("""COMPUTED_VALUE"""),4)</f>
        <v>4</v>
      </c>
    </row>
    <row r="213" spans="1:2" ht="13" hidden="1">
      <c r="A213" s="1">
        <f ca="1">IFERROR(__xludf.DUMMYFUNCTION("""COMPUTED_VALUE"""),2)</f>
        <v>2</v>
      </c>
      <c r="B213" s="1">
        <f ca="1">IFERROR(__xludf.DUMMYFUNCTION("""COMPUTED_VALUE"""),5)</f>
        <v>5</v>
      </c>
    </row>
    <row r="214" spans="1:2" ht="13" hidden="1">
      <c r="A214" s="1">
        <f ca="1">IFERROR(__xludf.DUMMYFUNCTION("""COMPUTED_VALUE"""),3)</f>
        <v>3</v>
      </c>
      <c r="B214" s="1">
        <f ca="1">IFERROR(__xludf.DUMMYFUNCTION("""COMPUTED_VALUE"""),4)</f>
        <v>4</v>
      </c>
    </row>
    <row r="215" spans="1:2" ht="13" hidden="1">
      <c r="A215" s="1">
        <f ca="1">IFERROR(__xludf.DUMMYFUNCTION("""COMPUTED_VALUE"""),2)</f>
        <v>2</v>
      </c>
      <c r="B215" s="1">
        <f ca="1">IFERROR(__xludf.DUMMYFUNCTION("""COMPUTED_VALUE"""),3)</f>
        <v>3</v>
      </c>
    </row>
    <row r="216" spans="1:2" ht="13" hidden="1">
      <c r="A216" s="1">
        <f ca="1">IFERROR(__xludf.DUMMYFUNCTION("""COMPUTED_VALUE"""),1)</f>
        <v>1</v>
      </c>
      <c r="B216" s="1">
        <f ca="1">IFERROR(__xludf.DUMMYFUNCTION("""COMPUTED_VALUE"""),3)</f>
        <v>3</v>
      </c>
    </row>
    <row r="217" spans="1:2" ht="13" hidden="1">
      <c r="A217" s="1">
        <f ca="1">IFERROR(__xludf.DUMMYFUNCTION("""COMPUTED_VALUE"""),1)</f>
        <v>1</v>
      </c>
      <c r="B217" s="1">
        <f ca="1">IFERROR(__xludf.DUMMYFUNCTION("""COMPUTED_VALUE"""),1)</f>
        <v>1</v>
      </c>
    </row>
    <row r="218" spans="1:2" ht="13" hidden="1">
      <c r="A218" s="1">
        <f ca="1">IFERROR(__xludf.DUMMYFUNCTION("""COMPUTED_VALUE"""),4)</f>
        <v>4</v>
      </c>
      <c r="B218" s="1">
        <f ca="1">IFERROR(__xludf.DUMMYFUNCTION("""COMPUTED_VALUE"""),2)</f>
        <v>2</v>
      </c>
    </row>
    <row r="219" spans="1:2" ht="13" hidden="1">
      <c r="A219" s="1">
        <f ca="1">IFERROR(__xludf.DUMMYFUNCTION("""COMPUTED_VALUE"""),4)</f>
        <v>4</v>
      </c>
      <c r="B219" s="1">
        <f ca="1">IFERROR(__xludf.DUMMYFUNCTION("""COMPUTED_VALUE"""),1)</f>
        <v>1</v>
      </c>
    </row>
    <row r="220" spans="1:2" ht="13" hidden="1">
      <c r="A220" s="1">
        <f ca="1">IFERROR(__xludf.DUMMYFUNCTION("""COMPUTED_VALUE"""),4)</f>
        <v>4</v>
      </c>
      <c r="B220" s="1">
        <f ca="1">IFERROR(__xludf.DUMMYFUNCTION("""COMPUTED_VALUE"""),3)</f>
        <v>3</v>
      </c>
    </row>
    <row r="221" spans="1:2" ht="13" hidden="1">
      <c r="A221" s="1">
        <f ca="1">IFERROR(__xludf.DUMMYFUNCTION("""COMPUTED_VALUE"""),3)</f>
        <v>3</v>
      </c>
      <c r="B221" s="1">
        <f ca="1">IFERROR(__xludf.DUMMYFUNCTION("""COMPUTED_VALUE"""),2)</f>
        <v>2</v>
      </c>
    </row>
    <row r="222" spans="1:2" ht="13" hidden="1">
      <c r="A222" s="1">
        <f ca="1">IFERROR(__xludf.DUMMYFUNCTION("""COMPUTED_VALUE"""),4)</f>
        <v>4</v>
      </c>
      <c r="B222" s="1">
        <f ca="1">IFERROR(__xludf.DUMMYFUNCTION("""COMPUTED_VALUE"""),3)</f>
        <v>3</v>
      </c>
    </row>
    <row r="223" spans="1:2" ht="13" hidden="1">
      <c r="A223" s="1">
        <f ca="1">IFERROR(__xludf.DUMMYFUNCTION("""COMPUTED_VALUE"""),1)</f>
        <v>1</v>
      </c>
      <c r="B223" s="1">
        <f ca="1">IFERROR(__xludf.DUMMYFUNCTION("""COMPUTED_VALUE"""),3)</f>
        <v>3</v>
      </c>
    </row>
    <row r="224" spans="1:2" ht="13" hidden="1">
      <c r="A224" s="1">
        <f ca="1">IFERROR(__xludf.DUMMYFUNCTION("""COMPUTED_VALUE"""),2)</f>
        <v>2</v>
      </c>
      <c r="B224" s="1">
        <f ca="1">IFERROR(__xludf.DUMMYFUNCTION("""COMPUTED_VALUE"""),5)</f>
        <v>5</v>
      </c>
    </row>
    <row r="225" spans="1:2" ht="13" hidden="1">
      <c r="A225" s="1">
        <f ca="1">IFERROR(__xludf.DUMMYFUNCTION("""COMPUTED_VALUE"""),3)</f>
        <v>3</v>
      </c>
      <c r="B225" s="1">
        <f ca="1">IFERROR(__xludf.DUMMYFUNCTION("""COMPUTED_VALUE"""),3)</f>
        <v>3</v>
      </c>
    </row>
    <row r="226" spans="1:2" ht="13" hidden="1">
      <c r="A226" s="1">
        <f ca="1">IFERROR(__xludf.DUMMYFUNCTION("""COMPUTED_VALUE"""),2)</f>
        <v>2</v>
      </c>
      <c r="B226" s="1">
        <f ca="1">IFERROR(__xludf.DUMMYFUNCTION("""COMPUTED_VALUE"""),2)</f>
        <v>2</v>
      </c>
    </row>
    <row r="227" spans="1:2" ht="13" hidden="1">
      <c r="A227" s="1">
        <f ca="1">IFERROR(__xludf.DUMMYFUNCTION("""COMPUTED_VALUE"""),2)</f>
        <v>2</v>
      </c>
      <c r="B227" s="1">
        <f ca="1">IFERROR(__xludf.DUMMYFUNCTION("""COMPUTED_VALUE"""),1)</f>
        <v>1</v>
      </c>
    </row>
    <row r="228" spans="1:2" ht="13" hidden="1">
      <c r="A228" s="1">
        <f ca="1">IFERROR(__xludf.DUMMYFUNCTION("""COMPUTED_VALUE"""),3)</f>
        <v>3</v>
      </c>
      <c r="B228" s="1">
        <f ca="1">IFERROR(__xludf.DUMMYFUNCTION("""COMPUTED_VALUE"""),1)</f>
        <v>1</v>
      </c>
    </row>
    <row r="229" spans="1:2" ht="13" hidden="1">
      <c r="A229" s="1">
        <f ca="1">IFERROR(__xludf.DUMMYFUNCTION("""COMPUTED_VALUE"""),4)</f>
        <v>4</v>
      </c>
      <c r="B229" s="1">
        <f ca="1">IFERROR(__xludf.DUMMYFUNCTION("""COMPUTED_VALUE"""),1)</f>
        <v>1</v>
      </c>
    </row>
    <row r="230" spans="1:2" ht="13" hidden="1">
      <c r="A230" s="1">
        <f ca="1">IFERROR(__xludf.DUMMYFUNCTION("""COMPUTED_VALUE"""),4)</f>
        <v>4</v>
      </c>
      <c r="B230" s="1">
        <f ca="1">IFERROR(__xludf.DUMMYFUNCTION("""COMPUTED_VALUE"""),5)</f>
        <v>5</v>
      </c>
    </row>
    <row r="231" spans="1:2" ht="13" hidden="1">
      <c r="A231" s="1" t="str">
        <f ca="1">IFERROR(__xludf.DUMMYFUNCTION("""COMPUTED_VALUE"""),"")</f>
        <v/>
      </c>
      <c r="B231" s="1">
        <f ca="1">IFERROR(__xludf.DUMMYFUNCTION("""COMPUTED_VALUE"""),3)</f>
        <v>3</v>
      </c>
    </row>
    <row r="232" spans="1:2" ht="13" hidden="1">
      <c r="A232" s="1">
        <f ca="1">IFERROR(__xludf.DUMMYFUNCTION("""COMPUTED_VALUE"""),2)</f>
        <v>2</v>
      </c>
      <c r="B232" s="1">
        <f ca="1">IFERROR(__xludf.DUMMYFUNCTION("""COMPUTED_VALUE"""),3)</f>
        <v>3</v>
      </c>
    </row>
    <row r="233" spans="1:2" ht="13" hidden="1">
      <c r="A233" s="1">
        <f ca="1">IFERROR(__xludf.DUMMYFUNCTION("""COMPUTED_VALUE"""),1)</f>
        <v>1</v>
      </c>
      <c r="B233" s="1">
        <f ca="1">IFERROR(__xludf.DUMMYFUNCTION("""COMPUTED_VALUE"""),1)</f>
        <v>1</v>
      </c>
    </row>
    <row r="234" spans="1:2" ht="13" hidden="1">
      <c r="A234" s="1">
        <f ca="1">IFERROR(__xludf.DUMMYFUNCTION("""COMPUTED_VALUE"""),2)</f>
        <v>2</v>
      </c>
      <c r="B234" s="1">
        <f ca="1">IFERROR(__xludf.DUMMYFUNCTION("""COMPUTED_VALUE"""),3)</f>
        <v>3</v>
      </c>
    </row>
    <row r="235" spans="1:2" ht="13" hidden="1">
      <c r="A235" s="1">
        <f ca="1">IFERROR(__xludf.DUMMYFUNCTION("""COMPUTED_VALUE"""),3)</f>
        <v>3</v>
      </c>
      <c r="B235" s="1">
        <f ca="1">IFERROR(__xludf.DUMMYFUNCTION("""COMPUTED_VALUE"""),3)</f>
        <v>3</v>
      </c>
    </row>
    <row r="236" spans="1:2" ht="13" hidden="1">
      <c r="A236" s="1">
        <f ca="1">IFERROR(__xludf.DUMMYFUNCTION("""COMPUTED_VALUE"""),4)</f>
        <v>4</v>
      </c>
      <c r="B236" s="1">
        <f ca="1">IFERROR(__xludf.DUMMYFUNCTION("""COMPUTED_VALUE"""),1)</f>
        <v>1</v>
      </c>
    </row>
    <row r="237" spans="1:2" ht="13" hidden="1">
      <c r="A237" s="1">
        <f ca="1">IFERROR(__xludf.DUMMYFUNCTION("""COMPUTED_VALUE"""),3)</f>
        <v>3</v>
      </c>
      <c r="B237" s="1">
        <f ca="1">IFERROR(__xludf.DUMMYFUNCTION("""COMPUTED_VALUE"""),4)</f>
        <v>4</v>
      </c>
    </row>
    <row r="238" spans="1:2" ht="13" hidden="1">
      <c r="A238" s="1" t="str">
        <f ca="1">IFERROR(__xludf.DUMMYFUNCTION("""COMPUTED_VALUE"""),"")</f>
        <v/>
      </c>
      <c r="B238" s="1">
        <f ca="1">IFERROR(__xludf.DUMMYFUNCTION("""COMPUTED_VALUE"""),2)</f>
        <v>2</v>
      </c>
    </row>
    <row r="239" spans="1:2" ht="13" hidden="1">
      <c r="A239" s="1">
        <f ca="1">IFERROR(__xludf.DUMMYFUNCTION("""COMPUTED_VALUE"""),2)</f>
        <v>2</v>
      </c>
      <c r="B239" s="1">
        <f ca="1">IFERROR(__xludf.DUMMYFUNCTION("""COMPUTED_VALUE"""),3)</f>
        <v>3</v>
      </c>
    </row>
    <row r="240" spans="1:2" ht="13" hidden="1">
      <c r="A240" s="1">
        <f ca="1">IFERROR(__xludf.DUMMYFUNCTION("""COMPUTED_VALUE"""),4)</f>
        <v>4</v>
      </c>
      <c r="B240" s="1">
        <f ca="1">IFERROR(__xludf.DUMMYFUNCTION("""COMPUTED_VALUE"""),3)</f>
        <v>3</v>
      </c>
    </row>
    <row r="241" spans="1:2" ht="13" hidden="1">
      <c r="A241" s="1">
        <f ca="1">IFERROR(__xludf.DUMMYFUNCTION("""COMPUTED_VALUE"""),2)</f>
        <v>2</v>
      </c>
      <c r="B241" s="1">
        <f ca="1">IFERROR(__xludf.DUMMYFUNCTION("""COMPUTED_VALUE"""),3)</f>
        <v>3</v>
      </c>
    </row>
    <row r="242" spans="1:2" ht="13" hidden="1">
      <c r="A242" s="1">
        <f ca="1">IFERROR(__xludf.DUMMYFUNCTION("""COMPUTED_VALUE"""),3)</f>
        <v>3</v>
      </c>
      <c r="B242" s="1">
        <f ca="1">IFERROR(__xludf.DUMMYFUNCTION("""COMPUTED_VALUE"""),1)</f>
        <v>1</v>
      </c>
    </row>
    <row r="243" spans="1:2" ht="13" hidden="1">
      <c r="A243" s="1">
        <f ca="1">IFERROR(__xludf.DUMMYFUNCTION("""COMPUTED_VALUE"""),3)</f>
        <v>3</v>
      </c>
      <c r="B243" s="1">
        <f ca="1">IFERROR(__xludf.DUMMYFUNCTION("""COMPUTED_VALUE"""),1)</f>
        <v>1</v>
      </c>
    </row>
    <row r="244" spans="1:2" ht="13" hidden="1">
      <c r="A244" s="1">
        <f ca="1">IFERROR(__xludf.DUMMYFUNCTION("""COMPUTED_VALUE"""),4)</f>
        <v>4</v>
      </c>
      <c r="B244" s="1">
        <f ca="1">IFERROR(__xludf.DUMMYFUNCTION("""COMPUTED_VALUE"""),3)</f>
        <v>3</v>
      </c>
    </row>
    <row r="245" spans="1:2" ht="13" hidden="1">
      <c r="A245" s="1">
        <f ca="1">IFERROR(__xludf.DUMMYFUNCTION("""COMPUTED_VALUE"""),4)</f>
        <v>4</v>
      </c>
      <c r="B245" s="1">
        <f ca="1">IFERROR(__xludf.DUMMYFUNCTION("""COMPUTED_VALUE"""),3)</f>
        <v>3</v>
      </c>
    </row>
    <row r="246" spans="1:2" ht="13" hidden="1">
      <c r="A246" s="1">
        <f ca="1">IFERROR(__xludf.DUMMYFUNCTION("""COMPUTED_VALUE"""),4)</f>
        <v>4</v>
      </c>
      <c r="B246" s="1">
        <f ca="1">IFERROR(__xludf.DUMMYFUNCTION("""COMPUTED_VALUE"""),2)</f>
        <v>2</v>
      </c>
    </row>
    <row r="247" spans="1:2" ht="13" hidden="1">
      <c r="A247" s="1">
        <f ca="1">IFERROR(__xludf.DUMMYFUNCTION("""COMPUTED_VALUE"""),4)</f>
        <v>4</v>
      </c>
      <c r="B247" s="1">
        <f ca="1">IFERROR(__xludf.DUMMYFUNCTION("""COMPUTED_VALUE"""),1)</f>
        <v>1</v>
      </c>
    </row>
    <row r="248" spans="1:2" ht="13" hidden="1">
      <c r="A248" s="1">
        <f ca="1">IFERROR(__xludf.DUMMYFUNCTION("""COMPUTED_VALUE"""),3)</f>
        <v>3</v>
      </c>
      <c r="B248" s="1">
        <f ca="1">IFERROR(__xludf.DUMMYFUNCTION("""COMPUTED_VALUE"""),1)</f>
        <v>1</v>
      </c>
    </row>
    <row r="249" spans="1:2" ht="13" hidden="1">
      <c r="A249" s="1">
        <f ca="1">IFERROR(__xludf.DUMMYFUNCTION("""COMPUTED_VALUE"""),1)</f>
        <v>1</v>
      </c>
      <c r="B249" s="1">
        <f ca="1">IFERROR(__xludf.DUMMYFUNCTION("""COMPUTED_VALUE"""),5)</f>
        <v>5</v>
      </c>
    </row>
    <row r="250" spans="1:2" ht="13" hidden="1">
      <c r="A250" s="1">
        <f ca="1">IFERROR(__xludf.DUMMYFUNCTION("""COMPUTED_VALUE"""),2)</f>
        <v>2</v>
      </c>
      <c r="B250" s="1">
        <f ca="1">IFERROR(__xludf.DUMMYFUNCTION("""COMPUTED_VALUE"""),2)</f>
        <v>2</v>
      </c>
    </row>
    <row r="251" spans="1:2" ht="13" hidden="1">
      <c r="A251" s="1">
        <f ca="1">IFERROR(__xludf.DUMMYFUNCTION("""COMPUTED_VALUE"""),4)</f>
        <v>4</v>
      </c>
      <c r="B251" s="1">
        <f ca="1">IFERROR(__xludf.DUMMYFUNCTION("""COMPUTED_VALUE"""),1)</f>
        <v>1</v>
      </c>
    </row>
    <row r="252" spans="1:2" ht="13" hidden="1">
      <c r="A252" s="1">
        <f ca="1">IFERROR(__xludf.DUMMYFUNCTION("""COMPUTED_VALUE"""),1)</f>
        <v>1</v>
      </c>
      <c r="B252" s="1">
        <f ca="1">IFERROR(__xludf.DUMMYFUNCTION("""COMPUTED_VALUE"""),2)</f>
        <v>2</v>
      </c>
    </row>
    <row r="253" spans="1:2" ht="13" hidden="1">
      <c r="A253" s="1">
        <f ca="1">IFERROR(__xludf.DUMMYFUNCTION("""COMPUTED_VALUE"""),4)</f>
        <v>4</v>
      </c>
      <c r="B253" s="1">
        <f ca="1">IFERROR(__xludf.DUMMYFUNCTION("""COMPUTED_VALUE"""),1)</f>
        <v>1</v>
      </c>
    </row>
    <row r="254" spans="1:2" ht="13" hidden="1">
      <c r="A254" s="1">
        <f ca="1">IFERROR(__xludf.DUMMYFUNCTION("""COMPUTED_VALUE"""),3)</f>
        <v>3</v>
      </c>
      <c r="B254" s="1">
        <f ca="1">IFERROR(__xludf.DUMMYFUNCTION("""COMPUTED_VALUE"""),3)</f>
        <v>3</v>
      </c>
    </row>
    <row r="255" spans="1:2" ht="13" hidden="1">
      <c r="A255" s="1">
        <f ca="1">IFERROR(__xludf.DUMMYFUNCTION("""COMPUTED_VALUE"""),3)</f>
        <v>3</v>
      </c>
      <c r="B255" s="1">
        <f ca="1">IFERROR(__xludf.DUMMYFUNCTION("""COMPUTED_VALUE"""),3)</f>
        <v>3</v>
      </c>
    </row>
    <row r="256" spans="1:2" ht="13" hidden="1">
      <c r="A256" s="1">
        <f ca="1">IFERROR(__xludf.DUMMYFUNCTION("""COMPUTED_VALUE"""),1)</f>
        <v>1</v>
      </c>
      <c r="B256" s="1">
        <f ca="1">IFERROR(__xludf.DUMMYFUNCTION("""COMPUTED_VALUE"""),4)</f>
        <v>4</v>
      </c>
    </row>
    <row r="257" spans="1:2" ht="13" hidden="1">
      <c r="A257" s="1">
        <f ca="1">IFERROR(__xludf.DUMMYFUNCTION("""COMPUTED_VALUE"""),2)</f>
        <v>2</v>
      </c>
      <c r="B257" s="1">
        <f ca="1">IFERROR(__xludf.DUMMYFUNCTION("""COMPUTED_VALUE"""),3)</f>
        <v>3</v>
      </c>
    </row>
    <row r="258" spans="1:2" ht="13" hidden="1">
      <c r="A258" s="1">
        <f ca="1">IFERROR(__xludf.DUMMYFUNCTION("""COMPUTED_VALUE"""),4)</f>
        <v>4</v>
      </c>
      <c r="B258" s="1">
        <f ca="1">IFERROR(__xludf.DUMMYFUNCTION("""COMPUTED_VALUE"""),2)</f>
        <v>2</v>
      </c>
    </row>
    <row r="259" spans="1:2" ht="13" hidden="1">
      <c r="A259" s="1">
        <f ca="1">IFERROR(__xludf.DUMMYFUNCTION("""COMPUTED_VALUE"""),2)</f>
        <v>2</v>
      </c>
      <c r="B259" s="1">
        <f ca="1">IFERROR(__xludf.DUMMYFUNCTION("""COMPUTED_VALUE"""),3)</f>
        <v>3</v>
      </c>
    </row>
    <row r="260" spans="1:2" ht="13" hidden="1">
      <c r="A260" s="1">
        <f ca="1">IFERROR(__xludf.DUMMYFUNCTION("""COMPUTED_VALUE"""),2)</f>
        <v>2</v>
      </c>
      <c r="B260" s="1">
        <f ca="1">IFERROR(__xludf.DUMMYFUNCTION("""COMPUTED_VALUE"""),2)</f>
        <v>2</v>
      </c>
    </row>
    <row r="261" spans="1:2" ht="13" hidden="1">
      <c r="A261" s="1">
        <f ca="1">IFERROR(__xludf.DUMMYFUNCTION("""COMPUTED_VALUE"""),3)</f>
        <v>3</v>
      </c>
      <c r="B261" s="1">
        <f ca="1">IFERROR(__xludf.DUMMYFUNCTION("""COMPUTED_VALUE"""),3)</f>
        <v>3</v>
      </c>
    </row>
    <row r="262" spans="1:2" ht="13" hidden="1">
      <c r="A262" s="1">
        <f ca="1">IFERROR(__xludf.DUMMYFUNCTION("""COMPUTED_VALUE"""),3)</f>
        <v>3</v>
      </c>
      <c r="B262" s="1">
        <f ca="1">IFERROR(__xludf.DUMMYFUNCTION("""COMPUTED_VALUE"""),1)</f>
        <v>1</v>
      </c>
    </row>
    <row r="263" spans="1:2" ht="13" hidden="1">
      <c r="A263" s="1">
        <f ca="1">IFERROR(__xludf.DUMMYFUNCTION("""COMPUTED_VALUE"""),4)</f>
        <v>4</v>
      </c>
      <c r="B263" s="1">
        <f ca="1">IFERROR(__xludf.DUMMYFUNCTION("""COMPUTED_VALUE"""),1)</f>
        <v>1</v>
      </c>
    </row>
    <row r="264" spans="1:2" ht="13" hidden="1">
      <c r="A264" s="1">
        <f ca="1">IFERROR(__xludf.DUMMYFUNCTION("""COMPUTED_VALUE"""),2)</f>
        <v>2</v>
      </c>
      <c r="B264" s="1">
        <f ca="1">IFERROR(__xludf.DUMMYFUNCTION("""COMPUTED_VALUE"""),4)</f>
        <v>4</v>
      </c>
    </row>
    <row r="265" spans="1:2" ht="13" hidden="1">
      <c r="A265" s="1">
        <f ca="1">IFERROR(__xludf.DUMMYFUNCTION("""COMPUTED_VALUE"""),4)</f>
        <v>4</v>
      </c>
      <c r="B265" s="1">
        <f ca="1">IFERROR(__xludf.DUMMYFUNCTION("""COMPUTED_VALUE"""),2)</f>
        <v>2</v>
      </c>
    </row>
    <row r="266" spans="1:2" ht="13" hidden="1">
      <c r="A266" s="1">
        <f ca="1">IFERROR(__xludf.DUMMYFUNCTION("""COMPUTED_VALUE"""),4)</f>
        <v>4</v>
      </c>
      <c r="B266" s="1">
        <f ca="1">IFERROR(__xludf.DUMMYFUNCTION("""COMPUTED_VALUE"""),3)</f>
        <v>3</v>
      </c>
    </row>
    <row r="267" spans="1:2" ht="13" hidden="1">
      <c r="A267" s="1">
        <f ca="1">IFERROR(__xludf.DUMMYFUNCTION("""COMPUTED_VALUE"""),4)</f>
        <v>4</v>
      </c>
      <c r="B267" s="1">
        <f ca="1">IFERROR(__xludf.DUMMYFUNCTION("""COMPUTED_VALUE"""),1)</f>
        <v>1</v>
      </c>
    </row>
    <row r="268" spans="1:2" ht="13" hidden="1">
      <c r="A268" s="1">
        <f ca="1">IFERROR(__xludf.DUMMYFUNCTION("""COMPUTED_VALUE"""),2)</f>
        <v>2</v>
      </c>
      <c r="B268" s="1">
        <f ca="1">IFERROR(__xludf.DUMMYFUNCTION("""COMPUTED_VALUE"""),1)</f>
        <v>1</v>
      </c>
    </row>
    <row r="269" spans="1:2" ht="13" hidden="1">
      <c r="A269" s="1">
        <f ca="1">IFERROR(__xludf.DUMMYFUNCTION("""COMPUTED_VALUE"""),2)</f>
        <v>2</v>
      </c>
      <c r="B269" s="1">
        <f ca="1">IFERROR(__xludf.DUMMYFUNCTION("""COMPUTED_VALUE"""),3)</f>
        <v>3</v>
      </c>
    </row>
    <row r="270" spans="1:2" ht="13" hidden="1">
      <c r="A270" s="1">
        <f ca="1">IFERROR(__xludf.DUMMYFUNCTION("""COMPUTED_VALUE"""),3)</f>
        <v>3</v>
      </c>
      <c r="B270" s="1">
        <f ca="1">IFERROR(__xludf.DUMMYFUNCTION("""COMPUTED_VALUE"""),1)</f>
        <v>1</v>
      </c>
    </row>
    <row r="271" spans="1:2" ht="13" hidden="1">
      <c r="A271" s="1">
        <f ca="1">IFERROR(__xludf.DUMMYFUNCTION("""COMPUTED_VALUE"""),1)</f>
        <v>1</v>
      </c>
      <c r="B271" s="1">
        <f ca="1">IFERROR(__xludf.DUMMYFUNCTION("""COMPUTED_VALUE"""),1)</f>
        <v>1</v>
      </c>
    </row>
    <row r="272" spans="1:2" ht="13" hidden="1">
      <c r="A272" s="1">
        <f ca="1">IFERROR(__xludf.DUMMYFUNCTION("""COMPUTED_VALUE"""),2)</f>
        <v>2</v>
      </c>
      <c r="B272" s="1">
        <f ca="1">IFERROR(__xludf.DUMMYFUNCTION("""COMPUTED_VALUE"""),2)</f>
        <v>2</v>
      </c>
    </row>
    <row r="273" spans="1:2" ht="13" hidden="1">
      <c r="A273" s="1">
        <f ca="1">IFERROR(__xludf.DUMMYFUNCTION("""COMPUTED_VALUE"""),3)</f>
        <v>3</v>
      </c>
      <c r="B273" s="1">
        <f ca="1">IFERROR(__xludf.DUMMYFUNCTION("""COMPUTED_VALUE"""),2)</f>
        <v>2</v>
      </c>
    </row>
    <row r="274" spans="1:2" ht="13" hidden="1">
      <c r="A274" s="1">
        <f ca="1">IFERROR(__xludf.DUMMYFUNCTION("""COMPUTED_VALUE"""),2)</f>
        <v>2</v>
      </c>
      <c r="B274" s="1">
        <f ca="1">IFERROR(__xludf.DUMMYFUNCTION("""COMPUTED_VALUE"""),4)</f>
        <v>4</v>
      </c>
    </row>
    <row r="275" spans="1:2" ht="13" hidden="1">
      <c r="A275" s="1">
        <f ca="1">IFERROR(__xludf.DUMMYFUNCTION("""COMPUTED_VALUE"""),4)</f>
        <v>4</v>
      </c>
      <c r="B275" s="1">
        <f ca="1">IFERROR(__xludf.DUMMYFUNCTION("""COMPUTED_VALUE"""),2)</f>
        <v>2</v>
      </c>
    </row>
    <row r="276" spans="1:2" ht="13" hidden="1">
      <c r="A276" s="1">
        <f ca="1">IFERROR(__xludf.DUMMYFUNCTION("""COMPUTED_VALUE"""),3)</f>
        <v>3</v>
      </c>
      <c r="B276" s="1">
        <f ca="1">IFERROR(__xludf.DUMMYFUNCTION("""COMPUTED_VALUE"""),3)</f>
        <v>3</v>
      </c>
    </row>
    <row r="277" spans="1:2" ht="13" hidden="1">
      <c r="A277" s="1">
        <f ca="1">IFERROR(__xludf.DUMMYFUNCTION("""COMPUTED_VALUE"""),2)</f>
        <v>2</v>
      </c>
      <c r="B277" s="1">
        <f ca="1">IFERROR(__xludf.DUMMYFUNCTION("""COMPUTED_VALUE"""),3)</f>
        <v>3</v>
      </c>
    </row>
    <row r="278" spans="1:2" ht="13" hidden="1">
      <c r="A278" s="1">
        <f ca="1">IFERROR(__xludf.DUMMYFUNCTION("""COMPUTED_VALUE"""),4)</f>
        <v>4</v>
      </c>
      <c r="B278" s="1">
        <f ca="1">IFERROR(__xludf.DUMMYFUNCTION("""COMPUTED_VALUE"""),1)</f>
        <v>1</v>
      </c>
    </row>
    <row r="279" spans="1:2" ht="13" hidden="1">
      <c r="A279" s="1">
        <f ca="1">IFERROR(__xludf.DUMMYFUNCTION("""COMPUTED_VALUE"""),2)</f>
        <v>2</v>
      </c>
      <c r="B279" s="1">
        <f ca="1">IFERROR(__xludf.DUMMYFUNCTION("""COMPUTED_VALUE"""),2)</f>
        <v>2</v>
      </c>
    </row>
    <row r="280" spans="1:2" ht="13" hidden="1">
      <c r="A280" s="1">
        <f ca="1">IFERROR(__xludf.DUMMYFUNCTION("""COMPUTED_VALUE"""),2)</f>
        <v>2</v>
      </c>
      <c r="B280" s="1">
        <f ca="1">IFERROR(__xludf.DUMMYFUNCTION("""COMPUTED_VALUE"""),2)</f>
        <v>2</v>
      </c>
    </row>
    <row r="281" spans="1:2" ht="13" hidden="1">
      <c r="A281" s="1">
        <f ca="1">IFERROR(__xludf.DUMMYFUNCTION("""COMPUTED_VALUE"""),2)</f>
        <v>2</v>
      </c>
      <c r="B281" s="1">
        <f ca="1">IFERROR(__xludf.DUMMYFUNCTION("""COMPUTED_VALUE"""),5)</f>
        <v>5</v>
      </c>
    </row>
    <row r="282" spans="1:2" ht="13" hidden="1">
      <c r="A282" s="1">
        <f ca="1">IFERROR(__xludf.DUMMYFUNCTION("""COMPUTED_VALUE"""),4)</f>
        <v>4</v>
      </c>
      <c r="B282" s="1">
        <f ca="1">IFERROR(__xludf.DUMMYFUNCTION("""COMPUTED_VALUE"""),2)</f>
        <v>2</v>
      </c>
    </row>
    <row r="283" spans="1:2" ht="13" hidden="1">
      <c r="A283" s="1">
        <f ca="1">IFERROR(__xludf.DUMMYFUNCTION("""COMPUTED_VALUE"""),3)</f>
        <v>3</v>
      </c>
      <c r="B283" s="1">
        <f ca="1">IFERROR(__xludf.DUMMYFUNCTION("""COMPUTED_VALUE"""),2)</f>
        <v>2</v>
      </c>
    </row>
    <row r="284" spans="1:2" ht="13" hidden="1">
      <c r="A284" s="1">
        <f ca="1">IFERROR(__xludf.DUMMYFUNCTION("""COMPUTED_VALUE"""),3)</f>
        <v>3</v>
      </c>
      <c r="B284" s="1">
        <f ca="1">IFERROR(__xludf.DUMMYFUNCTION("""COMPUTED_VALUE"""),2)</f>
        <v>2</v>
      </c>
    </row>
    <row r="285" spans="1:2" ht="13" hidden="1">
      <c r="A285" s="1">
        <f ca="1">IFERROR(__xludf.DUMMYFUNCTION("""COMPUTED_VALUE"""),2)</f>
        <v>2</v>
      </c>
      <c r="B285" s="1">
        <f ca="1">IFERROR(__xludf.DUMMYFUNCTION("""COMPUTED_VALUE"""),2)</f>
        <v>2</v>
      </c>
    </row>
    <row r="286" spans="1:2" ht="13" hidden="1">
      <c r="A286" s="1">
        <f ca="1">IFERROR(__xludf.DUMMYFUNCTION("""COMPUTED_VALUE"""),2)</f>
        <v>2</v>
      </c>
      <c r="B286" s="1">
        <f ca="1">IFERROR(__xludf.DUMMYFUNCTION("""COMPUTED_VALUE"""),3)</f>
        <v>3</v>
      </c>
    </row>
    <row r="287" spans="1:2" ht="13" hidden="1">
      <c r="A287" s="1">
        <f ca="1">IFERROR(__xludf.DUMMYFUNCTION("""COMPUTED_VALUE"""),4)</f>
        <v>4</v>
      </c>
      <c r="B287" s="1">
        <f ca="1">IFERROR(__xludf.DUMMYFUNCTION("""COMPUTED_VALUE"""),3)</f>
        <v>3</v>
      </c>
    </row>
    <row r="288" spans="1:2" ht="13" hidden="1">
      <c r="A288" s="1">
        <f ca="1">IFERROR(__xludf.DUMMYFUNCTION("""COMPUTED_VALUE"""),2)</f>
        <v>2</v>
      </c>
      <c r="B288" s="1">
        <f ca="1">IFERROR(__xludf.DUMMYFUNCTION("""COMPUTED_VALUE"""),1)</f>
        <v>1</v>
      </c>
    </row>
    <row r="289" spans="1:2" ht="13" hidden="1">
      <c r="A289" s="1">
        <f ca="1">IFERROR(__xludf.DUMMYFUNCTION("""COMPUTED_VALUE"""),3)</f>
        <v>3</v>
      </c>
      <c r="B289" s="1">
        <f ca="1">IFERROR(__xludf.DUMMYFUNCTION("""COMPUTED_VALUE"""),2)</f>
        <v>2</v>
      </c>
    </row>
    <row r="290" spans="1:2" ht="13" hidden="1">
      <c r="A290" s="1">
        <f ca="1">IFERROR(__xludf.DUMMYFUNCTION("""COMPUTED_VALUE"""),1)</f>
        <v>1</v>
      </c>
      <c r="B290" s="1">
        <f ca="1">IFERROR(__xludf.DUMMYFUNCTION("""COMPUTED_VALUE"""),3)</f>
        <v>3</v>
      </c>
    </row>
    <row r="291" spans="1:2" ht="13" hidden="1">
      <c r="A291" s="1">
        <f ca="1">IFERROR(__xludf.DUMMYFUNCTION("""COMPUTED_VALUE"""),4)</f>
        <v>4</v>
      </c>
      <c r="B291" s="1">
        <f ca="1">IFERROR(__xludf.DUMMYFUNCTION("""COMPUTED_VALUE"""),1)</f>
        <v>1</v>
      </c>
    </row>
    <row r="292" spans="1:2" ht="13" hidden="1">
      <c r="A292" s="1">
        <f ca="1">IFERROR(__xludf.DUMMYFUNCTION("""COMPUTED_VALUE"""),4)</f>
        <v>4</v>
      </c>
      <c r="B292" s="1">
        <f ca="1">IFERROR(__xludf.DUMMYFUNCTION("""COMPUTED_VALUE"""),1)</f>
        <v>1</v>
      </c>
    </row>
    <row r="293" spans="1:2" ht="13" hidden="1">
      <c r="A293" s="1">
        <f ca="1">IFERROR(__xludf.DUMMYFUNCTION("""COMPUTED_VALUE"""),3)</f>
        <v>3</v>
      </c>
      <c r="B293" s="1">
        <f ca="1">IFERROR(__xludf.DUMMYFUNCTION("""COMPUTED_VALUE"""),1)</f>
        <v>1</v>
      </c>
    </row>
    <row r="294" spans="1:2" ht="13" hidden="1">
      <c r="A294" s="1">
        <f ca="1">IFERROR(__xludf.DUMMYFUNCTION("""COMPUTED_VALUE"""),1)</f>
        <v>1</v>
      </c>
      <c r="B294" s="1">
        <f ca="1">IFERROR(__xludf.DUMMYFUNCTION("""COMPUTED_VALUE"""),5)</f>
        <v>5</v>
      </c>
    </row>
    <row r="295" spans="1:2" ht="13" hidden="1">
      <c r="A295" s="1">
        <f ca="1">IFERROR(__xludf.DUMMYFUNCTION("""COMPUTED_VALUE"""),1)</f>
        <v>1</v>
      </c>
      <c r="B295" s="1">
        <f ca="1">IFERROR(__xludf.DUMMYFUNCTION("""COMPUTED_VALUE"""),5)</f>
        <v>5</v>
      </c>
    </row>
    <row r="296" spans="1:2" ht="13" hidden="1">
      <c r="A296" s="1">
        <f ca="1">IFERROR(__xludf.DUMMYFUNCTION("""COMPUTED_VALUE"""),1)</f>
        <v>1</v>
      </c>
      <c r="B296" s="1">
        <f ca="1">IFERROR(__xludf.DUMMYFUNCTION("""COMPUTED_VALUE"""),5)</f>
        <v>5</v>
      </c>
    </row>
    <row r="297" spans="1:2" ht="13" hidden="1">
      <c r="A297" s="1">
        <f ca="1">IFERROR(__xludf.DUMMYFUNCTION("""COMPUTED_VALUE"""),3)</f>
        <v>3</v>
      </c>
      <c r="B297" s="1">
        <f ca="1">IFERROR(__xludf.DUMMYFUNCTION("""COMPUTED_VALUE"""),2)</f>
        <v>2</v>
      </c>
    </row>
    <row r="298" spans="1:2" ht="13" hidden="1">
      <c r="A298" s="1">
        <f ca="1">IFERROR(__xludf.DUMMYFUNCTION("""COMPUTED_VALUE"""),2)</f>
        <v>2</v>
      </c>
      <c r="B298" s="1">
        <f ca="1">IFERROR(__xludf.DUMMYFUNCTION("""COMPUTED_VALUE"""),3)</f>
        <v>3</v>
      </c>
    </row>
    <row r="299" spans="1:2" ht="13" hidden="1">
      <c r="A299" s="1">
        <f ca="1">IFERROR(__xludf.DUMMYFUNCTION("""COMPUTED_VALUE"""),4)</f>
        <v>4</v>
      </c>
      <c r="B299" s="1">
        <f ca="1">IFERROR(__xludf.DUMMYFUNCTION("""COMPUTED_VALUE"""),2)</f>
        <v>2</v>
      </c>
    </row>
    <row r="300" spans="1:2" ht="13" hidden="1">
      <c r="A300" s="1">
        <f ca="1">IFERROR(__xludf.DUMMYFUNCTION("""COMPUTED_VALUE"""),3)</f>
        <v>3</v>
      </c>
      <c r="B300" s="1">
        <f ca="1">IFERROR(__xludf.DUMMYFUNCTION("""COMPUTED_VALUE"""),2)</f>
        <v>2</v>
      </c>
    </row>
    <row r="301" spans="1:2" ht="13" hidden="1">
      <c r="A301" s="1">
        <f ca="1">IFERROR(__xludf.DUMMYFUNCTION("""COMPUTED_VALUE"""),4)</f>
        <v>4</v>
      </c>
      <c r="B301" s="1">
        <f ca="1">IFERROR(__xludf.DUMMYFUNCTION("""COMPUTED_VALUE"""),2)</f>
        <v>2</v>
      </c>
    </row>
    <row r="302" spans="1:2" ht="13" hidden="1">
      <c r="A302" s="1">
        <f ca="1">IFERROR(__xludf.DUMMYFUNCTION("""COMPUTED_VALUE"""),1)</f>
        <v>1</v>
      </c>
      <c r="B302" s="1">
        <f ca="1">IFERROR(__xludf.DUMMYFUNCTION("""COMPUTED_VALUE"""),2)</f>
        <v>2</v>
      </c>
    </row>
    <row r="303" spans="1:2" ht="13" hidden="1">
      <c r="A303" s="1">
        <f ca="1">IFERROR(__xludf.DUMMYFUNCTION("""COMPUTED_VALUE"""),4)</f>
        <v>4</v>
      </c>
      <c r="B303" s="1">
        <f ca="1">IFERROR(__xludf.DUMMYFUNCTION("""COMPUTED_VALUE"""),1)</f>
        <v>1</v>
      </c>
    </row>
    <row r="304" spans="1:2" ht="13" hidden="1">
      <c r="A304" s="1">
        <f ca="1">IFERROR(__xludf.DUMMYFUNCTION("""COMPUTED_VALUE"""),4)</f>
        <v>4</v>
      </c>
      <c r="B304" s="1">
        <f ca="1">IFERROR(__xludf.DUMMYFUNCTION("""COMPUTED_VALUE"""),3)</f>
        <v>3</v>
      </c>
    </row>
    <row r="305" spans="1:2" ht="13" hidden="1">
      <c r="A305" s="1">
        <f ca="1">IFERROR(__xludf.DUMMYFUNCTION("""COMPUTED_VALUE"""),2)</f>
        <v>2</v>
      </c>
      <c r="B305" s="1">
        <f ca="1">IFERROR(__xludf.DUMMYFUNCTION("""COMPUTED_VALUE"""),1)</f>
        <v>1</v>
      </c>
    </row>
    <row r="306" spans="1:2" ht="13" hidden="1">
      <c r="A306" s="1">
        <f ca="1">IFERROR(__xludf.DUMMYFUNCTION("""COMPUTED_VALUE"""),4)</f>
        <v>4</v>
      </c>
      <c r="B306" s="1">
        <f ca="1">IFERROR(__xludf.DUMMYFUNCTION("""COMPUTED_VALUE"""),3)</f>
        <v>3</v>
      </c>
    </row>
    <row r="307" spans="1:2" ht="13" hidden="1">
      <c r="A307" s="1" t="str">
        <f ca="1">IFERROR(__xludf.DUMMYFUNCTION("""COMPUTED_VALUE"""),"")</f>
        <v/>
      </c>
      <c r="B307" s="1">
        <f ca="1">IFERROR(__xludf.DUMMYFUNCTION("""COMPUTED_VALUE"""),4)</f>
        <v>4</v>
      </c>
    </row>
    <row r="308" spans="1:2" ht="13" hidden="1">
      <c r="A308" s="1" t="str">
        <f ca="1">IFERROR(__xludf.DUMMYFUNCTION("""COMPUTED_VALUE"""),"")</f>
        <v/>
      </c>
      <c r="B308" s="1">
        <f ca="1">IFERROR(__xludf.DUMMYFUNCTION("""COMPUTED_VALUE"""),2)</f>
        <v>2</v>
      </c>
    </row>
    <row r="309" spans="1:2" ht="13" hidden="1">
      <c r="A309" s="1">
        <f ca="1">IFERROR(__xludf.DUMMYFUNCTION("""COMPUTED_VALUE"""),1)</f>
        <v>1</v>
      </c>
      <c r="B309" s="1">
        <f ca="1">IFERROR(__xludf.DUMMYFUNCTION("""COMPUTED_VALUE"""),2)</f>
        <v>2</v>
      </c>
    </row>
    <row r="310" spans="1:2" ht="13" hidden="1">
      <c r="A310" s="1">
        <f ca="1">IFERROR(__xludf.DUMMYFUNCTION("""COMPUTED_VALUE"""),4)</f>
        <v>4</v>
      </c>
      <c r="B310" s="1">
        <f ca="1">IFERROR(__xludf.DUMMYFUNCTION("""COMPUTED_VALUE"""),1)</f>
        <v>1</v>
      </c>
    </row>
    <row r="311" spans="1:2" ht="13" hidden="1">
      <c r="A311" s="1">
        <f ca="1">IFERROR(__xludf.DUMMYFUNCTION("""COMPUTED_VALUE"""),4)</f>
        <v>4</v>
      </c>
      <c r="B311" s="1">
        <f ca="1">IFERROR(__xludf.DUMMYFUNCTION("""COMPUTED_VALUE"""),2)</f>
        <v>2</v>
      </c>
    </row>
    <row r="312" spans="1:2" ht="13" hidden="1">
      <c r="A312" s="1">
        <f ca="1">IFERROR(__xludf.DUMMYFUNCTION("""COMPUTED_VALUE"""),3)</f>
        <v>3</v>
      </c>
      <c r="B312" s="1">
        <f ca="1">IFERROR(__xludf.DUMMYFUNCTION("""COMPUTED_VALUE"""),1)</f>
        <v>1</v>
      </c>
    </row>
    <row r="313" spans="1:2" ht="13" hidden="1">
      <c r="A313" s="1" t="str">
        <f ca="1">IFERROR(__xludf.DUMMYFUNCTION("""COMPUTED_VALUE"""),"")</f>
        <v/>
      </c>
      <c r="B313" s="1">
        <f ca="1">IFERROR(__xludf.DUMMYFUNCTION("""COMPUTED_VALUE"""),1)</f>
        <v>1</v>
      </c>
    </row>
    <row r="314" spans="1:2" ht="13" hidden="1">
      <c r="A314" s="1">
        <f ca="1">IFERROR(__xludf.DUMMYFUNCTION("""COMPUTED_VALUE"""),2)</f>
        <v>2</v>
      </c>
      <c r="B314" s="1">
        <f ca="1">IFERROR(__xludf.DUMMYFUNCTION("""COMPUTED_VALUE"""),4)</f>
        <v>4</v>
      </c>
    </row>
    <row r="315" spans="1:2" ht="13" hidden="1">
      <c r="A315" s="1">
        <f ca="1">IFERROR(__xludf.DUMMYFUNCTION("""COMPUTED_VALUE"""),2)</f>
        <v>2</v>
      </c>
      <c r="B315" s="1">
        <f ca="1">IFERROR(__xludf.DUMMYFUNCTION("""COMPUTED_VALUE"""),3)</f>
        <v>3</v>
      </c>
    </row>
    <row r="316" spans="1:2" ht="13" hidden="1">
      <c r="A316" s="1">
        <f ca="1">IFERROR(__xludf.DUMMYFUNCTION("""COMPUTED_VALUE"""),3)</f>
        <v>3</v>
      </c>
      <c r="B316" s="1">
        <f ca="1">IFERROR(__xludf.DUMMYFUNCTION("""COMPUTED_VALUE"""),2)</f>
        <v>2</v>
      </c>
    </row>
    <row r="317" spans="1:2" ht="13" hidden="1">
      <c r="A317" s="1">
        <f ca="1">IFERROR(__xludf.DUMMYFUNCTION("""COMPUTED_VALUE"""),4)</f>
        <v>4</v>
      </c>
      <c r="B317" s="1">
        <f ca="1">IFERROR(__xludf.DUMMYFUNCTION("""COMPUTED_VALUE"""),2)</f>
        <v>2</v>
      </c>
    </row>
    <row r="318" spans="1:2" ht="13" hidden="1">
      <c r="A318" s="1">
        <f ca="1">IFERROR(__xludf.DUMMYFUNCTION("""COMPUTED_VALUE"""),2)</f>
        <v>2</v>
      </c>
      <c r="B318" s="1">
        <f ca="1">IFERROR(__xludf.DUMMYFUNCTION("""COMPUTED_VALUE"""),1)</f>
        <v>1</v>
      </c>
    </row>
    <row r="319" spans="1:2" ht="13" hidden="1">
      <c r="A319" s="1">
        <f ca="1">IFERROR(__xludf.DUMMYFUNCTION("""COMPUTED_VALUE"""),3)</f>
        <v>3</v>
      </c>
      <c r="B319" s="1">
        <f ca="1">IFERROR(__xludf.DUMMYFUNCTION("""COMPUTED_VALUE"""),1)</f>
        <v>1</v>
      </c>
    </row>
    <row r="320" spans="1:2" ht="13" hidden="1">
      <c r="A320" s="1">
        <f ca="1">IFERROR(__xludf.DUMMYFUNCTION("""COMPUTED_VALUE"""),3)</f>
        <v>3</v>
      </c>
      <c r="B320" s="1">
        <f ca="1">IFERROR(__xludf.DUMMYFUNCTION("""COMPUTED_VALUE"""),1)</f>
        <v>1</v>
      </c>
    </row>
    <row r="321" spans="1:11" ht="13" hidden="1">
      <c r="A321" s="1">
        <f ca="1">IFERROR(__xludf.DUMMYFUNCTION("""COMPUTED_VALUE"""),1)</f>
        <v>1</v>
      </c>
      <c r="B321" s="1">
        <f ca="1">IFERROR(__xludf.DUMMYFUNCTION("""COMPUTED_VALUE"""),2)</f>
        <v>2</v>
      </c>
    </row>
    <row r="322" spans="1:11" ht="13" hidden="1">
      <c r="A322" s="1">
        <f ca="1">IFERROR(__xludf.DUMMYFUNCTION("""COMPUTED_VALUE"""),2)</f>
        <v>2</v>
      </c>
      <c r="B322" s="1">
        <f ca="1">IFERROR(__xludf.DUMMYFUNCTION("""COMPUTED_VALUE"""),4)</f>
        <v>4</v>
      </c>
    </row>
    <row r="323" spans="1:11" ht="13" hidden="1">
      <c r="A323" s="1" t="str">
        <f ca="1">IFERROR(__xludf.DUMMYFUNCTION("""COMPUTED_VALUE"""),"")</f>
        <v/>
      </c>
      <c r="B323" s="1">
        <f ca="1">IFERROR(__xludf.DUMMYFUNCTION("""COMPUTED_VALUE"""),4)</f>
        <v>4</v>
      </c>
    </row>
    <row r="324" spans="1:11" ht="13" hidden="1">
      <c r="A324" s="1">
        <f ca="1">IFERROR(__xludf.DUMMYFUNCTION("""COMPUTED_VALUE"""),2)</f>
        <v>2</v>
      </c>
      <c r="B324" s="1">
        <f ca="1">IFERROR(__xludf.DUMMYFUNCTION("""COMPUTED_VALUE"""),3)</f>
        <v>3</v>
      </c>
    </row>
    <row r="325" spans="1:11" ht="13" hidden="1">
      <c r="A325" s="1" t="str">
        <f ca="1">IFERROR(__xludf.DUMMYFUNCTION("""COMPUTED_VALUE"""),"")</f>
        <v/>
      </c>
      <c r="B325" s="1">
        <f ca="1">IFERROR(__xludf.DUMMYFUNCTION("""COMPUTED_VALUE"""),2)</f>
        <v>2</v>
      </c>
    </row>
    <row r="326" spans="1:11" ht="13" hidden="1">
      <c r="A326" s="1">
        <f ca="1">IFERROR(__xludf.DUMMYFUNCTION("""COMPUTED_VALUE"""),1)</f>
        <v>1</v>
      </c>
      <c r="B326" s="1">
        <f ca="1">IFERROR(__xludf.DUMMYFUNCTION("""COMPUTED_VALUE"""),4)</f>
        <v>4</v>
      </c>
    </row>
    <row r="327" spans="1:11" ht="13">
      <c r="A327" s="1">
        <f ca="1">IFERROR(__xludf.DUMMYFUNCTION("""COMPUTED_VALUE"""),4)</f>
        <v>4</v>
      </c>
      <c r="B327" s="1">
        <f ca="1">IFERROR(__xludf.DUMMYFUNCTION("""COMPUTED_VALUE"""),2)</f>
        <v>2</v>
      </c>
    </row>
    <row r="328" spans="1:11" ht="13">
      <c r="A328" s="1">
        <f t="shared" ref="A328:B328" ca="1" si="0">COUNT(A4:A327)</f>
        <v>300</v>
      </c>
      <c r="B328" s="1">
        <f t="shared" ca="1" si="0"/>
        <v>324</v>
      </c>
    </row>
    <row r="330" spans="1:11" ht="13">
      <c r="A330" s="14"/>
      <c r="B330" s="15" t="s">
        <v>57</v>
      </c>
      <c r="C330" s="15" t="s">
        <v>136</v>
      </c>
      <c r="D330" s="15" t="s">
        <v>59</v>
      </c>
      <c r="E330" s="15" t="s">
        <v>243</v>
      </c>
      <c r="J330" s="14"/>
      <c r="K330" s="14"/>
    </row>
    <row r="331" spans="1:11" ht="15">
      <c r="A331" s="7" t="s">
        <v>66</v>
      </c>
      <c r="B331" s="10">
        <f ca="1">COUNTIFS(A4:A327,"1",B4:B327,"1")</f>
        <v>12</v>
      </c>
      <c r="C331" s="10">
        <f ca="1">COUNTIFS(A4:A327,"2",B4:B327,"1")</f>
        <v>25</v>
      </c>
      <c r="D331" s="10">
        <f ca="1">COUNTIFS(A4:A327,"3",B4:B327,"1")</f>
        <v>26</v>
      </c>
      <c r="E331" s="10">
        <f ca="1">COUNTIFS(A4:A327,"4",B4:B327,"1")</f>
        <v>28</v>
      </c>
      <c r="F331" s="1">
        <f t="shared" ref="F331:F335" ca="1" si="1">SUM(B331:E331)</f>
        <v>91</v>
      </c>
      <c r="K331" s="10"/>
    </row>
    <row r="332" spans="1:11" ht="15">
      <c r="A332" s="7" t="s">
        <v>67</v>
      </c>
      <c r="B332" s="10">
        <f ca="1">COUNTIFS(A4:A327,"1",B4:B327,"2")</f>
        <v>15</v>
      </c>
      <c r="C332" s="10">
        <f ca="1">COUNTIFS(A4:A327,"2",B4:B327,"2")</f>
        <v>20</v>
      </c>
      <c r="D332" s="10">
        <f ca="1">COUNTIFS(A4:A327,"3",B4:B327,"2")</f>
        <v>19</v>
      </c>
      <c r="E332" s="10">
        <f ca="1">COUNTIFS(A4:A327,"4",B4:B327,"2")</f>
        <v>23</v>
      </c>
      <c r="F332" s="1">
        <f t="shared" ca="1" si="1"/>
        <v>77</v>
      </c>
      <c r="K332" s="10"/>
    </row>
    <row r="333" spans="1:11" ht="15">
      <c r="A333" s="7" t="s">
        <v>60</v>
      </c>
      <c r="B333" s="10">
        <f ca="1">COUNTIFS(A4:A327,"1",B4:B327,"3")</f>
        <v>13</v>
      </c>
      <c r="C333" s="10">
        <f ca="1">COUNTIFS(A4:A327,"2",B4:B327,"3")</f>
        <v>25</v>
      </c>
      <c r="D333" s="10">
        <f ca="1">COUNTIFS(A4:A327,"3",B4:B327,"3")</f>
        <v>15</v>
      </c>
      <c r="E333" s="10">
        <f ca="1">COUNTIFS(A4:A327,"4",B4:B327,"3")</f>
        <v>15</v>
      </c>
      <c r="F333" s="1">
        <f t="shared" ca="1" si="1"/>
        <v>68</v>
      </c>
      <c r="K333" s="10"/>
    </row>
    <row r="334" spans="1:11" ht="15">
      <c r="A334" s="7" t="s">
        <v>68</v>
      </c>
      <c r="B334" s="10">
        <f ca="1">COUNTIFS(A4:A327,"1",B4:B327,"4")</f>
        <v>7</v>
      </c>
      <c r="C334" s="10">
        <f ca="1">COUNTIFS(A4:A327,"2",B4:B327,"4")</f>
        <v>16</v>
      </c>
      <c r="D334" s="10">
        <f ca="1">COUNTIFS(A4:A327,"3",B4:B327,"4")</f>
        <v>10</v>
      </c>
      <c r="E334" s="10">
        <f ca="1">COUNTIFS(A4:A327,"4",B4:B327,"4")</f>
        <v>8</v>
      </c>
      <c r="F334" s="1">
        <f t="shared" ca="1" si="1"/>
        <v>41</v>
      </c>
      <c r="K334" s="10"/>
    </row>
    <row r="335" spans="1:11" ht="15">
      <c r="A335" s="7" t="s">
        <v>62</v>
      </c>
      <c r="B335" s="10">
        <f ca="1">COUNTIFS(A4:A327,"1",B4:B327,"5")</f>
        <v>9</v>
      </c>
      <c r="C335" s="10">
        <f ca="1">COUNTIFS(A4:A327,"2",B4:B327,"5")</f>
        <v>8</v>
      </c>
      <c r="D335" s="10">
        <f ca="1">COUNTIFS(A4:A327,"3",B4:B327,"5")</f>
        <v>4</v>
      </c>
      <c r="E335" s="10">
        <f ca="1">COUNTIFS(A4:A327,"4",B4:B327,"5")</f>
        <v>2</v>
      </c>
      <c r="F335" s="1">
        <f t="shared" ca="1" si="1"/>
        <v>23</v>
      </c>
      <c r="K335" s="10"/>
    </row>
    <row r="336" spans="1:11" ht="13">
      <c r="F336" s="1">
        <f ca="1">SUM(F331:F335)</f>
        <v>300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FFFF00"/>
    <outlinePr summaryBelow="0" summaryRight="0"/>
  </sheetPr>
  <dimension ref="A1:K336"/>
  <sheetViews>
    <sheetView workbookViewId="0"/>
  </sheetViews>
  <sheetFormatPr baseColWidth="10" defaultColWidth="14.5" defaultRowHeight="15.75" customHeight="1"/>
  <sheetData>
    <row r="1" spans="1:2" ht="14">
      <c r="A1" s="9" t="s">
        <v>349</v>
      </c>
    </row>
    <row r="2" spans="1:2" ht="15">
      <c r="A2" s="10"/>
    </row>
    <row r="3" spans="1:2" ht="13">
      <c r="A3" s="7" t="s">
        <v>197</v>
      </c>
    </row>
    <row r="4" spans="1:2" ht="15">
      <c r="A4" s="10">
        <f ca="1">IFERROR(__xludf.DUMMYFUNCTION("query('Converted Data'!BG4:BG327,""select*"")"),3)</f>
        <v>3</v>
      </c>
      <c r="B4" s="10">
        <f ca="1">IFERROR(__xludf.DUMMYFUNCTION("query('Converted Data'!CA4:CA327,""select*"")"),4)</f>
        <v>4</v>
      </c>
    </row>
    <row r="5" spans="1:2" ht="13">
      <c r="A5" s="1">
        <f ca="1">IFERROR(__xludf.DUMMYFUNCTION("""COMPUTED_VALUE"""),1)</f>
        <v>1</v>
      </c>
      <c r="B5" s="1">
        <f ca="1">IFERROR(__xludf.DUMMYFUNCTION("""COMPUTED_VALUE"""),5)</f>
        <v>5</v>
      </c>
    </row>
    <row r="6" spans="1:2" ht="13">
      <c r="A6" s="1" t="str">
        <f ca="1">IFERROR(__xludf.DUMMYFUNCTION("""COMPUTED_VALUE"""),"")</f>
        <v/>
      </c>
      <c r="B6" s="1">
        <f ca="1">IFERROR(__xludf.DUMMYFUNCTION("""COMPUTED_VALUE"""),1)</f>
        <v>1</v>
      </c>
    </row>
    <row r="7" spans="1:2" ht="13">
      <c r="A7" s="1">
        <f ca="1">IFERROR(__xludf.DUMMYFUNCTION("""COMPUTED_VALUE"""),3)</f>
        <v>3</v>
      </c>
      <c r="B7" s="1">
        <f ca="1">IFERROR(__xludf.DUMMYFUNCTION("""COMPUTED_VALUE"""),4)</f>
        <v>4</v>
      </c>
    </row>
    <row r="8" spans="1:2" ht="13">
      <c r="A8" s="1">
        <f ca="1">IFERROR(__xludf.DUMMYFUNCTION("""COMPUTED_VALUE"""),2)</f>
        <v>2</v>
      </c>
      <c r="B8" s="1">
        <f ca="1">IFERROR(__xludf.DUMMYFUNCTION("""COMPUTED_VALUE"""),1)</f>
        <v>1</v>
      </c>
    </row>
    <row r="9" spans="1:2" ht="13">
      <c r="A9" s="1">
        <f ca="1">IFERROR(__xludf.DUMMYFUNCTION("""COMPUTED_VALUE"""),3)</f>
        <v>3</v>
      </c>
      <c r="B9" s="1">
        <f ca="1">IFERROR(__xludf.DUMMYFUNCTION("""COMPUTED_VALUE"""),5)</f>
        <v>5</v>
      </c>
    </row>
    <row r="10" spans="1:2" ht="13" hidden="1">
      <c r="A10" s="1" t="str">
        <f ca="1">IFERROR(__xludf.DUMMYFUNCTION("""COMPUTED_VALUE"""),"")</f>
        <v/>
      </c>
      <c r="B10" s="1">
        <f ca="1">IFERROR(__xludf.DUMMYFUNCTION("""COMPUTED_VALUE"""),4)</f>
        <v>4</v>
      </c>
    </row>
    <row r="11" spans="1:2" ht="13" hidden="1">
      <c r="A11" s="1">
        <f ca="1">IFERROR(__xludf.DUMMYFUNCTION("""COMPUTED_VALUE"""),4)</f>
        <v>4</v>
      </c>
      <c r="B11" s="1">
        <f ca="1">IFERROR(__xludf.DUMMYFUNCTION("""COMPUTED_VALUE"""),2)</f>
        <v>2</v>
      </c>
    </row>
    <row r="12" spans="1:2" ht="13" hidden="1">
      <c r="A12" s="1">
        <f ca="1">IFERROR(__xludf.DUMMYFUNCTION("""COMPUTED_VALUE"""),4)</f>
        <v>4</v>
      </c>
      <c r="B12" s="1">
        <f ca="1">IFERROR(__xludf.DUMMYFUNCTION("""COMPUTED_VALUE"""),2)</f>
        <v>2</v>
      </c>
    </row>
    <row r="13" spans="1:2" ht="13" hidden="1">
      <c r="A13" s="1">
        <f ca="1">IFERROR(__xludf.DUMMYFUNCTION("""COMPUTED_VALUE"""),2)</f>
        <v>2</v>
      </c>
      <c r="B13" s="1">
        <f ca="1">IFERROR(__xludf.DUMMYFUNCTION("""COMPUTED_VALUE"""),3)</f>
        <v>3</v>
      </c>
    </row>
    <row r="14" spans="1:2" ht="13" hidden="1">
      <c r="A14" s="1" t="str">
        <f ca="1">IFERROR(__xludf.DUMMYFUNCTION("""COMPUTED_VALUE"""),"")</f>
        <v/>
      </c>
      <c r="B14" s="1">
        <f ca="1">IFERROR(__xludf.DUMMYFUNCTION("""COMPUTED_VALUE"""),3)</f>
        <v>3</v>
      </c>
    </row>
    <row r="15" spans="1:2" ht="13" hidden="1">
      <c r="A15" s="1">
        <f ca="1">IFERROR(__xludf.DUMMYFUNCTION("""COMPUTED_VALUE"""),2)</f>
        <v>2</v>
      </c>
      <c r="B15" s="1">
        <f ca="1">IFERROR(__xludf.DUMMYFUNCTION("""COMPUTED_VALUE"""),3)</f>
        <v>3</v>
      </c>
    </row>
    <row r="16" spans="1:2" ht="13" hidden="1">
      <c r="A16" s="1">
        <f ca="1">IFERROR(__xludf.DUMMYFUNCTION("""COMPUTED_VALUE"""),3)</f>
        <v>3</v>
      </c>
      <c r="B16" s="1">
        <f ca="1">IFERROR(__xludf.DUMMYFUNCTION("""COMPUTED_VALUE"""),3)</f>
        <v>3</v>
      </c>
    </row>
    <row r="17" spans="1:2" ht="13" hidden="1">
      <c r="A17" s="1">
        <f ca="1">IFERROR(__xludf.DUMMYFUNCTION("""COMPUTED_VALUE"""),3)</f>
        <v>3</v>
      </c>
      <c r="B17" s="1">
        <f ca="1">IFERROR(__xludf.DUMMYFUNCTION("""COMPUTED_VALUE"""),5)</f>
        <v>5</v>
      </c>
    </row>
    <row r="18" spans="1:2" ht="13" hidden="1">
      <c r="A18" s="1">
        <f ca="1">IFERROR(__xludf.DUMMYFUNCTION("""COMPUTED_VALUE"""),2)</f>
        <v>2</v>
      </c>
      <c r="B18" s="1">
        <f ca="1">IFERROR(__xludf.DUMMYFUNCTION("""COMPUTED_VALUE"""),2)</f>
        <v>2</v>
      </c>
    </row>
    <row r="19" spans="1:2" ht="13" hidden="1">
      <c r="A19" s="1">
        <f ca="1">IFERROR(__xludf.DUMMYFUNCTION("""COMPUTED_VALUE"""),2)</f>
        <v>2</v>
      </c>
      <c r="B19" s="1">
        <f ca="1">IFERROR(__xludf.DUMMYFUNCTION("""COMPUTED_VALUE"""),3)</f>
        <v>3</v>
      </c>
    </row>
    <row r="20" spans="1:2" ht="13" hidden="1">
      <c r="A20" s="1">
        <f ca="1">IFERROR(__xludf.DUMMYFUNCTION("""COMPUTED_VALUE"""),4)</f>
        <v>4</v>
      </c>
      <c r="B20" s="1">
        <f ca="1">IFERROR(__xludf.DUMMYFUNCTION("""COMPUTED_VALUE"""),3)</f>
        <v>3</v>
      </c>
    </row>
    <row r="21" spans="1:2" ht="13" hidden="1">
      <c r="A21" s="1">
        <f ca="1">IFERROR(__xludf.DUMMYFUNCTION("""COMPUTED_VALUE"""),2)</f>
        <v>2</v>
      </c>
      <c r="B21" s="1">
        <f ca="1">IFERROR(__xludf.DUMMYFUNCTION("""COMPUTED_VALUE"""),1)</f>
        <v>1</v>
      </c>
    </row>
    <row r="22" spans="1:2" ht="13" hidden="1">
      <c r="A22" s="1">
        <f ca="1">IFERROR(__xludf.DUMMYFUNCTION("""COMPUTED_VALUE"""),1)</f>
        <v>1</v>
      </c>
      <c r="B22" s="1">
        <f ca="1">IFERROR(__xludf.DUMMYFUNCTION("""COMPUTED_VALUE"""),3)</f>
        <v>3</v>
      </c>
    </row>
    <row r="23" spans="1:2" ht="13" hidden="1">
      <c r="A23" s="1">
        <f ca="1">IFERROR(__xludf.DUMMYFUNCTION("""COMPUTED_VALUE"""),2)</f>
        <v>2</v>
      </c>
      <c r="B23" s="1">
        <f ca="1">IFERROR(__xludf.DUMMYFUNCTION("""COMPUTED_VALUE"""),2)</f>
        <v>2</v>
      </c>
    </row>
    <row r="24" spans="1:2" ht="13" hidden="1">
      <c r="A24" s="1" t="str">
        <f ca="1">IFERROR(__xludf.DUMMYFUNCTION("""COMPUTED_VALUE"""),"")</f>
        <v/>
      </c>
      <c r="B24" s="1">
        <f ca="1">IFERROR(__xludf.DUMMYFUNCTION("""COMPUTED_VALUE"""),3)</f>
        <v>3</v>
      </c>
    </row>
    <row r="25" spans="1:2" ht="13" hidden="1">
      <c r="A25" s="1">
        <f ca="1">IFERROR(__xludf.DUMMYFUNCTION("""COMPUTED_VALUE"""),2)</f>
        <v>2</v>
      </c>
      <c r="B25" s="1">
        <f ca="1">IFERROR(__xludf.DUMMYFUNCTION("""COMPUTED_VALUE"""),3)</f>
        <v>3</v>
      </c>
    </row>
    <row r="26" spans="1:2" ht="13" hidden="1">
      <c r="A26" s="1">
        <f ca="1">IFERROR(__xludf.DUMMYFUNCTION("""COMPUTED_VALUE"""),1)</f>
        <v>1</v>
      </c>
      <c r="B26" s="1">
        <f ca="1">IFERROR(__xludf.DUMMYFUNCTION("""COMPUTED_VALUE"""),3)</f>
        <v>3</v>
      </c>
    </row>
    <row r="27" spans="1:2" ht="13" hidden="1">
      <c r="A27" s="1" t="str">
        <f ca="1">IFERROR(__xludf.DUMMYFUNCTION("""COMPUTED_VALUE"""),"")</f>
        <v/>
      </c>
      <c r="B27" s="1">
        <f ca="1">IFERROR(__xludf.DUMMYFUNCTION("""COMPUTED_VALUE"""),1)</f>
        <v>1</v>
      </c>
    </row>
    <row r="28" spans="1:2" ht="13" hidden="1">
      <c r="A28" s="1">
        <f ca="1">IFERROR(__xludf.DUMMYFUNCTION("""COMPUTED_VALUE"""),1)</f>
        <v>1</v>
      </c>
      <c r="B28" s="1">
        <f ca="1">IFERROR(__xludf.DUMMYFUNCTION("""COMPUTED_VALUE"""),3)</f>
        <v>3</v>
      </c>
    </row>
    <row r="29" spans="1:2" ht="13" hidden="1">
      <c r="A29" s="1">
        <f ca="1">IFERROR(__xludf.DUMMYFUNCTION("""COMPUTED_VALUE"""),3)</f>
        <v>3</v>
      </c>
      <c r="B29" s="1">
        <f ca="1">IFERROR(__xludf.DUMMYFUNCTION("""COMPUTED_VALUE"""),4)</f>
        <v>4</v>
      </c>
    </row>
    <row r="30" spans="1:2" ht="13" hidden="1">
      <c r="A30" s="1">
        <f ca="1">IFERROR(__xludf.DUMMYFUNCTION("""COMPUTED_VALUE"""),3)</f>
        <v>3</v>
      </c>
      <c r="B30" s="1">
        <f ca="1">IFERROR(__xludf.DUMMYFUNCTION("""COMPUTED_VALUE"""),2)</f>
        <v>2</v>
      </c>
    </row>
    <row r="31" spans="1:2" ht="13" hidden="1">
      <c r="A31" s="1">
        <f ca="1">IFERROR(__xludf.DUMMYFUNCTION("""COMPUTED_VALUE"""),1)</f>
        <v>1</v>
      </c>
      <c r="B31" s="1">
        <f ca="1">IFERROR(__xludf.DUMMYFUNCTION("""COMPUTED_VALUE"""),5)</f>
        <v>5</v>
      </c>
    </row>
    <row r="32" spans="1:2" ht="13" hidden="1">
      <c r="A32" s="1">
        <f ca="1">IFERROR(__xludf.DUMMYFUNCTION("""COMPUTED_VALUE"""),2)</f>
        <v>2</v>
      </c>
      <c r="B32" s="1">
        <f ca="1">IFERROR(__xludf.DUMMYFUNCTION("""COMPUTED_VALUE"""),3)</f>
        <v>3</v>
      </c>
    </row>
    <row r="33" spans="1:2" ht="13" hidden="1">
      <c r="A33" s="1">
        <f ca="1">IFERROR(__xludf.DUMMYFUNCTION("""COMPUTED_VALUE"""),1)</f>
        <v>1</v>
      </c>
      <c r="B33" s="1">
        <f ca="1">IFERROR(__xludf.DUMMYFUNCTION("""COMPUTED_VALUE"""),2)</f>
        <v>2</v>
      </c>
    </row>
    <row r="34" spans="1:2" ht="13" hidden="1">
      <c r="A34" s="1">
        <f ca="1">IFERROR(__xludf.DUMMYFUNCTION("""COMPUTED_VALUE"""),3)</f>
        <v>3</v>
      </c>
      <c r="B34" s="1">
        <f ca="1">IFERROR(__xludf.DUMMYFUNCTION("""COMPUTED_VALUE"""),4)</f>
        <v>4</v>
      </c>
    </row>
    <row r="35" spans="1:2" ht="13" hidden="1">
      <c r="A35" s="1">
        <f ca="1">IFERROR(__xludf.DUMMYFUNCTION("""COMPUTED_VALUE"""),4)</f>
        <v>4</v>
      </c>
      <c r="B35" s="1">
        <f ca="1">IFERROR(__xludf.DUMMYFUNCTION("""COMPUTED_VALUE"""),1)</f>
        <v>1</v>
      </c>
    </row>
    <row r="36" spans="1:2" ht="13" hidden="1">
      <c r="A36" s="1">
        <f ca="1">IFERROR(__xludf.DUMMYFUNCTION("""COMPUTED_VALUE"""),1)</f>
        <v>1</v>
      </c>
      <c r="B36" s="1">
        <f ca="1">IFERROR(__xludf.DUMMYFUNCTION("""COMPUTED_VALUE"""),4)</f>
        <v>4</v>
      </c>
    </row>
    <row r="37" spans="1:2" ht="13" hidden="1">
      <c r="A37" s="1">
        <f ca="1">IFERROR(__xludf.DUMMYFUNCTION("""COMPUTED_VALUE"""),2)</f>
        <v>2</v>
      </c>
      <c r="B37" s="1">
        <f ca="1">IFERROR(__xludf.DUMMYFUNCTION("""COMPUTED_VALUE"""),3)</f>
        <v>3</v>
      </c>
    </row>
    <row r="38" spans="1:2" ht="13" hidden="1">
      <c r="A38" s="1">
        <f ca="1">IFERROR(__xludf.DUMMYFUNCTION("""COMPUTED_VALUE"""),4)</f>
        <v>4</v>
      </c>
      <c r="B38" s="1">
        <f ca="1">IFERROR(__xludf.DUMMYFUNCTION("""COMPUTED_VALUE"""),2)</f>
        <v>2</v>
      </c>
    </row>
    <row r="39" spans="1:2" ht="13" hidden="1">
      <c r="A39" s="1">
        <f ca="1">IFERROR(__xludf.DUMMYFUNCTION("""COMPUTED_VALUE"""),3)</f>
        <v>3</v>
      </c>
      <c r="B39" s="1">
        <f ca="1">IFERROR(__xludf.DUMMYFUNCTION("""COMPUTED_VALUE"""),1)</f>
        <v>1</v>
      </c>
    </row>
    <row r="40" spans="1:2" ht="13" hidden="1">
      <c r="A40" s="1" t="str">
        <f ca="1">IFERROR(__xludf.DUMMYFUNCTION("""COMPUTED_VALUE"""),"")</f>
        <v/>
      </c>
      <c r="B40" s="1">
        <f ca="1">IFERROR(__xludf.DUMMYFUNCTION("""COMPUTED_VALUE"""),1)</f>
        <v>1</v>
      </c>
    </row>
    <row r="41" spans="1:2" ht="13" hidden="1">
      <c r="A41" s="1">
        <f ca="1">IFERROR(__xludf.DUMMYFUNCTION("""COMPUTED_VALUE"""),1)</f>
        <v>1</v>
      </c>
      <c r="B41" s="1">
        <f ca="1">IFERROR(__xludf.DUMMYFUNCTION("""COMPUTED_VALUE"""),2)</f>
        <v>2</v>
      </c>
    </row>
    <row r="42" spans="1:2" ht="13" hidden="1">
      <c r="A42" s="1">
        <f ca="1">IFERROR(__xludf.DUMMYFUNCTION("""COMPUTED_VALUE"""),2)</f>
        <v>2</v>
      </c>
      <c r="B42" s="1">
        <f ca="1">IFERROR(__xludf.DUMMYFUNCTION("""COMPUTED_VALUE"""),4)</f>
        <v>4</v>
      </c>
    </row>
    <row r="43" spans="1:2" ht="13" hidden="1">
      <c r="A43" s="1">
        <f ca="1">IFERROR(__xludf.DUMMYFUNCTION("""COMPUTED_VALUE"""),1)</f>
        <v>1</v>
      </c>
      <c r="B43" s="1">
        <f ca="1">IFERROR(__xludf.DUMMYFUNCTION("""COMPUTED_VALUE"""),3)</f>
        <v>3</v>
      </c>
    </row>
    <row r="44" spans="1:2" ht="13" hidden="1">
      <c r="A44" s="1">
        <f ca="1">IFERROR(__xludf.DUMMYFUNCTION("""COMPUTED_VALUE"""),4)</f>
        <v>4</v>
      </c>
      <c r="B44" s="1">
        <f ca="1">IFERROR(__xludf.DUMMYFUNCTION("""COMPUTED_VALUE"""),4)</f>
        <v>4</v>
      </c>
    </row>
    <row r="45" spans="1:2" ht="13" hidden="1">
      <c r="A45" s="1">
        <f ca="1">IFERROR(__xludf.DUMMYFUNCTION("""COMPUTED_VALUE"""),4)</f>
        <v>4</v>
      </c>
      <c r="B45" s="1">
        <f ca="1">IFERROR(__xludf.DUMMYFUNCTION("""COMPUTED_VALUE"""),2)</f>
        <v>2</v>
      </c>
    </row>
    <row r="46" spans="1:2" ht="13" hidden="1">
      <c r="A46" s="1">
        <f ca="1">IFERROR(__xludf.DUMMYFUNCTION("""COMPUTED_VALUE"""),2)</f>
        <v>2</v>
      </c>
      <c r="B46" s="1">
        <f ca="1">IFERROR(__xludf.DUMMYFUNCTION("""COMPUTED_VALUE"""),4)</f>
        <v>4</v>
      </c>
    </row>
    <row r="47" spans="1:2" ht="13" hidden="1">
      <c r="A47" s="1">
        <f ca="1">IFERROR(__xludf.DUMMYFUNCTION("""COMPUTED_VALUE"""),4)</f>
        <v>4</v>
      </c>
      <c r="B47" s="1">
        <f ca="1">IFERROR(__xludf.DUMMYFUNCTION("""COMPUTED_VALUE"""),3)</f>
        <v>3</v>
      </c>
    </row>
    <row r="48" spans="1:2" ht="13" hidden="1">
      <c r="A48" s="1">
        <f ca="1">IFERROR(__xludf.DUMMYFUNCTION("""COMPUTED_VALUE"""),2)</f>
        <v>2</v>
      </c>
      <c r="B48" s="1">
        <f ca="1">IFERROR(__xludf.DUMMYFUNCTION("""COMPUTED_VALUE"""),3)</f>
        <v>3</v>
      </c>
    </row>
    <row r="49" spans="1:2" ht="13" hidden="1">
      <c r="A49" s="1">
        <f ca="1">IFERROR(__xludf.DUMMYFUNCTION("""COMPUTED_VALUE"""),4)</f>
        <v>4</v>
      </c>
      <c r="B49" s="1">
        <f ca="1">IFERROR(__xludf.DUMMYFUNCTION("""COMPUTED_VALUE"""),3)</f>
        <v>3</v>
      </c>
    </row>
    <row r="50" spans="1:2" ht="13" hidden="1">
      <c r="A50" s="1">
        <f ca="1">IFERROR(__xludf.DUMMYFUNCTION("""COMPUTED_VALUE"""),2)</f>
        <v>2</v>
      </c>
      <c r="B50" s="1">
        <f ca="1">IFERROR(__xludf.DUMMYFUNCTION("""COMPUTED_VALUE"""),1)</f>
        <v>1</v>
      </c>
    </row>
    <row r="51" spans="1:2" ht="13" hidden="1">
      <c r="A51" s="1">
        <f ca="1">IFERROR(__xludf.DUMMYFUNCTION("""COMPUTED_VALUE"""),1)</f>
        <v>1</v>
      </c>
      <c r="B51" s="1">
        <f ca="1">IFERROR(__xludf.DUMMYFUNCTION("""COMPUTED_VALUE"""),1)</f>
        <v>1</v>
      </c>
    </row>
    <row r="52" spans="1:2" ht="13" hidden="1">
      <c r="A52" s="1">
        <f ca="1">IFERROR(__xludf.DUMMYFUNCTION("""COMPUTED_VALUE"""),3)</f>
        <v>3</v>
      </c>
      <c r="B52" s="1">
        <f ca="1">IFERROR(__xludf.DUMMYFUNCTION("""COMPUTED_VALUE"""),2)</f>
        <v>2</v>
      </c>
    </row>
    <row r="53" spans="1:2" ht="13" hidden="1">
      <c r="A53" s="1">
        <f ca="1">IFERROR(__xludf.DUMMYFUNCTION("""COMPUTED_VALUE"""),2)</f>
        <v>2</v>
      </c>
      <c r="B53" s="1">
        <f ca="1">IFERROR(__xludf.DUMMYFUNCTION("""COMPUTED_VALUE"""),2)</f>
        <v>2</v>
      </c>
    </row>
    <row r="54" spans="1:2" ht="13" hidden="1">
      <c r="A54" s="1">
        <f ca="1">IFERROR(__xludf.DUMMYFUNCTION("""COMPUTED_VALUE"""),3)</f>
        <v>3</v>
      </c>
      <c r="B54" s="1">
        <f ca="1">IFERROR(__xludf.DUMMYFUNCTION("""COMPUTED_VALUE"""),1)</f>
        <v>1</v>
      </c>
    </row>
    <row r="55" spans="1:2" ht="13" hidden="1">
      <c r="A55" s="1">
        <f ca="1">IFERROR(__xludf.DUMMYFUNCTION("""COMPUTED_VALUE"""),1)</f>
        <v>1</v>
      </c>
      <c r="B55" s="1">
        <f ca="1">IFERROR(__xludf.DUMMYFUNCTION("""COMPUTED_VALUE"""),1)</f>
        <v>1</v>
      </c>
    </row>
    <row r="56" spans="1:2" ht="13" hidden="1">
      <c r="A56" s="1">
        <f ca="1">IFERROR(__xludf.DUMMYFUNCTION("""COMPUTED_VALUE"""),3)</f>
        <v>3</v>
      </c>
      <c r="B56" s="1">
        <f ca="1">IFERROR(__xludf.DUMMYFUNCTION("""COMPUTED_VALUE"""),3)</f>
        <v>3</v>
      </c>
    </row>
    <row r="57" spans="1:2" ht="13" hidden="1">
      <c r="A57" s="1">
        <f ca="1">IFERROR(__xludf.DUMMYFUNCTION("""COMPUTED_VALUE"""),2)</f>
        <v>2</v>
      </c>
      <c r="B57" s="1">
        <f ca="1">IFERROR(__xludf.DUMMYFUNCTION("""COMPUTED_VALUE"""),2)</f>
        <v>2</v>
      </c>
    </row>
    <row r="58" spans="1:2" ht="13" hidden="1">
      <c r="A58" s="1">
        <f ca="1">IFERROR(__xludf.DUMMYFUNCTION("""COMPUTED_VALUE"""),3)</f>
        <v>3</v>
      </c>
      <c r="B58" s="1">
        <f ca="1">IFERROR(__xludf.DUMMYFUNCTION("""COMPUTED_VALUE"""),1)</f>
        <v>1</v>
      </c>
    </row>
    <row r="59" spans="1:2" ht="13" hidden="1">
      <c r="A59" s="1">
        <f ca="1">IFERROR(__xludf.DUMMYFUNCTION("""COMPUTED_VALUE"""),1)</f>
        <v>1</v>
      </c>
      <c r="B59" s="1">
        <f ca="1">IFERROR(__xludf.DUMMYFUNCTION("""COMPUTED_VALUE"""),4)</f>
        <v>4</v>
      </c>
    </row>
    <row r="60" spans="1:2" ht="13" hidden="1">
      <c r="A60" s="1">
        <f ca="1">IFERROR(__xludf.DUMMYFUNCTION("""COMPUTED_VALUE"""),1)</f>
        <v>1</v>
      </c>
      <c r="B60" s="1">
        <f ca="1">IFERROR(__xludf.DUMMYFUNCTION("""COMPUTED_VALUE"""),1)</f>
        <v>1</v>
      </c>
    </row>
    <row r="61" spans="1:2" ht="13" hidden="1">
      <c r="A61" s="1">
        <f ca="1">IFERROR(__xludf.DUMMYFUNCTION("""COMPUTED_VALUE"""),1)</f>
        <v>1</v>
      </c>
      <c r="B61" s="1">
        <f ca="1">IFERROR(__xludf.DUMMYFUNCTION("""COMPUTED_VALUE"""),1)</f>
        <v>1</v>
      </c>
    </row>
    <row r="62" spans="1:2" ht="13" hidden="1">
      <c r="A62" s="1">
        <f ca="1">IFERROR(__xludf.DUMMYFUNCTION("""COMPUTED_VALUE"""),4)</f>
        <v>4</v>
      </c>
      <c r="B62" s="1">
        <f ca="1">IFERROR(__xludf.DUMMYFUNCTION("""COMPUTED_VALUE"""),2)</f>
        <v>2</v>
      </c>
    </row>
    <row r="63" spans="1:2" ht="13" hidden="1">
      <c r="A63" s="1">
        <f ca="1">IFERROR(__xludf.DUMMYFUNCTION("""COMPUTED_VALUE"""),4)</f>
        <v>4</v>
      </c>
      <c r="B63" s="1">
        <f ca="1">IFERROR(__xludf.DUMMYFUNCTION("""COMPUTED_VALUE"""),2)</f>
        <v>2</v>
      </c>
    </row>
    <row r="64" spans="1:2" ht="13" hidden="1">
      <c r="A64" s="1" t="str">
        <f ca="1">IFERROR(__xludf.DUMMYFUNCTION("""COMPUTED_VALUE"""),"")</f>
        <v/>
      </c>
      <c r="B64" s="1">
        <f ca="1">IFERROR(__xludf.DUMMYFUNCTION("""COMPUTED_VALUE"""),2)</f>
        <v>2</v>
      </c>
    </row>
    <row r="65" spans="1:2" ht="13" hidden="1">
      <c r="A65" s="1">
        <f ca="1">IFERROR(__xludf.DUMMYFUNCTION("""COMPUTED_VALUE"""),1)</f>
        <v>1</v>
      </c>
      <c r="B65" s="1">
        <f ca="1">IFERROR(__xludf.DUMMYFUNCTION("""COMPUTED_VALUE"""),3)</f>
        <v>3</v>
      </c>
    </row>
    <row r="66" spans="1:2" ht="13" hidden="1">
      <c r="A66" s="1">
        <f ca="1">IFERROR(__xludf.DUMMYFUNCTION("""COMPUTED_VALUE"""),2)</f>
        <v>2</v>
      </c>
      <c r="B66" s="1">
        <f ca="1">IFERROR(__xludf.DUMMYFUNCTION("""COMPUTED_VALUE"""),1)</f>
        <v>1</v>
      </c>
    </row>
    <row r="67" spans="1:2" ht="13" hidden="1">
      <c r="A67" s="1">
        <f ca="1">IFERROR(__xludf.DUMMYFUNCTION("""COMPUTED_VALUE"""),1)</f>
        <v>1</v>
      </c>
      <c r="B67" s="1">
        <f ca="1">IFERROR(__xludf.DUMMYFUNCTION("""COMPUTED_VALUE"""),4)</f>
        <v>4</v>
      </c>
    </row>
    <row r="68" spans="1:2" ht="13" hidden="1">
      <c r="A68" s="1">
        <f ca="1">IFERROR(__xludf.DUMMYFUNCTION("""COMPUTED_VALUE"""),2)</f>
        <v>2</v>
      </c>
      <c r="B68" s="1">
        <f ca="1">IFERROR(__xludf.DUMMYFUNCTION("""COMPUTED_VALUE"""),2)</f>
        <v>2</v>
      </c>
    </row>
    <row r="69" spans="1:2" ht="13" hidden="1">
      <c r="A69" s="1">
        <f ca="1">IFERROR(__xludf.DUMMYFUNCTION("""COMPUTED_VALUE"""),3)</f>
        <v>3</v>
      </c>
      <c r="B69" s="1">
        <f ca="1">IFERROR(__xludf.DUMMYFUNCTION("""COMPUTED_VALUE"""),1)</f>
        <v>1</v>
      </c>
    </row>
    <row r="70" spans="1:2" ht="13" hidden="1">
      <c r="A70" s="1">
        <f ca="1">IFERROR(__xludf.DUMMYFUNCTION("""COMPUTED_VALUE"""),4)</f>
        <v>4</v>
      </c>
      <c r="B70" s="1">
        <f ca="1">IFERROR(__xludf.DUMMYFUNCTION("""COMPUTED_VALUE"""),3)</f>
        <v>3</v>
      </c>
    </row>
    <row r="71" spans="1:2" ht="13" hidden="1">
      <c r="A71" s="1">
        <f ca="1">IFERROR(__xludf.DUMMYFUNCTION("""COMPUTED_VALUE"""),2)</f>
        <v>2</v>
      </c>
      <c r="B71" s="1">
        <f ca="1">IFERROR(__xludf.DUMMYFUNCTION("""COMPUTED_VALUE"""),3)</f>
        <v>3</v>
      </c>
    </row>
    <row r="72" spans="1:2" ht="13" hidden="1">
      <c r="A72" s="1">
        <f ca="1">IFERROR(__xludf.DUMMYFUNCTION("""COMPUTED_VALUE"""),4)</f>
        <v>4</v>
      </c>
      <c r="B72" s="1">
        <f ca="1">IFERROR(__xludf.DUMMYFUNCTION("""COMPUTED_VALUE"""),4)</f>
        <v>4</v>
      </c>
    </row>
    <row r="73" spans="1:2" ht="13" hidden="1">
      <c r="A73" s="1">
        <f ca="1">IFERROR(__xludf.DUMMYFUNCTION("""COMPUTED_VALUE"""),3)</f>
        <v>3</v>
      </c>
      <c r="B73" s="1">
        <f ca="1">IFERROR(__xludf.DUMMYFUNCTION("""COMPUTED_VALUE"""),2)</f>
        <v>2</v>
      </c>
    </row>
    <row r="74" spans="1:2" ht="13" hidden="1">
      <c r="A74" s="1">
        <f ca="1">IFERROR(__xludf.DUMMYFUNCTION("""COMPUTED_VALUE"""),1)</f>
        <v>1</v>
      </c>
      <c r="B74" s="1">
        <f ca="1">IFERROR(__xludf.DUMMYFUNCTION("""COMPUTED_VALUE"""),3)</f>
        <v>3</v>
      </c>
    </row>
    <row r="75" spans="1:2" ht="13" hidden="1">
      <c r="A75" s="1">
        <f ca="1">IFERROR(__xludf.DUMMYFUNCTION("""COMPUTED_VALUE"""),2)</f>
        <v>2</v>
      </c>
      <c r="B75" s="1" t="str">
        <f ca="1">IFERROR(__xludf.DUMMYFUNCTION("""COMPUTED_VALUE"""),"")</f>
        <v/>
      </c>
    </row>
    <row r="76" spans="1:2" ht="13" hidden="1">
      <c r="A76" s="1">
        <f ca="1">IFERROR(__xludf.DUMMYFUNCTION("""COMPUTED_VALUE"""),3)</f>
        <v>3</v>
      </c>
      <c r="B76" s="1">
        <f ca="1">IFERROR(__xludf.DUMMYFUNCTION("""COMPUTED_VALUE"""),2)</f>
        <v>2</v>
      </c>
    </row>
    <row r="77" spans="1:2" ht="13" hidden="1">
      <c r="A77" s="1">
        <f ca="1">IFERROR(__xludf.DUMMYFUNCTION("""COMPUTED_VALUE"""),2)</f>
        <v>2</v>
      </c>
      <c r="B77" s="1">
        <f ca="1">IFERROR(__xludf.DUMMYFUNCTION("""COMPUTED_VALUE"""),2)</f>
        <v>2</v>
      </c>
    </row>
    <row r="78" spans="1:2" ht="13" hidden="1">
      <c r="A78" s="1">
        <f ca="1">IFERROR(__xludf.DUMMYFUNCTION("""COMPUTED_VALUE"""),4)</f>
        <v>4</v>
      </c>
      <c r="B78" s="1">
        <f ca="1">IFERROR(__xludf.DUMMYFUNCTION("""COMPUTED_VALUE"""),4)</f>
        <v>4</v>
      </c>
    </row>
    <row r="79" spans="1:2" ht="13" hidden="1">
      <c r="A79" s="1">
        <f ca="1">IFERROR(__xludf.DUMMYFUNCTION("""COMPUTED_VALUE"""),3)</f>
        <v>3</v>
      </c>
      <c r="B79" s="1">
        <f ca="1">IFERROR(__xludf.DUMMYFUNCTION("""COMPUTED_VALUE"""),4)</f>
        <v>4</v>
      </c>
    </row>
    <row r="80" spans="1:2" ht="13" hidden="1">
      <c r="A80" s="1">
        <f ca="1">IFERROR(__xludf.DUMMYFUNCTION("""COMPUTED_VALUE"""),1)</f>
        <v>1</v>
      </c>
      <c r="B80" s="1">
        <f ca="1">IFERROR(__xludf.DUMMYFUNCTION("""COMPUTED_VALUE"""),4)</f>
        <v>4</v>
      </c>
    </row>
    <row r="81" spans="1:2" ht="13" hidden="1">
      <c r="A81" s="1" t="str">
        <f ca="1">IFERROR(__xludf.DUMMYFUNCTION("""COMPUTED_VALUE"""),"")</f>
        <v/>
      </c>
      <c r="B81" s="1">
        <f ca="1">IFERROR(__xludf.DUMMYFUNCTION("""COMPUTED_VALUE"""),2)</f>
        <v>2</v>
      </c>
    </row>
    <row r="82" spans="1:2" ht="13" hidden="1">
      <c r="A82" s="1">
        <f ca="1">IFERROR(__xludf.DUMMYFUNCTION("""COMPUTED_VALUE"""),4)</f>
        <v>4</v>
      </c>
      <c r="B82" s="1">
        <f ca="1">IFERROR(__xludf.DUMMYFUNCTION("""COMPUTED_VALUE"""),3)</f>
        <v>3</v>
      </c>
    </row>
    <row r="83" spans="1:2" ht="13" hidden="1">
      <c r="A83" s="1">
        <f ca="1">IFERROR(__xludf.DUMMYFUNCTION("""COMPUTED_VALUE"""),2)</f>
        <v>2</v>
      </c>
      <c r="B83" s="1">
        <f ca="1">IFERROR(__xludf.DUMMYFUNCTION("""COMPUTED_VALUE"""),2)</f>
        <v>2</v>
      </c>
    </row>
    <row r="84" spans="1:2" ht="13" hidden="1">
      <c r="A84" s="1">
        <f ca="1">IFERROR(__xludf.DUMMYFUNCTION("""COMPUTED_VALUE"""),3)</f>
        <v>3</v>
      </c>
      <c r="B84" s="1">
        <f ca="1">IFERROR(__xludf.DUMMYFUNCTION("""COMPUTED_VALUE"""),2)</f>
        <v>2</v>
      </c>
    </row>
    <row r="85" spans="1:2" ht="13" hidden="1">
      <c r="A85" s="1">
        <f ca="1">IFERROR(__xludf.DUMMYFUNCTION("""COMPUTED_VALUE"""),4)</f>
        <v>4</v>
      </c>
      <c r="B85" s="1">
        <f ca="1">IFERROR(__xludf.DUMMYFUNCTION("""COMPUTED_VALUE"""),3)</f>
        <v>3</v>
      </c>
    </row>
    <row r="86" spans="1:2" ht="13" hidden="1">
      <c r="A86" s="1">
        <f ca="1">IFERROR(__xludf.DUMMYFUNCTION("""COMPUTED_VALUE"""),2)</f>
        <v>2</v>
      </c>
      <c r="B86" s="1">
        <f ca="1">IFERROR(__xludf.DUMMYFUNCTION("""COMPUTED_VALUE"""),1)</f>
        <v>1</v>
      </c>
    </row>
    <row r="87" spans="1:2" ht="13" hidden="1">
      <c r="A87" s="1">
        <f ca="1">IFERROR(__xludf.DUMMYFUNCTION("""COMPUTED_VALUE"""),2)</f>
        <v>2</v>
      </c>
      <c r="B87" s="1">
        <f ca="1">IFERROR(__xludf.DUMMYFUNCTION("""COMPUTED_VALUE"""),3)</f>
        <v>3</v>
      </c>
    </row>
    <row r="88" spans="1:2" ht="13" hidden="1">
      <c r="A88" s="1">
        <f ca="1">IFERROR(__xludf.DUMMYFUNCTION("""COMPUTED_VALUE"""),2)</f>
        <v>2</v>
      </c>
      <c r="B88" s="1">
        <f ca="1">IFERROR(__xludf.DUMMYFUNCTION("""COMPUTED_VALUE"""),3)</f>
        <v>3</v>
      </c>
    </row>
    <row r="89" spans="1:2" ht="13" hidden="1">
      <c r="A89" s="1">
        <f ca="1">IFERROR(__xludf.DUMMYFUNCTION("""COMPUTED_VALUE"""),3)</f>
        <v>3</v>
      </c>
      <c r="B89" s="1">
        <f ca="1">IFERROR(__xludf.DUMMYFUNCTION("""COMPUTED_VALUE"""),1)</f>
        <v>1</v>
      </c>
    </row>
    <row r="90" spans="1:2" ht="13" hidden="1">
      <c r="A90" s="1">
        <f ca="1">IFERROR(__xludf.DUMMYFUNCTION("""COMPUTED_VALUE"""),1)</f>
        <v>1</v>
      </c>
      <c r="B90" s="1">
        <f ca="1">IFERROR(__xludf.DUMMYFUNCTION("""COMPUTED_VALUE"""),3)</f>
        <v>3</v>
      </c>
    </row>
    <row r="91" spans="1:2" ht="13" hidden="1">
      <c r="A91" s="1">
        <f ca="1">IFERROR(__xludf.DUMMYFUNCTION("""COMPUTED_VALUE"""),2)</f>
        <v>2</v>
      </c>
      <c r="B91" s="1">
        <f ca="1">IFERROR(__xludf.DUMMYFUNCTION("""COMPUTED_VALUE"""),5)</f>
        <v>5</v>
      </c>
    </row>
    <row r="92" spans="1:2" ht="13" hidden="1">
      <c r="A92" s="1">
        <f ca="1">IFERROR(__xludf.DUMMYFUNCTION("""COMPUTED_VALUE"""),4)</f>
        <v>4</v>
      </c>
      <c r="B92" s="1">
        <f ca="1">IFERROR(__xludf.DUMMYFUNCTION("""COMPUTED_VALUE"""),4)</f>
        <v>4</v>
      </c>
    </row>
    <row r="93" spans="1:2" ht="13" hidden="1">
      <c r="A93" s="1">
        <f ca="1">IFERROR(__xludf.DUMMYFUNCTION("""COMPUTED_VALUE"""),3)</f>
        <v>3</v>
      </c>
      <c r="B93" s="1">
        <f ca="1">IFERROR(__xludf.DUMMYFUNCTION("""COMPUTED_VALUE"""),2)</f>
        <v>2</v>
      </c>
    </row>
    <row r="94" spans="1:2" ht="13" hidden="1">
      <c r="A94" s="1">
        <f ca="1">IFERROR(__xludf.DUMMYFUNCTION("""COMPUTED_VALUE"""),1)</f>
        <v>1</v>
      </c>
      <c r="B94" s="1">
        <f ca="1">IFERROR(__xludf.DUMMYFUNCTION("""COMPUTED_VALUE"""),4)</f>
        <v>4</v>
      </c>
    </row>
    <row r="95" spans="1:2" ht="13" hidden="1">
      <c r="A95" s="1">
        <f ca="1">IFERROR(__xludf.DUMMYFUNCTION("""COMPUTED_VALUE"""),3)</f>
        <v>3</v>
      </c>
      <c r="B95" s="1">
        <f ca="1">IFERROR(__xludf.DUMMYFUNCTION("""COMPUTED_VALUE"""),2)</f>
        <v>2</v>
      </c>
    </row>
    <row r="96" spans="1:2" ht="13" hidden="1">
      <c r="A96" s="1">
        <f ca="1">IFERROR(__xludf.DUMMYFUNCTION("""COMPUTED_VALUE"""),1)</f>
        <v>1</v>
      </c>
      <c r="B96" s="1">
        <f ca="1">IFERROR(__xludf.DUMMYFUNCTION("""COMPUTED_VALUE"""),3)</f>
        <v>3</v>
      </c>
    </row>
    <row r="97" spans="1:2" ht="13" hidden="1">
      <c r="A97" s="1">
        <f ca="1">IFERROR(__xludf.DUMMYFUNCTION("""COMPUTED_VALUE"""),2)</f>
        <v>2</v>
      </c>
      <c r="B97" s="1">
        <f ca="1">IFERROR(__xludf.DUMMYFUNCTION("""COMPUTED_VALUE"""),3)</f>
        <v>3</v>
      </c>
    </row>
    <row r="98" spans="1:2" ht="13" hidden="1">
      <c r="A98" s="1">
        <f ca="1">IFERROR(__xludf.DUMMYFUNCTION("""COMPUTED_VALUE"""),2)</f>
        <v>2</v>
      </c>
      <c r="B98" s="1">
        <f ca="1">IFERROR(__xludf.DUMMYFUNCTION("""COMPUTED_VALUE"""),1)</f>
        <v>1</v>
      </c>
    </row>
    <row r="99" spans="1:2" ht="13" hidden="1">
      <c r="A99" s="1">
        <f ca="1">IFERROR(__xludf.DUMMYFUNCTION("""COMPUTED_VALUE"""),4)</f>
        <v>4</v>
      </c>
      <c r="B99" s="1">
        <f ca="1">IFERROR(__xludf.DUMMYFUNCTION("""COMPUTED_VALUE"""),1)</f>
        <v>1</v>
      </c>
    </row>
    <row r="100" spans="1:2" ht="13" hidden="1">
      <c r="A100" s="1">
        <f ca="1">IFERROR(__xludf.DUMMYFUNCTION("""COMPUTED_VALUE"""),1)</f>
        <v>1</v>
      </c>
      <c r="B100" s="1">
        <f ca="1">IFERROR(__xludf.DUMMYFUNCTION("""COMPUTED_VALUE"""),4)</f>
        <v>4</v>
      </c>
    </row>
    <row r="101" spans="1:2" ht="13" hidden="1">
      <c r="A101" s="1">
        <f ca="1">IFERROR(__xludf.DUMMYFUNCTION("""COMPUTED_VALUE"""),3)</f>
        <v>3</v>
      </c>
      <c r="B101" s="1">
        <f ca="1">IFERROR(__xludf.DUMMYFUNCTION("""COMPUTED_VALUE"""),2)</f>
        <v>2</v>
      </c>
    </row>
    <row r="102" spans="1:2" ht="13" hidden="1">
      <c r="A102" s="1">
        <f ca="1">IFERROR(__xludf.DUMMYFUNCTION("""COMPUTED_VALUE"""),2)</f>
        <v>2</v>
      </c>
      <c r="B102" s="1">
        <f ca="1">IFERROR(__xludf.DUMMYFUNCTION("""COMPUTED_VALUE"""),5)</f>
        <v>5</v>
      </c>
    </row>
    <row r="103" spans="1:2" ht="13" hidden="1">
      <c r="A103" s="1">
        <f ca="1">IFERROR(__xludf.DUMMYFUNCTION("""COMPUTED_VALUE"""),4)</f>
        <v>4</v>
      </c>
      <c r="B103" s="1">
        <f ca="1">IFERROR(__xludf.DUMMYFUNCTION("""COMPUTED_VALUE"""),3)</f>
        <v>3</v>
      </c>
    </row>
    <row r="104" spans="1:2" ht="13" hidden="1">
      <c r="A104" s="1" t="str">
        <f ca="1">IFERROR(__xludf.DUMMYFUNCTION("""COMPUTED_VALUE"""),"")</f>
        <v/>
      </c>
      <c r="B104" s="1">
        <f ca="1">IFERROR(__xludf.DUMMYFUNCTION("""COMPUTED_VALUE"""),2)</f>
        <v>2</v>
      </c>
    </row>
    <row r="105" spans="1:2" ht="13" hidden="1">
      <c r="A105" s="1">
        <f ca="1">IFERROR(__xludf.DUMMYFUNCTION("""COMPUTED_VALUE"""),2)</f>
        <v>2</v>
      </c>
      <c r="B105" s="1">
        <f ca="1">IFERROR(__xludf.DUMMYFUNCTION("""COMPUTED_VALUE"""),3)</f>
        <v>3</v>
      </c>
    </row>
    <row r="106" spans="1:2" ht="13" hidden="1">
      <c r="A106" s="1">
        <f ca="1">IFERROR(__xludf.DUMMYFUNCTION("""COMPUTED_VALUE"""),1)</f>
        <v>1</v>
      </c>
      <c r="B106" s="1">
        <f ca="1">IFERROR(__xludf.DUMMYFUNCTION("""COMPUTED_VALUE"""),3)</f>
        <v>3</v>
      </c>
    </row>
    <row r="107" spans="1:2" ht="13" hidden="1">
      <c r="A107" s="1">
        <f ca="1">IFERROR(__xludf.DUMMYFUNCTION("""COMPUTED_VALUE"""),4)</f>
        <v>4</v>
      </c>
      <c r="B107" s="1">
        <f ca="1">IFERROR(__xludf.DUMMYFUNCTION("""COMPUTED_VALUE"""),4)</f>
        <v>4</v>
      </c>
    </row>
    <row r="108" spans="1:2" ht="13" hidden="1">
      <c r="A108" s="1">
        <f ca="1">IFERROR(__xludf.DUMMYFUNCTION("""COMPUTED_VALUE"""),2)</f>
        <v>2</v>
      </c>
      <c r="B108" s="1">
        <f ca="1">IFERROR(__xludf.DUMMYFUNCTION("""COMPUTED_VALUE"""),3)</f>
        <v>3</v>
      </c>
    </row>
    <row r="109" spans="1:2" ht="13" hidden="1">
      <c r="A109" s="1">
        <f ca="1">IFERROR(__xludf.DUMMYFUNCTION("""COMPUTED_VALUE"""),3)</f>
        <v>3</v>
      </c>
      <c r="B109" s="1">
        <f ca="1">IFERROR(__xludf.DUMMYFUNCTION("""COMPUTED_VALUE"""),3)</f>
        <v>3</v>
      </c>
    </row>
    <row r="110" spans="1:2" ht="13" hidden="1">
      <c r="A110" s="1">
        <f ca="1">IFERROR(__xludf.DUMMYFUNCTION("""COMPUTED_VALUE"""),1)</f>
        <v>1</v>
      </c>
      <c r="B110" s="1">
        <f ca="1">IFERROR(__xludf.DUMMYFUNCTION("""COMPUTED_VALUE"""),3)</f>
        <v>3</v>
      </c>
    </row>
    <row r="111" spans="1:2" ht="13" hidden="1">
      <c r="A111" s="1">
        <f ca="1">IFERROR(__xludf.DUMMYFUNCTION("""COMPUTED_VALUE"""),4)</f>
        <v>4</v>
      </c>
      <c r="B111" s="1">
        <f ca="1">IFERROR(__xludf.DUMMYFUNCTION("""COMPUTED_VALUE"""),2)</f>
        <v>2</v>
      </c>
    </row>
    <row r="112" spans="1:2" ht="13" hidden="1">
      <c r="A112" s="1">
        <f ca="1">IFERROR(__xludf.DUMMYFUNCTION("""COMPUTED_VALUE"""),4)</f>
        <v>4</v>
      </c>
      <c r="B112" s="1">
        <f ca="1">IFERROR(__xludf.DUMMYFUNCTION("""COMPUTED_VALUE"""),1)</f>
        <v>1</v>
      </c>
    </row>
    <row r="113" spans="1:2" ht="13" hidden="1">
      <c r="A113" s="1">
        <f ca="1">IFERROR(__xludf.DUMMYFUNCTION("""COMPUTED_VALUE"""),2)</f>
        <v>2</v>
      </c>
      <c r="B113" s="1">
        <f ca="1">IFERROR(__xludf.DUMMYFUNCTION("""COMPUTED_VALUE"""),3)</f>
        <v>3</v>
      </c>
    </row>
    <row r="114" spans="1:2" ht="13" hidden="1">
      <c r="A114" s="1">
        <f ca="1">IFERROR(__xludf.DUMMYFUNCTION("""COMPUTED_VALUE"""),3)</f>
        <v>3</v>
      </c>
      <c r="B114" s="1">
        <f ca="1">IFERROR(__xludf.DUMMYFUNCTION("""COMPUTED_VALUE"""),1)</f>
        <v>1</v>
      </c>
    </row>
    <row r="115" spans="1:2" ht="13" hidden="1">
      <c r="A115" s="1">
        <f ca="1">IFERROR(__xludf.DUMMYFUNCTION("""COMPUTED_VALUE"""),2)</f>
        <v>2</v>
      </c>
      <c r="B115" s="1">
        <f ca="1">IFERROR(__xludf.DUMMYFUNCTION("""COMPUTED_VALUE"""),2)</f>
        <v>2</v>
      </c>
    </row>
    <row r="116" spans="1:2" ht="13" hidden="1">
      <c r="A116" s="1">
        <f ca="1">IFERROR(__xludf.DUMMYFUNCTION("""COMPUTED_VALUE"""),3)</f>
        <v>3</v>
      </c>
      <c r="B116" s="1">
        <f ca="1">IFERROR(__xludf.DUMMYFUNCTION("""COMPUTED_VALUE"""),2)</f>
        <v>2</v>
      </c>
    </row>
    <row r="117" spans="1:2" ht="13" hidden="1">
      <c r="A117" s="1">
        <f ca="1">IFERROR(__xludf.DUMMYFUNCTION("""COMPUTED_VALUE"""),3)</f>
        <v>3</v>
      </c>
      <c r="B117" s="1">
        <f ca="1">IFERROR(__xludf.DUMMYFUNCTION("""COMPUTED_VALUE"""),1)</f>
        <v>1</v>
      </c>
    </row>
    <row r="118" spans="1:2" ht="13" hidden="1">
      <c r="A118" s="1">
        <f ca="1">IFERROR(__xludf.DUMMYFUNCTION("""COMPUTED_VALUE"""),4)</f>
        <v>4</v>
      </c>
      <c r="B118" s="1">
        <f ca="1">IFERROR(__xludf.DUMMYFUNCTION("""COMPUTED_VALUE"""),2)</f>
        <v>2</v>
      </c>
    </row>
    <row r="119" spans="1:2" ht="13" hidden="1">
      <c r="A119" s="1">
        <f ca="1">IFERROR(__xludf.DUMMYFUNCTION("""COMPUTED_VALUE"""),2)</f>
        <v>2</v>
      </c>
      <c r="B119" s="1">
        <f ca="1">IFERROR(__xludf.DUMMYFUNCTION("""COMPUTED_VALUE"""),4)</f>
        <v>4</v>
      </c>
    </row>
    <row r="120" spans="1:2" ht="13" hidden="1">
      <c r="A120" s="1">
        <f ca="1">IFERROR(__xludf.DUMMYFUNCTION("""COMPUTED_VALUE"""),4)</f>
        <v>4</v>
      </c>
      <c r="B120" s="1">
        <f ca="1">IFERROR(__xludf.DUMMYFUNCTION("""COMPUTED_VALUE"""),3)</f>
        <v>3</v>
      </c>
    </row>
    <row r="121" spans="1:2" ht="13" hidden="1">
      <c r="A121" s="1">
        <f ca="1">IFERROR(__xludf.DUMMYFUNCTION("""COMPUTED_VALUE"""),4)</f>
        <v>4</v>
      </c>
      <c r="B121" s="1">
        <f ca="1">IFERROR(__xludf.DUMMYFUNCTION("""COMPUTED_VALUE"""),5)</f>
        <v>5</v>
      </c>
    </row>
    <row r="122" spans="1:2" ht="13" hidden="1">
      <c r="A122" s="1">
        <f ca="1">IFERROR(__xludf.DUMMYFUNCTION("""COMPUTED_VALUE"""),4)</f>
        <v>4</v>
      </c>
      <c r="B122" s="1">
        <f ca="1">IFERROR(__xludf.DUMMYFUNCTION("""COMPUTED_VALUE"""),2)</f>
        <v>2</v>
      </c>
    </row>
    <row r="123" spans="1:2" ht="13" hidden="1">
      <c r="A123" s="1">
        <f ca="1">IFERROR(__xludf.DUMMYFUNCTION("""COMPUTED_VALUE"""),4)</f>
        <v>4</v>
      </c>
      <c r="B123" s="1">
        <f ca="1">IFERROR(__xludf.DUMMYFUNCTION("""COMPUTED_VALUE"""),1)</f>
        <v>1</v>
      </c>
    </row>
    <row r="124" spans="1:2" ht="13" hidden="1">
      <c r="A124" s="1">
        <f ca="1">IFERROR(__xludf.DUMMYFUNCTION("""COMPUTED_VALUE"""),4)</f>
        <v>4</v>
      </c>
      <c r="B124" s="1">
        <f ca="1">IFERROR(__xludf.DUMMYFUNCTION("""COMPUTED_VALUE"""),1)</f>
        <v>1</v>
      </c>
    </row>
    <row r="125" spans="1:2" ht="13" hidden="1">
      <c r="A125" s="1">
        <f ca="1">IFERROR(__xludf.DUMMYFUNCTION("""COMPUTED_VALUE"""),4)</f>
        <v>4</v>
      </c>
      <c r="B125" s="1">
        <f ca="1">IFERROR(__xludf.DUMMYFUNCTION("""COMPUTED_VALUE"""),3)</f>
        <v>3</v>
      </c>
    </row>
    <row r="126" spans="1:2" ht="13" hidden="1">
      <c r="A126" s="1">
        <f ca="1">IFERROR(__xludf.DUMMYFUNCTION("""COMPUTED_VALUE"""),4)</f>
        <v>4</v>
      </c>
      <c r="B126" s="1">
        <f ca="1">IFERROR(__xludf.DUMMYFUNCTION("""COMPUTED_VALUE"""),2)</f>
        <v>2</v>
      </c>
    </row>
    <row r="127" spans="1:2" ht="13" hidden="1">
      <c r="A127" s="1">
        <f ca="1">IFERROR(__xludf.DUMMYFUNCTION("""COMPUTED_VALUE"""),3)</f>
        <v>3</v>
      </c>
      <c r="B127" s="1">
        <f ca="1">IFERROR(__xludf.DUMMYFUNCTION("""COMPUTED_VALUE"""),1)</f>
        <v>1</v>
      </c>
    </row>
    <row r="128" spans="1:2" ht="13" hidden="1">
      <c r="A128" s="1">
        <f ca="1">IFERROR(__xludf.DUMMYFUNCTION("""COMPUTED_VALUE"""),1)</f>
        <v>1</v>
      </c>
      <c r="B128" s="1">
        <f ca="1">IFERROR(__xludf.DUMMYFUNCTION("""COMPUTED_VALUE"""),4)</f>
        <v>4</v>
      </c>
    </row>
    <row r="129" spans="1:2" ht="13" hidden="1">
      <c r="A129" s="1">
        <f ca="1">IFERROR(__xludf.DUMMYFUNCTION("""COMPUTED_VALUE"""),3)</f>
        <v>3</v>
      </c>
      <c r="B129" s="1">
        <f ca="1">IFERROR(__xludf.DUMMYFUNCTION("""COMPUTED_VALUE"""),2)</f>
        <v>2</v>
      </c>
    </row>
    <row r="130" spans="1:2" ht="13" hidden="1">
      <c r="A130" s="1">
        <f ca="1">IFERROR(__xludf.DUMMYFUNCTION("""COMPUTED_VALUE"""),3)</f>
        <v>3</v>
      </c>
      <c r="B130" s="1">
        <f ca="1">IFERROR(__xludf.DUMMYFUNCTION("""COMPUTED_VALUE"""),1)</f>
        <v>1</v>
      </c>
    </row>
    <row r="131" spans="1:2" ht="13" hidden="1">
      <c r="A131" s="1">
        <f ca="1">IFERROR(__xludf.DUMMYFUNCTION("""COMPUTED_VALUE"""),2)</f>
        <v>2</v>
      </c>
      <c r="B131" s="1">
        <f ca="1">IFERROR(__xludf.DUMMYFUNCTION("""COMPUTED_VALUE"""),2)</f>
        <v>2</v>
      </c>
    </row>
    <row r="132" spans="1:2" ht="13" hidden="1">
      <c r="A132" s="1">
        <f ca="1">IFERROR(__xludf.DUMMYFUNCTION("""COMPUTED_VALUE"""),1)</f>
        <v>1</v>
      </c>
      <c r="B132" s="1">
        <f ca="1">IFERROR(__xludf.DUMMYFUNCTION("""COMPUTED_VALUE"""),1)</f>
        <v>1</v>
      </c>
    </row>
    <row r="133" spans="1:2" ht="13" hidden="1">
      <c r="A133" s="1">
        <f ca="1">IFERROR(__xludf.DUMMYFUNCTION("""COMPUTED_VALUE"""),2)</f>
        <v>2</v>
      </c>
      <c r="B133" s="1">
        <f ca="1">IFERROR(__xludf.DUMMYFUNCTION("""COMPUTED_VALUE"""),3)</f>
        <v>3</v>
      </c>
    </row>
    <row r="134" spans="1:2" ht="13" hidden="1">
      <c r="A134" s="1">
        <f ca="1">IFERROR(__xludf.DUMMYFUNCTION("""COMPUTED_VALUE"""),3)</f>
        <v>3</v>
      </c>
      <c r="B134" s="1">
        <f ca="1">IFERROR(__xludf.DUMMYFUNCTION("""COMPUTED_VALUE"""),1)</f>
        <v>1</v>
      </c>
    </row>
    <row r="135" spans="1:2" ht="13" hidden="1">
      <c r="A135" s="1">
        <f ca="1">IFERROR(__xludf.DUMMYFUNCTION("""COMPUTED_VALUE"""),4)</f>
        <v>4</v>
      </c>
      <c r="B135" s="1">
        <f ca="1">IFERROR(__xludf.DUMMYFUNCTION("""COMPUTED_VALUE"""),3)</f>
        <v>3</v>
      </c>
    </row>
    <row r="136" spans="1:2" ht="13" hidden="1">
      <c r="A136" s="1">
        <f ca="1">IFERROR(__xludf.DUMMYFUNCTION("""COMPUTED_VALUE"""),3)</f>
        <v>3</v>
      </c>
      <c r="B136" s="1">
        <f ca="1">IFERROR(__xludf.DUMMYFUNCTION("""COMPUTED_VALUE"""),2)</f>
        <v>2</v>
      </c>
    </row>
    <row r="137" spans="1:2" ht="13" hidden="1">
      <c r="A137" s="1">
        <f ca="1">IFERROR(__xludf.DUMMYFUNCTION("""COMPUTED_VALUE"""),2)</f>
        <v>2</v>
      </c>
      <c r="B137" s="1">
        <f ca="1">IFERROR(__xludf.DUMMYFUNCTION("""COMPUTED_VALUE"""),3)</f>
        <v>3</v>
      </c>
    </row>
    <row r="138" spans="1:2" ht="13" hidden="1">
      <c r="A138" s="1">
        <f ca="1">IFERROR(__xludf.DUMMYFUNCTION("""COMPUTED_VALUE"""),2)</f>
        <v>2</v>
      </c>
      <c r="B138" s="1">
        <f ca="1">IFERROR(__xludf.DUMMYFUNCTION("""COMPUTED_VALUE"""),4)</f>
        <v>4</v>
      </c>
    </row>
    <row r="139" spans="1:2" ht="13" hidden="1">
      <c r="A139" s="1">
        <f ca="1">IFERROR(__xludf.DUMMYFUNCTION("""COMPUTED_VALUE"""),1)</f>
        <v>1</v>
      </c>
      <c r="B139" s="1">
        <f ca="1">IFERROR(__xludf.DUMMYFUNCTION("""COMPUTED_VALUE"""),3)</f>
        <v>3</v>
      </c>
    </row>
    <row r="140" spans="1:2" ht="13" hidden="1">
      <c r="A140" s="1">
        <f ca="1">IFERROR(__xludf.DUMMYFUNCTION("""COMPUTED_VALUE"""),4)</f>
        <v>4</v>
      </c>
      <c r="B140" s="1">
        <f ca="1">IFERROR(__xludf.DUMMYFUNCTION("""COMPUTED_VALUE"""),4)</f>
        <v>4</v>
      </c>
    </row>
    <row r="141" spans="1:2" ht="13" hidden="1">
      <c r="A141" s="1">
        <f ca="1">IFERROR(__xludf.DUMMYFUNCTION("""COMPUTED_VALUE"""),1)</f>
        <v>1</v>
      </c>
      <c r="B141" s="1">
        <f ca="1">IFERROR(__xludf.DUMMYFUNCTION("""COMPUTED_VALUE"""),3)</f>
        <v>3</v>
      </c>
    </row>
    <row r="142" spans="1:2" ht="13" hidden="1">
      <c r="A142" s="1">
        <f ca="1">IFERROR(__xludf.DUMMYFUNCTION("""COMPUTED_VALUE"""),1)</f>
        <v>1</v>
      </c>
      <c r="B142" s="1">
        <f ca="1">IFERROR(__xludf.DUMMYFUNCTION("""COMPUTED_VALUE"""),3)</f>
        <v>3</v>
      </c>
    </row>
    <row r="143" spans="1:2" ht="13" hidden="1">
      <c r="A143" s="1">
        <f ca="1">IFERROR(__xludf.DUMMYFUNCTION("""COMPUTED_VALUE"""),3)</f>
        <v>3</v>
      </c>
      <c r="B143" s="1">
        <f ca="1">IFERROR(__xludf.DUMMYFUNCTION("""COMPUTED_VALUE"""),1)</f>
        <v>1</v>
      </c>
    </row>
    <row r="144" spans="1:2" ht="13" hidden="1">
      <c r="A144" s="1">
        <f ca="1">IFERROR(__xludf.DUMMYFUNCTION("""COMPUTED_VALUE"""),1)</f>
        <v>1</v>
      </c>
      <c r="B144" s="1">
        <f ca="1">IFERROR(__xludf.DUMMYFUNCTION("""COMPUTED_VALUE"""),4)</f>
        <v>4</v>
      </c>
    </row>
    <row r="145" spans="1:2" ht="13" hidden="1">
      <c r="A145" s="1">
        <f ca="1">IFERROR(__xludf.DUMMYFUNCTION("""COMPUTED_VALUE"""),2)</f>
        <v>2</v>
      </c>
      <c r="B145" s="1">
        <f ca="1">IFERROR(__xludf.DUMMYFUNCTION("""COMPUTED_VALUE"""),5)</f>
        <v>5</v>
      </c>
    </row>
    <row r="146" spans="1:2" ht="13" hidden="1">
      <c r="A146" s="1">
        <f ca="1">IFERROR(__xludf.DUMMYFUNCTION("""COMPUTED_VALUE"""),3)</f>
        <v>3</v>
      </c>
      <c r="B146" s="1">
        <f ca="1">IFERROR(__xludf.DUMMYFUNCTION("""COMPUTED_VALUE"""),2)</f>
        <v>2</v>
      </c>
    </row>
    <row r="147" spans="1:2" ht="13" hidden="1">
      <c r="A147" s="1">
        <f ca="1">IFERROR(__xludf.DUMMYFUNCTION("""COMPUTED_VALUE"""),2)</f>
        <v>2</v>
      </c>
      <c r="B147" s="1">
        <f ca="1">IFERROR(__xludf.DUMMYFUNCTION("""COMPUTED_VALUE"""),2)</f>
        <v>2</v>
      </c>
    </row>
    <row r="148" spans="1:2" ht="13" hidden="1">
      <c r="A148" s="1">
        <f ca="1">IFERROR(__xludf.DUMMYFUNCTION("""COMPUTED_VALUE"""),2)</f>
        <v>2</v>
      </c>
      <c r="B148" s="1">
        <f ca="1">IFERROR(__xludf.DUMMYFUNCTION("""COMPUTED_VALUE"""),3)</f>
        <v>3</v>
      </c>
    </row>
    <row r="149" spans="1:2" ht="13" hidden="1">
      <c r="A149" s="1">
        <f ca="1">IFERROR(__xludf.DUMMYFUNCTION("""COMPUTED_VALUE"""),3)</f>
        <v>3</v>
      </c>
      <c r="B149" s="1">
        <f ca="1">IFERROR(__xludf.DUMMYFUNCTION("""COMPUTED_VALUE"""),1)</f>
        <v>1</v>
      </c>
    </row>
    <row r="150" spans="1:2" ht="13" hidden="1">
      <c r="A150" s="1">
        <f ca="1">IFERROR(__xludf.DUMMYFUNCTION("""COMPUTED_VALUE"""),3)</f>
        <v>3</v>
      </c>
      <c r="B150" s="1">
        <f ca="1">IFERROR(__xludf.DUMMYFUNCTION("""COMPUTED_VALUE"""),3)</f>
        <v>3</v>
      </c>
    </row>
    <row r="151" spans="1:2" ht="13" hidden="1">
      <c r="A151" s="1">
        <f ca="1">IFERROR(__xludf.DUMMYFUNCTION("""COMPUTED_VALUE"""),2)</f>
        <v>2</v>
      </c>
      <c r="B151" s="1">
        <f ca="1">IFERROR(__xludf.DUMMYFUNCTION("""COMPUTED_VALUE"""),3)</f>
        <v>3</v>
      </c>
    </row>
    <row r="152" spans="1:2" ht="13" hidden="1">
      <c r="A152" s="1">
        <f ca="1">IFERROR(__xludf.DUMMYFUNCTION("""COMPUTED_VALUE"""),2)</f>
        <v>2</v>
      </c>
      <c r="B152" s="1">
        <f ca="1">IFERROR(__xludf.DUMMYFUNCTION("""COMPUTED_VALUE"""),5)</f>
        <v>5</v>
      </c>
    </row>
    <row r="153" spans="1:2" ht="13" hidden="1">
      <c r="A153" s="1" t="str">
        <f ca="1">IFERROR(__xludf.DUMMYFUNCTION("""COMPUTED_VALUE"""),"")</f>
        <v/>
      </c>
      <c r="B153" s="1">
        <f ca="1">IFERROR(__xludf.DUMMYFUNCTION("""COMPUTED_VALUE"""),3)</f>
        <v>3</v>
      </c>
    </row>
    <row r="154" spans="1:2" ht="13" hidden="1">
      <c r="A154" s="1">
        <f ca="1">IFERROR(__xludf.DUMMYFUNCTION("""COMPUTED_VALUE"""),4)</f>
        <v>4</v>
      </c>
      <c r="B154" s="1">
        <f ca="1">IFERROR(__xludf.DUMMYFUNCTION("""COMPUTED_VALUE"""),4)</f>
        <v>4</v>
      </c>
    </row>
    <row r="155" spans="1:2" ht="13" hidden="1">
      <c r="A155" s="1">
        <f ca="1">IFERROR(__xludf.DUMMYFUNCTION("""COMPUTED_VALUE"""),4)</f>
        <v>4</v>
      </c>
      <c r="B155" s="1">
        <f ca="1">IFERROR(__xludf.DUMMYFUNCTION("""COMPUTED_VALUE"""),2)</f>
        <v>2</v>
      </c>
    </row>
    <row r="156" spans="1:2" ht="13" hidden="1">
      <c r="A156" s="1">
        <f ca="1">IFERROR(__xludf.DUMMYFUNCTION("""COMPUTED_VALUE"""),1)</f>
        <v>1</v>
      </c>
      <c r="B156" s="1">
        <f ca="1">IFERROR(__xludf.DUMMYFUNCTION("""COMPUTED_VALUE"""),3)</f>
        <v>3</v>
      </c>
    </row>
    <row r="157" spans="1:2" ht="13" hidden="1">
      <c r="A157" s="1">
        <f ca="1">IFERROR(__xludf.DUMMYFUNCTION("""COMPUTED_VALUE"""),2)</f>
        <v>2</v>
      </c>
      <c r="B157" s="1">
        <f ca="1">IFERROR(__xludf.DUMMYFUNCTION("""COMPUTED_VALUE"""),3)</f>
        <v>3</v>
      </c>
    </row>
    <row r="158" spans="1:2" ht="13" hidden="1">
      <c r="A158" s="1">
        <f ca="1">IFERROR(__xludf.DUMMYFUNCTION("""COMPUTED_VALUE"""),1)</f>
        <v>1</v>
      </c>
      <c r="B158" s="1">
        <f ca="1">IFERROR(__xludf.DUMMYFUNCTION("""COMPUTED_VALUE"""),3)</f>
        <v>3</v>
      </c>
    </row>
    <row r="159" spans="1:2" ht="13" hidden="1">
      <c r="A159" s="1">
        <f ca="1">IFERROR(__xludf.DUMMYFUNCTION("""COMPUTED_VALUE"""),2)</f>
        <v>2</v>
      </c>
      <c r="B159" s="1">
        <f ca="1">IFERROR(__xludf.DUMMYFUNCTION("""COMPUTED_VALUE"""),3)</f>
        <v>3</v>
      </c>
    </row>
    <row r="160" spans="1:2" ht="13" hidden="1">
      <c r="A160" s="1">
        <f ca="1">IFERROR(__xludf.DUMMYFUNCTION("""COMPUTED_VALUE"""),1)</f>
        <v>1</v>
      </c>
      <c r="B160" s="1">
        <f ca="1">IFERROR(__xludf.DUMMYFUNCTION("""COMPUTED_VALUE"""),2)</f>
        <v>2</v>
      </c>
    </row>
    <row r="161" spans="1:2" ht="13" hidden="1">
      <c r="A161" s="1">
        <f ca="1">IFERROR(__xludf.DUMMYFUNCTION("""COMPUTED_VALUE"""),1)</f>
        <v>1</v>
      </c>
      <c r="B161" s="1">
        <f ca="1">IFERROR(__xludf.DUMMYFUNCTION("""COMPUTED_VALUE"""),1)</f>
        <v>1</v>
      </c>
    </row>
    <row r="162" spans="1:2" ht="13" hidden="1">
      <c r="A162" s="1">
        <f ca="1">IFERROR(__xludf.DUMMYFUNCTION("""COMPUTED_VALUE"""),3)</f>
        <v>3</v>
      </c>
      <c r="B162" s="1">
        <f ca="1">IFERROR(__xludf.DUMMYFUNCTION("""COMPUTED_VALUE"""),2)</f>
        <v>2</v>
      </c>
    </row>
    <row r="163" spans="1:2" ht="13" hidden="1">
      <c r="A163" s="1">
        <f ca="1">IFERROR(__xludf.DUMMYFUNCTION("""COMPUTED_VALUE"""),3)</f>
        <v>3</v>
      </c>
      <c r="B163" s="1">
        <f ca="1">IFERROR(__xludf.DUMMYFUNCTION("""COMPUTED_VALUE"""),3)</f>
        <v>3</v>
      </c>
    </row>
    <row r="164" spans="1:2" ht="13" hidden="1">
      <c r="A164" s="1">
        <f ca="1">IFERROR(__xludf.DUMMYFUNCTION("""COMPUTED_VALUE"""),3)</f>
        <v>3</v>
      </c>
      <c r="B164" s="1">
        <f ca="1">IFERROR(__xludf.DUMMYFUNCTION("""COMPUTED_VALUE"""),3)</f>
        <v>3</v>
      </c>
    </row>
    <row r="165" spans="1:2" ht="13" hidden="1">
      <c r="A165" s="1">
        <f ca="1">IFERROR(__xludf.DUMMYFUNCTION("""COMPUTED_VALUE"""),1)</f>
        <v>1</v>
      </c>
      <c r="B165" s="1">
        <f ca="1">IFERROR(__xludf.DUMMYFUNCTION("""COMPUTED_VALUE"""),3)</f>
        <v>3</v>
      </c>
    </row>
    <row r="166" spans="1:2" ht="13" hidden="1">
      <c r="A166" s="1">
        <f ca="1">IFERROR(__xludf.DUMMYFUNCTION("""COMPUTED_VALUE"""),4)</f>
        <v>4</v>
      </c>
      <c r="B166" s="1">
        <f ca="1">IFERROR(__xludf.DUMMYFUNCTION("""COMPUTED_VALUE"""),1)</f>
        <v>1</v>
      </c>
    </row>
    <row r="167" spans="1:2" ht="13" hidden="1">
      <c r="A167" s="1">
        <f ca="1">IFERROR(__xludf.DUMMYFUNCTION("""COMPUTED_VALUE"""),2)</f>
        <v>2</v>
      </c>
      <c r="B167" s="1">
        <f ca="1">IFERROR(__xludf.DUMMYFUNCTION("""COMPUTED_VALUE"""),2)</f>
        <v>2</v>
      </c>
    </row>
    <row r="168" spans="1:2" ht="13" hidden="1">
      <c r="A168" s="1">
        <f ca="1">IFERROR(__xludf.DUMMYFUNCTION("""COMPUTED_VALUE"""),3)</f>
        <v>3</v>
      </c>
      <c r="B168" s="1">
        <f ca="1">IFERROR(__xludf.DUMMYFUNCTION("""COMPUTED_VALUE"""),5)</f>
        <v>5</v>
      </c>
    </row>
    <row r="169" spans="1:2" ht="13" hidden="1">
      <c r="A169" s="1">
        <f ca="1">IFERROR(__xludf.DUMMYFUNCTION("""COMPUTED_VALUE"""),2)</f>
        <v>2</v>
      </c>
      <c r="B169" s="1">
        <f ca="1">IFERROR(__xludf.DUMMYFUNCTION("""COMPUTED_VALUE"""),2)</f>
        <v>2</v>
      </c>
    </row>
    <row r="170" spans="1:2" ht="13" hidden="1">
      <c r="A170" s="1" t="str">
        <f ca="1">IFERROR(__xludf.DUMMYFUNCTION("""COMPUTED_VALUE"""),"")</f>
        <v/>
      </c>
      <c r="B170" s="1">
        <f ca="1">IFERROR(__xludf.DUMMYFUNCTION("""COMPUTED_VALUE"""),5)</f>
        <v>5</v>
      </c>
    </row>
    <row r="171" spans="1:2" ht="13" hidden="1">
      <c r="A171" s="1">
        <f ca="1">IFERROR(__xludf.DUMMYFUNCTION("""COMPUTED_VALUE"""),4)</f>
        <v>4</v>
      </c>
      <c r="B171" s="1">
        <f ca="1">IFERROR(__xludf.DUMMYFUNCTION("""COMPUTED_VALUE"""),3)</f>
        <v>3</v>
      </c>
    </row>
    <row r="172" spans="1:2" ht="13" hidden="1">
      <c r="A172" s="1">
        <f ca="1">IFERROR(__xludf.DUMMYFUNCTION("""COMPUTED_VALUE"""),2)</f>
        <v>2</v>
      </c>
      <c r="B172" s="1">
        <f ca="1">IFERROR(__xludf.DUMMYFUNCTION("""COMPUTED_VALUE"""),5)</f>
        <v>5</v>
      </c>
    </row>
    <row r="173" spans="1:2" ht="13" hidden="1">
      <c r="A173" s="1">
        <f ca="1">IFERROR(__xludf.DUMMYFUNCTION("""COMPUTED_VALUE"""),2)</f>
        <v>2</v>
      </c>
      <c r="B173" s="1">
        <f ca="1">IFERROR(__xludf.DUMMYFUNCTION("""COMPUTED_VALUE"""),1)</f>
        <v>1</v>
      </c>
    </row>
    <row r="174" spans="1:2" ht="13" hidden="1">
      <c r="A174" s="1">
        <f ca="1">IFERROR(__xludf.DUMMYFUNCTION("""COMPUTED_VALUE"""),1)</f>
        <v>1</v>
      </c>
      <c r="B174" s="1">
        <f ca="1">IFERROR(__xludf.DUMMYFUNCTION("""COMPUTED_VALUE"""),3)</f>
        <v>3</v>
      </c>
    </row>
    <row r="175" spans="1:2" ht="13" hidden="1">
      <c r="A175" s="1">
        <f ca="1">IFERROR(__xludf.DUMMYFUNCTION("""COMPUTED_VALUE"""),4)</f>
        <v>4</v>
      </c>
      <c r="B175" s="1">
        <f ca="1">IFERROR(__xludf.DUMMYFUNCTION("""COMPUTED_VALUE"""),2)</f>
        <v>2</v>
      </c>
    </row>
    <row r="176" spans="1:2" ht="13" hidden="1">
      <c r="A176" s="1">
        <f ca="1">IFERROR(__xludf.DUMMYFUNCTION("""COMPUTED_VALUE"""),2)</f>
        <v>2</v>
      </c>
      <c r="B176" s="1">
        <f ca="1">IFERROR(__xludf.DUMMYFUNCTION("""COMPUTED_VALUE"""),3)</f>
        <v>3</v>
      </c>
    </row>
    <row r="177" spans="1:2" ht="13" hidden="1">
      <c r="A177" s="1" t="str">
        <f ca="1">IFERROR(__xludf.DUMMYFUNCTION("""COMPUTED_VALUE"""),"")</f>
        <v/>
      </c>
      <c r="B177" s="1">
        <f ca="1">IFERROR(__xludf.DUMMYFUNCTION("""COMPUTED_VALUE"""),3)</f>
        <v>3</v>
      </c>
    </row>
    <row r="178" spans="1:2" ht="13" hidden="1">
      <c r="A178" s="1">
        <f ca="1">IFERROR(__xludf.DUMMYFUNCTION("""COMPUTED_VALUE"""),3)</f>
        <v>3</v>
      </c>
      <c r="B178" s="1">
        <f ca="1">IFERROR(__xludf.DUMMYFUNCTION("""COMPUTED_VALUE"""),2)</f>
        <v>2</v>
      </c>
    </row>
    <row r="179" spans="1:2" ht="13" hidden="1">
      <c r="A179" s="1">
        <f ca="1">IFERROR(__xludf.DUMMYFUNCTION("""COMPUTED_VALUE"""),1)</f>
        <v>1</v>
      </c>
      <c r="B179" s="1">
        <f ca="1">IFERROR(__xludf.DUMMYFUNCTION("""COMPUTED_VALUE"""),2)</f>
        <v>2</v>
      </c>
    </row>
    <row r="180" spans="1:2" ht="13" hidden="1">
      <c r="A180" s="1">
        <f ca="1">IFERROR(__xludf.DUMMYFUNCTION("""COMPUTED_VALUE"""),4)</f>
        <v>4</v>
      </c>
      <c r="B180" s="1">
        <f ca="1">IFERROR(__xludf.DUMMYFUNCTION("""COMPUTED_VALUE"""),3)</f>
        <v>3</v>
      </c>
    </row>
    <row r="181" spans="1:2" ht="13" hidden="1">
      <c r="A181" s="1">
        <f ca="1">IFERROR(__xludf.DUMMYFUNCTION("""COMPUTED_VALUE"""),2)</f>
        <v>2</v>
      </c>
      <c r="B181" s="1">
        <f ca="1">IFERROR(__xludf.DUMMYFUNCTION("""COMPUTED_VALUE"""),2)</f>
        <v>2</v>
      </c>
    </row>
    <row r="182" spans="1:2" ht="13" hidden="1">
      <c r="A182" s="1">
        <f ca="1">IFERROR(__xludf.DUMMYFUNCTION("""COMPUTED_VALUE"""),3)</f>
        <v>3</v>
      </c>
      <c r="B182" s="1">
        <f ca="1">IFERROR(__xludf.DUMMYFUNCTION("""COMPUTED_VALUE"""),5)</f>
        <v>5</v>
      </c>
    </row>
    <row r="183" spans="1:2" ht="13" hidden="1">
      <c r="A183" s="1" t="str">
        <f ca="1">IFERROR(__xludf.DUMMYFUNCTION("""COMPUTED_VALUE"""),"")</f>
        <v/>
      </c>
      <c r="B183" s="1">
        <f ca="1">IFERROR(__xludf.DUMMYFUNCTION("""COMPUTED_VALUE"""),3)</f>
        <v>3</v>
      </c>
    </row>
    <row r="184" spans="1:2" ht="13" hidden="1">
      <c r="A184" s="1">
        <f ca="1">IFERROR(__xludf.DUMMYFUNCTION("""COMPUTED_VALUE"""),2)</f>
        <v>2</v>
      </c>
      <c r="B184" s="1">
        <f ca="1">IFERROR(__xludf.DUMMYFUNCTION("""COMPUTED_VALUE"""),2)</f>
        <v>2</v>
      </c>
    </row>
    <row r="185" spans="1:2" ht="13" hidden="1">
      <c r="A185" s="1">
        <f ca="1">IFERROR(__xludf.DUMMYFUNCTION("""COMPUTED_VALUE"""),3)</f>
        <v>3</v>
      </c>
      <c r="B185" s="1">
        <f ca="1">IFERROR(__xludf.DUMMYFUNCTION("""COMPUTED_VALUE"""),2)</f>
        <v>2</v>
      </c>
    </row>
    <row r="186" spans="1:2" ht="13" hidden="1">
      <c r="A186" s="1">
        <f ca="1">IFERROR(__xludf.DUMMYFUNCTION("""COMPUTED_VALUE"""),2)</f>
        <v>2</v>
      </c>
      <c r="B186" s="1">
        <f ca="1">IFERROR(__xludf.DUMMYFUNCTION("""COMPUTED_VALUE"""),3)</f>
        <v>3</v>
      </c>
    </row>
    <row r="187" spans="1:2" ht="13" hidden="1">
      <c r="A187" s="1">
        <f ca="1">IFERROR(__xludf.DUMMYFUNCTION("""COMPUTED_VALUE"""),4)</f>
        <v>4</v>
      </c>
      <c r="B187" s="1">
        <f ca="1">IFERROR(__xludf.DUMMYFUNCTION("""COMPUTED_VALUE"""),4)</f>
        <v>4</v>
      </c>
    </row>
    <row r="188" spans="1:2" ht="13" hidden="1">
      <c r="A188" s="1">
        <f ca="1">IFERROR(__xludf.DUMMYFUNCTION("""COMPUTED_VALUE"""),2)</f>
        <v>2</v>
      </c>
      <c r="B188" s="1">
        <f ca="1">IFERROR(__xludf.DUMMYFUNCTION("""COMPUTED_VALUE"""),4)</f>
        <v>4</v>
      </c>
    </row>
    <row r="189" spans="1:2" ht="13" hidden="1">
      <c r="A189" s="1">
        <f ca="1">IFERROR(__xludf.DUMMYFUNCTION("""COMPUTED_VALUE"""),2)</f>
        <v>2</v>
      </c>
      <c r="B189" s="1">
        <f ca="1">IFERROR(__xludf.DUMMYFUNCTION("""COMPUTED_VALUE"""),2)</f>
        <v>2</v>
      </c>
    </row>
    <row r="190" spans="1:2" ht="13" hidden="1">
      <c r="A190" s="1" t="str">
        <f ca="1">IFERROR(__xludf.DUMMYFUNCTION("""COMPUTED_VALUE"""),"")</f>
        <v/>
      </c>
      <c r="B190" s="1">
        <f ca="1">IFERROR(__xludf.DUMMYFUNCTION("""COMPUTED_VALUE"""),2)</f>
        <v>2</v>
      </c>
    </row>
    <row r="191" spans="1:2" ht="13" hidden="1">
      <c r="A191" s="1">
        <f ca="1">IFERROR(__xludf.DUMMYFUNCTION("""COMPUTED_VALUE"""),4)</f>
        <v>4</v>
      </c>
      <c r="B191" s="1">
        <f ca="1">IFERROR(__xludf.DUMMYFUNCTION("""COMPUTED_VALUE"""),1)</f>
        <v>1</v>
      </c>
    </row>
    <row r="192" spans="1:2" ht="13" hidden="1">
      <c r="A192" s="1">
        <f ca="1">IFERROR(__xludf.DUMMYFUNCTION("""COMPUTED_VALUE"""),3)</f>
        <v>3</v>
      </c>
      <c r="B192" s="1">
        <f ca="1">IFERROR(__xludf.DUMMYFUNCTION("""COMPUTED_VALUE"""),3)</f>
        <v>3</v>
      </c>
    </row>
    <row r="193" spans="1:2" ht="13" hidden="1">
      <c r="A193" s="1">
        <f ca="1">IFERROR(__xludf.DUMMYFUNCTION("""COMPUTED_VALUE"""),2)</f>
        <v>2</v>
      </c>
      <c r="B193" s="1">
        <f ca="1">IFERROR(__xludf.DUMMYFUNCTION("""COMPUTED_VALUE"""),1)</f>
        <v>1</v>
      </c>
    </row>
    <row r="194" spans="1:2" ht="13" hidden="1">
      <c r="A194" s="1">
        <f ca="1">IFERROR(__xludf.DUMMYFUNCTION("""COMPUTED_VALUE"""),2)</f>
        <v>2</v>
      </c>
      <c r="B194" s="1">
        <f ca="1">IFERROR(__xludf.DUMMYFUNCTION("""COMPUTED_VALUE"""),5)</f>
        <v>5</v>
      </c>
    </row>
    <row r="195" spans="1:2" ht="13" hidden="1">
      <c r="A195" s="1">
        <f ca="1">IFERROR(__xludf.DUMMYFUNCTION("""COMPUTED_VALUE"""),2)</f>
        <v>2</v>
      </c>
      <c r="B195" s="1">
        <f ca="1">IFERROR(__xludf.DUMMYFUNCTION("""COMPUTED_VALUE"""),3)</f>
        <v>3</v>
      </c>
    </row>
    <row r="196" spans="1:2" ht="13" hidden="1">
      <c r="A196" s="1">
        <f ca="1">IFERROR(__xludf.DUMMYFUNCTION("""COMPUTED_VALUE"""),3)</f>
        <v>3</v>
      </c>
      <c r="B196" s="1">
        <f ca="1">IFERROR(__xludf.DUMMYFUNCTION("""COMPUTED_VALUE"""),2)</f>
        <v>2</v>
      </c>
    </row>
    <row r="197" spans="1:2" ht="13" hidden="1">
      <c r="A197" s="1">
        <f ca="1">IFERROR(__xludf.DUMMYFUNCTION("""COMPUTED_VALUE"""),2)</f>
        <v>2</v>
      </c>
      <c r="B197" s="1">
        <f ca="1">IFERROR(__xludf.DUMMYFUNCTION("""COMPUTED_VALUE"""),3)</f>
        <v>3</v>
      </c>
    </row>
    <row r="198" spans="1:2" ht="13" hidden="1">
      <c r="A198" s="1">
        <f ca="1">IFERROR(__xludf.DUMMYFUNCTION("""COMPUTED_VALUE"""),2)</f>
        <v>2</v>
      </c>
      <c r="B198" s="1">
        <f ca="1">IFERROR(__xludf.DUMMYFUNCTION("""COMPUTED_VALUE"""),1)</f>
        <v>1</v>
      </c>
    </row>
    <row r="199" spans="1:2" ht="13" hidden="1">
      <c r="A199" s="1">
        <f ca="1">IFERROR(__xludf.DUMMYFUNCTION("""COMPUTED_VALUE"""),3)</f>
        <v>3</v>
      </c>
      <c r="B199" s="1">
        <f ca="1">IFERROR(__xludf.DUMMYFUNCTION("""COMPUTED_VALUE"""),5)</f>
        <v>5</v>
      </c>
    </row>
    <row r="200" spans="1:2" ht="13" hidden="1">
      <c r="A200" s="1" t="str">
        <f ca="1">IFERROR(__xludf.DUMMYFUNCTION("""COMPUTED_VALUE"""),"")</f>
        <v/>
      </c>
      <c r="B200" s="1">
        <f ca="1">IFERROR(__xludf.DUMMYFUNCTION("""COMPUTED_VALUE"""),5)</f>
        <v>5</v>
      </c>
    </row>
    <row r="201" spans="1:2" ht="13" hidden="1">
      <c r="A201" s="1">
        <f ca="1">IFERROR(__xludf.DUMMYFUNCTION("""COMPUTED_VALUE"""),1)</f>
        <v>1</v>
      </c>
      <c r="B201" s="1">
        <f ca="1">IFERROR(__xludf.DUMMYFUNCTION("""COMPUTED_VALUE"""),4)</f>
        <v>4</v>
      </c>
    </row>
    <row r="202" spans="1:2" ht="13" hidden="1">
      <c r="A202" s="1">
        <f ca="1">IFERROR(__xludf.DUMMYFUNCTION("""COMPUTED_VALUE"""),2)</f>
        <v>2</v>
      </c>
      <c r="B202" s="1">
        <f ca="1">IFERROR(__xludf.DUMMYFUNCTION("""COMPUTED_VALUE"""),4)</f>
        <v>4</v>
      </c>
    </row>
    <row r="203" spans="1:2" ht="13" hidden="1">
      <c r="A203" s="1">
        <f ca="1">IFERROR(__xludf.DUMMYFUNCTION("""COMPUTED_VALUE"""),3)</f>
        <v>3</v>
      </c>
      <c r="B203" s="1">
        <f ca="1">IFERROR(__xludf.DUMMYFUNCTION("""COMPUTED_VALUE"""),4)</f>
        <v>4</v>
      </c>
    </row>
    <row r="204" spans="1:2" ht="13" hidden="1">
      <c r="A204" s="1">
        <f ca="1">IFERROR(__xludf.DUMMYFUNCTION("""COMPUTED_VALUE"""),2)</f>
        <v>2</v>
      </c>
      <c r="B204" s="1">
        <f ca="1">IFERROR(__xludf.DUMMYFUNCTION("""COMPUTED_VALUE"""),2)</f>
        <v>2</v>
      </c>
    </row>
    <row r="205" spans="1:2" ht="13" hidden="1">
      <c r="A205" s="1">
        <f ca="1">IFERROR(__xludf.DUMMYFUNCTION("""COMPUTED_VALUE"""),1)</f>
        <v>1</v>
      </c>
      <c r="B205" s="1">
        <f ca="1">IFERROR(__xludf.DUMMYFUNCTION("""COMPUTED_VALUE"""),2)</f>
        <v>2</v>
      </c>
    </row>
    <row r="206" spans="1:2" ht="13" hidden="1">
      <c r="A206" s="1" t="str">
        <f ca="1">IFERROR(__xludf.DUMMYFUNCTION("""COMPUTED_VALUE"""),"")</f>
        <v/>
      </c>
      <c r="B206" s="1">
        <f ca="1">IFERROR(__xludf.DUMMYFUNCTION("""COMPUTED_VALUE"""),2)</f>
        <v>2</v>
      </c>
    </row>
    <row r="207" spans="1:2" ht="13" hidden="1">
      <c r="A207" s="1">
        <f ca="1">IFERROR(__xludf.DUMMYFUNCTION("""COMPUTED_VALUE"""),4)</f>
        <v>4</v>
      </c>
      <c r="B207" s="1">
        <f ca="1">IFERROR(__xludf.DUMMYFUNCTION("""COMPUTED_VALUE"""),1)</f>
        <v>1</v>
      </c>
    </row>
    <row r="208" spans="1:2" ht="13" hidden="1">
      <c r="A208" s="1">
        <f ca="1">IFERROR(__xludf.DUMMYFUNCTION("""COMPUTED_VALUE"""),3)</f>
        <v>3</v>
      </c>
      <c r="B208" s="1">
        <f ca="1">IFERROR(__xludf.DUMMYFUNCTION("""COMPUTED_VALUE"""),1)</f>
        <v>1</v>
      </c>
    </row>
    <row r="209" spans="1:2" ht="13" hidden="1">
      <c r="A209" s="1" t="str">
        <f ca="1">IFERROR(__xludf.DUMMYFUNCTION("""COMPUTED_VALUE"""),"")</f>
        <v/>
      </c>
      <c r="B209" s="1">
        <f ca="1">IFERROR(__xludf.DUMMYFUNCTION("""COMPUTED_VALUE"""),1)</f>
        <v>1</v>
      </c>
    </row>
    <row r="210" spans="1:2" ht="13" hidden="1">
      <c r="A210" s="1">
        <f ca="1">IFERROR(__xludf.DUMMYFUNCTION("""COMPUTED_VALUE"""),1)</f>
        <v>1</v>
      </c>
      <c r="B210" s="1">
        <f ca="1">IFERROR(__xludf.DUMMYFUNCTION("""COMPUTED_VALUE"""),4)</f>
        <v>4</v>
      </c>
    </row>
    <row r="211" spans="1:2" ht="13" hidden="1">
      <c r="A211" s="1">
        <f ca="1">IFERROR(__xludf.DUMMYFUNCTION("""COMPUTED_VALUE"""),4)</f>
        <v>4</v>
      </c>
      <c r="B211" s="1">
        <f ca="1">IFERROR(__xludf.DUMMYFUNCTION("""COMPUTED_VALUE"""),4)</f>
        <v>4</v>
      </c>
    </row>
    <row r="212" spans="1:2" ht="13" hidden="1">
      <c r="A212" s="1">
        <f ca="1">IFERROR(__xludf.DUMMYFUNCTION("""COMPUTED_VALUE"""),3)</f>
        <v>3</v>
      </c>
      <c r="B212" s="1">
        <f ca="1">IFERROR(__xludf.DUMMYFUNCTION("""COMPUTED_VALUE"""),4)</f>
        <v>4</v>
      </c>
    </row>
    <row r="213" spans="1:2" ht="13" hidden="1">
      <c r="A213" s="1">
        <f ca="1">IFERROR(__xludf.DUMMYFUNCTION("""COMPUTED_VALUE"""),2)</f>
        <v>2</v>
      </c>
      <c r="B213" s="1">
        <f ca="1">IFERROR(__xludf.DUMMYFUNCTION("""COMPUTED_VALUE"""),3)</f>
        <v>3</v>
      </c>
    </row>
    <row r="214" spans="1:2" ht="13" hidden="1">
      <c r="A214" s="1">
        <f ca="1">IFERROR(__xludf.DUMMYFUNCTION("""COMPUTED_VALUE"""),3)</f>
        <v>3</v>
      </c>
      <c r="B214" s="1">
        <f ca="1">IFERROR(__xludf.DUMMYFUNCTION("""COMPUTED_VALUE"""),4)</f>
        <v>4</v>
      </c>
    </row>
    <row r="215" spans="1:2" ht="13" hidden="1">
      <c r="A215" s="1">
        <f ca="1">IFERROR(__xludf.DUMMYFUNCTION("""COMPUTED_VALUE"""),2)</f>
        <v>2</v>
      </c>
      <c r="B215" s="1">
        <f ca="1">IFERROR(__xludf.DUMMYFUNCTION("""COMPUTED_VALUE"""),2)</f>
        <v>2</v>
      </c>
    </row>
    <row r="216" spans="1:2" ht="13" hidden="1">
      <c r="A216" s="1">
        <f ca="1">IFERROR(__xludf.DUMMYFUNCTION("""COMPUTED_VALUE"""),1)</f>
        <v>1</v>
      </c>
      <c r="B216" s="1">
        <f ca="1">IFERROR(__xludf.DUMMYFUNCTION("""COMPUTED_VALUE"""),3)</f>
        <v>3</v>
      </c>
    </row>
    <row r="217" spans="1:2" ht="13" hidden="1">
      <c r="A217" s="1">
        <f ca="1">IFERROR(__xludf.DUMMYFUNCTION("""COMPUTED_VALUE"""),1)</f>
        <v>1</v>
      </c>
      <c r="B217" s="1">
        <f ca="1">IFERROR(__xludf.DUMMYFUNCTION("""COMPUTED_VALUE"""),1)</f>
        <v>1</v>
      </c>
    </row>
    <row r="218" spans="1:2" ht="13" hidden="1">
      <c r="A218" s="1">
        <f ca="1">IFERROR(__xludf.DUMMYFUNCTION("""COMPUTED_VALUE"""),4)</f>
        <v>4</v>
      </c>
      <c r="B218" s="1">
        <f ca="1">IFERROR(__xludf.DUMMYFUNCTION("""COMPUTED_VALUE"""),3)</f>
        <v>3</v>
      </c>
    </row>
    <row r="219" spans="1:2" ht="13" hidden="1">
      <c r="A219" s="1">
        <f ca="1">IFERROR(__xludf.DUMMYFUNCTION("""COMPUTED_VALUE"""),4)</f>
        <v>4</v>
      </c>
      <c r="B219" s="1">
        <f ca="1">IFERROR(__xludf.DUMMYFUNCTION("""COMPUTED_VALUE"""),1)</f>
        <v>1</v>
      </c>
    </row>
    <row r="220" spans="1:2" ht="13" hidden="1">
      <c r="A220" s="1">
        <f ca="1">IFERROR(__xludf.DUMMYFUNCTION("""COMPUTED_VALUE"""),4)</f>
        <v>4</v>
      </c>
      <c r="B220" s="1">
        <f ca="1">IFERROR(__xludf.DUMMYFUNCTION("""COMPUTED_VALUE"""),3)</f>
        <v>3</v>
      </c>
    </row>
    <row r="221" spans="1:2" ht="13" hidden="1">
      <c r="A221" s="1">
        <f ca="1">IFERROR(__xludf.DUMMYFUNCTION("""COMPUTED_VALUE"""),3)</f>
        <v>3</v>
      </c>
      <c r="B221" s="1">
        <f ca="1">IFERROR(__xludf.DUMMYFUNCTION("""COMPUTED_VALUE"""),3)</f>
        <v>3</v>
      </c>
    </row>
    <row r="222" spans="1:2" ht="13" hidden="1">
      <c r="A222" s="1">
        <f ca="1">IFERROR(__xludf.DUMMYFUNCTION("""COMPUTED_VALUE"""),4)</f>
        <v>4</v>
      </c>
      <c r="B222" s="1">
        <f ca="1">IFERROR(__xludf.DUMMYFUNCTION("""COMPUTED_VALUE"""),2)</f>
        <v>2</v>
      </c>
    </row>
    <row r="223" spans="1:2" ht="13" hidden="1">
      <c r="A223" s="1">
        <f ca="1">IFERROR(__xludf.DUMMYFUNCTION("""COMPUTED_VALUE"""),1)</f>
        <v>1</v>
      </c>
      <c r="B223" s="1">
        <f ca="1">IFERROR(__xludf.DUMMYFUNCTION("""COMPUTED_VALUE"""),3)</f>
        <v>3</v>
      </c>
    </row>
    <row r="224" spans="1:2" ht="13" hidden="1">
      <c r="A224" s="1">
        <f ca="1">IFERROR(__xludf.DUMMYFUNCTION("""COMPUTED_VALUE"""),2)</f>
        <v>2</v>
      </c>
      <c r="B224" s="1">
        <f ca="1">IFERROR(__xludf.DUMMYFUNCTION("""COMPUTED_VALUE"""),3)</f>
        <v>3</v>
      </c>
    </row>
    <row r="225" spans="1:2" ht="13" hidden="1">
      <c r="A225" s="1">
        <f ca="1">IFERROR(__xludf.DUMMYFUNCTION("""COMPUTED_VALUE"""),3)</f>
        <v>3</v>
      </c>
      <c r="B225" s="1">
        <f ca="1">IFERROR(__xludf.DUMMYFUNCTION("""COMPUTED_VALUE"""),3)</f>
        <v>3</v>
      </c>
    </row>
    <row r="226" spans="1:2" ht="13" hidden="1">
      <c r="A226" s="1">
        <f ca="1">IFERROR(__xludf.DUMMYFUNCTION("""COMPUTED_VALUE"""),2)</f>
        <v>2</v>
      </c>
      <c r="B226" s="1">
        <f ca="1">IFERROR(__xludf.DUMMYFUNCTION("""COMPUTED_VALUE"""),2)</f>
        <v>2</v>
      </c>
    </row>
    <row r="227" spans="1:2" ht="13" hidden="1">
      <c r="A227" s="1">
        <f ca="1">IFERROR(__xludf.DUMMYFUNCTION("""COMPUTED_VALUE"""),2)</f>
        <v>2</v>
      </c>
      <c r="B227" s="1">
        <f ca="1">IFERROR(__xludf.DUMMYFUNCTION("""COMPUTED_VALUE"""),2)</f>
        <v>2</v>
      </c>
    </row>
    <row r="228" spans="1:2" ht="13" hidden="1">
      <c r="A228" s="1">
        <f ca="1">IFERROR(__xludf.DUMMYFUNCTION("""COMPUTED_VALUE"""),3)</f>
        <v>3</v>
      </c>
      <c r="B228" s="1">
        <f ca="1">IFERROR(__xludf.DUMMYFUNCTION("""COMPUTED_VALUE"""),1)</f>
        <v>1</v>
      </c>
    </row>
    <row r="229" spans="1:2" ht="13" hidden="1">
      <c r="A229" s="1">
        <f ca="1">IFERROR(__xludf.DUMMYFUNCTION("""COMPUTED_VALUE"""),4)</f>
        <v>4</v>
      </c>
      <c r="B229" s="1">
        <f ca="1">IFERROR(__xludf.DUMMYFUNCTION("""COMPUTED_VALUE"""),1)</f>
        <v>1</v>
      </c>
    </row>
    <row r="230" spans="1:2" ht="13" hidden="1">
      <c r="A230" s="1">
        <f ca="1">IFERROR(__xludf.DUMMYFUNCTION("""COMPUTED_VALUE"""),4)</f>
        <v>4</v>
      </c>
      <c r="B230" s="1">
        <f ca="1">IFERROR(__xludf.DUMMYFUNCTION("""COMPUTED_VALUE"""),5)</f>
        <v>5</v>
      </c>
    </row>
    <row r="231" spans="1:2" ht="13" hidden="1">
      <c r="A231" s="1" t="str">
        <f ca="1">IFERROR(__xludf.DUMMYFUNCTION("""COMPUTED_VALUE"""),"")</f>
        <v/>
      </c>
      <c r="B231" s="1">
        <f ca="1">IFERROR(__xludf.DUMMYFUNCTION("""COMPUTED_VALUE"""),3)</f>
        <v>3</v>
      </c>
    </row>
    <row r="232" spans="1:2" ht="13" hidden="1">
      <c r="A232" s="1">
        <f ca="1">IFERROR(__xludf.DUMMYFUNCTION("""COMPUTED_VALUE"""),2)</f>
        <v>2</v>
      </c>
      <c r="B232" s="1">
        <f ca="1">IFERROR(__xludf.DUMMYFUNCTION("""COMPUTED_VALUE"""),4)</f>
        <v>4</v>
      </c>
    </row>
    <row r="233" spans="1:2" ht="13" hidden="1">
      <c r="A233" s="1">
        <f ca="1">IFERROR(__xludf.DUMMYFUNCTION("""COMPUTED_VALUE"""),1)</f>
        <v>1</v>
      </c>
      <c r="B233" s="1">
        <f ca="1">IFERROR(__xludf.DUMMYFUNCTION("""COMPUTED_VALUE"""),3)</f>
        <v>3</v>
      </c>
    </row>
    <row r="234" spans="1:2" ht="13" hidden="1">
      <c r="A234" s="1">
        <f ca="1">IFERROR(__xludf.DUMMYFUNCTION("""COMPUTED_VALUE"""),2)</f>
        <v>2</v>
      </c>
      <c r="B234" s="1">
        <f ca="1">IFERROR(__xludf.DUMMYFUNCTION("""COMPUTED_VALUE"""),3)</f>
        <v>3</v>
      </c>
    </row>
    <row r="235" spans="1:2" ht="13" hidden="1">
      <c r="A235" s="1">
        <f ca="1">IFERROR(__xludf.DUMMYFUNCTION("""COMPUTED_VALUE"""),3)</f>
        <v>3</v>
      </c>
      <c r="B235" s="1">
        <f ca="1">IFERROR(__xludf.DUMMYFUNCTION("""COMPUTED_VALUE"""),3)</f>
        <v>3</v>
      </c>
    </row>
    <row r="236" spans="1:2" ht="13" hidden="1">
      <c r="A236" s="1">
        <f ca="1">IFERROR(__xludf.DUMMYFUNCTION("""COMPUTED_VALUE"""),4)</f>
        <v>4</v>
      </c>
      <c r="B236" s="1">
        <f ca="1">IFERROR(__xludf.DUMMYFUNCTION("""COMPUTED_VALUE"""),1)</f>
        <v>1</v>
      </c>
    </row>
    <row r="237" spans="1:2" ht="13" hidden="1">
      <c r="A237" s="1">
        <f ca="1">IFERROR(__xludf.DUMMYFUNCTION("""COMPUTED_VALUE"""),3)</f>
        <v>3</v>
      </c>
      <c r="B237" s="1">
        <f ca="1">IFERROR(__xludf.DUMMYFUNCTION("""COMPUTED_VALUE"""),4)</f>
        <v>4</v>
      </c>
    </row>
    <row r="238" spans="1:2" ht="13" hidden="1">
      <c r="A238" s="1" t="str">
        <f ca="1">IFERROR(__xludf.DUMMYFUNCTION("""COMPUTED_VALUE"""),"")</f>
        <v/>
      </c>
      <c r="B238" s="1">
        <f ca="1">IFERROR(__xludf.DUMMYFUNCTION("""COMPUTED_VALUE"""),2)</f>
        <v>2</v>
      </c>
    </row>
    <row r="239" spans="1:2" ht="13" hidden="1">
      <c r="A239" s="1">
        <f ca="1">IFERROR(__xludf.DUMMYFUNCTION("""COMPUTED_VALUE"""),2)</f>
        <v>2</v>
      </c>
      <c r="B239" s="1">
        <f ca="1">IFERROR(__xludf.DUMMYFUNCTION("""COMPUTED_VALUE"""),2)</f>
        <v>2</v>
      </c>
    </row>
    <row r="240" spans="1:2" ht="13" hidden="1">
      <c r="A240" s="1">
        <f ca="1">IFERROR(__xludf.DUMMYFUNCTION("""COMPUTED_VALUE"""),4)</f>
        <v>4</v>
      </c>
      <c r="B240" s="1">
        <f ca="1">IFERROR(__xludf.DUMMYFUNCTION("""COMPUTED_VALUE"""),3)</f>
        <v>3</v>
      </c>
    </row>
    <row r="241" spans="1:2" ht="13" hidden="1">
      <c r="A241" s="1">
        <f ca="1">IFERROR(__xludf.DUMMYFUNCTION("""COMPUTED_VALUE"""),2)</f>
        <v>2</v>
      </c>
      <c r="B241" s="1">
        <f ca="1">IFERROR(__xludf.DUMMYFUNCTION("""COMPUTED_VALUE"""),3)</f>
        <v>3</v>
      </c>
    </row>
    <row r="242" spans="1:2" ht="13" hidden="1">
      <c r="A242" s="1">
        <f ca="1">IFERROR(__xludf.DUMMYFUNCTION("""COMPUTED_VALUE"""),3)</f>
        <v>3</v>
      </c>
      <c r="B242" s="1">
        <f ca="1">IFERROR(__xludf.DUMMYFUNCTION("""COMPUTED_VALUE"""),3)</f>
        <v>3</v>
      </c>
    </row>
    <row r="243" spans="1:2" ht="13" hidden="1">
      <c r="A243" s="1">
        <f ca="1">IFERROR(__xludf.DUMMYFUNCTION("""COMPUTED_VALUE"""),3)</f>
        <v>3</v>
      </c>
      <c r="B243" s="1">
        <f ca="1">IFERROR(__xludf.DUMMYFUNCTION("""COMPUTED_VALUE"""),2)</f>
        <v>2</v>
      </c>
    </row>
    <row r="244" spans="1:2" ht="13" hidden="1">
      <c r="A244" s="1">
        <f ca="1">IFERROR(__xludf.DUMMYFUNCTION("""COMPUTED_VALUE"""),4)</f>
        <v>4</v>
      </c>
      <c r="B244" s="1">
        <f ca="1">IFERROR(__xludf.DUMMYFUNCTION("""COMPUTED_VALUE"""),3)</f>
        <v>3</v>
      </c>
    </row>
    <row r="245" spans="1:2" ht="13" hidden="1">
      <c r="A245" s="1">
        <f ca="1">IFERROR(__xludf.DUMMYFUNCTION("""COMPUTED_VALUE"""),4)</f>
        <v>4</v>
      </c>
      <c r="B245" s="1">
        <f ca="1">IFERROR(__xludf.DUMMYFUNCTION("""COMPUTED_VALUE"""),3)</f>
        <v>3</v>
      </c>
    </row>
    <row r="246" spans="1:2" ht="13" hidden="1">
      <c r="A246" s="1">
        <f ca="1">IFERROR(__xludf.DUMMYFUNCTION("""COMPUTED_VALUE"""),4)</f>
        <v>4</v>
      </c>
      <c r="B246" s="1">
        <f ca="1">IFERROR(__xludf.DUMMYFUNCTION("""COMPUTED_VALUE"""),2)</f>
        <v>2</v>
      </c>
    </row>
    <row r="247" spans="1:2" ht="13" hidden="1">
      <c r="A247" s="1">
        <f ca="1">IFERROR(__xludf.DUMMYFUNCTION("""COMPUTED_VALUE"""),4)</f>
        <v>4</v>
      </c>
      <c r="B247" s="1">
        <f ca="1">IFERROR(__xludf.DUMMYFUNCTION("""COMPUTED_VALUE"""),1)</f>
        <v>1</v>
      </c>
    </row>
    <row r="248" spans="1:2" ht="13" hidden="1">
      <c r="A248" s="1">
        <f ca="1">IFERROR(__xludf.DUMMYFUNCTION("""COMPUTED_VALUE"""),3)</f>
        <v>3</v>
      </c>
      <c r="B248" s="1">
        <f ca="1">IFERROR(__xludf.DUMMYFUNCTION("""COMPUTED_VALUE"""),3)</f>
        <v>3</v>
      </c>
    </row>
    <row r="249" spans="1:2" ht="13" hidden="1">
      <c r="A249" s="1">
        <f ca="1">IFERROR(__xludf.DUMMYFUNCTION("""COMPUTED_VALUE"""),1)</f>
        <v>1</v>
      </c>
      <c r="B249" s="1">
        <f ca="1">IFERROR(__xludf.DUMMYFUNCTION("""COMPUTED_VALUE"""),4)</f>
        <v>4</v>
      </c>
    </row>
    <row r="250" spans="1:2" ht="13" hidden="1">
      <c r="A250" s="1">
        <f ca="1">IFERROR(__xludf.DUMMYFUNCTION("""COMPUTED_VALUE"""),2)</f>
        <v>2</v>
      </c>
      <c r="B250" s="1">
        <f ca="1">IFERROR(__xludf.DUMMYFUNCTION("""COMPUTED_VALUE"""),2)</f>
        <v>2</v>
      </c>
    </row>
    <row r="251" spans="1:2" ht="13" hidden="1">
      <c r="A251" s="1">
        <f ca="1">IFERROR(__xludf.DUMMYFUNCTION("""COMPUTED_VALUE"""),4)</f>
        <v>4</v>
      </c>
      <c r="B251" s="1">
        <f ca="1">IFERROR(__xludf.DUMMYFUNCTION("""COMPUTED_VALUE"""),1)</f>
        <v>1</v>
      </c>
    </row>
    <row r="252" spans="1:2" ht="13" hidden="1">
      <c r="A252" s="1">
        <f ca="1">IFERROR(__xludf.DUMMYFUNCTION("""COMPUTED_VALUE"""),1)</f>
        <v>1</v>
      </c>
      <c r="B252" s="1">
        <f ca="1">IFERROR(__xludf.DUMMYFUNCTION("""COMPUTED_VALUE"""),2)</f>
        <v>2</v>
      </c>
    </row>
    <row r="253" spans="1:2" ht="13" hidden="1">
      <c r="A253" s="1">
        <f ca="1">IFERROR(__xludf.DUMMYFUNCTION("""COMPUTED_VALUE"""),4)</f>
        <v>4</v>
      </c>
      <c r="B253" s="1">
        <f ca="1">IFERROR(__xludf.DUMMYFUNCTION("""COMPUTED_VALUE"""),2)</f>
        <v>2</v>
      </c>
    </row>
    <row r="254" spans="1:2" ht="13" hidden="1">
      <c r="A254" s="1">
        <f ca="1">IFERROR(__xludf.DUMMYFUNCTION("""COMPUTED_VALUE"""),3)</f>
        <v>3</v>
      </c>
      <c r="B254" s="1">
        <f ca="1">IFERROR(__xludf.DUMMYFUNCTION("""COMPUTED_VALUE"""),3)</f>
        <v>3</v>
      </c>
    </row>
    <row r="255" spans="1:2" ht="13" hidden="1">
      <c r="A255" s="1">
        <f ca="1">IFERROR(__xludf.DUMMYFUNCTION("""COMPUTED_VALUE"""),3)</f>
        <v>3</v>
      </c>
      <c r="B255" s="1">
        <f ca="1">IFERROR(__xludf.DUMMYFUNCTION("""COMPUTED_VALUE"""),3)</f>
        <v>3</v>
      </c>
    </row>
    <row r="256" spans="1:2" ht="13" hidden="1">
      <c r="A256" s="1">
        <f ca="1">IFERROR(__xludf.DUMMYFUNCTION("""COMPUTED_VALUE"""),1)</f>
        <v>1</v>
      </c>
      <c r="B256" s="1">
        <f ca="1">IFERROR(__xludf.DUMMYFUNCTION("""COMPUTED_VALUE"""),2)</f>
        <v>2</v>
      </c>
    </row>
    <row r="257" spans="1:2" ht="13" hidden="1">
      <c r="A257" s="1">
        <f ca="1">IFERROR(__xludf.DUMMYFUNCTION("""COMPUTED_VALUE"""),2)</f>
        <v>2</v>
      </c>
      <c r="B257" s="1">
        <f ca="1">IFERROR(__xludf.DUMMYFUNCTION("""COMPUTED_VALUE"""),3)</f>
        <v>3</v>
      </c>
    </row>
    <row r="258" spans="1:2" ht="13" hidden="1">
      <c r="A258" s="1">
        <f ca="1">IFERROR(__xludf.DUMMYFUNCTION("""COMPUTED_VALUE"""),4)</f>
        <v>4</v>
      </c>
      <c r="B258" s="1">
        <f ca="1">IFERROR(__xludf.DUMMYFUNCTION("""COMPUTED_VALUE"""),2)</f>
        <v>2</v>
      </c>
    </row>
    <row r="259" spans="1:2" ht="13" hidden="1">
      <c r="A259" s="1">
        <f ca="1">IFERROR(__xludf.DUMMYFUNCTION("""COMPUTED_VALUE"""),2)</f>
        <v>2</v>
      </c>
      <c r="B259" s="1">
        <f ca="1">IFERROR(__xludf.DUMMYFUNCTION("""COMPUTED_VALUE"""),3)</f>
        <v>3</v>
      </c>
    </row>
    <row r="260" spans="1:2" ht="13" hidden="1">
      <c r="A260" s="1">
        <f ca="1">IFERROR(__xludf.DUMMYFUNCTION("""COMPUTED_VALUE"""),2)</f>
        <v>2</v>
      </c>
      <c r="B260" s="1">
        <f ca="1">IFERROR(__xludf.DUMMYFUNCTION("""COMPUTED_VALUE"""),3)</f>
        <v>3</v>
      </c>
    </row>
    <row r="261" spans="1:2" ht="13" hidden="1">
      <c r="A261" s="1">
        <f ca="1">IFERROR(__xludf.DUMMYFUNCTION("""COMPUTED_VALUE"""),3)</f>
        <v>3</v>
      </c>
      <c r="B261" s="1">
        <f ca="1">IFERROR(__xludf.DUMMYFUNCTION("""COMPUTED_VALUE"""),3)</f>
        <v>3</v>
      </c>
    </row>
    <row r="262" spans="1:2" ht="13" hidden="1">
      <c r="A262" s="1">
        <f ca="1">IFERROR(__xludf.DUMMYFUNCTION("""COMPUTED_VALUE"""),3)</f>
        <v>3</v>
      </c>
      <c r="B262" s="1">
        <f ca="1">IFERROR(__xludf.DUMMYFUNCTION("""COMPUTED_VALUE"""),1)</f>
        <v>1</v>
      </c>
    </row>
    <row r="263" spans="1:2" ht="13" hidden="1">
      <c r="A263" s="1">
        <f ca="1">IFERROR(__xludf.DUMMYFUNCTION("""COMPUTED_VALUE"""),4)</f>
        <v>4</v>
      </c>
      <c r="B263" s="1">
        <f ca="1">IFERROR(__xludf.DUMMYFUNCTION("""COMPUTED_VALUE"""),1)</f>
        <v>1</v>
      </c>
    </row>
    <row r="264" spans="1:2" ht="13" hidden="1">
      <c r="A264" s="1">
        <f ca="1">IFERROR(__xludf.DUMMYFUNCTION("""COMPUTED_VALUE"""),2)</f>
        <v>2</v>
      </c>
      <c r="B264" s="1">
        <f ca="1">IFERROR(__xludf.DUMMYFUNCTION("""COMPUTED_VALUE"""),3)</f>
        <v>3</v>
      </c>
    </row>
    <row r="265" spans="1:2" ht="13" hidden="1">
      <c r="A265" s="1">
        <f ca="1">IFERROR(__xludf.DUMMYFUNCTION("""COMPUTED_VALUE"""),4)</f>
        <v>4</v>
      </c>
      <c r="B265" s="1">
        <f ca="1">IFERROR(__xludf.DUMMYFUNCTION("""COMPUTED_VALUE"""),2)</f>
        <v>2</v>
      </c>
    </row>
    <row r="266" spans="1:2" ht="13" hidden="1">
      <c r="A266" s="1">
        <f ca="1">IFERROR(__xludf.DUMMYFUNCTION("""COMPUTED_VALUE"""),4)</f>
        <v>4</v>
      </c>
      <c r="B266" s="1">
        <f ca="1">IFERROR(__xludf.DUMMYFUNCTION("""COMPUTED_VALUE"""),2)</f>
        <v>2</v>
      </c>
    </row>
    <row r="267" spans="1:2" ht="13" hidden="1">
      <c r="A267" s="1">
        <f ca="1">IFERROR(__xludf.DUMMYFUNCTION("""COMPUTED_VALUE"""),4)</f>
        <v>4</v>
      </c>
      <c r="B267" s="1">
        <f ca="1">IFERROR(__xludf.DUMMYFUNCTION("""COMPUTED_VALUE"""),1)</f>
        <v>1</v>
      </c>
    </row>
    <row r="268" spans="1:2" ht="13" hidden="1">
      <c r="A268" s="1">
        <f ca="1">IFERROR(__xludf.DUMMYFUNCTION("""COMPUTED_VALUE"""),2)</f>
        <v>2</v>
      </c>
      <c r="B268" s="1">
        <f ca="1">IFERROR(__xludf.DUMMYFUNCTION("""COMPUTED_VALUE"""),1)</f>
        <v>1</v>
      </c>
    </row>
    <row r="269" spans="1:2" ht="13" hidden="1">
      <c r="A269" s="1">
        <f ca="1">IFERROR(__xludf.DUMMYFUNCTION("""COMPUTED_VALUE"""),2)</f>
        <v>2</v>
      </c>
      <c r="B269" s="1">
        <f ca="1">IFERROR(__xludf.DUMMYFUNCTION("""COMPUTED_VALUE"""),2)</f>
        <v>2</v>
      </c>
    </row>
    <row r="270" spans="1:2" ht="13" hidden="1">
      <c r="A270" s="1">
        <f ca="1">IFERROR(__xludf.DUMMYFUNCTION("""COMPUTED_VALUE"""),3)</f>
        <v>3</v>
      </c>
      <c r="B270" s="1">
        <f ca="1">IFERROR(__xludf.DUMMYFUNCTION("""COMPUTED_VALUE"""),1)</f>
        <v>1</v>
      </c>
    </row>
    <row r="271" spans="1:2" ht="13" hidden="1">
      <c r="A271" s="1">
        <f ca="1">IFERROR(__xludf.DUMMYFUNCTION("""COMPUTED_VALUE"""),1)</f>
        <v>1</v>
      </c>
      <c r="B271" s="1">
        <f ca="1">IFERROR(__xludf.DUMMYFUNCTION("""COMPUTED_VALUE"""),1)</f>
        <v>1</v>
      </c>
    </row>
    <row r="272" spans="1:2" ht="13" hidden="1">
      <c r="A272" s="1">
        <f ca="1">IFERROR(__xludf.DUMMYFUNCTION("""COMPUTED_VALUE"""),2)</f>
        <v>2</v>
      </c>
      <c r="B272" s="1">
        <f ca="1">IFERROR(__xludf.DUMMYFUNCTION("""COMPUTED_VALUE"""),3)</f>
        <v>3</v>
      </c>
    </row>
    <row r="273" spans="1:2" ht="13" hidden="1">
      <c r="A273" s="1">
        <f ca="1">IFERROR(__xludf.DUMMYFUNCTION("""COMPUTED_VALUE"""),3)</f>
        <v>3</v>
      </c>
      <c r="B273" s="1">
        <f ca="1">IFERROR(__xludf.DUMMYFUNCTION("""COMPUTED_VALUE"""),2)</f>
        <v>2</v>
      </c>
    </row>
    <row r="274" spans="1:2" ht="13" hidden="1">
      <c r="A274" s="1">
        <f ca="1">IFERROR(__xludf.DUMMYFUNCTION("""COMPUTED_VALUE"""),2)</f>
        <v>2</v>
      </c>
      <c r="B274" s="1">
        <f ca="1">IFERROR(__xludf.DUMMYFUNCTION("""COMPUTED_VALUE"""),4)</f>
        <v>4</v>
      </c>
    </row>
    <row r="275" spans="1:2" ht="13" hidden="1">
      <c r="A275" s="1">
        <f ca="1">IFERROR(__xludf.DUMMYFUNCTION("""COMPUTED_VALUE"""),4)</f>
        <v>4</v>
      </c>
      <c r="B275" s="1">
        <f ca="1">IFERROR(__xludf.DUMMYFUNCTION("""COMPUTED_VALUE"""),3)</f>
        <v>3</v>
      </c>
    </row>
    <row r="276" spans="1:2" ht="13" hidden="1">
      <c r="A276" s="1">
        <f ca="1">IFERROR(__xludf.DUMMYFUNCTION("""COMPUTED_VALUE"""),3)</f>
        <v>3</v>
      </c>
      <c r="B276" s="1">
        <f ca="1">IFERROR(__xludf.DUMMYFUNCTION("""COMPUTED_VALUE"""),5)</f>
        <v>5</v>
      </c>
    </row>
    <row r="277" spans="1:2" ht="13" hidden="1">
      <c r="A277" s="1">
        <f ca="1">IFERROR(__xludf.DUMMYFUNCTION("""COMPUTED_VALUE"""),2)</f>
        <v>2</v>
      </c>
      <c r="B277" s="1">
        <f ca="1">IFERROR(__xludf.DUMMYFUNCTION("""COMPUTED_VALUE"""),3)</f>
        <v>3</v>
      </c>
    </row>
    <row r="278" spans="1:2" ht="13" hidden="1">
      <c r="A278" s="1">
        <f ca="1">IFERROR(__xludf.DUMMYFUNCTION("""COMPUTED_VALUE"""),4)</f>
        <v>4</v>
      </c>
      <c r="B278" s="1">
        <f ca="1">IFERROR(__xludf.DUMMYFUNCTION("""COMPUTED_VALUE"""),1)</f>
        <v>1</v>
      </c>
    </row>
    <row r="279" spans="1:2" ht="13" hidden="1">
      <c r="A279" s="1">
        <f ca="1">IFERROR(__xludf.DUMMYFUNCTION("""COMPUTED_VALUE"""),2)</f>
        <v>2</v>
      </c>
      <c r="B279" s="1">
        <f ca="1">IFERROR(__xludf.DUMMYFUNCTION("""COMPUTED_VALUE"""),3)</f>
        <v>3</v>
      </c>
    </row>
    <row r="280" spans="1:2" ht="13" hidden="1">
      <c r="A280" s="1">
        <f ca="1">IFERROR(__xludf.DUMMYFUNCTION("""COMPUTED_VALUE"""),2)</f>
        <v>2</v>
      </c>
      <c r="B280" s="1">
        <f ca="1">IFERROR(__xludf.DUMMYFUNCTION("""COMPUTED_VALUE"""),2)</f>
        <v>2</v>
      </c>
    </row>
    <row r="281" spans="1:2" ht="13" hidden="1">
      <c r="A281" s="1">
        <f ca="1">IFERROR(__xludf.DUMMYFUNCTION("""COMPUTED_VALUE"""),2)</f>
        <v>2</v>
      </c>
      <c r="B281" s="1">
        <f ca="1">IFERROR(__xludf.DUMMYFUNCTION("""COMPUTED_VALUE"""),4)</f>
        <v>4</v>
      </c>
    </row>
    <row r="282" spans="1:2" ht="13" hidden="1">
      <c r="A282" s="1">
        <f ca="1">IFERROR(__xludf.DUMMYFUNCTION("""COMPUTED_VALUE"""),4)</f>
        <v>4</v>
      </c>
      <c r="B282" s="1">
        <f ca="1">IFERROR(__xludf.DUMMYFUNCTION("""COMPUTED_VALUE"""),2)</f>
        <v>2</v>
      </c>
    </row>
    <row r="283" spans="1:2" ht="13" hidden="1">
      <c r="A283" s="1">
        <f ca="1">IFERROR(__xludf.DUMMYFUNCTION("""COMPUTED_VALUE"""),3)</f>
        <v>3</v>
      </c>
      <c r="B283" s="1">
        <f ca="1">IFERROR(__xludf.DUMMYFUNCTION("""COMPUTED_VALUE"""),2)</f>
        <v>2</v>
      </c>
    </row>
    <row r="284" spans="1:2" ht="13" hidden="1">
      <c r="A284" s="1">
        <f ca="1">IFERROR(__xludf.DUMMYFUNCTION("""COMPUTED_VALUE"""),3)</f>
        <v>3</v>
      </c>
      <c r="B284" s="1">
        <f ca="1">IFERROR(__xludf.DUMMYFUNCTION("""COMPUTED_VALUE"""),3)</f>
        <v>3</v>
      </c>
    </row>
    <row r="285" spans="1:2" ht="13" hidden="1">
      <c r="A285" s="1">
        <f ca="1">IFERROR(__xludf.DUMMYFUNCTION("""COMPUTED_VALUE"""),2)</f>
        <v>2</v>
      </c>
      <c r="B285" s="1">
        <f ca="1">IFERROR(__xludf.DUMMYFUNCTION("""COMPUTED_VALUE"""),2)</f>
        <v>2</v>
      </c>
    </row>
    <row r="286" spans="1:2" ht="13" hidden="1">
      <c r="A286" s="1">
        <f ca="1">IFERROR(__xludf.DUMMYFUNCTION("""COMPUTED_VALUE"""),2)</f>
        <v>2</v>
      </c>
      <c r="B286" s="1">
        <f ca="1">IFERROR(__xludf.DUMMYFUNCTION("""COMPUTED_VALUE"""),2)</f>
        <v>2</v>
      </c>
    </row>
    <row r="287" spans="1:2" ht="13" hidden="1">
      <c r="A287" s="1">
        <f ca="1">IFERROR(__xludf.DUMMYFUNCTION("""COMPUTED_VALUE"""),4)</f>
        <v>4</v>
      </c>
      <c r="B287" s="1">
        <f ca="1">IFERROR(__xludf.DUMMYFUNCTION("""COMPUTED_VALUE"""),3)</f>
        <v>3</v>
      </c>
    </row>
    <row r="288" spans="1:2" ht="13" hidden="1">
      <c r="A288" s="1">
        <f ca="1">IFERROR(__xludf.DUMMYFUNCTION("""COMPUTED_VALUE"""),2)</f>
        <v>2</v>
      </c>
      <c r="B288" s="1">
        <f ca="1">IFERROR(__xludf.DUMMYFUNCTION("""COMPUTED_VALUE"""),1)</f>
        <v>1</v>
      </c>
    </row>
    <row r="289" spans="1:2" ht="13" hidden="1">
      <c r="A289" s="1">
        <f ca="1">IFERROR(__xludf.DUMMYFUNCTION("""COMPUTED_VALUE"""),3)</f>
        <v>3</v>
      </c>
      <c r="B289" s="1">
        <f ca="1">IFERROR(__xludf.DUMMYFUNCTION("""COMPUTED_VALUE"""),2)</f>
        <v>2</v>
      </c>
    </row>
    <row r="290" spans="1:2" ht="13" hidden="1">
      <c r="A290" s="1">
        <f ca="1">IFERROR(__xludf.DUMMYFUNCTION("""COMPUTED_VALUE"""),1)</f>
        <v>1</v>
      </c>
      <c r="B290" s="1">
        <f ca="1">IFERROR(__xludf.DUMMYFUNCTION("""COMPUTED_VALUE"""),5)</f>
        <v>5</v>
      </c>
    </row>
    <row r="291" spans="1:2" ht="13" hidden="1">
      <c r="A291" s="1">
        <f ca="1">IFERROR(__xludf.DUMMYFUNCTION("""COMPUTED_VALUE"""),4)</f>
        <v>4</v>
      </c>
      <c r="B291" s="1">
        <f ca="1">IFERROR(__xludf.DUMMYFUNCTION("""COMPUTED_VALUE"""),1)</f>
        <v>1</v>
      </c>
    </row>
    <row r="292" spans="1:2" ht="13" hidden="1">
      <c r="A292" s="1">
        <f ca="1">IFERROR(__xludf.DUMMYFUNCTION("""COMPUTED_VALUE"""),4)</f>
        <v>4</v>
      </c>
      <c r="B292" s="1">
        <f ca="1">IFERROR(__xludf.DUMMYFUNCTION("""COMPUTED_VALUE"""),2)</f>
        <v>2</v>
      </c>
    </row>
    <row r="293" spans="1:2" ht="13" hidden="1">
      <c r="A293" s="1">
        <f ca="1">IFERROR(__xludf.DUMMYFUNCTION("""COMPUTED_VALUE"""),3)</f>
        <v>3</v>
      </c>
      <c r="B293" s="1">
        <f ca="1">IFERROR(__xludf.DUMMYFUNCTION("""COMPUTED_VALUE"""),1)</f>
        <v>1</v>
      </c>
    </row>
    <row r="294" spans="1:2" ht="13" hidden="1">
      <c r="A294" s="1">
        <f ca="1">IFERROR(__xludf.DUMMYFUNCTION("""COMPUTED_VALUE"""),1)</f>
        <v>1</v>
      </c>
      <c r="B294" s="1">
        <f ca="1">IFERROR(__xludf.DUMMYFUNCTION("""COMPUTED_VALUE"""),4)</f>
        <v>4</v>
      </c>
    </row>
    <row r="295" spans="1:2" ht="13" hidden="1">
      <c r="A295" s="1">
        <f ca="1">IFERROR(__xludf.DUMMYFUNCTION("""COMPUTED_VALUE"""),1)</f>
        <v>1</v>
      </c>
      <c r="B295" s="1">
        <f ca="1">IFERROR(__xludf.DUMMYFUNCTION("""COMPUTED_VALUE"""),5)</f>
        <v>5</v>
      </c>
    </row>
    <row r="296" spans="1:2" ht="13" hidden="1">
      <c r="A296" s="1">
        <f ca="1">IFERROR(__xludf.DUMMYFUNCTION("""COMPUTED_VALUE"""),1)</f>
        <v>1</v>
      </c>
      <c r="B296" s="1">
        <f ca="1">IFERROR(__xludf.DUMMYFUNCTION("""COMPUTED_VALUE"""),4)</f>
        <v>4</v>
      </c>
    </row>
    <row r="297" spans="1:2" ht="13" hidden="1">
      <c r="A297" s="1">
        <f ca="1">IFERROR(__xludf.DUMMYFUNCTION("""COMPUTED_VALUE"""),3)</f>
        <v>3</v>
      </c>
      <c r="B297" s="1">
        <f ca="1">IFERROR(__xludf.DUMMYFUNCTION("""COMPUTED_VALUE"""),2)</f>
        <v>2</v>
      </c>
    </row>
    <row r="298" spans="1:2" ht="13" hidden="1">
      <c r="A298" s="1">
        <f ca="1">IFERROR(__xludf.DUMMYFUNCTION("""COMPUTED_VALUE"""),2)</f>
        <v>2</v>
      </c>
      <c r="B298" s="1">
        <f ca="1">IFERROR(__xludf.DUMMYFUNCTION("""COMPUTED_VALUE"""),3)</f>
        <v>3</v>
      </c>
    </row>
    <row r="299" spans="1:2" ht="13" hidden="1">
      <c r="A299" s="1">
        <f ca="1">IFERROR(__xludf.DUMMYFUNCTION("""COMPUTED_VALUE"""),4)</f>
        <v>4</v>
      </c>
      <c r="B299" s="1">
        <f ca="1">IFERROR(__xludf.DUMMYFUNCTION("""COMPUTED_VALUE"""),2)</f>
        <v>2</v>
      </c>
    </row>
    <row r="300" spans="1:2" ht="13" hidden="1">
      <c r="A300" s="1">
        <f ca="1">IFERROR(__xludf.DUMMYFUNCTION("""COMPUTED_VALUE"""),3)</f>
        <v>3</v>
      </c>
      <c r="B300" s="1">
        <f ca="1">IFERROR(__xludf.DUMMYFUNCTION("""COMPUTED_VALUE"""),2)</f>
        <v>2</v>
      </c>
    </row>
    <row r="301" spans="1:2" ht="13" hidden="1">
      <c r="A301" s="1">
        <f ca="1">IFERROR(__xludf.DUMMYFUNCTION("""COMPUTED_VALUE"""),4)</f>
        <v>4</v>
      </c>
      <c r="B301" s="1">
        <f ca="1">IFERROR(__xludf.DUMMYFUNCTION("""COMPUTED_VALUE"""),1)</f>
        <v>1</v>
      </c>
    </row>
    <row r="302" spans="1:2" ht="13" hidden="1">
      <c r="A302" s="1">
        <f ca="1">IFERROR(__xludf.DUMMYFUNCTION("""COMPUTED_VALUE"""),1)</f>
        <v>1</v>
      </c>
      <c r="B302" s="1">
        <f ca="1">IFERROR(__xludf.DUMMYFUNCTION("""COMPUTED_VALUE"""),3)</f>
        <v>3</v>
      </c>
    </row>
    <row r="303" spans="1:2" ht="13" hidden="1">
      <c r="A303" s="1">
        <f ca="1">IFERROR(__xludf.DUMMYFUNCTION("""COMPUTED_VALUE"""),4)</f>
        <v>4</v>
      </c>
      <c r="B303" s="1">
        <f ca="1">IFERROR(__xludf.DUMMYFUNCTION("""COMPUTED_VALUE"""),1)</f>
        <v>1</v>
      </c>
    </row>
    <row r="304" spans="1:2" ht="13" hidden="1">
      <c r="A304" s="1">
        <f ca="1">IFERROR(__xludf.DUMMYFUNCTION("""COMPUTED_VALUE"""),4)</f>
        <v>4</v>
      </c>
      <c r="B304" s="1">
        <f ca="1">IFERROR(__xludf.DUMMYFUNCTION("""COMPUTED_VALUE"""),4)</f>
        <v>4</v>
      </c>
    </row>
    <row r="305" spans="1:2" ht="13" hidden="1">
      <c r="A305" s="1">
        <f ca="1">IFERROR(__xludf.DUMMYFUNCTION("""COMPUTED_VALUE"""),2)</f>
        <v>2</v>
      </c>
      <c r="B305" s="1">
        <f ca="1">IFERROR(__xludf.DUMMYFUNCTION("""COMPUTED_VALUE"""),2)</f>
        <v>2</v>
      </c>
    </row>
    <row r="306" spans="1:2" ht="13" hidden="1">
      <c r="A306" s="1">
        <f ca="1">IFERROR(__xludf.DUMMYFUNCTION("""COMPUTED_VALUE"""),4)</f>
        <v>4</v>
      </c>
      <c r="B306" s="1">
        <f ca="1">IFERROR(__xludf.DUMMYFUNCTION("""COMPUTED_VALUE"""),3)</f>
        <v>3</v>
      </c>
    </row>
    <row r="307" spans="1:2" ht="13" hidden="1">
      <c r="A307" s="1" t="str">
        <f ca="1">IFERROR(__xludf.DUMMYFUNCTION("""COMPUTED_VALUE"""),"")</f>
        <v/>
      </c>
      <c r="B307" s="1">
        <f ca="1">IFERROR(__xludf.DUMMYFUNCTION("""COMPUTED_VALUE"""),4)</f>
        <v>4</v>
      </c>
    </row>
    <row r="308" spans="1:2" ht="13" hidden="1">
      <c r="A308" s="1" t="str">
        <f ca="1">IFERROR(__xludf.DUMMYFUNCTION("""COMPUTED_VALUE"""),"")</f>
        <v/>
      </c>
      <c r="B308" s="1">
        <f ca="1">IFERROR(__xludf.DUMMYFUNCTION("""COMPUTED_VALUE"""),2)</f>
        <v>2</v>
      </c>
    </row>
    <row r="309" spans="1:2" ht="13" hidden="1">
      <c r="A309" s="1">
        <f ca="1">IFERROR(__xludf.DUMMYFUNCTION("""COMPUTED_VALUE"""),1)</f>
        <v>1</v>
      </c>
      <c r="B309" s="1">
        <f ca="1">IFERROR(__xludf.DUMMYFUNCTION("""COMPUTED_VALUE"""),2)</f>
        <v>2</v>
      </c>
    </row>
    <row r="310" spans="1:2" ht="13" hidden="1">
      <c r="A310" s="1">
        <f ca="1">IFERROR(__xludf.DUMMYFUNCTION("""COMPUTED_VALUE"""),4)</f>
        <v>4</v>
      </c>
      <c r="B310" s="1">
        <f ca="1">IFERROR(__xludf.DUMMYFUNCTION("""COMPUTED_VALUE"""),1)</f>
        <v>1</v>
      </c>
    </row>
    <row r="311" spans="1:2" ht="13" hidden="1">
      <c r="A311" s="1">
        <f ca="1">IFERROR(__xludf.DUMMYFUNCTION("""COMPUTED_VALUE"""),4)</f>
        <v>4</v>
      </c>
      <c r="B311" s="1">
        <f ca="1">IFERROR(__xludf.DUMMYFUNCTION("""COMPUTED_VALUE"""),2)</f>
        <v>2</v>
      </c>
    </row>
    <row r="312" spans="1:2" ht="13" hidden="1">
      <c r="A312" s="1">
        <f ca="1">IFERROR(__xludf.DUMMYFUNCTION("""COMPUTED_VALUE"""),3)</f>
        <v>3</v>
      </c>
      <c r="B312" s="1">
        <f ca="1">IFERROR(__xludf.DUMMYFUNCTION("""COMPUTED_VALUE"""),1)</f>
        <v>1</v>
      </c>
    </row>
    <row r="313" spans="1:2" ht="13" hidden="1">
      <c r="A313" s="1" t="str">
        <f ca="1">IFERROR(__xludf.DUMMYFUNCTION("""COMPUTED_VALUE"""),"")</f>
        <v/>
      </c>
      <c r="B313" s="1">
        <f ca="1">IFERROR(__xludf.DUMMYFUNCTION("""COMPUTED_VALUE"""),3)</f>
        <v>3</v>
      </c>
    </row>
    <row r="314" spans="1:2" ht="13" hidden="1">
      <c r="A314" s="1">
        <f ca="1">IFERROR(__xludf.DUMMYFUNCTION("""COMPUTED_VALUE"""),2)</f>
        <v>2</v>
      </c>
      <c r="B314" s="1">
        <f ca="1">IFERROR(__xludf.DUMMYFUNCTION("""COMPUTED_VALUE"""),4)</f>
        <v>4</v>
      </c>
    </row>
    <row r="315" spans="1:2" ht="13" hidden="1">
      <c r="A315" s="1">
        <f ca="1">IFERROR(__xludf.DUMMYFUNCTION("""COMPUTED_VALUE"""),2)</f>
        <v>2</v>
      </c>
      <c r="B315" s="1">
        <f ca="1">IFERROR(__xludf.DUMMYFUNCTION("""COMPUTED_VALUE"""),3)</f>
        <v>3</v>
      </c>
    </row>
    <row r="316" spans="1:2" ht="13" hidden="1">
      <c r="A316" s="1">
        <f ca="1">IFERROR(__xludf.DUMMYFUNCTION("""COMPUTED_VALUE"""),3)</f>
        <v>3</v>
      </c>
      <c r="B316" s="1">
        <f ca="1">IFERROR(__xludf.DUMMYFUNCTION("""COMPUTED_VALUE"""),2)</f>
        <v>2</v>
      </c>
    </row>
    <row r="317" spans="1:2" ht="13" hidden="1">
      <c r="A317" s="1">
        <f ca="1">IFERROR(__xludf.DUMMYFUNCTION("""COMPUTED_VALUE"""),4)</f>
        <v>4</v>
      </c>
      <c r="B317" s="1">
        <f ca="1">IFERROR(__xludf.DUMMYFUNCTION("""COMPUTED_VALUE"""),2)</f>
        <v>2</v>
      </c>
    </row>
    <row r="318" spans="1:2" ht="13" hidden="1">
      <c r="A318" s="1">
        <f ca="1">IFERROR(__xludf.DUMMYFUNCTION("""COMPUTED_VALUE"""),2)</f>
        <v>2</v>
      </c>
      <c r="B318" s="1">
        <f ca="1">IFERROR(__xludf.DUMMYFUNCTION("""COMPUTED_VALUE"""),2)</f>
        <v>2</v>
      </c>
    </row>
    <row r="319" spans="1:2" ht="13" hidden="1">
      <c r="A319" s="1">
        <f ca="1">IFERROR(__xludf.DUMMYFUNCTION("""COMPUTED_VALUE"""),3)</f>
        <v>3</v>
      </c>
      <c r="B319" s="1">
        <f ca="1">IFERROR(__xludf.DUMMYFUNCTION("""COMPUTED_VALUE"""),2)</f>
        <v>2</v>
      </c>
    </row>
    <row r="320" spans="1:2" ht="13" hidden="1">
      <c r="A320" s="1">
        <f ca="1">IFERROR(__xludf.DUMMYFUNCTION("""COMPUTED_VALUE"""),3)</f>
        <v>3</v>
      </c>
      <c r="B320" s="1">
        <f ca="1">IFERROR(__xludf.DUMMYFUNCTION("""COMPUTED_VALUE"""),3)</f>
        <v>3</v>
      </c>
    </row>
    <row r="321" spans="1:11" ht="13" hidden="1">
      <c r="A321" s="1">
        <f ca="1">IFERROR(__xludf.DUMMYFUNCTION("""COMPUTED_VALUE"""),1)</f>
        <v>1</v>
      </c>
      <c r="B321" s="1">
        <f ca="1">IFERROR(__xludf.DUMMYFUNCTION("""COMPUTED_VALUE"""),2)</f>
        <v>2</v>
      </c>
    </row>
    <row r="322" spans="1:11" ht="13" hidden="1">
      <c r="A322" s="1">
        <f ca="1">IFERROR(__xludf.DUMMYFUNCTION("""COMPUTED_VALUE"""),2)</f>
        <v>2</v>
      </c>
      <c r="B322" s="1">
        <f ca="1">IFERROR(__xludf.DUMMYFUNCTION("""COMPUTED_VALUE"""),2)</f>
        <v>2</v>
      </c>
    </row>
    <row r="323" spans="1:11" ht="13" hidden="1">
      <c r="A323" s="1" t="str">
        <f ca="1">IFERROR(__xludf.DUMMYFUNCTION("""COMPUTED_VALUE"""),"")</f>
        <v/>
      </c>
      <c r="B323" s="1">
        <f ca="1">IFERROR(__xludf.DUMMYFUNCTION("""COMPUTED_VALUE"""),3)</f>
        <v>3</v>
      </c>
    </row>
    <row r="324" spans="1:11" ht="13" hidden="1">
      <c r="A324" s="1">
        <f ca="1">IFERROR(__xludf.DUMMYFUNCTION("""COMPUTED_VALUE"""),2)</f>
        <v>2</v>
      </c>
      <c r="B324" s="1">
        <f ca="1">IFERROR(__xludf.DUMMYFUNCTION("""COMPUTED_VALUE"""),3)</f>
        <v>3</v>
      </c>
    </row>
    <row r="325" spans="1:11" ht="13" hidden="1">
      <c r="A325" s="1" t="str">
        <f ca="1">IFERROR(__xludf.DUMMYFUNCTION("""COMPUTED_VALUE"""),"")</f>
        <v/>
      </c>
      <c r="B325" s="1">
        <f ca="1">IFERROR(__xludf.DUMMYFUNCTION("""COMPUTED_VALUE"""),2)</f>
        <v>2</v>
      </c>
    </row>
    <row r="326" spans="1:11" ht="13" hidden="1">
      <c r="A326" s="1">
        <f ca="1">IFERROR(__xludf.DUMMYFUNCTION("""COMPUTED_VALUE"""),1)</f>
        <v>1</v>
      </c>
      <c r="B326" s="1">
        <f ca="1">IFERROR(__xludf.DUMMYFUNCTION("""COMPUTED_VALUE"""),4)</f>
        <v>4</v>
      </c>
    </row>
    <row r="327" spans="1:11" ht="13">
      <c r="A327" s="1">
        <f ca="1">IFERROR(__xludf.DUMMYFUNCTION("""COMPUTED_VALUE"""),4)</f>
        <v>4</v>
      </c>
      <c r="B327" s="1">
        <f ca="1">IFERROR(__xludf.DUMMYFUNCTION("""COMPUTED_VALUE"""),2)</f>
        <v>2</v>
      </c>
    </row>
    <row r="328" spans="1:11" ht="13">
      <c r="A328" s="1">
        <f t="shared" ref="A328:B328" ca="1" si="0">COUNT(A4:A327)</f>
        <v>300</v>
      </c>
      <c r="B328" s="1">
        <f t="shared" ca="1" si="0"/>
        <v>323</v>
      </c>
    </row>
    <row r="330" spans="1:11" ht="13">
      <c r="A330" s="14"/>
      <c r="B330" s="15" t="s">
        <v>57</v>
      </c>
      <c r="C330" s="15" t="s">
        <v>136</v>
      </c>
      <c r="D330" s="15" t="s">
        <v>59</v>
      </c>
      <c r="E330" s="15" t="s">
        <v>243</v>
      </c>
      <c r="J330" s="14"/>
      <c r="K330" s="14"/>
    </row>
    <row r="331" spans="1:11" ht="15">
      <c r="A331" s="7" t="s">
        <v>66</v>
      </c>
      <c r="B331" s="10">
        <f ca="1">COUNTIFS(A4:A327,"1",B4:B327,"1")</f>
        <v>8</v>
      </c>
      <c r="C331" s="10">
        <f ca="1">COUNTIFS(A4:A327,"2",B4:B327,"1")</f>
        <v>11</v>
      </c>
      <c r="D331" s="10">
        <f ca="1">COUNTIFS(A4:A327,"3",B4:B327,"1")</f>
        <v>18</v>
      </c>
      <c r="E331" s="10">
        <f ca="1">COUNTIFS(A4:A327,"4",B4:B327,"1")</f>
        <v>20</v>
      </c>
      <c r="F331" s="1">
        <f t="shared" ref="F331:F335" ca="1" si="1">SUM(B331:E331)</f>
        <v>57</v>
      </c>
      <c r="K331" s="10"/>
    </row>
    <row r="332" spans="1:11" ht="15">
      <c r="A332" s="7" t="s">
        <v>67</v>
      </c>
      <c r="B332" s="10">
        <f ca="1">COUNTIFS(A4:A327,"1",B4:B327,"2")</f>
        <v>9</v>
      </c>
      <c r="C332" s="10">
        <f ca="1">COUNTIFS(A4:A327,"2",B4:B327,"2")</f>
        <v>28</v>
      </c>
      <c r="D332" s="10">
        <f ca="1">COUNTIFS(A4:A327,"3",B4:B327,"2")</f>
        <v>24</v>
      </c>
      <c r="E332" s="10">
        <f ca="1">COUNTIFS(A4:A327,"4",B4:B327,"2")</f>
        <v>24</v>
      </c>
      <c r="F332" s="1">
        <f t="shared" ca="1" si="1"/>
        <v>85</v>
      </c>
      <c r="K332" s="10"/>
    </row>
    <row r="333" spans="1:11" ht="15">
      <c r="A333" s="7" t="s">
        <v>60</v>
      </c>
      <c r="B333" s="10">
        <f ca="1">COUNTIFS(A4:A327,"1",B4:B327,"3")</f>
        <v>21</v>
      </c>
      <c r="C333" s="10">
        <f ca="1">COUNTIFS(A4:A327,"2",B4:B327,"3")</f>
        <v>38</v>
      </c>
      <c r="D333" s="10">
        <f ca="1">COUNTIFS(A4:A327,"3",B4:B327,"3")</f>
        <v>17</v>
      </c>
      <c r="E333" s="10">
        <f ca="1">COUNTIFS(A4:A327,"4",B4:B327,"3")</f>
        <v>20</v>
      </c>
      <c r="F333" s="1">
        <f t="shared" ca="1" si="1"/>
        <v>96</v>
      </c>
      <c r="K333" s="10"/>
    </row>
    <row r="334" spans="1:11" ht="15">
      <c r="A334" s="7" t="s">
        <v>68</v>
      </c>
      <c r="B334" s="10">
        <f ca="1">COUNTIFS(A4:A327,"1",B4:B327,"4")</f>
        <v>14</v>
      </c>
      <c r="C334" s="10">
        <f ca="1">COUNTIFS(A4:A327,"2",B4:B327,"4")</f>
        <v>10</v>
      </c>
      <c r="D334" s="10">
        <f ca="1">COUNTIFS(A4:A327,"3",B4:B327,"4")</f>
        <v>9</v>
      </c>
      <c r="E334" s="10">
        <f ca="1">COUNTIFS(A4:A327,"4",B4:B327,"4")</f>
        <v>10</v>
      </c>
      <c r="F334" s="1">
        <f t="shared" ca="1" si="1"/>
        <v>43</v>
      </c>
      <c r="K334" s="10"/>
    </row>
    <row r="335" spans="1:11" ht="15">
      <c r="A335" s="7" t="s">
        <v>62</v>
      </c>
      <c r="B335" s="10">
        <f ca="1">COUNTIFS(A4:A327,"1",B4:B327,"5")</f>
        <v>4</v>
      </c>
      <c r="C335" s="10">
        <f ca="1">COUNTIFS(A4:A327,"2",B4:B327,"5")</f>
        <v>6</v>
      </c>
      <c r="D335" s="10">
        <f ca="1">COUNTIFS(A4:A327,"3",B4:B327,"5")</f>
        <v>6</v>
      </c>
      <c r="E335" s="10">
        <f ca="1">COUNTIFS(A4:A327,"4",B4:B327,"5")</f>
        <v>2</v>
      </c>
      <c r="F335" s="1">
        <f t="shared" ca="1" si="1"/>
        <v>18</v>
      </c>
      <c r="K335" s="10"/>
    </row>
    <row r="336" spans="1:11" ht="13">
      <c r="F336" s="1">
        <f ca="1">SUM(F331:F335)</f>
        <v>299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FFFF00"/>
    <outlinePr summaryBelow="0" summaryRight="0"/>
  </sheetPr>
  <dimension ref="A1:K336"/>
  <sheetViews>
    <sheetView workbookViewId="0"/>
  </sheetViews>
  <sheetFormatPr baseColWidth="10" defaultColWidth="14.5" defaultRowHeight="15.75" customHeight="1"/>
  <sheetData>
    <row r="1" spans="1:2" ht="14">
      <c r="A1" s="9" t="s">
        <v>350</v>
      </c>
    </row>
    <row r="2" spans="1:2" ht="15">
      <c r="A2" s="10"/>
    </row>
    <row r="3" spans="1:2" ht="13">
      <c r="A3" s="7" t="s">
        <v>197</v>
      </c>
    </row>
    <row r="4" spans="1:2" ht="15">
      <c r="A4" s="10">
        <f ca="1">IFERROR(__xludf.DUMMYFUNCTION("query('Converted Data'!BG4:BG327,""select*"")"),3)</f>
        <v>3</v>
      </c>
      <c r="B4" s="10">
        <f ca="1">IFERROR(__xludf.DUMMYFUNCTION("query('Converted Data'!CA4:CA327,""select*"")"),4)</f>
        <v>4</v>
      </c>
    </row>
    <row r="5" spans="1:2" ht="13">
      <c r="A5" s="1">
        <f ca="1">IFERROR(__xludf.DUMMYFUNCTION("""COMPUTED_VALUE"""),1)</f>
        <v>1</v>
      </c>
      <c r="B5" s="1">
        <f ca="1">IFERROR(__xludf.DUMMYFUNCTION("""COMPUTED_VALUE"""),5)</f>
        <v>5</v>
      </c>
    </row>
    <row r="6" spans="1:2" ht="13">
      <c r="A6" s="1" t="str">
        <f ca="1">IFERROR(__xludf.DUMMYFUNCTION("""COMPUTED_VALUE"""),"")</f>
        <v/>
      </c>
      <c r="B6" s="1">
        <f ca="1">IFERROR(__xludf.DUMMYFUNCTION("""COMPUTED_VALUE"""),1)</f>
        <v>1</v>
      </c>
    </row>
    <row r="7" spans="1:2" ht="13">
      <c r="A7" s="1">
        <f ca="1">IFERROR(__xludf.DUMMYFUNCTION("""COMPUTED_VALUE"""),3)</f>
        <v>3</v>
      </c>
      <c r="B7" s="1">
        <f ca="1">IFERROR(__xludf.DUMMYFUNCTION("""COMPUTED_VALUE"""),4)</f>
        <v>4</v>
      </c>
    </row>
    <row r="8" spans="1:2" ht="13">
      <c r="A8" s="1">
        <f ca="1">IFERROR(__xludf.DUMMYFUNCTION("""COMPUTED_VALUE"""),2)</f>
        <v>2</v>
      </c>
      <c r="B8" s="1">
        <f ca="1">IFERROR(__xludf.DUMMYFUNCTION("""COMPUTED_VALUE"""),1)</f>
        <v>1</v>
      </c>
    </row>
    <row r="9" spans="1:2" ht="13">
      <c r="A9" s="1">
        <f ca="1">IFERROR(__xludf.DUMMYFUNCTION("""COMPUTED_VALUE"""),3)</f>
        <v>3</v>
      </c>
      <c r="B9" s="1">
        <f ca="1">IFERROR(__xludf.DUMMYFUNCTION("""COMPUTED_VALUE"""),5)</f>
        <v>5</v>
      </c>
    </row>
    <row r="10" spans="1:2" ht="13" hidden="1">
      <c r="A10" s="1" t="str">
        <f ca="1">IFERROR(__xludf.DUMMYFUNCTION("""COMPUTED_VALUE"""),"")</f>
        <v/>
      </c>
      <c r="B10" s="1">
        <f ca="1">IFERROR(__xludf.DUMMYFUNCTION("""COMPUTED_VALUE"""),4)</f>
        <v>4</v>
      </c>
    </row>
    <row r="11" spans="1:2" ht="13" hidden="1">
      <c r="A11" s="1">
        <f ca="1">IFERROR(__xludf.DUMMYFUNCTION("""COMPUTED_VALUE"""),4)</f>
        <v>4</v>
      </c>
      <c r="B11" s="1">
        <f ca="1">IFERROR(__xludf.DUMMYFUNCTION("""COMPUTED_VALUE"""),2)</f>
        <v>2</v>
      </c>
    </row>
    <row r="12" spans="1:2" ht="13" hidden="1">
      <c r="A12" s="1">
        <f ca="1">IFERROR(__xludf.DUMMYFUNCTION("""COMPUTED_VALUE"""),4)</f>
        <v>4</v>
      </c>
      <c r="B12" s="1">
        <f ca="1">IFERROR(__xludf.DUMMYFUNCTION("""COMPUTED_VALUE"""),2)</f>
        <v>2</v>
      </c>
    </row>
    <row r="13" spans="1:2" ht="13" hidden="1">
      <c r="A13" s="1">
        <f ca="1">IFERROR(__xludf.DUMMYFUNCTION("""COMPUTED_VALUE"""),2)</f>
        <v>2</v>
      </c>
      <c r="B13" s="1">
        <f ca="1">IFERROR(__xludf.DUMMYFUNCTION("""COMPUTED_VALUE"""),3)</f>
        <v>3</v>
      </c>
    </row>
    <row r="14" spans="1:2" ht="13" hidden="1">
      <c r="A14" s="1" t="str">
        <f ca="1">IFERROR(__xludf.DUMMYFUNCTION("""COMPUTED_VALUE"""),"")</f>
        <v/>
      </c>
      <c r="B14" s="1">
        <f ca="1">IFERROR(__xludf.DUMMYFUNCTION("""COMPUTED_VALUE"""),3)</f>
        <v>3</v>
      </c>
    </row>
    <row r="15" spans="1:2" ht="13" hidden="1">
      <c r="A15" s="1">
        <f ca="1">IFERROR(__xludf.DUMMYFUNCTION("""COMPUTED_VALUE"""),2)</f>
        <v>2</v>
      </c>
      <c r="B15" s="1">
        <f ca="1">IFERROR(__xludf.DUMMYFUNCTION("""COMPUTED_VALUE"""),3)</f>
        <v>3</v>
      </c>
    </row>
    <row r="16" spans="1:2" ht="13" hidden="1">
      <c r="A16" s="1">
        <f ca="1">IFERROR(__xludf.DUMMYFUNCTION("""COMPUTED_VALUE"""),3)</f>
        <v>3</v>
      </c>
      <c r="B16" s="1">
        <f ca="1">IFERROR(__xludf.DUMMYFUNCTION("""COMPUTED_VALUE"""),3)</f>
        <v>3</v>
      </c>
    </row>
    <row r="17" spans="1:2" ht="13" hidden="1">
      <c r="A17" s="1">
        <f ca="1">IFERROR(__xludf.DUMMYFUNCTION("""COMPUTED_VALUE"""),3)</f>
        <v>3</v>
      </c>
      <c r="B17" s="1">
        <f ca="1">IFERROR(__xludf.DUMMYFUNCTION("""COMPUTED_VALUE"""),5)</f>
        <v>5</v>
      </c>
    </row>
    <row r="18" spans="1:2" ht="13" hidden="1">
      <c r="A18" s="1">
        <f ca="1">IFERROR(__xludf.DUMMYFUNCTION("""COMPUTED_VALUE"""),2)</f>
        <v>2</v>
      </c>
      <c r="B18" s="1">
        <f ca="1">IFERROR(__xludf.DUMMYFUNCTION("""COMPUTED_VALUE"""),2)</f>
        <v>2</v>
      </c>
    </row>
    <row r="19" spans="1:2" ht="13" hidden="1">
      <c r="A19" s="1">
        <f ca="1">IFERROR(__xludf.DUMMYFUNCTION("""COMPUTED_VALUE"""),2)</f>
        <v>2</v>
      </c>
      <c r="B19" s="1">
        <f ca="1">IFERROR(__xludf.DUMMYFUNCTION("""COMPUTED_VALUE"""),3)</f>
        <v>3</v>
      </c>
    </row>
    <row r="20" spans="1:2" ht="13" hidden="1">
      <c r="A20" s="1">
        <f ca="1">IFERROR(__xludf.DUMMYFUNCTION("""COMPUTED_VALUE"""),4)</f>
        <v>4</v>
      </c>
      <c r="B20" s="1">
        <f ca="1">IFERROR(__xludf.DUMMYFUNCTION("""COMPUTED_VALUE"""),3)</f>
        <v>3</v>
      </c>
    </row>
    <row r="21" spans="1:2" ht="13" hidden="1">
      <c r="A21" s="1">
        <f ca="1">IFERROR(__xludf.DUMMYFUNCTION("""COMPUTED_VALUE"""),2)</f>
        <v>2</v>
      </c>
      <c r="B21" s="1">
        <f ca="1">IFERROR(__xludf.DUMMYFUNCTION("""COMPUTED_VALUE"""),1)</f>
        <v>1</v>
      </c>
    </row>
    <row r="22" spans="1:2" ht="13" hidden="1">
      <c r="A22" s="1">
        <f ca="1">IFERROR(__xludf.DUMMYFUNCTION("""COMPUTED_VALUE"""),1)</f>
        <v>1</v>
      </c>
      <c r="B22" s="1">
        <f ca="1">IFERROR(__xludf.DUMMYFUNCTION("""COMPUTED_VALUE"""),3)</f>
        <v>3</v>
      </c>
    </row>
    <row r="23" spans="1:2" ht="13" hidden="1">
      <c r="A23" s="1">
        <f ca="1">IFERROR(__xludf.DUMMYFUNCTION("""COMPUTED_VALUE"""),2)</f>
        <v>2</v>
      </c>
      <c r="B23" s="1">
        <f ca="1">IFERROR(__xludf.DUMMYFUNCTION("""COMPUTED_VALUE"""),2)</f>
        <v>2</v>
      </c>
    </row>
    <row r="24" spans="1:2" ht="13" hidden="1">
      <c r="A24" s="1" t="str">
        <f ca="1">IFERROR(__xludf.DUMMYFUNCTION("""COMPUTED_VALUE"""),"")</f>
        <v/>
      </c>
      <c r="B24" s="1">
        <f ca="1">IFERROR(__xludf.DUMMYFUNCTION("""COMPUTED_VALUE"""),3)</f>
        <v>3</v>
      </c>
    </row>
    <row r="25" spans="1:2" ht="13" hidden="1">
      <c r="A25" s="1">
        <f ca="1">IFERROR(__xludf.DUMMYFUNCTION("""COMPUTED_VALUE"""),2)</f>
        <v>2</v>
      </c>
      <c r="B25" s="1">
        <f ca="1">IFERROR(__xludf.DUMMYFUNCTION("""COMPUTED_VALUE"""),3)</f>
        <v>3</v>
      </c>
    </row>
    <row r="26" spans="1:2" ht="13" hidden="1">
      <c r="A26" s="1">
        <f ca="1">IFERROR(__xludf.DUMMYFUNCTION("""COMPUTED_VALUE"""),1)</f>
        <v>1</v>
      </c>
      <c r="B26" s="1">
        <f ca="1">IFERROR(__xludf.DUMMYFUNCTION("""COMPUTED_VALUE"""),3)</f>
        <v>3</v>
      </c>
    </row>
    <row r="27" spans="1:2" ht="13" hidden="1">
      <c r="A27" s="1" t="str">
        <f ca="1">IFERROR(__xludf.DUMMYFUNCTION("""COMPUTED_VALUE"""),"")</f>
        <v/>
      </c>
      <c r="B27" s="1">
        <f ca="1">IFERROR(__xludf.DUMMYFUNCTION("""COMPUTED_VALUE"""),1)</f>
        <v>1</v>
      </c>
    </row>
    <row r="28" spans="1:2" ht="13" hidden="1">
      <c r="A28" s="1">
        <f ca="1">IFERROR(__xludf.DUMMYFUNCTION("""COMPUTED_VALUE"""),1)</f>
        <v>1</v>
      </c>
      <c r="B28" s="1">
        <f ca="1">IFERROR(__xludf.DUMMYFUNCTION("""COMPUTED_VALUE"""),3)</f>
        <v>3</v>
      </c>
    </row>
    <row r="29" spans="1:2" ht="13" hidden="1">
      <c r="A29" s="1">
        <f ca="1">IFERROR(__xludf.DUMMYFUNCTION("""COMPUTED_VALUE"""),3)</f>
        <v>3</v>
      </c>
      <c r="B29" s="1">
        <f ca="1">IFERROR(__xludf.DUMMYFUNCTION("""COMPUTED_VALUE"""),4)</f>
        <v>4</v>
      </c>
    </row>
    <row r="30" spans="1:2" ht="13" hidden="1">
      <c r="A30" s="1">
        <f ca="1">IFERROR(__xludf.DUMMYFUNCTION("""COMPUTED_VALUE"""),3)</f>
        <v>3</v>
      </c>
      <c r="B30" s="1">
        <f ca="1">IFERROR(__xludf.DUMMYFUNCTION("""COMPUTED_VALUE"""),2)</f>
        <v>2</v>
      </c>
    </row>
    <row r="31" spans="1:2" ht="13" hidden="1">
      <c r="A31" s="1">
        <f ca="1">IFERROR(__xludf.DUMMYFUNCTION("""COMPUTED_VALUE"""),1)</f>
        <v>1</v>
      </c>
      <c r="B31" s="1">
        <f ca="1">IFERROR(__xludf.DUMMYFUNCTION("""COMPUTED_VALUE"""),5)</f>
        <v>5</v>
      </c>
    </row>
    <row r="32" spans="1:2" ht="13" hidden="1">
      <c r="A32" s="1">
        <f ca="1">IFERROR(__xludf.DUMMYFUNCTION("""COMPUTED_VALUE"""),2)</f>
        <v>2</v>
      </c>
      <c r="B32" s="1">
        <f ca="1">IFERROR(__xludf.DUMMYFUNCTION("""COMPUTED_VALUE"""),3)</f>
        <v>3</v>
      </c>
    </row>
    <row r="33" spans="1:2" ht="13" hidden="1">
      <c r="A33" s="1">
        <f ca="1">IFERROR(__xludf.DUMMYFUNCTION("""COMPUTED_VALUE"""),1)</f>
        <v>1</v>
      </c>
      <c r="B33" s="1">
        <f ca="1">IFERROR(__xludf.DUMMYFUNCTION("""COMPUTED_VALUE"""),2)</f>
        <v>2</v>
      </c>
    </row>
    <row r="34" spans="1:2" ht="13" hidden="1">
      <c r="A34" s="1">
        <f ca="1">IFERROR(__xludf.DUMMYFUNCTION("""COMPUTED_VALUE"""),3)</f>
        <v>3</v>
      </c>
      <c r="B34" s="1">
        <f ca="1">IFERROR(__xludf.DUMMYFUNCTION("""COMPUTED_VALUE"""),4)</f>
        <v>4</v>
      </c>
    </row>
    <row r="35" spans="1:2" ht="13" hidden="1">
      <c r="A35" s="1">
        <f ca="1">IFERROR(__xludf.DUMMYFUNCTION("""COMPUTED_VALUE"""),4)</f>
        <v>4</v>
      </c>
      <c r="B35" s="1">
        <f ca="1">IFERROR(__xludf.DUMMYFUNCTION("""COMPUTED_VALUE"""),1)</f>
        <v>1</v>
      </c>
    </row>
    <row r="36" spans="1:2" ht="13" hidden="1">
      <c r="A36" s="1">
        <f ca="1">IFERROR(__xludf.DUMMYFUNCTION("""COMPUTED_VALUE"""),1)</f>
        <v>1</v>
      </c>
      <c r="B36" s="1">
        <f ca="1">IFERROR(__xludf.DUMMYFUNCTION("""COMPUTED_VALUE"""),4)</f>
        <v>4</v>
      </c>
    </row>
    <row r="37" spans="1:2" ht="13" hidden="1">
      <c r="A37" s="1">
        <f ca="1">IFERROR(__xludf.DUMMYFUNCTION("""COMPUTED_VALUE"""),2)</f>
        <v>2</v>
      </c>
      <c r="B37" s="1">
        <f ca="1">IFERROR(__xludf.DUMMYFUNCTION("""COMPUTED_VALUE"""),3)</f>
        <v>3</v>
      </c>
    </row>
    <row r="38" spans="1:2" ht="13" hidden="1">
      <c r="A38" s="1">
        <f ca="1">IFERROR(__xludf.DUMMYFUNCTION("""COMPUTED_VALUE"""),4)</f>
        <v>4</v>
      </c>
      <c r="B38" s="1">
        <f ca="1">IFERROR(__xludf.DUMMYFUNCTION("""COMPUTED_VALUE"""),2)</f>
        <v>2</v>
      </c>
    </row>
    <row r="39" spans="1:2" ht="13" hidden="1">
      <c r="A39" s="1">
        <f ca="1">IFERROR(__xludf.DUMMYFUNCTION("""COMPUTED_VALUE"""),3)</f>
        <v>3</v>
      </c>
      <c r="B39" s="1">
        <f ca="1">IFERROR(__xludf.DUMMYFUNCTION("""COMPUTED_VALUE"""),1)</f>
        <v>1</v>
      </c>
    </row>
    <row r="40" spans="1:2" ht="13" hidden="1">
      <c r="A40" s="1" t="str">
        <f ca="1">IFERROR(__xludf.DUMMYFUNCTION("""COMPUTED_VALUE"""),"")</f>
        <v/>
      </c>
      <c r="B40" s="1">
        <f ca="1">IFERROR(__xludf.DUMMYFUNCTION("""COMPUTED_VALUE"""),1)</f>
        <v>1</v>
      </c>
    </row>
    <row r="41" spans="1:2" ht="13" hidden="1">
      <c r="A41" s="1">
        <f ca="1">IFERROR(__xludf.DUMMYFUNCTION("""COMPUTED_VALUE"""),1)</f>
        <v>1</v>
      </c>
      <c r="B41" s="1">
        <f ca="1">IFERROR(__xludf.DUMMYFUNCTION("""COMPUTED_VALUE"""),2)</f>
        <v>2</v>
      </c>
    </row>
    <row r="42" spans="1:2" ht="13" hidden="1">
      <c r="A42" s="1">
        <f ca="1">IFERROR(__xludf.DUMMYFUNCTION("""COMPUTED_VALUE"""),2)</f>
        <v>2</v>
      </c>
      <c r="B42" s="1">
        <f ca="1">IFERROR(__xludf.DUMMYFUNCTION("""COMPUTED_VALUE"""),4)</f>
        <v>4</v>
      </c>
    </row>
    <row r="43" spans="1:2" ht="13" hidden="1">
      <c r="A43" s="1">
        <f ca="1">IFERROR(__xludf.DUMMYFUNCTION("""COMPUTED_VALUE"""),1)</f>
        <v>1</v>
      </c>
      <c r="B43" s="1">
        <f ca="1">IFERROR(__xludf.DUMMYFUNCTION("""COMPUTED_VALUE"""),3)</f>
        <v>3</v>
      </c>
    </row>
    <row r="44" spans="1:2" ht="13" hidden="1">
      <c r="A44" s="1">
        <f ca="1">IFERROR(__xludf.DUMMYFUNCTION("""COMPUTED_VALUE"""),4)</f>
        <v>4</v>
      </c>
      <c r="B44" s="1">
        <f ca="1">IFERROR(__xludf.DUMMYFUNCTION("""COMPUTED_VALUE"""),4)</f>
        <v>4</v>
      </c>
    </row>
    <row r="45" spans="1:2" ht="13" hidden="1">
      <c r="A45" s="1">
        <f ca="1">IFERROR(__xludf.DUMMYFUNCTION("""COMPUTED_VALUE"""),4)</f>
        <v>4</v>
      </c>
      <c r="B45" s="1">
        <f ca="1">IFERROR(__xludf.DUMMYFUNCTION("""COMPUTED_VALUE"""),2)</f>
        <v>2</v>
      </c>
    </row>
    <row r="46" spans="1:2" ht="13" hidden="1">
      <c r="A46" s="1">
        <f ca="1">IFERROR(__xludf.DUMMYFUNCTION("""COMPUTED_VALUE"""),2)</f>
        <v>2</v>
      </c>
      <c r="B46" s="1">
        <f ca="1">IFERROR(__xludf.DUMMYFUNCTION("""COMPUTED_VALUE"""),4)</f>
        <v>4</v>
      </c>
    </row>
    <row r="47" spans="1:2" ht="13" hidden="1">
      <c r="A47" s="1">
        <f ca="1">IFERROR(__xludf.DUMMYFUNCTION("""COMPUTED_VALUE"""),4)</f>
        <v>4</v>
      </c>
      <c r="B47" s="1">
        <f ca="1">IFERROR(__xludf.DUMMYFUNCTION("""COMPUTED_VALUE"""),3)</f>
        <v>3</v>
      </c>
    </row>
    <row r="48" spans="1:2" ht="13" hidden="1">
      <c r="A48" s="1">
        <f ca="1">IFERROR(__xludf.DUMMYFUNCTION("""COMPUTED_VALUE"""),2)</f>
        <v>2</v>
      </c>
      <c r="B48" s="1">
        <f ca="1">IFERROR(__xludf.DUMMYFUNCTION("""COMPUTED_VALUE"""),3)</f>
        <v>3</v>
      </c>
    </row>
    <row r="49" spans="1:2" ht="13" hidden="1">
      <c r="A49" s="1">
        <f ca="1">IFERROR(__xludf.DUMMYFUNCTION("""COMPUTED_VALUE"""),4)</f>
        <v>4</v>
      </c>
      <c r="B49" s="1">
        <f ca="1">IFERROR(__xludf.DUMMYFUNCTION("""COMPUTED_VALUE"""),3)</f>
        <v>3</v>
      </c>
    </row>
    <row r="50" spans="1:2" ht="13" hidden="1">
      <c r="A50" s="1">
        <f ca="1">IFERROR(__xludf.DUMMYFUNCTION("""COMPUTED_VALUE"""),2)</f>
        <v>2</v>
      </c>
      <c r="B50" s="1">
        <f ca="1">IFERROR(__xludf.DUMMYFUNCTION("""COMPUTED_VALUE"""),1)</f>
        <v>1</v>
      </c>
    </row>
    <row r="51" spans="1:2" ht="13" hidden="1">
      <c r="A51" s="1">
        <f ca="1">IFERROR(__xludf.DUMMYFUNCTION("""COMPUTED_VALUE"""),1)</f>
        <v>1</v>
      </c>
      <c r="B51" s="1">
        <f ca="1">IFERROR(__xludf.DUMMYFUNCTION("""COMPUTED_VALUE"""),1)</f>
        <v>1</v>
      </c>
    </row>
    <row r="52" spans="1:2" ht="13" hidden="1">
      <c r="A52" s="1">
        <f ca="1">IFERROR(__xludf.DUMMYFUNCTION("""COMPUTED_VALUE"""),3)</f>
        <v>3</v>
      </c>
      <c r="B52" s="1">
        <f ca="1">IFERROR(__xludf.DUMMYFUNCTION("""COMPUTED_VALUE"""),2)</f>
        <v>2</v>
      </c>
    </row>
    <row r="53" spans="1:2" ht="13" hidden="1">
      <c r="A53" s="1">
        <f ca="1">IFERROR(__xludf.DUMMYFUNCTION("""COMPUTED_VALUE"""),2)</f>
        <v>2</v>
      </c>
      <c r="B53" s="1">
        <f ca="1">IFERROR(__xludf.DUMMYFUNCTION("""COMPUTED_VALUE"""),2)</f>
        <v>2</v>
      </c>
    </row>
    <row r="54" spans="1:2" ht="13" hidden="1">
      <c r="A54" s="1">
        <f ca="1">IFERROR(__xludf.DUMMYFUNCTION("""COMPUTED_VALUE"""),3)</f>
        <v>3</v>
      </c>
      <c r="B54" s="1">
        <f ca="1">IFERROR(__xludf.DUMMYFUNCTION("""COMPUTED_VALUE"""),1)</f>
        <v>1</v>
      </c>
    </row>
    <row r="55" spans="1:2" ht="13" hidden="1">
      <c r="A55" s="1">
        <f ca="1">IFERROR(__xludf.DUMMYFUNCTION("""COMPUTED_VALUE"""),1)</f>
        <v>1</v>
      </c>
      <c r="B55" s="1">
        <f ca="1">IFERROR(__xludf.DUMMYFUNCTION("""COMPUTED_VALUE"""),1)</f>
        <v>1</v>
      </c>
    </row>
    <row r="56" spans="1:2" ht="13" hidden="1">
      <c r="A56" s="1">
        <f ca="1">IFERROR(__xludf.DUMMYFUNCTION("""COMPUTED_VALUE"""),3)</f>
        <v>3</v>
      </c>
      <c r="B56" s="1">
        <f ca="1">IFERROR(__xludf.DUMMYFUNCTION("""COMPUTED_VALUE"""),3)</f>
        <v>3</v>
      </c>
    </row>
    <row r="57" spans="1:2" ht="13" hidden="1">
      <c r="A57" s="1">
        <f ca="1">IFERROR(__xludf.DUMMYFUNCTION("""COMPUTED_VALUE"""),2)</f>
        <v>2</v>
      </c>
      <c r="B57" s="1">
        <f ca="1">IFERROR(__xludf.DUMMYFUNCTION("""COMPUTED_VALUE"""),2)</f>
        <v>2</v>
      </c>
    </row>
    <row r="58" spans="1:2" ht="13" hidden="1">
      <c r="A58" s="1">
        <f ca="1">IFERROR(__xludf.DUMMYFUNCTION("""COMPUTED_VALUE"""),3)</f>
        <v>3</v>
      </c>
      <c r="B58" s="1">
        <f ca="1">IFERROR(__xludf.DUMMYFUNCTION("""COMPUTED_VALUE"""),1)</f>
        <v>1</v>
      </c>
    </row>
    <row r="59" spans="1:2" ht="13" hidden="1">
      <c r="A59" s="1">
        <f ca="1">IFERROR(__xludf.DUMMYFUNCTION("""COMPUTED_VALUE"""),1)</f>
        <v>1</v>
      </c>
      <c r="B59" s="1">
        <f ca="1">IFERROR(__xludf.DUMMYFUNCTION("""COMPUTED_VALUE"""),4)</f>
        <v>4</v>
      </c>
    </row>
    <row r="60" spans="1:2" ht="13" hidden="1">
      <c r="A60" s="1">
        <f ca="1">IFERROR(__xludf.DUMMYFUNCTION("""COMPUTED_VALUE"""),1)</f>
        <v>1</v>
      </c>
      <c r="B60" s="1">
        <f ca="1">IFERROR(__xludf.DUMMYFUNCTION("""COMPUTED_VALUE"""),1)</f>
        <v>1</v>
      </c>
    </row>
    <row r="61" spans="1:2" ht="13" hidden="1">
      <c r="A61" s="1">
        <f ca="1">IFERROR(__xludf.DUMMYFUNCTION("""COMPUTED_VALUE"""),1)</f>
        <v>1</v>
      </c>
      <c r="B61" s="1">
        <f ca="1">IFERROR(__xludf.DUMMYFUNCTION("""COMPUTED_VALUE"""),1)</f>
        <v>1</v>
      </c>
    </row>
    <row r="62" spans="1:2" ht="13" hidden="1">
      <c r="A62" s="1">
        <f ca="1">IFERROR(__xludf.DUMMYFUNCTION("""COMPUTED_VALUE"""),4)</f>
        <v>4</v>
      </c>
      <c r="B62" s="1">
        <f ca="1">IFERROR(__xludf.DUMMYFUNCTION("""COMPUTED_VALUE"""),2)</f>
        <v>2</v>
      </c>
    </row>
    <row r="63" spans="1:2" ht="13" hidden="1">
      <c r="A63" s="1">
        <f ca="1">IFERROR(__xludf.DUMMYFUNCTION("""COMPUTED_VALUE"""),4)</f>
        <v>4</v>
      </c>
      <c r="B63" s="1">
        <f ca="1">IFERROR(__xludf.DUMMYFUNCTION("""COMPUTED_VALUE"""),2)</f>
        <v>2</v>
      </c>
    </row>
    <row r="64" spans="1:2" ht="13" hidden="1">
      <c r="A64" s="1" t="str">
        <f ca="1">IFERROR(__xludf.DUMMYFUNCTION("""COMPUTED_VALUE"""),"")</f>
        <v/>
      </c>
      <c r="B64" s="1">
        <f ca="1">IFERROR(__xludf.DUMMYFUNCTION("""COMPUTED_VALUE"""),2)</f>
        <v>2</v>
      </c>
    </row>
    <row r="65" spans="1:2" ht="13" hidden="1">
      <c r="A65" s="1">
        <f ca="1">IFERROR(__xludf.DUMMYFUNCTION("""COMPUTED_VALUE"""),1)</f>
        <v>1</v>
      </c>
      <c r="B65" s="1">
        <f ca="1">IFERROR(__xludf.DUMMYFUNCTION("""COMPUTED_VALUE"""),3)</f>
        <v>3</v>
      </c>
    </row>
    <row r="66" spans="1:2" ht="13" hidden="1">
      <c r="A66" s="1">
        <f ca="1">IFERROR(__xludf.DUMMYFUNCTION("""COMPUTED_VALUE"""),2)</f>
        <v>2</v>
      </c>
      <c r="B66" s="1">
        <f ca="1">IFERROR(__xludf.DUMMYFUNCTION("""COMPUTED_VALUE"""),1)</f>
        <v>1</v>
      </c>
    </row>
    <row r="67" spans="1:2" ht="13" hidden="1">
      <c r="A67" s="1">
        <f ca="1">IFERROR(__xludf.DUMMYFUNCTION("""COMPUTED_VALUE"""),1)</f>
        <v>1</v>
      </c>
      <c r="B67" s="1">
        <f ca="1">IFERROR(__xludf.DUMMYFUNCTION("""COMPUTED_VALUE"""),4)</f>
        <v>4</v>
      </c>
    </row>
    <row r="68" spans="1:2" ht="13" hidden="1">
      <c r="A68" s="1">
        <f ca="1">IFERROR(__xludf.DUMMYFUNCTION("""COMPUTED_VALUE"""),2)</f>
        <v>2</v>
      </c>
      <c r="B68" s="1">
        <f ca="1">IFERROR(__xludf.DUMMYFUNCTION("""COMPUTED_VALUE"""),2)</f>
        <v>2</v>
      </c>
    </row>
    <row r="69" spans="1:2" ht="13" hidden="1">
      <c r="A69" s="1">
        <f ca="1">IFERROR(__xludf.DUMMYFUNCTION("""COMPUTED_VALUE"""),3)</f>
        <v>3</v>
      </c>
      <c r="B69" s="1">
        <f ca="1">IFERROR(__xludf.DUMMYFUNCTION("""COMPUTED_VALUE"""),1)</f>
        <v>1</v>
      </c>
    </row>
    <row r="70" spans="1:2" ht="13" hidden="1">
      <c r="A70" s="1">
        <f ca="1">IFERROR(__xludf.DUMMYFUNCTION("""COMPUTED_VALUE"""),4)</f>
        <v>4</v>
      </c>
      <c r="B70" s="1">
        <f ca="1">IFERROR(__xludf.DUMMYFUNCTION("""COMPUTED_VALUE"""),3)</f>
        <v>3</v>
      </c>
    </row>
    <row r="71" spans="1:2" ht="13" hidden="1">
      <c r="A71" s="1">
        <f ca="1">IFERROR(__xludf.DUMMYFUNCTION("""COMPUTED_VALUE"""),2)</f>
        <v>2</v>
      </c>
      <c r="B71" s="1">
        <f ca="1">IFERROR(__xludf.DUMMYFUNCTION("""COMPUTED_VALUE"""),3)</f>
        <v>3</v>
      </c>
    </row>
    <row r="72" spans="1:2" ht="13" hidden="1">
      <c r="A72" s="1">
        <f ca="1">IFERROR(__xludf.DUMMYFUNCTION("""COMPUTED_VALUE"""),4)</f>
        <v>4</v>
      </c>
      <c r="B72" s="1">
        <f ca="1">IFERROR(__xludf.DUMMYFUNCTION("""COMPUTED_VALUE"""),4)</f>
        <v>4</v>
      </c>
    </row>
    <row r="73" spans="1:2" ht="13" hidden="1">
      <c r="A73" s="1">
        <f ca="1">IFERROR(__xludf.DUMMYFUNCTION("""COMPUTED_VALUE"""),3)</f>
        <v>3</v>
      </c>
      <c r="B73" s="1">
        <f ca="1">IFERROR(__xludf.DUMMYFUNCTION("""COMPUTED_VALUE"""),2)</f>
        <v>2</v>
      </c>
    </row>
    <row r="74" spans="1:2" ht="13" hidden="1">
      <c r="A74" s="1">
        <f ca="1">IFERROR(__xludf.DUMMYFUNCTION("""COMPUTED_VALUE"""),1)</f>
        <v>1</v>
      </c>
      <c r="B74" s="1">
        <f ca="1">IFERROR(__xludf.DUMMYFUNCTION("""COMPUTED_VALUE"""),3)</f>
        <v>3</v>
      </c>
    </row>
    <row r="75" spans="1:2" ht="13" hidden="1">
      <c r="A75" s="1">
        <f ca="1">IFERROR(__xludf.DUMMYFUNCTION("""COMPUTED_VALUE"""),2)</f>
        <v>2</v>
      </c>
      <c r="B75" s="1" t="str">
        <f ca="1">IFERROR(__xludf.DUMMYFUNCTION("""COMPUTED_VALUE"""),"")</f>
        <v/>
      </c>
    </row>
    <row r="76" spans="1:2" ht="13" hidden="1">
      <c r="A76" s="1">
        <f ca="1">IFERROR(__xludf.DUMMYFUNCTION("""COMPUTED_VALUE"""),3)</f>
        <v>3</v>
      </c>
      <c r="B76" s="1">
        <f ca="1">IFERROR(__xludf.DUMMYFUNCTION("""COMPUTED_VALUE"""),2)</f>
        <v>2</v>
      </c>
    </row>
    <row r="77" spans="1:2" ht="13" hidden="1">
      <c r="A77" s="1">
        <f ca="1">IFERROR(__xludf.DUMMYFUNCTION("""COMPUTED_VALUE"""),2)</f>
        <v>2</v>
      </c>
      <c r="B77" s="1">
        <f ca="1">IFERROR(__xludf.DUMMYFUNCTION("""COMPUTED_VALUE"""),2)</f>
        <v>2</v>
      </c>
    </row>
    <row r="78" spans="1:2" ht="13" hidden="1">
      <c r="A78" s="1">
        <f ca="1">IFERROR(__xludf.DUMMYFUNCTION("""COMPUTED_VALUE"""),4)</f>
        <v>4</v>
      </c>
      <c r="B78" s="1">
        <f ca="1">IFERROR(__xludf.DUMMYFUNCTION("""COMPUTED_VALUE"""),4)</f>
        <v>4</v>
      </c>
    </row>
    <row r="79" spans="1:2" ht="13" hidden="1">
      <c r="A79" s="1">
        <f ca="1">IFERROR(__xludf.DUMMYFUNCTION("""COMPUTED_VALUE"""),3)</f>
        <v>3</v>
      </c>
      <c r="B79" s="1">
        <f ca="1">IFERROR(__xludf.DUMMYFUNCTION("""COMPUTED_VALUE"""),4)</f>
        <v>4</v>
      </c>
    </row>
    <row r="80" spans="1:2" ht="13" hidden="1">
      <c r="A80" s="1">
        <f ca="1">IFERROR(__xludf.DUMMYFUNCTION("""COMPUTED_VALUE"""),1)</f>
        <v>1</v>
      </c>
      <c r="B80" s="1">
        <f ca="1">IFERROR(__xludf.DUMMYFUNCTION("""COMPUTED_VALUE"""),4)</f>
        <v>4</v>
      </c>
    </row>
    <row r="81" spans="1:2" ht="13" hidden="1">
      <c r="A81" s="1" t="str">
        <f ca="1">IFERROR(__xludf.DUMMYFUNCTION("""COMPUTED_VALUE"""),"")</f>
        <v/>
      </c>
      <c r="B81" s="1">
        <f ca="1">IFERROR(__xludf.DUMMYFUNCTION("""COMPUTED_VALUE"""),2)</f>
        <v>2</v>
      </c>
    </row>
    <row r="82" spans="1:2" ht="13" hidden="1">
      <c r="A82" s="1">
        <f ca="1">IFERROR(__xludf.DUMMYFUNCTION("""COMPUTED_VALUE"""),4)</f>
        <v>4</v>
      </c>
      <c r="B82" s="1">
        <f ca="1">IFERROR(__xludf.DUMMYFUNCTION("""COMPUTED_VALUE"""),3)</f>
        <v>3</v>
      </c>
    </row>
    <row r="83" spans="1:2" ht="13" hidden="1">
      <c r="A83" s="1">
        <f ca="1">IFERROR(__xludf.DUMMYFUNCTION("""COMPUTED_VALUE"""),2)</f>
        <v>2</v>
      </c>
      <c r="B83" s="1">
        <f ca="1">IFERROR(__xludf.DUMMYFUNCTION("""COMPUTED_VALUE"""),2)</f>
        <v>2</v>
      </c>
    </row>
    <row r="84" spans="1:2" ht="13" hidden="1">
      <c r="A84" s="1">
        <f ca="1">IFERROR(__xludf.DUMMYFUNCTION("""COMPUTED_VALUE"""),3)</f>
        <v>3</v>
      </c>
      <c r="B84" s="1">
        <f ca="1">IFERROR(__xludf.DUMMYFUNCTION("""COMPUTED_VALUE"""),2)</f>
        <v>2</v>
      </c>
    </row>
    <row r="85" spans="1:2" ht="13" hidden="1">
      <c r="A85" s="1">
        <f ca="1">IFERROR(__xludf.DUMMYFUNCTION("""COMPUTED_VALUE"""),4)</f>
        <v>4</v>
      </c>
      <c r="B85" s="1">
        <f ca="1">IFERROR(__xludf.DUMMYFUNCTION("""COMPUTED_VALUE"""),3)</f>
        <v>3</v>
      </c>
    </row>
    <row r="86" spans="1:2" ht="13" hidden="1">
      <c r="A86" s="1">
        <f ca="1">IFERROR(__xludf.DUMMYFUNCTION("""COMPUTED_VALUE"""),2)</f>
        <v>2</v>
      </c>
      <c r="B86" s="1">
        <f ca="1">IFERROR(__xludf.DUMMYFUNCTION("""COMPUTED_VALUE"""),1)</f>
        <v>1</v>
      </c>
    </row>
    <row r="87" spans="1:2" ht="13" hidden="1">
      <c r="A87" s="1">
        <f ca="1">IFERROR(__xludf.DUMMYFUNCTION("""COMPUTED_VALUE"""),2)</f>
        <v>2</v>
      </c>
      <c r="B87" s="1">
        <f ca="1">IFERROR(__xludf.DUMMYFUNCTION("""COMPUTED_VALUE"""),3)</f>
        <v>3</v>
      </c>
    </row>
    <row r="88" spans="1:2" ht="13" hidden="1">
      <c r="A88" s="1">
        <f ca="1">IFERROR(__xludf.DUMMYFUNCTION("""COMPUTED_VALUE"""),2)</f>
        <v>2</v>
      </c>
      <c r="B88" s="1">
        <f ca="1">IFERROR(__xludf.DUMMYFUNCTION("""COMPUTED_VALUE"""),3)</f>
        <v>3</v>
      </c>
    </row>
    <row r="89" spans="1:2" ht="13" hidden="1">
      <c r="A89" s="1">
        <f ca="1">IFERROR(__xludf.DUMMYFUNCTION("""COMPUTED_VALUE"""),3)</f>
        <v>3</v>
      </c>
      <c r="B89" s="1">
        <f ca="1">IFERROR(__xludf.DUMMYFUNCTION("""COMPUTED_VALUE"""),1)</f>
        <v>1</v>
      </c>
    </row>
    <row r="90" spans="1:2" ht="13" hidden="1">
      <c r="A90" s="1">
        <f ca="1">IFERROR(__xludf.DUMMYFUNCTION("""COMPUTED_VALUE"""),1)</f>
        <v>1</v>
      </c>
      <c r="B90" s="1">
        <f ca="1">IFERROR(__xludf.DUMMYFUNCTION("""COMPUTED_VALUE"""),3)</f>
        <v>3</v>
      </c>
    </row>
    <row r="91" spans="1:2" ht="13" hidden="1">
      <c r="A91" s="1">
        <f ca="1">IFERROR(__xludf.DUMMYFUNCTION("""COMPUTED_VALUE"""),2)</f>
        <v>2</v>
      </c>
      <c r="B91" s="1">
        <f ca="1">IFERROR(__xludf.DUMMYFUNCTION("""COMPUTED_VALUE"""),5)</f>
        <v>5</v>
      </c>
    </row>
    <row r="92" spans="1:2" ht="13" hidden="1">
      <c r="A92" s="1">
        <f ca="1">IFERROR(__xludf.DUMMYFUNCTION("""COMPUTED_VALUE"""),4)</f>
        <v>4</v>
      </c>
      <c r="B92" s="1">
        <f ca="1">IFERROR(__xludf.DUMMYFUNCTION("""COMPUTED_VALUE"""),4)</f>
        <v>4</v>
      </c>
    </row>
    <row r="93" spans="1:2" ht="13" hidden="1">
      <c r="A93" s="1">
        <f ca="1">IFERROR(__xludf.DUMMYFUNCTION("""COMPUTED_VALUE"""),3)</f>
        <v>3</v>
      </c>
      <c r="B93" s="1">
        <f ca="1">IFERROR(__xludf.DUMMYFUNCTION("""COMPUTED_VALUE"""),2)</f>
        <v>2</v>
      </c>
    </row>
    <row r="94" spans="1:2" ht="13" hidden="1">
      <c r="A94" s="1">
        <f ca="1">IFERROR(__xludf.DUMMYFUNCTION("""COMPUTED_VALUE"""),1)</f>
        <v>1</v>
      </c>
      <c r="B94" s="1">
        <f ca="1">IFERROR(__xludf.DUMMYFUNCTION("""COMPUTED_VALUE"""),4)</f>
        <v>4</v>
      </c>
    </row>
    <row r="95" spans="1:2" ht="13" hidden="1">
      <c r="A95" s="1">
        <f ca="1">IFERROR(__xludf.DUMMYFUNCTION("""COMPUTED_VALUE"""),3)</f>
        <v>3</v>
      </c>
      <c r="B95" s="1">
        <f ca="1">IFERROR(__xludf.DUMMYFUNCTION("""COMPUTED_VALUE"""),2)</f>
        <v>2</v>
      </c>
    </row>
    <row r="96" spans="1:2" ht="13" hidden="1">
      <c r="A96" s="1">
        <f ca="1">IFERROR(__xludf.DUMMYFUNCTION("""COMPUTED_VALUE"""),1)</f>
        <v>1</v>
      </c>
      <c r="B96" s="1">
        <f ca="1">IFERROR(__xludf.DUMMYFUNCTION("""COMPUTED_VALUE"""),3)</f>
        <v>3</v>
      </c>
    </row>
    <row r="97" spans="1:2" ht="13" hidden="1">
      <c r="A97" s="1">
        <f ca="1">IFERROR(__xludf.DUMMYFUNCTION("""COMPUTED_VALUE"""),2)</f>
        <v>2</v>
      </c>
      <c r="B97" s="1">
        <f ca="1">IFERROR(__xludf.DUMMYFUNCTION("""COMPUTED_VALUE"""),3)</f>
        <v>3</v>
      </c>
    </row>
    <row r="98" spans="1:2" ht="13" hidden="1">
      <c r="A98" s="1">
        <f ca="1">IFERROR(__xludf.DUMMYFUNCTION("""COMPUTED_VALUE"""),2)</f>
        <v>2</v>
      </c>
      <c r="B98" s="1">
        <f ca="1">IFERROR(__xludf.DUMMYFUNCTION("""COMPUTED_VALUE"""),1)</f>
        <v>1</v>
      </c>
    </row>
    <row r="99" spans="1:2" ht="13" hidden="1">
      <c r="A99" s="1">
        <f ca="1">IFERROR(__xludf.DUMMYFUNCTION("""COMPUTED_VALUE"""),4)</f>
        <v>4</v>
      </c>
      <c r="B99" s="1">
        <f ca="1">IFERROR(__xludf.DUMMYFUNCTION("""COMPUTED_VALUE"""),1)</f>
        <v>1</v>
      </c>
    </row>
    <row r="100" spans="1:2" ht="13" hidden="1">
      <c r="A100" s="1">
        <f ca="1">IFERROR(__xludf.DUMMYFUNCTION("""COMPUTED_VALUE"""),1)</f>
        <v>1</v>
      </c>
      <c r="B100" s="1">
        <f ca="1">IFERROR(__xludf.DUMMYFUNCTION("""COMPUTED_VALUE"""),4)</f>
        <v>4</v>
      </c>
    </row>
    <row r="101" spans="1:2" ht="13" hidden="1">
      <c r="A101" s="1">
        <f ca="1">IFERROR(__xludf.DUMMYFUNCTION("""COMPUTED_VALUE"""),3)</f>
        <v>3</v>
      </c>
      <c r="B101" s="1">
        <f ca="1">IFERROR(__xludf.DUMMYFUNCTION("""COMPUTED_VALUE"""),2)</f>
        <v>2</v>
      </c>
    </row>
    <row r="102" spans="1:2" ht="13" hidden="1">
      <c r="A102" s="1">
        <f ca="1">IFERROR(__xludf.DUMMYFUNCTION("""COMPUTED_VALUE"""),2)</f>
        <v>2</v>
      </c>
      <c r="B102" s="1">
        <f ca="1">IFERROR(__xludf.DUMMYFUNCTION("""COMPUTED_VALUE"""),5)</f>
        <v>5</v>
      </c>
    </row>
    <row r="103" spans="1:2" ht="13" hidden="1">
      <c r="A103" s="1">
        <f ca="1">IFERROR(__xludf.DUMMYFUNCTION("""COMPUTED_VALUE"""),4)</f>
        <v>4</v>
      </c>
      <c r="B103" s="1">
        <f ca="1">IFERROR(__xludf.DUMMYFUNCTION("""COMPUTED_VALUE"""),3)</f>
        <v>3</v>
      </c>
    </row>
    <row r="104" spans="1:2" ht="13" hidden="1">
      <c r="A104" s="1" t="str">
        <f ca="1">IFERROR(__xludf.DUMMYFUNCTION("""COMPUTED_VALUE"""),"")</f>
        <v/>
      </c>
      <c r="B104" s="1">
        <f ca="1">IFERROR(__xludf.DUMMYFUNCTION("""COMPUTED_VALUE"""),2)</f>
        <v>2</v>
      </c>
    </row>
    <row r="105" spans="1:2" ht="13" hidden="1">
      <c r="A105" s="1">
        <f ca="1">IFERROR(__xludf.DUMMYFUNCTION("""COMPUTED_VALUE"""),2)</f>
        <v>2</v>
      </c>
      <c r="B105" s="1">
        <f ca="1">IFERROR(__xludf.DUMMYFUNCTION("""COMPUTED_VALUE"""),3)</f>
        <v>3</v>
      </c>
    </row>
    <row r="106" spans="1:2" ht="13" hidden="1">
      <c r="A106" s="1">
        <f ca="1">IFERROR(__xludf.DUMMYFUNCTION("""COMPUTED_VALUE"""),1)</f>
        <v>1</v>
      </c>
      <c r="B106" s="1">
        <f ca="1">IFERROR(__xludf.DUMMYFUNCTION("""COMPUTED_VALUE"""),3)</f>
        <v>3</v>
      </c>
    </row>
    <row r="107" spans="1:2" ht="13" hidden="1">
      <c r="A107" s="1">
        <f ca="1">IFERROR(__xludf.DUMMYFUNCTION("""COMPUTED_VALUE"""),4)</f>
        <v>4</v>
      </c>
      <c r="B107" s="1">
        <f ca="1">IFERROR(__xludf.DUMMYFUNCTION("""COMPUTED_VALUE"""),4)</f>
        <v>4</v>
      </c>
    </row>
    <row r="108" spans="1:2" ht="13" hidden="1">
      <c r="A108" s="1">
        <f ca="1">IFERROR(__xludf.DUMMYFUNCTION("""COMPUTED_VALUE"""),2)</f>
        <v>2</v>
      </c>
      <c r="B108" s="1">
        <f ca="1">IFERROR(__xludf.DUMMYFUNCTION("""COMPUTED_VALUE"""),3)</f>
        <v>3</v>
      </c>
    </row>
    <row r="109" spans="1:2" ht="13" hidden="1">
      <c r="A109" s="1">
        <f ca="1">IFERROR(__xludf.DUMMYFUNCTION("""COMPUTED_VALUE"""),3)</f>
        <v>3</v>
      </c>
      <c r="B109" s="1">
        <f ca="1">IFERROR(__xludf.DUMMYFUNCTION("""COMPUTED_VALUE"""),3)</f>
        <v>3</v>
      </c>
    </row>
    <row r="110" spans="1:2" ht="13" hidden="1">
      <c r="A110" s="1">
        <f ca="1">IFERROR(__xludf.DUMMYFUNCTION("""COMPUTED_VALUE"""),1)</f>
        <v>1</v>
      </c>
      <c r="B110" s="1">
        <f ca="1">IFERROR(__xludf.DUMMYFUNCTION("""COMPUTED_VALUE"""),3)</f>
        <v>3</v>
      </c>
    </row>
    <row r="111" spans="1:2" ht="13" hidden="1">
      <c r="A111" s="1">
        <f ca="1">IFERROR(__xludf.DUMMYFUNCTION("""COMPUTED_VALUE"""),4)</f>
        <v>4</v>
      </c>
      <c r="B111" s="1">
        <f ca="1">IFERROR(__xludf.DUMMYFUNCTION("""COMPUTED_VALUE"""),2)</f>
        <v>2</v>
      </c>
    </row>
    <row r="112" spans="1:2" ht="13" hidden="1">
      <c r="A112" s="1">
        <f ca="1">IFERROR(__xludf.DUMMYFUNCTION("""COMPUTED_VALUE"""),4)</f>
        <v>4</v>
      </c>
      <c r="B112" s="1">
        <f ca="1">IFERROR(__xludf.DUMMYFUNCTION("""COMPUTED_VALUE"""),1)</f>
        <v>1</v>
      </c>
    </row>
    <row r="113" spans="1:2" ht="13" hidden="1">
      <c r="A113" s="1">
        <f ca="1">IFERROR(__xludf.DUMMYFUNCTION("""COMPUTED_VALUE"""),2)</f>
        <v>2</v>
      </c>
      <c r="B113" s="1">
        <f ca="1">IFERROR(__xludf.DUMMYFUNCTION("""COMPUTED_VALUE"""),3)</f>
        <v>3</v>
      </c>
    </row>
    <row r="114" spans="1:2" ht="13" hidden="1">
      <c r="A114" s="1">
        <f ca="1">IFERROR(__xludf.DUMMYFUNCTION("""COMPUTED_VALUE"""),3)</f>
        <v>3</v>
      </c>
      <c r="B114" s="1">
        <f ca="1">IFERROR(__xludf.DUMMYFUNCTION("""COMPUTED_VALUE"""),1)</f>
        <v>1</v>
      </c>
    </row>
    <row r="115" spans="1:2" ht="13" hidden="1">
      <c r="A115" s="1">
        <f ca="1">IFERROR(__xludf.DUMMYFUNCTION("""COMPUTED_VALUE"""),2)</f>
        <v>2</v>
      </c>
      <c r="B115" s="1">
        <f ca="1">IFERROR(__xludf.DUMMYFUNCTION("""COMPUTED_VALUE"""),2)</f>
        <v>2</v>
      </c>
    </row>
    <row r="116" spans="1:2" ht="13" hidden="1">
      <c r="A116" s="1">
        <f ca="1">IFERROR(__xludf.DUMMYFUNCTION("""COMPUTED_VALUE"""),3)</f>
        <v>3</v>
      </c>
      <c r="B116" s="1">
        <f ca="1">IFERROR(__xludf.DUMMYFUNCTION("""COMPUTED_VALUE"""),2)</f>
        <v>2</v>
      </c>
    </row>
    <row r="117" spans="1:2" ht="13" hidden="1">
      <c r="A117" s="1">
        <f ca="1">IFERROR(__xludf.DUMMYFUNCTION("""COMPUTED_VALUE"""),3)</f>
        <v>3</v>
      </c>
      <c r="B117" s="1">
        <f ca="1">IFERROR(__xludf.DUMMYFUNCTION("""COMPUTED_VALUE"""),1)</f>
        <v>1</v>
      </c>
    </row>
    <row r="118" spans="1:2" ht="13" hidden="1">
      <c r="A118" s="1">
        <f ca="1">IFERROR(__xludf.DUMMYFUNCTION("""COMPUTED_VALUE"""),4)</f>
        <v>4</v>
      </c>
      <c r="B118" s="1">
        <f ca="1">IFERROR(__xludf.DUMMYFUNCTION("""COMPUTED_VALUE"""),2)</f>
        <v>2</v>
      </c>
    </row>
    <row r="119" spans="1:2" ht="13" hidden="1">
      <c r="A119" s="1">
        <f ca="1">IFERROR(__xludf.DUMMYFUNCTION("""COMPUTED_VALUE"""),2)</f>
        <v>2</v>
      </c>
      <c r="B119" s="1">
        <f ca="1">IFERROR(__xludf.DUMMYFUNCTION("""COMPUTED_VALUE"""),4)</f>
        <v>4</v>
      </c>
    </row>
    <row r="120" spans="1:2" ht="13" hidden="1">
      <c r="A120" s="1">
        <f ca="1">IFERROR(__xludf.DUMMYFUNCTION("""COMPUTED_VALUE"""),4)</f>
        <v>4</v>
      </c>
      <c r="B120" s="1">
        <f ca="1">IFERROR(__xludf.DUMMYFUNCTION("""COMPUTED_VALUE"""),3)</f>
        <v>3</v>
      </c>
    </row>
    <row r="121" spans="1:2" ht="13" hidden="1">
      <c r="A121" s="1">
        <f ca="1">IFERROR(__xludf.DUMMYFUNCTION("""COMPUTED_VALUE"""),4)</f>
        <v>4</v>
      </c>
      <c r="B121" s="1">
        <f ca="1">IFERROR(__xludf.DUMMYFUNCTION("""COMPUTED_VALUE"""),5)</f>
        <v>5</v>
      </c>
    </row>
    <row r="122" spans="1:2" ht="13" hidden="1">
      <c r="A122" s="1">
        <f ca="1">IFERROR(__xludf.DUMMYFUNCTION("""COMPUTED_VALUE"""),4)</f>
        <v>4</v>
      </c>
      <c r="B122" s="1">
        <f ca="1">IFERROR(__xludf.DUMMYFUNCTION("""COMPUTED_VALUE"""),2)</f>
        <v>2</v>
      </c>
    </row>
    <row r="123" spans="1:2" ht="13" hidden="1">
      <c r="A123" s="1">
        <f ca="1">IFERROR(__xludf.DUMMYFUNCTION("""COMPUTED_VALUE"""),4)</f>
        <v>4</v>
      </c>
      <c r="B123" s="1">
        <f ca="1">IFERROR(__xludf.DUMMYFUNCTION("""COMPUTED_VALUE"""),1)</f>
        <v>1</v>
      </c>
    </row>
    <row r="124" spans="1:2" ht="13" hidden="1">
      <c r="A124" s="1">
        <f ca="1">IFERROR(__xludf.DUMMYFUNCTION("""COMPUTED_VALUE"""),4)</f>
        <v>4</v>
      </c>
      <c r="B124" s="1">
        <f ca="1">IFERROR(__xludf.DUMMYFUNCTION("""COMPUTED_VALUE"""),1)</f>
        <v>1</v>
      </c>
    </row>
    <row r="125" spans="1:2" ht="13" hidden="1">
      <c r="A125" s="1">
        <f ca="1">IFERROR(__xludf.DUMMYFUNCTION("""COMPUTED_VALUE"""),4)</f>
        <v>4</v>
      </c>
      <c r="B125" s="1">
        <f ca="1">IFERROR(__xludf.DUMMYFUNCTION("""COMPUTED_VALUE"""),3)</f>
        <v>3</v>
      </c>
    </row>
    <row r="126" spans="1:2" ht="13" hidden="1">
      <c r="A126" s="1">
        <f ca="1">IFERROR(__xludf.DUMMYFUNCTION("""COMPUTED_VALUE"""),4)</f>
        <v>4</v>
      </c>
      <c r="B126" s="1">
        <f ca="1">IFERROR(__xludf.DUMMYFUNCTION("""COMPUTED_VALUE"""),2)</f>
        <v>2</v>
      </c>
    </row>
    <row r="127" spans="1:2" ht="13" hidden="1">
      <c r="A127" s="1">
        <f ca="1">IFERROR(__xludf.DUMMYFUNCTION("""COMPUTED_VALUE"""),3)</f>
        <v>3</v>
      </c>
      <c r="B127" s="1">
        <f ca="1">IFERROR(__xludf.DUMMYFUNCTION("""COMPUTED_VALUE"""),1)</f>
        <v>1</v>
      </c>
    </row>
    <row r="128" spans="1:2" ht="13" hidden="1">
      <c r="A128" s="1">
        <f ca="1">IFERROR(__xludf.DUMMYFUNCTION("""COMPUTED_VALUE"""),1)</f>
        <v>1</v>
      </c>
      <c r="B128" s="1">
        <f ca="1">IFERROR(__xludf.DUMMYFUNCTION("""COMPUTED_VALUE"""),4)</f>
        <v>4</v>
      </c>
    </row>
    <row r="129" spans="1:2" ht="13" hidden="1">
      <c r="A129" s="1">
        <f ca="1">IFERROR(__xludf.DUMMYFUNCTION("""COMPUTED_VALUE"""),3)</f>
        <v>3</v>
      </c>
      <c r="B129" s="1">
        <f ca="1">IFERROR(__xludf.DUMMYFUNCTION("""COMPUTED_VALUE"""),2)</f>
        <v>2</v>
      </c>
    </row>
    <row r="130" spans="1:2" ht="13" hidden="1">
      <c r="A130" s="1">
        <f ca="1">IFERROR(__xludf.DUMMYFUNCTION("""COMPUTED_VALUE"""),3)</f>
        <v>3</v>
      </c>
      <c r="B130" s="1">
        <f ca="1">IFERROR(__xludf.DUMMYFUNCTION("""COMPUTED_VALUE"""),1)</f>
        <v>1</v>
      </c>
    </row>
    <row r="131" spans="1:2" ht="13" hidden="1">
      <c r="A131" s="1">
        <f ca="1">IFERROR(__xludf.DUMMYFUNCTION("""COMPUTED_VALUE"""),2)</f>
        <v>2</v>
      </c>
      <c r="B131" s="1">
        <f ca="1">IFERROR(__xludf.DUMMYFUNCTION("""COMPUTED_VALUE"""),2)</f>
        <v>2</v>
      </c>
    </row>
    <row r="132" spans="1:2" ht="13" hidden="1">
      <c r="A132" s="1">
        <f ca="1">IFERROR(__xludf.DUMMYFUNCTION("""COMPUTED_VALUE"""),1)</f>
        <v>1</v>
      </c>
      <c r="B132" s="1">
        <f ca="1">IFERROR(__xludf.DUMMYFUNCTION("""COMPUTED_VALUE"""),1)</f>
        <v>1</v>
      </c>
    </row>
    <row r="133" spans="1:2" ht="13" hidden="1">
      <c r="A133" s="1">
        <f ca="1">IFERROR(__xludf.DUMMYFUNCTION("""COMPUTED_VALUE"""),2)</f>
        <v>2</v>
      </c>
      <c r="B133" s="1">
        <f ca="1">IFERROR(__xludf.DUMMYFUNCTION("""COMPUTED_VALUE"""),3)</f>
        <v>3</v>
      </c>
    </row>
    <row r="134" spans="1:2" ht="13" hidden="1">
      <c r="A134" s="1">
        <f ca="1">IFERROR(__xludf.DUMMYFUNCTION("""COMPUTED_VALUE"""),3)</f>
        <v>3</v>
      </c>
      <c r="B134" s="1">
        <f ca="1">IFERROR(__xludf.DUMMYFUNCTION("""COMPUTED_VALUE"""),1)</f>
        <v>1</v>
      </c>
    </row>
    <row r="135" spans="1:2" ht="13" hidden="1">
      <c r="A135" s="1">
        <f ca="1">IFERROR(__xludf.DUMMYFUNCTION("""COMPUTED_VALUE"""),4)</f>
        <v>4</v>
      </c>
      <c r="B135" s="1">
        <f ca="1">IFERROR(__xludf.DUMMYFUNCTION("""COMPUTED_VALUE"""),3)</f>
        <v>3</v>
      </c>
    </row>
    <row r="136" spans="1:2" ht="13" hidden="1">
      <c r="A136" s="1">
        <f ca="1">IFERROR(__xludf.DUMMYFUNCTION("""COMPUTED_VALUE"""),3)</f>
        <v>3</v>
      </c>
      <c r="B136" s="1">
        <f ca="1">IFERROR(__xludf.DUMMYFUNCTION("""COMPUTED_VALUE"""),2)</f>
        <v>2</v>
      </c>
    </row>
    <row r="137" spans="1:2" ht="13" hidden="1">
      <c r="A137" s="1">
        <f ca="1">IFERROR(__xludf.DUMMYFUNCTION("""COMPUTED_VALUE"""),2)</f>
        <v>2</v>
      </c>
      <c r="B137" s="1">
        <f ca="1">IFERROR(__xludf.DUMMYFUNCTION("""COMPUTED_VALUE"""),3)</f>
        <v>3</v>
      </c>
    </row>
    <row r="138" spans="1:2" ht="13" hidden="1">
      <c r="A138" s="1">
        <f ca="1">IFERROR(__xludf.DUMMYFUNCTION("""COMPUTED_VALUE"""),2)</f>
        <v>2</v>
      </c>
      <c r="B138" s="1">
        <f ca="1">IFERROR(__xludf.DUMMYFUNCTION("""COMPUTED_VALUE"""),4)</f>
        <v>4</v>
      </c>
    </row>
    <row r="139" spans="1:2" ht="13" hidden="1">
      <c r="A139" s="1">
        <f ca="1">IFERROR(__xludf.DUMMYFUNCTION("""COMPUTED_VALUE"""),1)</f>
        <v>1</v>
      </c>
      <c r="B139" s="1">
        <f ca="1">IFERROR(__xludf.DUMMYFUNCTION("""COMPUTED_VALUE"""),3)</f>
        <v>3</v>
      </c>
    </row>
    <row r="140" spans="1:2" ht="13" hidden="1">
      <c r="A140" s="1">
        <f ca="1">IFERROR(__xludf.DUMMYFUNCTION("""COMPUTED_VALUE"""),4)</f>
        <v>4</v>
      </c>
      <c r="B140" s="1">
        <f ca="1">IFERROR(__xludf.DUMMYFUNCTION("""COMPUTED_VALUE"""),4)</f>
        <v>4</v>
      </c>
    </row>
    <row r="141" spans="1:2" ht="13" hidden="1">
      <c r="A141" s="1">
        <f ca="1">IFERROR(__xludf.DUMMYFUNCTION("""COMPUTED_VALUE"""),1)</f>
        <v>1</v>
      </c>
      <c r="B141" s="1">
        <f ca="1">IFERROR(__xludf.DUMMYFUNCTION("""COMPUTED_VALUE"""),3)</f>
        <v>3</v>
      </c>
    </row>
    <row r="142" spans="1:2" ht="13" hidden="1">
      <c r="A142" s="1">
        <f ca="1">IFERROR(__xludf.DUMMYFUNCTION("""COMPUTED_VALUE"""),1)</f>
        <v>1</v>
      </c>
      <c r="B142" s="1">
        <f ca="1">IFERROR(__xludf.DUMMYFUNCTION("""COMPUTED_VALUE"""),3)</f>
        <v>3</v>
      </c>
    </row>
    <row r="143" spans="1:2" ht="13" hidden="1">
      <c r="A143" s="1">
        <f ca="1">IFERROR(__xludf.DUMMYFUNCTION("""COMPUTED_VALUE"""),3)</f>
        <v>3</v>
      </c>
      <c r="B143" s="1">
        <f ca="1">IFERROR(__xludf.DUMMYFUNCTION("""COMPUTED_VALUE"""),1)</f>
        <v>1</v>
      </c>
    </row>
    <row r="144" spans="1:2" ht="13" hidden="1">
      <c r="A144" s="1">
        <f ca="1">IFERROR(__xludf.DUMMYFUNCTION("""COMPUTED_VALUE"""),1)</f>
        <v>1</v>
      </c>
      <c r="B144" s="1">
        <f ca="1">IFERROR(__xludf.DUMMYFUNCTION("""COMPUTED_VALUE"""),4)</f>
        <v>4</v>
      </c>
    </row>
    <row r="145" spans="1:2" ht="13" hidden="1">
      <c r="A145" s="1">
        <f ca="1">IFERROR(__xludf.DUMMYFUNCTION("""COMPUTED_VALUE"""),2)</f>
        <v>2</v>
      </c>
      <c r="B145" s="1">
        <f ca="1">IFERROR(__xludf.DUMMYFUNCTION("""COMPUTED_VALUE"""),5)</f>
        <v>5</v>
      </c>
    </row>
    <row r="146" spans="1:2" ht="13" hidden="1">
      <c r="A146" s="1">
        <f ca="1">IFERROR(__xludf.DUMMYFUNCTION("""COMPUTED_VALUE"""),3)</f>
        <v>3</v>
      </c>
      <c r="B146" s="1">
        <f ca="1">IFERROR(__xludf.DUMMYFUNCTION("""COMPUTED_VALUE"""),2)</f>
        <v>2</v>
      </c>
    </row>
    <row r="147" spans="1:2" ht="13" hidden="1">
      <c r="A147" s="1">
        <f ca="1">IFERROR(__xludf.DUMMYFUNCTION("""COMPUTED_VALUE"""),2)</f>
        <v>2</v>
      </c>
      <c r="B147" s="1">
        <f ca="1">IFERROR(__xludf.DUMMYFUNCTION("""COMPUTED_VALUE"""),2)</f>
        <v>2</v>
      </c>
    </row>
    <row r="148" spans="1:2" ht="13" hidden="1">
      <c r="A148" s="1">
        <f ca="1">IFERROR(__xludf.DUMMYFUNCTION("""COMPUTED_VALUE"""),2)</f>
        <v>2</v>
      </c>
      <c r="B148" s="1">
        <f ca="1">IFERROR(__xludf.DUMMYFUNCTION("""COMPUTED_VALUE"""),3)</f>
        <v>3</v>
      </c>
    </row>
    <row r="149" spans="1:2" ht="13" hidden="1">
      <c r="A149" s="1">
        <f ca="1">IFERROR(__xludf.DUMMYFUNCTION("""COMPUTED_VALUE"""),3)</f>
        <v>3</v>
      </c>
      <c r="B149" s="1">
        <f ca="1">IFERROR(__xludf.DUMMYFUNCTION("""COMPUTED_VALUE"""),1)</f>
        <v>1</v>
      </c>
    </row>
    <row r="150" spans="1:2" ht="13" hidden="1">
      <c r="A150" s="1">
        <f ca="1">IFERROR(__xludf.DUMMYFUNCTION("""COMPUTED_VALUE"""),3)</f>
        <v>3</v>
      </c>
      <c r="B150" s="1">
        <f ca="1">IFERROR(__xludf.DUMMYFUNCTION("""COMPUTED_VALUE"""),3)</f>
        <v>3</v>
      </c>
    </row>
    <row r="151" spans="1:2" ht="13" hidden="1">
      <c r="A151" s="1">
        <f ca="1">IFERROR(__xludf.DUMMYFUNCTION("""COMPUTED_VALUE"""),2)</f>
        <v>2</v>
      </c>
      <c r="B151" s="1">
        <f ca="1">IFERROR(__xludf.DUMMYFUNCTION("""COMPUTED_VALUE"""),3)</f>
        <v>3</v>
      </c>
    </row>
    <row r="152" spans="1:2" ht="13" hidden="1">
      <c r="A152" s="1">
        <f ca="1">IFERROR(__xludf.DUMMYFUNCTION("""COMPUTED_VALUE"""),2)</f>
        <v>2</v>
      </c>
      <c r="B152" s="1">
        <f ca="1">IFERROR(__xludf.DUMMYFUNCTION("""COMPUTED_VALUE"""),5)</f>
        <v>5</v>
      </c>
    </row>
    <row r="153" spans="1:2" ht="13" hidden="1">
      <c r="A153" s="1" t="str">
        <f ca="1">IFERROR(__xludf.DUMMYFUNCTION("""COMPUTED_VALUE"""),"")</f>
        <v/>
      </c>
      <c r="B153" s="1">
        <f ca="1">IFERROR(__xludf.DUMMYFUNCTION("""COMPUTED_VALUE"""),3)</f>
        <v>3</v>
      </c>
    </row>
    <row r="154" spans="1:2" ht="13" hidden="1">
      <c r="A154" s="1">
        <f ca="1">IFERROR(__xludf.DUMMYFUNCTION("""COMPUTED_VALUE"""),4)</f>
        <v>4</v>
      </c>
      <c r="B154" s="1">
        <f ca="1">IFERROR(__xludf.DUMMYFUNCTION("""COMPUTED_VALUE"""),4)</f>
        <v>4</v>
      </c>
    </row>
    <row r="155" spans="1:2" ht="13" hidden="1">
      <c r="A155" s="1">
        <f ca="1">IFERROR(__xludf.DUMMYFUNCTION("""COMPUTED_VALUE"""),4)</f>
        <v>4</v>
      </c>
      <c r="B155" s="1">
        <f ca="1">IFERROR(__xludf.DUMMYFUNCTION("""COMPUTED_VALUE"""),2)</f>
        <v>2</v>
      </c>
    </row>
    <row r="156" spans="1:2" ht="13" hidden="1">
      <c r="A156" s="1">
        <f ca="1">IFERROR(__xludf.DUMMYFUNCTION("""COMPUTED_VALUE"""),1)</f>
        <v>1</v>
      </c>
      <c r="B156" s="1">
        <f ca="1">IFERROR(__xludf.DUMMYFUNCTION("""COMPUTED_VALUE"""),3)</f>
        <v>3</v>
      </c>
    </row>
    <row r="157" spans="1:2" ht="13" hidden="1">
      <c r="A157" s="1">
        <f ca="1">IFERROR(__xludf.DUMMYFUNCTION("""COMPUTED_VALUE"""),2)</f>
        <v>2</v>
      </c>
      <c r="B157" s="1">
        <f ca="1">IFERROR(__xludf.DUMMYFUNCTION("""COMPUTED_VALUE"""),3)</f>
        <v>3</v>
      </c>
    </row>
    <row r="158" spans="1:2" ht="13" hidden="1">
      <c r="A158" s="1">
        <f ca="1">IFERROR(__xludf.DUMMYFUNCTION("""COMPUTED_VALUE"""),1)</f>
        <v>1</v>
      </c>
      <c r="B158" s="1">
        <f ca="1">IFERROR(__xludf.DUMMYFUNCTION("""COMPUTED_VALUE"""),3)</f>
        <v>3</v>
      </c>
    </row>
    <row r="159" spans="1:2" ht="13" hidden="1">
      <c r="A159" s="1">
        <f ca="1">IFERROR(__xludf.DUMMYFUNCTION("""COMPUTED_VALUE"""),2)</f>
        <v>2</v>
      </c>
      <c r="B159" s="1">
        <f ca="1">IFERROR(__xludf.DUMMYFUNCTION("""COMPUTED_VALUE"""),3)</f>
        <v>3</v>
      </c>
    </row>
    <row r="160" spans="1:2" ht="13" hidden="1">
      <c r="A160" s="1">
        <f ca="1">IFERROR(__xludf.DUMMYFUNCTION("""COMPUTED_VALUE"""),1)</f>
        <v>1</v>
      </c>
      <c r="B160" s="1">
        <f ca="1">IFERROR(__xludf.DUMMYFUNCTION("""COMPUTED_VALUE"""),2)</f>
        <v>2</v>
      </c>
    </row>
    <row r="161" spans="1:2" ht="13" hidden="1">
      <c r="A161" s="1">
        <f ca="1">IFERROR(__xludf.DUMMYFUNCTION("""COMPUTED_VALUE"""),1)</f>
        <v>1</v>
      </c>
      <c r="B161" s="1">
        <f ca="1">IFERROR(__xludf.DUMMYFUNCTION("""COMPUTED_VALUE"""),1)</f>
        <v>1</v>
      </c>
    </row>
    <row r="162" spans="1:2" ht="13" hidden="1">
      <c r="A162" s="1">
        <f ca="1">IFERROR(__xludf.DUMMYFUNCTION("""COMPUTED_VALUE"""),3)</f>
        <v>3</v>
      </c>
      <c r="B162" s="1">
        <f ca="1">IFERROR(__xludf.DUMMYFUNCTION("""COMPUTED_VALUE"""),2)</f>
        <v>2</v>
      </c>
    </row>
    <row r="163" spans="1:2" ht="13" hidden="1">
      <c r="A163" s="1">
        <f ca="1">IFERROR(__xludf.DUMMYFUNCTION("""COMPUTED_VALUE"""),3)</f>
        <v>3</v>
      </c>
      <c r="B163" s="1">
        <f ca="1">IFERROR(__xludf.DUMMYFUNCTION("""COMPUTED_VALUE"""),3)</f>
        <v>3</v>
      </c>
    </row>
    <row r="164" spans="1:2" ht="13" hidden="1">
      <c r="A164" s="1">
        <f ca="1">IFERROR(__xludf.DUMMYFUNCTION("""COMPUTED_VALUE"""),3)</f>
        <v>3</v>
      </c>
      <c r="B164" s="1">
        <f ca="1">IFERROR(__xludf.DUMMYFUNCTION("""COMPUTED_VALUE"""),3)</f>
        <v>3</v>
      </c>
    </row>
    <row r="165" spans="1:2" ht="13" hidden="1">
      <c r="A165" s="1">
        <f ca="1">IFERROR(__xludf.DUMMYFUNCTION("""COMPUTED_VALUE"""),1)</f>
        <v>1</v>
      </c>
      <c r="B165" s="1">
        <f ca="1">IFERROR(__xludf.DUMMYFUNCTION("""COMPUTED_VALUE"""),3)</f>
        <v>3</v>
      </c>
    </row>
    <row r="166" spans="1:2" ht="13" hidden="1">
      <c r="A166" s="1">
        <f ca="1">IFERROR(__xludf.DUMMYFUNCTION("""COMPUTED_VALUE"""),4)</f>
        <v>4</v>
      </c>
      <c r="B166" s="1">
        <f ca="1">IFERROR(__xludf.DUMMYFUNCTION("""COMPUTED_VALUE"""),1)</f>
        <v>1</v>
      </c>
    </row>
    <row r="167" spans="1:2" ht="13" hidden="1">
      <c r="A167" s="1">
        <f ca="1">IFERROR(__xludf.DUMMYFUNCTION("""COMPUTED_VALUE"""),2)</f>
        <v>2</v>
      </c>
      <c r="B167" s="1">
        <f ca="1">IFERROR(__xludf.DUMMYFUNCTION("""COMPUTED_VALUE"""),2)</f>
        <v>2</v>
      </c>
    </row>
    <row r="168" spans="1:2" ht="13" hidden="1">
      <c r="A168" s="1">
        <f ca="1">IFERROR(__xludf.DUMMYFUNCTION("""COMPUTED_VALUE"""),3)</f>
        <v>3</v>
      </c>
      <c r="B168" s="1">
        <f ca="1">IFERROR(__xludf.DUMMYFUNCTION("""COMPUTED_VALUE"""),5)</f>
        <v>5</v>
      </c>
    </row>
    <row r="169" spans="1:2" ht="13" hidden="1">
      <c r="A169" s="1">
        <f ca="1">IFERROR(__xludf.DUMMYFUNCTION("""COMPUTED_VALUE"""),2)</f>
        <v>2</v>
      </c>
      <c r="B169" s="1">
        <f ca="1">IFERROR(__xludf.DUMMYFUNCTION("""COMPUTED_VALUE"""),2)</f>
        <v>2</v>
      </c>
    </row>
    <row r="170" spans="1:2" ht="13" hidden="1">
      <c r="A170" s="1" t="str">
        <f ca="1">IFERROR(__xludf.DUMMYFUNCTION("""COMPUTED_VALUE"""),"")</f>
        <v/>
      </c>
      <c r="B170" s="1">
        <f ca="1">IFERROR(__xludf.DUMMYFUNCTION("""COMPUTED_VALUE"""),5)</f>
        <v>5</v>
      </c>
    </row>
    <row r="171" spans="1:2" ht="13" hidden="1">
      <c r="A171" s="1">
        <f ca="1">IFERROR(__xludf.DUMMYFUNCTION("""COMPUTED_VALUE"""),4)</f>
        <v>4</v>
      </c>
      <c r="B171" s="1">
        <f ca="1">IFERROR(__xludf.DUMMYFUNCTION("""COMPUTED_VALUE"""),3)</f>
        <v>3</v>
      </c>
    </row>
    <row r="172" spans="1:2" ht="13" hidden="1">
      <c r="A172" s="1">
        <f ca="1">IFERROR(__xludf.DUMMYFUNCTION("""COMPUTED_VALUE"""),2)</f>
        <v>2</v>
      </c>
      <c r="B172" s="1">
        <f ca="1">IFERROR(__xludf.DUMMYFUNCTION("""COMPUTED_VALUE"""),5)</f>
        <v>5</v>
      </c>
    </row>
    <row r="173" spans="1:2" ht="13" hidden="1">
      <c r="A173" s="1">
        <f ca="1">IFERROR(__xludf.DUMMYFUNCTION("""COMPUTED_VALUE"""),2)</f>
        <v>2</v>
      </c>
      <c r="B173" s="1">
        <f ca="1">IFERROR(__xludf.DUMMYFUNCTION("""COMPUTED_VALUE"""),1)</f>
        <v>1</v>
      </c>
    </row>
    <row r="174" spans="1:2" ht="13" hidden="1">
      <c r="A174" s="1">
        <f ca="1">IFERROR(__xludf.DUMMYFUNCTION("""COMPUTED_VALUE"""),1)</f>
        <v>1</v>
      </c>
      <c r="B174" s="1">
        <f ca="1">IFERROR(__xludf.DUMMYFUNCTION("""COMPUTED_VALUE"""),3)</f>
        <v>3</v>
      </c>
    </row>
    <row r="175" spans="1:2" ht="13" hidden="1">
      <c r="A175" s="1">
        <f ca="1">IFERROR(__xludf.DUMMYFUNCTION("""COMPUTED_VALUE"""),4)</f>
        <v>4</v>
      </c>
      <c r="B175" s="1">
        <f ca="1">IFERROR(__xludf.DUMMYFUNCTION("""COMPUTED_VALUE"""),2)</f>
        <v>2</v>
      </c>
    </row>
    <row r="176" spans="1:2" ht="13" hidden="1">
      <c r="A176" s="1">
        <f ca="1">IFERROR(__xludf.DUMMYFUNCTION("""COMPUTED_VALUE"""),2)</f>
        <v>2</v>
      </c>
      <c r="B176" s="1">
        <f ca="1">IFERROR(__xludf.DUMMYFUNCTION("""COMPUTED_VALUE"""),3)</f>
        <v>3</v>
      </c>
    </row>
    <row r="177" spans="1:2" ht="13" hidden="1">
      <c r="A177" s="1" t="str">
        <f ca="1">IFERROR(__xludf.DUMMYFUNCTION("""COMPUTED_VALUE"""),"")</f>
        <v/>
      </c>
      <c r="B177" s="1">
        <f ca="1">IFERROR(__xludf.DUMMYFUNCTION("""COMPUTED_VALUE"""),3)</f>
        <v>3</v>
      </c>
    </row>
    <row r="178" spans="1:2" ht="13" hidden="1">
      <c r="A178" s="1">
        <f ca="1">IFERROR(__xludf.DUMMYFUNCTION("""COMPUTED_VALUE"""),3)</f>
        <v>3</v>
      </c>
      <c r="B178" s="1">
        <f ca="1">IFERROR(__xludf.DUMMYFUNCTION("""COMPUTED_VALUE"""),2)</f>
        <v>2</v>
      </c>
    </row>
    <row r="179" spans="1:2" ht="13" hidden="1">
      <c r="A179" s="1">
        <f ca="1">IFERROR(__xludf.DUMMYFUNCTION("""COMPUTED_VALUE"""),1)</f>
        <v>1</v>
      </c>
      <c r="B179" s="1">
        <f ca="1">IFERROR(__xludf.DUMMYFUNCTION("""COMPUTED_VALUE"""),2)</f>
        <v>2</v>
      </c>
    </row>
    <row r="180" spans="1:2" ht="13" hidden="1">
      <c r="A180" s="1">
        <f ca="1">IFERROR(__xludf.DUMMYFUNCTION("""COMPUTED_VALUE"""),4)</f>
        <v>4</v>
      </c>
      <c r="B180" s="1">
        <f ca="1">IFERROR(__xludf.DUMMYFUNCTION("""COMPUTED_VALUE"""),3)</f>
        <v>3</v>
      </c>
    </row>
    <row r="181" spans="1:2" ht="13" hidden="1">
      <c r="A181" s="1">
        <f ca="1">IFERROR(__xludf.DUMMYFUNCTION("""COMPUTED_VALUE"""),2)</f>
        <v>2</v>
      </c>
      <c r="B181" s="1">
        <f ca="1">IFERROR(__xludf.DUMMYFUNCTION("""COMPUTED_VALUE"""),2)</f>
        <v>2</v>
      </c>
    </row>
    <row r="182" spans="1:2" ht="13" hidden="1">
      <c r="A182" s="1">
        <f ca="1">IFERROR(__xludf.DUMMYFUNCTION("""COMPUTED_VALUE"""),3)</f>
        <v>3</v>
      </c>
      <c r="B182" s="1">
        <f ca="1">IFERROR(__xludf.DUMMYFUNCTION("""COMPUTED_VALUE"""),5)</f>
        <v>5</v>
      </c>
    </row>
    <row r="183" spans="1:2" ht="13" hidden="1">
      <c r="A183" s="1" t="str">
        <f ca="1">IFERROR(__xludf.DUMMYFUNCTION("""COMPUTED_VALUE"""),"")</f>
        <v/>
      </c>
      <c r="B183" s="1">
        <f ca="1">IFERROR(__xludf.DUMMYFUNCTION("""COMPUTED_VALUE"""),3)</f>
        <v>3</v>
      </c>
    </row>
    <row r="184" spans="1:2" ht="13" hidden="1">
      <c r="A184" s="1">
        <f ca="1">IFERROR(__xludf.DUMMYFUNCTION("""COMPUTED_VALUE"""),2)</f>
        <v>2</v>
      </c>
      <c r="B184" s="1">
        <f ca="1">IFERROR(__xludf.DUMMYFUNCTION("""COMPUTED_VALUE"""),2)</f>
        <v>2</v>
      </c>
    </row>
    <row r="185" spans="1:2" ht="13" hidden="1">
      <c r="A185" s="1">
        <f ca="1">IFERROR(__xludf.DUMMYFUNCTION("""COMPUTED_VALUE"""),3)</f>
        <v>3</v>
      </c>
      <c r="B185" s="1">
        <f ca="1">IFERROR(__xludf.DUMMYFUNCTION("""COMPUTED_VALUE"""),2)</f>
        <v>2</v>
      </c>
    </row>
    <row r="186" spans="1:2" ht="13" hidden="1">
      <c r="A186" s="1">
        <f ca="1">IFERROR(__xludf.DUMMYFUNCTION("""COMPUTED_VALUE"""),2)</f>
        <v>2</v>
      </c>
      <c r="B186" s="1">
        <f ca="1">IFERROR(__xludf.DUMMYFUNCTION("""COMPUTED_VALUE"""),3)</f>
        <v>3</v>
      </c>
    </row>
    <row r="187" spans="1:2" ht="13" hidden="1">
      <c r="A187" s="1">
        <f ca="1">IFERROR(__xludf.DUMMYFUNCTION("""COMPUTED_VALUE"""),4)</f>
        <v>4</v>
      </c>
      <c r="B187" s="1">
        <f ca="1">IFERROR(__xludf.DUMMYFUNCTION("""COMPUTED_VALUE"""),4)</f>
        <v>4</v>
      </c>
    </row>
    <row r="188" spans="1:2" ht="13" hidden="1">
      <c r="A188" s="1">
        <f ca="1">IFERROR(__xludf.DUMMYFUNCTION("""COMPUTED_VALUE"""),2)</f>
        <v>2</v>
      </c>
      <c r="B188" s="1">
        <f ca="1">IFERROR(__xludf.DUMMYFUNCTION("""COMPUTED_VALUE"""),4)</f>
        <v>4</v>
      </c>
    </row>
    <row r="189" spans="1:2" ht="13" hidden="1">
      <c r="A189" s="1">
        <f ca="1">IFERROR(__xludf.DUMMYFUNCTION("""COMPUTED_VALUE"""),2)</f>
        <v>2</v>
      </c>
      <c r="B189" s="1">
        <f ca="1">IFERROR(__xludf.DUMMYFUNCTION("""COMPUTED_VALUE"""),2)</f>
        <v>2</v>
      </c>
    </row>
    <row r="190" spans="1:2" ht="13" hidden="1">
      <c r="A190" s="1" t="str">
        <f ca="1">IFERROR(__xludf.DUMMYFUNCTION("""COMPUTED_VALUE"""),"")</f>
        <v/>
      </c>
      <c r="B190" s="1">
        <f ca="1">IFERROR(__xludf.DUMMYFUNCTION("""COMPUTED_VALUE"""),2)</f>
        <v>2</v>
      </c>
    </row>
    <row r="191" spans="1:2" ht="13" hidden="1">
      <c r="A191" s="1">
        <f ca="1">IFERROR(__xludf.DUMMYFUNCTION("""COMPUTED_VALUE"""),4)</f>
        <v>4</v>
      </c>
      <c r="B191" s="1">
        <f ca="1">IFERROR(__xludf.DUMMYFUNCTION("""COMPUTED_VALUE"""),1)</f>
        <v>1</v>
      </c>
    </row>
    <row r="192" spans="1:2" ht="13" hidden="1">
      <c r="A192" s="1">
        <f ca="1">IFERROR(__xludf.DUMMYFUNCTION("""COMPUTED_VALUE"""),3)</f>
        <v>3</v>
      </c>
      <c r="B192" s="1">
        <f ca="1">IFERROR(__xludf.DUMMYFUNCTION("""COMPUTED_VALUE"""),3)</f>
        <v>3</v>
      </c>
    </row>
    <row r="193" spans="1:2" ht="13" hidden="1">
      <c r="A193" s="1">
        <f ca="1">IFERROR(__xludf.DUMMYFUNCTION("""COMPUTED_VALUE"""),2)</f>
        <v>2</v>
      </c>
      <c r="B193" s="1">
        <f ca="1">IFERROR(__xludf.DUMMYFUNCTION("""COMPUTED_VALUE"""),1)</f>
        <v>1</v>
      </c>
    </row>
    <row r="194" spans="1:2" ht="13" hidden="1">
      <c r="A194" s="1">
        <f ca="1">IFERROR(__xludf.DUMMYFUNCTION("""COMPUTED_VALUE"""),2)</f>
        <v>2</v>
      </c>
      <c r="B194" s="1">
        <f ca="1">IFERROR(__xludf.DUMMYFUNCTION("""COMPUTED_VALUE"""),5)</f>
        <v>5</v>
      </c>
    </row>
    <row r="195" spans="1:2" ht="13" hidden="1">
      <c r="A195" s="1">
        <f ca="1">IFERROR(__xludf.DUMMYFUNCTION("""COMPUTED_VALUE"""),2)</f>
        <v>2</v>
      </c>
      <c r="B195" s="1">
        <f ca="1">IFERROR(__xludf.DUMMYFUNCTION("""COMPUTED_VALUE"""),3)</f>
        <v>3</v>
      </c>
    </row>
    <row r="196" spans="1:2" ht="13" hidden="1">
      <c r="A196" s="1">
        <f ca="1">IFERROR(__xludf.DUMMYFUNCTION("""COMPUTED_VALUE"""),3)</f>
        <v>3</v>
      </c>
      <c r="B196" s="1">
        <f ca="1">IFERROR(__xludf.DUMMYFUNCTION("""COMPUTED_VALUE"""),2)</f>
        <v>2</v>
      </c>
    </row>
    <row r="197" spans="1:2" ht="13" hidden="1">
      <c r="A197" s="1">
        <f ca="1">IFERROR(__xludf.DUMMYFUNCTION("""COMPUTED_VALUE"""),2)</f>
        <v>2</v>
      </c>
      <c r="B197" s="1">
        <f ca="1">IFERROR(__xludf.DUMMYFUNCTION("""COMPUTED_VALUE"""),3)</f>
        <v>3</v>
      </c>
    </row>
    <row r="198" spans="1:2" ht="13" hidden="1">
      <c r="A198" s="1">
        <f ca="1">IFERROR(__xludf.DUMMYFUNCTION("""COMPUTED_VALUE"""),2)</f>
        <v>2</v>
      </c>
      <c r="B198" s="1">
        <f ca="1">IFERROR(__xludf.DUMMYFUNCTION("""COMPUTED_VALUE"""),1)</f>
        <v>1</v>
      </c>
    </row>
    <row r="199" spans="1:2" ht="13" hidden="1">
      <c r="A199" s="1">
        <f ca="1">IFERROR(__xludf.DUMMYFUNCTION("""COMPUTED_VALUE"""),3)</f>
        <v>3</v>
      </c>
      <c r="B199" s="1">
        <f ca="1">IFERROR(__xludf.DUMMYFUNCTION("""COMPUTED_VALUE"""),5)</f>
        <v>5</v>
      </c>
    </row>
    <row r="200" spans="1:2" ht="13" hidden="1">
      <c r="A200" s="1" t="str">
        <f ca="1">IFERROR(__xludf.DUMMYFUNCTION("""COMPUTED_VALUE"""),"")</f>
        <v/>
      </c>
      <c r="B200" s="1">
        <f ca="1">IFERROR(__xludf.DUMMYFUNCTION("""COMPUTED_VALUE"""),5)</f>
        <v>5</v>
      </c>
    </row>
    <row r="201" spans="1:2" ht="13" hidden="1">
      <c r="A201" s="1">
        <f ca="1">IFERROR(__xludf.DUMMYFUNCTION("""COMPUTED_VALUE"""),1)</f>
        <v>1</v>
      </c>
      <c r="B201" s="1">
        <f ca="1">IFERROR(__xludf.DUMMYFUNCTION("""COMPUTED_VALUE"""),4)</f>
        <v>4</v>
      </c>
    </row>
    <row r="202" spans="1:2" ht="13" hidden="1">
      <c r="A202" s="1">
        <f ca="1">IFERROR(__xludf.DUMMYFUNCTION("""COMPUTED_VALUE"""),2)</f>
        <v>2</v>
      </c>
      <c r="B202" s="1">
        <f ca="1">IFERROR(__xludf.DUMMYFUNCTION("""COMPUTED_VALUE"""),4)</f>
        <v>4</v>
      </c>
    </row>
    <row r="203" spans="1:2" ht="13" hidden="1">
      <c r="A203" s="1">
        <f ca="1">IFERROR(__xludf.DUMMYFUNCTION("""COMPUTED_VALUE"""),3)</f>
        <v>3</v>
      </c>
      <c r="B203" s="1">
        <f ca="1">IFERROR(__xludf.DUMMYFUNCTION("""COMPUTED_VALUE"""),4)</f>
        <v>4</v>
      </c>
    </row>
    <row r="204" spans="1:2" ht="13" hidden="1">
      <c r="A204" s="1">
        <f ca="1">IFERROR(__xludf.DUMMYFUNCTION("""COMPUTED_VALUE"""),2)</f>
        <v>2</v>
      </c>
      <c r="B204" s="1">
        <f ca="1">IFERROR(__xludf.DUMMYFUNCTION("""COMPUTED_VALUE"""),2)</f>
        <v>2</v>
      </c>
    </row>
    <row r="205" spans="1:2" ht="13" hidden="1">
      <c r="A205" s="1">
        <f ca="1">IFERROR(__xludf.DUMMYFUNCTION("""COMPUTED_VALUE"""),1)</f>
        <v>1</v>
      </c>
      <c r="B205" s="1">
        <f ca="1">IFERROR(__xludf.DUMMYFUNCTION("""COMPUTED_VALUE"""),2)</f>
        <v>2</v>
      </c>
    </row>
    <row r="206" spans="1:2" ht="13" hidden="1">
      <c r="A206" s="1" t="str">
        <f ca="1">IFERROR(__xludf.DUMMYFUNCTION("""COMPUTED_VALUE"""),"")</f>
        <v/>
      </c>
      <c r="B206" s="1">
        <f ca="1">IFERROR(__xludf.DUMMYFUNCTION("""COMPUTED_VALUE"""),2)</f>
        <v>2</v>
      </c>
    </row>
    <row r="207" spans="1:2" ht="13" hidden="1">
      <c r="A207" s="1">
        <f ca="1">IFERROR(__xludf.DUMMYFUNCTION("""COMPUTED_VALUE"""),4)</f>
        <v>4</v>
      </c>
      <c r="B207" s="1">
        <f ca="1">IFERROR(__xludf.DUMMYFUNCTION("""COMPUTED_VALUE"""),1)</f>
        <v>1</v>
      </c>
    </row>
    <row r="208" spans="1:2" ht="13" hidden="1">
      <c r="A208" s="1">
        <f ca="1">IFERROR(__xludf.DUMMYFUNCTION("""COMPUTED_VALUE"""),3)</f>
        <v>3</v>
      </c>
      <c r="B208" s="1">
        <f ca="1">IFERROR(__xludf.DUMMYFUNCTION("""COMPUTED_VALUE"""),1)</f>
        <v>1</v>
      </c>
    </row>
    <row r="209" spans="1:2" ht="13" hidden="1">
      <c r="A209" s="1" t="str">
        <f ca="1">IFERROR(__xludf.DUMMYFUNCTION("""COMPUTED_VALUE"""),"")</f>
        <v/>
      </c>
      <c r="B209" s="1">
        <f ca="1">IFERROR(__xludf.DUMMYFUNCTION("""COMPUTED_VALUE"""),1)</f>
        <v>1</v>
      </c>
    </row>
    <row r="210" spans="1:2" ht="13" hidden="1">
      <c r="A210" s="1">
        <f ca="1">IFERROR(__xludf.DUMMYFUNCTION("""COMPUTED_VALUE"""),1)</f>
        <v>1</v>
      </c>
      <c r="B210" s="1">
        <f ca="1">IFERROR(__xludf.DUMMYFUNCTION("""COMPUTED_VALUE"""),4)</f>
        <v>4</v>
      </c>
    </row>
    <row r="211" spans="1:2" ht="13" hidden="1">
      <c r="A211" s="1">
        <f ca="1">IFERROR(__xludf.DUMMYFUNCTION("""COMPUTED_VALUE"""),4)</f>
        <v>4</v>
      </c>
      <c r="B211" s="1">
        <f ca="1">IFERROR(__xludf.DUMMYFUNCTION("""COMPUTED_VALUE"""),4)</f>
        <v>4</v>
      </c>
    </row>
    <row r="212" spans="1:2" ht="13" hidden="1">
      <c r="A212" s="1">
        <f ca="1">IFERROR(__xludf.DUMMYFUNCTION("""COMPUTED_VALUE"""),3)</f>
        <v>3</v>
      </c>
      <c r="B212" s="1">
        <f ca="1">IFERROR(__xludf.DUMMYFUNCTION("""COMPUTED_VALUE"""),4)</f>
        <v>4</v>
      </c>
    </row>
    <row r="213" spans="1:2" ht="13" hidden="1">
      <c r="A213" s="1">
        <f ca="1">IFERROR(__xludf.DUMMYFUNCTION("""COMPUTED_VALUE"""),2)</f>
        <v>2</v>
      </c>
      <c r="B213" s="1">
        <f ca="1">IFERROR(__xludf.DUMMYFUNCTION("""COMPUTED_VALUE"""),3)</f>
        <v>3</v>
      </c>
    </row>
    <row r="214" spans="1:2" ht="13" hidden="1">
      <c r="A214" s="1">
        <f ca="1">IFERROR(__xludf.DUMMYFUNCTION("""COMPUTED_VALUE"""),3)</f>
        <v>3</v>
      </c>
      <c r="B214" s="1">
        <f ca="1">IFERROR(__xludf.DUMMYFUNCTION("""COMPUTED_VALUE"""),4)</f>
        <v>4</v>
      </c>
    </row>
    <row r="215" spans="1:2" ht="13" hidden="1">
      <c r="A215" s="1">
        <f ca="1">IFERROR(__xludf.DUMMYFUNCTION("""COMPUTED_VALUE"""),2)</f>
        <v>2</v>
      </c>
      <c r="B215" s="1">
        <f ca="1">IFERROR(__xludf.DUMMYFUNCTION("""COMPUTED_VALUE"""),2)</f>
        <v>2</v>
      </c>
    </row>
    <row r="216" spans="1:2" ht="13" hidden="1">
      <c r="A216" s="1">
        <f ca="1">IFERROR(__xludf.DUMMYFUNCTION("""COMPUTED_VALUE"""),1)</f>
        <v>1</v>
      </c>
      <c r="B216" s="1">
        <f ca="1">IFERROR(__xludf.DUMMYFUNCTION("""COMPUTED_VALUE"""),3)</f>
        <v>3</v>
      </c>
    </row>
    <row r="217" spans="1:2" ht="13" hidden="1">
      <c r="A217" s="1">
        <f ca="1">IFERROR(__xludf.DUMMYFUNCTION("""COMPUTED_VALUE"""),1)</f>
        <v>1</v>
      </c>
      <c r="B217" s="1">
        <f ca="1">IFERROR(__xludf.DUMMYFUNCTION("""COMPUTED_VALUE"""),1)</f>
        <v>1</v>
      </c>
    </row>
    <row r="218" spans="1:2" ht="13" hidden="1">
      <c r="A218" s="1">
        <f ca="1">IFERROR(__xludf.DUMMYFUNCTION("""COMPUTED_VALUE"""),4)</f>
        <v>4</v>
      </c>
      <c r="B218" s="1">
        <f ca="1">IFERROR(__xludf.DUMMYFUNCTION("""COMPUTED_VALUE"""),3)</f>
        <v>3</v>
      </c>
    </row>
    <row r="219" spans="1:2" ht="13" hidden="1">
      <c r="A219" s="1">
        <f ca="1">IFERROR(__xludf.DUMMYFUNCTION("""COMPUTED_VALUE"""),4)</f>
        <v>4</v>
      </c>
      <c r="B219" s="1">
        <f ca="1">IFERROR(__xludf.DUMMYFUNCTION("""COMPUTED_VALUE"""),1)</f>
        <v>1</v>
      </c>
    </row>
    <row r="220" spans="1:2" ht="13" hidden="1">
      <c r="A220" s="1">
        <f ca="1">IFERROR(__xludf.DUMMYFUNCTION("""COMPUTED_VALUE"""),4)</f>
        <v>4</v>
      </c>
      <c r="B220" s="1">
        <f ca="1">IFERROR(__xludf.DUMMYFUNCTION("""COMPUTED_VALUE"""),3)</f>
        <v>3</v>
      </c>
    </row>
    <row r="221" spans="1:2" ht="13" hidden="1">
      <c r="A221" s="1">
        <f ca="1">IFERROR(__xludf.DUMMYFUNCTION("""COMPUTED_VALUE"""),3)</f>
        <v>3</v>
      </c>
      <c r="B221" s="1">
        <f ca="1">IFERROR(__xludf.DUMMYFUNCTION("""COMPUTED_VALUE"""),3)</f>
        <v>3</v>
      </c>
    </row>
    <row r="222" spans="1:2" ht="13" hidden="1">
      <c r="A222" s="1">
        <f ca="1">IFERROR(__xludf.DUMMYFUNCTION("""COMPUTED_VALUE"""),4)</f>
        <v>4</v>
      </c>
      <c r="B222" s="1">
        <f ca="1">IFERROR(__xludf.DUMMYFUNCTION("""COMPUTED_VALUE"""),2)</f>
        <v>2</v>
      </c>
    </row>
    <row r="223" spans="1:2" ht="13" hidden="1">
      <c r="A223" s="1">
        <f ca="1">IFERROR(__xludf.DUMMYFUNCTION("""COMPUTED_VALUE"""),1)</f>
        <v>1</v>
      </c>
      <c r="B223" s="1">
        <f ca="1">IFERROR(__xludf.DUMMYFUNCTION("""COMPUTED_VALUE"""),3)</f>
        <v>3</v>
      </c>
    </row>
    <row r="224" spans="1:2" ht="13" hidden="1">
      <c r="A224" s="1">
        <f ca="1">IFERROR(__xludf.DUMMYFUNCTION("""COMPUTED_VALUE"""),2)</f>
        <v>2</v>
      </c>
      <c r="B224" s="1">
        <f ca="1">IFERROR(__xludf.DUMMYFUNCTION("""COMPUTED_VALUE"""),3)</f>
        <v>3</v>
      </c>
    </row>
    <row r="225" spans="1:2" ht="13" hidden="1">
      <c r="A225" s="1">
        <f ca="1">IFERROR(__xludf.DUMMYFUNCTION("""COMPUTED_VALUE"""),3)</f>
        <v>3</v>
      </c>
      <c r="B225" s="1">
        <f ca="1">IFERROR(__xludf.DUMMYFUNCTION("""COMPUTED_VALUE"""),3)</f>
        <v>3</v>
      </c>
    </row>
    <row r="226" spans="1:2" ht="13" hidden="1">
      <c r="A226" s="1">
        <f ca="1">IFERROR(__xludf.DUMMYFUNCTION("""COMPUTED_VALUE"""),2)</f>
        <v>2</v>
      </c>
      <c r="B226" s="1">
        <f ca="1">IFERROR(__xludf.DUMMYFUNCTION("""COMPUTED_VALUE"""),2)</f>
        <v>2</v>
      </c>
    </row>
    <row r="227" spans="1:2" ht="13" hidden="1">
      <c r="A227" s="1">
        <f ca="1">IFERROR(__xludf.DUMMYFUNCTION("""COMPUTED_VALUE"""),2)</f>
        <v>2</v>
      </c>
      <c r="B227" s="1">
        <f ca="1">IFERROR(__xludf.DUMMYFUNCTION("""COMPUTED_VALUE"""),2)</f>
        <v>2</v>
      </c>
    </row>
    <row r="228" spans="1:2" ht="13" hidden="1">
      <c r="A228" s="1">
        <f ca="1">IFERROR(__xludf.DUMMYFUNCTION("""COMPUTED_VALUE"""),3)</f>
        <v>3</v>
      </c>
      <c r="B228" s="1">
        <f ca="1">IFERROR(__xludf.DUMMYFUNCTION("""COMPUTED_VALUE"""),1)</f>
        <v>1</v>
      </c>
    </row>
    <row r="229" spans="1:2" ht="13" hidden="1">
      <c r="A229" s="1">
        <f ca="1">IFERROR(__xludf.DUMMYFUNCTION("""COMPUTED_VALUE"""),4)</f>
        <v>4</v>
      </c>
      <c r="B229" s="1">
        <f ca="1">IFERROR(__xludf.DUMMYFUNCTION("""COMPUTED_VALUE"""),1)</f>
        <v>1</v>
      </c>
    </row>
    <row r="230" spans="1:2" ht="13" hidden="1">
      <c r="A230" s="1">
        <f ca="1">IFERROR(__xludf.DUMMYFUNCTION("""COMPUTED_VALUE"""),4)</f>
        <v>4</v>
      </c>
      <c r="B230" s="1">
        <f ca="1">IFERROR(__xludf.DUMMYFUNCTION("""COMPUTED_VALUE"""),5)</f>
        <v>5</v>
      </c>
    </row>
    <row r="231" spans="1:2" ht="13" hidden="1">
      <c r="A231" s="1" t="str">
        <f ca="1">IFERROR(__xludf.DUMMYFUNCTION("""COMPUTED_VALUE"""),"")</f>
        <v/>
      </c>
      <c r="B231" s="1">
        <f ca="1">IFERROR(__xludf.DUMMYFUNCTION("""COMPUTED_VALUE"""),3)</f>
        <v>3</v>
      </c>
    </row>
    <row r="232" spans="1:2" ht="13" hidden="1">
      <c r="A232" s="1">
        <f ca="1">IFERROR(__xludf.DUMMYFUNCTION("""COMPUTED_VALUE"""),2)</f>
        <v>2</v>
      </c>
      <c r="B232" s="1">
        <f ca="1">IFERROR(__xludf.DUMMYFUNCTION("""COMPUTED_VALUE"""),4)</f>
        <v>4</v>
      </c>
    </row>
    <row r="233" spans="1:2" ht="13" hidden="1">
      <c r="A233" s="1">
        <f ca="1">IFERROR(__xludf.DUMMYFUNCTION("""COMPUTED_VALUE"""),1)</f>
        <v>1</v>
      </c>
      <c r="B233" s="1">
        <f ca="1">IFERROR(__xludf.DUMMYFUNCTION("""COMPUTED_VALUE"""),3)</f>
        <v>3</v>
      </c>
    </row>
    <row r="234" spans="1:2" ht="13" hidden="1">
      <c r="A234" s="1">
        <f ca="1">IFERROR(__xludf.DUMMYFUNCTION("""COMPUTED_VALUE"""),2)</f>
        <v>2</v>
      </c>
      <c r="B234" s="1">
        <f ca="1">IFERROR(__xludf.DUMMYFUNCTION("""COMPUTED_VALUE"""),3)</f>
        <v>3</v>
      </c>
    </row>
    <row r="235" spans="1:2" ht="13" hidden="1">
      <c r="A235" s="1">
        <f ca="1">IFERROR(__xludf.DUMMYFUNCTION("""COMPUTED_VALUE"""),3)</f>
        <v>3</v>
      </c>
      <c r="B235" s="1">
        <f ca="1">IFERROR(__xludf.DUMMYFUNCTION("""COMPUTED_VALUE"""),3)</f>
        <v>3</v>
      </c>
    </row>
    <row r="236" spans="1:2" ht="13" hidden="1">
      <c r="A236" s="1">
        <f ca="1">IFERROR(__xludf.DUMMYFUNCTION("""COMPUTED_VALUE"""),4)</f>
        <v>4</v>
      </c>
      <c r="B236" s="1">
        <f ca="1">IFERROR(__xludf.DUMMYFUNCTION("""COMPUTED_VALUE"""),1)</f>
        <v>1</v>
      </c>
    </row>
    <row r="237" spans="1:2" ht="13" hidden="1">
      <c r="A237" s="1">
        <f ca="1">IFERROR(__xludf.DUMMYFUNCTION("""COMPUTED_VALUE"""),3)</f>
        <v>3</v>
      </c>
      <c r="B237" s="1">
        <f ca="1">IFERROR(__xludf.DUMMYFUNCTION("""COMPUTED_VALUE"""),4)</f>
        <v>4</v>
      </c>
    </row>
    <row r="238" spans="1:2" ht="13" hidden="1">
      <c r="A238" s="1" t="str">
        <f ca="1">IFERROR(__xludf.DUMMYFUNCTION("""COMPUTED_VALUE"""),"")</f>
        <v/>
      </c>
      <c r="B238" s="1">
        <f ca="1">IFERROR(__xludf.DUMMYFUNCTION("""COMPUTED_VALUE"""),2)</f>
        <v>2</v>
      </c>
    </row>
    <row r="239" spans="1:2" ht="13" hidden="1">
      <c r="A239" s="1">
        <f ca="1">IFERROR(__xludf.DUMMYFUNCTION("""COMPUTED_VALUE"""),2)</f>
        <v>2</v>
      </c>
      <c r="B239" s="1">
        <f ca="1">IFERROR(__xludf.DUMMYFUNCTION("""COMPUTED_VALUE"""),2)</f>
        <v>2</v>
      </c>
    </row>
    <row r="240" spans="1:2" ht="13" hidden="1">
      <c r="A240" s="1">
        <f ca="1">IFERROR(__xludf.DUMMYFUNCTION("""COMPUTED_VALUE"""),4)</f>
        <v>4</v>
      </c>
      <c r="B240" s="1">
        <f ca="1">IFERROR(__xludf.DUMMYFUNCTION("""COMPUTED_VALUE"""),3)</f>
        <v>3</v>
      </c>
    </row>
    <row r="241" spans="1:2" ht="13" hidden="1">
      <c r="A241" s="1">
        <f ca="1">IFERROR(__xludf.DUMMYFUNCTION("""COMPUTED_VALUE"""),2)</f>
        <v>2</v>
      </c>
      <c r="B241" s="1">
        <f ca="1">IFERROR(__xludf.DUMMYFUNCTION("""COMPUTED_VALUE"""),3)</f>
        <v>3</v>
      </c>
    </row>
    <row r="242" spans="1:2" ht="13" hidden="1">
      <c r="A242" s="1">
        <f ca="1">IFERROR(__xludf.DUMMYFUNCTION("""COMPUTED_VALUE"""),3)</f>
        <v>3</v>
      </c>
      <c r="B242" s="1">
        <f ca="1">IFERROR(__xludf.DUMMYFUNCTION("""COMPUTED_VALUE"""),3)</f>
        <v>3</v>
      </c>
    </row>
    <row r="243" spans="1:2" ht="13" hidden="1">
      <c r="A243" s="1">
        <f ca="1">IFERROR(__xludf.DUMMYFUNCTION("""COMPUTED_VALUE"""),3)</f>
        <v>3</v>
      </c>
      <c r="B243" s="1">
        <f ca="1">IFERROR(__xludf.DUMMYFUNCTION("""COMPUTED_VALUE"""),2)</f>
        <v>2</v>
      </c>
    </row>
    <row r="244" spans="1:2" ht="13" hidden="1">
      <c r="A244" s="1">
        <f ca="1">IFERROR(__xludf.DUMMYFUNCTION("""COMPUTED_VALUE"""),4)</f>
        <v>4</v>
      </c>
      <c r="B244" s="1">
        <f ca="1">IFERROR(__xludf.DUMMYFUNCTION("""COMPUTED_VALUE"""),3)</f>
        <v>3</v>
      </c>
    </row>
    <row r="245" spans="1:2" ht="13" hidden="1">
      <c r="A245" s="1">
        <f ca="1">IFERROR(__xludf.DUMMYFUNCTION("""COMPUTED_VALUE"""),4)</f>
        <v>4</v>
      </c>
      <c r="B245" s="1">
        <f ca="1">IFERROR(__xludf.DUMMYFUNCTION("""COMPUTED_VALUE"""),3)</f>
        <v>3</v>
      </c>
    </row>
    <row r="246" spans="1:2" ht="13" hidden="1">
      <c r="A246" s="1">
        <f ca="1">IFERROR(__xludf.DUMMYFUNCTION("""COMPUTED_VALUE"""),4)</f>
        <v>4</v>
      </c>
      <c r="B246" s="1">
        <f ca="1">IFERROR(__xludf.DUMMYFUNCTION("""COMPUTED_VALUE"""),2)</f>
        <v>2</v>
      </c>
    </row>
    <row r="247" spans="1:2" ht="13" hidden="1">
      <c r="A247" s="1">
        <f ca="1">IFERROR(__xludf.DUMMYFUNCTION("""COMPUTED_VALUE"""),4)</f>
        <v>4</v>
      </c>
      <c r="B247" s="1">
        <f ca="1">IFERROR(__xludf.DUMMYFUNCTION("""COMPUTED_VALUE"""),1)</f>
        <v>1</v>
      </c>
    </row>
    <row r="248" spans="1:2" ht="13" hidden="1">
      <c r="A248" s="1">
        <f ca="1">IFERROR(__xludf.DUMMYFUNCTION("""COMPUTED_VALUE"""),3)</f>
        <v>3</v>
      </c>
      <c r="B248" s="1">
        <f ca="1">IFERROR(__xludf.DUMMYFUNCTION("""COMPUTED_VALUE"""),3)</f>
        <v>3</v>
      </c>
    </row>
    <row r="249" spans="1:2" ht="13" hidden="1">
      <c r="A249" s="1">
        <f ca="1">IFERROR(__xludf.DUMMYFUNCTION("""COMPUTED_VALUE"""),1)</f>
        <v>1</v>
      </c>
      <c r="B249" s="1">
        <f ca="1">IFERROR(__xludf.DUMMYFUNCTION("""COMPUTED_VALUE"""),4)</f>
        <v>4</v>
      </c>
    </row>
    <row r="250" spans="1:2" ht="13" hidden="1">
      <c r="A250" s="1">
        <f ca="1">IFERROR(__xludf.DUMMYFUNCTION("""COMPUTED_VALUE"""),2)</f>
        <v>2</v>
      </c>
      <c r="B250" s="1">
        <f ca="1">IFERROR(__xludf.DUMMYFUNCTION("""COMPUTED_VALUE"""),2)</f>
        <v>2</v>
      </c>
    </row>
    <row r="251" spans="1:2" ht="13" hidden="1">
      <c r="A251" s="1">
        <f ca="1">IFERROR(__xludf.DUMMYFUNCTION("""COMPUTED_VALUE"""),4)</f>
        <v>4</v>
      </c>
      <c r="B251" s="1">
        <f ca="1">IFERROR(__xludf.DUMMYFUNCTION("""COMPUTED_VALUE"""),1)</f>
        <v>1</v>
      </c>
    </row>
    <row r="252" spans="1:2" ht="13" hidden="1">
      <c r="A252" s="1">
        <f ca="1">IFERROR(__xludf.DUMMYFUNCTION("""COMPUTED_VALUE"""),1)</f>
        <v>1</v>
      </c>
      <c r="B252" s="1">
        <f ca="1">IFERROR(__xludf.DUMMYFUNCTION("""COMPUTED_VALUE"""),2)</f>
        <v>2</v>
      </c>
    </row>
    <row r="253" spans="1:2" ht="13" hidden="1">
      <c r="A253" s="1">
        <f ca="1">IFERROR(__xludf.DUMMYFUNCTION("""COMPUTED_VALUE"""),4)</f>
        <v>4</v>
      </c>
      <c r="B253" s="1">
        <f ca="1">IFERROR(__xludf.DUMMYFUNCTION("""COMPUTED_VALUE"""),2)</f>
        <v>2</v>
      </c>
    </row>
    <row r="254" spans="1:2" ht="13" hidden="1">
      <c r="A254" s="1">
        <f ca="1">IFERROR(__xludf.DUMMYFUNCTION("""COMPUTED_VALUE"""),3)</f>
        <v>3</v>
      </c>
      <c r="B254" s="1">
        <f ca="1">IFERROR(__xludf.DUMMYFUNCTION("""COMPUTED_VALUE"""),3)</f>
        <v>3</v>
      </c>
    </row>
    <row r="255" spans="1:2" ht="13" hidden="1">
      <c r="A255" s="1">
        <f ca="1">IFERROR(__xludf.DUMMYFUNCTION("""COMPUTED_VALUE"""),3)</f>
        <v>3</v>
      </c>
      <c r="B255" s="1">
        <f ca="1">IFERROR(__xludf.DUMMYFUNCTION("""COMPUTED_VALUE"""),3)</f>
        <v>3</v>
      </c>
    </row>
    <row r="256" spans="1:2" ht="13" hidden="1">
      <c r="A256" s="1">
        <f ca="1">IFERROR(__xludf.DUMMYFUNCTION("""COMPUTED_VALUE"""),1)</f>
        <v>1</v>
      </c>
      <c r="B256" s="1">
        <f ca="1">IFERROR(__xludf.DUMMYFUNCTION("""COMPUTED_VALUE"""),2)</f>
        <v>2</v>
      </c>
    </row>
    <row r="257" spans="1:2" ht="13" hidden="1">
      <c r="A257" s="1">
        <f ca="1">IFERROR(__xludf.DUMMYFUNCTION("""COMPUTED_VALUE"""),2)</f>
        <v>2</v>
      </c>
      <c r="B257" s="1">
        <f ca="1">IFERROR(__xludf.DUMMYFUNCTION("""COMPUTED_VALUE"""),3)</f>
        <v>3</v>
      </c>
    </row>
    <row r="258" spans="1:2" ht="13" hidden="1">
      <c r="A258" s="1">
        <f ca="1">IFERROR(__xludf.DUMMYFUNCTION("""COMPUTED_VALUE"""),4)</f>
        <v>4</v>
      </c>
      <c r="B258" s="1">
        <f ca="1">IFERROR(__xludf.DUMMYFUNCTION("""COMPUTED_VALUE"""),2)</f>
        <v>2</v>
      </c>
    </row>
    <row r="259" spans="1:2" ht="13" hidden="1">
      <c r="A259" s="1">
        <f ca="1">IFERROR(__xludf.DUMMYFUNCTION("""COMPUTED_VALUE"""),2)</f>
        <v>2</v>
      </c>
      <c r="B259" s="1">
        <f ca="1">IFERROR(__xludf.DUMMYFUNCTION("""COMPUTED_VALUE"""),3)</f>
        <v>3</v>
      </c>
    </row>
    <row r="260" spans="1:2" ht="13" hidden="1">
      <c r="A260" s="1">
        <f ca="1">IFERROR(__xludf.DUMMYFUNCTION("""COMPUTED_VALUE"""),2)</f>
        <v>2</v>
      </c>
      <c r="B260" s="1">
        <f ca="1">IFERROR(__xludf.DUMMYFUNCTION("""COMPUTED_VALUE"""),3)</f>
        <v>3</v>
      </c>
    </row>
    <row r="261" spans="1:2" ht="13" hidden="1">
      <c r="A261" s="1">
        <f ca="1">IFERROR(__xludf.DUMMYFUNCTION("""COMPUTED_VALUE"""),3)</f>
        <v>3</v>
      </c>
      <c r="B261" s="1">
        <f ca="1">IFERROR(__xludf.DUMMYFUNCTION("""COMPUTED_VALUE"""),3)</f>
        <v>3</v>
      </c>
    </row>
    <row r="262" spans="1:2" ht="13" hidden="1">
      <c r="A262" s="1">
        <f ca="1">IFERROR(__xludf.DUMMYFUNCTION("""COMPUTED_VALUE"""),3)</f>
        <v>3</v>
      </c>
      <c r="B262" s="1">
        <f ca="1">IFERROR(__xludf.DUMMYFUNCTION("""COMPUTED_VALUE"""),1)</f>
        <v>1</v>
      </c>
    </row>
    <row r="263" spans="1:2" ht="13" hidden="1">
      <c r="A263" s="1">
        <f ca="1">IFERROR(__xludf.DUMMYFUNCTION("""COMPUTED_VALUE"""),4)</f>
        <v>4</v>
      </c>
      <c r="B263" s="1">
        <f ca="1">IFERROR(__xludf.DUMMYFUNCTION("""COMPUTED_VALUE"""),1)</f>
        <v>1</v>
      </c>
    </row>
    <row r="264" spans="1:2" ht="13" hidden="1">
      <c r="A264" s="1">
        <f ca="1">IFERROR(__xludf.DUMMYFUNCTION("""COMPUTED_VALUE"""),2)</f>
        <v>2</v>
      </c>
      <c r="B264" s="1">
        <f ca="1">IFERROR(__xludf.DUMMYFUNCTION("""COMPUTED_VALUE"""),3)</f>
        <v>3</v>
      </c>
    </row>
    <row r="265" spans="1:2" ht="13" hidden="1">
      <c r="A265" s="1">
        <f ca="1">IFERROR(__xludf.DUMMYFUNCTION("""COMPUTED_VALUE"""),4)</f>
        <v>4</v>
      </c>
      <c r="B265" s="1">
        <f ca="1">IFERROR(__xludf.DUMMYFUNCTION("""COMPUTED_VALUE"""),2)</f>
        <v>2</v>
      </c>
    </row>
    <row r="266" spans="1:2" ht="13" hidden="1">
      <c r="A266" s="1">
        <f ca="1">IFERROR(__xludf.DUMMYFUNCTION("""COMPUTED_VALUE"""),4)</f>
        <v>4</v>
      </c>
      <c r="B266" s="1">
        <f ca="1">IFERROR(__xludf.DUMMYFUNCTION("""COMPUTED_VALUE"""),2)</f>
        <v>2</v>
      </c>
    </row>
    <row r="267" spans="1:2" ht="13" hidden="1">
      <c r="A267" s="1">
        <f ca="1">IFERROR(__xludf.DUMMYFUNCTION("""COMPUTED_VALUE"""),4)</f>
        <v>4</v>
      </c>
      <c r="B267" s="1">
        <f ca="1">IFERROR(__xludf.DUMMYFUNCTION("""COMPUTED_VALUE"""),1)</f>
        <v>1</v>
      </c>
    </row>
    <row r="268" spans="1:2" ht="13" hidden="1">
      <c r="A268" s="1">
        <f ca="1">IFERROR(__xludf.DUMMYFUNCTION("""COMPUTED_VALUE"""),2)</f>
        <v>2</v>
      </c>
      <c r="B268" s="1">
        <f ca="1">IFERROR(__xludf.DUMMYFUNCTION("""COMPUTED_VALUE"""),1)</f>
        <v>1</v>
      </c>
    </row>
    <row r="269" spans="1:2" ht="13" hidden="1">
      <c r="A269" s="1">
        <f ca="1">IFERROR(__xludf.DUMMYFUNCTION("""COMPUTED_VALUE"""),2)</f>
        <v>2</v>
      </c>
      <c r="B269" s="1">
        <f ca="1">IFERROR(__xludf.DUMMYFUNCTION("""COMPUTED_VALUE"""),2)</f>
        <v>2</v>
      </c>
    </row>
    <row r="270" spans="1:2" ht="13" hidden="1">
      <c r="A270" s="1">
        <f ca="1">IFERROR(__xludf.DUMMYFUNCTION("""COMPUTED_VALUE"""),3)</f>
        <v>3</v>
      </c>
      <c r="B270" s="1">
        <f ca="1">IFERROR(__xludf.DUMMYFUNCTION("""COMPUTED_VALUE"""),1)</f>
        <v>1</v>
      </c>
    </row>
    <row r="271" spans="1:2" ht="13" hidden="1">
      <c r="A271" s="1">
        <f ca="1">IFERROR(__xludf.DUMMYFUNCTION("""COMPUTED_VALUE"""),1)</f>
        <v>1</v>
      </c>
      <c r="B271" s="1">
        <f ca="1">IFERROR(__xludf.DUMMYFUNCTION("""COMPUTED_VALUE"""),1)</f>
        <v>1</v>
      </c>
    </row>
    <row r="272" spans="1:2" ht="13" hidden="1">
      <c r="A272" s="1">
        <f ca="1">IFERROR(__xludf.DUMMYFUNCTION("""COMPUTED_VALUE"""),2)</f>
        <v>2</v>
      </c>
      <c r="B272" s="1">
        <f ca="1">IFERROR(__xludf.DUMMYFUNCTION("""COMPUTED_VALUE"""),3)</f>
        <v>3</v>
      </c>
    </row>
    <row r="273" spans="1:2" ht="13" hidden="1">
      <c r="A273" s="1">
        <f ca="1">IFERROR(__xludf.DUMMYFUNCTION("""COMPUTED_VALUE"""),3)</f>
        <v>3</v>
      </c>
      <c r="B273" s="1">
        <f ca="1">IFERROR(__xludf.DUMMYFUNCTION("""COMPUTED_VALUE"""),2)</f>
        <v>2</v>
      </c>
    </row>
    <row r="274" spans="1:2" ht="13" hidden="1">
      <c r="A274" s="1">
        <f ca="1">IFERROR(__xludf.DUMMYFUNCTION("""COMPUTED_VALUE"""),2)</f>
        <v>2</v>
      </c>
      <c r="B274" s="1">
        <f ca="1">IFERROR(__xludf.DUMMYFUNCTION("""COMPUTED_VALUE"""),4)</f>
        <v>4</v>
      </c>
    </row>
    <row r="275" spans="1:2" ht="13" hidden="1">
      <c r="A275" s="1">
        <f ca="1">IFERROR(__xludf.DUMMYFUNCTION("""COMPUTED_VALUE"""),4)</f>
        <v>4</v>
      </c>
      <c r="B275" s="1">
        <f ca="1">IFERROR(__xludf.DUMMYFUNCTION("""COMPUTED_VALUE"""),3)</f>
        <v>3</v>
      </c>
    </row>
    <row r="276" spans="1:2" ht="13" hidden="1">
      <c r="A276" s="1">
        <f ca="1">IFERROR(__xludf.DUMMYFUNCTION("""COMPUTED_VALUE"""),3)</f>
        <v>3</v>
      </c>
      <c r="B276" s="1">
        <f ca="1">IFERROR(__xludf.DUMMYFUNCTION("""COMPUTED_VALUE"""),5)</f>
        <v>5</v>
      </c>
    </row>
    <row r="277" spans="1:2" ht="13" hidden="1">
      <c r="A277" s="1">
        <f ca="1">IFERROR(__xludf.DUMMYFUNCTION("""COMPUTED_VALUE"""),2)</f>
        <v>2</v>
      </c>
      <c r="B277" s="1">
        <f ca="1">IFERROR(__xludf.DUMMYFUNCTION("""COMPUTED_VALUE"""),3)</f>
        <v>3</v>
      </c>
    </row>
    <row r="278" spans="1:2" ht="13" hidden="1">
      <c r="A278" s="1">
        <f ca="1">IFERROR(__xludf.DUMMYFUNCTION("""COMPUTED_VALUE"""),4)</f>
        <v>4</v>
      </c>
      <c r="B278" s="1">
        <f ca="1">IFERROR(__xludf.DUMMYFUNCTION("""COMPUTED_VALUE"""),1)</f>
        <v>1</v>
      </c>
    </row>
    <row r="279" spans="1:2" ht="13" hidden="1">
      <c r="A279" s="1">
        <f ca="1">IFERROR(__xludf.DUMMYFUNCTION("""COMPUTED_VALUE"""),2)</f>
        <v>2</v>
      </c>
      <c r="B279" s="1">
        <f ca="1">IFERROR(__xludf.DUMMYFUNCTION("""COMPUTED_VALUE"""),3)</f>
        <v>3</v>
      </c>
    </row>
    <row r="280" spans="1:2" ht="13" hidden="1">
      <c r="A280" s="1">
        <f ca="1">IFERROR(__xludf.DUMMYFUNCTION("""COMPUTED_VALUE"""),2)</f>
        <v>2</v>
      </c>
      <c r="B280" s="1">
        <f ca="1">IFERROR(__xludf.DUMMYFUNCTION("""COMPUTED_VALUE"""),2)</f>
        <v>2</v>
      </c>
    </row>
    <row r="281" spans="1:2" ht="13" hidden="1">
      <c r="A281" s="1">
        <f ca="1">IFERROR(__xludf.DUMMYFUNCTION("""COMPUTED_VALUE"""),2)</f>
        <v>2</v>
      </c>
      <c r="B281" s="1">
        <f ca="1">IFERROR(__xludf.DUMMYFUNCTION("""COMPUTED_VALUE"""),4)</f>
        <v>4</v>
      </c>
    </row>
    <row r="282" spans="1:2" ht="13" hidden="1">
      <c r="A282" s="1">
        <f ca="1">IFERROR(__xludf.DUMMYFUNCTION("""COMPUTED_VALUE"""),4)</f>
        <v>4</v>
      </c>
      <c r="B282" s="1">
        <f ca="1">IFERROR(__xludf.DUMMYFUNCTION("""COMPUTED_VALUE"""),2)</f>
        <v>2</v>
      </c>
    </row>
    <row r="283" spans="1:2" ht="13" hidden="1">
      <c r="A283" s="1">
        <f ca="1">IFERROR(__xludf.DUMMYFUNCTION("""COMPUTED_VALUE"""),3)</f>
        <v>3</v>
      </c>
      <c r="B283" s="1">
        <f ca="1">IFERROR(__xludf.DUMMYFUNCTION("""COMPUTED_VALUE"""),2)</f>
        <v>2</v>
      </c>
    </row>
    <row r="284" spans="1:2" ht="13" hidden="1">
      <c r="A284" s="1">
        <f ca="1">IFERROR(__xludf.DUMMYFUNCTION("""COMPUTED_VALUE"""),3)</f>
        <v>3</v>
      </c>
      <c r="B284" s="1">
        <f ca="1">IFERROR(__xludf.DUMMYFUNCTION("""COMPUTED_VALUE"""),3)</f>
        <v>3</v>
      </c>
    </row>
    <row r="285" spans="1:2" ht="13" hidden="1">
      <c r="A285" s="1">
        <f ca="1">IFERROR(__xludf.DUMMYFUNCTION("""COMPUTED_VALUE"""),2)</f>
        <v>2</v>
      </c>
      <c r="B285" s="1">
        <f ca="1">IFERROR(__xludf.DUMMYFUNCTION("""COMPUTED_VALUE"""),2)</f>
        <v>2</v>
      </c>
    </row>
    <row r="286" spans="1:2" ht="13" hidden="1">
      <c r="A286" s="1">
        <f ca="1">IFERROR(__xludf.DUMMYFUNCTION("""COMPUTED_VALUE"""),2)</f>
        <v>2</v>
      </c>
      <c r="B286" s="1">
        <f ca="1">IFERROR(__xludf.DUMMYFUNCTION("""COMPUTED_VALUE"""),2)</f>
        <v>2</v>
      </c>
    </row>
    <row r="287" spans="1:2" ht="13" hidden="1">
      <c r="A287" s="1">
        <f ca="1">IFERROR(__xludf.DUMMYFUNCTION("""COMPUTED_VALUE"""),4)</f>
        <v>4</v>
      </c>
      <c r="B287" s="1">
        <f ca="1">IFERROR(__xludf.DUMMYFUNCTION("""COMPUTED_VALUE"""),3)</f>
        <v>3</v>
      </c>
    </row>
    <row r="288" spans="1:2" ht="13" hidden="1">
      <c r="A288" s="1">
        <f ca="1">IFERROR(__xludf.DUMMYFUNCTION("""COMPUTED_VALUE"""),2)</f>
        <v>2</v>
      </c>
      <c r="B288" s="1">
        <f ca="1">IFERROR(__xludf.DUMMYFUNCTION("""COMPUTED_VALUE"""),1)</f>
        <v>1</v>
      </c>
    </row>
    <row r="289" spans="1:2" ht="13" hidden="1">
      <c r="A289" s="1">
        <f ca="1">IFERROR(__xludf.DUMMYFUNCTION("""COMPUTED_VALUE"""),3)</f>
        <v>3</v>
      </c>
      <c r="B289" s="1">
        <f ca="1">IFERROR(__xludf.DUMMYFUNCTION("""COMPUTED_VALUE"""),2)</f>
        <v>2</v>
      </c>
    </row>
    <row r="290" spans="1:2" ht="13" hidden="1">
      <c r="A290" s="1">
        <f ca="1">IFERROR(__xludf.DUMMYFUNCTION("""COMPUTED_VALUE"""),1)</f>
        <v>1</v>
      </c>
      <c r="B290" s="1">
        <f ca="1">IFERROR(__xludf.DUMMYFUNCTION("""COMPUTED_VALUE"""),5)</f>
        <v>5</v>
      </c>
    </row>
    <row r="291" spans="1:2" ht="13" hidden="1">
      <c r="A291" s="1">
        <f ca="1">IFERROR(__xludf.DUMMYFUNCTION("""COMPUTED_VALUE"""),4)</f>
        <v>4</v>
      </c>
      <c r="B291" s="1">
        <f ca="1">IFERROR(__xludf.DUMMYFUNCTION("""COMPUTED_VALUE"""),1)</f>
        <v>1</v>
      </c>
    </row>
    <row r="292" spans="1:2" ht="13" hidden="1">
      <c r="A292" s="1">
        <f ca="1">IFERROR(__xludf.DUMMYFUNCTION("""COMPUTED_VALUE"""),4)</f>
        <v>4</v>
      </c>
      <c r="B292" s="1">
        <f ca="1">IFERROR(__xludf.DUMMYFUNCTION("""COMPUTED_VALUE"""),2)</f>
        <v>2</v>
      </c>
    </row>
    <row r="293" spans="1:2" ht="13" hidden="1">
      <c r="A293" s="1">
        <f ca="1">IFERROR(__xludf.DUMMYFUNCTION("""COMPUTED_VALUE"""),3)</f>
        <v>3</v>
      </c>
      <c r="B293" s="1">
        <f ca="1">IFERROR(__xludf.DUMMYFUNCTION("""COMPUTED_VALUE"""),1)</f>
        <v>1</v>
      </c>
    </row>
    <row r="294" spans="1:2" ht="13" hidden="1">
      <c r="A294" s="1">
        <f ca="1">IFERROR(__xludf.DUMMYFUNCTION("""COMPUTED_VALUE"""),1)</f>
        <v>1</v>
      </c>
      <c r="B294" s="1">
        <f ca="1">IFERROR(__xludf.DUMMYFUNCTION("""COMPUTED_VALUE"""),4)</f>
        <v>4</v>
      </c>
    </row>
    <row r="295" spans="1:2" ht="13" hidden="1">
      <c r="A295" s="1">
        <f ca="1">IFERROR(__xludf.DUMMYFUNCTION("""COMPUTED_VALUE"""),1)</f>
        <v>1</v>
      </c>
      <c r="B295" s="1">
        <f ca="1">IFERROR(__xludf.DUMMYFUNCTION("""COMPUTED_VALUE"""),5)</f>
        <v>5</v>
      </c>
    </row>
    <row r="296" spans="1:2" ht="13" hidden="1">
      <c r="A296" s="1">
        <f ca="1">IFERROR(__xludf.DUMMYFUNCTION("""COMPUTED_VALUE"""),1)</f>
        <v>1</v>
      </c>
      <c r="B296" s="1">
        <f ca="1">IFERROR(__xludf.DUMMYFUNCTION("""COMPUTED_VALUE"""),4)</f>
        <v>4</v>
      </c>
    </row>
    <row r="297" spans="1:2" ht="13" hidden="1">
      <c r="A297" s="1">
        <f ca="1">IFERROR(__xludf.DUMMYFUNCTION("""COMPUTED_VALUE"""),3)</f>
        <v>3</v>
      </c>
      <c r="B297" s="1">
        <f ca="1">IFERROR(__xludf.DUMMYFUNCTION("""COMPUTED_VALUE"""),2)</f>
        <v>2</v>
      </c>
    </row>
    <row r="298" spans="1:2" ht="13" hidden="1">
      <c r="A298" s="1">
        <f ca="1">IFERROR(__xludf.DUMMYFUNCTION("""COMPUTED_VALUE"""),2)</f>
        <v>2</v>
      </c>
      <c r="B298" s="1">
        <f ca="1">IFERROR(__xludf.DUMMYFUNCTION("""COMPUTED_VALUE"""),3)</f>
        <v>3</v>
      </c>
    </row>
    <row r="299" spans="1:2" ht="13" hidden="1">
      <c r="A299" s="1">
        <f ca="1">IFERROR(__xludf.DUMMYFUNCTION("""COMPUTED_VALUE"""),4)</f>
        <v>4</v>
      </c>
      <c r="B299" s="1">
        <f ca="1">IFERROR(__xludf.DUMMYFUNCTION("""COMPUTED_VALUE"""),2)</f>
        <v>2</v>
      </c>
    </row>
    <row r="300" spans="1:2" ht="13" hidden="1">
      <c r="A300" s="1">
        <f ca="1">IFERROR(__xludf.DUMMYFUNCTION("""COMPUTED_VALUE"""),3)</f>
        <v>3</v>
      </c>
      <c r="B300" s="1">
        <f ca="1">IFERROR(__xludf.DUMMYFUNCTION("""COMPUTED_VALUE"""),2)</f>
        <v>2</v>
      </c>
    </row>
    <row r="301" spans="1:2" ht="13" hidden="1">
      <c r="A301" s="1">
        <f ca="1">IFERROR(__xludf.DUMMYFUNCTION("""COMPUTED_VALUE"""),4)</f>
        <v>4</v>
      </c>
      <c r="B301" s="1">
        <f ca="1">IFERROR(__xludf.DUMMYFUNCTION("""COMPUTED_VALUE"""),1)</f>
        <v>1</v>
      </c>
    </row>
    <row r="302" spans="1:2" ht="13" hidden="1">
      <c r="A302" s="1">
        <f ca="1">IFERROR(__xludf.DUMMYFUNCTION("""COMPUTED_VALUE"""),1)</f>
        <v>1</v>
      </c>
      <c r="B302" s="1">
        <f ca="1">IFERROR(__xludf.DUMMYFUNCTION("""COMPUTED_VALUE"""),3)</f>
        <v>3</v>
      </c>
    </row>
    <row r="303" spans="1:2" ht="13" hidden="1">
      <c r="A303" s="1">
        <f ca="1">IFERROR(__xludf.DUMMYFUNCTION("""COMPUTED_VALUE"""),4)</f>
        <v>4</v>
      </c>
      <c r="B303" s="1">
        <f ca="1">IFERROR(__xludf.DUMMYFUNCTION("""COMPUTED_VALUE"""),1)</f>
        <v>1</v>
      </c>
    </row>
    <row r="304" spans="1:2" ht="13" hidden="1">
      <c r="A304" s="1">
        <f ca="1">IFERROR(__xludf.DUMMYFUNCTION("""COMPUTED_VALUE"""),4)</f>
        <v>4</v>
      </c>
      <c r="B304" s="1">
        <f ca="1">IFERROR(__xludf.DUMMYFUNCTION("""COMPUTED_VALUE"""),4)</f>
        <v>4</v>
      </c>
    </row>
    <row r="305" spans="1:2" ht="13" hidden="1">
      <c r="A305" s="1">
        <f ca="1">IFERROR(__xludf.DUMMYFUNCTION("""COMPUTED_VALUE"""),2)</f>
        <v>2</v>
      </c>
      <c r="B305" s="1">
        <f ca="1">IFERROR(__xludf.DUMMYFUNCTION("""COMPUTED_VALUE"""),2)</f>
        <v>2</v>
      </c>
    </row>
    <row r="306" spans="1:2" ht="13" hidden="1">
      <c r="A306" s="1">
        <f ca="1">IFERROR(__xludf.DUMMYFUNCTION("""COMPUTED_VALUE"""),4)</f>
        <v>4</v>
      </c>
      <c r="B306" s="1">
        <f ca="1">IFERROR(__xludf.DUMMYFUNCTION("""COMPUTED_VALUE"""),3)</f>
        <v>3</v>
      </c>
    </row>
    <row r="307" spans="1:2" ht="13" hidden="1">
      <c r="A307" s="1" t="str">
        <f ca="1">IFERROR(__xludf.DUMMYFUNCTION("""COMPUTED_VALUE"""),"")</f>
        <v/>
      </c>
      <c r="B307" s="1">
        <f ca="1">IFERROR(__xludf.DUMMYFUNCTION("""COMPUTED_VALUE"""),4)</f>
        <v>4</v>
      </c>
    </row>
    <row r="308" spans="1:2" ht="13" hidden="1">
      <c r="A308" s="1" t="str">
        <f ca="1">IFERROR(__xludf.DUMMYFUNCTION("""COMPUTED_VALUE"""),"")</f>
        <v/>
      </c>
      <c r="B308" s="1">
        <f ca="1">IFERROR(__xludf.DUMMYFUNCTION("""COMPUTED_VALUE"""),2)</f>
        <v>2</v>
      </c>
    </row>
    <row r="309" spans="1:2" ht="13" hidden="1">
      <c r="A309" s="1">
        <f ca="1">IFERROR(__xludf.DUMMYFUNCTION("""COMPUTED_VALUE"""),1)</f>
        <v>1</v>
      </c>
      <c r="B309" s="1">
        <f ca="1">IFERROR(__xludf.DUMMYFUNCTION("""COMPUTED_VALUE"""),2)</f>
        <v>2</v>
      </c>
    </row>
    <row r="310" spans="1:2" ht="13" hidden="1">
      <c r="A310" s="1">
        <f ca="1">IFERROR(__xludf.DUMMYFUNCTION("""COMPUTED_VALUE"""),4)</f>
        <v>4</v>
      </c>
      <c r="B310" s="1">
        <f ca="1">IFERROR(__xludf.DUMMYFUNCTION("""COMPUTED_VALUE"""),1)</f>
        <v>1</v>
      </c>
    </row>
    <row r="311" spans="1:2" ht="13" hidden="1">
      <c r="A311" s="1">
        <f ca="1">IFERROR(__xludf.DUMMYFUNCTION("""COMPUTED_VALUE"""),4)</f>
        <v>4</v>
      </c>
      <c r="B311" s="1">
        <f ca="1">IFERROR(__xludf.DUMMYFUNCTION("""COMPUTED_VALUE"""),2)</f>
        <v>2</v>
      </c>
    </row>
    <row r="312" spans="1:2" ht="13" hidden="1">
      <c r="A312" s="1">
        <f ca="1">IFERROR(__xludf.DUMMYFUNCTION("""COMPUTED_VALUE"""),3)</f>
        <v>3</v>
      </c>
      <c r="B312" s="1">
        <f ca="1">IFERROR(__xludf.DUMMYFUNCTION("""COMPUTED_VALUE"""),1)</f>
        <v>1</v>
      </c>
    </row>
    <row r="313" spans="1:2" ht="13" hidden="1">
      <c r="A313" s="1" t="str">
        <f ca="1">IFERROR(__xludf.DUMMYFUNCTION("""COMPUTED_VALUE"""),"")</f>
        <v/>
      </c>
      <c r="B313" s="1">
        <f ca="1">IFERROR(__xludf.DUMMYFUNCTION("""COMPUTED_VALUE"""),3)</f>
        <v>3</v>
      </c>
    </row>
    <row r="314" spans="1:2" ht="13" hidden="1">
      <c r="A314" s="1">
        <f ca="1">IFERROR(__xludf.DUMMYFUNCTION("""COMPUTED_VALUE"""),2)</f>
        <v>2</v>
      </c>
      <c r="B314" s="1">
        <f ca="1">IFERROR(__xludf.DUMMYFUNCTION("""COMPUTED_VALUE"""),4)</f>
        <v>4</v>
      </c>
    </row>
    <row r="315" spans="1:2" ht="13" hidden="1">
      <c r="A315" s="1">
        <f ca="1">IFERROR(__xludf.DUMMYFUNCTION("""COMPUTED_VALUE"""),2)</f>
        <v>2</v>
      </c>
      <c r="B315" s="1">
        <f ca="1">IFERROR(__xludf.DUMMYFUNCTION("""COMPUTED_VALUE"""),3)</f>
        <v>3</v>
      </c>
    </row>
    <row r="316" spans="1:2" ht="13" hidden="1">
      <c r="A316" s="1">
        <f ca="1">IFERROR(__xludf.DUMMYFUNCTION("""COMPUTED_VALUE"""),3)</f>
        <v>3</v>
      </c>
      <c r="B316" s="1">
        <f ca="1">IFERROR(__xludf.DUMMYFUNCTION("""COMPUTED_VALUE"""),2)</f>
        <v>2</v>
      </c>
    </row>
    <row r="317" spans="1:2" ht="13" hidden="1">
      <c r="A317" s="1">
        <f ca="1">IFERROR(__xludf.DUMMYFUNCTION("""COMPUTED_VALUE"""),4)</f>
        <v>4</v>
      </c>
      <c r="B317" s="1">
        <f ca="1">IFERROR(__xludf.DUMMYFUNCTION("""COMPUTED_VALUE"""),2)</f>
        <v>2</v>
      </c>
    </row>
    <row r="318" spans="1:2" ht="13" hidden="1">
      <c r="A318" s="1">
        <f ca="1">IFERROR(__xludf.DUMMYFUNCTION("""COMPUTED_VALUE"""),2)</f>
        <v>2</v>
      </c>
      <c r="B318" s="1">
        <f ca="1">IFERROR(__xludf.DUMMYFUNCTION("""COMPUTED_VALUE"""),2)</f>
        <v>2</v>
      </c>
    </row>
    <row r="319" spans="1:2" ht="13" hidden="1">
      <c r="A319" s="1">
        <f ca="1">IFERROR(__xludf.DUMMYFUNCTION("""COMPUTED_VALUE"""),3)</f>
        <v>3</v>
      </c>
      <c r="B319" s="1">
        <f ca="1">IFERROR(__xludf.DUMMYFUNCTION("""COMPUTED_VALUE"""),2)</f>
        <v>2</v>
      </c>
    </row>
    <row r="320" spans="1:2" ht="13" hidden="1">
      <c r="A320" s="1">
        <f ca="1">IFERROR(__xludf.DUMMYFUNCTION("""COMPUTED_VALUE"""),3)</f>
        <v>3</v>
      </c>
      <c r="B320" s="1">
        <f ca="1">IFERROR(__xludf.DUMMYFUNCTION("""COMPUTED_VALUE"""),3)</f>
        <v>3</v>
      </c>
    </row>
    <row r="321" spans="1:11" ht="13" hidden="1">
      <c r="A321" s="1">
        <f ca="1">IFERROR(__xludf.DUMMYFUNCTION("""COMPUTED_VALUE"""),1)</f>
        <v>1</v>
      </c>
      <c r="B321" s="1">
        <f ca="1">IFERROR(__xludf.DUMMYFUNCTION("""COMPUTED_VALUE"""),2)</f>
        <v>2</v>
      </c>
    </row>
    <row r="322" spans="1:11" ht="13" hidden="1">
      <c r="A322" s="1">
        <f ca="1">IFERROR(__xludf.DUMMYFUNCTION("""COMPUTED_VALUE"""),2)</f>
        <v>2</v>
      </c>
      <c r="B322" s="1">
        <f ca="1">IFERROR(__xludf.DUMMYFUNCTION("""COMPUTED_VALUE"""),2)</f>
        <v>2</v>
      </c>
    </row>
    <row r="323" spans="1:11" ht="13" hidden="1">
      <c r="A323" s="1" t="str">
        <f ca="1">IFERROR(__xludf.DUMMYFUNCTION("""COMPUTED_VALUE"""),"")</f>
        <v/>
      </c>
      <c r="B323" s="1">
        <f ca="1">IFERROR(__xludf.DUMMYFUNCTION("""COMPUTED_VALUE"""),3)</f>
        <v>3</v>
      </c>
    </row>
    <row r="324" spans="1:11" ht="13" hidden="1">
      <c r="A324" s="1">
        <f ca="1">IFERROR(__xludf.DUMMYFUNCTION("""COMPUTED_VALUE"""),2)</f>
        <v>2</v>
      </c>
      <c r="B324" s="1">
        <f ca="1">IFERROR(__xludf.DUMMYFUNCTION("""COMPUTED_VALUE"""),3)</f>
        <v>3</v>
      </c>
    </row>
    <row r="325" spans="1:11" ht="13" hidden="1">
      <c r="A325" s="1" t="str">
        <f ca="1">IFERROR(__xludf.DUMMYFUNCTION("""COMPUTED_VALUE"""),"")</f>
        <v/>
      </c>
      <c r="B325" s="1">
        <f ca="1">IFERROR(__xludf.DUMMYFUNCTION("""COMPUTED_VALUE"""),2)</f>
        <v>2</v>
      </c>
    </row>
    <row r="326" spans="1:11" ht="13" hidden="1">
      <c r="A326" s="1">
        <f ca="1">IFERROR(__xludf.DUMMYFUNCTION("""COMPUTED_VALUE"""),1)</f>
        <v>1</v>
      </c>
      <c r="B326" s="1">
        <f ca="1">IFERROR(__xludf.DUMMYFUNCTION("""COMPUTED_VALUE"""),4)</f>
        <v>4</v>
      </c>
    </row>
    <row r="327" spans="1:11" ht="13">
      <c r="A327" s="1">
        <f ca="1">IFERROR(__xludf.DUMMYFUNCTION("""COMPUTED_VALUE"""),4)</f>
        <v>4</v>
      </c>
      <c r="B327" s="1">
        <f ca="1">IFERROR(__xludf.DUMMYFUNCTION("""COMPUTED_VALUE"""),2)</f>
        <v>2</v>
      </c>
    </row>
    <row r="328" spans="1:11" ht="13">
      <c r="A328" s="1">
        <f t="shared" ref="A328:B328" ca="1" si="0">COUNT(A4:A327)</f>
        <v>300</v>
      </c>
      <c r="B328" s="1">
        <f t="shared" ca="1" si="0"/>
        <v>323</v>
      </c>
    </row>
    <row r="330" spans="1:11" ht="13">
      <c r="A330" s="14"/>
      <c r="B330" s="15" t="s">
        <v>57</v>
      </c>
      <c r="C330" s="15" t="s">
        <v>136</v>
      </c>
      <c r="D330" s="15" t="s">
        <v>59</v>
      </c>
      <c r="E330" s="15" t="s">
        <v>243</v>
      </c>
      <c r="J330" s="14"/>
      <c r="K330" s="14"/>
    </row>
    <row r="331" spans="1:11" ht="15">
      <c r="A331" s="7" t="s">
        <v>66</v>
      </c>
      <c r="B331" s="10">
        <f ca="1">COUNTIFS(A4:A327,"1",B4:B327,"1")</f>
        <v>8</v>
      </c>
      <c r="C331" s="10">
        <f ca="1">COUNTIFS(A4:A327,"2",B4:B327,"1")</f>
        <v>11</v>
      </c>
      <c r="D331" s="10">
        <f ca="1">COUNTIFS(A4:A327,"3",B4:B327,"1")</f>
        <v>18</v>
      </c>
      <c r="E331" s="10">
        <f ca="1">COUNTIFS(A4:A327,"4",B4:B327,"1")</f>
        <v>20</v>
      </c>
      <c r="F331" s="1">
        <f t="shared" ref="F331:F335" ca="1" si="1">SUM(B331:E331)</f>
        <v>57</v>
      </c>
      <c r="K331" s="10"/>
    </row>
    <row r="332" spans="1:11" ht="15">
      <c r="A332" s="7" t="s">
        <v>67</v>
      </c>
      <c r="B332" s="10">
        <f ca="1">COUNTIFS(A4:A327,"1",B4:B327,"2")</f>
        <v>9</v>
      </c>
      <c r="C332" s="10">
        <f ca="1">COUNTIFS(A4:A327,"2",B4:B327,"2")</f>
        <v>28</v>
      </c>
      <c r="D332" s="10">
        <f ca="1">COUNTIFS(A4:A327,"3",B4:B327,"2")</f>
        <v>24</v>
      </c>
      <c r="E332" s="10">
        <f ca="1">COUNTIFS(A4:A327,"4",B4:B327,"2")</f>
        <v>24</v>
      </c>
      <c r="F332" s="1">
        <f t="shared" ca="1" si="1"/>
        <v>85</v>
      </c>
      <c r="K332" s="10"/>
    </row>
    <row r="333" spans="1:11" ht="15">
      <c r="A333" s="7" t="s">
        <v>60</v>
      </c>
      <c r="B333" s="10">
        <f ca="1">COUNTIFS(A4:A327,"1",B4:B327,"3")</f>
        <v>21</v>
      </c>
      <c r="C333" s="10">
        <f ca="1">COUNTIFS(A4:A327,"2",B4:B327,"3")</f>
        <v>38</v>
      </c>
      <c r="D333" s="10">
        <f ca="1">COUNTIFS(A4:A327,"3",B4:B327,"3")</f>
        <v>17</v>
      </c>
      <c r="E333" s="10">
        <f ca="1">COUNTIFS(A4:A327,"4",B4:B327,"3")</f>
        <v>20</v>
      </c>
      <c r="F333" s="1">
        <f t="shared" ca="1" si="1"/>
        <v>96</v>
      </c>
      <c r="K333" s="10"/>
    </row>
    <row r="334" spans="1:11" ht="15">
      <c r="A334" s="7" t="s">
        <v>68</v>
      </c>
      <c r="B334" s="10">
        <f ca="1">COUNTIFS(A4:A327,"1",B4:B327,"4")</f>
        <v>14</v>
      </c>
      <c r="C334" s="10">
        <f ca="1">COUNTIFS(A4:A327,"2",B4:B327,"4")</f>
        <v>10</v>
      </c>
      <c r="D334" s="10">
        <f ca="1">COUNTIFS(A4:A327,"3",B4:B327,"4")</f>
        <v>9</v>
      </c>
      <c r="E334" s="10">
        <f ca="1">COUNTIFS(A4:A327,"4",B4:B327,"4")</f>
        <v>10</v>
      </c>
      <c r="F334" s="1">
        <f t="shared" ca="1" si="1"/>
        <v>43</v>
      </c>
      <c r="K334" s="10"/>
    </row>
    <row r="335" spans="1:11" ht="15">
      <c r="A335" s="7" t="s">
        <v>62</v>
      </c>
      <c r="B335" s="10">
        <f ca="1">COUNTIFS(A4:A327,"1",B4:B327,"5")</f>
        <v>4</v>
      </c>
      <c r="C335" s="10">
        <f ca="1">COUNTIFS(A4:A327,"2",B4:B327,"5")</f>
        <v>6</v>
      </c>
      <c r="D335" s="10">
        <f ca="1">COUNTIFS(A4:A327,"3",B4:B327,"5")</f>
        <v>6</v>
      </c>
      <c r="E335" s="10">
        <f ca="1">COUNTIFS(A4:A327,"4",B4:B327,"5")</f>
        <v>2</v>
      </c>
      <c r="F335" s="1">
        <f t="shared" ca="1" si="1"/>
        <v>18</v>
      </c>
      <c r="K335" s="10"/>
    </row>
    <row r="336" spans="1:11" ht="13">
      <c r="F336" s="1">
        <f ca="1">SUM(F331:F335)</f>
        <v>299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4A86E8"/>
    <outlinePr summaryBelow="0" summaryRight="0"/>
  </sheetPr>
  <dimension ref="A1:K336"/>
  <sheetViews>
    <sheetView workbookViewId="0"/>
  </sheetViews>
  <sheetFormatPr baseColWidth="10" defaultColWidth="14.5" defaultRowHeight="15.75" customHeight="1"/>
  <sheetData>
    <row r="1" spans="1:2" ht="14">
      <c r="A1" s="9" t="s">
        <v>351</v>
      </c>
    </row>
    <row r="2" spans="1:2" ht="15">
      <c r="A2" s="10"/>
    </row>
    <row r="3" spans="1:2" ht="13">
      <c r="A3" s="7" t="s">
        <v>197</v>
      </c>
    </row>
    <row r="4" spans="1:2" ht="15">
      <c r="A4" s="10">
        <f ca="1">IFERROR(__xludf.DUMMYFUNCTION("query('Converted Data'!BG4:BG327,""select*"")"),3)</f>
        <v>3</v>
      </c>
      <c r="B4" s="10">
        <f ca="1">IFERROR(__xludf.DUMMYFUNCTION("query('Converted Data'!CC4:CC327,""select*"")"),3)</f>
        <v>3</v>
      </c>
    </row>
    <row r="5" spans="1:2" ht="13">
      <c r="A5" s="1">
        <f ca="1">IFERROR(__xludf.DUMMYFUNCTION("""COMPUTED_VALUE"""),1)</f>
        <v>1</v>
      </c>
      <c r="B5" s="1">
        <f ca="1">IFERROR(__xludf.DUMMYFUNCTION("""COMPUTED_VALUE"""),2)</f>
        <v>2</v>
      </c>
    </row>
    <row r="6" spans="1:2" ht="13">
      <c r="A6" s="1" t="str">
        <f ca="1">IFERROR(__xludf.DUMMYFUNCTION("""COMPUTED_VALUE"""),"")</f>
        <v/>
      </c>
      <c r="B6" s="1">
        <f ca="1">IFERROR(__xludf.DUMMYFUNCTION("""COMPUTED_VALUE"""),2)</f>
        <v>2</v>
      </c>
    </row>
    <row r="7" spans="1:2" ht="13">
      <c r="A7" s="1">
        <f ca="1">IFERROR(__xludf.DUMMYFUNCTION("""COMPUTED_VALUE"""),3)</f>
        <v>3</v>
      </c>
      <c r="B7" s="1">
        <f ca="1">IFERROR(__xludf.DUMMYFUNCTION("""COMPUTED_VALUE"""),3)</f>
        <v>3</v>
      </c>
    </row>
    <row r="8" spans="1:2" ht="13">
      <c r="A8" s="1">
        <f ca="1">IFERROR(__xludf.DUMMYFUNCTION("""COMPUTED_VALUE"""),2)</f>
        <v>2</v>
      </c>
      <c r="B8" s="1">
        <f ca="1">IFERROR(__xludf.DUMMYFUNCTION("""COMPUTED_VALUE"""),2)</f>
        <v>2</v>
      </c>
    </row>
    <row r="9" spans="1:2" ht="13">
      <c r="A9" s="1">
        <f ca="1">IFERROR(__xludf.DUMMYFUNCTION("""COMPUTED_VALUE"""),3)</f>
        <v>3</v>
      </c>
      <c r="B9" s="1">
        <f ca="1">IFERROR(__xludf.DUMMYFUNCTION("""COMPUTED_VALUE"""),2)</f>
        <v>2</v>
      </c>
    </row>
    <row r="10" spans="1:2" ht="13" hidden="1">
      <c r="A10" s="1" t="str">
        <f ca="1">IFERROR(__xludf.DUMMYFUNCTION("""COMPUTED_VALUE"""),"")</f>
        <v/>
      </c>
      <c r="B10" s="1">
        <f ca="1">IFERROR(__xludf.DUMMYFUNCTION("""COMPUTED_VALUE"""),3)</f>
        <v>3</v>
      </c>
    </row>
    <row r="11" spans="1:2" ht="13" hidden="1">
      <c r="A11" s="1">
        <f ca="1">IFERROR(__xludf.DUMMYFUNCTION("""COMPUTED_VALUE"""),4)</f>
        <v>4</v>
      </c>
      <c r="B11" s="1">
        <f ca="1">IFERROR(__xludf.DUMMYFUNCTION("""COMPUTED_VALUE"""),4)</f>
        <v>4</v>
      </c>
    </row>
    <row r="12" spans="1:2" ht="13" hidden="1">
      <c r="A12" s="1">
        <f ca="1">IFERROR(__xludf.DUMMYFUNCTION("""COMPUTED_VALUE"""),4)</f>
        <v>4</v>
      </c>
      <c r="B12" s="1">
        <f ca="1">IFERROR(__xludf.DUMMYFUNCTION("""COMPUTED_VALUE"""),4)</f>
        <v>4</v>
      </c>
    </row>
    <row r="13" spans="1:2" ht="13" hidden="1">
      <c r="A13" s="1">
        <f ca="1">IFERROR(__xludf.DUMMYFUNCTION("""COMPUTED_VALUE"""),2)</f>
        <v>2</v>
      </c>
      <c r="B13" s="1">
        <f ca="1">IFERROR(__xludf.DUMMYFUNCTION("""COMPUTED_VALUE"""),1)</f>
        <v>1</v>
      </c>
    </row>
    <row r="14" spans="1:2" ht="13" hidden="1">
      <c r="A14" s="1" t="str">
        <f ca="1">IFERROR(__xludf.DUMMYFUNCTION("""COMPUTED_VALUE"""),"")</f>
        <v/>
      </c>
      <c r="B14" s="1">
        <f ca="1">IFERROR(__xludf.DUMMYFUNCTION("""COMPUTED_VALUE"""),3)</f>
        <v>3</v>
      </c>
    </row>
    <row r="15" spans="1:2" ht="13" hidden="1">
      <c r="A15" s="1">
        <f ca="1">IFERROR(__xludf.DUMMYFUNCTION("""COMPUTED_VALUE"""),2)</f>
        <v>2</v>
      </c>
      <c r="B15" s="1">
        <f ca="1">IFERROR(__xludf.DUMMYFUNCTION("""COMPUTED_VALUE"""),4)</f>
        <v>4</v>
      </c>
    </row>
    <row r="16" spans="1:2" ht="13" hidden="1">
      <c r="A16" s="1">
        <f ca="1">IFERROR(__xludf.DUMMYFUNCTION("""COMPUTED_VALUE"""),3)</f>
        <v>3</v>
      </c>
      <c r="B16" s="1">
        <f ca="1">IFERROR(__xludf.DUMMYFUNCTION("""COMPUTED_VALUE"""),3)</f>
        <v>3</v>
      </c>
    </row>
    <row r="17" spans="1:2" ht="13" hidden="1">
      <c r="A17" s="1">
        <f ca="1">IFERROR(__xludf.DUMMYFUNCTION("""COMPUTED_VALUE"""),3)</f>
        <v>3</v>
      </c>
      <c r="B17" s="1">
        <f ca="1">IFERROR(__xludf.DUMMYFUNCTION("""COMPUTED_VALUE"""),3)</f>
        <v>3</v>
      </c>
    </row>
    <row r="18" spans="1:2" ht="13" hidden="1">
      <c r="A18" s="1">
        <f ca="1">IFERROR(__xludf.DUMMYFUNCTION("""COMPUTED_VALUE"""),2)</f>
        <v>2</v>
      </c>
      <c r="B18" s="1">
        <f ca="1">IFERROR(__xludf.DUMMYFUNCTION("""COMPUTED_VALUE"""),3)</f>
        <v>3</v>
      </c>
    </row>
    <row r="19" spans="1:2" ht="13" hidden="1">
      <c r="A19" s="1">
        <f ca="1">IFERROR(__xludf.DUMMYFUNCTION("""COMPUTED_VALUE"""),2)</f>
        <v>2</v>
      </c>
      <c r="B19" s="1">
        <f ca="1">IFERROR(__xludf.DUMMYFUNCTION("""COMPUTED_VALUE"""),3)</f>
        <v>3</v>
      </c>
    </row>
    <row r="20" spans="1:2" ht="13" hidden="1">
      <c r="A20" s="1">
        <f ca="1">IFERROR(__xludf.DUMMYFUNCTION("""COMPUTED_VALUE"""),4)</f>
        <v>4</v>
      </c>
      <c r="B20" s="1">
        <f ca="1">IFERROR(__xludf.DUMMYFUNCTION("""COMPUTED_VALUE"""),2)</f>
        <v>2</v>
      </c>
    </row>
    <row r="21" spans="1:2" ht="13" hidden="1">
      <c r="A21" s="1">
        <f ca="1">IFERROR(__xludf.DUMMYFUNCTION("""COMPUTED_VALUE"""),2)</f>
        <v>2</v>
      </c>
      <c r="B21" s="1">
        <f ca="1">IFERROR(__xludf.DUMMYFUNCTION("""COMPUTED_VALUE"""),4)</f>
        <v>4</v>
      </c>
    </row>
    <row r="22" spans="1:2" ht="13" hidden="1">
      <c r="A22" s="1">
        <f ca="1">IFERROR(__xludf.DUMMYFUNCTION("""COMPUTED_VALUE"""),1)</f>
        <v>1</v>
      </c>
      <c r="B22" s="1">
        <f ca="1">IFERROR(__xludf.DUMMYFUNCTION("""COMPUTED_VALUE"""),4)</f>
        <v>4</v>
      </c>
    </row>
    <row r="23" spans="1:2" ht="13" hidden="1">
      <c r="A23" s="1">
        <f ca="1">IFERROR(__xludf.DUMMYFUNCTION("""COMPUTED_VALUE"""),2)</f>
        <v>2</v>
      </c>
      <c r="B23" s="1">
        <f ca="1">IFERROR(__xludf.DUMMYFUNCTION("""COMPUTED_VALUE"""),1)</f>
        <v>1</v>
      </c>
    </row>
    <row r="24" spans="1:2" ht="13" hidden="1">
      <c r="A24" s="1" t="str">
        <f ca="1">IFERROR(__xludf.DUMMYFUNCTION("""COMPUTED_VALUE"""),"")</f>
        <v/>
      </c>
      <c r="B24" s="1">
        <f ca="1">IFERROR(__xludf.DUMMYFUNCTION("""COMPUTED_VALUE"""),1)</f>
        <v>1</v>
      </c>
    </row>
    <row r="25" spans="1:2" ht="13" hidden="1">
      <c r="A25" s="1">
        <f ca="1">IFERROR(__xludf.DUMMYFUNCTION("""COMPUTED_VALUE"""),2)</f>
        <v>2</v>
      </c>
      <c r="B25" s="1">
        <f ca="1">IFERROR(__xludf.DUMMYFUNCTION("""COMPUTED_VALUE"""),1)</f>
        <v>1</v>
      </c>
    </row>
    <row r="26" spans="1:2" ht="13" hidden="1">
      <c r="A26" s="1">
        <f ca="1">IFERROR(__xludf.DUMMYFUNCTION("""COMPUTED_VALUE"""),1)</f>
        <v>1</v>
      </c>
      <c r="B26" s="1">
        <f ca="1">IFERROR(__xludf.DUMMYFUNCTION("""COMPUTED_VALUE"""),4)</f>
        <v>4</v>
      </c>
    </row>
    <row r="27" spans="1:2" ht="13" hidden="1">
      <c r="A27" s="1" t="str">
        <f ca="1">IFERROR(__xludf.DUMMYFUNCTION("""COMPUTED_VALUE"""),"")</f>
        <v/>
      </c>
      <c r="B27" s="1">
        <f ca="1">IFERROR(__xludf.DUMMYFUNCTION("""COMPUTED_VALUE"""),1)</f>
        <v>1</v>
      </c>
    </row>
    <row r="28" spans="1:2" ht="13" hidden="1">
      <c r="A28" s="1">
        <f ca="1">IFERROR(__xludf.DUMMYFUNCTION("""COMPUTED_VALUE"""),1)</f>
        <v>1</v>
      </c>
      <c r="B28" s="1">
        <f ca="1">IFERROR(__xludf.DUMMYFUNCTION("""COMPUTED_VALUE"""),2)</f>
        <v>2</v>
      </c>
    </row>
    <row r="29" spans="1:2" ht="13" hidden="1">
      <c r="A29" s="1">
        <f ca="1">IFERROR(__xludf.DUMMYFUNCTION("""COMPUTED_VALUE"""),3)</f>
        <v>3</v>
      </c>
      <c r="B29" s="1">
        <f ca="1">IFERROR(__xludf.DUMMYFUNCTION("""COMPUTED_VALUE"""),3)</f>
        <v>3</v>
      </c>
    </row>
    <row r="30" spans="1:2" ht="13" hidden="1">
      <c r="A30" s="1">
        <f ca="1">IFERROR(__xludf.DUMMYFUNCTION("""COMPUTED_VALUE"""),3)</f>
        <v>3</v>
      </c>
      <c r="B30" s="1">
        <f ca="1">IFERROR(__xludf.DUMMYFUNCTION("""COMPUTED_VALUE"""),4)</f>
        <v>4</v>
      </c>
    </row>
    <row r="31" spans="1:2" ht="13" hidden="1">
      <c r="A31" s="1">
        <f ca="1">IFERROR(__xludf.DUMMYFUNCTION("""COMPUTED_VALUE"""),1)</f>
        <v>1</v>
      </c>
      <c r="B31" s="1">
        <f ca="1">IFERROR(__xludf.DUMMYFUNCTION("""COMPUTED_VALUE"""),4)</f>
        <v>4</v>
      </c>
    </row>
    <row r="32" spans="1:2" ht="13" hidden="1">
      <c r="A32" s="1">
        <f ca="1">IFERROR(__xludf.DUMMYFUNCTION("""COMPUTED_VALUE"""),2)</f>
        <v>2</v>
      </c>
      <c r="B32" s="1">
        <f ca="1">IFERROR(__xludf.DUMMYFUNCTION("""COMPUTED_VALUE"""),1)</f>
        <v>1</v>
      </c>
    </row>
    <row r="33" spans="1:2" ht="13" hidden="1">
      <c r="A33" s="1">
        <f ca="1">IFERROR(__xludf.DUMMYFUNCTION("""COMPUTED_VALUE"""),1)</f>
        <v>1</v>
      </c>
      <c r="B33" s="1">
        <f ca="1">IFERROR(__xludf.DUMMYFUNCTION("""COMPUTED_VALUE"""),3)</f>
        <v>3</v>
      </c>
    </row>
    <row r="34" spans="1:2" ht="13" hidden="1">
      <c r="A34" s="1">
        <f ca="1">IFERROR(__xludf.DUMMYFUNCTION("""COMPUTED_VALUE"""),3)</f>
        <v>3</v>
      </c>
      <c r="B34" s="1">
        <f ca="1">IFERROR(__xludf.DUMMYFUNCTION("""COMPUTED_VALUE"""),4)</f>
        <v>4</v>
      </c>
    </row>
    <row r="35" spans="1:2" ht="13" hidden="1">
      <c r="A35" s="1">
        <f ca="1">IFERROR(__xludf.DUMMYFUNCTION("""COMPUTED_VALUE"""),4)</f>
        <v>4</v>
      </c>
      <c r="B35" s="1">
        <f ca="1">IFERROR(__xludf.DUMMYFUNCTION("""COMPUTED_VALUE"""),4)</f>
        <v>4</v>
      </c>
    </row>
    <row r="36" spans="1:2" ht="13" hidden="1">
      <c r="A36" s="1">
        <f ca="1">IFERROR(__xludf.DUMMYFUNCTION("""COMPUTED_VALUE"""),1)</f>
        <v>1</v>
      </c>
      <c r="B36" s="1">
        <f ca="1">IFERROR(__xludf.DUMMYFUNCTION("""COMPUTED_VALUE"""),4)</f>
        <v>4</v>
      </c>
    </row>
    <row r="37" spans="1:2" ht="13" hidden="1">
      <c r="A37" s="1">
        <f ca="1">IFERROR(__xludf.DUMMYFUNCTION("""COMPUTED_VALUE"""),2)</f>
        <v>2</v>
      </c>
      <c r="B37" s="1">
        <f ca="1">IFERROR(__xludf.DUMMYFUNCTION("""COMPUTED_VALUE"""),3)</f>
        <v>3</v>
      </c>
    </row>
    <row r="38" spans="1:2" ht="13" hidden="1">
      <c r="A38" s="1">
        <f ca="1">IFERROR(__xludf.DUMMYFUNCTION("""COMPUTED_VALUE"""),4)</f>
        <v>4</v>
      </c>
      <c r="B38" s="1">
        <f ca="1">IFERROR(__xludf.DUMMYFUNCTION("""COMPUTED_VALUE"""),3)</f>
        <v>3</v>
      </c>
    </row>
    <row r="39" spans="1:2" ht="13" hidden="1">
      <c r="A39" s="1">
        <f ca="1">IFERROR(__xludf.DUMMYFUNCTION("""COMPUTED_VALUE"""),3)</f>
        <v>3</v>
      </c>
      <c r="B39" s="1">
        <f ca="1">IFERROR(__xludf.DUMMYFUNCTION("""COMPUTED_VALUE"""),2)</f>
        <v>2</v>
      </c>
    </row>
    <row r="40" spans="1:2" ht="13" hidden="1">
      <c r="A40" s="1" t="str">
        <f ca="1">IFERROR(__xludf.DUMMYFUNCTION("""COMPUTED_VALUE"""),"")</f>
        <v/>
      </c>
      <c r="B40" s="1">
        <f ca="1">IFERROR(__xludf.DUMMYFUNCTION("""COMPUTED_VALUE"""),1)</f>
        <v>1</v>
      </c>
    </row>
    <row r="41" spans="1:2" ht="13" hidden="1">
      <c r="A41" s="1">
        <f ca="1">IFERROR(__xludf.DUMMYFUNCTION("""COMPUTED_VALUE"""),1)</f>
        <v>1</v>
      </c>
      <c r="B41" s="1">
        <f ca="1">IFERROR(__xludf.DUMMYFUNCTION("""COMPUTED_VALUE"""),1)</f>
        <v>1</v>
      </c>
    </row>
    <row r="42" spans="1:2" ht="13" hidden="1">
      <c r="A42" s="1">
        <f ca="1">IFERROR(__xludf.DUMMYFUNCTION("""COMPUTED_VALUE"""),2)</f>
        <v>2</v>
      </c>
      <c r="B42" s="1">
        <f ca="1">IFERROR(__xludf.DUMMYFUNCTION("""COMPUTED_VALUE"""),4)</f>
        <v>4</v>
      </c>
    </row>
    <row r="43" spans="1:2" ht="13" hidden="1">
      <c r="A43" s="1">
        <f ca="1">IFERROR(__xludf.DUMMYFUNCTION("""COMPUTED_VALUE"""),1)</f>
        <v>1</v>
      </c>
      <c r="B43" s="1">
        <f ca="1">IFERROR(__xludf.DUMMYFUNCTION("""COMPUTED_VALUE"""),4)</f>
        <v>4</v>
      </c>
    </row>
    <row r="44" spans="1:2" ht="13" hidden="1">
      <c r="A44" s="1">
        <f ca="1">IFERROR(__xludf.DUMMYFUNCTION("""COMPUTED_VALUE"""),4)</f>
        <v>4</v>
      </c>
      <c r="B44" s="1">
        <f ca="1">IFERROR(__xludf.DUMMYFUNCTION("""COMPUTED_VALUE"""),2)</f>
        <v>2</v>
      </c>
    </row>
    <row r="45" spans="1:2" ht="13" hidden="1">
      <c r="A45" s="1">
        <f ca="1">IFERROR(__xludf.DUMMYFUNCTION("""COMPUTED_VALUE"""),4)</f>
        <v>4</v>
      </c>
      <c r="B45" s="1">
        <f ca="1">IFERROR(__xludf.DUMMYFUNCTION("""COMPUTED_VALUE"""),3)</f>
        <v>3</v>
      </c>
    </row>
    <row r="46" spans="1:2" ht="13" hidden="1">
      <c r="A46" s="1">
        <f ca="1">IFERROR(__xludf.DUMMYFUNCTION("""COMPUTED_VALUE"""),2)</f>
        <v>2</v>
      </c>
      <c r="B46" s="1">
        <f ca="1">IFERROR(__xludf.DUMMYFUNCTION("""COMPUTED_VALUE"""),3)</f>
        <v>3</v>
      </c>
    </row>
    <row r="47" spans="1:2" ht="13" hidden="1">
      <c r="A47" s="1">
        <f ca="1">IFERROR(__xludf.DUMMYFUNCTION("""COMPUTED_VALUE"""),4)</f>
        <v>4</v>
      </c>
      <c r="B47" s="1">
        <f ca="1">IFERROR(__xludf.DUMMYFUNCTION("""COMPUTED_VALUE"""),1)</f>
        <v>1</v>
      </c>
    </row>
    <row r="48" spans="1:2" ht="13" hidden="1">
      <c r="A48" s="1">
        <f ca="1">IFERROR(__xludf.DUMMYFUNCTION("""COMPUTED_VALUE"""),2)</f>
        <v>2</v>
      </c>
      <c r="B48" s="1">
        <f ca="1">IFERROR(__xludf.DUMMYFUNCTION("""COMPUTED_VALUE"""),3)</f>
        <v>3</v>
      </c>
    </row>
    <row r="49" spans="1:2" ht="13" hidden="1">
      <c r="A49" s="1">
        <f ca="1">IFERROR(__xludf.DUMMYFUNCTION("""COMPUTED_VALUE"""),4)</f>
        <v>4</v>
      </c>
      <c r="B49" s="1">
        <f ca="1">IFERROR(__xludf.DUMMYFUNCTION("""COMPUTED_VALUE"""),3)</f>
        <v>3</v>
      </c>
    </row>
    <row r="50" spans="1:2" ht="13" hidden="1">
      <c r="A50" s="1">
        <f ca="1">IFERROR(__xludf.DUMMYFUNCTION("""COMPUTED_VALUE"""),2)</f>
        <v>2</v>
      </c>
      <c r="B50" s="1">
        <f ca="1">IFERROR(__xludf.DUMMYFUNCTION("""COMPUTED_VALUE"""),2)</f>
        <v>2</v>
      </c>
    </row>
    <row r="51" spans="1:2" ht="13" hidden="1">
      <c r="A51" s="1">
        <f ca="1">IFERROR(__xludf.DUMMYFUNCTION("""COMPUTED_VALUE"""),1)</f>
        <v>1</v>
      </c>
      <c r="B51" s="1">
        <f ca="1">IFERROR(__xludf.DUMMYFUNCTION("""COMPUTED_VALUE"""),1)</f>
        <v>1</v>
      </c>
    </row>
    <row r="52" spans="1:2" ht="13" hidden="1">
      <c r="A52" s="1">
        <f ca="1">IFERROR(__xludf.DUMMYFUNCTION("""COMPUTED_VALUE"""),3)</f>
        <v>3</v>
      </c>
      <c r="B52" s="1">
        <f ca="1">IFERROR(__xludf.DUMMYFUNCTION("""COMPUTED_VALUE"""),3)</f>
        <v>3</v>
      </c>
    </row>
    <row r="53" spans="1:2" ht="13" hidden="1">
      <c r="A53" s="1">
        <f ca="1">IFERROR(__xludf.DUMMYFUNCTION("""COMPUTED_VALUE"""),2)</f>
        <v>2</v>
      </c>
      <c r="B53" s="1">
        <f ca="1">IFERROR(__xludf.DUMMYFUNCTION("""COMPUTED_VALUE"""),1)</f>
        <v>1</v>
      </c>
    </row>
    <row r="54" spans="1:2" ht="13" hidden="1">
      <c r="A54" s="1">
        <f ca="1">IFERROR(__xludf.DUMMYFUNCTION("""COMPUTED_VALUE"""),3)</f>
        <v>3</v>
      </c>
      <c r="B54" s="1">
        <f ca="1">IFERROR(__xludf.DUMMYFUNCTION("""COMPUTED_VALUE"""),2)</f>
        <v>2</v>
      </c>
    </row>
    <row r="55" spans="1:2" ht="13" hidden="1">
      <c r="A55" s="1">
        <f ca="1">IFERROR(__xludf.DUMMYFUNCTION("""COMPUTED_VALUE"""),1)</f>
        <v>1</v>
      </c>
      <c r="B55" s="1">
        <f ca="1">IFERROR(__xludf.DUMMYFUNCTION("""COMPUTED_VALUE"""),3)</f>
        <v>3</v>
      </c>
    </row>
    <row r="56" spans="1:2" ht="13" hidden="1">
      <c r="A56" s="1">
        <f ca="1">IFERROR(__xludf.DUMMYFUNCTION("""COMPUTED_VALUE"""),3)</f>
        <v>3</v>
      </c>
      <c r="B56" s="1">
        <f ca="1">IFERROR(__xludf.DUMMYFUNCTION("""COMPUTED_VALUE"""),1)</f>
        <v>1</v>
      </c>
    </row>
    <row r="57" spans="1:2" ht="13" hidden="1">
      <c r="A57" s="1">
        <f ca="1">IFERROR(__xludf.DUMMYFUNCTION("""COMPUTED_VALUE"""),2)</f>
        <v>2</v>
      </c>
      <c r="B57" s="1">
        <f ca="1">IFERROR(__xludf.DUMMYFUNCTION("""COMPUTED_VALUE"""),4)</f>
        <v>4</v>
      </c>
    </row>
    <row r="58" spans="1:2" ht="13" hidden="1">
      <c r="A58" s="1">
        <f ca="1">IFERROR(__xludf.DUMMYFUNCTION("""COMPUTED_VALUE"""),3)</f>
        <v>3</v>
      </c>
      <c r="B58" s="1">
        <f ca="1">IFERROR(__xludf.DUMMYFUNCTION("""COMPUTED_VALUE"""),3)</f>
        <v>3</v>
      </c>
    </row>
    <row r="59" spans="1:2" ht="13" hidden="1">
      <c r="A59" s="1">
        <f ca="1">IFERROR(__xludf.DUMMYFUNCTION("""COMPUTED_VALUE"""),1)</f>
        <v>1</v>
      </c>
      <c r="B59" s="1">
        <f ca="1">IFERROR(__xludf.DUMMYFUNCTION("""COMPUTED_VALUE"""),4)</f>
        <v>4</v>
      </c>
    </row>
    <row r="60" spans="1:2" ht="13" hidden="1">
      <c r="A60" s="1">
        <f ca="1">IFERROR(__xludf.DUMMYFUNCTION("""COMPUTED_VALUE"""),1)</f>
        <v>1</v>
      </c>
      <c r="B60" s="1">
        <f ca="1">IFERROR(__xludf.DUMMYFUNCTION("""COMPUTED_VALUE"""),3)</f>
        <v>3</v>
      </c>
    </row>
    <row r="61" spans="1:2" ht="13" hidden="1">
      <c r="A61" s="1">
        <f ca="1">IFERROR(__xludf.DUMMYFUNCTION("""COMPUTED_VALUE"""),1)</f>
        <v>1</v>
      </c>
      <c r="B61" s="1">
        <f ca="1">IFERROR(__xludf.DUMMYFUNCTION("""COMPUTED_VALUE"""),3)</f>
        <v>3</v>
      </c>
    </row>
    <row r="62" spans="1:2" ht="13" hidden="1">
      <c r="A62" s="1">
        <f ca="1">IFERROR(__xludf.DUMMYFUNCTION("""COMPUTED_VALUE"""),4)</f>
        <v>4</v>
      </c>
      <c r="B62" s="1">
        <f ca="1">IFERROR(__xludf.DUMMYFUNCTION("""COMPUTED_VALUE"""),4)</f>
        <v>4</v>
      </c>
    </row>
    <row r="63" spans="1:2" ht="13" hidden="1">
      <c r="A63" s="1">
        <f ca="1">IFERROR(__xludf.DUMMYFUNCTION("""COMPUTED_VALUE"""),4)</f>
        <v>4</v>
      </c>
      <c r="B63" s="1">
        <f ca="1">IFERROR(__xludf.DUMMYFUNCTION("""COMPUTED_VALUE"""),3)</f>
        <v>3</v>
      </c>
    </row>
    <row r="64" spans="1:2" ht="13" hidden="1">
      <c r="A64" s="1" t="str">
        <f ca="1">IFERROR(__xludf.DUMMYFUNCTION("""COMPUTED_VALUE"""),"")</f>
        <v/>
      </c>
      <c r="B64" s="1">
        <f ca="1">IFERROR(__xludf.DUMMYFUNCTION("""COMPUTED_VALUE"""),2)</f>
        <v>2</v>
      </c>
    </row>
    <row r="65" spans="1:2" ht="13" hidden="1">
      <c r="A65" s="1">
        <f ca="1">IFERROR(__xludf.DUMMYFUNCTION("""COMPUTED_VALUE"""),1)</f>
        <v>1</v>
      </c>
      <c r="B65" s="1">
        <f ca="1">IFERROR(__xludf.DUMMYFUNCTION("""COMPUTED_VALUE"""),4)</f>
        <v>4</v>
      </c>
    </row>
    <row r="66" spans="1:2" ht="13" hidden="1">
      <c r="A66" s="1">
        <f ca="1">IFERROR(__xludf.DUMMYFUNCTION("""COMPUTED_VALUE"""),2)</f>
        <v>2</v>
      </c>
      <c r="B66" s="1">
        <f ca="1">IFERROR(__xludf.DUMMYFUNCTION("""COMPUTED_VALUE"""),2)</f>
        <v>2</v>
      </c>
    </row>
    <row r="67" spans="1:2" ht="13" hidden="1">
      <c r="A67" s="1">
        <f ca="1">IFERROR(__xludf.DUMMYFUNCTION("""COMPUTED_VALUE"""),1)</f>
        <v>1</v>
      </c>
      <c r="B67" s="1">
        <f ca="1">IFERROR(__xludf.DUMMYFUNCTION("""COMPUTED_VALUE"""),3)</f>
        <v>3</v>
      </c>
    </row>
    <row r="68" spans="1:2" ht="13" hidden="1">
      <c r="A68" s="1">
        <f ca="1">IFERROR(__xludf.DUMMYFUNCTION("""COMPUTED_VALUE"""),2)</f>
        <v>2</v>
      </c>
      <c r="B68" s="1">
        <f ca="1">IFERROR(__xludf.DUMMYFUNCTION("""COMPUTED_VALUE"""),4)</f>
        <v>4</v>
      </c>
    </row>
    <row r="69" spans="1:2" ht="13" hidden="1">
      <c r="A69" s="1">
        <f ca="1">IFERROR(__xludf.DUMMYFUNCTION("""COMPUTED_VALUE"""),3)</f>
        <v>3</v>
      </c>
      <c r="B69" s="1">
        <f ca="1">IFERROR(__xludf.DUMMYFUNCTION("""COMPUTED_VALUE"""),3)</f>
        <v>3</v>
      </c>
    </row>
    <row r="70" spans="1:2" ht="13" hidden="1">
      <c r="A70" s="1">
        <f ca="1">IFERROR(__xludf.DUMMYFUNCTION("""COMPUTED_VALUE"""),4)</f>
        <v>4</v>
      </c>
      <c r="B70" s="1">
        <f ca="1">IFERROR(__xludf.DUMMYFUNCTION("""COMPUTED_VALUE"""),4)</f>
        <v>4</v>
      </c>
    </row>
    <row r="71" spans="1:2" ht="13" hidden="1">
      <c r="A71" s="1">
        <f ca="1">IFERROR(__xludf.DUMMYFUNCTION("""COMPUTED_VALUE"""),2)</f>
        <v>2</v>
      </c>
      <c r="B71" s="1">
        <f ca="1">IFERROR(__xludf.DUMMYFUNCTION("""COMPUTED_VALUE"""),4)</f>
        <v>4</v>
      </c>
    </row>
    <row r="72" spans="1:2" ht="13" hidden="1">
      <c r="A72" s="1">
        <f ca="1">IFERROR(__xludf.DUMMYFUNCTION("""COMPUTED_VALUE"""),4)</f>
        <v>4</v>
      </c>
      <c r="B72" s="1">
        <f ca="1">IFERROR(__xludf.DUMMYFUNCTION("""COMPUTED_VALUE"""),3)</f>
        <v>3</v>
      </c>
    </row>
    <row r="73" spans="1:2" ht="13" hidden="1">
      <c r="A73" s="1">
        <f ca="1">IFERROR(__xludf.DUMMYFUNCTION("""COMPUTED_VALUE"""),3)</f>
        <v>3</v>
      </c>
      <c r="B73" s="1">
        <f ca="1">IFERROR(__xludf.DUMMYFUNCTION("""COMPUTED_VALUE"""),3)</f>
        <v>3</v>
      </c>
    </row>
    <row r="74" spans="1:2" ht="13" hidden="1">
      <c r="A74" s="1">
        <f ca="1">IFERROR(__xludf.DUMMYFUNCTION("""COMPUTED_VALUE"""),1)</f>
        <v>1</v>
      </c>
      <c r="B74" s="1">
        <f ca="1">IFERROR(__xludf.DUMMYFUNCTION("""COMPUTED_VALUE"""),1)</f>
        <v>1</v>
      </c>
    </row>
    <row r="75" spans="1:2" ht="13" hidden="1">
      <c r="A75" s="1">
        <f ca="1">IFERROR(__xludf.DUMMYFUNCTION("""COMPUTED_VALUE"""),2)</f>
        <v>2</v>
      </c>
      <c r="B75" s="1">
        <f ca="1">IFERROR(__xludf.DUMMYFUNCTION("""COMPUTED_VALUE"""),4)</f>
        <v>4</v>
      </c>
    </row>
    <row r="76" spans="1:2" ht="13" hidden="1">
      <c r="A76" s="1">
        <f ca="1">IFERROR(__xludf.DUMMYFUNCTION("""COMPUTED_VALUE"""),3)</f>
        <v>3</v>
      </c>
      <c r="B76" s="1">
        <f ca="1">IFERROR(__xludf.DUMMYFUNCTION("""COMPUTED_VALUE"""),3)</f>
        <v>3</v>
      </c>
    </row>
    <row r="77" spans="1:2" ht="13" hidden="1">
      <c r="A77" s="1">
        <f ca="1">IFERROR(__xludf.DUMMYFUNCTION("""COMPUTED_VALUE"""),2)</f>
        <v>2</v>
      </c>
      <c r="B77" s="1">
        <f ca="1">IFERROR(__xludf.DUMMYFUNCTION("""COMPUTED_VALUE"""),4)</f>
        <v>4</v>
      </c>
    </row>
    <row r="78" spans="1:2" ht="13" hidden="1">
      <c r="A78" s="1">
        <f ca="1">IFERROR(__xludf.DUMMYFUNCTION("""COMPUTED_VALUE"""),4)</f>
        <v>4</v>
      </c>
      <c r="B78" s="1">
        <f ca="1">IFERROR(__xludf.DUMMYFUNCTION("""COMPUTED_VALUE"""),3)</f>
        <v>3</v>
      </c>
    </row>
    <row r="79" spans="1:2" ht="13" hidden="1">
      <c r="A79" s="1">
        <f ca="1">IFERROR(__xludf.DUMMYFUNCTION("""COMPUTED_VALUE"""),3)</f>
        <v>3</v>
      </c>
      <c r="B79" s="1">
        <f ca="1">IFERROR(__xludf.DUMMYFUNCTION("""COMPUTED_VALUE"""),1)</f>
        <v>1</v>
      </c>
    </row>
    <row r="80" spans="1:2" ht="13" hidden="1">
      <c r="A80" s="1">
        <f ca="1">IFERROR(__xludf.DUMMYFUNCTION("""COMPUTED_VALUE"""),1)</f>
        <v>1</v>
      </c>
      <c r="B80" s="1">
        <f ca="1">IFERROR(__xludf.DUMMYFUNCTION("""COMPUTED_VALUE"""),2)</f>
        <v>2</v>
      </c>
    </row>
    <row r="81" spans="1:2" ht="13" hidden="1">
      <c r="A81" s="1" t="str">
        <f ca="1">IFERROR(__xludf.DUMMYFUNCTION("""COMPUTED_VALUE"""),"")</f>
        <v/>
      </c>
      <c r="B81" s="1">
        <f ca="1">IFERROR(__xludf.DUMMYFUNCTION("""COMPUTED_VALUE"""),3)</f>
        <v>3</v>
      </c>
    </row>
    <row r="82" spans="1:2" ht="13" hidden="1">
      <c r="A82" s="1">
        <f ca="1">IFERROR(__xludf.DUMMYFUNCTION("""COMPUTED_VALUE"""),4)</f>
        <v>4</v>
      </c>
      <c r="B82" s="1">
        <f ca="1">IFERROR(__xludf.DUMMYFUNCTION("""COMPUTED_VALUE"""),4)</f>
        <v>4</v>
      </c>
    </row>
    <row r="83" spans="1:2" ht="13" hidden="1">
      <c r="A83" s="1">
        <f ca="1">IFERROR(__xludf.DUMMYFUNCTION("""COMPUTED_VALUE"""),2)</f>
        <v>2</v>
      </c>
      <c r="B83" s="1">
        <f ca="1">IFERROR(__xludf.DUMMYFUNCTION("""COMPUTED_VALUE"""),1)</f>
        <v>1</v>
      </c>
    </row>
    <row r="84" spans="1:2" ht="13" hidden="1">
      <c r="A84" s="1">
        <f ca="1">IFERROR(__xludf.DUMMYFUNCTION("""COMPUTED_VALUE"""),3)</f>
        <v>3</v>
      </c>
      <c r="B84" s="1">
        <f ca="1">IFERROR(__xludf.DUMMYFUNCTION("""COMPUTED_VALUE"""),1)</f>
        <v>1</v>
      </c>
    </row>
    <row r="85" spans="1:2" ht="13" hidden="1">
      <c r="A85" s="1">
        <f ca="1">IFERROR(__xludf.DUMMYFUNCTION("""COMPUTED_VALUE"""),4)</f>
        <v>4</v>
      </c>
      <c r="B85" s="1">
        <f ca="1">IFERROR(__xludf.DUMMYFUNCTION("""COMPUTED_VALUE"""),4)</f>
        <v>4</v>
      </c>
    </row>
    <row r="86" spans="1:2" ht="13" hidden="1">
      <c r="A86" s="1">
        <f ca="1">IFERROR(__xludf.DUMMYFUNCTION("""COMPUTED_VALUE"""),2)</f>
        <v>2</v>
      </c>
      <c r="B86" s="1">
        <f ca="1">IFERROR(__xludf.DUMMYFUNCTION("""COMPUTED_VALUE"""),3)</f>
        <v>3</v>
      </c>
    </row>
    <row r="87" spans="1:2" ht="13" hidden="1">
      <c r="A87" s="1">
        <f ca="1">IFERROR(__xludf.DUMMYFUNCTION("""COMPUTED_VALUE"""),2)</f>
        <v>2</v>
      </c>
      <c r="B87" s="1">
        <f ca="1">IFERROR(__xludf.DUMMYFUNCTION("""COMPUTED_VALUE"""),4)</f>
        <v>4</v>
      </c>
    </row>
    <row r="88" spans="1:2" ht="13" hidden="1">
      <c r="A88" s="1">
        <f ca="1">IFERROR(__xludf.DUMMYFUNCTION("""COMPUTED_VALUE"""),2)</f>
        <v>2</v>
      </c>
      <c r="B88" s="1">
        <f ca="1">IFERROR(__xludf.DUMMYFUNCTION("""COMPUTED_VALUE"""),3)</f>
        <v>3</v>
      </c>
    </row>
    <row r="89" spans="1:2" ht="13" hidden="1">
      <c r="A89" s="1">
        <f ca="1">IFERROR(__xludf.DUMMYFUNCTION("""COMPUTED_VALUE"""),3)</f>
        <v>3</v>
      </c>
      <c r="B89" s="1">
        <f ca="1">IFERROR(__xludf.DUMMYFUNCTION("""COMPUTED_VALUE"""),3)</f>
        <v>3</v>
      </c>
    </row>
    <row r="90" spans="1:2" ht="13" hidden="1">
      <c r="A90" s="1">
        <f ca="1">IFERROR(__xludf.DUMMYFUNCTION("""COMPUTED_VALUE"""),1)</f>
        <v>1</v>
      </c>
      <c r="B90" s="1">
        <f ca="1">IFERROR(__xludf.DUMMYFUNCTION("""COMPUTED_VALUE"""),3)</f>
        <v>3</v>
      </c>
    </row>
    <row r="91" spans="1:2" ht="13" hidden="1">
      <c r="A91" s="1">
        <f ca="1">IFERROR(__xludf.DUMMYFUNCTION("""COMPUTED_VALUE"""),2)</f>
        <v>2</v>
      </c>
      <c r="B91" s="1">
        <f ca="1">IFERROR(__xludf.DUMMYFUNCTION("""COMPUTED_VALUE"""),4)</f>
        <v>4</v>
      </c>
    </row>
    <row r="92" spans="1:2" ht="13" hidden="1">
      <c r="A92" s="1">
        <f ca="1">IFERROR(__xludf.DUMMYFUNCTION("""COMPUTED_VALUE"""),4)</f>
        <v>4</v>
      </c>
      <c r="B92" s="1">
        <f ca="1">IFERROR(__xludf.DUMMYFUNCTION("""COMPUTED_VALUE"""),4)</f>
        <v>4</v>
      </c>
    </row>
    <row r="93" spans="1:2" ht="13" hidden="1">
      <c r="A93" s="1">
        <f ca="1">IFERROR(__xludf.DUMMYFUNCTION("""COMPUTED_VALUE"""),3)</f>
        <v>3</v>
      </c>
      <c r="B93" s="1">
        <f ca="1">IFERROR(__xludf.DUMMYFUNCTION("""COMPUTED_VALUE"""),3)</f>
        <v>3</v>
      </c>
    </row>
    <row r="94" spans="1:2" ht="13" hidden="1">
      <c r="A94" s="1">
        <f ca="1">IFERROR(__xludf.DUMMYFUNCTION("""COMPUTED_VALUE"""),1)</f>
        <v>1</v>
      </c>
      <c r="B94" s="1">
        <f ca="1">IFERROR(__xludf.DUMMYFUNCTION("""COMPUTED_VALUE"""),4)</f>
        <v>4</v>
      </c>
    </row>
    <row r="95" spans="1:2" ht="13" hidden="1">
      <c r="A95" s="1">
        <f ca="1">IFERROR(__xludf.DUMMYFUNCTION("""COMPUTED_VALUE"""),3)</f>
        <v>3</v>
      </c>
      <c r="B95" s="1">
        <f ca="1">IFERROR(__xludf.DUMMYFUNCTION("""COMPUTED_VALUE"""),1)</f>
        <v>1</v>
      </c>
    </row>
    <row r="96" spans="1:2" ht="13" hidden="1">
      <c r="A96" s="1">
        <f ca="1">IFERROR(__xludf.DUMMYFUNCTION("""COMPUTED_VALUE"""),1)</f>
        <v>1</v>
      </c>
      <c r="B96" s="1">
        <f ca="1">IFERROR(__xludf.DUMMYFUNCTION("""COMPUTED_VALUE"""),4)</f>
        <v>4</v>
      </c>
    </row>
    <row r="97" spans="1:2" ht="13" hidden="1">
      <c r="A97" s="1">
        <f ca="1">IFERROR(__xludf.DUMMYFUNCTION("""COMPUTED_VALUE"""),2)</f>
        <v>2</v>
      </c>
      <c r="B97" s="1">
        <f ca="1">IFERROR(__xludf.DUMMYFUNCTION("""COMPUTED_VALUE"""),4)</f>
        <v>4</v>
      </c>
    </row>
    <row r="98" spans="1:2" ht="13" hidden="1">
      <c r="A98" s="1">
        <f ca="1">IFERROR(__xludf.DUMMYFUNCTION("""COMPUTED_VALUE"""),2)</f>
        <v>2</v>
      </c>
      <c r="B98" s="1">
        <f ca="1">IFERROR(__xludf.DUMMYFUNCTION("""COMPUTED_VALUE"""),1)</f>
        <v>1</v>
      </c>
    </row>
    <row r="99" spans="1:2" ht="13" hidden="1">
      <c r="A99" s="1">
        <f ca="1">IFERROR(__xludf.DUMMYFUNCTION("""COMPUTED_VALUE"""),4)</f>
        <v>4</v>
      </c>
      <c r="B99" s="1">
        <f ca="1">IFERROR(__xludf.DUMMYFUNCTION("""COMPUTED_VALUE"""),1)</f>
        <v>1</v>
      </c>
    </row>
    <row r="100" spans="1:2" ht="13" hidden="1">
      <c r="A100" s="1">
        <f ca="1">IFERROR(__xludf.DUMMYFUNCTION("""COMPUTED_VALUE"""),1)</f>
        <v>1</v>
      </c>
      <c r="B100" s="1">
        <f ca="1">IFERROR(__xludf.DUMMYFUNCTION("""COMPUTED_VALUE"""),2)</f>
        <v>2</v>
      </c>
    </row>
    <row r="101" spans="1:2" ht="13" hidden="1">
      <c r="A101" s="1">
        <f ca="1">IFERROR(__xludf.DUMMYFUNCTION("""COMPUTED_VALUE"""),3)</f>
        <v>3</v>
      </c>
      <c r="B101" s="1">
        <f ca="1">IFERROR(__xludf.DUMMYFUNCTION("""COMPUTED_VALUE"""),4)</f>
        <v>4</v>
      </c>
    </row>
    <row r="102" spans="1:2" ht="13" hidden="1">
      <c r="A102" s="1">
        <f ca="1">IFERROR(__xludf.DUMMYFUNCTION("""COMPUTED_VALUE"""),2)</f>
        <v>2</v>
      </c>
      <c r="B102" s="1">
        <f ca="1">IFERROR(__xludf.DUMMYFUNCTION("""COMPUTED_VALUE"""),3)</f>
        <v>3</v>
      </c>
    </row>
    <row r="103" spans="1:2" ht="13" hidden="1">
      <c r="A103" s="1">
        <f ca="1">IFERROR(__xludf.DUMMYFUNCTION("""COMPUTED_VALUE"""),4)</f>
        <v>4</v>
      </c>
      <c r="B103" s="1">
        <f ca="1">IFERROR(__xludf.DUMMYFUNCTION("""COMPUTED_VALUE"""),2)</f>
        <v>2</v>
      </c>
    </row>
    <row r="104" spans="1:2" ht="13" hidden="1">
      <c r="A104" s="1" t="str">
        <f ca="1">IFERROR(__xludf.DUMMYFUNCTION("""COMPUTED_VALUE"""),"")</f>
        <v/>
      </c>
      <c r="B104" s="1">
        <f ca="1">IFERROR(__xludf.DUMMYFUNCTION("""COMPUTED_VALUE"""),3)</f>
        <v>3</v>
      </c>
    </row>
    <row r="105" spans="1:2" ht="13" hidden="1">
      <c r="A105" s="1">
        <f ca="1">IFERROR(__xludf.DUMMYFUNCTION("""COMPUTED_VALUE"""),2)</f>
        <v>2</v>
      </c>
      <c r="B105" s="1">
        <f ca="1">IFERROR(__xludf.DUMMYFUNCTION("""COMPUTED_VALUE"""),2)</f>
        <v>2</v>
      </c>
    </row>
    <row r="106" spans="1:2" ht="13" hidden="1">
      <c r="A106" s="1">
        <f ca="1">IFERROR(__xludf.DUMMYFUNCTION("""COMPUTED_VALUE"""),1)</f>
        <v>1</v>
      </c>
      <c r="B106" s="1">
        <f ca="1">IFERROR(__xludf.DUMMYFUNCTION("""COMPUTED_VALUE"""),3)</f>
        <v>3</v>
      </c>
    </row>
    <row r="107" spans="1:2" ht="13" hidden="1">
      <c r="A107" s="1">
        <f ca="1">IFERROR(__xludf.DUMMYFUNCTION("""COMPUTED_VALUE"""),4)</f>
        <v>4</v>
      </c>
      <c r="B107" s="1">
        <f ca="1">IFERROR(__xludf.DUMMYFUNCTION("""COMPUTED_VALUE"""),2)</f>
        <v>2</v>
      </c>
    </row>
    <row r="108" spans="1:2" ht="13" hidden="1">
      <c r="A108" s="1">
        <f ca="1">IFERROR(__xludf.DUMMYFUNCTION("""COMPUTED_VALUE"""),2)</f>
        <v>2</v>
      </c>
      <c r="B108" s="1">
        <f ca="1">IFERROR(__xludf.DUMMYFUNCTION("""COMPUTED_VALUE"""),2)</f>
        <v>2</v>
      </c>
    </row>
    <row r="109" spans="1:2" ht="13" hidden="1">
      <c r="A109" s="1">
        <f ca="1">IFERROR(__xludf.DUMMYFUNCTION("""COMPUTED_VALUE"""),3)</f>
        <v>3</v>
      </c>
      <c r="B109" s="1">
        <f ca="1">IFERROR(__xludf.DUMMYFUNCTION("""COMPUTED_VALUE"""),3)</f>
        <v>3</v>
      </c>
    </row>
    <row r="110" spans="1:2" ht="13" hidden="1">
      <c r="A110" s="1">
        <f ca="1">IFERROR(__xludf.DUMMYFUNCTION("""COMPUTED_VALUE"""),1)</f>
        <v>1</v>
      </c>
      <c r="B110" s="1">
        <f ca="1">IFERROR(__xludf.DUMMYFUNCTION("""COMPUTED_VALUE"""),4)</f>
        <v>4</v>
      </c>
    </row>
    <row r="111" spans="1:2" ht="13" hidden="1">
      <c r="A111" s="1">
        <f ca="1">IFERROR(__xludf.DUMMYFUNCTION("""COMPUTED_VALUE"""),4)</f>
        <v>4</v>
      </c>
      <c r="B111" s="1">
        <f ca="1">IFERROR(__xludf.DUMMYFUNCTION("""COMPUTED_VALUE"""),3)</f>
        <v>3</v>
      </c>
    </row>
    <row r="112" spans="1:2" ht="13" hidden="1">
      <c r="A112" s="1">
        <f ca="1">IFERROR(__xludf.DUMMYFUNCTION("""COMPUTED_VALUE"""),4)</f>
        <v>4</v>
      </c>
      <c r="B112" s="1">
        <f ca="1">IFERROR(__xludf.DUMMYFUNCTION("""COMPUTED_VALUE"""),1)</f>
        <v>1</v>
      </c>
    </row>
    <row r="113" spans="1:2" ht="13" hidden="1">
      <c r="A113" s="1">
        <f ca="1">IFERROR(__xludf.DUMMYFUNCTION("""COMPUTED_VALUE"""),2)</f>
        <v>2</v>
      </c>
      <c r="B113" s="1">
        <f ca="1">IFERROR(__xludf.DUMMYFUNCTION("""COMPUTED_VALUE"""),3)</f>
        <v>3</v>
      </c>
    </row>
    <row r="114" spans="1:2" ht="13" hidden="1">
      <c r="A114" s="1">
        <f ca="1">IFERROR(__xludf.DUMMYFUNCTION("""COMPUTED_VALUE"""),3)</f>
        <v>3</v>
      </c>
      <c r="B114" s="1">
        <f ca="1">IFERROR(__xludf.DUMMYFUNCTION("""COMPUTED_VALUE"""),4)</f>
        <v>4</v>
      </c>
    </row>
    <row r="115" spans="1:2" ht="13" hidden="1">
      <c r="A115" s="1">
        <f ca="1">IFERROR(__xludf.DUMMYFUNCTION("""COMPUTED_VALUE"""),2)</f>
        <v>2</v>
      </c>
      <c r="B115" s="1">
        <f ca="1">IFERROR(__xludf.DUMMYFUNCTION("""COMPUTED_VALUE"""),2)</f>
        <v>2</v>
      </c>
    </row>
    <row r="116" spans="1:2" ht="13" hidden="1">
      <c r="A116" s="1">
        <f ca="1">IFERROR(__xludf.DUMMYFUNCTION("""COMPUTED_VALUE"""),3)</f>
        <v>3</v>
      </c>
      <c r="B116" s="1">
        <f ca="1">IFERROR(__xludf.DUMMYFUNCTION("""COMPUTED_VALUE"""),3)</f>
        <v>3</v>
      </c>
    </row>
    <row r="117" spans="1:2" ht="13" hidden="1">
      <c r="A117" s="1">
        <f ca="1">IFERROR(__xludf.DUMMYFUNCTION("""COMPUTED_VALUE"""),3)</f>
        <v>3</v>
      </c>
      <c r="B117" s="1">
        <f ca="1">IFERROR(__xludf.DUMMYFUNCTION("""COMPUTED_VALUE"""),1)</f>
        <v>1</v>
      </c>
    </row>
    <row r="118" spans="1:2" ht="13" hidden="1">
      <c r="A118" s="1">
        <f ca="1">IFERROR(__xludf.DUMMYFUNCTION("""COMPUTED_VALUE"""),4)</f>
        <v>4</v>
      </c>
      <c r="B118" s="1">
        <f ca="1">IFERROR(__xludf.DUMMYFUNCTION("""COMPUTED_VALUE"""),2)</f>
        <v>2</v>
      </c>
    </row>
    <row r="119" spans="1:2" ht="13" hidden="1">
      <c r="A119" s="1">
        <f ca="1">IFERROR(__xludf.DUMMYFUNCTION("""COMPUTED_VALUE"""),2)</f>
        <v>2</v>
      </c>
      <c r="B119" s="1">
        <f ca="1">IFERROR(__xludf.DUMMYFUNCTION("""COMPUTED_VALUE"""),3)</f>
        <v>3</v>
      </c>
    </row>
    <row r="120" spans="1:2" ht="13" hidden="1">
      <c r="A120" s="1">
        <f ca="1">IFERROR(__xludf.DUMMYFUNCTION("""COMPUTED_VALUE"""),4)</f>
        <v>4</v>
      </c>
      <c r="B120" s="1">
        <f ca="1">IFERROR(__xludf.DUMMYFUNCTION("""COMPUTED_VALUE"""),3)</f>
        <v>3</v>
      </c>
    </row>
    <row r="121" spans="1:2" ht="13" hidden="1">
      <c r="A121" s="1">
        <f ca="1">IFERROR(__xludf.DUMMYFUNCTION("""COMPUTED_VALUE"""),4)</f>
        <v>4</v>
      </c>
      <c r="B121" s="1">
        <f ca="1">IFERROR(__xludf.DUMMYFUNCTION("""COMPUTED_VALUE"""),1)</f>
        <v>1</v>
      </c>
    </row>
    <row r="122" spans="1:2" ht="13" hidden="1">
      <c r="A122" s="1">
        <f ca="1">IFERROR(__xludf.DUMMYFUNCTION("""COMPUTED_VALUE"""),4)</f>
        <v>4</v>
      </c>
      <c r="B122" s="1">
        <f ca="1">IFERROR(__xludf.DUMMYFUNCTION("""COMPUTED_VALUE"""),2)</f>
        <v>2</v>
      </c>
    </row>
    <row r="123" spans="1:2" ht="13" hidden="1">
      <c r="A123" s="1">
        <f ca="1">IFERROR(__xludf.DUMMYFUNCTION("""COMPUTED_VALUE"""),4)</f>
        <v>4</v>
      </c>
      <c r="B123" s="1">
        <f ca="1">IFERROR(__xludf.DUMMYFUNCTION("""COMPUTED_VALUE"""),2)</f>
        <v>2</v>
      </c>
    </row>
    <row r="124" spans="1:2" ht="13" hidden="1">
      <c r="A124" s="1">
        <f ca="1">IFERROR(__xludf.DUMMYFUNCTION("""COMPUTED_VALUE"""),4)</f>
        <v>4</v>
      </c>
      <c r="B124" s="1">
        <f ca="1">IFERROR(__xludf.DUMMYFUNCTION("""COMPUTED_VALUE"""),1)</f>
        <v>1</v>
      </c>
    </row>
    <row r="125" spans="1:2" ht="13" hidden="1">
      <c r="A125" s="1">
        <f ca="1">IFERROR(__xludf.DUMMYFUNCTION("""COMPUTED_VALUE"""),4)</f>
        <v>4</v>
      </c>
      <c r="B125" s="1">
        <f ca="1">IFERROR(__xludf.DUMMYFUNCTION("""COMPUTED_VALUE"""),1)</f>
        <v>1</v>
      </c>
    </row>
    <row r="126" spans="1:2" ht="13" hidden="1">
      <c r="A126" s="1">
        <f ca="1">IFERROR(__xludf.DUMMYFUNCTION("""COMPUTED_VALUE"""),4)</f>
        <v>4</v>
      </c>
      <c r="B126" s="1">
        <f ca="1">IFERROR(__xludf.DUMMYFUNCTION("""COMPUTED_VALUE"""),2)</f>
        <v>2</v>
      </c>
    </row>
    <row r="127" spans="1:2" ht="13" hidden="1">
      <c r="A127" s="1">
        <f ca="1">IFERROR(__xludf.DUMMYFUNCTION("""COMPUTED_VALUE"""),3)</f>
        <v>3</v>
      </c>
      <c r="B127" s="1">
        <f ca="1">IFERROR(__xludf.DUMMYFUNCTION("""COMPUTED_VALUE"""),4)</f>
        <v>4</v>
      </c>
    </row>
    <row r="128" spans="1:2" ht="13" hidden="1">
      <c r="A128" s="1">
        <f ca="1">IFERROR(__xludf.DUMMYFUNCTION("""COMPUTED_VALUE"""),1)</f>
        <v>1</v>
      </c>
      <c r="B128" s="1">
        <f ca="1">IFERROR(__xludf.DUMMYFUNCTION("""COMPUTED_VALUE"""),3)</f>
        <v>3</v>
      </c>
    </row>
    <row r="129" spans="1:2" ht="13" hidden="1">
      <c r="A129" s="1">
        <f ca="1">IFERROR(__xludf.DUMMYFUNCTION("""COMPUTED_VALUE"""),3)</f>
        <v>3</v>
      </c>
      <c r="B129" s="1">
        <f ca="1">IFERROR(__xludf.DUMMYFUNCTION("""COMPUTED_VALUE"""),3)</f>
        <v>3</v>
      </c>
    </row>
    <row r="130" spans="1:2" ht="13" hidden="1">
      <c r="A130" s="1">
        <f ca="1">IFERROR(__xludf.DUMMYFUNCTION("""COMPUTED_VALUE"""),3)</f>
        <v>3</v>
      </c>
      <c r="B130" s="1">
        <f ca="1">IFERROR(__xludf.DUMMYFUNCTION("""COMPUTED_VALUE"""),3)</f>
        <v>3</v>
      </c>
    </row>
    <row r="131" spans="1:2" ht="13" hidden="1">
      <c r="A131" s="1">
        <f ca="1">IFERROR(__xludf.DUMMYFUNCTION("""COMPUTED_VALUE"""),2)</f>
        <v>2</v>
      </c>
      <c r="B131" s="1">
        <f ca="1">IFERROR(__xludf.DUMMYFUNCTION("""COMPUTED_VALUE"""),1)</f>
        <v>1</v>
      </c>
    </row>
    <row r="132" spans="1:2" ht="13" hidden="1">
      <c r="A132" s="1">
        <f ca="1">IFERROR(__xludf.DUMMYFUNCTION("""COMPUTED_VALUE"""),1)</f>
        <v>1</v>
      </c>
      <c r="B132" s="1">
        <f ca="1">IFERROR(__xludf.DUMMYFUNCTION("""COMPUTED_VALUE"""),3)</f>
        <v>3</v>
      </c>
    </row>
    <row r="133" spans="1:2" ht="13" hidden="1">
      <c r="A133" s="1">
        <f ca="1">IFERROR(__xludf.DUMMYFUNCTION("""COMPUTED_VALUE"""),2)</f>
        <v>2</v>
      </c>
      <c r="B133" s="1">
        <f ca="1">IFERROR(__xludf.DUMMYFUNCTION("""COMPUTED_VALUE"""),3)</f>
        <v>3</v>
      </c>
    </row>
    <row r="134" spans="1:2" ht="13" hidden="1">
      <c r="A134" s="1">
        <f ca="1">IFERROR(__xludf.DUMMYFUNCTION("""COMPUTED_VALUE"""),3)</f>
        <v>3</v>
      </c>
      <c r="B134" s="1">
        <f ca="1">IFERROR(__xludf.DUMMYFUNCTION("""COMPUTED_VALUE"""),1)</f>
        <v>1</v>
      </c>
    </row>
    <row r="135" spans="1:2" ht="13" hidden="1">
      <c r="A135" s="1">
        <f ca="1">IFERROR(__xludf.DUMMYFUNCTION("""COMPUTED_VALUE"""),4)</f>
        <v>4</v>
      </c>
      <c r="B135" s="1">
        <f ca="1">IFERROR(__xludf.DUMMYFUNCTION("""COMPUTED_VALUE"""),4)</f>
        <v>4</v>
      </c>
    </row>
    <row r="136" spans="1:2" ht="13" hidden="1">
      <c r="A136" s="1">
        <f ca="1">IFERROR(__xludf.DUMMYFUNCTION("""COMPUTED_VALUE"""),3)</f>
        <v>3</v>
      </c>
      <c r="B136" s="1">
        <f ca="1">IFERROR(__xludf.DUMMYFUNCTION("""COMPUTED_VALUE"""),1)</f>
        <v>1</v>
      </c>
    </row>
    <row r="137" spans="1:2" ht="13" hidden="1">
      <c r="A137" s="1">
        <f ca="1">IFERROR(__xludf.DUMMYFUNCTION("""COMPUTED_VALUE"""),2)</f>
        <v>2</v>
      </c>
      <c r="B137" s="1">
        <f ca="1">IFERROR(__xludf.DUMMYFUNCTION("""COMPUTED_VALUE"""),4)</f>
        <v>4</v>
      </c>
    </row>
    <row r="138" spans="1:2" ht="13" hidden="1">
      <c r="A138" s="1">
        <f ca="1">IFERROR(__xludf.DUMMYFUNCTION("""COMPUTED_VALUE"""),2)</f>
        <v>2</v>
      </c>
      <c r="B138" s="1">
        <f ca="1">IFERROR(__xludf.DUMMYFUNCTION("""COMPUTED_VALUE"""),4)</f>
        <v>4</v>
      </c>
    </row>
    <row r="139" spans="1:2" ht="13" hidden="1">
      <c r="A139" s="1">
        <f ca="1">IFERROR(__xludf.DUMMYFUNCTION("""COMPUTED_VALUE"""),1)</f>
        <v>1</v>
      </c>
      <c r="B139" s="1">
        <f ca="1">IFERROR(__xludf.DUMMYFUNCTION("""COMPUTED_VALUE"""),3)</f>
        <v>3</v>
      </c>
    </row>
    <row r="140" spans="1:2" ht="13" hidden="1">
      <c r="A140" s="1">
        <f ca="1">IFERROR(__xludf.DUMMYFUNCTION("""COMPUTED_VALUE"""),4)</f>
        <v>4</v>
      </c>
      <c r="B140" s="1">
        <f ca="1">IFERROR(__xludf.DUMMYFUNCTION("""COMPUTED_VALUE"""),3)</f>
        <v>3</v>
      </c>
    </row>
    <row r="141" spans="1:2" ht="13" hidden="1">
      <c r="A141" s="1">
        <f ca="1">IFERROR(__xludf.DUMMYFUNCTION("""COMPUTED_VALUE"""),1)</f>
        <v>1</v>
      </c>
      <c r="B141" s="1">
        <f ca="1">IFERROR(__xludf.DUMMYFUNCTION("""COMPUTED_VALUE"""),3)</f>
        <v>3</v>
      </c>
    </row>
    <row r="142" spans="1:2" ht="13" hidden="1">
      <c r="A142" s="1">
        <f ca="1">IFERROR(__xludf.DUMMYFUNCTION("""COMPUTED_VALUE"""),1)</f>
        <v>1</v>
      </c>
      <c r="B142" s="1">
        <f ca="1">IFERROR(__xludf.DUMMYFUNCTION("""COMPUTED_VALUE"""),1)</f>
        <v>1</v>
      </c>
    </row>
    <row r="143" spans="1:2" ht="13" hidden="1">
      <c r="A143" s="1">
        <f ca="1">IFERROR(__xludf.DUMMYFUNCTION("""COMPUTED_VALUE"""),3)</f>
        <v>3</v>
      </c>
      <c r="B143" s="1">
        <f ca="1">IFERROR(__xludf.DUMMYFUNCTION("""COMPUTED_VALUE"""),3)</f>
        <v>3</v>
      </c>
    </row>
    <row r="144" spans="1:2" ht="13" hidden="1">
      <c r="A144" s="1">
        <f ca="1">IFERROR(__xludf.DUMMYFUNCTION("""COMPUTED_VALUE"""),1)</f>
        <v>1</v>
      </c>
      <c r="B144" s="1">
        <f ca="1">IFERROR(__xludf.DUMMYFUNCTION("""COMPUTED_VALUE"""),4)</f>
        <v>4</v>
      </c>
    </row>
    <row r="145" spans="1:2" ht="13" hidden="1">
      <c r="A145" s="1">
        <f ca="1">IFERROR(__xludf.DUMMYFUNCTION("""COMPUTED_VALUE"""),2)</f>
        <v>2</v>
      </c>
      <c r="B145" s="1">
        <f ca="1">IFERROR(__xludf.DUMMYFUNCTION("""COMPUTED_VALUE"""),3)</f>
        <v>3</v>
      </c>
    </row>
    <row r="146" spans="1:2" ht="13" hidden="1">
      <c r="A146" s="1">
        <f ca="1">IFERROR(__xludf.DUMMYFUNCTION("""COMPUTED_VALUE"""),3)</f>
        <v>3</v>
      </c>
      <c r="B146" s="1">
        <f ca="1">IFERROR(__xludf.DUMMYFUNCTION("""COMPUTED_VALUE"""),4)</f>
        <v>4</v>
      </c>
    </row>
    <row r="147" spans="1:2" ht="13" hidden="1">
      <c r="A147" s="1">
        <f ca="1">IFERROR(__xludf.DUMMYFUNCTION("""COMPUTED_VALUE"""),2)</f>
        <v>2</v>
      </c>
      <c r="B147" s="1">
        <f ca="1">IFERROR(__xludf.DUMMYFUNCTION("""COMPUTED_VALUE"""),1)</f>
        <v>1</v>
      </c>
    </row>
    <row r="148" spans="1:2" ht="13" hidden="1">
      <c r="A148" s="1">
        <f ca="1">IFERROR(__xludf.DUMMYFUNCTION("""COMPUTED_VALUE"""),2)</f>
        <v>2</v>
      </c>
      <c r="B148" s="1">
        <f ca="1">IFERROR(__xludf.DUMMYFUNCTION("""COMPUTED_VALUE"""),1)</f>
        <v>1</v>
      </c>
    </row>
    <row r="149" spans="1:2" ht="13" hidden="1">
      <c r="A149" s="1">
        <f ca="1">IFERROR(__xludf.DUMMYFUNCTION("""COMPUTED_VALUE"""),3)</f>
        <v>3</v>
      </c>
      <c r="B149" s="1">
        <f ca="1">IFERROR(__xludf.DUMMYFUNCTION("""COMPUTED_VALUE"""),2)</f>
        <v>2</v>
      </c>
    </row>
    <row r="150" spans="1:2" ht="13" hidden="1">
      <c r="A150" s="1">
        <f ca="1">IFERROR(__xludf.DUMMYFUNCTION("""COMPUTED_VALUE"""),3)</f>
        <v>3</v>
      </c>
      <c r="B150" s="1">
        <f ca="1">IFERROR(__xludf.DUMMYFUNCTION("""COMPUTED_VALUE"""),3)</f>
        <v>3</v>
      </c>
    </row>
    <row r="151" spans="1:2" ht="13" hidden="1">
      <c r="A151" s="1">
        <f ca="1">IFERROR(__xludf.DUMMYFUNCTION("""COMPUTED_VALUE"""),2)</f>
        <v>2</v>
      </c>
      <c r="B151" s="1">
        <f ca="1">IFERROR(__xludf.DUMMYFUNCTION("""COMPUTED_VALUE"""),3)</f>
        <v>3</v>
      </c>
    </row>
    <row r="152" spans="1:2" ht="13" hidden="1">
      <c r="A152" s="1">
        <f ca="1">IFERROR(__xludf.DUMMYFUNCTION("""COMPUTED_VALUE"""),2)</f>
        <v>2</v>
      </c>
      <c r="B152" s="1">
        <f ca="1">IFERROR(__xludf.DUMMYFUNCTION("""COMPUTED_VALUE"""),1)</f>
        <v>1</v>
      </c>
    </row>
    <row r="153" spans="1:2" ht="13" hidden="1">
      <c r="A153" s="1" t="str">
        <f ca="1">IFERROR(__xludf.DUMMYFUNCTION("""COMPUTED_VALUE"""),"")</f>
        <v/>
      </c>
      <c r="B153" s="1">
        <f ca="1">IFERROR(__xludf.DUMMYFUNCTION("""COMPUTED_VALUE"""),1)</f>
        <v>1</v>
      </c>
    </row>
    <row r="154" spans="1:2" ht="13" hidden="1">
      <c r="A154" s="1">
        <f ca="1">IFERROR(__xludf.DUMMYFUNCTION("""COMPUTED_VALUE"""),4)</f>
        <v>4</v>
      </c>
      <c r="B154" s="1">
        <f ca="1">IFERROR(__xludf.DUMMYFUNCTION("""COMPUTED_VALUE"""),1)</f>
        <v>1</v>
      </c>
    </row>
    <row r="155" spans="1:2" ht="13" hidden="1">
      <c r="A155" s="1">
        <f ca="1">IFERROR(__xludf.DUMMYFUNCTION("""COMPUTED_VALUE"""),4)</f>
        <v>4</v>
      </c>
      <c r="B155" s="1">
        <f ca="1">IFERROR(__xludf.DUMMYFUNCTION("""COMPUTED_VALUE"""),4)</f>
        <v>4</v>
      </c>
    </row>
    <row r="156" spans="1:2" ht="13" hidden="1">
      <c r="A156" s="1">
        <f ca="1">IFERROR(__xludf.DUMMYFUNCTION("""COMPUTED_VALUE"""),1)</f>
        <v>1</v>
      </c>
      <c r="B156" s="1">
        <f ca="1">IFERROR(__xludf.DUMMYFUNCTION("""COMPUTED_VALUE"""),3)</f>
        <v>3</v>
      </c>
    </row>
    <row r="157" spans="1:2" ht="13" hidden="1">
      <c r="A157" s="1">
        <f ca="1">IFERROR(__xludf.DUMMYFUNCTION("""COMPUTED_VALUE"""),2)</f>
        <v>2</v>
      </c>
      <c r="B157" s="1">
        <f ca="1">IFERROR(__xludf.DUMMYFUNCTION("""COMPUTED_VALUE"""),3)</f>
        <v>3</v>
      </c>
    </row>
    <row r="158" spans="1:2" ht="13" hidden="1">
      <c r="A158" s="1">
        <f ca="1">IFERROR(__xludf.DUMMYFUNCTION("""COMPUTED_VALUE"""),1)</f>
        <v>1</v>
      </c>
      <c r="B158" s="1">
        <f ca="1">IFERROR(__xludf.DUMMYFUNCTION("""COMPUTED_VALUE"""),1)</f>
        <v>1</v>
      </c>
    </row>
    <row r="159" spans="1:2" ht="13" hidden="1">
      <c r="A159" s="1">
        <f ca="1">IFERROR(__xludf.DUMMYFUNCTION("""COMPUTED_VALUE"""),2)</f>
        <v>2</v>
      </c>
      <c r="B159" s="1">
        <f ca="1">IFERROR(__xludf.DUMMYFUNCTION("""COMPUTED_VALUE"""),2)</f>
        <v>2</v>
      </c>
    </row>
    <row r="160" spans="1:2" ht="13" hidden="1">
      <c r="A160" s="1">
        <f ca="1">IFERROR(__xludf.DUMMYFUNCTION("""COMPUTED_VALUE"""),1)</f>
        <v>1</v>
      </c>
      <c r="B160" s="1">
        <f ca="1">IFERROR(__xludf.DUMMYFUNCTION("""COMPUTED_VALUE"""),4)</f>
        <v>4</v>
      </c>
    </row>
    <row r="161" spans="1:2" ht="13" hidden="1">
      <c r="A161" s="1">
        <f ca="1">IFERROR(__xludf.DUMMYFUNCTION("""COMPUTED_VALUE"""),1)</f>
        <v>1</v>
      </c>
      <c r="B161" s="1">
        <f ca="1">IFERROR(__xludf.DUMMYFUNCTION("""COMPUTED_VALUE"""),4)</f>
        <v>4</v>
      </c>
    </row>
    <row r="162" spans="1:2" ht="13" hidden="1">
      <c r="A162" s="1">
        <f ca="1">IFERROR(__xludf.DUMMYFUNCTION("""COMPUTED_VALUE"""),3)</f>
        <v>3</v>
      </c>
      <c r="B162" s="1">
        <f ca="1">IFERROR(__xludf.DUMMYFUNCTION("""COMPUTED_VALUE"""),3)</f>
        <v>3</v>
      </c>
    </row>
    <row r="163" spans="1:2" ht="13" hidden="1">
      <c r="A163" s="1">
        <f ca="1">IFERROR(__xludf.DUMMYFUNCTION("""COMPUTED_VALUE"""),3)</f>
        <v>3</v>
      </c>
      <c r="B163" s="1">
        <f ca="1">IFERROR(__xludf.DUMMYFUNCTION("""COMPUTED_VALUE"""),3)</f>
        <v>3</v>
      </c>
    </row>
    <row r="164" spans="1:2" ht="13" hidden="1">
      <c r="A164" s="1">
        <f ca="1">IFERROR(__xludf.DUMMYFUNCTION("""COMPUTED_VALUE"""),3)</f>
        <v>3</v>
      </c>
      <c r="B164" s="1">
        <f ca="1">IFERROR(__xludf.DUMMYFUNCTION("""COMPUTED_VALUE"""),4)</f>
        <v>4</v>
      </c>
    </row>
    <row r="165" spans="1:2" ht="13" hidden="1">
      <c r="A165" s="1">
        <f ca="1">IFERROR(__xludf.DUMMYFUNCTION("""COMPUTED_VALUE"""),1)</f>
        <v>1</v>
      </c>
      <c r="B165" s="1">
        <f ca="1">IFERROR(__xludf.DUMMYFUNCTION("""COMPUTED_VALUE"""),4)</f>
        <v>4</v>
      </c>
    </row>
    <row r="166" spans="1:2" ht="13" hidden="1">
      <c r="A166" s="1">
        <f ca="1">IFERROR(__xludf.DUMMYFUNCTION("""COMPUTED_VALUE"""),4)</f>
        <v>4</v>
      </c>
      <c r="B166" s="1">
        <f ca="1">IFERROR(__xludf.DUMMYFUNCTION("""COMPUTED_VALUE"""),4)</f>
        <v>4</v>
      </c>
    </row>
    <row r="167" spans="1:2" ht="13" hidden="1">
      <c r="A167" s="1">
        <f ca="1">IFERROR(__xludf.DUMMYFUNCTION("""COMPUTED_VALUE"""),2)</f>
        <v>2</v>
      </c>
      <c r="B167" s="1">
        <f ca="1">IFERROR(__xludf.DUMMYFUNCTION("""COMPUTED_VALUE"""),1)</f>
        <v>1</v>
      </c>
    </row>
    <row r="168" spans="1:2" ht="13" hidden="1">
      <c r="A168" s="1">
        <f ca="1">IFERROR(__xludf.DUMMYFUNCTION("""COMPUTED_VALUE"""),3)</f>
        <v>3</v>
      </c>
      <c r="B168" s="1">
        <f ca="1">IFERROR(__xludf.DUMMYFUNCTION("""COMPUTED_VALUE"""),4)</f>
        <v>4</v>
      </c>
    </row>
    <row r="169" spans="1:2" ht="13" hidden="1">
      <c r="A169" s="1">
        <f ca="1">IFERROR(__xludf.DUMMYFUNCTION("""COMPUTED_VALUE"""),2)</f>
        <v>2</v>
      </c>
      <c r="B169" s="1">
        <f ca="1">IFERROR(__xludf.DUMMYFUNCTION("""COMPUTED_VALUE"""),2)</f>
        <v>2</v>
      </c>
    </row>
    <row r="170" spans="1:2" ht="13" hidden="1">
      <c r="A170" s="1" t="str">
        <f ca="1">IFERROR(__xludf.DUMMYFUNCTION("""COMPUTED_VALUE"""),"")</f>
        <v/>
      </c>
      <c r="B170" s="1">
        <f ca="1">IFERROR(__xludf.DUMMYFUNCTION("""COMPUTED_VALUE"""),3)</f>
        <v>3</v>
      </c>
    </row>
    <row r="171" spans="1:2" ht="13" hidden="1">
      <c r="A171" s="1">
        <f ca="1">IFERROR(__xludf.DUMMYFUNCTION("""COMPUTED_VALUE"""),4)</f>
        <v>4</v>
      </c>
      <c r="B171" s="1">
        <f ca="1">IFERROR(__xludf.DUMMYFUNCTION("""COMPUTED_VALUE"""),3)</f>
        <v>3</v>
      </c>
    </row>
    <row r="172" spans="1:2" ht="13" hidden="1">
      <c r="A172" s="1">
        <f ca="1">IFERROR(__xludf.DUMMYFUNCTION("""COMPUTED_VALUE"""),2)</f>
        <v>2</v>
      </c>
      <c r="B172" s="1">
        <f ca="1">IFERROR(__xludf.DUMMYFUNCTION("""COMPUTED_VALUE"""),3)</f>
        <v>3</v>
      </c>
    </row>
    <row r="173" spans="1:2" ht="13" hidden="1">
      <c r="A173" s="1">
        <f ca="1">IFERROR(__xludf.DUMMYFUNCTION("""COMPUTED_VALUE"""),2)</f>
        <v>2</v>
      </c>
      <c r="B173" s="1">
        <f ca="1">IFERROR(__xludf.DUMMYFUNCTION("""COMPUTED_VALUE"""),4)</f>
        <v>4</v>
      </c>
    </row>
    <row r="174" spans="1:2" ht="13" hidden="1">
      <c r="A174" s="1">
        <f ca="1">IFERROR(__xludf.DUMMYFUNCTION("""COMPUTED_VALUE"""),1)</f>
        <v>1</v>
      </c>
      <c r="B174" s="1">
        <f ca="1">IFERROR(__xludf.DUMMYFUNCTION("""COMPUTED_VALUE"""),3)</f>
        <v>3</v>
      </c>
    </row>
    <row r="175" spans="1:2" ht="13" hidden="1">
      <c r="A175" s="1">
        <f ca="1">IFERROR(__xludf.DUMMYFUNCTION("""COMPUTED_VALUE"""),4)</f>
        <v>4</v>
      </c>
      <c r="B175" s="1" t="str">
        <f ca="1">IFERROR(__xludf.DUMMYFUNCTION("""COMPUTED_VALUE"""),"")</f>
        <v/>
      </c>
    </row>
    <row r="176" spans="1:2" ht="13" hidden="1">
      <c r="A176" s="1">
        <f ca="1">IFERROR(__xludf.DUMMYFUNCTION("""COMPUTED_VALUE"""),2)</f>
        <v>2</v>
      </c>
      <c r="B176" s="1">
        <f ca="1">IFERROR(__xludf.DUMMYFUNCTION("""COMPUTED_VALUE"""),1)</f>
        <v>1</v>
      </c>
    </row>
    <row r="177" spans="1:2" ht="13" hidden="1">
      <c r="A177" s="1" t="str">
        <f ca="1">IFERROR(__xludf.DUMMYFUNCTION("""COMPUTED_VALUE"""),"")</f>
        <v/>
      </c>
      <c r="B177" s="1">
        <f ca="1">IFERROR(__xludf.DUMMYFUNCTION("""COMPUTED_VALUE"""),4)</f>
        <v>4</v>
      </c>
    </row>
    <row r="178" spans="1:2" ht="13" hidden="1">
      <c r="A178" s="1">
        <f ca="1">IFERROR(__xludf.DUMMYFUNCTION("""COMPUTED_VALUE"""),3)</f>
        <v>3</v>
      </c>
      <c r="B178" s="1">
        <f ca="1">IFERROR(__xludf.DUMMYFUNCTION("""COMPUTED_VALUE"""),3)</f>
        <v>3</v>
      </c>
    </row>
    <row r="179" spans="1:2" ht="13" hidden="1">
      <c r="A179" s="1">
        <f ca="1">IFERROR(__xludf.DUMMYFUNCTION("""COMPUTED_VALUE"""),1)</f>
        <v>1</v>
      </c>
      <c r="B179" s="1">
        <f ca="1">IFERROR(__xludf.DUMMYFUNCTION("""COMPUTED_VALUE"""),4)</f>
        <v>4</v>
      </c>
    </row>
    <row r="180" spans="1:2" ht="13" hidden="1">
      <c r="A180" s="1">
        <f ca="1">IFERROR(__xludf.DUMMYFUNCTION("""COMPUTED_VALUE"""),4)</f>
        <v>4</v>
      </c>
      <c r="B180" s="1">
        <f ca="1">IFERROR(__xludf.DUMMYFUNCTION("""COMPUTED_VALUE"""),4)</f>
        <v>4</v>
      </c>
    </row>
    <row r="181" spans="1:2" ht="13" hidden="1">
      <c r="A181" s="1">
        <f ca="1">IFERROR(__xludf.DUMMYFUNCTION("""COMPUTED_VALUE"""),2)</f>
        <v>2</v>
      </c>
      <c r="B181" s="1">
        <f ca="1">IFERROR(__xludf.DUMMYFUNCTION("""COMPUTED_VALUE"""),1)</f>
        <v>1</v>
      </c>
    </row>
    <row r="182" spans="1:2" ht="13" hidden="1">
      <c r="A182" s="1">
        <f ca="1">IFERROR(__xludf.DUMMYFUNCTION("""COMPUTED_VALUE"""),3)</f>
        <v>3</v>
      </c>
      <c r="B182" s="1">
        <f ca="1">IFERROR(__xludf.DUMMYFUNCTION("""COMPUTED_VALUE"""),3)</f>
        <v>3</v>
      </c>
    </row>
    <row r="183" spans="1:2" ht="13" hidden="1">
      <c r="A183" s="1" t="str">
        <f ca="1">IFERROR(__xludf.DUMMYFUNCTION("""COMPUTED_VALUE"""),"")</f>
        <v/>
      </c>
      <c r="B183" s="1">
        <f ca="1">IFERROR(__xludf.DUMMYFUNCTION("""COMPUTED_VALUE"""),4)</f>
        <v>4</v>
      </c>
    </row>
    <row r="184" spans="1:2" ht="13" hidden="1">
      <c r="A184" s="1">
        <f ca="1">IFERROR(__xludf.DUMMYFUNCTION("""COMPUTED_VALUE"""),2)</f>
        <v>2</v>
      </c>
      <c r="B184" s="1">
        <f ca="1">IFERROR(__xludf.DUMMYFUNCTION("""COMPUTED_VALUE"""),1)</f>
        <v>1</v>
      </c>
    </row>
    <row r="185" spans="1:2" ht="13" hidden="1">
      <c r="A185" s="1">
        <f ca="1">IFERROR(__xludf.DUMMYFUNCTION("""COMPUTED_VALUE"""),3)</f>
        <v>3</v>
      </c>
      <c r="B185" s="1">
        <f ca="1">IFERROR(__xludf.DUMMYFUNCTION("""COMPUTED_VALUE"""),3)</f>
        <v>3</v>
      </c>
    </row>
    <row r="186" spans="1:2" ht="13" hidden="1">
      <c r="A186" s="1">
        <f ca="1">IFERROR(__xludf.DUMMYFUNCTION("""COMPUTED_VALUE"""),2)</f>
        <v>2</v>
      </c>
      <c r="B186" s="1">
        <f ca="1">IFERROR(__xludf.DUMMYFUNCTION("""COMPUTED_VALUE"""),4)</f>
        <v>4</v>
      </c>
    </row>
    <row r="187" spans="1:2" ht="13" hidden="1">
      <c r="A187" s="1">
        <f ca="1">IFERROR(__xludf.DUMMYFUNCTION("""COMPUTED_VALUE"""),4)</f>
        <v>4</v>
      </c>
      <c r="B187" s="1">
        <f ca="1">IFERROR(__xludf.DUMMYFUNCTION("""COMPUTED_VALUE"""),2)</f>
        <v>2</v>
      </c>
    </row>
    <row r="188" spans="1:2" ht="13" hidden="1">
      <c r="A188" s="1">
        <f ca="1">IFERROR(__xludf.DUMMYFUNCTION("""COMPUTED_VALUE"""),2)</f>
        <v>2</v>
      </c>
      <c r="B188" s="1">
        <f ca="1">IFERROR(__xludf.DUMMYFUNCTION("""COMPUTED_VALUE"""),2)</f>
        <v>2</v>
      </c>
    </row>
    <row r="189" spans="1:2" ht="13" hidden="1">
      <c r="A189" s="1">
        <f ca="1">IFERROR(__xludf.DUMMYFUNCTION("""COMPUTED_VALUE"""),2)</f>
        <v>2</v>
      </c>
      <c r="B189" s="1">
        <f ca="1">IFERROR(__xludf.DUMMYFUNCTION("""COMPUTED_VALUE"""),3)</f>
        <v>3</v>
      </c>
    </row>
    <row r="190" spans="1:2" ht="13" hidden="1">
      <c r="A190" s="1" t="str">
        <f ca="1">IFERROR(__xludf.DUMMYFUNCTION("""COMPUTED_VALUE"""),"")</f>
        <v/>
      </c>
      <c r="B190" s="1">
        <f ca="1">IFERROR(__xludf.DUMMYFUNCTION("""COMPUTED_VALUE"""),1)</f>
        <v>1</v>
      </c>
    </row>
    <row r="191" spans="1:2" ht="13" hidden="1">
      <c r="A191" s="1">
        <f ca="1">IFERROR(__xludf.DUMMYFUNCTION("""COMPUTED_VALUE"""),4)</f>
        <v>4</v>
      </c>
      <c r="B191" s="1">
        <f ca="1">IFERROR(__xludf.DUMMYFUNCTION("""COMPUTED_VALUE"""),1)</f>
        <v>1</v>
      </c>
    </row>
    <row r="192" spans="1:2" ht="13" hidden="1">
      <c r="A192" s="1">
        <f ca="1">IFERROR(__xludf.DUMMYFUNCTION("""COMPUTED_VALUE"""),3)</f>
        <v>3</v>
      </c>
      <c r="B192" s="1">
        <f ca="1">IFERROR(__xludf.DUMMYFUNCTION("""COMPUTED_VALUE"""),4)</f>
        <v>4</v>
      </c>
    </row>
    <row r="193" spans="1:2" ht="13" hidden="1">
      <c r="A193" s="1">
        <f ca="1">IFERROR(__xludf.DUMMYFUNCTION("""COMPUTED_VALUE"""),2)</f>
        <v>2</v>
      </c>
      <c r="B193" s="1">
        <f ca="1">IFERROR(__xludf.DUMMYFUNCTION("""COMPUTED_VALUE"""),1)</f>
        <v>1</v>
      </c>
    </row>
    <row r="194" spans="1:2" ht="13" hidden="1">
      <c r="A194" s="1">
        <f ca="1">IFERROR(__xludf.DUMMYFUNCTION("""COMPUTED_VALUE"""),2)</f>
        <v>2</v>
      </c>
      <c r="B194" s="1">
        <f ca="1">IFERROR(__xludf.DUMMYFUNCTION("""COMPUTED_VALUE"""),1)</f>
        <v>1</v>
      </c>
    </row>
    <row r="195" spans="1:2" ht="13" hidden="1">
      <c r="A195" s="1">
        <f ca="1">IFERROR(__xludf.DUMMYFUNCTION("""COMPUTED_VALUE"""),2)</f>
        <v>2</v>
      </c>
      <c r="B195" s="1">
        <f ca="1">IFERROR(__xludf.DUMMYFUNCTION("""COMPUTED_VALUE"""),1)</f>
        <v>1</v>
      </c>
    </row>
    <row r="196" spans="1:2" ht="13" hidden="1">
      <c r="A196" s="1">
        <f ca="1">IFERROR(__xludf.DUMMYFUNCTION("""COMPUTED_VALUE"""),3)</f>
        <v>3</v>
      </c>
      <c r="B196" s="1">
        <f ca="1">IFERROR(__xludf.DUMMYFUNCTION("""COMPUTED_VALUE"""),1)</f>
        <v>1</v>
      </c>
    </row>
    <row r="197" spans="1:2" ht="13" hidden="1">
      <c r="A197" s="1">
        <f ca="1">IFERROR(__xludf.DUMMYFUNCTION("""COMPUTED_VALUE"""),2)</f>
        <v>2</v>
      </c>
      <c r="B197" s="1">
        <f ca="1">IFERROR(__xludf.DUMMYFUNCTION("""COMPUTED_VALUE"""),4)</f>
        <v>4</v>
      </c>
    </row>
    <row r="198" spans="1:2" ht="13" hidden="1">
      <c r="A198" s="1">
        <f ca="1">IFERROR(__xludf.DUMMYFUNCTION("""COMPUTED_VALUE"""),2)</f>
        <v>2</v>
      </c>
      <c r="B198" s="1">
        <f ca="1">IFERROR(__xludf.DUMMYFUNCTION("""COMPUTED_VALUE"""),3)</f>
        <v>3</v>
      </c>
    </row>
    <row r="199" spans="1:2" ht="13" hidden="1">
      <c r="A199" s="1">
        <f ca="1">IFERROR(__xludf.DUMMYFUNCTION("""COMPUTED_VALUE"""),3)</f>
        <v>3</v>
      </c>
      <c r="B199" s="1">
        <f ca="1">IFERROR(__xludf.DUMMYFUNCTION("""COMPUTED_VALUE"""),3)</f>
        <v>3</v>
      </c>
    </row>
    <row r="200" spans="1:2" ht="13" hidden="1">
      <c r="A200" s="1" t="str">
        <f ca="1">IFERROR(__xludf.DUMMYFUNCTION("""COMPUTED_VALUE"""),"")</f>
        <v/>
      </c>
      <c r="B200" s="1">
        <f ca="1">IFERROR(__xludf.DUMMYFUNCTION("""COMPUTED_VALUE"""),4)</f>
        <v>4</v>
      </c>
    </row>
    <row r="201" spans="1:2" ht="13" hidden="1">
      <c r="A201" s="1">
        <f ca="1">IFERROR(__xludf.DUMMYFUNCTION("""COMPUTED_VALUE"""),1)</f>
        <v>1</v>
      </c>
      <c r="B201" s="1">
        <f ca="1">IFERROR(__xludf.DUMMYFUNCTION("""COMPUTED_VALUE"""),3)</f>
        <v>3</v>
      </c>
    </row>
    <row r="202" spans="1:2" ht="13" hidden="1">
      <c r="A202" s="1">
        <f ca="1">IFERROR(__xludf.DUMMYFUNCTION("""COMPUTED_VALUE"""),2)</f>
        <v>2</v>
      </c>
      <c r="B202" s="1">
        <f ca="1">IFERROR(__xludf.DUMMYFUNCTION("""COMPUTED_VALUE"""),3)</f>
        <v>3</v>
      </c>
    </row>
    <row r="203" spans="1:2" ht="13" hidden="1">
      <c r="A203" s="1">
        <f ca="1">IFERROR(__xludf.DUMMYFUNCTION("""COMPUTED_VALUE"""),3)</f>
        <v>3</v>
      </c>
      <c r="B203" s="1">
        <f ca="1">IFERROR(__xludf.DUMMYFUNCTION("""COMPUTED_VALUE"""),4)</f>
        <v>4</v>
      </c>
    </row>
    <row r="204" spans="1:2" ht="13" hidden="1">
      <c r="A204" s="1">
        <f ca="1">IFERROR(__xludf.DUMMYFUNCTION("""COMPUTED_VALUE"""),2)</f>
        <v>2</v>
      </c>
      <c r="B204" s="1">
        <f ca="1">IFERROR(__xludf.DUMMYFUNCTION("""COMPUTED_VALUE"""),4)</f>
        <v>4</v>
      </c>
    </row>
    <row r="205" spans="1:2" ht="13" hidden="1">
      <c r="A205" s="1">
        <f ca="1">IFERROR(__xludf.DUMMYFUNCTION("""COMPUTED_VALUE"""),1)</f>
        <v>1</v>
      </c>
      <c r="B205" s="1">
        <f ca="1">IFERROR(__xludf.DUMMYFUNCTION("""COMPUTED_VALUE"""),4)</f>
        <v>4</v>
      </c>
    </row>
    <row r="206" spans="1:2" ht="13" hidden="1">
      <c r="A206" s="1" t="str">
        <f ca="1">IFERROR(__xludf.DUMMYFUNCTION("""COMPUTED_VALUE"""),"")</f>
        <v/>
      </c>
      <c r="B206" s="1">
        <f ca="1">IFERROR(__xludf.DUMMYFUNCTION("""COMPUTED_VALUE"""),2)</f>
        <v>2</v>
      </c>
    </row>
    <row r="207" spans="1:2" ht="13" hidden="1">
      <c r="A207" s="1">
        <f ca="1">IFERROR(__xludf.DUMMYFUNCTION("""COMPUTED_VALUE"""),4)</f>
        <v>4</v>
      </c>
      <c r="B207" s="1">
        <f ca="1">IFERROR(__xludf.DUMMYFUNCTION("""COMPUTED_VALUE"""),4)</f>
        <v>4</v>
      </c>
    </row>
    <row r="208" spans="1:2" ht="13" hidden="1">
      <c r="A208" s="1">
        <f ca="1">IFERROR(__xludf.DUMMYFUNCTION("""COMPUTED_VALUE"""),3)</f>
        <v>3</v>
      </c>
      <c r="B208" s="1">
        <f ca="1">IFERROR(__xludf.DUMMYFUNCTION("""COMPUTED_VALUE"""),3)</f>
        <v>3</v>
      </c>
    </row>
    <row r="209" spans="1:2" ht="13" hidden="1">
      <c r="A209" s="1" t="str">
        <f ca="1">IFERROR(__xludf.DUMMYFUNCTION("""COMPUTED_VALUE"""),"")</f>
        <v/>
      </c>
      <c r="B209" s="1">
        <f ca="1">IFERROR(__xludf.DUMMYFUNCTION("""COMPUTED_VALUE"""),2)</f>
        <v>2</v>
      </c>
    </row>
    <row r="210" spans="1:2" ht="13" hidden="1">
      <c r="A210" s="1">
        <f ca="1">IFERROR(__xludf.DUMMYFUNCTION("""COMPUTED_VALUE"""),1)</f>
        <v>1</v>
      </c>
      <c r="B210" s="1">
        <f ca="1">IFERROR(__xludf.DUMMYFUNCTION("""COMPUTED_VALUE"""),4)</f>
        <v>4</v>
      </c>
    </row>
    <row r="211" spans="1:2" ht="13" hidden="1">
      <c r="A211" s="1">
        <f ca="1">IFERROR(__xludf.DUMMYFUNCTION("""COMPUTED_VALUE"""),4)</f>
        <v>4</v>
      </c>
      <c r="B211" s="1">
        <f ca="1">IFERROR(__xludf.DUMMYFUNCTION("""COMPUTED_VALUE"""),3)</f>
        <v>3</v>
      </c>
    </row>
    <row r="212" spans="1:2" ht="13" hidden="1">
      <c r="A212" s="1">
        <f ca="1">IFERROR(__xludf.DUMMYFUNCTION("""COMPUTED_VALUE"""),3)</f>
        <v>3</v>
      </c>
      <c r="B212" s="1">
        <f ca="1">IFERROR(__xludf.DUMMYFUNCTION("""COMPUTED_VALUE"""),4)</f>
        <v>4</v>
      </c>
    </row>
    <row r="213" spans="1:2" ht="13" hidden="1">
      <c r="A213" s="1">
        <f ca="1">IFERROR(__xludf.DUMMYFUNCTION("""COMPUTED_VALUE"""),2)</f>
        <v>2</v>
      </c>
      <c r="B213" s="1">
        <f ca="1">IFERROR(__xludf.DUMMYFUNCTION("""COMPUTED_VALUE"""),1)</f>
        <v>1</v>
      </c>
    </row>
    <row r="214" spans="1:2" ht="13" hidden="1">
      <c r="A214" s="1">
        <f ca="1">IFERROR(__xludf.DUMMYFUNCTION("""COMPUTED_VALUE"""),3)</f>
        <v>3</v>
      </c>
      <c r="B214" s="1">
        <f ca="1">IFERROR(__xludf.DUMMYFUNCTION("""COMPUTED_VALUE"""),4)</f>
        <v>4</v>
      </c>
    </row>
    <row r="215" spans="1:2" ht="13" hidden="1">
      <c r="A215" s="1">
        <f ca="1">IFERROR(__xludf.DUMMYFUNCTION("""COMPUTED_VALUE"""),2)</f>
        <v>2</v>
      </c>
      <c r="B215" s="1">
        <f ca="1">IFERROR(__xludf.DUMMYFUNCTION("""COMPUTED_VALUE"""),4)</f>
        <v>4</v>
      </c>
    </row>
    <row r="216" spans="1:2" ht="13" hidden="1">
      <c r="A216" s="1">
        <f ca="1">IFERROR(__xludf.DUMMYFUNCTION("""COMPUTED_VALUE"""),1)</f>
        <v>1</v>
      </c>
      <c r="B216" s="1">
        <f ca="1">IFERROR(__xludf.DUMMYFUNCTION("""COMPUTED_VALUE"""),2)</f>
        <v>2</v>
      </c>
    </row>
    <row r="217" spans="1:2" ht="13" hidden="1">
      <c r="A217" s="1">
        <f ca="1">IFERROR(__xludf.DUMMYFUNCTION("""COMPUTED_VALUE"""),1)</f>
        <v>1</v>
      </c>
      <c r="B217" s="1">
        <f ca="1">IFERROR(__xludf.DUMMYFUNCTION("""COMPUTED_VALUE"""),3)</f>
        <v>3</v>
      </c>
    </row>
    <row r="218" spans="1:2" ht="13" hidden="1">
      <c r="A218" s="1">
        <f ca="1">IFERROR(__xludf.DUMMYFUNCTION("""COMPUTED_VALUE"""),4)</f>
        <v>4</v>
      </c>
      <c r="B218" s="1">
        <f ca="1">IFERROR(__xludf.DUMMYFUNCTION("""COMPUTED_VALUE"""),4)</f>
        <v>4</v>
      </c>
    </row>
    <row r="219" spans="1:2" ht="13" hidden="1">
      <c r="A219" s="1">
        <f ca="1">IFERROR(__xludf.DUMMYFUNCTION("""COMPUTED_VALUE"""),4)</f>
        <v>4</v>
      </c>
      <c r="B219" s="1">
        <f ca="1">IFERROR(__xludf.DUMMYFUNCTION("""COMPUTED_VALUE"""),1)</f>
        <v>1</v>
      </c>
    </row>
    <row r="220" spans="1:2" ht="13" hidden="1">
      <c r="A220" s="1">
        <f ca="1">IFERROR(__xludf.DUMMYFUNCTION("""COMPUTED_VALUE"""),4)</f>
        <v>4</v>
      </c>
      <c r="B220" s="1">
        <f ca="1">IFERROR(__xludf.DUMMYFUNCTION("""COMPUTED_VALUE"""),4)</f>
        <v>4</v>
      </c>
    </row>
    <row r="221" spans="1:2" ht="13" hidden="1">
      <c r="A221" s="1">
        <f ca="1">IFERROR(__xludf.DUMMYFUNCTION("""COMPUTED_VALUE"""),3)</f>
        <v>3</v>
      </c>
      <c r="B221" s="1">
        <f ca="1">IFERROR(__xludf.DUMMYFUNCTION("""COMPUTED_VALUE"""),1)</f>
        <v>1</v>
      </c>
    </row>
    <row r="222" spans="1:2" ht="13" hidden="1">
      <c r="A222" s="1">
        <f ca="1">IFERROR(__xludf.DUMMYFUNCTION("""COMPUTED_VALUE"""),4)</f>
        <v>4</v>
      </c>
      <c r="B222" s="1">
        <f ca="1">IFERROR(__xludf.DUMMYFUNCTION("""COMPUTED_VALUE"""),3)</f>
        <v>3</v>
      </c>
    </row>
    <row r="223" spans="1:2" ht="13" hidden="1">
      <c r="A223" s="1">
        <f ca="1">IFERROR(__xludf.DUMMYFUNCTION("""COMPUTED_VALUE"""),1)</f>
        <v>1</v>
      </c>
      <c r="B223" s="1">
        <f ca="1">IFERROR(__xludf.DUMMYFUNCTION("""COMPUTED_VALUE"""),2)</f>
        <v>2</v>
      </c>
    </row>
    <row r="224" spans="1:2" ht="13" hidden="1">
      <c r="A224" s="1">
        <f ca="1">IFERROR(__xludf.DUMMYFUNCTION("""COMPUTED_VALUE"""),2)</f>
        <v>2</v>
      </c>
      <c r="B224" s="1">
        <f ca="1">IFERROR(__xludf.DUMMYFUNCTION("""COMPUTED_VALUE"""),4)</f>
        <v>4</v>
      </c>
    </row>
    <row r="225" spans="1:2" ht="13" hidden="1">
      <c r="A225" s="1">
        <f ca="1">IFERROR(__xludf.DUMMYFUNCTION("""COMPUTED_VALUE"""),3)</f>
        <v>3</v>
      </c>
      <c r="B225" s="1">
        <f ca="1">IFERROR(__xludf.DUMMYFUNCTION("""COMPUTED_VALUE"""),1)</f>
        <v>1</v>
      </c>
    </row>
    <row r="226" spans="1:2" ht="13" hidden="1">
      <c r="A226" s="1">
        <f ca="1">IFERROR(__xludf.DUMMYFUNCTION("""COMPUTED_VALUE"""),2)</f>
        <v>2</v>
      </c>
      <c r="B226" s="1">
        <f ca="1">IFERROR(__xludf.DUMMYFUNCTION("""COMPUTED_VALUE"""),3)</f>
        <v>3</v>
      </c>
    </row>
    <row r="227" spans="1:2" ht="13" hidden="1">
      <c r="A227" s="1">
        <f ca="1">IFERROR(__xludf.DUMMYFUNCTION("""COMPUTED_VALUE"""),2)</f>
        <v>2</v>
      </c>
      <c r="B227" s="1">
        <f ca="1">IFERROR(__xludf.DUMMYFUNCTION("""COMPUTED_VALUE"""),2)</f>
        <v>2</v>
      </c>
    </row>
    <row r="228" spans="1:2" ht="13" hidden="1">
      <c r="A228" s="1">
        <f ca="1">IFERROR(__xludf.DUMMYFUNCTION("""COMPUTED_VALUE"""),3)</f>
        <v>3</v>
      </c>
      <c r="B228" s="1">
        <f ca="1">IFERROR(__xludf.DUMMYFUNCTION("""COMPUTED_VALUE"""),4)</f>
        <v>4</v>
      </c>
    </row>
    <row r="229" spans="1:2" ht="13" hidden="1">
      <c r="A229" s="1">
        <f ca="1">IFERROR(__xludf.DUMMYFUNCTION("""COMPUTED_VALUE"""),4)</f>
        <v>4</v>
      </c>
      <c r="B229" s="1">
        <f ca="1">IFERROR(__xludf.DUMMYFUNCTION("""COMPUTED_VALUE"""),3)</f>
        <v>3</v>
      </c>
    </row>
    <row r="230" spans="1:2" ht="13" hidden="1">
      <c r="A230" s="1">
        <f ca="1">IFERROR(__xludf.DUMMYFUNCTION("""COMPUTED_VALUE"""),4)</f>
        <v>4</v>
      </c>
      <c r="B230" s="1">
        <f ca="1">IFERROR(__xludf.DUMMYFUNCTION("""COMPUTED_VALUE"""),1)</f>
        <v>1</v>
      </c>
    </row>
    <row r="231" spans="1:2" ht="13" hidden="1">
      <c r="A231" s="1" t="str">
        <f ca="1">IFERROR(__xludf.DUMMYFUNCTION("""COMPUTED_VALUE"""),"")</f>
        <v/>
      </c>
      <c r="B231" s="1">
        <f ca="1">IFERROR(__xludf.DUMMYFUNCTION("""COMPUTED_VALUE"""),2)</f>
        <v>2</v>
      </c>
    </row>
    <row r="232" spans="1:2" ht="13" hidden="1">
      <c r="A232" s="1">
        <f ca="1">IFERROR(__xludf.DUMMYFUNCTION("""COMPUTED_VALUE"""),2)</f>
        <v>2</v>
      </c>
      <c r="B232" s="1">
        <f ca="1">IFERROR(__xludf.DUMMYFUNCTION("""COMPUTED_VALUE"""),3)</f>
        <v>3</v>
      </c>
    </row>
    <row r="233" spans="1:2" ht="13" hidden="1">
      <c r="A233" s="1">
        <f ca="1">IFERROR(__xludf.DUMMYFUNCTION("""COMPUTED_VALUE"""),1)</f>
        <v>1</v>
      </c>
      <c r="B233" s="1">
        <f ca="1">IFERROR(__xludf.DUMMYFUNCTION("""COMPUTED_VALUE"""),2)</f>
        <v>2</v>
      </c>
    </row>
    <row r="234" spans="1:2" ht="13" hidden="1">
      <c r="A234" s="1">
        <f ca="1">IFERROR(__xludf.DUMMYFUNCTION("""COMPUTED_VALUE"""),2)</f>
        <v>2</v>
      </c>
      <c r="B234" s="1">
        <f ca="1">IFERROR(__xludf.DUMMYFUNCTION("""COMPUTED_VALUE"""),1)</f>
        <v>1</v>
      </c>
    </row>
    <row r="235" spans="1:2" ht="13" hidden="1">
      <c r="A235" s="1">
        <f ca="1">IFERROR(__xludf.DUMMYFUNCTION("""COMPUTED_VALUE"""),3)</f>
        <v>3</v>
      </c>
      <c r="B235" s="1">
        <f ca="1">IFERROR(__xludf.DUMMYFUNCTION("""COMPUTED_VALUE"""),1)</f>
        <v>1</v>
      </c>
    </row>
    <row r="236" spans="1:2" ht="13" hidden="1">
      <c r="A236" s="1">
        <f ca="1">IFERROR(__xludf.DUMMYFUNCTION("""COMPUTED_VALUE"""),4)</f>
        <v>4</v>
      </c>
      <c r="B236" s="1">
        <f ca="1">IFERROR(__xludf.DUMMYFUNCTION("""COMPUTED_VALUE"""),1)</f>
        <v>1</v>
      </c>
    </row>
    <row r="237" spans="1:2" ht="13" hidden="1">
      <c r="A237" s="1">
        <f ca="1">IFERROR(__xludf.DUMMYFUNCTION("""COMPUTED_VALUE"""),3)</f>
        <v>3</v>
      </c>
      <c r="B237" s="1">
        <f ca="1">IFERROR(__xludf.DUMMYFUNCTION("""COMPUTED_VALUE"""),1)</f>
        <v>1</v>
      </c>
    </row>
    <row r="238" spans="1:2" ht="13" hidden="1">
      <c r="A238" s="1" t="str">
        <f ca="1">IFERROR(__xludf.DUMMYFUNCTION("""COMPUTED_VALUE"""),"")</f>
        <v/>
      </c>
      <c r="B238" s="1">
        <f ca="1">IFERROR(__xludf.DUMMYFUNCTION("""COMPUTED_VALUE"""),3)</f>
        <v>3</v>
      </c>
    </row>
    <row r="239" spans="1:2" ht="13" hidden="1">
      <c r="A239" s="1">
        <f ca="1">IFERROR(__xludf.DUMMYFUNCTION("""COMPUTED_VALUE"""),2)</f>
        <v>2</v>
      </c>
      <c r="B239" s="1">
        <f ca="1">IFERROR(__xludf.DUMMYFUNCTION("""COMPUTED_VALUE"""),3)</f>
        <v>3</v>
      </c>
    </row>
    <row r="240" spans="1:2" ht="13" hidden="1">
      <c r="A240" s="1">
        <f ca="1">IFERROR(__xludf.DUMMYFUNCTION("""COMPUTED_VALUE"""),4)</f>
        <v>4</v>
      </c>
      <c r="B240" s="1">
        <f ca="1">IFERROR(__xludf.DUMMYFUNCTION("""COMPUTED_VALUE"""),2)</f>
        <v>2</v>
      </c>
    </row>
    <row r="241" spans="1:2" ht="13" hidden="1">
      <c r="A241" s="1">
        <f ca="1">IFERROR(__xludf.DUMMYFUNCTION("""COMPUTED_VALUE"""),2)</f>
        <v>2</v>
      </c>
      <c r="B241" s="1">
        <f ca="1">IFERROR(__xludf.DUMMYFUNCTION("""COMPUTED_VALUE"""),4)</f>
        <v>4</v>
      </c>
    </row>
    <row r="242" spans="1:2" ht="13" hidden="1">
      <c r="A242" s="1">
        <f ca="1">IFERROR(__xludf.DUMMYFUNCTION("""COMPUTED_VALUE"""),3)</f>
        <v>3</v>
      </c>
      <c r="B242" s="1">
        <f ca="1">IFERROR(__xludf.DUMMYFUNCTION("""COMPUTED_VALUE"""),4)</f>
        <v>4</v>
      </c>
    </row>
    <row r="243" spans="1:2" ht="13" hidden="1">
      <c r="A243" s="1">
        <f ca="1">IFERROR(__xludf.DUMMYFUNCTION("""COMPUTED_VALUE"""),3)</f>
        <v>3</v>
      </c>
      <c r="B243" s="1">
        <f ca="1">IFERROR(__xludf.DUMMYFUNCTION("""COMPUTED_VALUE"""),3)</f>
        <v>3</v>
      </c>
    </row>
    <row r="244" spans="1:2" ht="13" hidden="1">
      <c r="A244" s="1">
        <f ca="1">IFERROR(__xludf.DUMMYFUNCTION("""COMPUTED_VALUE"""),4)</f>
        <v>4</v>
      </c>
      <c r="B244" s="1">
        <f ca="1">IFERROR(__xludf.DUMMYFUNCTION("""COMPUTED_VALUE"""),4)</f>
        <v>4</v>
      </c>
    </row>
    <row r="245" spans="1:2" ht="13" hidden="1">
      <c r="A245" s="1">
        <f ca="1">IFERROR(__xludf.DUMMYFUNCTION("""COMPUTED_VALUE"""),4)</f>
        <v>4</v>
      </c>
      <c r="B245" s="1">
        <f ca="1">IFERROR(__xludf.DUMMYFUNCTION("""COMPUTED_VALUE"""),1)</f>
        <v>1</v>
      </c>
    </row>
    <row r="246" spans="1:2" ht="13" hidden="1">
      <c r="A246" s="1">
        <f ca="1">IFERROR(__xludf.DUMMYFUNCTION("""COMPUTED_VALUE"""),4)</f>
        <v>4</v>
      </c>
      <c r="B246" s="1">
        <f ca="1">IFERROR(__xludf.DUMMYFUNCTION("""COMPUTED_VALUE"""),1)</f>
        <v>1</v>
      </c>
    </row>
    <row r="247" spans="1:2" ht="13" hidden="1">
      <c r="A247" s="1">
        <f ca="1">IFERROR(__xludf.DUMMYFUNCTION("""COMPUTED_VALUE"""),4)</f>
        <v>4</v>
      </c>
      <c r="B247" s="1">
        <f ca="1">IFERROR(__xludf.DUMMYFUNCTION("""COMPUTED_VALUE"""),4)</f>
        <v>4</v>
      </c>
    </row>
    <row r="248" spans="1:2" ht="13" hidden="1">
      <c r="A248" s="1">
        <f ca="1">IFERROR(__xludf.DUMMYFUNCTION("""COMPUTED_VALUE"""),3)</f>
        <v>3</v>
      </c>
      <c r="B248" s="1">
        <f ca="1">IFERROR(__xludf.DUMMYFUNCTION("""COMPUTED_VALUE"""),3)</f>
        <v>3</v>
      </c>
    </row>
    <row r="249" spans="1:2" ht="13" hidden="1">
      <c r="A249" s="1">
        <f ca="1">IFERROR(__xludf.DUMMYFUNCTION("""COMPUTED_VALUE"""),1)</f>
        <v>1</v>
      </c>
      <c r="B249" s="1">
        <f ca="1">IFERROR(__xludf.DUMMYFUNCTION("""COMPUTED_VALUE"""),1)</f>
        <v>1</v>
      </c>
    </row>
    <row r="250" spans="1:2" ht="13" hidden="1">
      <c r="A250" s="1">
        <f ca="1">IFERROR(__xludf.DUMMYFUNCTION("""COMPUTED_VALUE"""),2)</f>
        <v>2</v>
      </c>
      <c r="B250" s="1">
        <f ca="1">IFERROR(__xludf.DUMMYFUNCTION("""COMPUTED_VALUE"""),2)</f>
        <v>2</v>
      </c>
    </row>
    <row r="251" spans="1:2" ht="13" hidden="1">
      <c r="A251" s="1">
        <f ca="1">IFERROR(__xludf.DUMMYFUNCTION("""COMPUTED_VALUE"""),4)</f>
        <v>4</v>
      </c>
      <c r="B251" s="1">
        <f ca="1">IFERROR(__xludf.DUMMYFUNCTION("""COMPUTED_VALUE"""),1)</f>
        <v>1</v>
      </c>
    </row>
    <row r="252" spans="1:2" ht="13" hidden="1">
      <c r="A252" s="1">
        <f ca="1">IFERROR(__xludf.DUMMYFUNCTION("""COMPUTED_VALUE"""),1)</f>
        <v>1</v>
      </c>
      <c r="B252" s="1">
        <f ca="1">IFERROR(__xludf.DUMMYFUNCTION("""COMPUTED_VALUE"""),1)</f>
        <v>1</v>
      </c>
    </row>
    <row r="253" spans="1:2" ht="13" hidden="1">
      <c r="A253" s="1">
        <f ca="1">IFERROR(__xludf.DUMMYFUNCTION("""COMPUTED_VALUE"""),4)</f>
        <v>4</v>
      </c>
      <c r="B253" s="1">
        <f ca="1">IFERROR(__xludf.DUMMYFUNCTION("""COMPUTED_VALUE"""),2)</f>
        <v>2</v>
      </c>
    </row>
    <row r="254" spans="1:2" ht="13" hidden="1">
      <c r="A254" s="1">
        <f ca="1">IFERROR(__xludf.DUMMYFUNCTION("""COMPUTED_VALUE"""),3)</f>
        <v>3</v>
      </c>
      <c r="B254" s="1">
        <f ca="1">IFERROR(__xludf.DUMMYFUNCTION("""COMPUTED_VALUE"""),3)</f>
        <v>3</v>
      </c>
    </row>
    <row r="255" spans="1:2" ht="13" hidden="1">
      <c r="A255" s="1">
        <f ca="1">IFERROR(__xludf.DUMMYFUNCTION("""COMPUTED_VALUE"""),3)</f>
        <v>3</v>
      </c>
      <c r="B255" s="1">
        <f ca="1">IFERROR(__xludf.DUMMYFUNCTION("""COMPUTED_VALUE"""),3)</f>
        <v>3</v>
      </c>
    </row>
    <row r="256" spans="1:2" ht="13" hidden="1">
      <c r="A256" s="1">
        <f ca="1">IFERROR(__xludf.DUMMYFUNCTION("""COMPUTED_VALUE"""),1)</f>
        <v>1</v>
      </c>
      <c r="B256" s="1">
        <f ca="1">IFERROR(__xludf.DUMMYFUNCTION("""COMPUTED_VALUE"""),3)</f>
        <v>3</v>
      </c>
    </row>
    <row r="257" spans="1:2" ht="13" hidden="1">
      <c r="A257" s="1">
        <f ca="1">IFERROR(__xludf.DUMMYFUNCTION("""COMPUTED_VALUE"""),2)</f>
        <v>2</v>
      </c>
      <c r="B257" s="1">
        <f ca="1">IFERROR(__xludf.DUMMYFUNCTION("""COMPUTED_VALUE"""),3)</f>
        <v>3</v>
      </c>
    </row>
    <row r="258" spans="1:2" ht="13" hidden="1">
      <c r="A258" s="1">
        <f ca="1">IFERROR(__xludf.DUMMYFUNCTION("""COMPUTED_VALUE"""),4)</f>
        <v>4</v>
      </c>
      <c r="B258" s="1">
        <f ca="1">IFERROR(__xludf.DUMMYFUNCTION("""COMPUTED_VALUE"""),2)</f>
        <v>2</v>
      </c>
    </row>
    <row r="259" spans="1:2" ht="13" hidden="1">
      <c r="A259" s="1">
        <f ca="1">IFERROR(__xludf.DUMMYFUNCTION("""COMPUTED_VALUE"""),2)</f>
        <v>2</v>
      </c>
      <c r="B259" s="1">
        <f ca="1">IFERROR(__xludf.DUMMYFUNCTION("""COMPUTED_VALUE"""),3)</f>
        <v>3</v>
      </c>
    </row>
    <row r="260" spans="1:2" ht="13" hidden="1">
      <c r="A260" s="1">
        <f ca="1">IFERROR(__xludf.DUMMYFUNCTION("""COMPUTED_VALUE"""),2)</f>
        <v>2</v>
      </c>
      <c r="B260" s="1">
        <f ca="1">IFERROR(__xludf.DUMMYFUNCTION("""COMPUTED_VALUE"""),3)</f>
        <v>3</v>
      </c>
    </row>
    <row r="261" spans="1:2" ht="13" hidden="1">
      <c r="A261" s="1">
        <f ca="1">IFERROR(__xludf.DUMMYFUNCTION("""COMPUTED_VALUE"""),3)</f>
        <v>3</v>
      </c>
      <c r="B261" s="1">
        <f ca="1">IFERROR(__xludf.DUMMYFUNCTION("""COMPUTED_VALUE"""),1)</f>
        <v>1</v>
      </c>
    </row>
    <row r="262" spans="1:2" ht="13" hidden="1">
      <c r="A262" s="1">
        <f ca="1">IFERROR(__xludf.DUMMYFUNCTION("""COMPUTED_VALUE"""),3)</f>
        <v>3</v>
      </c>
      <c r="B262" s="1">
        <f ca="1">IFERROR(__xludf.DUMMYFUNCTION("""COMPUTED_VALUE"""),3)</f>
        <v>3</v>
      </c>
    </row>
    <row r="263" spans="1:2" ht="13" hidden="1">
      <c r="A263" s="1">
        <f ca="1">IFERROR(__xludf.DUMMYFUNCTION("""COMPUTED_VALUE"""),4)</f>
        <v>4</v>
      </c>
      <c r="B263" s="1">
        <f ca="1">IFERROR(__xludf.DUMMYFUNCTION("""COMPUTED_VALUE"""),4)</f>
        <v>4</v>
      </c>
    </row>
    <row r="264" spans="1:2" ht="13" hidden="1">
      <c r="A264" s="1">
        <f ca="1">IFERROR(__xludf.DUMMYFUNCTION("""COMPUTED_VALUE"""),2)</f>
        <v>2</v>
      </c>
      <c r="B264" s="1">
        <f ca="1">IFERROR(__xludf.DUMMYFUNCTION("""COMPUTED_VALUE"""),3)</f>
        <v>3</v>
      </c>
    </row>
    <row r="265" spans="1:2" ht="13" hidden="1">
      <c r="A265" s="1">
        <f ca="1">IFERROR(__xludf.DUMMYFUNCTION("""COMPUTED_VALUE"""),4)</f>
        <v>4</v>
      </c>
      <c r="B265" s="1">
        <f ca="1">IFERROR(__xludf.DUMMYFUNCTION("""COMPUTED_VALUE"""),2)</f>
        <v>2</v>
      </c>
    </row>
    <row r="266" spans="1:2" ht="13" hidden="1">
      <c r="A266" s="1">
        <f ca="1">IFERROR(__xludf.DUMMYFUNCTION("""COMPUTED_VALUE"""),4)</f>
        <v>4</v>
      </c>
      <c r="B266" s="1">
        <f ca="1">IFERROR(__xludf.DUMMYFUNCTION("""COMPUTED_VALUE"""),1)</f>
        <v>1</v>
      </c>
    </row>
    <row r="267" spans="1:2" ht="13" hidden="1">
      <c r="A267" s="1">
        <f ca="1">IFERROR(__xludf.DUMMYFUNCTION("""COMPUTED_VALUE"""),4)</f>
        <v>4</v>
      </c>
      <c r="B267" s="1">
        <f ca="1">IFERROR(__xludf.DUMMYFUNCTION("""COMPUTED_VALUE"""),1)</f>
        <v>1</v>
      </c>
    </row>
    <row r="268" spans="1:2" ht="13" hidden="1">
      <c r="A268" s="1">
        <f ca="1">IFERROR(__xludf.DUMMYFUNCTION("""COMPUTED_VALUE"""),2)</f>
        <v>2</v>
      </c>
      <c r="B268" s="1">
        <f ca="1">IFERROR(__xludf.DUMMYFUNCTION("""COMPUTED_VALUE"""),1)</f>
        <v>1</v>
      </c>
    </row>
    <row r="269" spans="1:2" ht="13" hidden="1">
      <c r="A269" s="1">
        <f ca="1">IFERROR(__xludf.DUMMYFUNCTION("""COMPUTED_VALUE"""),2)</f>
        <v>2</v>
      </c>
      <c r="B269" s="1">
        <f ca="1">IFERROR(__xludf.DUMMYFUNCTION("""COMPUTED_VALUE"""),2)</f>
        <v>2</v>
      </c>
    </row>
    <row r="270" spans="1:2" ht="13" hidden="1">
      <c r="A270" s="1">
        <f ca="1">IFERROR(__xludf.DUMMYFUNCTION("""COMPUTED_VALUE"""),3)</f>
        <v>3</v>
      </c>
      <c r="B270" s="1">
        <f ca="1">IFERROR(__xludf.DUMMYFUNCTION("""COMPUTED_VALUE"""),1)</f>
        <v>1</v>
      </c>
    </row>
    <row r="271" spans="1:2" ht="13" hidden="1">
      <c r="A271" s="1">
        <f ca="1">IFERROR(__xludf.DUMMYFUNCTION("""COMPUTED_VALUE"""),1)</f>
        <v>1</v>
      </c>
      <c r="B271" s="1">
        <f ca="1">IFERROR(__xludf.DUMMYFUNCTION("""COMPUTED_VALUE"""),3)</f>
        <v>3</v>
      </c>
    </row>
    <row r="272" spans="1:2" ht="13" hidden="1">
      <c r="A272" s="1">
        <f ca="1">IFERROR(__xludf.DUMMYFUNCTION("""COMPUTED_VALUE"""),2)</f>
        <v>2</v>
      </c>
      <c r="B272" s="1">
        <f ca="1">IFERROR(__xludf.DUMMYFUNCTION("""COMPUTED_VALUE"""),3)</f>
        <v>3</v>
      </c>
    </row>
    <row r="273" spans="1:2" ht="13" hidden="1">
      <c r="A273" s="1">
        <f ca="1">IFERROR(__xludf.DUMMYFUNCTION("""COMPUTED_VALUE"""),3)</f>
        <v>3</v>
      </c>
      <c r="B273" s="1">
        <f ca="1">IFERROR(__xludf.DUMMYFUNCTION("""COMPUTED_VALUE"""),1)</f>
        <v>1</v>
      </c>
    </row>
    <row r="274" spans="1:2" ht="13" hidden="1">
      <c r="A274" s="1">
        <f ca="1">IFERROR(__xludf.DUMMYFUNCTION("""COMPUTED_VALUE"""),2)</f>
        <v>2</v>
      </c>
      <c r="B274" s="1">
        <f ca="1">IFERROR(__xludf.DUMMYFUNCTION("""COMPUTED_VALUE"""),1)</f>
        <v>1</v>
      </c>
    </row>
    <row r="275" spans="1:2" ht="13" hidden="1">
      <c r="A275" s="1">
        <f ca="1">IFERROR(__xludf.DUMMYFUNCTION("""COMPUTED_VALUE"""),4)</f>
        <v>4</v>
      </c>
      <c r="B275" s="1">
        <f ca="1">IFERROR(__xludf.DUMMYFUNCTION("""COMPUTED_VALUE"""),3)</f>
        <v>3</v>
      </c>
    </row>
    <row r="276" spans="1:2" ht="13" hidden="1">
      <c r="A276" s="1">
        <f ca="1">IFERROR(__xludf.DUMMYFUNCTION("""COMPUTED_VALUE"""),3)</f>
        <v>3</v>
      </c>
      <c r="B276" s="1">
        <f ca="1">IFERROR(__xludf.DUMMYFUNCTION("""COMPUTED_VALUE"""),2)</f>
        <v>2</v>
      </c>
    </row>
    <row r="277" spans="1:2" ht="13" hidden="1">
      <c r="A277" s="1">
        <f ca="1">IFERROR(__xludf.DUMMYFUNCTION("""COMPUTED_VALUE"""),2)</f>
        <v>2</v>
      </c>
      <c r="B277" s="1">
        <f ca="1">IFERROR(__xludf.DUMMYFUNCTION("""COMPUTED_VALUE"""),4)</f>
        <v>4</v>
      </c>
    </row>
    <row r="278" spans="1:2" ht="13" hidden="1">
      <c r="A278" s="1">
        <f ca="1">IFERROR(__xludf.DUMMYFUNCTION("""COMPUTED_VALUE"""),4)</f>
        <v>4</v>
      </c>
      <c r="B278" s="1">
        <f ca="1">IFERROR(__xludf.DUMMYFUNCTION("""COMPUTED_VALUE"""),1)</f>
        <v>1</v>
      </c>
    </row>
    <row r="279" spans="1:2" ht="13" hidden="1">
      <c r="A279" s="1">
        <f ca="1">IFERROR(__xludf.DUMMYFUNCTION("""COMPUTED_VALUE"""),2)</f>
        <v>2</v>
      </c>
      <c r="B279" s="1">
        <f ca="1">IFERROR(__xludf.DUMMYFUNCTION("""COMPUTED_VALUE"""),3)</f>
        <v>3</v>
      </c>
    </row>
    <row r="280" spans="1:2" ht="13" hidden="1">
      <c r="A280" s="1">
        <f ca="1">IFERROR(__xludf.DUMMYFUNCTION("""COMPUTED_VALUE"""),2)</f>
        <v>2</v>
      </c>
      <c r="B280" s="1">
        <f ca="1">IFERROR(__xludf.DUMMYFUNCTION("""COMPUTED_VALUE"""),4)</f>
        <v>4</v>
      </c>
    </row>
    <row r="281" spans="1:2" ht="13" hidden="1">
      <c r="A281" s="1">
        <f ca="1">IFERROR(__xludf.DUMMYFUNCTION("""COMPUTED_VALUE"""),2)</f>
        <v>2</v>
      </c>
      <c r="B281" s="1">
        <f ca="1">IFERROR(__xludf.DUMMYFUNCTION("""COMPUTED_VALUE"""),2)</f>
        <v>2</v>
      </c>
    </row>
    <row r="282" spans="1:2" ht="13" hidden="1">
      <c r="A282" s="1">
        <f ca="1">IFERROR(__xludf.DUMMYFUNCTION("""COMPUTED_VALUE"""),4)</f>
        <v>4</v>
      </c>
      <c r="B282" s="1">
        <f ca="1">IFERROR(__xludf.DUMMYFUNCTION("""COMPUTED_VALUE"""),4)</f>
        <v>4</v>
      </c>
    </row>
    <row r="283" spans="1:2" ht="13" hidden="1">
      <c r="A283" s="1">
        <f ca="1">IFERROR(__xludf.DUMMYFUNCTION("""COMPUTED_VALUE"""),3)</f>
        <v>3</v>
      </c>
      <c r="B283" s="1">
        <f ca="1">IFERROR(__xludf.DUMMYFUNCTION("""COMPUTED_VALUE"""),3)</f>
        <v>3</v>
      </c>
    </row>
    <row r="284" spans="1:2" ht="13" hidden="1">
      <c r="A284" s="1">
        <f ca="1">IFERROR(__xludf.DUMMYFUNCTION("""COMPUTED_VALUE"""),3)</f>
        <v>3</v>
      </c>
      <c r="B284" s="1">
        <f ca="1">IFERROR(__xludf.DUMMYFUNCTION("""COMPUTED_VALUE"""),3)</f>
        <v>3</v>
      </c>
    </row>
    <row r="285" spans="1:2" ht="13" hidden="1">
      <c r="A285" s="1">
        <f ca="1">IFERROR(__xludf.DUMMYFUNCTION("""COMPUTED_VALUE"""),2)</f>
        <v>2</v>
      </c>
      <c r="B285" s="1">
        <f ca="1">IFERROR(__xludf.DUMMYFUNCTION("""COMPUTED_VALUE"""),3)</f>
        <v>3</v>
      </c>
    </row>
    <row r="286" spans="1:2" ht="13" hidden="1">
      <c r="A286" s="1">
        <f ca="1">IFERROR(__xludf.DUMMYFUNCTION("""COMPUTED_VALUE"""),2)</f>
        <v>2</v>
      </c>
      <c r="B286" s="1">
        <f ca="1">IFERROR(__xludf.DUMMYFUNCTION("""COMPUTED_VALUE"""),3)</f>
        <v>3</v>
      </c>
    </row>
    <row r="287" spans="1:2" ht="13" hidden="1">
      <c r="A287" s="1">
        <f ca="1">IFERROR(__xludf.DUMMYFUNCTION("""COMPUTED_VALUE"""),4)</f>
        <v>4</v>
      </c>
      <c r="B287" s="1">
        <f ca="1">IFERROR(__xludf.DUMMYFUNCTION("""COMPUTED_VALUE"""),3)</f>
        <v>3</v>
      </c>
    </row>
    <row r="288" spans="1:2" ht="13" hidden="1">
      <c r="A288" s="1">
        <f ca="1">IFERROR(__xludf.DUMMYFUNCTION("""COMPUTED_VALUE"""),2)</f>
        <v>2</v>
      </c>
      <c r="B288" s="1">
        <f ca="1">IFERROR(__xludf.DUMMYFUNCTION("""COMPUTED_VALUE"""),2)</f>
        <v>2</v>
      </c>
    </row>
    <row r="289" spans="1:2" ht="13" hidden="1">
      <c r="A289" s="1">
        <f ca="1">IFERROR(__xludf.DUMMYFUNCTION("""COMPUTED_VALUE"""),3)</f>
        <v>3</v>
      </c>
      <c r="B289" s="1">
        <f ca="1">IFERROR(__xludf.DUMMYFUNCTION("""COMPUTED_VALUE"""),1)</f>
        <v>1</v>
      </c>
    </row>
    <row r="290" spans="1:2" ht="13" hidden="1">
      <c r="A290" s="1">
        <f ca="1">IFERROR(__xludf.DUMMYFUNCTION("""COMPUTED_VALUE"""),1)</f>
        <v>1</v>
      </c>
      <c r="B290" s="1">
        <f ca="1">IFERROR(__xludf.DUMMYFUNCTION("""COMPUTED_VALUE"""),3)</f>
        <v>3</v>
      </c>
    </row>
    <row r="291" spans="1:2" ht="13" hidden="1">
      <c r="A291" s="1">
        <f ca="1">IFERROR(__xludf.DUMMYFUNCTION("""COMPUTED_VALUE"""),4)</f>
        <v>4</v>
      </c>
      <c r="B291" s="1">
        <f ca="1">IFERROR(__xludf.DUMMYFUNCTION("""COMPUTED_VALUE"""),4)</f>
        <v>4</v>
      </c>
    </row>
    <row r="292" spans="1:2" ht="13" hidden="1">
      <c r="A292" s="1">
        <f ca="1">IFERROR(__xludf.DUMMYFUNCTION("""COMPUTED_VALUE"""),4)</f>
        <v>4</v>
      </c>
      <c r="B292" s="1">
        <f ca="1">IFERROR(__xludf.DUMMYFUNCTION("""COMPUTED_VALUE"""),1)</f>
        <v>1</v>
      </c>
    </row>
    <row r="293" spans="1:2" ht="13" hidden="1">
      <c r="A293" s="1">
        <f ca="1">IFERROR(__xludf.DUMMYFUNCTION("""COMPUTED_VALUE"""),3)</f>
        <v>3</v>
      </c>
      <c r="B293" s="1">
        <f ca="1">IFERROR(__xludf.DUMMYFUNCTION("""COMPUTED_VALUE"""),4)</f>
        <v>4</v>
      </c>
    </row>
    <row r="294" spans="1:2" ht="13" hidden="1">
      <c r="A294" s="1">
        <f ca="1">IFERROR(__xludf.DUMMYFUNCTION("""COMPUTED_VALUE"""),1)</f>
        <v>1</v>
      </c>
      <c r="B294" s="1">
        <f ca="1">IFERROR(__xludf.DUMMYFUNCTION("""COMPUTED_VALUE"""),3)</f>
        <v>3</v>
      </c>
    </row>
    <row r="295" spans="1:2" ht="13" hidden="1">
      <c r="A295" s="1">
        <f ca="1">IFERROR(__xludf.DUMMYFUNCTION("""COMPUTED_VALUE"""),1)</f>
        <v>1</v>
      </c>
      <c r="B295" s="1">
        <f ca="1">IFERROR(__xludf.DUMMYFUNCTION("""COMPUTED_VALUE"""),3)</f>
        <v>3</v>
      </c>
    </row>
    <row r="296" spans="1:2" ht="13" hidden="1">
      <c r="A296" s="1">
        <f ca="1">IFERROR(__xludf.DUMMYFUNCTION("""COMPUTED_VALUE"""),1)</f>
        <v>1</v>
      </c>
      <c r="B296" s="1">
        <f ca="1">IFERROR(__xludf.DUMMYFUNCTION("""COMPUTED_VALUE"""),4)</f>
        <v>4</v>
      </c>
    </row>
    <row r="297" spans="1:2" ht="13" hidden="1">
      <c r="A297" s="1">
        <f ca="1">IFERROR(__xludf.DUMMYFUNCTION("""COMPUTED_VALUE"""),3)</f>
        <v>3</v>
      </c>
      <c r="B297" s="1">
        <f ca="1">IFERROR(__xludf.DUMMYFUNCTION("""COMPUTED_VALUE"""),3)</f>
        <v>3</v>
      </c>
    </row>
    <row r="298" spans="1:2" ht="13" hidden="1">
      <c r="A298" s="1">
        <f ca="1">IFERROR(__xludf.DUMMYFUNCTION("""COMPUTED_VALUE"""),2)</f>
        <v>2</v>
      </c>
      <c r="B298" s="1">
        <f ca="1">IFERROR(__xludf.DUMMYFUNCTION("""COMPUTED_VALUE"""),3)</f>
        <v>3</v>
      </c>
    </row>
    <row r="299" spans="1:2" ht="13" hidden="1">
      <c r="A299" s="1">
        <f ca="1">IFERROR(__xludf.DUMMYFUNCTION("""COMPUTED_VALUE"""),4)</f>
        <v>4</v>
      </c>
      <c r="B299" s="1">
        <f ca="1">IFERROR(__xludf.DUMMYFUNCTION("""COMPUTED_VALUE"""),4)</f>
        <v>4</v>
      </c>
    </row>
    <row r="300" spans="1:2" ht="13" hidden="1">
      <c r="A300" s="1">
        <f ca="1">IFERROR(__xludf.DUMMYFUNCTION("""COMPUTED_VALUE"""),3)</f>
        <v>3</v>
      </c>
      <c r="B300" s="1">
        <f ca="1">IFERROR(__xludf.DUMMYFUNCTION("""COMPUTED_VALUE"""),1)</f>
        <v>1</v>
      </c>
    </row>
    <row r="301" spans="1:2" ht="13" hidden="1">
      <c r="A301" s="1">
        <f ca="1">IFERROR(__xludf.DUMMYFUNCTION("""COMPUTED_VALUE"""),4)</f>
        <v>4</v>
      </c>
      <c r="B301" s="1">
        <f ca="1">IFERROR(__xludf.DUMMYFUNCTION("""COMPUTED_VALUE"""),3)</f>
        <v>3</v>
      </c>
    </row>
    <row r="302" spans="1:2" ht="13" hidden="1">
      <c r="A302" s="1">
        <f ca="1">IFERROR(__xludf.DUMMYFUNCTION("""COMPUTED_VALUE"""),1)</f>
        <v>1</v>
      </c>
      <c r="B302" s="1">
        <f ca="1">IFERROR(__xludf.DUMMYFUNCTION("""COMPUTED_VALUE"""),4)</f>
        <v>4</v>
      </c>
    </row>
    <row r="303" spans="1:2" ht="13" hidden="1">
      <c r="A303" s="1">
        <f ca="1">IFERROR(__xludf.DUMMYFUNCTION("""COMPUTED_VALUE"""),4)</f>
        <v>4</v>
      </c>
      <c r="B303" s="1">
        <f ca="1">IFERROR(__xludf.DUMMYFUNCTION("""COMPUTED_VALUE"""),4)</f>
        <v>4</v>
      </c>
    </row>
    <row r="304" spans="1:2" ht="13" hidden="1">
      <c r="A304" s="1">
        <f ca="1">IFERROR(__xludf.DUMMYFUNCTION("""COMPUTED_VALUE"""),4)</f>
        <v>4</v>
      </c>
      <c r="B304" s="1">
        <f ca="1">IFERROR(__xludf.DUMMYFUNCTION("""COMPUTED_VALUE"""),1)</f>
        <v>1</v>
      </c>
    </row>
    <row r="305" spans="1:2" ht="13" hidden="1">
      <c r="A305" s="1">
        <f ca="1">IFERROR(__xludf.DUMMYFUNCTION("""COMPUTED_VALUE"""),2)</f>
        <v>2</v>
      </c>
      <c r="B305" s="1">
        <f ca="1">IFERROR(__xludf.DUMMYFUNCTION("""COMPUTED_VALUE"""),4)</f>
        <v>4</v>
      </c>
    </row>
    <row r="306" spans="1:2" ht="13" hidden="1">
      <c r="A306" s="1">
        <f ca="1">IFERROR(__xludf.DUMMYFUNCTION("""COMPUTED_VALUE"""),4)</f>
        <v>4</v>
      </c>
      <c r="B306" s="1">
        <f ca="1">IFERROR(__xludf.DUMMYFUNCTION("""COMPUTED_VALUE"""),1)</f>
        <v>1</v>
      </c>
    </row>
    <row r="307" spans="1:2" ht="13" hidden="1">
      <c r="A307" s="1" t="str">
        <f ca="1">IFERROR(__xludf.DUMMYFUNCTION("""COMPUTED_VALUE"""),"")</f>
        <v/>
      </c>
      <c r="B307" s="1">
        <f ca="1">IFERROR(__xludf.DUMMYFUNCTION("""COMPUTED_VALUE"""),3)</f>
        <v>3</v>
      </c>
    </row>
    <row r="308" spans="1:2" ht="13" hidden="1">
      <c r="A308" s="1" t="str">
        <f ca="1">IFERROR(__xludf.DUMMYFUNCTION("""COMPUTED_VALUE"""),"")</f>
        <v/>
      </c>
      <c r="B308" s="1">
        <f ca="1">IFERROR(__xludf.DUMMYFUNCTION("""COMPUTED_VALUE"""),4)</f>
        <v>4</v>
      </c>
    </row>
    <row r="309" spans="1:2" ht="13" hidden="1">
      <c r="A309" s="1">
        <f ca="1">IFERROR(__xludf.DUMMYFUNCTION("""COMPUTED_VALUE"""),1)</f>
        <v>1</v>
      </c>
      <c r="B309" s="1">
        <f ca="1">IFERROR(__xludf.DUMMYFUNCTION("""COMPUTED_VALUE"""),4)</f>
        <v>4</v>
      </c>
    </row>
    <row r="310" spans="1:2" ht="13" hidden="1">
      <c r="A310" s="1">
        <f ca="1">IFERROR(__xludf.DUMMYFUNCTION("""COMPUTED_VALUE"""),4)</f>
        <v>4</v>
      </c>
      <c r="B310" s="1">
        <f ca="1">IFERROR(__xludf.DUMMYFUNCTION("""COMPUTED_VALUE"""),4)</f>
        <v>4</v>
      </c>
    </row>
    <row r="311" spans="1:2" ht="13" hidden="1">
      <c r="A311" s="1">
        <f ca="1">IFERROR(__xludf.DUMMYFUNCTION("""COMPUTED_VALUE"""),4)</f>
        <v>4</v>
      </c>
      <c r="B311" s="1">
        <f ca="1">IFERROR(__xludf.DUMMYFUNCTION("""COMPUTED_VALUE"""),3)</f>
        <v>3</v>
      </c>
    </row>
    <row r="312" spans="1:2" ht="13" hidden="1">
      <c r="A312" s="1">
        <f ca="1">IFERROR(__xludf.DUMMYFUNCTION("""COMPUTED_VALUE"""),3)</f>
        <v>3</v>
      </c>
      <c r="B312" s="1">
        <f ca="1">IFERROR(__xludf.DUMMYFUNCTION("""COMPUTED_VALUE"""),4)</f>
        <v>4</v>
      </c>
    </row>
    <row r="313" spans="1:2" ht="13" hidden="1">
      <c r="A313" s="1" t="str">
        <f ca="1">IFERROR(__xludf.DUMMYFUNCTION("""COMPUTED_VALUE"""),"")</f>
        <v/>
      </c>
      <c r="B313" s="1">
        <f ca="1">IFERROR(__xludf.DUMMYFUNCTION("""COMPUTED_VALUE"""),4)</f>
        <v>4</v>
      </c>
    </row>
    <row r="314" spans="1:2" ht="13" hidden="1">
      <c r="A314" s="1">
        <f ca="1">IFERROR(__xludf.DUMMYFUNCTION("""COMPUTED_VALUE"""),2)</f>
        <v>2</v>
      </c>
      <c r="B314" s="1">
        <f ca="1">IFERROR(__xludf.DUMMYFUNCTION("""COMPUTED_VALUE"""),4)</f>
        <v>4</v>
      </c>
    </row>
    <row r="315" spans="1:2" ht="13" hidden="1">
      <c r="A315" s="1">
        <f ca="1">IFERROR(__xludf.DUMMYFUNCTION("""COMPUTED_VALUE"""),2)</f>
        <v>2</v>
      </c>
      <c r="B315" s="1">
        <f ca="1">IFERROR(__xludf.DUMMYFUNCTION("""COMPUTED_VALUE"""),1)</f>
        <v>1</v>
      </c>
    </row>
    <row r="316" spans="1:2" ht="13" hidden="1">
      <c r="A316" s="1">
        <f ca="1">IFERROR(__xludf.DUMMYFUNCTION("""COMPUTED_VALUE"""),3)</f>
        <v>3</v>
      </c>
      <c r="B316" s="1">
        <f ca="1">IFERROR(__xludf.DUMMYFUNCTION("""COMPUTED_VALUE"""),4)</f>
        <v>4</v>
      </c>
    </row>
    <row r="317" spans="1:2" ht="13" hidden="1">
      <c r="A317" s="1">
        <f ca="1">IFERROR(__xludf.DUMMYFUNCTION("""COMPUTED_VALUE"""),4)</f>
        <v>4</v>
      </c>
      <c r="B317" s="1">
        <f ca="1">IFERROR(__xludf.DUMMYFUNCTION("""COMPUTED_VALUE"""),3)</f>
        <v>3</v>
      </c>
    </row>
    <row r="318" spans="1:2" ht="13" hidden="1">
      <c r="A318" s="1">
        <f ca="1">IFERROR(__xludf.DUMMYFUNCTION("""COMPUTED_VALUE"""),2)</f>
        <v>2</v>
      </c>
      <c r="B318" s="1">
        <f ca="1">IFERROR(__xludf.DUMMYFUNCTION("""COMPUTED_VALUE"""),3)</f>
        <v>3</v>
      </c>
    </row>
    <row r="319" spans="1:2" ht="13" hidden="1">
      <c r="A319" s="1">
        <f ca="1">IFERROR(__xludf.DUMMYFUNCTION("""COMPUTED_VALUE"""),3)</f>
        <v>3</v>
      </c>
      <c r="B319" s="1">
        <f ca="1">IFERROR(__xludf.DUMMYFUNCTION("""COMPUTED_VALUE"""),3)</f>
        <v>3</v>
      </c>
    </row>
    <row r="320" spans="1:2" ht="13" hidden="1">
      <c r="A320" s="1">
        <f ca="1">IFERROR(__xludf.DUMMYFUNCTION("""COMPUTED_VALUE"""),3)</f>
        <v>3</v>
      </c>
      <c r="B320" s="1">
        <f ca="1">IFERROR(__xludf.DUMMYFUNCTION("""COMPUTED_VALUE"""),3)</f>
        <v>3</v>
      </c>
    </row>
    <row r="321" spans="1:11" ht="13" hidden="1">
      <c r="A321" s="1">
        <f ca="1">IFERROR(__xludf.DUMMYFUNCTION("""COMPUTED_VALUE"""),1)</f>
        <v>1</v>
      </c>
      <c r="B321" s="1">
        <f ca="1">IFERROR(__xludf.DUMMYFUNCTION("""COMPUTED_VALUE"""),2)</f>
        <v>2</v>
      </c>
    </row>
    <row r="322" spans="1:11" ht="13" hidden="1">
      <c r="A322" s="1">
        <f ca="1">IFERROR(__xludf.DUMMYFUNCTION("""COMPUTED_VALUE"""),2)</f>
        <v>2</v>
      </c>
      <c r="B322" s="1">
        <f ca="1">IFERROR(__xludf.DUMMYFUNCTION("""COMPUTED_VALUE"""),4)</f>
        <v>4</v>
      </c>
    </row>
    <row r="323" spans="1:11" ht="13" hidden="1">
      <c r="A323" s="1" t="str">
        <f ca="1">IFERROR(__xludf.DUMMYFUNCTION("""COMPUTED_VALUE"""),"")</f>
        <v/>
      </c>
      <c r="B323" s="1">
        <f ca="1">IFERROR(__xludf.DUMMYFUNCTION("""COMPUTED_VALUE"""),3)</f>
        <v>3</v>
      </c>
    </row>
    <row r="324" spans="1:11" ht="13" hidden="1">
      <c r="A324" s="1">
        <f ca="1">IFERROR(__xludf.DUMMYFUNCTION("""COMPUTED_VALUE"""),2)</f>
        <v>2</v>
      </c>
      <c r="B324" s="1">
        <f ca="1">IFERROR(__xludf.DUMMYFUNCTION("""COMPUTED_VALUE"""),3)</f>
        <v>3</v>
      </c>
    </row>
    <row r="325" spans="1:11" ht="13" hidden="1">
      <c r="A325" s="1" t="str">
        <f ca="1">IFERROR(__xludf.DUMMYFUNCTION("""COMPUTED_VALUE"""),"")</f>
        <v/>
      </c>
      <c r="B325" s="1">
        <f ca="1">IFERROR(__xludf.DUMMYFUNCTION("""COMPUTED_VALUE"""),1)</f>
        <v>1</v>
      </c>
    </row>
    <row r="326" spans="1:11" ht="13" hidden="1">
      <c r="A326" s="1">
        <f ca="1">IFERROR(__xludf.DUMMYFUNCTION("""COMPUTED_VALUE"""),1)</f>
        <v>1</v>
      </c>
      <c r="B326" s="1">
        <f ca="1">IFERROR(__xludf.DUMMYFUNCTION("""COMPUTED_VALUE"""),4)</f>
        <v>4</v>
      </c>
    </row>
    <row r="327" spans="1:11" ht="13">
      <c r="A327" s="1">
        <f ca="1">IFERROR(__xludf.DUMMYFUNCTION("""COMPUTED_VALUE"""),4)</f>
        <v>4</v>
      </c>
      <c r="B327" s="1">
        <f ca="1">IFERROR(__xludf.DUMMYFUNCTION("""COMPUTED_VALUE"""),2)</f>
        <v>2</v>
      </c>
    </row>
    <row r="328" spans="1:11" ht="13">
      <c r="A328" s="1">
        <f t="shared" ref="A328:B328" ca="1" si="0">COUNT(A4:A327)</f>
        <v>300</v>
      </c>
      <c r="B328" s="1">
        <f t="shared" ca="1" si="0"/>
        <v>323</v>
      </c>
    </row>
    <row r="330" spans="1:11" ht="13">
      <c r="A330" s="14"/>
      <c r="B330" s="15" t="s">
        <v>57</v>
      </c>
      <c r="C330" s="15" t="s">
        <v>136</v>
      </c>
      <c r="D330" s="15" t="s">
        <v>59</v>
      </c>
      <c r="E330" s="15" t="s">
        <v>243</v>
      </c>
      <c r="J330" s="14"/>
      <c r="K330" s="14"/>
    </row>
    <row r="331" spans="1:11" ht="15">
      <c r="A331" s="7" t="s">
        <v>353</v>
      </c>
      <c r="B331" s="10">
        <f ca="1">COUNTIFS(A4:A327,"1",B4:B327,"1")</f>
        <v>7</v>
      </c>
      <c r="C331" s="10">
        <f ca="1">COUNTIFS(A4:A327,"2",B4:B327,"1")</f>
        <v>23</v>
      </c>
      <c r="D331" s="10">
        <f ca="1">COUNTIFS(A4:A327,"3",B4:B327,"1")</f>
        <v>17</v>
      </c>
      <c r="E331" s="10">
        <f ca="1">COUNTIFS(A4:A327,"4",B4:B327,"1")</f>
        <v>20</v>
      </c>
      <c r="F331" s="1">
        <f t="shared" ref="F331:F334" ca="1" si="1">SUM(B331:E331)</f>
        <v>67</v>
      </c>
      <c r="K331" s="10"/>
    </row>
    <row r="332" spans="1:11" ht="15">
      <c r="A332" s="7" t="s">
        <v>130</v>
      </c>
      <c r="B332" s="10">
        <f ca="1">COUNTIFS(A4:A327,"1",B4:B327,"2")</f>
        <v>8</v>
      </c>
      <c r="C332" s="10">
        <f ca="1">COUNTIFS(A4:A327,"2",B4:B327,"2")</f>
        <v>14</v>
      </c>
      <c r="D332" s="10">
        <f ca="1">COUNTIFS(A4:A327,"3",B4:B327,"2")</f>
        <v>5</v>
      </c>
      <c r="E332" s="10">
        <f ca="1">COUNTIFS(A4:A327,"4",B4:B327,"2")</f>
        <v>14</v>
      </c>
      <c r="F332" s="1">
        <f t="shared" ca="1" si="1"/>
        <v>41</v>
      </c>
      <c r="K332" s="10"/>
    </row>
    <row r="333" spans="1:11" ht="15">
      <c r="A333" s="7" t="s">
        <v>85</v>
      </c>
      <c r="B333" s="10">
        <f ca="1">COUNTIFS(A4:A327,"1",B4:B327,"3")</f>
        <v>20</v>
      </c>
      <c r="C333" s="10">
        <f ca="1">COUNTIFS(A4:A327,"2",B4:B327,"3")</f>
        <v>32</v>
      </c>
      <c r="D333" s="10">
        <f ca="1">COUNTIFS(A4:A327,"3",B4:B327,"3")</f>
        <v>35</v>
      </c>
      <c r="E333" s="10">
        <f ca="1">COUNTIFS(A4:A327,"4",B4:B327,"3")</f>
        <v>18</v>
      </c>
      <c r="F333" s="1">
        <f t="shared" ca="1" si="1"/>
        <v>105</v>
      </c>
      <c r="K333" s="10"/>
    </row>
    <row r="334" spans="1:11" ht="15">
      <c r="A334" s="7" t="s">
        <v>66</v>
      </c>
      <c r="B334" s="10">
        <f ca="1">COUNTIFS(A4:A327,"1",B4:B327,"4")</f>
        <v>21</v>
      </c>
      <c r="C334" s="10">
        <f ca="1">COUNTIFS(A4:A327,"2",B4:B327,"4")</f>
        <v>25</v>
      </c>
      <c r="D334" s="10">
        <f ca="1">COUNTIFS(A4:A327,"3",B4:B327,"4")</f>
        <v>17</v>
      </c>
      <c r="E334" s="10">
        <f ca="1">COUNTIFS(A4:A327,"4",B4:B327,"4")</f>
        <v>23</v>
      </c>
      <c r="F334" s="1">
        <f t="shared" ca="1" si="1"/>
        <v>86</v>
      </c>
      <c r="K334" s="10"/>
    </row>
    <row r="335" spans="1:11" ht="15">
      <c r="B335" s="10"/>
      <c r="C335" s="10"/>
      <c r="D335" s="10"/>
      <c r="E335" s="10"/>
      <c r="K335" s="10"/>
    </row>
    <row r="336" spans="1:11" ht="13">
      <c r="F336" s="1">
        <f ca="1">SUM(F331:F335)</f>
        <v>299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4A86E8"/>
    <outlinePr summaryBelow="0" summaryRight="0"/>
  </sheetPr>
  <dimension ref="A1:K336"/>
  <sheetViews>
    <sheetView workbookViewId="0"/>
  </sheetViews>
  <sheetFormatPr baseColWidth="10" defaultColWidth="14.5" defaultRowHeight="15.75" customHeight="1"/>
  <sheetData>
    <row r="1" spans="1:2" ht="14">
      <c r="A1" s="9" t="s">
        <v>352</v>
      </c>
    </row>
    <row r="2" spans="1:2" ht="15">
      <c r="A2" s="10"/>
    </row>
    <row r="3" spans="1:2" ht="13">
      <c r="A3" s="7" t="s">
        <v>197</v>
      </c>
    </row>
    <row r="4" spans="1:2" ht="15">
      <c r="A4" s="10">
        <f ca="1">IFERROR(__xludf.DUMMYFUNCTION("query('Converted Data'!BG4:BG327,""select*"")"),3)</f>
        <v>3</v>
      </c>
      <c r="B4" s="10">
        <f ca="1">IFERROR(__xludf.DUMMYFUNCTION("query('Converted Data'!CD4:CD327,""select*"")"),5)</f>
        <v>5</v>
      </c>
    </row>
    <row r="5" spans="1:2" ht="13">
      <c r="A5" s="1">
        <f ca="1">IFERROR(__xludf.DUMMYFUNCTION("""COMPUTED_VALUE"""),1)</f>
        <v>1</v>
      </c>
      <c r="B5" s="1">
        <f ca="1">IFERROR(__xludf.DUMMYFUNCTION("""COMPUTED_VALUE"""),2)</f>
        <v>2</v>
      </c>
    </row>
    <row r="6" spans="1:2" ht="13">
      <c r="A6" s="1" t="str">
        <f ca="1">IFERROR(__xludf.DUMMYFUNCTION("""COMPUTED_VALUE"""),"")</f>
        <v/>
      </c>
      <c r="B6" s="1">
        <f ca="1">IFERROR(__xludf.DUMMYFUNCTION("""COMPUTED_VALUE"""),2)</f>
        <v>2</v>
      </c>
    </row>
    <row r="7" spans="1:2" ht="13">
      <c r="A7" s="1">
        <f ca="1">IFERROR(__xludf.DUMMYFUNCTION("""COMPUTED_VALUE"""),3)</f>
        <v>3</v>
      </c>
      <c r="B7" s="1">
        <f ca="1">IFERROR(__xludf.DUMMYFUNCTION("""COMPUTED_VALUE"""),3)</f>
        <v>3</v>
      </c>
    </row>
    <row r="8" spans="1:2" ht="13">
      <c r="A8" s="1">
        <f ca="1">IFERROR(__xludf.DUMMYFUNCTION("""COMPUTED_VALUE"""),2)</f>
        <v>2</v>
      </c>
      <c r="B8" s="1">
        <f ca="1">IFERROR(__xludf.DUMMYFUNCTION("""COMPUTED_VALUE"""),5)</f>
        <v>5</v>
      </c>
    </row>
    <row r="9" spans="1:2" ht="13">
      <c r="A9" s="1">
        <f ca="1">IFERROR(__xludf.DUMMYFUNCTION("""COMPUTED_VALUE"""),3)</f>
        <v>3</v>
      </c>
      <c r="B9" s="1">
        <f ca="1">IFERROR(__xludf.DUMMYFUNCTION("""COMPUTED_VALUE"""),3)</f>
        <v>3</v>
      </c>
    </row>
    <row r="10" spans="1:2" ht="13" hidden="1">
      <c r="A10" s="1" t="str">
        <f ca="1">IFERROR(__xludf.DUMMYFUNCTION("""COMPUTED_VALUE"""),"")</f>
        <v/>
      </c>
      <c r="B10" s="1">
        <f ca="1">IFERROR(__xludf.DUMMYFUNCTION("""COMPUTED_VALUE"""),4)</f>
        <v>4</v>
      </c>
    </row>
    <row r="11" spans="1:2" ht="13" hidden="1">
      <c r="A11" s="1">
        <f ca="1">IFERROR(__xludf.DUMMYFUNCTION("""COMPUTED_VALUE"""),4)</f>
        <v>4</v>
      </c>
      <c r="B11" s="1">
        <f ca="1">IFERROR(__xludf.DUMMYFUNCTION("""COMPUTED_VALUE"""),1)</f>
        <v>1</v>
      </c>
    </row>
    <row r="12" spans="1:2" ht="13" hidden="1">
      <c r="A12" s="1">
        <f ca="1">IFERROR(__xludf.DUMMYFUNCTION("""COMPUTED_VALUE"""),4)</f>
        <v>4</v>
      </c>
      <c r="B12" s="1">
        <f ca="1">IFERROR(__xludf.DUMMYFUNCTION("""COMPUTED_VALUE"""),1)</f>
        <v>1</v>
      </c>
    </row>
    <row r="13" spans="1:2" ht="13" hidden="1">
      <c r="A13" s="1">
        <f ca="1">IFERROR(__xludf.DUMMYFUNCTION("""COMPUTED_VALUE"""),2)</f>
        <v>2</v>
      </c>
      <c r="B13" s="1">
        <f ca="1">IFERROR(__xludf.DUMMYFUNCTION("""COMPUTED_VALUE"""),4)</f>
        <v>4</v>
      </c>
    </row>
    <row r="14" spans="1:2" ht="13" hidden="1">
      <c r="A14" s="1" t="str">
        <f ca="1">IFERROR(__xludf.DUMMYFUNCTION("""COMPUTED_VALUE"""),"")</f>
        <v/>
      </c>
      <c r="B14" s="1">
        <f ca="1">IFERROR(__xludf.DUMMYFUNCTION("""COMPUTED_VALUE"""),2)</f>
        <v>2</v>
      </c>
    </row>
    <row r="15" spans="1:2" ht="13" hidden="1">
      <c r="A15" s="1">
        <f ca="1">IFERROR(__xludf.DUMMYFUNCTION("""COMPUTED_VALUE"""),2)</f>
        <v>2</v>
      </c>
      <c r="B15" s="1">
        <f ca="1">IFERROR(__xludf.DUMMYFUNCTION("""COMPUTED_VALUE"""),2)</f>
        <v>2</v>
      </c>
    </row>
    <row r="16" spans="1:2" ht="13" hidden="1">
      <c r="A16" s="1">
        <f ca="1">IFERROR(__xludf.DUMMYFUNCTION("""COMPUTED_VALUE"""),3)</f>
        <v>3</v>
      </c>
      <c r="B16" s="1">
        <f ca="1">IFERROR(__xludf.DUMMYFUNCTION("""COMPUTED_VALUE"""),4)</f>
        <v>4</v>
      </c>
    </row>
    <row r="17" spans="1:2" ht="13" hidden="1">
      <c r="A17" s="1">
        <f ca="1">IFERROR(__xludf.DUMMYFUNCTION("""COMPUTED_VALUE"""),3)</f>
        <v>3</v>
      </c>
      <c r="B17" s="1">
        <f ca="1">IFERROR(__xludf.DUMMYFUNCTION("""COMPUTED_VALUE"""),3)</f>
        <v>3</v>
      </c>
    </row>
    <row r="18" spans="1:2" ht="13" hidden="1">
      <c r="A18" s="1">
        <f ca="1">IFERROR(__xludf.DUMMYFUNCTION("""COMPUTED_VALUE"""),2)</f>
        <v>2</v>
      </c>
      <c r="B18" s="1">
        <f ca="1">IFERROR(__xludf.DUMMYFUNCTION("""COMPUTED_VALUE"""),3)</f>
        <v>3</v>
      </c>
    </row>
    <row r="19" spans="1:2" ht="13" hidden="1">
      <c r="A19" s="1">
        <f ca="1">IFERROR(__xludf.DUMMYFUNCTION("""COMPUTED_VALUE"""),2)</f>
        <v>2</v>
      </c>
      <c r="B19" s="1">
        <f ca="1">IFERROR(__xludf.DUMMYFUNCTION("""COMPUTED_VALUE"""),3)</f>
        <v>3</v>
      </c>
    </row>
    <row r="20" spans="1:2" ht="13" hidden="1">
      <c r="A20" s="1">
        <f ca="1">IFERROR(__xludf.DUMMYFUNCTION("""COMPUTED_VALUE"""),4)</f>
        <v>4</v>
      </c>
      <c r="B20" s="1">
        <f ca="1">IFERROR(__xludf.DUMMYFUNCTION("""COMPUTED_VALUE"""),4)</f>
        <v>4</v>
      </c>
    </row>
    <row r="21" spans="1:2" ht="13" hidden="1">
      <c r="A21" s="1">
        <f ca="1">IFERROR(__xludf.DUMMYFUNCTION("""COMPUTED_VALUE"""),2)</f>
        <v>2</v>
      </c>
      <c r="B21" s="1">
        <f ca="1">IFERROR(__xludf.DUMMYFUNCTION("""COMPUTED_VALUE"""),1)</f>
        <v>1</v>
      </c>
    </row>
    <row r="22" spans="1:2" ht="13" hidden="1">
      <c r="A22" s="1">
        <f ca="1">IFERROR(__xludf.DUMMYFUNCTION("""COMPUTED_VALUE"""),1)</f>
        <v>1</v>
      </c>
      <c r="B22" s="1">
        <f ca="1">IFERROR(__xludf.DUMMYFUNCTION("""COMPUTED_VALUE"""),1)</f>
        <v>1</v>
      </c>
    </row>
    <row r="23" spans="1:2" ht="13" hidden="1">
      <c r="A23" s="1">
        <f ca="1">IFERROR(__xludf.DUMMYFUNCTION("""COMPUTED_VALUE"""),2)</f>
        <v>2</v>
      </c>
      <c r="B23" s="1">
        <f ca="1">IFERROR(__xludf.DUMMYFUNCTION("""COMPUTED_VALUE"""),4)</f>
        <v>4</v>
      </c>
    </row>
    <row r="24" spans="1:2" ht="13" hidden="1">
      <c r="A24" s="1" t="str">
        <f ca="1">IFERROR(__xludf.DUMMYFUNCTION("""COMPUTED_VALUE"""),"")</f>
        <v/>
      </c>
      <c r="B24" s="1">
        <f ca="1">IFERROR(__xludf.DUMMYFUNCTION("""COMPUTED_VALUE"""),4)</f>
        <v>4</v>
      </c>
    </row>
    <row r="25" spans="1:2" ht="13" hidden="1">
      <c r="A25" s="1">
        <f ca="1">IFERROR(__xludf.DUMMYFUNCTION("""COMPUTED_VALUE"""),2)</f>
        <v>2</v>
      </c>
      <c r="B25" s="1">
        <f ca="1">IFERROR(__xludf.DUMMYFUNCTION("""COMPUTED_VALUE"""),4)</f>
        <v>4</v>
      </c>
    </row>
    <row r="26" spans="1:2" ht="13" hidden="1">
      <c r="A26" s="1">
        <f ca="1">IFERROR(__xludf.DUMMYFUNCTION("""COMPUTED_VALUE"""),1)</f>
        <v>1</v>
      </c>
      <c r="B26" s="1">
        <f ca="1">IFERROR(__xludf.DUMMYFUNCTION("""COMPUTED_VALUE"""),1)</f>
        <v>1</v>
      </c>
    </row>
    <row r="27" spans="1:2" ht="13" hidden="1">
      <c r="A27" s="1" t="str">
        <f ca="1">IFERROR(__xludf.DUMMYFUNCTION("""COMPUTED_VALUE"""),"")</f>
        <v/>
      </c>
      <c r="B27" s="1">
        <f ca="1">IFERROR(__xludf.DUMMYFUNCTION("""COMPUTED_VALUE"""),4)</f>
        <v>4</v>
      </c>
    </row>
    <row r="28" spans="1:2" ht="13" hidden="1">
      <c r="A28" s="1">
        <f ca="1">IFERROR(__xludf.DUMMYFUNCTION("""COMPUTED_VALUE"""),1)</f>
        <v>1</v>
      </c>
      <c r="B28" s="1">
        <f ca="1">IFERROR(__xludf.DUMMYFUNCTION("""COMPUTED_VALUE"""),2)</f>
        <v>2</v>
      </c>
    </row>
    <row r="29" spans="1:2" ht="13" hidden="1">
      <c r="A29" s="1">
        <f ca="1">IFERROR(__xludf.DUMMYFUNCTION("""COMPUTED_VALUE"""),3)</f>
        <v>3</v>
      </c>
      <c r="B29" s="1">
        <f ca="1">IFERROR(__xludf.DUMMYFUNCTION("""COMPUTED_VALUE"""),3)</f>
        <v>3</v>
      </c>
    </row>
    <row r="30" spans="1:2" ht="13" hidden="1">
      <c r="A30" s="1">
        <f ca="1">IFERROR(__xludf.DUMMYFUNCTION("""COMPUTED_VALUE"""),3)</f>
        <v>3</v>
      </c>
      <c r="B30" s="1">
        <f ca="1">IFERROR(__xludf.DUMMYFUNCTION("""COMPUTED_VALUE"""),1)</f>
        <v>1</v>
      </c>
    </row>
    <row r="31" spans="1:2" ht="13" hidden="1">
      <c r="A31" s="1">
        <f ca="1">IFERROR(__xludf.DUMMYFUNCTION("""COMPUTED_VALUE"""),1)</f>
        <v>1</v>
      </c>
      <c r="B31" s="1">
        <f ca="1">IFERROR(__xludf.DUMMYFUNCTION("""COMPUTED_VALUE"""),1)</f>
        <v>1</v>
      </c>
    </row>
    <row r="32" spans="1:2" ht="13" hidden="1">
      <c r="A32" s="1">
        <f ca="1">IFERROR(__xludf.DUMMYFUNCTION("""COMPUTED_VALUE"""),2)</f>
        <v>2</v>
      </c>
      <c r="B32" s="1">
        <f ca="1">IFERROR(__xludf.DUMMYFUNCTION("""COMPUTED_VALUE"""),5)</f>
        <v>5</v>
      </c>
    </row>
    <row r="33" spans="1:2" ht="13" hidden="1">
      <c r="A33" s="1">
        <f ca="1">IFERROR(__xludf.DUMMYFUNCTION("""COMPUTED_VALUE"""),1)</f>
        <v>1</v>
      </c>
      <c r="B33" s="1">
        <f ca="1">IFERROR(__xludf.DUMMYFUNCTION("""COMPUTED_VALUE"""),1)</f>
        <v>1</v>
      </c>
    </row>
    <row r="34" spans="1:2" ht="13" hidden="1">
      <c r="A34" s="1">
        <f ca="1">IFERROR(__xludf.DUMMYFUNCTION("""COMPUTED_VALUE"""),3)</f>
        <v>3</v>
      </c>
      <c r="B34" s="1">
        <f ca="1">IFERROR(__xludf.DUMMYFUNCTION("""COMPUTED_VALUE"""),1)</f>
        <v>1</v>
      </c>
    </row>
    <row r="35" spans="1:2" ht="13" hidden="1">
      <c r="A35" s="1">
        <f ca="1">IFERROR(__xludf.DUMMYFUNCTION("""COMPUTED_VALUE"""),4)</f>
        <v>4</v>
      </c>
      <c r="B35" s="1">
        <f ca="1">IFERROR(__xludf.DUMMYFUNCTION("""COMPUTED_VALUE"""),1)</f>
        <v>1</v>
      </c>
    </row>
    <row r="36" spans="1:2" ht="13" hidden="1">
      <c r="A36" s="1">
        <f ca="1">IFERROR(__xludf.DUMMYFUNCTION("""COMPUTED_VALUE"""),1)</f>
        <v>1</v>
      </c>
      <c r="B36" s="1">
        <f ca="1">IFERROR(__xludf.DUMMYFUNCTION("""COMPUTED_VALUE"""),1)</f>
        <v>1</v>
      </c>
    </row>
    <row r="37" spans="1:2" ht="13" hidden="1">
      <c r="A37" s="1">
        <f ca="1">IFERROR(__xludf.DUMMYFUNCTION("""COMPUTED_VALUE"""),2)</f>
        <v>2</v>
      </c>
      <c r="B37" s="1">
        <f ca="1">IFERROR(__xludf.DUMMYFUNCTION("""COMPUTED_VALUE"""),4)</f>
        <v>4</v>
      </c>
    </row>
    <row r="38" spans="1:2" ht="13" hidden="1">
      <c r="A38" s="1">
        <f ca="1">IFERROR(__xludf.DUMMYFUNCTION("""COMPUTED_VALUE"""),4)</f>
        <v>4</v>
      </c>
      <c r="B38" s="1">
        <f ca="1">IFERROR(__xludf.DUMMYFUNCTION("""COMPUTED_VALUE"""),1)</f>
        <v>1</v>
      </c>
    </row>
    <row r="39" spans="1:2" ht="13" hidden="1">
      <c r="A39" s="1">
        <f ca="1">IFERROR(__xludf.DUMMYFUNCTION("""COMPUTED_VALUE"""),3)</f>
        <v>3</v>
      </c>
      <c r="B39" s="1">
        <f ca="1">IFERROR(__xludf.DUMMYFUNCTION("""COMPUTED_VALUE"""),3)</f>
        <v>3</v>
      </c>
    </row>
    <row r="40" spans="1:2" ht="13" hidden="1">
      <c r="A40" s="1" t="str">
        <f ca="1">IFERROR(__xludf.DUMMYFUNCTION("""COMPUTED_VALUE"""),"")</f>
        <v/>
      </c>
      <c r="B40" s="1">
        <f ca="1">IFERROR(__xludf.DUMMYFUNCTION("""COMPUTED_VALUE"""),4)</f>
        <v>4</v>
      </c>
    </row>
    <row r="41" spans="1:2" ht="13" hidden="1">
      <c r="A41" s="1">
        <f ca="1">IFERROR(__xludf.DUMMYFUNCTION("""COMPUTED_VALUE"""),1)</f>
        <v>1</v>
      </c>
      <c r="B41" s="1">
        <f ca="1">IFERROR(__xludf.DUMMYFUNCTION("""COMPUTED_VALUE"""),3)</f>
        <v>3</v>
      </c>
    </row>
    <row r="42" spans="1:2" ht="13" hidden="1">
      <c r="A42" s="1">
        <f ca="1">IFERROR(__xludf.DUMMYFUNCTION("""COMPUTED_VALUE"""),2)</f>
        <v>2</v>
      </c>
      <c r="B42" s="1">
        <f ca="1">IFERROR(__xludf.DUMMYFUNCTION("""COMPUTED_VALUE"""),1)</f>
        <v>1</v>
      </c>
    </row>
    <row r="43" spans="1:2" ht="13" hidden="1">
      <c r="A43" s="1">
        <f ca="1">IFERROR(__xludf.DUMMYFUNCTION("""COMPUTED_VALUE"""),1)</f>
        <v>1</v>
      </c>
      <c r="B43" s="1">
        <f ca="1">IFERROR(__xludf.DUMMYFUNCTION("""COMPUTED_VALUE"""),1)</f>
        <v>1</v>
      </c>
    </row>
    <row r="44" spans="1:2" ht="13" hidden="1">
      <c r="A44" s="1">
        <f ca="1">IFERROR(__xludf.DUMMYFUNCTION("""COMPUTED_VALUE"""),4)</f>
        <v>4</v>
      </c>
      <c r="B44" s="1">
        <f ca="1">IFERROR(__xludf.DUMMYFUNCTION("""COMPUTED_VALUE"""),5)</f>
        <v>5</v>
      </c>
    </row>
    <row r="45" spans="1:2" ht="13" hidden="1">
      <c r="A45" s="1">
        <f ca="1">IFERROR(__xludf.DUMMYFUNCTION("""COMPUTED_VALUE"""),4)</f>
        <v>4</v>
      </c>
      <c r="B45" s="1">
        <f ca="1">IFERROR(__xludf.DUMMYFUNCTION("""COMPUTED_VALUE"""),2)</f>
        <v>2</v>
      </c>
    </row>
    <row r="46" spans="1:2" ht="13" hidden="1">
      <c r="A46" s="1">
        <f ca="1">IFERROR(__xludf.DUMMYFUNCTION("""COMPUTED_VALUE"""),2)</f>
        <v>2</v>
      </c>
      <c r="B46" s="1">
        <f ca="1">IFERROR(__xludf.DUMMYFUNCTION("""COMPUTED_VALUE"""),2)</f>
        <v>2</v>
      </c>
    </row>
    <row r="47" spans="1:2" ht="13" hidden="1">
      <c r="A47" s="1">
        <f ca="1">IFERROR(__xludf.DUMMYFUNCTION("""COMPUTED_VALUE"""),4)</f>
        <v>4</v>
      </c>
      <c r="B47" s="1">
        <f ca="1">IFERROR(__xludf.DUMMYFUNCTION("""COMPUTED_VALUE"""),5)</f>
        <v>5</v>
      </c>
    </row>
    <row r="48" spans="1:2" ht="13" hidden="1">
      <c r="A48" s="1">
        <f ca="1">IFERROR(__xludf.DUMMYFUNCTION("""COMPUTED_VALUE"""),2)</f>
        <v>2</v>
      </c>
      <c r="B48" s="1">
        <f ca="1">IFERROR(__xludf.DUMMYFUNCTION("""COMPUTED_VALUE"""),4)</f>
        <v>4</v>
      </c>
    </row>
    <row r="49" spans="1:2" ht="13" hidden="1">
      <c r="A49" s="1">
        <f ca="1">IFERROR(__xludf.DUMMYFUNCTION("""COMPUTED_VALUE"""),4)</f>
        <v>4</v>
      </c>
      <c r="B49" s="1">
        <f ca="1">IFERROR(__xludf.DUMMYFUNCTION("""COMPUTED_VALUE"""),2)</f>
        <v>2</v>
      </c>
    </row>
    <row r="50" spans="1:2" ht="13" hidden="1">
      <c r="A50" s="1">
        <f ca="1">IFERROR(__xludf.DUMMYFUNCTION("""COMPUTED_VALUE"""),2)</f>
        <v>2</v>
      </c>
      <c r="B50" s="1">
        <f ca="1">IFERROR(__xludf.DUMMYFUNCTION("""COMPUTED_VALUE"""),5)</f>
        <v>5</v>
      </c>
    </row>
    <row r="51" spans="1:2" ht="13" hidden="1">
      <c r="A51" s="1">
        <f ca="1">IFERROR(__xludf.DUMMYFUNCTION("""COMPUTED_VALUE"""),1)</f>
        <v>1</v>
      </c>
      <c r="B51" s="1">
        <f ca="1">IFERROR(__xludf.DUMMYFUNCTION("""COMPUTED_VALUE"""),3)</f>
        <v>3</v>
      </c>
    </row>
    <row r="52" spans="1:2" ht="13" hidden="1">
      <c r="A52" s="1">
        <f ca="1">IFERROR(__xludf.DUMMYFUNCTION("""COMPUTED_VALUE"""),3)</f>
        <v>3</v>
      </c>
      <c r="B52" s="1">
        <f ca="1">IFERROR(__xludf.DUMMYFUNCTION("""COMPUTED_VALUE"""),4)</f>
        <v>4</v>
      </c>
    </row>
    <row r="53" spans="1:2" ht="13" hidden="1">
      <c r="A53" s="1">
        <f ca="1">IFERROR(__xludf.DUMMYFUNCTION("""COMPUTED_VALUE"""),2)</f>
        <v>2</v>
      </c>
      <c r="B53" s="1">
        <f ca="1">IFERROR(__xludf.DUMMYFUNCTION("""COMPUTED_VALUE"""),4)</f>
        <v>4</v>
      </c>
    </row>
    <row r="54" spans="1:2" ht="13" hidden="1">
      <c r="A54" s="1">
        <f ca="1">IFERROR(__xludf.DUMMYFUNCTION("""COMPUTED_VALUE"""),3)</f>
        <v>3</v>
      </c>
      <c r="B54" s="1">
        <f ca="1">IFERROR(__xludf.DUMMYFUNCTION("""COMPUTED_VALUE"""),2)</f>
        <v>2</v>
      </c>
    </row>
    <row r="55" spans="1:2" ht="13" hidden="1">
      <c r="A55" s="1">
        <f ca="1">IFERROR(__xludf.DUMMYFUNCTION("""COMPUTED_VALUE"""),1)</f>
        <v>1</v>
      </c>
      <c r="B55" s="1">
        <f ca="1">IFERROR(__xludf.DUMMYFUNCTION("""COMPUTED_VALUE"""),4)</f>
        <v>4</v>
      </c>
    </row>
    <row r="56" spans="1:2" ht="13" hidden="1">
      <c r="A56" s="1">
        <f ca="1">IFERROR(__xludf.DUMMYFUNCTION("""COMPUTED_VALUE"""),3)</f>
        <v>3</v>
      </c>
      <c r="B56" s="1">
        <f ca="1">IFERROR(__xludf.DUMMYFUNCTION("""COMPUTED_VALUE"""),3)</f>
        <v>3</v>
      </c>
    </row>
    <row r="57" spans="1:2" ht="13" hidden="1">
      <c r="A57" s="1">
        <f ca="1">IFERROR(__xludf.DUMMYFUNCTION("""COMPUTED_VALUE"""),2)</f>
        <v>2</v>
      </c>
      <c r="B57" s="1">
        <f ca="1">IFERROR(__xludf.DUMMYFUNCTION("""COMPUTED_VALUE"""),1)</f>
        <v>1</v>
      </c>
    </row>
    <row r="58" spans="1:2" ht="13" hidden="1">
      <c r="A58" s="1">
        <f ca="1">IFERROR(__xludf.DUMMYFUNCTION("""COMPUTED_VALUE"""),3)</f>
        <v>3</v>
      </c>
      <c r="B58" s="1">
        <f ca="1">IFERROR(__xludf.DUMMYFUNCTION("""COMPUTED_VALUE"""),3)</f>
        <v>3</v>
      </c>
    </row>
    <row r="59" spans="1:2" ht="13" hidden="1">
      <c r="A59" s="1">
        <f ca="1">IFERROR(__xludf.DUMMYFUNCTION("""COMPUTED_VALUE"""),1)</f>
        <v>1</v>
      </c>
      <c r="B59" s="1">
        <f ca="1">IFERROR(__xludf.DUMMYFUNCTION("""COMPUTED_VALUE"""),1)</f>
        <v>1</v>
      </c>
    </row>
    <row r="60" spans="1:2" ht="13" hidden="1">
      <c r="A60" s="1">
        <f ca="1">IFERROR(__xludf.DUMMYFUNCTION("""COMPUTED_VALUE"""),1)</f>
        <v>1</v>
      </c>
      <c r="B60" s="1">
        <f ca="1">IFERROR(__xludf.DUMMYFUNCTION("""COMPUTED_VALUE"""),2)</f>
        <v>2</v>
      </c>
    </row>
    <row r="61" spans="1:2" ht="13" hidden="1">
      <c r="A61" s="1">
        <f ca="1">IFERROR(__xludf.DUMMYFUNCTION("""COMPUTED_VALUE"""),1)</f>
        <v>1</v>
      </c>
      <c r="B61" s="1">
        <f ca="1">IFERROR(__xludf.DUMMYFUNCTION("""COMPUTED_VALUE"""),2)</f>
        <v>2</v>
      </c>
    </row>
    <row r="62" spans="1:2" ht="13" hidden="1">
      <c r="A62" s="1">
        <f ca="1">IFERROR(__xludf.DUMMYFUNCTION("""COMPUTED_VALUE"""),4)</f>
        <v>4</v>
      </c>
      <c r="B62" s="1">
        <f ca="1">IFERROR(__xludf.DUMMYFUNCTION("""COMPUTED_VALUE"""),1)</f>
        <v>1</v>
      </c>
    </row>
    <row r="63" spans="1:2" ht="13" hidden="1">
      <c r="A63" s="1">
        <f ca="1">IFERROR(__xludf.DUMMYFUNCTION("""COMPUTED_VALUE"""),4)</f>
        <v>4</v>
      </c>
      <c r="B63" s="1">
        <f ca="1">IFERROR(__xludf.DUMMYFUNCTION("""COMPUTED_VALUE"""),3)</f>
        <v>3</v>
      </c>
    </row>
    <row r="64" spans="1:2" ht="13" hidden="1">
      <c r="A64" s="1" t="str">
        <f ca="1">IFERROR(__xludf.DUMMYFUNCTION("""COMPUTED_VALUE"""),"")</f>
        <v/>
      </c>
      <c r="B64" s="1">
        <f ca="1">IFERROR(__xludf.DUMMYFUNCTION("""COMPUTED_VALUE"""),4)</f>
        <v>4</v>
      </c>
    </row>
    <row r="65" spans="1:2" ht="13" hidden="1">
      <c r="A65" s="1">
        <f ca="1">IFERROR(__xludf.DUMMYFUNCTION("""COMPUTED_VALUE"""),1)</f>
        <v>1</v>
      </c>
      <c r="B65" s="1">
        <f ca="1">IFERROR(__xludf.DUMMYFUNCTION("""COMPUTED_VALUE"""),1)</f>
        <v>1</v>
      </c>
    </row>
    <row r="66" spans="1:2" ht="13" hidden="1">
      <c r="A66" s="1">
        <f ca="1">IFERROR(__xludf.DUMMYFUNCTION("""COMPUTED_VALUE"""),2)</f>
        <v>2</v>
      </c>
      <c r="B66" s="1">
        <f ca="1">IFERROR(__xludf.DUMMYFUNCTION("""COMPUTED_VALUE"""),2)</f>
        <v>2</v>
      </c>
    </row>
    <row r="67" spans="1:2" ht="13" hidden="1">
      <c r="A67" s="1">
        <f ca="1">IFERROR(__xludf.DUMMYFUNCTION("""COMPUTED_VALUE"""),1)</f>
        <v>1</v>
      </c>
      <c r="B67" s="1">
        <f ca="1">IFERROR(__xludf.DUMMYFUNCTION("""COMPUTED_VALUE"""),3)</f>
        <v>3</v>
      </c>
    </row>
    <row r="68" spans="1:2" ht="13" hidden="1">
      <c r="A68" s="1">
        <f ca="1">IFERROR(__xludf.DUMMYFUNCTION("""COMPUTED_VALUE"""),2)</f>
        <v>2</v>
      </c>
      <c r="B68" s="1">
        <f ca="1">IFERROR(__xludf.DUMMYFUNCTION("""COMPUTED_VALUE"""),1)</f>
        <v>1</v>
      </c>
    </row>
    <row r="69" spans="1:2" ht="13" hidden="1">
      <c r="A69" s="1">
        <f ca="1">IFERROR(__xludf.DUMMYFUNCTION("""COMPUTED_VALUE"""),3)</f>
        <v>3</v>
      </c>
      <c r="B69" s="1">
        <f ca="1">IFERROR(__xludf.DUMMYFUNCTION("""COMPUTED_VALUE"""),2)</f>
        <v>2</v>
      </c>
    </row>
    <row r="70" spans="1:2" ht="13" hidden="1">
      <c r="A70" s="1">
        <f ca="1">IFERROR(__xludf.DUMMYFUNCTION("""COMPUTED_VALUE"""),4)</f>
        <v>4</v>
      </c>
      <c r="B70" s="1">
        <f ca="1">IFERROR(__xludf.DUMMYFUNCTION("""COMPUTED_VALUE"""),1)</f>
        <v>1</v>
      </c>
    </row>
    <row r="71" spans="1:2" ht="13" hidden="1">
      <c r="A71" s="1">
        <f ca="1">IFERROR(__xludf.DUMMYFUNCTION("""COMPUTED_VALUE"""),2)</f>
        <v>2</v>
      </c>
      <c r="B71" s="1">
        <f ca="1">IFERROR(__xludf.DUMMYFUNCTION("""COMPUTED_VALUE"""),1)</f>
        <v>1</v>
      </c>
    </row>
    <row r="72" spans="1:2" ht="13" hidden="1">
      <c r="A72" s="1">
        <f ca="1">IFERROR(__xludf.DUMMYFUNCTION("""COMPUTED_VALUE"""),4)</f>
        <v>4</v>
      </c>
      <c r="B72" s="1">
        <f ca="1">IFERROR(__xludf.DUMMYFUNCTION("""COMPUTED_VALUE"""),3)</f>
        <v>3</v>
      </c>
    </row>
    <row r="73" spans="1:2" ht="13" hidden="1">
      <c r="A73" s="1">
        <f ca="1">IFERROR(__xludf.DUMMYFUNCTION("""COMPUTED_VALUE"""),3)</f>
        <v>3</v>
      </c>
      <c r="B73" s="1">
        <f ca="1">IFERROR(__xludf.DUMMYFUNCTION("""COMPUTED_VALUE"""),3)</f>
        <v>3</v>
      </c>
    </row>
    <row r="74" spans="1:2" ht="13" hidden="1">
      <c r="A74" s="1">
        <f ca="1">IFERROR(__xludf.DUMMYFUNCTION("""COMPUTED_VALUE"""),1)</f>
        <v>1</v>
      </c>
      <c r="B74" s="1">
        <f ca="1">IFERROR(__xludf.DUMMYFUNCTION("""COMPUTED_VALUE"""),4)</f>
        <v>4</v>
      </c>
    </row>
    <row r="75" spans="1:2" ht="13" hidden="1">
      <c r="A75" s="1">
        <f ca="1">IFERROR(__xludf.DUMMYFUNCTION("""COMPUTED_VALUE"""),2)</f>
        <v>2</v>
      </c>
      <c r="B75" s="1">
        <f ca="1">IFERROR(__xludf.DUMMYFUNCTION("""COMPUTED_VALUE"""),1)</f>
        <v>1</v>
      </c>
    </row>
    <row r="76" spans="1:2" ht="13" hidden="1">
      <c r="A76" s="1">
        <f ca="1">IFERROR(__xludf.DUMMYFUNCTION("""COMPUTED_VALUE"""),3)</f>
        <v>3</v>
      </c>
      <c r="B76" s="1">
        <f ca="1">IFERROR(__xludf.DUMMYFUNCTION("""COMPUTED_VALUE"""),4)</f>
        <v>4</v>
      </c>
    </row>
    <row r="77" spans="1:2" ht="13" hidden="1">
      <c r="A77" s="1">
        <f ca="1">IFERROR(__xludf.DUMMYFUNCTION("""COMPUTED_VALUE"""),2)</f>
        <v>2</v>
      </c>
      <c r="B77" s="1">
        <f ca="1">IFERROR(__xludf.DUMMYFUNCTION("""COMPUTED_VALUE"""),1)</f>
        <v>1</v>
      </c>
    </row>
    <row r="78" spans="1:2" ht="13" hidden="1">
      <c r="A78" s="1">
        <f ca="1">IFERROR(__xludf.DUMMYFUNCTION("""COMPUTED_VALUE"""),4)</f>
        <v>4</v>
      </c>
      <c r="B78" s="1">
        <f ca="1">IFERROR(__xludf.DUMMYFUNCTION("""COMPUTED_VALUE"""),1)</f>
        <v>1</v>
      </c>
    </row>
    <row r="79" spans="1:2" ht="13" hidden="1">
      <c r="A79" s="1">
        <f ca="1">IFERROR(__xludf.DUMMYFUNCTION("""COMPUTED_VALUE"""),3)</f>
        <v>3</v>
      </c>
      <c r="B79" s="1">
        <f ca="1">IFERROR(__xludf.DUMMYFUNCTION("""COMPUTED_VALUE"""),5)</f>
        <v>5</v>
      </c>
    </row>
    <row r="80" spans="1:2" ht="13" hidden="1">
      <c r="A80" s="1">
        <f ca="1">IFERROR(__xludf.DUMMYFUNCTION("""COMPUTED_VALUE"""),1)</f>
        <v>1</v>
      </c>
      <c r="B80" s="1">
        <f ca="1">IFERROR(__xludf.DUMMYFUNCTION("""COMPUTED_VALUE"""),3)</f>
        <v>3</v>
      </c>
    </row>
    <row r="81" spans="1:2" ht="13" hidden="1">
      <c r="A81" s="1" t="str">
        <f ca="1">IFERROR(__xludf.DUMMYFUNCTION("""COMPUTED_VALUE"""),"")</f>
        <v/>
      </c>
      <c r="B81" s="1">
        <f ca="1">IFERROR(__xludf.DUMMYFUNCTION("""COMPUTED_VALUE"""),3)</f>
        <v>3</v>
      </c>
    </row>
    <row r="82" spans="1:2" ht="13" hidden="1">
      <c r="A82" s="1">
        <f ca="1">IFERROR(__xludf.DUMMYFUNCTION("""COMPUTED_VALUE"""),4)</f>
        <v>4</v>
      </c>
      <c r="B82" s="1">
        <f ca="1">IFERROR(__xludf.DUMMYFUNCTION("""COMPUTED_VALUE"""),1)</f>
        <v>1</v>
      </c>
    </row>
    <row r="83" spans="1:2" ht="13" hidden="1">
      <c r="A83" s="1">
        <f ca="1">IFERROR(__xludf.DUMMYFUNCTION("""COMPUTED_VALUE"""),2)</f>
        <v>2</v>
      </c>
      <c r="B83" s="1">
        <f ca="1">IFERROR(__xludf.DUMMYFUNCTION("""COMPUTED_VALUE"""),3)</f>
        <v>3</v>
      </c>
    </row>
    <row r="84" spans="1:2" ht="13" hidden="1">
      <c r="A84" s="1">
        <f ca="1">IFERROR(__xludf.DUMMYFUNCTION("""COMPUTED_VALUE"""),3)</f>
        <v>3</v>
      </c>
      <c r="B84" s="1">
        <f ca="1">IFERROR(__xludf.DUMMYFUNCTION("""COMPUTED_VALUE"""),4)</f>
        <v>4</v>
      </c>
    </row>
    <row r="85" spans="1:2" ht="13" hidden="1">
      <c r="A85" s="1">
        <f ca="1">IFERROR(__xludf.DUMMYFUNCTION("""COMPUTED_VALUE"""),4)</f>
        <v>4</v>
      </c>
      <c r="B85" s="1">
        <f ca="1">IFERROR(__xludf.DUMMYFUNCTION("""COMPUTED_VALUE"""),4)</f>
        <v>4</v>
      </c>
    </row>
    <row r="86" spans="1:2" ht="13" hidden="1">
      <c r="A86" s="1">
        <f ca="1">IFERROR(__xludf.DUMMYFUNCTION("""COMPUTED_VALUE"""),2)</f>
        <v>2</v>
      </c>
      <c r="B86" s="1">
        <f ca="1">IFERROR(__xludf.DUMMYFUNCTION("""COMPUTED_VALUE"""),4)</f>
        <v>4</v>
      </c>
    </row>
    <row r="87" spans="1:2" ht="13" hidden="1">
      <c r="A87" s="1">
        <f ca="1">IFERROR(__xludf.DUMMYFUNCTION("""COMPUTED_VALUE"""),2)</f>
        <v>2</v>
      </c>
      <c r="B87" s="1">
        <f ca="1">IFERROR(__xludf.DUMMYFUNCTION("""COMPUTED_VALUE"""),1)</f>
        <v>1</v>
      </c>
    </row>
    <row r="88" spans="1:2" ht="13" hidden="1">
      <c r="A88" s="1">
        <f ca="1">IFERROR(__xludf.DUMMYFUNCTION("""COMPUTED_VALUE"""),2)</f>
        <v>2</v>
      </c>
      <c r="B88" s="1">
        <f ca="1">IFERROR(__xludf.DUMMYFUNCTION("""COMPUTED_VALUE"""),4)</f>
        <v>4</v>
      </c>
    </row>
    <row r="89" spans="1:2" ht="13" hidden="1">
      <c r="A89" s="1">
        <f ca="1">IFERROR(__xludf.DUMMYFUNCTION("""COMPUTED_VALUE"""),3)</f>
        <v>3</v>
      </c>
      <c r="B89" s="1">
        <f ca="1">IFERROR(__xludf.DUMMYFUNCTION("""COMPUTED_VALUE"""),2)</f>
        <v>2</v>
      </c>
    </row>
    <row r="90" spans="1:2" ht="13" hidden="1">
      <c r="A90" s="1">
        <f ca="1">IFERROR(__xludf.DUMMYFUNCTION("""COMPUTED_VALUE"""),1)</f>
        <v>1</v>
      </c>
      <c r="B90" s="1">
        <f ca="1">IFERROR(__xludf.DUMMYFUNCTION("""COMPUTED_VALUE"""),4)</f>
        <v>4</v>
      </c>
    </row>
    <row r="91" spans="1:2" ht="13" hidden="1">
      <c r="A91" s="1">
        <f ca="1">IFERROR(__xludf.DUMMYFUNCTION("""COMPUTED_VALUE"""),2)</f>
        <v>2</v>
      </c>
      <c r="B91" s="1">
        <f ca="1">IFERROR(__xludf.DUMMYFUNCTION("""COMPUTED_VALUE"""),1)</f>
        <v>1</v>
      </c>
    </row>
    <row r="92" spans="1:2" ht="13" hidden="1">
      <c r="A92" s="1">
        <f ca="1">IFERROR(__xludf.DUMMYFUNCTION("""COMPUTED_VALUE"""),4)</f>
        <v>4</v>
      </c>
      <c r="B92" s="1">
        <f ca="1">IFERROR(__xludf.DUMMYFUNCTION("""COMPUTED_VALUE"""),1)</f>
        <v>1</v>
      </c>
    </row>
    <row r="93" spans="1:2" ht="13" hidden="1">
      <c r="A93" s="1">
        <f ca="1">IFERROR(__xludf.DUMMYFUNCTION("""COMPUTED_VALUE"""),3)</f>
        <v>3</v>
      </c>
      <c r="B93" s="1">
        <f ca="1">IFERROR(__xludf.DUMMYFUNCTION("""COMPUTED_VALUE"""),3)</f>
        <v>3</v>
      </c>
    </row>
    <row r="94" spans="1:2" ht="13" hidden="1">
      <c r="A94" s="1">
        <f ca="1">IFERROR(__xludf.DUMMYFUNCTION("""COMPUTED_VALUE"""),1)</f>
        <v>1</v>
      </c>
      <c r="B94" s="1">
        <f ca="1">IFERROR(__xludf.DUMMYFUNCTION("""COMPUTED_VALUE"""),3)</f>
        <v>3</v>
      </c>
    </row>
    <row r="95" spans="1:2" ht="13" hidden="1">
      <c r="A95" s="1">
        <f ca="1">IFERROR(__xludf.DUMMYFUNCTION("""COMPUTED_VALUE"""),3)</f>
        <v>3</v>
      </c>
      <c r="B95" s="1">
        <f ca="1">IFERROR(__xludf.DUMMYFUNCTION("""COMPUTED_VALUE"""),3)</f>
        <v>3</v>
      </c>
    </row>
    <row r="96" spans="1:2" ht="13" hidden="1">
      <c r="A96" s="1">
        <f ca="1">IFERROR(__xludf.DUMMYFUNCTION("""COMPUTED_VALUE"""),1)</f>
        <v>1</v>
      </c>
      <c r="B96" s="1">
        <f ca="1">IFERROR(__xludf.DUMMYFUNCTION("""COMPUTED_VALUE"""),1)</f>
        <v>1</v>
      </c>
    </row>
    <row r="97" spans="1:2" ht="13" hidden="1">
      <c r="A97" s="1">
        <f ca="1">IFERROR(__xludf.DUMMYFUNCTION("""COMPUTED_VALUE"""),2)</f>
        <v>2</v>
      </c>
      <c r="B97" s="1">
        <f ca="1">IFERROR(__xludf.DUMMYFUNCTION("""COMPUTED_VALUE"""),1)</f>
        <v>1</v>
      </c>
    </row>
    <row r="98" spans="1:2" ht="13" hidden="1">
      <c r="A98" s="1">
        <f ca="1">IFERROR(__xludf.DUMMYFUNCTION("""COMPUTED_VALUE"""),2)</f>
        <v>2</v>
      </c>
      <c r="B98" s="1">
        <f ca="1">IFERROR(__xludf.DUMMYFUNCTION("""COMPUTED_VALUE"""),3)</f>
        <v>3</v>
      </c>
    </row>
    <row r="99" spans="1:2" ht="13" hidden="1">
      <c r="A99" s="1">
        <f ca="1">IFERROR(__xludf.DUMMYFUNCTION("""COMPUTED_VALUE"""),4)</f>
        <v>4</v>
      </c>
      <c r="B99" s="1">
        <f ca="1">IFERROR(__xludf.DUMMYFUNCTION("""COMPUTED_VALUE"""),5)</f>
        <v>5</v>
      </c>
    </row>
    <row r="100" spans="1:2" ht="13" hidden="1">
      <c r="A100" s="1">
        <f ca="1">IFERROR(__xludf.DUMMYFUNCTION("""COMPUTED_VALUE"""),1)</f>
        <v>1</v>
      </c>
      <c r="B100" s="1">
        <f ca="1">IFERROR(__xludf.DUMMYFUNCTION("""COMPUTED_VALUE"""),4)</f>
        <v>4</v>
      </c>
    </row>
    <row r="101" spans="1:2" ht="13" hidden="1">
      <c r="A101" s="1">
        <f ca="1">IFERROR(__xludf.DUMMYFUNCTION("""COMPUTED_VALUE"""),3)</f>
        <v>3</v>
      </c>
      <c r="B101" s="1">
        <f ca="1">IFERROR(__xludf.DUMMYFUNCTION("""COMPUTED_VALUE"""),1)</f>
        <v>1</v>
      </c>
    </row>
    <row r="102" spans="1:2" ht="13" hidden="1">
      <c r="A102" s="1">
        <f ca="1">IFERROR(__xludf.DUMMYFUNCTION("""COMPUTED_VALUE"""),2)</f>
        <v>2</v>
      </c>
      <c r="B102" s="1">
        <f ca="1">IFERROR(__xludf.DUMMYFUNCTION("""COMPUTED_VALUE"""),4)</f>
        <v>4</v>
      </c>
    </row>
    <row r="103" spans="1:2" ht="13" hidden="1">
      <c r="A103" s="1">
        <f ca="1">IFERROR(__xludf.DUMMYFUNCTION("""COMPUTED_VALUE"""),4)</f>
        <v>4</v>
      </c>
      <c r="B103" s="1">
        <f ca="1">IFERROR(__xludf.DUMMYFUNCTION("""COMPUTED_VALUE"""),4)</f>
        <v>4</v>
      </c>
    </row>
    <row r="104" spans="1:2" ht="13" hidden="1">
      <c r="A104" s="1" t="str">
        <f ca="1">IFERROR(__xludf.DUMMYFUNCTION("""COMPUTED_VALUE"""),"")</f>
        <v/>
      </c>
      <c r="B104" s="1">
        <f ca="1">IFERROR(__xludf.DUMMYFUNCTION("""COMPUTED_VALUE"""),2)</f>
        <v>2</v>
      </c>
    </row>
    <row r="105" spans="1:2" ht="13" hidden="1">
      <c r="A105" s="1">
        <f ca="1">IFERROR(__xludf.DUMMYFUNCTION("""COMPUTED_VALUE"""),2)</f>
        <v>2</v>
      </c>
      <c r="B105" s="1">
        <f ca="1">IFERROR(__xludf.DUMMYFUNCTION("""COMPUTED_VALUE"""),2)</f>
        <v>2</v>
      </c>
    </row>
    <row r="106" spans="1:2" ht="13" hidden="1">
      <c r="A106" s="1">
        <f ca="1">IFERROR(__xludf.DUMMYFUNCTION("""COMPUTED_VALUE"""),1)</f>
        <v>1</v>
      </c>
      <c r="B106" s="1">
        <f ca="1">IFERROR(__xludf.DUMMYFUNCTION("""COMPUTED_VALUE"""),4)</f>
        <v>4</v>
      </c>
    </row>
    <row r="107" spans="1:2" ht="13" hidden="1">
      <c r="A107" s="1">
        <f ca="1">IFERROR(__xludf.DUMMYFUNCTION("""COMPUTED_VALUE"""),4)</f>
        <v>4</v>
      </c>
      <c r="B107" s="1">
        <f ca="1">IFERROR(__xludf.DUMMYFUNCTION("""COMPUTED_VALUE"""),4)</f>
        <v>4</v>
      </c>
    </row>
    <row r="108" spans="1:2" ht="13" hidden="1">
      <c r="A108" s="1">
        <f ca="1">IFERROR(__xludf.DUMMYFUNCTION("""COMPUTED_VALUE"""),2)</f>
        <v>2</v>
      </c>
      <c r="B108" s="1">
        <f ca="1">IFERROR(__xludf.DUMMYFUNCTION("""COMPUTED_VALUE"""),5)</f>
        <v>5</v>
      </c>
    </row>
    <row r="109" spans="1:2" ht="13" hidden="1">
      <c r="A109" s="1">
        <f ca="1">IFERROR(__xludf.DUMMYFUNCTION("""COMPUTED_VALUE"""),3)</f>
        <v>3</v>
      </c>
      <c r="B109" s="1">
        <f ca="1">IFERROR(__xludf.DUMMYFUNCTION("""COMPUTED_VALUE"""),3)</f>
        <v>3</v>
      </c>
    </row>
    <row r="110" spans="1:2" ht="13" hidden="1">
      <c r="A110" s="1">
        <f ca="1">IFERROR(__xludf.DUMMYFUNCTION("""COMPUTED_VALUE"""),1)</f>
        <v>1</v>
      </c>
      <c r="B110" s="1">
        <f ca="1">IFERROR(__xludf.DUMMYFUNCTION("""COMPUTED_VALUE"""),1)</f>
        <v>1</v>
      </c>
    </row>
    <row r="111" spans="1:2" ht="13" hidden="1">
      <c r="A111" s="1">
        <f ca="1">IFERROR(__xludf.DUMMYFUNCTION("""COMPUTED_VALUE"""),4)</f>
        <v>4</v>
      </c>
      <c r="B111" s="1">
        <f ca="1">IFERROR(__xludf.DUMMYFUNCTION("""COMPUTED_VALUE"""),3)</f>
        <v>3</v>
      </c>
    </row>
    <row r="112" spans="1:2" ht="13" hidden="1">
      <c r="A112" s="1">
        <f ca="1">IFERROR(__xludf.DUMMYFUNCTION("""COMPUTED_VALUE"""),4)</f>
        <v>4</v>
      </c>
      <c r="B112" s="1">
        <f ca="1">IFERROR(__xludf.DUMMYFUNCTION("""COMPUTED_VALUE"""),1)</f>
        <v>1</v>
      </c>
    </row>
    <row r="113" spans="1:2" ht="13" hidden="1">
      <c r="A113" s="1">
        <f ca="1">IFERROR(__xludf.DUMMYFUNCTION("""COMPUTED_VALUE"""),2)</f>
        <v>2</v>
      </c>
      <c r="B113" s="1">
        <f ca="1">IFERROR(__xludf.DUMMYFUNCTION("""COMPUTED_VALUE"""),1)</f>
        <v>1</v>
      </c>
    </row>
    <row r="114" spans="1:2" ht="13" hidden="1">
      <c r="A114" s="1">
        <f ca="1">IFERROR(__xludf.DUMMYFUNCTION("""COMPUTED_VALUE"""),3)</f>
        <v>3</v>
      </c>
      <c r="B114" s="1">
        <f ca="1">IFERROR(__xludf.DUMMYFUNCTION("""COMPUTED_VALUE"""),1)</f>
        <v>1</v>
      </c>
    </row>
    <row r="115" spans="1:2" ht="13" hidden="1">
      <c r="A115" s="1">
        <f ca="1">IFERROR(__xludf.DUMMYFUNCTION("""COMPUTED_VALUE"""),2)</f>
        <v>2</v>
      </c>
      <c r="B115" s="1">
        <f ca="1">IFERROR(__xludf.DUMMYFUNCTION("""COMPUTED_VALUE"""),4)</f>
        <v>4</v>
      </c>
    </row>
    <row r="116" spans="1:2" ht="13" hidden="1">
      <c r="A116" s="1">
        <f ca="1">IFERROR(__xludf.DUMMYFUNCTION("""COMPUTED_VALUE"""),3)</f>
        <v>3</v>
      </c>
      <c r="B116" s="1">
        <f ca="1">IFERROR(__xludf.DUMMYFUNCTION("""COMPUTED_VALUE"""),4)</f>
        <v>4</v>
      </c>
    </row>
    <row r="117" spans="1:2" ht="13" hidden="1">
      <c r="A117" s="1">
        <f ca="1">IFERROR(__xludf.DUMMYFUNCTION("""COMPUTED_VALUE"""),3)</f>
        <v>3</v>
      </c>
      <c r="B117" s="1">
        <f ca="1">IFERROR(__xludf.DUMMYFUNCTION("""COMPUTED_VALUE"""),3)</f>
        <v>3</v>
      </c>
    </row>
    <row r="118" spans="1:2" ht="13" hidden="1">
      <c r="A118" s="1">
        <f ca="1">IFERROR(__xludf.DUMMYFUNCTION("""COMPUTED_VALUE"""),4)</f>
        <v>4</v>
      </c>
      <c r="B118" s="1">
        <f ca="1">IFERROR(__xludf.DUMMYFUNCTION("""COMPUTED_VALUE"""),4)</f>
        <v>4</v>
      </c>
    </row>
    <row r="119" spans="1:2" ht="13" hidden="1">
      <c r="A119" s="1">
        <f ca="1">IFERROR(__xludf.DUMMYFUNCTION("""COMPUTED_VALUE"""),2)</f>
        <v>2</v>
      </c>
      <c r="B119" s="1">
        <f ca="1">IFERROR(__xludf.DUMMYFUNCTION("""COMPUTED_VALUE"""),4)</f>
        <v>4</v>
      </c>
    </row>
    <row r="120" spans="1:2" ht="13" hidden="1">
      <c r="A120" s="1">
        <f ca="1">IFERROR(__xludf.DUMMYFUNCTION("""COMPUTED_VALUE"""),4)</f>
        <v>4</v>
      </c>
      <c r="B120" s="1">
        <f ca="1">IFERROR(__xludf.DUMMYFUNCTION("""COMPUTED_VALUE"""),3)</f>
        <v>3</v>
      </c>
    </row>
    <row r="121" spans="1:2" ht="13" hidden="1">
      <c r="A121" s="1">
        <f ca="1">IFERROR(__xludf.DUMMYFUNCTION("""COMPUTED_VALUE"""),4)</f>
        <v>4</v>
      </c>
      <c r="B121" s="1">
        <f ca="1">IFERROR(__xludf.DUMMYFUNCTION("""COMPUTED_VALUE"""),3)</f>
        <v>3</v>
      </c>
    </row>
    <row r="122" spans="1:2" ht="13" hidden="1">
      <c r="A122" s="1">
        <f ca="1">IFERROR(__xludf.DUMMYFUNCTION("""COMPUTED_VALUE"""),4)</f>
        <v>4</v>
      </c>
      <c r="B122" s="1">
        <f ca="1">IFERROR(__xludf.DUMMYFUNCTION("""COMPUTED_VALUE"""),3)</f>
        <v>3</v>
      </c>
    </row>
    <row r="123" spans="1:2" ht="13" hidden="1">
      <c r="A123" s="1">
        <f ca="1">IFERROR(__xludf.DUMMYFUNCTION("""COMPUTED_VALUE"""),4)</f>
        <v>4</v>
      </c>
      <c r="B123" s="1">
        <f ca="1">IFERROR(__xludf.DUMMYFUNCTION("""COMPUTED_VALUE"""),3)</f>
        <v>3</v>
      </c>
    </row>
    <row r="124" spans="1:2" ht="13" hidden="1">
      <c r="A124" s="1">
        <f ca="1">IFERROR(__xludf.DUMMYFUNCTION("""COMPUTED_VALUE"""),4)</f>
        <v>4</v>
      </c>
      <c r="B124" s="1">
        <f ca="1">IFERROR(__xludf.DUMMYFUNCTION("""COMPUTED_VALUE"""),4)</f>
        <v>4</v>
      </c>
    </row>
    <row r="125" spans="1:2" ht="13" hidden="1">
      <c r="A125" s="1">
        <f ca="1">IFERROR(__xludf.DUMMYFUNCTION("""COMPUTED_VALUE"""),4)</f>
        <v>4</v>
      </c>
      <c r="B125" s="1">
        <f ca="1">IFERROR(__xludf.DUMMYFUNCTION("""COMPUTED_VALUE"""),3)</f>
        <v>3</v>
      </c>
    </row>
    <row r="126" spans="1:2" ht="13" hidden="1">
      <c r="A126" s="1">
        <f ca="1">IFERROR(__xludf.DUMMYFUNCTION("""COMPUTED_VALUE"""),4)</f>
        <v>4</v>
      </c>
      <c r="B126" s="1">
        <f ca="1">IFERROR(__xludf.DUMMYFUNCTION("""COMPUTED_VALUE"""),4)</f>
        <v>4</v>
      </c>
    </row>
    <row r="127" spans="1:2" ht="13" hidden="1">
      <c r="A127" s="1">
        <f ca="1">IFERROR(__xludf.DUMMYFUNCTION("""COMPUTED_VALUE"""),3)</f>
        <v>3</v>
      </c>
      <c r="B127" s="1">
        <f ca="1">IFERROR(__xludf.DUMMYFUNCTION("""COMPUTED_VALUE"""),1)</f>
        <v>1</v>
      </c>
    </row>
    <row r="128" spans="1:2" ht="13" hidden="1">
      <c r="A128" s="1">
        <f ca="1">IFERROR(__xludf.DUMMYFUNCTION("""COMPUTED_VALUE"""),1)</f>
        <v>1</v>
      </c>
      <c r="B128" s="1">
        <f ca="1">IFERROR(__xludf.DUMMYFUNCTION("""COMPUTED_VALUE"""),3)</f>
        <v>3</v>
      </c>
    </row>
    <row r="129" spans="1:2" ht="13" hidden="1">
      <c r="A129" s="1">
        <f ca="1">IFERROR(__xludf.DUMMYFUNCTION("""COMPUTED_VALUE"""),3)</f>
        <v>3</v>
      </c>
      <c r="B129" s="1">
        <f ca="1">IFERROR(__xludf.DUMMYFUNCTION("""COMPUTED_VALUE"""),2)</f>
        <v>2</v>
      </c>
    </row>
    <row r="130" spans="1:2" ht="13" hidden="1">
      <c r="A130" s="1">
        <f ca="1">IFERROR(__xludf.DUMMYFUNCTION("""COMPUTED_VALUE"""),3)</f>
        <v>3</v>
      </c>
      <c r="B130" s="1">
        <f ca="1">IFERROR(__xludf.DUMMYFUNCTION("""COMPUTED_VALUE"""),5)</f>
        <v>5</v>
      </c>
    </row>
    <row r="131" spans="1:2" ht="13" hidden="1">
      <c r="A131" s="1">
        <f ca="1">IFERROR(__xludf.DUMMYFUNCTION("""COMPUTED_VALUE"""),2)</f>
        <v>2</v>
      </c>
      <c r="B131" s="1">
        <f ca="1">IFERROR(__xludf.DUMMYFUNCTION("""COMPUTED_VALUE"""),3)</f>
        <v>3</v>
      </c>
    </row>
    <row r="132" spans="1:2" ht="13" hidden="1">
      <c r="A132" s="1">
        <f ca="1">IFERROR(__xludf.DUMMYFUNCTION("""COMPUTED_VALUE"""),1)</f>
        <v>1</v>
      </c>
      <c r="B132" s="1">
        <f ca="1">IFERROR(__xludf.DUMMYFUNCTION("""COMPUTED_VALUE"""),3)</f>
        <v>3</v>
      </c>
    </row>
    <row r="133" spans="1:2" ht="13" hidden="1">
      <c r="A133" s="1">
        <f ca="1">IFERROR(__xludf.DUMMYFUNCTION("""COMPUTED_VALUE"""),2)</f>
        <v>2</v>
      </c>
      <c r="B133" s="1">
        <f ca="1">IFERROR(__xludf.DUMMYFUNCTION("""COMPUTED_VALUE"""),4)</f>
        <v>4</v>
      </c>
    </row>
    <row r="134" spans="1:2" ht="13" hidden="1">
      <c r="A134" s="1">
        <f ca="1">IFERROR(__xludf.DUMMYFUNCTION("""COMPUTED_VALUE"""),3)</f>
        <v>3</v>
      </c>
      <c r="B134" s="1">
        <f ca="1">IFERROR(__xludf.DUMMYFUNCTION("""COMPUTED_VALUE"""),4)</f>
        <v>4</v>
      </c>
    </row>
    <row r="135" spans="1:2" ht="13" hidden="1">
      <c r="A135" s="1">
        <f ca="1">IFERROR(__xludf.DUMMYFUNCTION("""COMPUTED_VALUE"""),4)</f>
        <v>4</v>
      </c>
      <c r="B135" s="1">
        <f ca="1">IFERROR(__xludf.DUMMYFUNCTION("""COMPUTED_VALUE"""),1)</f>
        <v>1</v>
      </c>
    </row>
    <row r="136" spans="1:2" ht="13" hidden="1">
      <c r="A136" s="1">
        <f ca="1">IFERROR(__xludf.DUMMYFUNCTION("""COMPUTED_VALUE"""),3)</f>
        <v>3</v>
      </c>
      <c r="B136" s="1">
        <f ca="1">IFERROR(__xludf.DUMMYFUNCTION("""COMPUTED_VALUE"""),4)</f>
        <v>4</v>
      </c>
    </row>
    <row r="137" spans="1:2" ht="13" hidden="1">
      <c r="A137" s="1">
        <f ca="1">IFERROR(__xludf.DUMMYFUNCTION("""COMPUTED_VALUE"""),2)</f>
        <v>2</v>
      </c>
      <c r="B137" s="1">
        <f ca="1">IFERROR(__xludf.DUMMYFUNCTION("""COMPUTED_VALUE"""),1)</f>
        <v>1</v>
      </c>
    </row>
    <row r="138" spans="1:2" ht="13" hidden="1">
      <c r="A138" s="1">
        <f ca="1">IFERROR(__xludf.DUMMYFUNCTION("""COMPUTED_VALUE"""),2)</f>
        <v>2</v>
      </c>
      <c r="B138" s="1">
        <f ca="1">IFERROR(__xludf.DUMMYFUNCTION("""COMPUTED_VALUE"""),1)</f>
        <v>1</v>
      </c>
    </row>
    <row r="139" spans="1:2" ht="13" hidden="1">
      <c r="A139" s="1">
        <f ca="1">IFERROR(__xludf.DUMMYFUNCTION("""COMPUTED_VALUE"""),1)</f>
        <v>1</v>
      </c>
      <c r="B139" s="1">
        <f ca="1">IFERROR(__xludf.DUMMYFUNCTION("""COMPUTED_VALUE"""),5)</f>
        <v>5</v>
      </c>
    </row>
    <row r="140" spans="1:2" ht="13" hidden="1">
      <c r="A140" s="1">
        <f ca="1">IFERROR(__xludf.DUMMYFUNCTION("""COMPUTED_VALUE"""),4)</f>
        <v>4</v>
      </c>
      <c r="B140" s="1">
        <f ca="1">IFERROR(__xludf.DUMMYFUNCTION("""COMPUTED_VALUE"""),3)</f>
        <v>3</v>
      </c>
    </row>
    <row r="141" spans="1:2" ht="13" hidden="1">
      <c r="A141" s="1">
        <f ca="1">IFERROR(__xludf.DUMMYFUNCTION("""COMPUTED_VALUE"""),1)</f>
        <v>1</v>
      </c>
      <c r="B141" s="1">
        <f ca="1">IFERROR(__xludf.DUMMYFUNCTION("""COMPUTED_VALUE"""),3)</f>
        <v>3</v>
      </c>
    </row>
    <row r="142" spans="1:2" ht="13" hidden="1">
      <c r="A142" s="1">
        <f ca="1">IFERROR(__xludf.DUMMYFUNCTION("""COMPUTED_VALUE"""),1)</f>
        <v>1</v>
      </c>
      <c r="B142" s="1">
        <f ca="1">IFERROR(__xludf.DUMMYFUNCTION("""COMPUTED_VALUE"""),3)</f>
        <v>3</v>
      </c>
    </row>
    <row r="143" spans="1:2" ht="13" hidden="1">
      <c r="A143" s="1">
        <f ca="1">IFERROR(__xludf.DUMMYFUNCTION("""COMPUTED_VALUE"""),3)</f>
        <v>3</v>
      </c>
      <c r="B143" s="1">
        <f ca="1">IFERROR(__xludf.DUMMYFUNCTION("""COMPUTED_VALUE"""),5)</f>
        <v>5</v>
      </c>
    </row>
    <row r="144" spans="1:2" ht="13" hidden="1">
      <c r="A144" s="1">
        <f ca="1">IFERROR(__xludf.DUMMYFUNCTION("""COMPUTED_VALUE"""),1)</f>
        <v>1</v>
      </c>
      <c r="B144" s="1">
        <f ca="1">IFERROR(__xludf.DUMMYFUNCTION("""COMPUTED_VALUE"""),1)</f>
        <v>1</v>
      </c>
    </row>
    <row r="145" spans="1:2" ht="13" hidden="1">
      <c r="A145" s="1">
        <f ca="1">IFERROR(__xludf.DUMMYFUNCTION("""COMPUTED_VALUE"""),2)</f>
        <v>2</v>
      </c>
      <c r="B145" s="1">
        <f ca="1">IFERROR(__xludf.DUMMYFUNCTION("""COMPUTED_VALUE"""),3)</f>
        <v>3</v>
      </c>
    </row>
    <row r="146" spans="1:2" ht="13" hidden="1">
      <c r="A146" s="1">
        <f ca="1">IFERROR(__xludf.DUMMYFUNCTION("""COMPUTED_VALUE"""),3)</f>
        <v>3</v>
      </c>
      <c r="B146" s="1">
        <f ca="1">IFERROR(__xludf.DUMMYFUNCTION("""COMPUTED_VALUE"""),1)</f>
        <v>1</v>
      </c>
    </row>
    <row r="147" spans="1:2" ht="13" hidden="1">
      <c r="A147" s="1">
        <f ca="1">IFERROR(__xludf.DUMMYFUNCTION("""COMPUTED_VALUE"""),2)</f>
        <v>2</v>
      </c>
      <c r="B147" s="1">
        <f ca="1">IFERROR(__xludf.DUMMYFUNCTION("""COMPUTED_VALUE"""),4)</f>
        <v>4</v>
      </c>
    </row>
    <row r="148" spans="1:2" ht="13" hidden="1">
      <c r="A148" s="1">
        <f ca="1">IFERROR(__xludf.DUMMYFUNCTION("""COMPUTED_VALUE"""),2)</f>
        <v>2</v>
      </c>
      <c r="B148" s="1">
        <f ca="1">IFERROR(__xludf.DUMMYFUNCTION("""COMPUTED_VALUE"""),5)</f>
        <v>5</v>
      </c>
    </row>
    <row r="149" spans="1:2" ht="13" hidden="1">
      <c r="A149" s="1">
        <f ca="1">IFERROR(__xludf.DUMMYFUNCTION("""COMPUTED_VALUE"""),3)</f>
        <v>3</v>
      </c>
      <c r="B149" s="1">
        <f ca="1">IFERROR(__xludf.DUMMYFUNCTION("""COMPUTED_VALUE"""),3)</f>
        <v>3</v>
      </c>
    </row>
    <row r="150" spans="1:2" ht="13" hidden="1">
      <c r="A150" s="1">
        <f ca="1">IFERROR(__xludf.DUMMYFUNCTION("""COMPUTED_VALUE"""),3)</f>
        <v>3</v>
      </c>
      <c r="B150" s="1">
        <f ca="1">IFERROR(__xludf.DUMMYFUNCTION("""COMPUTED_VALUE"""),2)</f>
        <v>2</v>
      </c>
    </row>
    <row r="151" spans="1:2" ht="13" hidden="1">
      <c r="A151" s="1">
        <f ca="1">IFERROR(__xludf.DUMMYFUNCTION("""COMPUTED_VALUE"""),2)</f>
        <v>2</v>
      </c>
      <c r="B151" s="1">
        <f ca="1">IFERROR(__xludf.DUMMYFUNCTION("""COMPUTED_VALUE"""),4)</f>
        <v>4</v>
      </c>
    </row>
    <row r="152" spans="1:2" ht="13" hidden="1">
      <c r="A152" s="1">
        <f ca="1">IFERROR(__xludf.DUMMYFUNCTION("""COMPUTED_VALUE"""),2)</f>
        <v>2</v>
      </c>
      <c r="B152" s="1">
        <f ca="1">IFERROR(__xludf.DUMMYFUNCTION("""COMPUTED_VALUE"""),4)</f>
        <v>4</v>
      </c>
    </row>
    <row r="153" spans="1:2" ht="13" hidden="1">
      <c r="A153" s="1" t="str">
        <f ca="1">IFERROR(__xludf.DUMMYFUNCTION("""COMPUTED_VALUE"""),"")</f>
        <v/>
      </c>
      <c r="B153" s="1">
        <f ca="1">IFERROR(__xludf.DUMMYFUNCTION("""COMPUTED_VALUE"""),4)</f>
        <v>4</v>
      </c>
    </row>
    <row r="154" spans="1:2" ht="13" hidden="1">
      <c r="A154" s="1">
        <f ca="1">IFERROR(__xludf.DUMMYFUNCTION("""COMPUTED_VALUE"""),4)</f>
        <v>4</v>
      </c>
      <c r="B154" s="1">
        <f ca="1">IFERROR(__xludf.DUMMYFUNCTION("""COMPUTED_VALUE"""),4)</f>
        <v>4</v>
      </c>
    </row>
    <row r="155" spans="1:2" ht="13" hidden="1">
      <c r="A155" s="1">
        <f ca="1">IFERROR(__xludf.DUMMYFUNCTION("""COMPUTED_VALUE"""),4)</f>
        <v>4</v>
      </c>
      <c r="B155" s="1">
        <f ca="1">IFERROR(__xludf.DUMMYFUNCTION("""COMPUTED_VALUE"""),1)</f>
        <v>1</v>
      </c>
    </row>
    <row r="156" spans="1:2" ht="13" hidden="1">
      <c r="A156" s="1">
        <f ca="1">IFERROR(__xludf.DUMMYFUNCTION("""COMPUTED_VALUE"""),1)</f>
        <v>1</v>
      </c>
      <c r="B156" s="1">
        <f ca="1">IFERROR(__xludf.DUMMYFUNCTION("""COMPUTED_VALUE"""),3)</f>
        <v>3</v>
      </c>
    </row>
    <row r="157" spans="1:2" ht="13" hidden="1">
      <c r="A157" s="1">
        <f ca="1">IFERROR(__xludf.DUMMYFUNCTION("""COMPUTED_VALUE"""),2)</f>
        <v>2</v>
      </c>
      <c r="B157" s="1">
        <f ca="1">IFERROR(__xludf.DUMMYFUNCTION("""COMPUTED_VALUE"""),3)</f>
        <v>3</v>
      </c>
    </row>
    <row r="158" spans="1:2" ht="13" hidden="1">
      <c r="A158" s="1">
        <f ca="1">IFERROR(__xludf.DUMMYFUNCTION("""COMPUTED_VALUE"""),1)</f>
        <v>1</v>
      </c>
      <c r="B158" s="1">
        <f ca="1">IFERROR(__xludf.DUMMYFUNCTION("""COMPUTED_VALUE"""),2)</f>
        <v>2</v>
      </c>
    </row>
    <row r="159" spans="1:2" ht="13" hidden="1">
      <c r="A159" s="1">
        <f ca="1">IFERROR(__xludf.DUMMYFUNCTION("""COMPUTED_VALUE"""),2)</f>
        <v>2</v>
      </c>
      <c r="B159" s="1">
        <f ca="1">IFERROR(__xludf.DUMMYFUNCTION("""COMPUTED_VALUE"""),3)</f>
        <v>3</v>
      </c>
    </row>
    <row r="160" spans="1:2" ht="13" hidden="1">
      <c r="A160" s="1">
        <f ca="1">IFERROR(__xludf.DUMMYFUNCTION("""COMPUTED_VALUE"""),1)</f>
        <v>1</v>
      </c>
      <c r="B160" s="1">
        <f ca="1">IFERROR(__xludf.DUMMYFUNCTION("""COMPUTED_VALUE"""),1)</f>
        <v>1</v>
      </c>
    </row>
    <row r="161" spans="1:2" ht="13" hidden="1">
      <c r="A161" s="1">
        <f ca="1">IFERROR(__xludf.DUMMYFUNCTION("""COMPUTED_VALUE"""),1)</f>
        <v>1</v>
      </c>
      <c r="B161" s="1">
        <f ca="1">IFERROR(__xludf.DUMMYFUNCTION("""COMPUTED_VALUE"""),1)</f>
        <v>1</v>
      </c>
    </row>
    <row r="162" spans="1:2" ht="13" hidden="1">
      <c r="A162" s="1">
        <f ca="1">IFERROR(__xludf.DUMMYFUNCTION("""COMPUTED_VALUE"""),3)</f>
        <v>3</v>
      </c>
      <c r="B162" s="1">
        <f ca="1">IFERROR(__xludf.DUMMYFUNCTION("""COMPUTED_VALUE"""),2)</f>
        <v>2</v>
      </c>
    </row>
    <row r="163" spans="1:2" ht="13" hidden="1">
      <c r="A163" s="1">
        <f ca="1">IFERROR(__xludf.DUMMYFUNCTION("""COMPUTED_VALUE"""),3)</f>
        <v>3</v>
      </c>
      <c r="B163" s="1">
        <f ca="1">IFERROR(__xludf.DUMMYFUNCTION("""COMPUTED_VALUE"""),4)</f>
        <v>4</v>
      </c>
    </row>
    <row r="164" spans="1:2" ht="13" hidden="1">
      <c r="A164" s="1">
        <f ca="1">IFERROR(__xludf.DUMMYFUNCTION("""COMPUTED_VALUE"""),3)</f>
        <v>3</v>
      </c>
      <c r="B164" s="1">
        <f ca="1">IFERROR(__xludf.DUMMYFUNCTION("""COMPUTED_VALUE"""),3)</f>
        <v>3</v>
      </c>
    </row>
    <row r="165" spans="1:2" ht="13" hidden="1">
      <c r="A165" s="1">
        <f ca="1">IFERROR(__xludf.DUMMYFUNCTION("""COMPUTED_VALUE"""),1)</f>
        <v>1</v>
      </c>
      <c r="B165" s="1">
        <f ca="1">IFERROR(__xludf.DUMMYFUNCTION("""COMPUTED_VALUE"""),1)</f>
        <v>1</v>
      </c>
    </row>
    <row r="166" spans="1:2" ht="13" hidden="1">
      <c r="A166" s="1">
        <f ca="1">IFERROR(__xludf.DUMMYFUNCTION("""COMPUTED_VALUE"""),4)</f>
        <v>4</v>
      </c>
      <c r="B166" s="1">
        <f ca="1">IFERROR(__xludf.DUMMYFUNCTION("""COMPUTED_VALUE"""),1)</f>
        <v>1</v>
      </c>
    </row>
    <row r="167" spans="1:2" ht="13" hidden="1">
      <c r="A167" s="1">
        <f ca="1">IFERROR(__xludf.DUMMYFUNCTION("""COMPUTED_VALUE"""),2)</f>
        <v>2</v>
      </c>
      <c r="B167" s="1">
        <f ca="1">IFERROR(__xludf.DUMMYFUNCTION("""COMPUTED_VALUE"""),2)</f>
        <v>2</v>
      </c>
    </row>
    <row r="168" spans="1:2" ht="13" hidden="1">
      <c r="A168" s="1">
        <f ca="1">IFERROR(__xludf.DUMMYFUNCTION("""COMPUTED_VALUE"""),3)</f>
        <v>3</v>
      </c>
      <c r="B168" s="1">
        <f ca="1">IFERROR(__xludf.DUMMYFUNCTION("""COMPUTED_VALUE"""),1)</f>
        <v>1</v>
      </c>
    </row>
    <row r="169" spans="1:2" ht="13" hidden="1">
      <c r="A169" s="1">
        <f ca="1">IFERROR(__xludf.DUMMYFUNCTION("""COMPUTED_VALUE"""),2)</f>
        <v>2</v>
      </c>
      <c r="B169" s="1">
        <f ca="1">IFERROR(__xludf.DUMMYFUNCTION("""COMPUTED_VALUE"""),1)</f>
        <v>1</v>
      </c>
    </row>
    <row r="170" spans="1:2" ht="13" hidden="1">
      <c r="A170" s="1" t="str">
        <f ca="1">IFERROR(__xludf.DUMMYFUNCTION("""COMPUTED_VALUE"""),"")</f>
        <v/>
      </c>
      <c r="B170" s="1">
        <f ca="1">IFERROR(__xludf.DUMMYFUNCTION("""COMPUTED_VALUE"""),4)</f>
        <v>4</v>
      </c>
    </row>
    <row r="171" spans="1:2" ht="13" hidden="1">
      <c r="A171" s="1">
        <f ca="1">IFERROR(__xludf.DUMMYFUNCTION("""COMPUTED_VALUE"""),4)</f>
        <v>4</v>
      </c>
      <c r="B171" s="1">
        <f ca="1">IFERROR(__xludf.DUMMYFUNCTION("""COMPUTED_VALUE"""),3)</f>
        <v>3</v>
      </c>
    </row>
    <row r="172" spans="1:2" ht="13" hidden="1">
      <c r="A172" s="1">
        <f ca="1">IFERROR(__xludf.DUMMYFUNCTION("""COMPUTED_VALUE"""),2)</f>
        <v>2</v>
      </c>
      <c r="B172" s="1">
        <f ca="1">IFERROR(__xludf.DUMMYFUNCTION("""COMPUTED_VALUE"""),3)</f>
        <v>3</v>
      </c>
    </row>
    <row r="173" spans="1:2" ht="13" hidden="1">
      <c r="A173" s="1">
        <f ca="1">IFERROR(__xludf.DUMMYFUNCTION("""COMPUTED_VALUE"""),2)</f>
        <v>2</v>
      </c>
      <c r="B173" s="1">
        <f ca="1">IFERROR(__xludf.DUMMYFUNCTION("""COMPUTED_VALUE"""),1)</f>
        <v>1</v>
      </c>
    </row>
    <row r="174" spans="1:2" ht="13" hidden="1">
      <c r="A174" s="1">
        <f ca="1">IFERROR(__xludf.DUMMYFUNCTION("""COMPUTED_VALUE"""),1)</f>
        <v>1</v>
      </c>
      <c r="B174" s="1">
        <f ca="1">IFERROR(__xludf.DUMMYFUNCTION("""COMPUTED_VALUE"""),3)</f>
        <v>3</v>
      </c>
    </row>
    <row r="175" spans="1:2" ht="13" hidden="1">
      <c r="A175" s="1">
        <f ca="1">IFERROR(__xludf.DUMMYFUNCTION("""COMPUTED_VALUE"""),4)</f>
        <v>4</v>
      </c>
      <c r="B175" s="1" t="str">
        <f ca="1">IFERROR(__xludf.DUMMYFUNCTION("""COMPUTED_VALUE"""),"")</f>
        <v/>
      </c>
    </row>
    <row r="176" spans="1:2" ht="13" hidden="1">
      <c r="A176" s="1">
        <f ca="1">IFERROR(__xludf.DUMMYFUNCTION("""COMPUTED_VALUE"""),2)</f>
        <v>2</v>
      </c>
      <c r="B176" s="1">
        <f ca="1">IFERROR(__xludf.DUMMYFUNCTION("""COMPUTED_VALUE"""),5)</f>
        <v>5</v>
      </c>
    </row>
    <row r="177" spans="1:2" ht="13" hidden="1">
      <c r="A177" s="1" t="str">
        <f ca="1">IFERROR(__xludf.DUMMYFUNCTION("""COMPUTED_VALUE"""),"")</f>
        <v/>
      </c>
      <c r="B177" s="1">
        <f ca="1">IFERROR(__xludf.DUMMYFUNCTION("""COMPUTED_VALUE"""),3)</f>
        <v>3</v>
      </c>
    </row>
    <row r="178" spans="1:2" ht="13" hidden="1">
      <c r="A178" s="1">
        <f ca="1">IFERROR(__xludf.DUMMYFUNCTION("""COMPUTED_VALUE"""),3)</f>
        <v>3</v>
      </c>
      <c r="B178" s="1">
        <f ca="1">IFERROR(__xludf.DUMMYFUNCTION("""COMPUTED_VALUE"""),3)</f>
        <v>3</v>
      </c>
    </row>
    <row r="179" spans="1:2" ht="13" hidden="1">
      <c r="A179" s="1">
        <f ca="1">IFERROR(__xludf.DUMMYFUNCTION("""COMPUTED_VALUE"""),1)</f>
        <v>1</v>
      </c>
      <c r="B179" s="1">
        <f ca="1">IFERROR(__xludf.DUMMYFUNCTION("""COMPUTED_VALUE"""),1)</f>
        <v>1</v>
      </c>
    </row>
    <row r="180" spans="1:2" ht="13" hidden="1">
      <c r="A180" s="1">
        <f ca="1">IFERROR(__xludf.DUMMYFUNCTION("""COMPUTED_VALUE"""),4)</f>
        <v>4</v>
      </c>
      <c r="B180" s="1">
        <f ca="1">IFERROR(__xludf.DUMMYFUNCTION("""COMPUTED_VALUE"""),1)</f>
        <v>1</v>
      </c>
    </row>
    <row r="181" spans="1:2" ht="13" hidden="1">
      <c r="A181" s="1">
        <f ca="1">IFERROR(__xludf.DUMMYFUNCTION("""COMPUTED_VALUE"""),2)</f>
        <v>2</v>
      </c>
      <c r="B181" s="1">
        <f ca="1">IFERROR(__xludf.DUMMYFUNCTION("""COMPUTED_VALUE"""),4)</f>
        <v>4</v>
      </c>
    </row>
    <row r="182" spans="1:2" ht="13" hidden="1">
      <c r="A182" s="1">
        <f ca="1">IFERROR(__xludf.DUMMYFUNCTION("""COMPUTED_VALUE"""),3)</f>
        <v>3</v>
      </c>
      <c r="B182" s="1">
        <f ca="1">IFERROR(__xludf.DUMMYFUNCTION("""COMPUTED_VALUE"""),1)</f>
        <v>1</v>
      </c>
    </row>
    <row r="183" spans="1:2" ht="13" hidden="1">
      <c r="A183" s="1" t="str">
        <f ca="1">IFERROR(__xludf.DUMMYFUNCTION("""COMPUTED_VALUE"""),"")</f>
        <v/>
      </c>
      <c r="B183" s="1">
        <f ca="1">IFERROR(__xludf.DUMMYFUNCTION("""COMPUTED_VALUE"""),1)</f>
        <v>1</v>
      </c>
    </row>
    <row r="184" spans="1:2" ht="13" hidden="1">
      <c r="A184" s="1">
        <f ca="1">IFERROR(__xludf.DUMMYFUNCTION("""COMPUTED_VALUE"""),2)</f>
        <v>2</v>
      </c>
      <c r="B184" s="1">
        <f ca="1">IFERROR(__xludf.DUMMYFUNCTION("""COMPUTED_VALUE"""),3)</f>
        <v>3</v>
      </c>
    </row>
    <row r="185" spans="1:2" ht="13" hidden="1">
      <c r="A185" s="1">
        <f ca="1">IFERROR(__xludf.DUMMYFUNCTION("""COMPUTED_VALUE"""),3)</f>
        <v>3</v>
      </c>
      <c r="B185" s="1">
        <f ca="1">IFERROR(__xludf.DUMMYFUNCTION("""COMPUTED_VALUE"""),4)</f>
        <v>4</v>
      </c>
    </row>
    <row r="186" spans="1:2" ht="13" hidden="1">
      <c r="A186" s="1">
        <f ca="1">IFERROR(__xludf.DUMMYFUNCTION("""COMPUTED_VALUE"""),2)</f>
        <v>2</v>
      </c>
      <c r="B186" s="1">
        <f ca="1">IFERROR(__xludf.DUMMYFUNCTION("""COMPUTED_VALUE"""),2)</f>
        <v>2</v>
      </c>
    </row>
    <row r="187" spans="1:2" ht="13" hidden="1">
      <c r="A187" s="1">
        <f ca="1">IFERROR(__xludf.DUMMYFUNCTION("""COMPUTED_VALUE"""),4)</f>
        <v>4</v>
      </c>
      <c r="B187" s="1">
        <f ca="1">IFERROR(__xludf.DUMMYFUNCTION("""COMPUTED_VALUE"""),4)</f>
        <v>4</v>
      </c>
    </row>
    <row r="188" spans="1:2" ht="13" hidden="1">
      <c r="A188" s="1">
        <f ca="1">IFERROR(__xludf.DUMMYFUNCTION("""COMPUTED_VALUE"""),2)</f>
        <v>2</v>
      </c>
      <c r="B188" s="1">
        <f ca="1">IFERROR(__xludf.DUMMYFUNCTION("""COMPUTED_VALUE"""),1)</f>
        <v>1</v>
      </c>
    </row>
    <row r="189" spans="1:2" ht="13" hidden="1">
      <c r="A189" s="1">
        <f ca="1">IFERROR(__xludf.DUMMYFUNCTION("""COMPUTED_VALUE"""),2)</f>
        <v>2</v>
      </c>
      <c r="B189" s="1">
        <f ca="1">IFERROR(__xludf.DUMMYFUNCTION("""COMPUTED_VALUE"""),3)</f>
        <v>3</v>
      </c>
    </row>
    <row r="190" spans="1:2" ht="13" hidden="1">
      <c r="A190" s="1" t="str">
        <f ca="1">IFERROR(__xludf.DUMMYFUNCTION("""COMPUTED_VALUE"""),"")</f>
        <v/>
      </c>
      <c r="B190" s="1">
        <f ca="1">IFERROR(__xludf.DUMMYFUNCTION("""COMPUTED_VALUE"""),4)</f>
        <v>4</v>
      </c>
    </row>
    <row r="191" spans="1:2" ht="13" hidden="1">
      <c r="A191" s="1">
        <f ca="1">IFERROR(__xludf.DUMMYFUNCTION("""COMPUTED_VALUE"""),4)</f>
        <v>4</v>
      </c>
      <c r="B191" s="1">
        <f ca="1">IFERROR(__xludf.DUMMYFUNCTION("""COMPUTED_VALUE"""),4)</f>
        <v>4</v>
      </c>
    </row>
    <row r="192" spans="1:2" ht="13" hidden="1">
      <c r="A192" s="1">
        <f ca="1">IFERROR(__xludf.DUMMYFUNCTION("""COMPUTED_VALUE"""),3)</f>
        <v>3</v>
      </c>
      <c r="B192" s="1">
        <f ca="1">IFERROR(__xludf.DUMMYFUNCTION("""COMPUTED_VALUE"""),2)</f>
        <v>2</v>
      </c>
    </row>
    <row r="193" spans="1:2" ht="13" hidden="1">
      <c r="A193" s="1">
        <f ca="1">IFERROR(__xludf.DUMMYFUNCTION("""COMPUTED_VALUE"""),2)</f>
        <v>2</v>
      </c>
      <c r="B193" s="1">
        <f ca="1">IFERROR(__xludf.DUMMYFUNCTION("""COMPUTED_VALUE"""),4)</f>
        <v>4</v>
      </c>
    </row>
    <row r="194" spans="1:2" ht="13" hidden="1">
      <c r="A194" s="1">
        <f ca="1">IFERROR(__xludf.DUMMYFUNCTION("""COMPUTED_VALUE"""),2)</f>
        <v>2</v>
      </c>
      <c r="B194" s="1">
        <f ca="1">IFERROR(__xludf.DUMMYFUNCTION("""COMPUTED_VALUE"""),4)</f>
        <v>4</v>
      </c>
    </row>
    <row r="195" spans="1:2" ht="13" hidden="1">
      <c r="A195" s="1">
        <f ca="1">IFERROR(__xludf.DUMMYFUNCTION("""COMPUTED_VALUE"""),2)</f>
        <v>2</v>
      </c>
      <c r="B195" s="1">
        <f ca="1">IFERROR(__xludf.DUMMYFUNCTION("""COMPUTED_VALUE"""),4)</f>
        <v>4</v>
      </c>
    </row>
    <row r="196" spans="1:2" ht="13" hidden="1">
      <c r="A196" s="1">
        <f ca="1">IFERROR(__xludf.DUMMYFUNCTION("""COMPUTED_VALUE"""),3)</f>
        <v>3</v>
      </c>
      <c r="B196" s="1">
        <f ca="1">IFERROR(__xludf.DUMMYFUNCTION("""COMPUTED_VALUE"""),4)</f>
        <v>4</v>
      </c>
    </row>
    <row r="197" spans="1:2" ht="13" hidden="1">
      <c r="A197" s="1">
        <f ca="1">IFERROR(__xludf.DUMMYFUNCTION("""COMPUTED_VALUE"""),2)</f>
        <v>2</v>
      </c>
      <c r="B197" s="1">
        <f ca="1">IFERROR(__xludf.DUMMYFUNCTION("""COMPUTED_VALUE"""),2)</f>
        <v>2</v>
      </c>
    </row>
    <row r="198" spans="1:2" ht="13" hidden="1">
      <c r="A198" s="1">
        <f ca="1">IFERROR(__xludf.DUMMYFUNCTION("""COMPUTED_VALUE"""),2)</f>
        <v>2</v>
      </c>
      <c r="B198" s="1">
        <f ca="1">IFERROR(__xludf.DUMMYFUNCTION("""COMPUTED_VALUE"""),3)</f>
        <v>3</v>
      </c>
    </row>
    <row r="199" spans="1:2" ht="13" hidden="1">
      <c r="A199" s="1">
        <f ca="1">IFERROR(__xludf.DUMMYFUNCTION("""COMPUTED_VALUE"""),3)</f>
        <v>3</v>
      </c>
      <c r="B199" s="1">
        <f ca="1">IFERROR(__xludf.DUMMYFUNCTION("""COMPUTED_VALUE"""),3)</f>
        <v>3</v>
      </c>
    </row>
    <row r="200" spans="1:2" ht="13" hidden="1">
      <c r="A200" s="1" t="str">
        <f ca="1">IFERROR(__xludf.DUMMYFUNCTION("""COMPUTED_VALUE"""),"")</f>
        <v/>
      </c>
      <c r="B200" s="1">
        <f ca="1">IFERROR(__xludf.DUMMYFUNCTION("""COMPUTED_VALUE"""),1)</f>
        <v>1</v>
      </c>
    </row>
    <row r="201" spans="1:2" ht="13" hidden="1">
      <c r="A201" s="1">
        <f ca="1">IFERROR(__xludf.DUMMYFUNCTION("""COMPUTED_VALUE"""),1)</f>
        <v>1</v>
      </c>
      <c r="B201" s="1">
        <f ca="1">IFERROR(__xludf.DUMMYFUNCTION("""COMPUTED_VALUE"""),4)</f>
        <v>4</v>
      </c>
    </row>
    <row r="202" spans="1:2" ht="13" hidden="1">
      <c r="A202" s="1">
        <f ca="1">IFERROR(__xludf.DUMMYFUNCTION("""COMPUTED_VALUE"""),2)</f>
        <v>2</v>
      </c>
      <c r="B202" s="1">
        <f ca="1">IFERROR(__xludf.DUMMYFUNCTION("""COMPUTED_VALUE"""),3)</f>
        <v>3</v>
      </c>
    </row>
    <row r="203" spans="1:2" ht="13" hidden="1">
      <c r="A203" s="1">
        <f ca="1">IFERROR(__xludf.DUMMYFUNCTION("""COMPUTED_VALUE"""),3)</f>
        <v>3</v>
      </c>
      <c r="B203" s="1">
        <f ca="1">IFERROR(__xludf.DUMMYFUNCTION("""COMPUTED_VALUE"""),2)</f>
        <v>2</v>
      </c>
    </row>
    <row r="204" spans="1:2" ht="13" hidden="1">
      <c r="A204" s="1">
        <f ca="1">IFERROR(__xludf.DUMMYFUNCTION("""COMPUTED_VALUE"""),2)</f>
        <v>2</v>
      </c>
      <c r="B204" s="1">
        <f ca="1">IFERROR(__xludf.DUMMYFUNCTION("""COMPUTED_VALUE"""),2)</f>
        <v>2</v>
      </c>
    </row>
    <row r="205" spans="1:2" ht="13" hidden="1">
      <c r="A205" s="1">
        <f ca="1">IFERROR(__xludf.DUMMYFUNCTION("""COMPUTED_VALUE"""),1)</f>
        <v>1</v>
      </c>
      <c r="B205" s="1">
        <f ca="1">IFERROR(__xludf.DUMMYFUNCTION("""COMPUTED_VALUE"""),1)</f>
        <v>1</v>
      </c>
    </row>
    <row r="206" spans="1:2" ht="13" hidden="1">
      <c r="A206" s="1" t="str">
        <f ca="1">IFERROR(__xludf.DUMMYFUNCTION("""COMPUTED_VALUE"""),"")</f>
        <v/>
      </c>
      <c r="B206" s="1">
        <f ca="1">IFERROR(__xludf.DUMMYFUNCTION("""COMPUTED_VALUE"""),3)</f>
        <v>3</v>
      </c>
    </row>
    <row r="207" spans="1:2" ht="13" hidden="1">
      <c r="A207" s="1">
        <f ca="1">IFERROR(__xludf.DUMMYFUNCTION("""COMPUTED_VALUE"""),4)</f>
        <v>4</v>
      </c>
      <c r="B207" s="1" t="str">
        <f ca="1">IFERROR(__xludf.DUMMYFUNCTION("""COMPUTED_VALUE"""),"")</f>
        <v/>
      </c>
    </row>
    <row r="208" spans="1:2" ht="13" hidden="1">
      <c r="A208" s="1">
        <f ca="1">IFERROR(__xludf.DUMMYFUNCTION("""COMPUTED_VALUE"""),3)</f>
        <v>3</v>
      </c>
      <c r="B208" s="1">
        <f ca="1">IFERROR(__xludf.DUMMYFUNCTION("""COMPUTED_VALUE"""),4)</f>
        <v>4</v>
      </c>
    </row>
    <row r="209" spans="1:2" ht="13" hidden="1">
      <c r="A209" s="1" t="str">
        <f ca="1">IFERROR(__xludf.DUMMYFUNCTION("""COMPUTED_VALUE"""),"")</f>
        <v/>
      </c>
      <c r="B209" s="1">
        <f ca="1">IFERROR(__xludf.DUMMYFUNCTION("""COMPUTED_VALUE"""),3)</f>
        <v>3</v>
      </c>
    </row>
    <row r="210" spans="1:2" ht="13" hidden="1">
      <c r="A210" s="1">
        <f ca="1">IFERROR(__xludf.DUMMYFUNCTION("""COMPUTED_VALUE"""),1)</f>
        <v>1</v>
      </c>
      <c r="B210" s="1">
        <f ca="1">IFERROR(__xludf.DUMMYFUNCTION("""COMPUTED_VALUE"""),1)</f>
        <v>1</v>
      </c>
    </row>
    <row r="211" spans="1:2" ht="13" hidden="1">
      <c r="A211" s="1">
        <f ca="1">IFERROR(__xludf.DUMMYFUNCTION("""COMPUTED_VALUE"""),4)</f>
        <v>4</v>
      </c>
      <c r="B211" s="1">
        <f ca="1">IFERROR(__xludf.DUMMYFUNCTION("""COMPUTED_VALUE"""),3)</f>
        <v>3</v>
      </c>
    </row>
    <row r="212" spans="1:2" ht="13" hidden="1">
      <c r="A212" s="1">
        <f ca="1">IFERROR(__xludf.DUMMYFUNCTION("""COMPUTED_VALUE"""),3)</f>
        <v>3</v>
      </c>
      <c r="B212" s="1">
        <f ca="1">IFERROR(__xludf.DUMMYFUNCTION("""COMPUTED_VALUE"""),2)</f>
        <v>2</v>
      </c>
    </row>
    <row r="213" spans="1:2" ht="13" hidden="1">
      <c r="A213" s="1">
        <f ca="1">IFERROR(__xludf.DUMMYFUNCTION("""COMPUTED_VALUE"""),2)</f>
        <v>2</v>
      </c>
      <c r="B213" s="1">
        <f ca="1">IFERROR(__xludf.DUMMYFUNCTION("""COMPUTED_VALUE"""),5)</f>
        <v>5</v>
      </c>
    </row>
    <row r="214" spans="1:2" ht="13" hidden="1">
      <c r="A214" s="1">
        <f ca="1">IFERROR(__xludf.DUMMYFUNCTION("""COMPUTED_VALUE"""),3)</f>
        <v>3</v>
      </c>
      <c r="B214" s="1">
        <f ca="1">IFERROR(__xludf.DUMMYFUNCTION("""COMPUTED_VALUE"""),3)</f>
        <v>3</v>
      </c>
    </row>
    <row r="215" spans="1:2" ht="13" hidden="1">
      <c r="A215" s="1">
        <f ca="1">IFERROR(__xludf.DUMMYFUNCTION("""COMPUTED_VALUE"""),2)</f>
        <v>2</v>
      </c>
      <c r="B215" s="1">
        <f ca="1">IFERROR(__xludf.DUMMYFUNCTION("""COMPUTED_VALUE"""),1)</f>
        <v>1</v>
      </c>
    </row>
    <row r="216" spans="1:2" ht="13" hidden="1">
      <c r="A216" s="1">
        <f ca="1">IFERROR(__xludf.DUMMYFUNCTION("""COMPUTED_VALUE"""),1)</f>
        <v>1</v>
      </c>
      <c r="B216" s="1">
        <f ca="1">IFERROR(__xludf.DUMMYFUNCTION("""COMPUTED_VALUE"""),3)</f>
        <v>3</v>
      </c>
    </row>
    <row r="217" spans="1:2" ht="13" hidden="1">
      <c r="A217" s="1">
        <f ca="1">IFERROR(__xludf.DUMMYFUNCTION("""COMPUTED_VALUE"""),1)</f>
        <v>1</v>
      </c>
      <c r="B217" s="1">
        <f ca="1">IFERROR(__xludf.DUMMYFUNCTION("""COMPUTED_VALUE"""),4)</f>
        <v>4</v>
      </c>
    </row>
    <row r="218" spans="1:2" ht="13" hidden="1">
      <c r="A218" s="1">
        <f ca="1">IFERROR(__xludf.DUMMYFUNCTION("""COMPUTED_VALUE"""),4)</f>
        <v>4</v>
      </c>
      <c r="B218" s="1">
        <f ca="1">IFERROR(__xludf.DUMMYFUNCTION("""COMPUTED_VALUE"""),1)</f>
        <v>1</v>
      </c>
    </row>
    <row r="219" spans="1:2" ht="13" hidden="1">
      <c r="A219" s="1">
        <f ca="1">IFERROR(__xludf.DUMMYFUNCTION("""COMPUTED_VALUE"""),4)</f>
        <v>4</v>
      </c>
      <c r="B219" s="1">
        <f ca="1">IFERROR(__xludf.DUMMYFUNCTION("""COMPUTED_VALUE"""),3)</f>
        <v>3</v>
      </c>
    </row>
    <row r="220" spans="1:2" ht="13" hidden="1">
      <c r="A220" s="1">
        <f ca="1">IFERROR(__xludf.DUMMYFUNCTION("""COMPUTED_VALUE"""),4)</f>
        <v>4</v>
      </c>
      <c r="B220" s="1">
        <f ca="1">IFERROR(__xludf.DUMMYFUNCTION("""COMPUTED_VALUE"""),1)</f>
        <v>1</v>
      </c>
    </row>
    <row r="221" spans="1:2" ht="13" hidden="1">
      <c r="A221" s="1">
        <f ca="1">IFERROR(__xludf.DUMMYFUNCTION("""COMPUTED_VALUE"""),3)</f>
        <v>3</v>
      </c>
      <c r="B221" s="1">
        <f ca="1">IFERROR(__xludf.DUMMYFUNCTION("""COMPUTED_VALUE"""),3)</f>
        <v>3</v>
      </c>
    </row>
    <row r="222" spans="1:2" ht="13" hidden="1">
      <c r="A222" s="1">
        <f ca="1">IFERROR(__xludf.DUMMYFUNCTION("""COMPUTED_VALUE"""),4)</f>
        <v>4</v>
      </c>
      <c r="B222" s="1">
        <f ca="1">IFERROR(__xludf.DUMMYFUNCTION("""COMPUTED_VALUE"""),3)</f>
        <v>3</v>
      </c>
    </row>
    <row r="223" spans="1:2" ht="13" hidden="1">
      <c r="A223" s="1">
        <f ca="1">IFERROR(__xludf.DUMMYFUNCTION("""COMPUTED_VALUE"""),1)</f>
        <v>1</v>
      </c>
      <c r="B223" s="1">
        <f ca="1">IFERROR(__xludf.DUMMYFUNCTION("""COMPUTED_VALUE"""),1)</f>
        <v>1</v>
      </c>
    </row>
    <row r="224" spans="1:2" ht="13" hidden="1">
      <c r="A224" s="1">
        <f ca="1">IFERROR(__xludf.DUMMYFUNCTION("""COMPUTED_VALUE"""),2)</f>
        <v>2</v>
      </c>
      <c r="B224" s="1">
        <f ca="1">IFERROR(__xludf.DUMMYFUNCTION("""COMPUTED_VALUE"""),1)</f>
        <v>1</v>
      </c>
    </row>
    <row r="225" spans="1:2" ht="13" hidden="1">
      <c r="A225" s="1">
        <f ca="1">IFERROR(__xludf.DUMMYFUNCTION("""COMPUTED_VALUE"""),3)</f>
        <v>3</v>
      </c>
      <c r="B225" s="1">
        <f ca="1">IFERROR(__xludf.DUMMYFUNCTION("""COMPUTED_VALUE"""),4)</f>
        <v>4</v>
      </c>
    </row>
    <row r="226" spans="1:2" ht="13" hidden="1">
      <c r="A226" s="1">
        <f ca="1">IFERROR(__xludf.DUMMYFUNCTION("""COMPUTED_VALUE"""),2)</f>
        <v>2</v>
      </c>
      <c r="B226" s="1">
        <f ca="1">IFERROR(__xludf.DUMMYFUNCTION("""COMPUTED_VALUE"""),4)</f>
        <v>4</v>
      </c>
    </row>
    <row r="227" spans="1:2" ht="13" hidden="1">
      <c r="A227" s="1">
        <f ca="1">IFERROR(__xludf.DUMMYFUNCTION("""COMPUTED_VALUE"""),2)</f>
        <v>2</v>
      </c>
      <c r="B227" s="1">
        <f ca="1">IFERROR(__xludf.DUMMYFUNCTION("""COMPUTED_VALUE"""),4)</f>
        <v>4</v>
      </c>
    </row>
    <row r="228" spans="1:2" ht="13" hidden="1">
      <c r="A228" s="1">
        <f ca="1">IFERROR(__xludf.DUMMYFUNCTION("""COMPUTED_VALUE"""),3)</f>
        <v>3</v>
      </c>
      <c r="B228" s="1">
        <f ca="1">IFERROR(__xludf.DUMMYFUNCTION("""COMPUTED_VALUE"""),1)</f>
        <v>1</v>
      </c>
    </row>
    <row r="229" spans="1:2" ht="13" hidden="1">
      <c r="A229" s="1">
        <f ca="1">IFERROR(__xludf.DUMMYFUNCTION("""COMPUTED_VALUE"""),4)</f>
        <v>4</v>
      </c>
      <c r="B229" s="1">
        <f ca="1">IFERROR(__xludf.DUMMYFUNCTION("""COMPUTED_VALUE"""),3)</f>
        <v>3</v>
      </c>
    </row>
    <row r="230" spans="1:2" ht="13" hidden="1">
      <c r="A230" s="1">
        <f ca="1">IFERROR(__xludf.DUMMYFUNCTION("""COMPUTED_VALUE"""),4)</f>
        <v>4</v>
      </c>
      <c r="B230" s="1">
        <f ca="1">IFERROR(__xludf.DUMMYFUNCTION("""COMPUTED_VALUE"""),1)</f>
        <v>1</v>
      </c>
    </row>
    <row r="231" spans="1:2" ht="13" hidden="1">
      <c r="A231" s="1" t="str">
        <f ca="1">IFERROR(__xludf.DUMMYFUNCTION("""COMPUTED_VALUE"""),"")</f>
        <v/>
      </c>
      <c r="B231" s="1">
        <f ca="1">IFERROR(__xludf.DUMMYFUNCTION("""COMPUTED_VALUE"""),3)</f>
        <v>3</v>
      </c>
    </row>
    <row r="232" spans="1:2" ht="13" hidden="1">
      <c r="A232" s="1">
        <f ca="1">IFERROR(__xludf.DUMMYFUNCTION("""COMPUTED_VALUE"""),2)</f>
        <v>2</v>
      </c>
      <c r="B232" s="1">
        <f ca="1">IFERROR(__xludf.DUMMYFUNCTION("""COMPUTED_VALUE"""),3)</f>
        <v>3</v>
      </c>
    </row>
    <row r="233" spans="1:2" ht="13" hidden="1">
      <c r="A233" s="1">
        <f ca="1">IFERROR(__xludf.DUMMYFUNCTION("""COMPUTED_VALUE"""),1)</f>
        <v>1</v>
      </c>
      <c r="B233" s="1">
        <f ca="1">IFERROR(__xludf.DUMMYFUNCTION("""COMPUTED_VALUE"""),3)</f>
        <v>3</v>
      </c>
    </row>
    <row r="234" spans="1:2" ht="13" hidden="1">
      <c r="A234" s="1">
        <f ca="1">IFERROR(__xludf.DUMMYFUNCTION("""COMPUTED_VALUE"""),2)</f>
        <v>2</v>
      </c>
      <c r="B234" s="1">
        <f ca="1">IFERROR(__xludf.DUMMYFUNCTION("""COMPUTED_VALUE"""),4)</f>
        <v>4</v>
      </c>
    </row>
    <row r="235" spans="1:2" ht="13" hidden="1">
      <c r="A235" s="1">
        <f ca="1">IFERROR(__xludf.DUMMYFUNCTION("""COMPUTED_VALUE"""),3)</f>
        <v>3</v>
      </c>
      <c r="B235" s="1">
        <f ca="1">IFERROR(__xludf.DUMMYFUNCTION("""COMPUTED_VALUE"""),4)</f>
        <v>4</v>
      </c>
    </row>
    <row r="236" spans="1:2" ht="13" hidden="1">
      <c r="A236" s="1">
        <f ca="1">IFERROR(__xludf.DUMMYFUNCTION("""COMPUTED_VALUE"""),4)</f>
        <v>4</v>
      </c>
      <c r="B236" s="1">
        <f ca="1">IFERROR(__xludf.DUMMYFUNCTION("""COMPUTED_VALUE"""),4)</f>
        <v>4</v>
      </c>
    </row>
    <row r="237" spans="1:2" ht="13" hidden="1">
      <c r="A237" s="1">
        <f ca="1">IFERROR(__xludf.DUMMYFUNCTION("""COMPUTED_VALUE"""),3)</f>
        <v>3</v>
      </c>
      <c r="B237" s="1">
        <f ca="1">IFERROR(__xludf.DUMMYFUNCTION("""COMPUTED_VALUE"""),5)</f>
        <v>5</v>
      </c>
    </row>
    <row r="238" spans="1:2" ht="13" hidden="1">
      <c r="A238" s="1" t="str">
        <f ca="1">IFERROR(__xludf.DUMMYFUNCTION("""COMPUTED_VALUE"""),"")</f>
        <v/>
      </c>
      <c r="B238" s="1">
        <f ca="1">IFERROR(__xludf.DUMMYFUNCTION("""COMPUTED_VALUE"""),3)</f>
        <v>3</v>
      </c>
    </row>
    <row r="239" spans="1:2" ht="13" hidden="1">
      <c r="A239" s="1">
        <f ca="1">IFERROR(__xludf.DUMMYFUNCTION("""COMPUTED_VALUE"""),2)</f>
        <v>2</v>
      </c>
      <c r="B239" s="1">
        <f ca="1">IFERROR(__xludf.DUMMYFUNCTION("""COMPUTED_VALUE"""),3)</f>
        <v>3</v>
      </c>
    </row>
    <row r="240" spans="1:2" ht="13" hidden="1">
      <c r="A240" s="1">
        <f ca="1">IFERROR(__xludf.DUMMYFUNCTION("""COMPUTED_VALUE"""),4)</f>
        <v>4</v>
      </c>
      <c r="B240" s="1">
        <f ca="1">IFERROR(__xludf.DUMMYFUNCTION("""COMPUTED_VALUE"""),4)</f>
        <v>4</v>
      </c>
    </row>
    <row r="241" spans="1:2" ht="13" hidden="1">
      <c r="A241" s="1">
        <f ca="1">IFERROR(__xludf.DUMMYFUNCTION("""COMPUTED_VALUE"""),2)</f>
        <v>2</v>
      </c>
      <c r="B241" s="1">
        <f ca="1">IFERROR(__xludf.DUMMYFUNCTION("""COMPUTED_VALUE"""),4)</f>
        <v>4</v>
      </c>
    </row>
    <row r="242" spans="1:2" ht="13" hidden="1">
      <c r="A242" s="1">
        <f ca="1">IFERROR(__xludf.DUMMYFUNCTION("""COMPUTED_VALUE"""),3)</f>
        <v>3</v>
      </c>
      <c r="B242" s="1">
        <f ca="1">IFERROR(__xludf.DUMMYFUNCTION("""COMPUTED_VALUE"""),1)</f>
        <v>1</v>
      </c>
    </row>
    <row r="243" spans="1:2" ht="13" hidden="1">
      <c r="A243" s="1">
        <f ca="1">IFERROR(__xludf.DUMMYFUNCTION("""COMPUTED_VALUE"""),3)</f>
        <v>3</v>
      </c>
      <c r="B243" s="1">
        <f ca="1">IFERROR(__xludf.DUMMYFUNCTION("""COMPUTED_VALUE"""),3)</f>
        <v>3</v>
      </c>
    </row>
    <row r="244" spans="1:2" ht="13" hidden="1">
      <c r="A244" s="1">
        <f ca="1">IFERROR(__xludf.DUMMYFUNCTION("""COMPUTED_VALUE"""),4)</f>
        <v>4</v>
      </c>
      <c r="B244" s="1">
        <f ca="1">IFERROR(__xludf.DUMMYFUNCTION("""COMPUTED_VALUE"""),1)</f>
        <v>1</v>
      </c>
    </row>
    <row r="245" spans="1:2" ht="13" hidden="1">
      <c r="A245" s="1">
        <f ca="1">IFERROR(__xludf.DUMMYFUNCTION("""COMPUTED_VALUE"""),4)</f>
        <v>4</v>
      </c>
      <c r="B245" s="1">
        <f ca="1">IFERROR(__xludf.DUMMYFUNCTION("""COMPUTED_VALUE"""),4)</f>
        <v>4</v>
      </c>
    </row>
    <row r="246" spans="1:2" ht="13" hidden="1">
      <c r="A246" s="1">
        <f ca="1">IFERROR(__xludf.DUMMYFUNCTION("""COMPUTED_VALUE"""),4)</f>
        <v>4</v>
      </c>
      <c r="B246" s="1">
        <f ca="1">IFERROR(__xludf.DUMMYFUNCTION("""COMPUTED_VALUE"""),1)</f>
        <v>1</v>
      </c>
    </row>
    <row r="247" spans="1:2" ht="13" hidden="1">
      <c r="A247" s="1">
        <f ca="1">IFERROR(__xludf.DUMMYFUNCTION("""COMPUTED_VALUE"""),4)</f>
        <v>4</v>
      </c>
      <c r="B247" s="1">
        <f ca="1">IFERROR(__xludf.DUMMYFUNCTION("""COMPUTED_VALUE"""),1)</f>
        <v>1</v>
      </c>
    </row>
    <row r="248" spans="1:2" ht="13" hidden="1">
      <c r="A248" s="1">
        <f ca="1">IFERROR(__xludf.DUMMYFUNCTION("""COMPUTED_VALUE"""),3)</f>
        <v>3</v>
      </c>
      <c r="B248" s="1">
        <f ca="1">IFERROR(__xludf.DUMMYFUNCTION("""COMPUTED_VALUE"""),4)</f>
        <v>4</v>
      </c>
    </row>
    <row r="249" spans="1:2" ht="13" hidden="1">
      <c r="A249" s="1">
        <f ca="1">IFERROR(__xludf.DUMMYFUNCTION("""COMPUTED_VALUE"""),1)</f>
        <v>1</v>
      </c>
      <c r="B249" s="1">
        <f ca="1">IFERROR(__xludf.DUMMYFUNCTION("""COMPUTED_VALUE"""),5)</f>
        <v>5</v>
      </c>
    </row>
    <row r="250" spans="1:2" ht="13" hidden="1">
      <c r="A250" s="1">
        <f ca="1">IFERROR(__xludf.DUMMYFUNCTION("""COMPUTED_VALUE"""),2)</f>
        <v>2</v>
      </c>
      <c r="B250" s="1">
        <f ca="1">IFERROR(__xludf.DUMMYFUNCTION("""COMPUTED_VALUE"""),4)</f>
        <v>4</v>
      </c>
    </row>
    <row r="251" spans="1:2" ht="13" hidden="1">
      <c r="A251" s="1">
        <f ca="1">IFERROR(__xludf.DUMMYFUNCTION("""COMPUTED_VALUE"""),4)</f>
        <v>4</v>
      </c>
      <c r="B251" s="1">
        <f ca="1">IFERROR(__xludf.DUMMYFUNCTION("""COMPUTED_VALUE"""),1)</f>
        <v>1</v>
      </c>
    </row>
    <row r="252" spans="1:2" ht="13" hidden="1">
      <c r="A252" s="1">
        <f ca="1">IFERROR(__xludf.DUMMYFUNCTION("""COMPUTED_VALUE"""),1)</f>
        <v>1</v>
      </c>
      <c r="B252" s="1">
        <f ca="1">IFERROR(__xludf.DUMMYFUNCTION("""COMPUTED_VALUE"""),2)</f>
        <v>2</v>
      </c>
    </row>
    <row r="253" spans="1:2" ht="13" hidden="1">
      <c r="A253" s="1">
        <f ca="1">IFERROR(__xludf.DUMMYFUNCTION("""COMPUTED_VALUE"""),4)</f>
        <v>4</v>
      </c>
      <c r="B253" s="1">
        <f ca="1">IFERROR(__xludf.DUMMYFUNCTION("""COMPUTED_VALUE"""),4)</f>
        <v>4</v>
      </c>
    </row>
    <row r="254" spans="1:2" ht="13" hidden="1">
      <c r="A254" s="1">
        <f ca="1">IFERROR(__xludf.DUMMYFUNCTION("""COMPUTED_VALUE"""),3)</f>
        <v>3</v>
      </c>
      <c r="B254" s="1">
        <f ca="1">IFERROR(__xludf.DUMMYFUNCTION("""COMPUTED_VALUE"""),3)</f>
        <v>3</v>
      </c>
    </row>
    <row r="255" spans="1:2" ht="13" hidden="1">
      <c r="A255" s="1">
        <f ca="1">IFERROR(__xludf.DUMMYFUNCTION("""COMPUTED_VALUE"""),3)</f>
        <v>3</v>
      </c>
      <c r="B255" s="1">
        <f ca="1">IFERROR(__xludf.DUMMYFUNCTION("""COMPUTED_VALUE"""),3)</f>
        <v>3</v>
      </c>
    </row>
    <row r="256" spans="1:2" ht="13" hidden="1">
      <c r="A256" s="1">
        <f ca="1">IFERROR(__xludf.DUMMYFUNCTION("""COMPUTED_VALUE"""),1)</f>
        <v>1</v>
      </c>
      <c r="B256" s="1">
        <f ca="1">IFERROR(__xludf.DUMMYFUNCTION("""COMPUTED_VALUE"""),5)</f>
        <v>5</v>
      </c>
    </row>
    <row r="257" spans="1:2" ht="13" hidden="1">
      <c r="A257" s="1">
        <f ca="1">IFERROR(__xludf.DUMMYFUNCTION("""COMPUTED_VALUE"""),2)</f>
        <v>2</v>
      </c>
      <c r="B257" s="1">
        <f ca="1">IFERROR(__xludf.DUMMYFUNCTION("""COMPUTED_VALUE"""),2)</f>
        <v>2</v>
      </c>
    </row>
    <row r="258" spans="1:2" ht="13" hidden="1">
      <c r="A258" s="1">
        <f ca="1">IFERROR(__xludf.DUMMYFUNCTION("""COMPUTED_VALUE"""),4)</f>
        <v>4</v>
      </c>
      <c r="B258" s="1">
        <f ca="1">IFERROR(__xludf.DUMMYFUNCTION("""COMPUTED_VALUE"""),5)</f>
        <v>5</v>
      </c>
    </row>
    <row r="259" spans="1:2" ht="13" hidden="1">
      <c r="A259" s="1">
        <f ca="1">IFERROR(__xludf.DUMMYFUNCTION("""COMPUTED_VALUE"""),2)</f>
        <v>2</v>
      </c>
      <c r="B259" s="1">
        <f ca="1">IFERROR(__xludf.DUMMYFUNCTION("""COMPUTED_VALUE"""),3)</f>
        <v>3</v>
      </c>
    </row>
    <row r="260" spans="1:2" ht="13" hidden="1">
      <c r="A260" s="1">
        <f ca="1">IFERROR(__xludf.DUMMYFUNCTION("""COMPUTED_VALUE"""),2)</f>
        <v>2</v>
      </c>
      <c r="B260" s="1">
        <f ca="1">IFERROR(__xludf.DUMMYFUNCTION("""COMPUTED_VALUE"""),3)</f>
        <v>3</v>
      </c>
    </row>
    <row r="261" spans="1:2" ht="13" hidden="1">
      <c r="A261" s="1">
        <f ca="1">IFERROR(__xludf.DUMMYFUNCTION("""COMPUTED_VALUE"""),3)</f>
        <v>3</v>
      </c>
      <c r="B261" s="1">
        <f ca="1">IFERROR(__xludf.DUMMYFUNCTION("""COMPUTED_VALUE"""),4)</f>
        <v>4</v>
      </c>
    </row>
    <row r="262" spans="1:2" ht="13" hidden="1">
      <c r="A262" s="1">
        <f ca="1">IFERROR(__xludf.DUMMYFUNCTION("""COMPUTED_VALUE"""),3)</f>
        <v>3</v>
      </c>
      <c r="B262" s="1">
        <f ca="1">IFERROR(__xludf.DUMMYFUNCTION("""COMPUTED_VALUE"""),3)</f>
        <v>3</v>
      </c>
    </row>
    <row r="263" spans="1:2" ht="13" hidden="1">
      <c r="A263" s="1">
        <f ca="1">IFERROR(__xludf.DUMMYFUNCTION("""COMPUTED_VALUE"""),4)</f>
        <v>4</v>
      </c>
      <c r="B263" s="1">
        <f ca="1">IFERROR(__xludf.DUMMYFUNCTION("""COMPUTED_VALUE"""),1)</f>
        <v>1</v>
      </c>
    </row>
    <row r="264" spans="1:2" ht="13" hidden="1">
      <c r="A264" s="1">
        <f ca="1">IFERROR(__xludf.DUMMYFUNCTION("""COMPUTED_VALUE"""),2)</f>
        <v>2</v>
      </c>
      <c r="B264" s="1">
        <f ca="1">IFERROR(__xludf.DUMMYFUNCTION("""COMPUTED_VALUE"""),3)</f>
        <v>3</v>
      </c>
    </row>
    <row r="265" spans="1:2" ht="13" hidden="1">
      <c r="A265" s="1">
        <f ca="1">IFERROR(__xludf.DUMMYFUNCTION("""COMPUTED_VALUE"""),4)</f>
        <v>4</v>
      </c>
      <c r="B265" s="1">
        <f ca="1">IFERROR(__xludf.DUMMYFUNCTION("""COMPUTED_VALUE"""),4)</f>
        <v>4</v>
      </c>
    </row>
    <row r="266" spans="1:2" ht="13" hidden="1">
      <c r="A266" s="1">
        <f ca="1">IFERROR(__xludf.DUMMYFUNCTION("""COMPUTED_VALUE"""),4)</f>
        <v>4</v>
      </c>
      <c r="B266" s="1">
        <f ca="1">IFERROR(__xludf.DUMMYFUNCTION("""COMPUTED_VALUE"""),4)</f>
        <v>4</v>
      </c>
    </row>
    <row r="267" spans="1:2" ht="13" hidden="1">
      <c r="A267" s="1">
        <f ca="1">IFERROR(__xludf.DUMMYFUNCTION("""COMPUTED_VALUE"""),4)</f>
        <v>4</v>
      </c>
      <c r="B267" s="1">
        <f ca="1">IFERROR(__xludf.DUMMYFUNCTION("""COMPUTED_VALUE"""),2)</f>
        <v>2</v>
      </c>
    </row>
    <row r="268" spans="1:2" ht="13" hidden="1">
      <c r="A268" s="1">
        <f ca="1">IFERROR(__xludf.DUMMYFUNCTION("""COMPUTED_VALUE"""),2)</f>
        <v>2</v>
      </c>
      <c r="B268" s="1">
        <f ca="1">IFERROR(__xludf.DUMMYFUNCTION("""COMPUTED_VALUE"""),5)</f>
        <v>5</v>
      </c>
    </row>
    <row r="269" spans="1:2" ht="13" hidden="1">
      <c r="A269" s="1">
        <f ca="1">IFERROR(__xludf.DUMMYFUNCTION("""COMPUTED_VALUE"""),2)</f>
        <v>2</v>
      </c>
      <c r="B269" s="1">
        <f ca="1">IFERROR(__xludf.DUMMYFUNCTION("""COMPUTED_VALUE"""),5)</f>
        <v>5</v>
      </c>
    </row>
    <row r="270" spans="1:2" ht="13" hidden="1">
      <c r="A270" s="1">
        <f ca="1">IFERROR(__xludf.DUMMYFUNCTION("""COMPUTED_VALUE"""),3)</f>
        <v>3</v>
      </c>
      <c r="B270" s="1">
        <f ca="1">IFERROR(__xludf.DUMMYFUNCTION("""COMPUTED_VALUE"""),1)</f>
        <v>1</v>
      </c>
    </row>
    <row r="271" spans="1:2" ht="13" hidden="1">
      <c r="A271" s="1">
        <f ca="1">IFERROR(__xludf.DUMMYFUNCTION("""COMPUTED_VALUE"""),1)</f>
        <v>1</v>
      </c>
      <c r="B271" s="1">
        <f ca="1">IFERROR(__xludf.DUMMYFUNCTION("""COMPUTED_VALUE"""),2)</f>
        <v>2</v>
      </c>
    </row>
    <row r="272" spans="1:2" ht="13" hidden="1">
      <c r="A272" s="1">
        <f ca="1">IFERROR(__xludf.DUMMYFUNCTION("""COMPUTED_VALUE"""),2)</f>
        <v>2</v>
      </c>
      <c r="B272" s="1">
        <f ca="1">IFERROR(__xludf.DUMMYFUNCTION("""COMPUTED_VALUE"""),4)</f>
        <v>4</v>
      </c>
    </row>
    <row r="273" spans="1:2" ht="13" hidden="1">
      <c r="A273" s="1">
        <f ca="1">IFERROR(__xludf.DUMMYFUNCTION("""COMPUTED_VALUE"""),3)</f>
        <v>3</v>
      </c>
      <c r="B273" s="1">
        <f ca="1">IFERROR(__xludf.DUMMYFUNCTION("""COMPUTED_VALUE"""),3)</f>
        <v>3</v>
      </c>
    </row>
    <row r="274" spans="1:2" ht="13" hidden="1">
      <c r="A274" s="1">
        <f ca="1">IFERROR(__xludf.DUMMYFUNCTION("""COMPUTED_VALUE"""),2)</f>
        <v>2</v>
      </c>
      <c r="B274" s="1">
        <f ca="1">IFERROR(__xludf.DUMMYFUNCTION("""COMPUTED_VALUE"""),4)</f>
        <v>4</v>
      </c>
    </row>
    <row r="275" spans="1:2" ht="13" hidden="1">
      <c r="A275" s="1">
        <f ca="1">IFERROR(__xludf.DUMMYFUNCTION("""COMPUTED_VALUE"""),4)</f>
        <v>4</v>
      </c>
      <c r="B275" s="1">
        <f ca="1">IFERROR(__xludf.DUMMYFUNCTION("""COMPUTED_VALUE"""),4)</f>
        <v>4</v>
      </c>
    </row>
    <row r="276" spans="1:2" ht="13" hidden="1">
      <c r="A276" s="1">
        <f ca="1">IFERROR(__xludf.DUMMYFUNCTION("""COMPUTED_VALUE"""),3)</f>
        <v>3</v>
      </c>
      <c r="B276" s="1">
        <f ca="1">IFERROR(__xludf.DUMMYFUNCTION("""COMPUTED_VALUE"""),5)</f>
        <v>5</v>
      </c>
    </row>
    <row r="277" spans="1:2" ht="13" hidden="1">
      <c r="A277" s="1">
        <f ca="1">IFERROR(__xludf.DUMMYFUNCTION("""COMPUTED_VALUE"""),2)</f>
        <v>2</v>
      </c>
      <c r="B277" s="1">
        <f ca="1">IFERROR(__xludf.DUMMYFUNCTION("""COMPUTED_VALUE"""),1)</f>
        <v>1</v>
      </c>
    </row>
    <row r="278" spans="1:2" ht="13" hidden="1">
      <c r="A278" s="1">
        <f ca="1">IFERROR(__xludf.DUMMYFUNCTION("""COMPUTED_VALUE"""),4)</f>
        <v>4</v>
      </c>
      <c r="B278" s="1">
        <f ca="1">IFERROR(__xludf.DUMMYFUNCTION("""COMPUTED_VALUE"""),1)</f>
        <v>1</v>
      </c>
    </row>
    <row r="279" spans="1:2" ht="13" hidden="1">
      <c r="A279" s="1">
        <f ca="1">IFERROR(__xludf.DUMMYFUNCTION("""COMPUTED_VALUE"""),2)</f>
        <v>2</v>
      </c>
      <c r="B279" s="1">
        <f ca="1">IFERROR(__xludf.DUMMYFUNCTION("""COMPUTED_VALUE"""),3)</f>
        <v>3</v>
      </c>
    </row>
    <row r="280" spans="1:2" ht="13" hidden="1">
      <c r="A280" s="1">
        <f ca="1">IFERROR(__xludf.DUMMYFUNCTION("""COMPUTED_VALUE"""),2)</f>
        <v>2</v>
      </c>
      <c r="B280" s="1">
        <f ca="1">IFERROR(__xludf.DUMMYFUNCTION("""COMPUTED_VALUE"""),1)</f>
        <v>1</v>
      </c>
    </row>
    <row r="281" spans="1:2" ht="13" hidden="1">
      <c r="A281" s="1">
        <f ca="1">IFERROR(__xludf.DUMMYFUNCTION("""COMPUTED_VALUE"""),2)</f>
        <v>2</v>
      </c>
      <c r="B281" s="1">
        <f ca="1">IFERROR(__xludf.DUMMYFUNCTION("""COMPUTED_VALUE"""),1)</f>
        <v>1</v>
      </c>
    </row>
    <row r="282" spans="1:2" ht="13" hidden="1">
      <c r="A282" s="1">
        <f ca="1">IFERROR(__xludf.DUMMYFUNCTION("""COMPUTED_VALUE"""),4)</f>
        <v>4</v>
      </c>
      <c r="B282" s="1">
        <f ca="1">IFERROR(__xludf.DUMMYFUNCTION("""COMPUTED_VALUE"""),1)</f>
        <v>1</v>
      </c>
    </row>
    <row r="283" spans="1:2" ht="13" hidden="1">
      <c r="A283" s="1">
        <f ca="1">IFERROR(__xludf.DUMMYFUNCTION("""COMPUTED_VALUE"""),3)</f>
        <v>3</v>
      </c>
      <c r="B283" s="1">
        <f ca="1">IFERROR(__xludf.DUMMYFUNCTION("""COMPUTED_VALUE"""),3)</f>
        <v>3</v>
      </c>
    </row>
    <row r="284" spans="1:2" ht="13" hidden="1">
      <c r="A284" s="1">
        <f ca="1">IFERROR(__xludf.DUMMYFUNCTION("""COMPUTED_VALUE"""),3)</f>
        <v>3</v>
      </c>
      <c r="B284" s="1">
        <f ca="1">IFERROR(__xludf.DUMMYFUNCTION("""COMPUTED_VALUE"""),3)</f>
        <v>3</v>
      </c>
    </row>
    <row r="285" spans="1:2" ht="13" hidden="1">
      <c r="A285" s="1">
        <f ca="1">IFERROR(__xludf.DUMMYFUNCTION("""COMPUTED_VALUE"""),2)</f>
        <v>2</v>
      </c>
      <c r="B285" s="1">
        <f ca="1">IFERROR(__xludf.DUMMYFUNCTION("""COMPUTED_VALUE"""),2)</f>
        <v>2</v>
      </c>
    </row>
    <row r="286" spans="1:2" ht="13" hidden="1">
      <c r="A286" s="1">
        <f ca="1">IFERROR(__xludf.DUMMYFUNCTION("""COMPUTED_VALUE"""),2)</f>
        <v>2</v>
      </c>
      <c r="B286" s="1">
        <f ca="1">IFERROR(__xludf.DUMMYFUNCTION("""COMPUTED_VALUE"""),2)</f>
        <v>2</v>
      </c>
    </row>
    <row r="287" spans="1:2" ht="13" hidden="1">
      <c r="A287" s="1">
        <f ca="1">IFERROR(__xludf.DUMMYFUNCTION("""COMPUTED_VALUE"""),4)</f>
        <v>4</v>
      </c>
      <c r="B287" s="1">
        <f ca="1">IFERROR(__xludf.DUMMYFUNCTION("""COMPUTED_VALUE"""),2)</f>
        <v>2</v>
      </c>
    </row>
    <row r="288" spans="1:2" ht="13" hidden="1">
      <c r="A288" s="1">
        <f ca="1">IFERROR(__xludf.DUMMYFUNCTION("""COMPUTED_VALUE"""),2)</f>
        <v>2</v>
      </c>
      <c r="B288" s="1">
        <f ca="1">IFERROR(__xludf.DUMMYFUNCTION("""COMPUTED_VALUE"""),5)</f>
        <v>5</v>
      </c>
    </row>
    <row r="289" spans="1:2" ht="13" hidden="1">
      <c r="A289" s="1">
        <f ca="1">IFERROR(__xludf.DUMMYFUNCTION("""COMPUTED_VALUE"""),3)</f>
        <v>3</v>
      </c>
      <c r="B289" s="1">
        <f ca="1">IFERROR(__xludf.DUMMYFUNCTION("""COMPUTED_VALUE"""),3)</f>
        <v>3</v>
      </c>
    </row>
    <row r="290" spans="1:2" ht="13" hidden="1">
      <c r="A290" s="1">
        <f ca="1">IFERROR(__xludf.DUMMYFUNCTION("""COMPUTED_VALUE"""),1)</f>
        <v>1</v>
      </c>
      <c r="B290" s="1">
        <f ca="1">IFERROR(__xludf.DUMMYFUNCTION("""COMPUTED_VALUE"""),2)</f>
        <v>2</v>
      </c>
    </row>
    <row r="291" spans="1:2" ht="13" hidden="1">
      <c r="A291" s="1">
        <f ca="1">IFERROR(__xludf.DUMMYFUNCTION("""COMPUTED_VALUE"""),4)</f>
        <v>4</v>
      </c>
      <c r="B291" s="1">
        <f ca="1">IFERROR(__xludf.DUMMYFUNCTION("""COMPUTED_VALUE"""),1)</f>
        <v>1</v>
      </c>
    </row>
    <row r="292" spans="1:2" ht="13" hidden="1">
      <c r="A292" s="1">
        <f ca="1">IFERROR(__xludf.DUMMYFUNCTION("""COMPUTED_VALUE"""),4)</f>
        <v>4</v>
      </c>
      <c r="B292" s="1">
        <f ca="1">IFERROR(__xludf.DUMMYFUNCTION("""COMPUTED_VALUE"""),4)</f>
        <v>4</v>
      </c>
    </row>
    <row r="293" spans="1:2" ht="13" hidden="1">
      <c r="A293" s="1">
        <f ca="1">IFERROR(__xludf.DUMMYFUNCTION("""COMPUTED_VALUE"""),3)</f>
        <v>3</v>
      </c>
      <c r="B293" s="1">
        <f ca="1">IFERROR(__xludf.DUMMYFUNCTION("""COMPUTED_VALUE"""),1)</f>
        <v>1</v>
      </c>
    </row>
    <row r="294" spans="1:2" ht="13" hidden="1">
      <c r="A294" s="1">
        <f ca="1">IFERROR(__xludf.DUMMYFUNCTION("""COMPUTED_VALUE"""),1)</f>
        <v>1</v>
      </c>
      <c r="B294" s="1">
        <f ca="1">IFERROR(__xludf.DUMMYFUNCTION("""COMPUTED_VALUE"""),5)</f>
        <v>5</v>
      </c>
    </row>
    <row r="295" spans="1:2" ht="13" hidden="1">
      <c r="A295" s="1">
        <f ca="1">IFERROR(__xludf.DUMMYFUNCTION("""COMPUTED_VALUE"""),1)</f>
        <v>1</v>
      </c>
      <c r="B295" s="1">
        <f ca="1">IFERROR(__xludf.DUMMYFUNCTION("""COMPUTED_VALUE"""),4)</f>
        <v>4</v>
      </c>
    </row>
    <row r="296" spans="1:2" ht="13" hidden="1">
      <c r="A296" s="1">
        <f ca="1">IFERROR(__xludf.DUMMYFUNCTION("""COMPUTED_VALUE"""),1)</f>
        <v>1</v>
      </c>
      <c r="B296" s="1">
        <f ca="1">IFERROR(__xludf.DUMMYFUNCTION("""COMPUTED_VALUE"""),1)</f>
        <v>1</v>
      </c>
    </row>
    <row r="297" spans="1:2" ht="13" hidden="1">
      <c r="A297" s="1">
        <f ca="1">IFERROR(__xludf.DUMMYFUNCTION("""COMPUTED_VALUE"""),3)</f>
        <v>3</v>
      </c>
      <c r="B297" s="1">
        <f ca="1">IFERROR(__xludf.DUMMYFUNCTION("""COMPUTED_VALUE"""),3)</f>
        <v>3</v>
      </c>
    </row>
    <row r="298" spans="1:2" ht="13" hidden="1">
      <c r="A298" s="1">
        <f ca="1">IFERROR(__xludf.DUMMYFUNCTION("""COMPUTED_VALUE"""),2)</f>
        <v>2</v>
      </c>
      <c r="B298" s="1">
        <f ca="1">IFERROR(__xludf.DUMMYFUNCTION("""COMPUTED_VALUE"""),2)</f>
        <v>2</v>
      </c>
    </row>
    <row r="299" spans="1:2" ht="13" hidden="1">
      <c r="A299" s="1">
        <f ca="1">IFERROR(__xludf.DUMMYFUNCTION("""COMPUTED_VALUE"""),4)</f>
        <v>4</v>
      </c>
      <c r="B299" s="1">
        <f ca="1">IFERROR(__xludf.DUMMYFUNCTION("""COMPUTED_VALUE"""),1)</f>
        <v>1</v>
      </c>
    </row>
    <row r="300" spans="1:2" ht="13" hidden="1">
      <c r="A300" s="1">
        <f ca="1">IFERROR(__xludf.DUMMYFUNCTION("""COMPUTED_VALUE"""),3)</f>
        <v>3</v>
      </c>
      <c r="B300" s="1">
        <f ca="1">IFERROR(__xludf.DUMMYFUNCTION("""COMPUTED_VALUE"""),4)</f>
        <v>4</v>
      </c>
    </row>
    <row r="301" spans="1:2" ht="13" hidden="1">
      <c r="A301" s="1">
        <f ca="1">IFERROR(__xludf.DUMMYFUNCTION("""COMPUTED_VALUE"""),4)</f>
        <v>4</v>
      </c>
      <c r="B301" s="1">
        <f ca="1">IFERROR(__xludf.DUMMYFUNCTION("""COMPUTED_VALUE"""),4)</f>
        <v>4</v>
      </c>
    </row>
    <row r="302" spans="1:2" ht="13" hidden="1">
      <c r="A302" s="1">
        <f ca="1">IFERROR(__xludf.DUMMYFUNCTION("""COMPUTED_VALUE"""),1)</f>
        <v>1</v>
      </c>
      <c r="B302" s="1">
        <f ca="1">IFERROR(__xludf.DUMMYFUNCTION("""COMPUTED_VALUE"""),1)</f>
        <v>1</v>
      </c>
    </row>
    <row r="303" spans="1:2" ht="13" hidden="1">
      <c r="A303" s="1">
        <f ca="1">IFERROR(__xludf.DUMMYFUNCTION("""COMPUTED_VALUE"""),4)</f>
        <v>4</v>
      </c>
      <c r="B303" s="1">
        <f ca="1">IFERROR(__xludf.DUMMYFUNCTION("""COMPUTED_VALUE"""),2)</f>
        <v>2</v>
      </c>
    </row>
    <row r="304" spans="1:2" ht="13" hidden="1">
      <c r="A304" s="1">
        <f ca="1">IFERROR(__xludf.DUMMYFUNCTION("""COMPUTED_VALUE"""),4)</f>
        <v>4</v>
      </c>
      <c r="B304" s="1">
        <f ca="1">IFERROR(__xludf.DUMMYFUNCTION("""COMPUTED_VALUE"""),4)</f>
        <v>4</v>
      </c>
    </row>
    <row r="305" spans="1:2" ht="13" hidden="1">
      <c r="A305" s="1">
        <f ca="1">IFERROR(__xludf.DUMMYFUNCTION("""COMPUTED_VALUE"""),2)</f>
        <v>2</v>
      </c>
      <c r="B305" s="1">
        <f ca="1">IFERROR(__xludf.DUMMYFUNCTION("""COMPUTED_VALUE"""),1)</f>
        <v>1</v>
      </c>
    </row>
    <row r="306" spans="1:2" ht="13" hidden="1">
      <c r="A306" s="1">
        <f ca="1">IFERROR(__xludf.DUMMYFUNCTION("""COMPUTED_VALUE"""),4)</f>
        <v>4</v>
      </c>
      <c r="B306" s="1">
        <f ca="1">IFERROR(__xludf.DUMMYFUNCTION("""COMPUTED_VALUE"""),3)</f>
        <v>3</v>
      </c>
    </row>
    <row r="307" spans="1:2" ht="13" hidden="1">
      <c r="A307" s="1" t="str">
        <f ca="1">IFERROR(__xludf.DUMMYFUNCTION("""COMPUTED_VALUE"""),"")</f>
        <v/>
      </c>
      <c r="B307" s="1">
        <f ca="1">IFERROR(__xludf.DUMMYFUNCTION("""COMPUTED_VALUE"""),4)</f>
        <v>4</v>
      </c>
    </row>
    <row r="308" spans="1:2" ht="13" hidden="1">
      <c r="A308" s="1" t="str">
        <f ca="1">IFERROR(__xludf.DUMMYFUNCTION("""COMPUTED_VALUE"""),"")</f>
        <v/>
      </c>
      <c r="B308" s="1">
        <f ca="1">IFERROR(__xludf.DUMMYFUNCTION("""COMPUTED_VALUE"""),1)</f>
        <v>1</v>
      </c>
    </row>
    <row r="309" spans="1:2" ht="13" hidden="1">
      <c r="A309" s="1">
        <f ca="1">IFERROR(__xludf.DUMMYFUNCTION("""COMPUTED_VALUE"""),1)</f>
        <v>1</v>
      </c>
      <c r="B309" s="1">
        <f ca="1">IFERROR(__xludf.DUMMYFUNCTION("""COMPUTED_VALUE"""),1)</f>
        <v>1</v>
      </c>
    </row>
    <row r="310" spans="1:2" ht="13" hidden="1">
      <c r="A310" s="1">
        <f ca="1">IFERROR(__xludf.DUMMYFUNCTION("""COMPUTED_VALUE"""),4)</f>
        <v>4</v>
      </c>
      <c r="B310" s="1">
        <f ca="1">IFERROR(__xludf.DUMMYFUNCTION("""COMPUTED_VALUE"""),1)</f>
        <v>1</v>
      </c>
    </row>
    <row r="311" spans="1:2" ht="13" hidden="1">
      <c r="A311" s="1">
        <f ca="1">IFERROR(__xludf.DUMMYFUNCTION("""COMPUTED_VALUE"""),4)</f>
        <v>4</v>
      </c>
      <c r="B311" s="1">
        <f ca="1">IFERROR(__xludf.DUMMYFUNCTION("""COMPUTED_VALUE"""),3)</f>
        <v>3</v>
      </c>
    </row>
    <row r="312" spans="1:2" ht="13" hidden="1">
      <c r="A312" s="1">
        <f ca="1">IFERROR(__xludf.DUMMYFUNCTION("""COMPUTED_VALUE"""),3)</f>
        <v>3</v>
      </c>
      <c r="B312" s="1">
        <f ca="1">IFERROR(__xludf.DUMMYFUNCTION("""COMPUTED_VALUE"""),1)</f>
        <v>1</v>
      </c>
    </row>
    <row r="313" spans="1:2" ht="13" hidden="1">
      <c r="A313" s="1" t="str">
        <f ca="1">IFERROR(__xludf.DUMMYFUNCTION("""COMPUTED_VALUE"""),"")</f>
        <v/>
      </c>
      <c r="B313" s="1">
        <f ca="1">IFERROR(__xludf.DUMMYFUNCTION("""COMPUTED_VALUE"""),1)</f>
        <v>1</v>
      </c>
    </row>
    <row r="314" spans="1:2" ht="13" hidden="1">
      <c r="A314" s="1">
        <f ca="1">IFERROR(__xludf.DUMMYFUNCTION("""COMPUTED_VALUE"""),2)</f>
        <v>2</v>
      </c>
      <c r="B314" s="1">
        <f ca="1">IFERROR(__xludf.DUMMYFUNCTION("""COMPUTED_VALUE"""),4)</f>
        <v>4</v>
      </c>
    </row>
    <row r="315" spans="1:2" ht="13" hidden="1">
      <c r="A315" s="1">
        <f ca="1">IFERROR(__xludf.DUMMYFUNCTION("""COMPUTED_VALUE"""),2)</f>
        <v>2</v>
      </c>
      <c r="B315" s="1">
        <f ca="1">IFERROR(__xludf.DUMMYFUNCTION("""COMPUTED_VALUE"""),3)</f>
        <v>3</v>
      </c>
    </row>
    <row r="316" spans="1:2" ht="13" hidden="1">
      <c r="A316" s="1">
        <f ca="1">IFERROR(__xludf.DUMMYFUNCTION("""COMPUTED_VALUE"""),3)</f>
        <v>3</v>
      </c>
      <c r="B316" s="1">
        <f ca="1">IFERROR(__xludf.DUMMYFUNCTION("""COMPUTED_VALUE"""),1)</f>
        <v>1</v>
      </c>
    </row>
    <row r="317" spans="1:2" ht="13" hidden="1">
      <c r="A317" s="1">
        <f ca="1">IFERROR(__xludf.DUMMYFUNCTION("""COMPUTED_VALUE"""),4)</f>
        <v>4</v>
      </c>
      <c r="B317" s="1">
        <f ca="1">IFERROR(__xludf.DUMMYFUNCTION("""COMPUTED_VALUE"""),2)</f>
        <v>2</v>
      </c>
    </row>
    <row r="318" spans="1:2" ht="13" hidden="1">
      <c r="A318" s="1">
        <f ca="1">IFERROR(__xludf.DUMMYFUNCTION("""COMPUTED_VALUE"""),2)</f>
        <v>2</v>
      </c>
      <c r="B318" s="1">
        <f ca="1">IFERROR(__xludf.DUMMYFUNCTION("""COMPUTED_VALUE"""),4)</f>
        <v>4</v>
      </c>
    </row>
    <row r="319" spans="1:2" ht="13" hidden="1">
      <c r="A319" s="1">
        <f ca="1">IFERROR(__xludf.DUMMYFUNCTION("""COMPUTED_VALUE"""),3)</f>
        <v>3</v>
      </c>
      <c r="B319" s="1">
        <f ca="1">IFERROR(__xludf.DUMMYFUNCTION("""COMPUTED_VALUE"""),4)</f>
        <v>4</v>
      </c>
    </row>
    <row r="320" spans="1:2" ht="13" hidden="1">
      <c r="A320" s="1">
        <f ca="1">IFERROR(__xludf.DUMMYFUNCTION("""COMPUTED_VALUE"""),3)</f>
        <v>3</v>
      </c>
      <c r="B320" s="1">
        <f ca="1">IFERROR(__xludf.DUMMYFUNCTION("""COMPUTED_VALUE"""),2)</f>
        <v>2</v>
      </c>
    </row>
    <row r="321" spans="1:11" ht="13" hidden="1">
      <c r="A321" s="1">
        <f ca="1">IFERROR(__xludf.DUMMYFUNCTION("""COMPUTED_VALUE"""),1)</f>
        <v>1</v>
      </c>
      <c r="B321" s="1">
        <f ca="1">IFERROR(__xludf.DUMMYFUNCTION("""COMPUTED_VALUE"""),2)</f>
        <v>2</v>
      </c>
    </row>
    <row r="322" spans="1:11" ht="13" hidden="1">
      <c r="A322" s="1">
        <f ca="1">IFERROR(__xludf.DUMMYFUNCTION("""COMPUTED_VALUE"""),2)</f>
        <v>2</v>
      </c>
      <c r="B322" s="1">
        <f ca="1">IFERROR(__xludf.DUMMYFUNCTION("""COMPUTED_VALUE"""),1)</f>
        <v>1</v>
      </c>
    </row>
    <row r="323" spans="1:11" ht="13" hidden="1">
      <c r="A323" s="1" t="str">
        <f ca="1">IFERROR(__xludf.DUMMYFUNCTION("""COMPUTED_VALUE"""),"")</f>
        <v/>
      </c>
      <c r="B323" s="1">
        <f ca="1">IFERROR(__xludf.DUMMYFUNCTION("""COMPUTED_VALUE"""),4)</f>
        <v>4</v>
      </c>
    </row>
    <row r="324" spans="1:11" ht="13" hidden="1">
      <c r="A324" s="1">
        <f ca="1">IFERROR(__xludf.DUMMYFUNCTION("""COMPUTED_VALUE"""),2)</f>
        <v>2</v>
      </c>
      <c r="B324" s="1">
        <f ca="1">IFERROR(__xludf.DUMMYFUNCTION("""COMPUTED_VALUE"""),3)</f>
        <v>3</v>
      </c>
    </row>
    <row r="325" spans="1:11" ht="13" hidden="1">
      <c r="A325" s="1" t="str">
        <f ca="1">IFERROR(__xludf.DUMMYFUNCTION("""COMPUTED_VALUE"""),"")</f>
        <v/>
      </c>
      <c r="B325" s="1">
        <f ca="1">IFERROR(__xludf.DUMMYFUNCTION("""COMPUTED_VALUE"""),4)</f>
        <v>4</v>
      </c>
    </row>
    <row r="326" spans="1:11" ht="13" hidden="1">
      <c r="A326" s="1">
        <f ca="1">IFERROR(__xludf.DUMMYFUNCTION("""COMPUTED_VALUE"""),1)</f>
        <v>1</v>
      </c>
      <c r="B326" s="1">
        <f ca="1">IFERROR(__xludf.DUMMYFUNCTION("""COMPUTED_VALUE"""),1)</f>
        <v>1</v>
      </c>
    </row>
    <row r="327" spans="1:11" ht="13">
      <c r="A327" s="1">
        <f ca="1">IFERROR(__xludf.DUMMYFUNCTION("""COMPUTED_VALUE"""),4)</f>
        <v>4</v>
      </c>
      <c r="B327" s="1">
        <f ca="1">IFERROR(__xludf.DUMMYFUNCTION("""COMPUTED_VALUE"""),3)</f>
        <v>3</v>
      </c>
    </row>
    <row r="328" spans="1:11" ht="13">
      <c r="A328" s="1">
        <f t="shared" ref="A328:B328" ca="1" si="0">COUNT(A4:A327)</f>
        <v>300</v>
      </c>
      <c r="B328" s="1">
        <f t="shared" ca="1" si="0"/>
        <v>322</v>
      </c>
    </row>
    <row r="330" spans="1:11" ht="13">
      <c r="A330" s="14"/>
      <c r="B330" s="15" t="s">
        <v>57</v>
      </c>
      <c r="C330" s="15" t="s">
        <v>136</v>
      </c>
      <c r="D330" s="15" t="s">
        <v>59</v>
      </c>
      <c r="E330" s="15" t="s">
        <v>243</v>
      </c>
      <c r="J330" s="14"/>
      <c r="K330" s="14"/>
    </row>
    <row r="331" spans="1:11" ht="15">
      <c r="A331" s="7" t="s">
        <v>66</v>
      </c>
      <c r="B331" s="10">
        <f ca="1">COUNTIFS(A4:A327,"1",B4:B327,"1")</f>
        <v>22</v>
      </c>
      <c r="C331" s="10">
        <f ca="1">COUNTIFS(A4:A327,"2",B4:B327,"1")</f>
        <v>23</v>
      </c>
      <c r="D331" s="10">
        <f ca="1">COUNTIFS(A4:A327,"3",B4:B327,"1")</f>
        <v>14</v>
      </c>
      <c r="E331" s="10">
        <f ca="1">COUNTIFS(A4:A327,"4",B4:B327,"1")</f>
        <v>27</v>
      </c>
      <c r="F331" s="1">
        <f t="shared" ref="F331:F335" ca="1" si="1">SUM(B331:E331)</f>
        <v>86</v>
      </c>
      <c r="K331" s="10"/>
    </row>
    <row r="332" spans="1:11" ht="15">
      <c r="A332" s="7" t="s">
        <v>67</v>
      </c>
      <c r="B332" s="10">
        <f ca="1">COUNTIFS(A4:A327,"1",B4:B327,"2")</f>
        <v>9</v>
      </c>
      <c r="C332" s="10">
        <f ca="1">COUNTIFS(A4:A327,"2",B4:B327,"2")</f>
        <v>12</v>
      </c>
      <c r="D332" s="10">
        <f ca="1">COUNTIFS(A4:A327,"3",B4:B327,"2")</f>
        <v>10</v>
      </c>
      <c r="E332" s="10">
        <f ca="1">COUNTIFS(A4:A327,"4",B4:B327,"2")</f>
        <v>6</v>
      </c>
      <c r="F332" s="1">
        <f t="shared" ca="1" si="1"/>
        <v>37</v>
      </c>
      <c r="K332" s="10"/>
    </row>
    <row r="333" spans="1:11" ht="15">
      <c r="A333" s="7" t="s">
        <v>60</v>
      </c>
      <c r="B333" s="10">
        <f ca="1">COUNTIFS(A4:A327,"1",B4:B327,"3")</f>
        <v>13</v>
      </c>
      <c r="C333" s="10">
        <f ca="1">COUNTIFS(A4:A327,"2",B4:B327,"3")</f>
        <v>21</v>
      </c>
      <c r="D333" s="10">
        <f ca="1">COUNTIFS(A4:A327,"3",B4:B327,"3")</f>
        <v>27</v>
      </c>
      <c r="E333" s="10">
        <f ca="1">COUNTIFS(A4:A327,"4",B4:B327,"3")</f>
        <v>17</v>
      </c>
      <c r="F333" s="1">
        <f t="shared" ca="1" si="1"/>
        <v>78</v>
      </c>
      <c r="K333" s="10"/>
    </row>
    <row r="334" spans="1:11" ht="15">
      <c r="A334" s="7" t="s">
        <v>68</v>
      </c>
      <c r="B334" s="10">
        <f ca="1">COUNTIFS(A4:A327,"1",B4:B327,"4")</f>
        <v>8</v>
      </c>
      <c r="C334" s="10">
        <f ca="1">COUNTIFS(A4:A327,"2",B4:B327,"4")</f>
        <v>28</v>
      </c>
      <c r="D334" s="10">
        <f ca="1">COUNTIFS(A4:A327,"3",B4:B327,"4")</f>
        <v>17</v>
      </c>
      <c r="E334" s="10">
        <f ca="1">COUNTIFS(A4:A327,"4",B4:B327,"4")</f>
        <v>20</v>
      </c>
      <c r="F334" s="1">
        <f t="shared" ca="1" si="1"/>
        <v>73</v>
      </c>
      <c r="K334" s="10"/>
    </row>
    <row r="335" spans="1:11" ht="15">
      <c r="A335" s="7" t="s">
        <v>62</v>
      </c>
      <c r="B335" s="10">
        <f ca="1">COUNTIFS(A4:A327,"1",B4:B327,"5")</f>
        <v>4</v>
      </c>
      <c r="C335" s="10">
        <f ca="1">COUNTIFS(A4:A327,"2",B4:B327,"5")</f>
        <v>10</v>
      </c>
      <c r="D335" s="10">
        <f ca="1">COUNTIFS(A4:A327,"3",B4:B327,"5")</f>
        <v>6</v>
      </c>
      <c r="E335" s="10">
        <f ca="1">COUNTIFS(A4:A327,"4",B4:B327,"5")</f>
        <v>4</v>
      </c>
      <c r="F335" s="1">
        <f t="shared" ca="1" si="1"/>
        <v>24</v>
      </c>
      <c r="K335" s="10"/>
    </row>
    <row r="336" spans="1:11" ht="13">
      <c r="F336" s="1">
        <f ca="1">SUM(F331:F335)</f>
        <v>298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4A86E8"/>
    <outlinePr summaryBelow="0" summaryRight="0"/>
  </sheetPr>
  <dimension ref="A1:K336"/>
  <sheetViews>
    <sheetView workbookViewId="0"/>
  </sheetViews>
  <sheetFormatPr baseColWidth="10" defaultColWidth="14.5" defaultRowHeight="15.75" customHeight="1"/>
  <sheetData>
    <row r="1" spans="1:2" ht="14">
      <c r="A1" s="9" t="s">
        <v>354</v>
      </c>
    </row>
    <row r="2" spans="1:2" ht="15">
      <c r="A2" s="10"/>
    </row>
    <row r="3" spans="1:2" ht="13">
      <c r="A3" s="7" t="s">
        <v>197</v>
      </c>
    </row>
    <row r="4" spans="1:2" ht="15">
      <c r="A4" s="10">
        <f ca="1">IFERROR(__xludf.DUMMYFUNCTION("query('Converted Data'!BG4:BG327,""select*"")"),3)</f>
        <v>3</v>
      </c>
      <c r="B4" s="10">
        <f ca="1">IFERROR(__xludf.DUMMYFUNCTION("query('Converted Data'!CE4:CE327,""select*"")"),4)</f>
        <v>4</v>
      </c>
    </row>
    <row r="5" spans="1:2" ht="13">
      <c r="A5" s="1">
        <f ca="1">IFERROR(__xludf.DUMMYFUNCTION("""COMPUTED_VALUE"""),1)</f>
        <v>1</v>
      </c>
      <c r="B5" s="1">
        <f ca="1">IFERROR(__xludf.DUMMYFUNCTION("""COMPUTED_VALUE"""),5)</f>
        <v>5</v>
      </c>
    </row>
    <row r="6" spans="1:2" ht="13">
      <c r="A6" s="1" t="str">
        <f ca="1">IFERROR(__xludf.DUMMYFUNCTION("""COMPUTED_VALUE"""),"")</f>
        <v/>
      </c>
      <c r="B6" s="1">
        <f ca="1">IFERROR(__xludf.DUMMYFUNCTION("""COMPUTED_VALUE"""),5)</f>
        <v>5</v>
      </c>
    </row>
    <row r="7" spans="1:2" ht="13">
      <c r="A7" s="1">
        <f ca="1">IFERROR(__xludf.DUMMYFUNCTION("""COMPUTED_VALUE"""),3)</f>
        <v>3</v>
      </c>
      <c r="B7" s="1">
        <f ca="1">IFERROR(__xludf.DUMMYFUNCTION("""COMPUTED_VALUE"""),4)</f>
        <v>4</v>
      </c>
    </row>
    <row r="8" spans="1:2" ht="13">
      <c r="A8" s="1">
        <f ca="1">IFERROR(__xludf.DUMMYFUNCTION("""COMPUTED_VALUE"""),2)</f>
        <v>2</v>
      </c>
      <c r="B8" s="1">
        <f ca="1">IFERROR(__xludf.DUMMYFUNCTION("""COMPUTED_VALUE"""),5)</f>
        <v>5</v>
      </c>
    </row>
    <row r="9" spans="1:2" ht="13">
      <c r="A9" s="1">
        <f ca="1">IFERROR(__xludf.DUMMYFUNCTION("""COMPUTED_VALUE"""),3)</f>
        <v>3</v>
      </c>
      <c r="B9" s="1">
        <f ca="1">IFERROR(__xludf.DUMMYFUNCTION("""COMPUTED_VALUE"""),5)</f>
        <v>5</v>
      </c>
    </row>
    <row r="10" spans="1:2" ht="13" hidden="1">
      <c r="A10" s="1" t="str">
        <f ca="1">IFERROR(__xludf.DUMMYFUNCTION("""COMPUTED_VALUE"""),"")</f>
        <v/>
      </c>
      <c r="B10" s="1">
        <f ca="1">IFERROR(__xludf.DUMMYFUNCTION("""COMPUTED_VALUE"""),5)</f>
        <v>5</v>
      </c>
    </row>
    <row r="11" spans="1:2" ht="13" hidden="1">
      <c r="A11" s="1">
        <f ca="1">IFERROR(__xludf.DUMMYFUNCTION("""COMPUTED_VALUE"""),4)</f>
        <v>4</v>
      </c>
      <c r="B11" s="1">
        <f ca="1">IFERROR(__xludf.DUMMYFUNCTION("""COMPUTED_VALUE"""),1)</f>
        <v>1</v>
      </c>
    </row>
    <row r="12" spans="1:2" ht="13" hidden="1">
      <c r="A12" s="1">
        <f ca="1">IFERROR(__xludf.DUMMYFUNCTION("""COMPUTED_VALUE"""),4)</f>
        <v>4</v>
      </c>
      <c r="B12" s="1">
        <f ca="1">IFERROR(__xludf.DUMMYFUNCTION("""COMPUTED_VALUE"""),1)</f>
        <v>1</v>
      </c>
    </row>
    <row r="13" spans="1:2" ht="13" hidden="1">
      <c r="A13" s="1">
        <f ca="1">IFERROR(__xludf.DUMMYFUNCTION("""COMPUTED_VALUE"""),2)</f>
        <v>2</v>
      </c>
      <c r="B13" s="1">
        <f ca="1">IFERROR(__xludf.DUMMYFUNCTION("""COMPUTED_VALUE"""),5)</f>
        <v>5</v>
      </c>
    </row>
    <row r="14" spans="1:2" ht="13" hidden="1">
      <c r="A14" s="1" t="str">
        <f ca="1">IFERROR(__xludf.DUMMYFUNCTION("""COMPUTED_VALUE"""),"")</f>
        <v/>
      </c>
      <c r="B14" s="1">
        <f ca="1">IFERROR(__xludf.DUMMYFUNCTION("""COMPUTED_VALUE"""),2)</f>
        <v>2</v>
      </c>
    </row>
    <row r="15" spans="1:2" ht="13" hidden="1">
      <c r="A15" s="1">
        <f ca="1">IFERROR(__xludf.DUMMYFUNCTION("""COMPUTED_VALUE"""),2)</f>
        <v>2</v>
      </c>
      <c r="B15" s="1">
        <f ca="1">IFERROR(__xludf.DUMMYFUNCTION("""COMPUTED_VALUE"""),2)</f>
        <v>2</v>
      </c>
    </row>
    <row r="16" spans="1:2" ht="13" hidden="1">
      <c r="A16" s="1">
        <f ca="1">IFERROR(__xludf.DUMMYFUNCTION("""COMPUTED_VALUE"""),3)</f>
        <v>3</v>
      </c>
      <c r="B16" s="1">
        <f ca="1">IFERROR(__xludf.DUMMYFUNCTION("""COMPUTED_VALUE"""),4)</f>
        <v>4</v>
      </c>
    </row>
    <row r="17" spans="1:2" ht="13" hidden="1">
      <c r="A17" s="1">
        <f ca="1">IFERROR(__xludf.DUMMYFUNCTION("""COMPUTED_VALUE"""),3)</f>
        <v>3</v>
      </c>
      <c r="B17" s="1">
        <f ca="1">IFERROR(__xludf.DUMMYFUNCTION("""COMPUTED_VALUE"""),2)</f>
        <v>2</v>
      </c>
    </row>
    <row r="18" spans="1:2" ht="13" hidden="1">
      <c r="A18" s="1">
        <f ca="1">IFERROR(__xludf.DUMMYFUNCTION("""COMPUTED_VALUE"""),2)</f>
        <v>2</v>
      </c>
      <c r="B18" s="1">
        <f ca="1">IFERROR(__xludf.DUMMYFUNCTION("""COMPUTED_VALUE"""),4)</f>
        <v>4</v>
      </c>
    </row>
    <row r="19" spans="1:2" ht="13" hidden="1">
      <c r="A19" s="1">
        <f ca="1">IFERROR(__xludf.DUMMYFUNCTION("""COMPUTED_VALUE"""),2)</f>
        <v>2</v>
      </c>
      <c r="B19" s="1">
        <f ca="1">IFERROR(__xludf.DUMMYFUNCTION("""COMPUTED_VALUE"""),2)</f>
        <v>2</v>
      </c>
    </row>
    <row r="20" spans="1:2" ht="13" hidden="1">
      <c r="A20" s="1">
        <f ca="1">IFERROR(__xludf.DUMMYFUNCTION("""COMPUTED_VALUE"""),4)</f>
        <v>4</v>
      </c>
      <c r="B20" s="1">
        <f ca="1">IFERROR(__xludf.DUMMYFUNCTION("""COMPUTED_VALUE"""),5)</f>
        <v>5</v>
      </c>
    </row>
    <row r="21" spans="1:2" ht="13" hidden="1">
      <c r="A21" s="1">
        <f ca="1">IFERROR(__xludf.DUMMYFUNCTION("""COMPUTED_VALUE"""),2)</f>
        <v>2</v>
      </c>
      <c r="B21" s="1">
        <f ca="1">IFERROR(__xludf.DUMMYFUNCTION("""COMPUTED_VALUE"""),1)</f>
        <v>1</v>
      </c>
    </row>
    <row r="22" spans="1:2" ht="13" hidden="1">
      <c r="A22" s="1">
        <f ca="1">IFERROR(__xludf.DUMMYFUNCTION("""COMPUTED_VALUE"""),1)</f>
        <v>1</v>
      </c>
      <c r="B22" s="1">
        <f ca="1">IFERROR(__xludf.DUMMYFUNCTION("""COMPUTED_VALUE"""),1)</f>
        <v>1</v>
      </c>
    </row>
    <row r="23" spans="1:2" ht="13" hidden="1">
      <c r="A23" s="1">
        <f ca="1">IFERROR(__xludf.DUMMYFUNCTION("""COMPUTED_VALUE"""),2)</f>
        <v>2</v>
      </c>
      <c r="B23" s="1">
        <f ca="1">IFERROR(__xludf.DUMMYFUNCTION("""COMPUTED_VALUE"""),2)</f>
        <v>2</v>
      </c>
    </row>
    <row r="24" spans="1:2" ht="13" hidden="1">
      <c r="A24" s="1" t="str">
        <f ca="1">IFERROR(__xludf.DUMMYFUNCTION("""COMPUTED_VALUE"""),"")</f>
        <v/>
      </c>
      <c r="B24" s="1">
        <f ca="1">IFERROR(__xludf.DUMMYFUNCTION("""COMPUTED_VALUE"""),1)</f>
        <v>1</v>
      </c>
    </row>
    <row r="25" spans="1:2" ht="13" hidden="1">
      <c r="A25" s="1">
        <f ca="1">IFERROR(__xludf.DUMMYFUNCTION("""COMPUTED_VALUE"""),2)</f>
        <v>2</v>
      </c>
      <c r="B25" s="1">
        <f ca="1">IFERROR(__xludf.DUMMYFUNCTION("""COMPUTED_VALUE"""),4)</f>
        <v>4</v>
      </c>
    </row>
    <row r="26" spans="1:2" ht="13" hidden="1">
      <c r="A26" s="1">
        <f ca="1">IFERROR(__xludf.DUMMYFUNCTION("""COMPUTED_VALUE"""),1)</f>
        <v>1</v>
      </c>
      <c r="B26" s="1">
        <f ca="1">IFERROR(__xludf.DUMMYFUNCTION("""COMPUTED_VALUE"""),1)</f>
        <v>1</v>
      </c>
    </row>
    <row r="27" spans="1:2" ht="13" hidden="1">
      <c r="A27" s="1" t="str">
        <f ca="1">IFERROR(__xludf.DUMMYFUNCTION("""COMPUTED_VALUE"""),"")</f>
        <v/>
      </c>
      <c r="B27" s="1">
        <f ca="1">IFERROR(__xludf.DUMMYFUNCTION("""COMPUTED_VALUE"""),3)</f>
        <v>3</v>
      </c>
    </row>
    <row r="28" spans="1:2" ht="13" hidden="1">
      <c r="A28" s="1">
        <f ca="1">IFERROR(__xludf.DUMMYFUNCTION("""COMPUTED_VALUE"""),1)</f>
        <v>1</v>
      </c>
      <c r="B28" s="1">
        <f ca="1">IFERROR(__xludf.DUMMYFUNCTION("""COMPUTED_VALUE"""),5)</f>
        <v>5</v>
      </c>
    </row>
    <row r="29" spans="1:2" ht="13" hidden="1">
      <c r="A29" s="1">
        <f ca="1">IFERROR(__xludf.DUMMYFUNCTION("""COMPUTED_VALUE"""),3)</f>
        <v>3</v>
      </c>
      <c r="B29" s="1">
        <f ca="1">IFERROR(__xludf.DUMMYFUNCTION("""COMPUTED_VALUE"""),3)</f>
        <v>3</v>
      </c>
    </row>
    <row r="30" spans="1:2" ht="13" hidden="1">
      <c r="A30" s="1">
        <f ca="1">IFERROR(__xludf.DUMMYFUNCTION("""COMPUTED_VALUE"""),3)</f>
        <v>3</v>
      </c>
      <c r="B30" s="1">
        <f ca="1">IFERROR(__xludf.DUMMYFUNCTION("""COMPUTED_VALUE"""),1)</f>
        <v>1</v>
      </c>
    </row>
    <row r="31" spans="1:2" ht="13" hidden="1">
      <c r="A31" s="1">
        <f ca="1">IFERROR(__xludf.DUMMYFUNCTION("""COMPUTED_VALUE"""),1)</f>
        <v>1</v>
      </c>
      <c r="B31" s="1">
        <f ca="1">IFERROR(__xludf.DUMMYFUNCTION("""COMPUTED_VALUE"""),3)</f>
        <v>3</v>
      </c>
    </row>
    <row r="32" spans="1:2" ht="13" hidden="1">
      <c r="A32" s="1">
        <f ca="1">IFERROR(__xludf.DUMMYFUNCTION("""COMPUTED_VALUE"""),2)</f>
        <v>2</v>
      </c>
      <c r="B32" s="1">
        <f ca="1">IFERROR(__xludf.DUMMYFUNCTION("""COMPUTED_VALUE"""),1)</f>
        <v>1</v>
      </c>
    </row>
    <row r="33" spans="1:2" ht="13" hidden="1">
      <c r="A33" s="1">
        <f ca="1">IFERROR(__xludf.DUMMYFUNCTION("""COMPUTED_VALUE"""),1)</f>
        <v>1</v>
      </c>
      <c r="B33" s="1">
        <f ca="1">IFERROR(__xludf.DUMMYFUNCTION("""COMPUTED_VALUE"""),3)</f>
        <v>3</v>
      </c>
    </row>
    <row r="34" spans="1:2" ht="13" hidden="1">
      <c r="A34" s="1">
        <f ca="1">IFERROR(__xludf.DUMMYFUNCTION("""COMPUTED_VALUE"""),3)</f>
        <v>3</v>
      </c>
      <c r="B34" s="1">
        <f ca="1">IFERROR(__xludf.DUMMYFUNCTION("""COMPUTED_VALUE"""),3)</f>
        <v>3</v>
      </c>
    </row>
    <row r="35" spans="1:2" ht="13" hidden="1">
      <c r="A35" s="1">
        <f ca="1">IFERROR(__xludf.DUMMYFUNCTION("""COMPUTED_VALUE"""),4)</f>
        <v>4</v>
      </c>
      <c r="B35" s="1">
        <f ca="1">IFERROR(__xludf.DUMMYFUNCTION("""COMPUTED_VALUE"""),3)</f>
        <v>3</v>
      </c>
    </row>
    <row r="36" spans="1:2" ht="13" hidden="1">
      <c r="A36" s="1">
        <f ca="1">IFERROR(__xludf.DUMMYFUNCTION("""COMPUTED_VALUE"""),1)</f>
        <v>1</v>
      </c>
      <c r="B36" s="1">
        <f ca="1">IFERROR(__xludf.DUMMYFUNCTION("""COMPUTED_VALUE"""),5)</f>
        <v>5</v>
      </c>
    </row>
    <row r="37" spans="1:2" ht="13" hidden="1">
      <c r="A37" s="1">
        <f ca="1">IFERROR(__xludf.DUMMYFUNCTION("""COMPUTED_VALUE"""),2)</f>
        <v>2</v>
      </c>
      <c r="B37" s="1">
        <f ca="1">IFERROR(__xludf.DUMMYFUNCTION("""COMPUTED_VALUE"""),4)</f>
        <v>4</v>
      </c>
    </row>
    <row r="38" spans="1:2" ht="13" hidden="1">
      <c r="A38" s="1">
        <f ca="1">IFERROR(__xludf.DUMMYFUNCTION("""COMPUTED_VALUE"""),4)</f>
        <v>4</v>
      </c>
      <c r="B38" s="1">
        <f ca="1">IFERROR(__xludf.DUMMYFUNCTION("""COMPUTED_VALUE"""),1)</f>
        <v>1</v>
      </c>
    </row>
    <row r="39" spans="1:2" ht="13" hidden="1">
      <c r="A39" s="1">
        <f ca="1">IFERROR(__xludf.DUMMYFUNCTION("""COMPUTED_VALUE"""),3)</f>
        <v>3</v>
      </c>
      <c r="B39" s="1">
        <f ca="1">IFERROR(__xludf.DUMMYFUNCTION("""COMPUTED_VALUE"""),5)</f>
        <v>5</v>
      </c>
    </row>
    <row r="40" spans="1:2" ht="13" hidden="1">
      <c r="A40" s="1" t="str">
        <f ca="1">IFERROR(__xludf.DUMMYFUNCTION("""COMPUTED_VALUE"""),"")</f>
        <v/>
      </c>
      <c r="B40" s="1">
        <f ca="1">IFERROR(__xludf.DUMMYFUNCTION("""COMPUTED_VALUE"""),1)</f>
        <v>1</v>
      </c>
    </row>
    <row r="41" spans="1:2" ht="13" hidden="1">
      <c r="A41" s="1">
        <f ca="1">IFERROR(__xludf.DUMMYFUNCTION("""COMPUTED_VALUE"""),1)</f>
        <v>1</v>
      </c>
      <c r="B41" s="1">
        <f ca="1">IFERROR(__xludf.DUMMYFUNCTION("""COMPUTED_VALUE"""),1)</f>
        <v>1</v>
      </c>
    </row>
    <row r="42" spans="1:2" ht="13" hidden="1">
      <c r="A42" s="1">
        <f ca="1">IFERROR(__xludf.DUMMYFUNCTION("""COMPUTED_VALUE"""),2)</f>
        <v>2</v>
      </c>
      <c r="B42" s="1">
        <f ca="1">IFERROR(__xludf.DUMMYFUNCTION("""COMPUTED_VALUE"""),1)</f>
        <v>1</v>
      </c>
    </row>
    <row r="43" spans="1:2" ht="13" hidden="1">
      <c r="A43" s="1">
        <f ca="1">IFERROR(__xludf.DUMMYFUNCTION("""COMPUTED_VALUE"""),1)</f>
        <v>1</v>
      </c>
      <c r="B43" s="1">
        <f ca="1">IFERROR(__xludf.DUMMYFUNCTION("""COMPUTED_VALUE"""),3)</f>
        <v>3</v>
      </c>
    </row>
    <row r="44" spans="1:2" ht="13" hidden="1">
      <c r="A44" s="1">
        <f ca="1">IFERROR(__xludf.DUMMYFUNCTION("""COMPUTED_VALUE"""),4)</f>
        <v>4</v>
      </c>
      <c r="B44" s="1">
        <f ca="1">IFERROR(__xludf.DUMMYFUNCTION("""COMPUTED_VALUE"""),5)</f>
        <v>5</v>
      </c>
    </row>
    <row r="45" spans="1:2" ht="13" hidden="1">
      <c r="A45" s="1">
        <f ca="1">IFERROR(__xludf.DUMMYFUNCTION("""COMPUTED_VALUE"""),4)</f>
        <v>4</v>
      </c>
      <c r="B45" s="1">
        <f ca="1">IFERROR(__xludf.DUMMYFUNCTION("""COMPUTED_VALUE"""),4)</f>
        <v>4</v>
      </c>
    </row>
    <row r="46" spans="1:2" ht="13" hidden="1">
      <c r="A46" s="1">
        <f ca="1">IFERROR(__xludf.DUMMYFUNCTION("""COMPUTED_VALUE"""),2)</f>
        <v>2</v>
      </c>
      <c r="B46" s="1">
        <f ca="1">IFERROR(__xludf.DUMMYFUNCTION("""COMPUTED_VALUE"""),3)</f>
        <v>3</v>
      </c>
    </row>
    <row r="47" spans="1:2" ht="13" hidden="1">
      <c r="A47" s="1">
        <f ca="1">IFERROR(__xludf.DUMMYFUNCTION("""COMPUTED_VALUE"""),4)</f>
        <v>4</v>
      </c>
      <c r="B47" s="1">
        <f ca="1">IFERROR(__xludf.DUMMYFUNCTION("""COMPUTED_VALUE"""),3)</f>
        <v>3</v>
      </c>
    </row>
    <row r="48" spans="1:2" ht="13" hidden="1">
      <c r="A48" s="1">
        <f ca="1">IFERROR(__xludf.DUMMYFUNCTION("""COMPUTED_VALUE"""),2)</f>
        <v>2</v>
      </c>
      <c r="B48" s="1">
        <f ca="1">IFERROR(__xludf.DUMMYFUNCTION("""COMPUTED_VALUE"""),4)</f>
        <v>4</v>
      </c>
    </row>
    <row r="49" spans="1:2" ht="13" hidden="1">
      <c r="A49" s="1">
        <f ca="1">IFERROR(__xludf.DUMMYFUNCTION("""COMPUTED_VALUE"""),4)</f>
        <v>4</v>
      </c>
      <c r="B49" s="1">
        <f ca="1">IFERROR(__xludf.DUMMYFUNCTION("""COMPUTED_VALUE"""),4)</f>
        <v>4</v>
      </c>
    </row>
    <row r="50" spans="1:2" ht="13" hidden="1">
      <c r="A50" s="1">
        <f ca="1">IFERROR(__xludf.DUMMYFUNCTION("""COMPUTED_VALUE"""),2)</f>
        <v>2</v>
      </c>
      <c r="B50" s="1">
        <f ca="1">IFERROR(__xludf.DUMMYFUNCTION("""COMPUTED_VALUE"""),5)</f>
        <v>5</v>
      </c>
    </row>
    <row r="51" spans="1:2" ht="13" hidden="1">
      <c r="A51" s="1">
        <f ca="1">IFERROR(__xludf.DUMMYFUNCTION("""COMPUTED_VALUE"""),1)</f>
        <v>1</v>
      </c>
      <c r="B51" s="1">
        <f ca="1">IFERROR(__xludf.DUMMYFUNCTION("""COMPUTED_VALUE"""),2)</f>
        <v>2</v>
      </c>
    </row>
    <row r="52" spans="1:2" ht="13" hidden="1">
      <c r="A52" s="1">
        <f ca="1">IFERROR(__xludf.DUMMYFUNCTION("""COMPUTED_VALUE"""),3)</f>
        <v>3</v>
      </c>
      <c r="B52" s="1">
        <f ca="1">IFERROR(__xludf.DUMMYFUNCTION("""COMPUTED_VALUE"""),5)</f>
        <v>5</v>
      </c>
    </row>
    <row r="53" spans="1:2" ht="13" hidden="1">
      <c r="A53" s="1">
        <f ca="1">IFERROR(__xludf.DUMMYFUNCTION("""COMPUTED_VALUE"""),2)</f>
        <v>2</v>
      </c>
      <c r="B53" s="1">
        <f ca="1">IFERROR(__xludf.DUMMYFUNCTION("""COMPUTED_VALUE"""),2)</f>
        <v>2</v>
      </c>
    </row>
    <row r="54" spans="1:2" ht="13" hidden="1">
      <c r="A54" s="1">
        <f ca="1">IFERROR(__xludf.DUMMYFUNCTION("""COMPUTED_VALUE"""),3)</f>
        <v>3</v>
      </c>
      <c r="B54" s="1">
        <f ca="1">IFERROR(__xludf.DUMMYFUNCTION("""COMPUTED_VALUE"""),5)</f>
        <v>5</v>
      </c>
    </row>
    <row r="55" spans="1:2" ht="13" hidden="1">
      <c r="A55" s="1">
        <f ca="1">IFERROR(__xludf.DUMMYFUNCTION("""COMPUTED_VALUE"""),1)</f>
        <v>1</v>
      </c>
      <c r="B55" s="1">
        <f ca="1">IFERROR(__xludf.DUMMYFUNCTION("""COMPUTED_VALUE"""),5)</f>
        <v>5</v>
      </c>
    </row>
    <row r="56" spans="1:2" ht="13" hidden="1">
      <c r="A56" s="1">
        <f ca="1">IFERROR(__xludf.DUMMYFUNCTION("""COMPUTED_VALUE"""),3)</f>
        <v>3</v>
      </c>
      <c r="B56" s="1">
        <f ca="1">IFERROR(__xludf.DUMMYFUNCTION("""COMPUTED_VALUE"""),3)</f>
        <v>3</v>
      </c>
    </row>
    <row r="57" spans="1:2" ht="13" hidden="1">
      <c r="A57" s="1">
        <f ca="1">IFERROR(__xludf.DUMMYFUNCTION("""COMPUTED_VALUE"""),2)</f>
        <v>2</v>
      </c>
      <c r="B57" s="1">
        <f ca="1">IFERROR(__xludf.DUMMYFUNCTION("""COMPUTED_VALUE"""),1)</f>
        <v>1</v>
      </c>
    </row>
    <row r="58" spans="1:2" ht="13" hidden="1">
      <c r="A58" s="1">
        <f ca="1">IFERROR(__xludf.DUMMYFUNCTION("""COMPUTED_VALUE"""),3)</f>
        <v>3</v>
      </c>
      <c r="B58" s="1">
        <f ca="1">IFERROR(__xludf.DUMMYFUNCTION("""COMPUTED_VALUE"""),2)</f>
        <v>2</v>
      </c>
    </row>
    <row r="59" spans="1:2" ht="13" hidden="1">
      <c r="A59" s="1">
        <f ca="1">IFERROR(__xludf.DUMMYFUNCTION("""COMPUTED_VALUE"""),1)</f>
        <v>1</v>
      </c>
      <c r="B59" s="1">
        <f ca="1">IFERROR(__xludf.DUMMYFUNCTION("""COMPUTED_VALUE"""),1)</f>
        <v>1</v>
      </c>
    </row>
    <row r="60" spans="1:2" ht="13" hidden="1">
      <c r="A60" s="1">
        <f ca="1">IFERROR(__xludf.DUMMYFUNCTION("""COMPUTED_VALUE"""),1)</f>
        <v>1</v>
      </c>
      <c r="B60" s="1">
        <f ca="1">IFERROR(__xludf.DUMMYFUNCTION("""COMPUTED_VALUE"""),1)</f>
        <v>1</v>
      </c>
    </row>
    <row r="61" spans="1:2" ht="13" hidden="1">
      <c r="A61" s="1">
        <f ca="1">IFERROR(__xludf.DUMMYFUNCTION("""COMPUTED_VALUE"""),1)</f>
        <v>1</v>
      </c>
      <c r="B61" s="1">
        <f ca="1">IFERROR(__xludf.DUMMYFUNCTION("""COMPUTED_VALUE"""),4)</f>
        <v>4</v>
      </c>
    </row>
    <row r="62" spans="1:2" ht="13" hidden="1">
      <c r="A62" s="1">
        <f ca="1">IFERROR(__xludf.DUMMYFUNCTION("""COMPUTED_VALUE"""),4)</f>
        <v>4</v>
      </c>
      <c r="B62" s="1">
        <f ca="1">IFERROR(__xludf.DUMMYFUNCTION("""COMPUTED_VALUE"""),1)</f>
        <v>1</v>
      </c>
    </row>
    <row r="63" spans="1:2" ht="13" hidden="1">
      <c r="A63" s="1">
        <f ca="1">IFERROR(__xludf.DUMMYFUNCTION("""COMPUTED_VALUE"""),4)</f>
        <v>4</v>
      </c>
      <c r="B63" s="1">
        <f ca="1">IFERROR(__xludf.DUMMYFUNCTION("""COMPUTED_VALUE"""),4)</f>
        <v>4</v>
      </c>
    </row>
    <row r="64" spans="1:2" ht="13" hidden="1">
      <c r="A64" s="1" t="str">
        <f ca="1">IFERROR(__xludf.DUMMYFUNCTION("""COMPUTED_VALUE"""),"")</f>
        <v/>
      </c>
      <c r="B64" s="1">
        <f ca="1">IFERROR(__xludf.DUMMYFUNCTION("""COMPUTED_VALUE"""),5)</f>
        <v>5</v>
      </c>
    </row>
    <row r="65" spans="1:2" ht="13" hidden="1">
      <c r="A65" s="1">
        <f ca="1">IFERROR(__xludf.DUMMYFUNCTION("""COMPUTED_VALUE"""),1)</f>
        <v>1</v>
      </c>
      <c r="B65" s="1">
        <f ca="1">IFERROR(__xludf.DUMMYFUNCTION("""COMPUTED_VALUE"""),1)</f>
        <v>1</v>
      </c>
    </row>
    <row r="66" spans="1:2" ht="13" hidden="1">
      <c r="A66" s="1">
        <f ca="1">IFERROR(__xludf.DUMMYFUNCTION("""COMPUTED_VALUE"""),2)</f>
        <v>2</v>
      </c>
      <c r="B66" s="1">
        <f ca="1">IFERROR(__xludf.DUMMYFUNCTION("""COMPUTED_VALUE"""),5)</f>
        <v>5</v>
      </c>
    </row>
    <row r="67" spans="1:2" ht="13" hidden="1">
      <c r="A67" s="1">
        <f ca="1">IFERROR(__xludf.DUMMYFUNCTION("""COMPUTED_VALUE"""),1)</f>
        <v>1</v>
      </c>
      <c r="B67" s="1">
        <f ca="1">IFERROR(__xludf.DUMMYFUNCTION("""COMPUTED_VALUE"""),5)</f>
        <v>5</v>
      </c>
    </row>
    <row r="68" spans="1:2" ht="13" hidden="1">
      <c r="A68" s="1">
        <f ca="1">IFERROR(__xludf.DUMMYFUNCTION("""COMPUTED_VALUE"""),2)</f>
        <v>2</v>
      </c>
      <c r="B68" s="1">
        <f ca="1">IFERROR(__xludf.DUMMYFUNCTION("""COMPUTED_VALUE"""),1)</f>
        <v>1</v>
      </c>
    </row>
    <row r="69" spans="1:2" ht="13" hidden="1">
      <c r="A69" s="1">
        <f ca="1">IFERROR(__xludf.DUMMYFUNCTION("""COMPUTED_VALUE"""),3)</f>
        <v>3</v>
      </c>
      <c r="B69" s="1">
        <f ca="1">IFERROR(__xludf.DUMMYFUNCTION("""COMPUTED_VALUE"""),5)</f>
        <v>5</v>
      </c>
    </row>
    <row r="70" spans="1:2" ht="13" hidden="1">
      <c r="A70" s="1">
        <f ca="1">IFERROR(__xludf.DUMMYFUNCTION("""COMPUTED_VALUE"""),4)</f>
        <v>4</v>
      </c>
      <c r="B70" s="1">
        <f ca="1">IFERROR(__xludf.DUMMYFUNCTION("""COMPUTED_VALUE"""),4)</f>
        <v>4</v>
      </c>
    </row>
    <row r="71" spans="1:2" ht="13" hidden="1">
      <c r="A71" s="1">
        <f ca="1">IFERROR(__xludf.DUMMYFUNCTION("""COMPUTED_VALUE"""),2)</f>
        <v>2</v>
      </c>
      <c r="B71" s="1">
        <f ca="1">IFERROR(__xludf.DUMMYFUNCTION("""COMPUTED_VALUE"""),2)</f>
        <v>2</v>
      </c>
    </row>
    <row r="72" spans="1:2" ht="13" hidden="1">
      <c r="A72" s="1">
        <f ca="1">IFERROR(__xludf.DUMMYFUNCTION("""COMPUTED_VALUE"""),4)</f>
        <v>4</v>
      </c>
      <c r="B72" s="1">
        <f ca="1">IFERROR(__xludf.DUMMYFUNCTION("""COMPUTED_VALUE"""),3)</f>
        <v>3</v>
      </c>
    </row>
    <row r="73" spans="1:2" ht="13" hidden="1">
      <c r="A73" s="1">
        <f ca="1">IFERROR(__xludf.DUMMYFUNCTION("""COMPUTED_VALUE"""),3)</f>
        <v>3</v>
      </c>
      <c r="B73" s="1">
        <f ca="1">IFERROR(__xludf.DUMMYFUNCTION("""COMPUTED_VALUE"""),2)</f>
        <v>2</v>
      </c>
    </row>
    <row r="74" spans="1:2" ht="13" hidden="1">
      <c r="A74" s="1">
        <f ca="1">IFERROR(__xludf.DUMMYFUNCTION("""COMPUTED_VALUE"""),1)</f>
        <v>1</v>
      </c>
      <c r="B74" s="1">
        <f ca="1">IFERROR(__xludf.DUMMYFUNCTION("""COMPUTED_VALUE"""),1)</f>
        <v>1</v>
      </c>
    </row>
    <row r="75" spans="1:2" ht="13" hidden="1">
      <c r="A75" s="1">
        <f ca="1">IFERROR(__xludf.DUMMYFUNCTION("""COMPUTED_VALUE"""),2)</f>
        <v>2</v>
      </c>
      <c r="B75" s="1">
        <f ca="1">IFERROR(__xludf.DUMMYFUNCTION("""COMPUTED_VALUE"""),1)</f>
        <v>1</v>
      </c>
    </row>
    <row r="76" spans="1:2" ht="13" hidden="1">
      <c r="A76" s="1">
        <f ca="1">IFERROR(__xludf.DUMMYFUNCTION("""COMPUTED_VALUE"""),3)</f>
        <v>3</v>
      </c>
      <c r="B76" s="1">
        <f ca="1">IFERROR(__xludf.DUMMYFUNCTION("""COMPUTED_VALUE"""),5)</f>
        <v>5</v>
      </c>
    </row>
    <row r="77" spans="1:2" ht="13" hidden="1">
      <c r="A77" s="1">
        <f ca="1">IFERROR(__xludf.DUMMYFUNCTION("""COMPUTED_VALUE"""),2)</f>
        <v>2</v>
      </c>
      <c r="B77" s="1">
        <f ca="1">IFERROR(__xludf.DUMMYFUNCTION("""COMPUTED_VALUE"""),1)</f>
        <v>1</v>
      </c>
    </row>
    <row r="78" spans="1:2" ht="13" hidden="1">
      <c r="A78" s="1">
        <f ca="1">IFERROR(__xludf.DUMMYFUNCTION("""COMPUTED_VALUE"""),4)</f>
        <v>4</v>
      </c>
      <c r="B78" s="1">
        <f ca="1">IFERROR(__xludf.DUMMYFUNCTION("""COMPUTED_VALUE"""),5)</f>
        <v>5</v>
      </c>
    </row>
    <row r="79" spans="1:2" ht="13" hidden="1">
      <c r="A79" s="1">
        <f ca="1">IFERROR(__xludf.DUMMYFUNCTION("""COMPUTED_VALUE"""),3)</f>
        <v>3</v>
      </c>
      <c r="B79" s="1">
        <f ca="1">IFERROR(__xludf.DUMMYFUNCTION("""COMPUTED_VALUE"""),4)</f>
        <v>4</v>
      </c>
    </row>
    <row r="80" spans="1:2" ht="13" hidden="1">
      <c r="A80" s="1">
        <f ca="1">IFERROR(__xludf.DUMMYFUNCTION("""COMPUTED_VALUE"""),1)</f>
        <v>1</v>
      </c>
      <c r="B80" s="1">
        <f ca="1">IFERROR(__xludf.DUMMYFUNCTION("""COMPUTED_VALUE"""),5)</f>
        <v>5</v>
      </c>
    </row>
    <row r="81" spans="1:2" ht="13" hidden="1">
      <c r="A81" s="1" t="str">
        <f ca="1">IFERROR(__xludf.DUMMYFUNCTION("""COMPUTED_VALUE"""),"")</f>
        <v/>
      </c>
      <c r="B81" s="1">
        <f ca="1">IFERROR(__xludf.DUMMYFUNCTION("""COMPUTED_VALUE"""),4)</f>
        <v>4</v>
      </c>
    </row>
    <row r="82" spans="1:2" ht="13" hidden="1">
      <c r="A82" s="1">
        <f ca="1">IFERROR(__xludf.DUMMYFUNCTION("""COMPUTED_VALUE"""),4)</f>
        <v>4</v>
      </c>
      <c r="B82" s="1">
        <f ca="1">IFERROR(__xludf.DUMMYFUNCTION("""COMPUTED_VALUE"""),4)</f>
        <v>4</v>
      </c>
    </row>
    <row r="83" spans="1:2" ht="13" hidden="1">
      <c r="A83" s="1">
        <f ca="1">IFERROR(__xludf.DUMMYFUNCTION("""COMPUTED_VALUE"""),2)</f>
        <v>2</v>
      </c>
      <c r="B83" s="1">
        <f ca="1">IFERROR(__xludf.DUMMYFUNCTION("""COMPUTED_VALUE"""),2)</f>
        <v>2</v>
      </c>
    </row>
    <row r="84" spans="1:2" ht="13" hidden="1">
      <c r="A84" s="1">
        <f ca="1">IFERROR(__xludf.DUMMYFUNCTION("""COMPUTED_VALUE"""),3)</f>
        <v>3</v>
      </c>
      <c r="B84" s="1">
        <f ca="1">IFERROR(__xludf.DUMMYFUNCTION("""COMPUTED_VALUE"""),1)</f>
        <v>1</v>
      </c>
    </row>
    <row r="85" spans="1:2" ht="13" hidden="1">
      <c r="A85" s="1">
        <f ca="1">IFERROR(__xludf.DUMMYFUNCTION("""COMPUTED_VALUE"""),4)</f>
        <v>4</v>
      </c>
      <c r="B85" s="1">
        <f ca="1">IFERROR(__xludf.DUMMYFUNCTION("""COMPUTED_VALUE"""),2)</f>
        <v>2</v>
      </c>
    </row>
    <row r="86" spans="1:2" ht="13" hidden="1">
      <c r="A86" s="1">
        <f ca="1">IFERROR(__xludf.DUMMYFUNCTION("""COMPUTED_VALUE"""),2)</f>
        <v>2</v>
      </c>
      <c r="B86" s="1">
        <f ca="1">IFERROR(__xludf.DUMMYFUNCTION("""COMPUTED_VALUE"""),5)</f>
        <v>5</v>
      </c>
    </row>
    <row r="87" spans="1:2" ht="13" hidden="1">
      <c r="A87" s="1">
        <f ca="1">IFERROR(__xludf.DUMMYFUNCTION("""COMPUTED_VALUE"""),2)</f>
        <v>2</v>
      </c>
      <c r="B87" s="1">
        <f ca="1">IFERROR(__xludf.DUMMYFUNCTION("""COMPUTED_VALUE"""),1)</f>
        <v>1</v>
      </c>
    </row>
    <row r="88" spans="1:2" ht="13" hidden="1">
      <c r="A88" s="1">
        <f ca="1">IFERROR(__xludf.DUMMYFUNCTION("""COMPUTED_VALUE"""),2)</f>
        <v>2</v>
      </c>
      <c r="B88" s="1">
        <f ca="1">IFERROR(__xludf.DUMMYFUNCTION("""COMPUTED_VALUE"""),5)</f>
        <v>5</v>
      </c>
    </row>
    <row r="89" spans="1:2" ht="13" hidden="1">
      <c r="A89" s="1">
        <f ca="1">IFERROR(__xludf.DUMMYFUNCTION("""COMPUTED_VALUE"""),3)</f>
        <v>3</v>
      </c>
      <c r="B89" s="1">
        <f ca="1">IFERROR(__xludf.DUMMYFUNCTION("""COMPUTED_VALUE"""),3)</f>
        <v>3</v>
      </c>
    </row>
    <row r="90" spans="1:2" ht="13" hidden="1">
      <c r="A90" s="1">
        <f ca="1">IFERROR(__xludf.DUMMYFUNCTION("""COMPUTED_VALUE"""),1)</f>
        <v>1</v>
      </c>
      <c r="B90" s="1">
        <f ca="1">IFERROR(__xludf.DUMMYFUNCTION("""COMPUTED_VALUE"""),3)</f>
        <v>3</v>
      </c>
    </row>
    <row r="91" spans="1:2" ht="13" hidden="1">
      <c r="A91" s="1">
        <f ca="1">IFERROR(__xludf.DUMMYFUNCTION("""COMPUTED_VALUE"""),2)</f>
        <v>2</v>
      </c>
      <c r="B91" s="1">
        <f ca="1">IFERROR(__xludf.DUMMYFUNCTION("""COMPUTED_VALUE"""),2)</f>
        <v>2</v>
      </c>
    </row>
    <row r="92" spans="1:2" ht="13" hidden="1">
      <c r="A92" s="1">
        <f ca="1">IFERROR(__xludf.DUMMYFUNCTION("""COMPUTED_VALUE"""),4)</f>
        <v>4</v>
      </c>
      <c r="B92" s="1">
        <f ca="1">IFERROR(__xludf.DUMMYFUNCTION("""COMPUTED_VALUE"""),1)</f>
        <v>1</v>
      </c>
    </row>
    <row r="93" spans="1:2" ht="13" hidden="1">
      <c r="A93" s="1">
        <f ca="1">IFERROR(__xludf.DUMMYFUNCTION("""COMPUTED_VALUE"""),3)</f>
        <v>3</v>
      </c>
      <c r="B93" s="1">
        <f ca="1">IFERROR(__xludf.DUMMYFUNCTION("""COMPUTED_VALUE"""),4)</f>
        <v>4</v>
      </c>
    </row>
    <row r="94" spans="1:2" ht="13" hidden="1">
      <c r="A94" s="1">
        <f ca="1">IFERROR(__xludf.DUMMYFUNCTION("""COMPUTED_VALUE"""),1)</f>
        <v>1</v>
      </c>
      <c r="B94" s="1">
        <f ca="1">IFERROR(__xludf.DUMMYFUNCTION("""COMPUTED_VALUE"""),3)</f>
        <v>3</v>
      </c>
    </row>
    <row r="95" spans="1:2" ht="13" hidden="1">
      <c r="A95" s="1">
        <f ca="1">IFERROR(__xludf.DUMMYFUNCTION("""COMPUTED_VALUE"""),3)</f>
        <v>3</v>
      </c>
      <c r="B95" s="1">
        <f ca="1">IFERROR(__xludf.DUMMYFUNCTION("""COMPUTED_VALUE"""),4)</f>
        <v>4</v>
      </c>
    </row>
    <row r="96" spans="1:2" ht="13" hidden="1">
      <c r="A96" s="1">
        <f ca="1">IFERROR(__xludf.DUMMYFUNCTION("""COMPUTED_VALUE"""),1)</f>
        <v>1</v>
      </c>
      <c r="B96" s="1">
        <f ca="1">IFERROR(__xludf.DUMMYFUNCTION("""COMPUTED_VALUE"""),1)</f>
        <v>1</v>
      </c>
    </row>
    <row r="97" spans="1:2" ht="13" hidden="1">
      <c r="A97" s="1">
        <f ca="1">IFERROR(__xludf.DUMMYFUNCTION("""COMPUTED_VALUE"""),2)</f>
        <v>2</v>
      </c>
      <c r="B97" s="1">
        <f ca="1">IFERROR(__xludf.DUMMYFUNCTION("""COMPUTED_VALUE"""),2)</f>
        <v>2</v>
      </c>
    </row>
    <row r="98" spans="1:2" ht="13" hidden="1">
      <c r="A98" s="1">
        <f ca="1">IFERROR(__xludf.DUMMYFUNCTION("""COMPUTED_VALUE"""),2)</f>
        <v>2</v>
      </c>
      <c r="B98" s="1">
        <f ca="1">IFERROR(__xludf.DUMMYFUNCTION("""COMPUTED_VALUE"""),4)</f>
        <v>4</v>
      </c>
    </row>
    <row r="99" spans="1:2" ht="13" hidden="1">
      <c r="A99" s="1">
        <f ca="1">IFERROR(__xludf.DUMMYFUNCTION("""COMPUTED_VALUE"""),4)</f>
        <v>4</v>
      </c>
      <c r="B99" s="1">
        <f ca="1">IFERROR(__xludf.DUMMYFUNCTION("""COMPUTED_VALUE"""),1)</f>
        <v>1</v>
      </c>
    </row>
    <row r="100" spans="1:2" ht="13" hidden="1">
      <c r="A100" s="1">
        <f ca="1">IFERROR(__xludf.DUMMYFUNCTION("""COMPUTED_VALUE"""),1)</f>
        <v>1</v>
      </c>
      <c r="B100" s="1">
        <f ca="1">IFERROR(__xludf.DUMMYFUNCTION("""COMPUTED_VALUE"""),4)</f>
        <v>4</v>
      </c>
    </row>
    <row r="101" spans="1:2" ht="13" hidden="1">
      <c r="A101" s="1">
        <f ca="1">IFERROR(__xludf.DUMMYFUNCTION("""COMPUTED_VALUE"""),3)</f>
        <v>3</v>
      </c>
      <c r="B101" s="1">
        <f ca="1">IFERROR(__xludf.DUMMYFUNCTION("""COMPUTED_VALUE"""),1)</f>
        <v>1</v>
      </c>
    </row>
    <row r="102" spans="1:2" ht="13" hidden="1">
      <c r="A102" s="1">
        <f ca="1">IFERROR(__xludf.DUMMYFUNCTION("""COMPUTED_VALUE"""),2)</f>
        <v>2</v>
      </c>
      <c r="B102" s="1">
        <f ca="1">IFERROR(__xludf.DUMMYFUNCTION("""COMPUTED_VALUE"""),5)</f>
        <v>5</v>
      </c>
    </row>
    <row r="103" spans="1:2" ht="13" hidden="1">
      <c r="A103" s="1">
        <f ca="1">IFERROR(__xludf.DUMMYFUNCTION("""COMPUTED_VALUE"""),4)</f>
        <v>4</v>
      </c>
      <c r="B103" s="1">
        <f ca="1">IFERROR(__xludf.DUMMYFUNCTION("""COMPUTED_VALUE"""),4)</f>
        <v>4</v>
      </c>
    </row>
    <row r="104" spans="1:2" ht="13" hidden="1">
      <c r="A104" s="1" t="str">
        <f ca="1">IFERROR(__xludf.DUMMYFUNCTION("""COMPUTED_VALUE"""),"")</f>
        <v/>
      </c>
      <c r="B104" s="1">
        <f ca="1">IFERROR(__xludf.DUMMYFUNCTION("""COMPUTED_VALUE"""),4)</f>
        <v>4</v>
      </c>
    </row>
    <row r="105" spans="1:2" ht="13" hidden="1">
      <c r="A105" s="1">
        <f ca="1">IFERROR(__xludf.DUMMYFUNCTION("""COMPUTED_VALUE"""),2)</f>
        <v>2</v>
      </c>
      <c r="B105" s="1">
        <f ca="1">IFERROR(__xludf.DUMMYFUNCTION("""COMPUTED_VALUE"""),4)</f>
        <v>4</v>
      </c>
    </row>
    <row r="106" spans="1:2" ht="13" hidden="1">
      <c r="A106" s="1">
        <f ca="1">IFERROR(__xludf.DUMMYFUNCTION("""COMPUTED_VALUE"""),1)</f>
        <v>1</v>
      </c>
      <c r="B106" s="1">
        <f ca="1">IFERROR(__xludf.DUMMYFUNCTION("""COMPUTED_VALUE"""),3)</f>
        <v>3</v>
      </c>
    </row>
    <row r="107" spans="1:2" ht="13" hidden="1">
      <c r="A107" s="1">
        <f ca="1">IFERROR(__xludf.DUMMYFUNCTION("""COMPUTED_VALUE"""),4)</f>
        <v>4</v>
      </c>
      <c r="B107" s="1">
        <f ca="1">IFERROR(__xludf.DUMMYFUNCTION("""COMPUTED_VALUE"""),5)</f>
        <v>5</v>
      </c>
    </row>
    <row r="108" spans="1:2" ht="13" hidden="1">
      <c r="A108" s="1">
        <f ca="1">IFERROR(__xludf.DUMMYFUNCTION("""COMPUTED_VALUE"""),2)</f>
        <v>2</v>
      </c>
      <c r="B108" s="1">
        <f ca="1">IFERROR(__xludf.DUMMYFUNCTION("""COMPUTED_VALUE"""),5)</f>
        <v>5</v>
      </c>
    </row>
    <row r="109" spans="1:2" ht="13" hidden="1">
      <c r="A109" s="1">
        <f ca="1">IFERROR(__xludf.DUMMYFUNCTION("""COMPUTED_VALUE"""),3)</f>
        <v>3</v>
      </c>
      <c r="B109" s="1">
        <f ca="1">IFERROR(__xludf.DUMMYFUNCTION("""COMPUTED_VALUE"""),5)</f>
        <v>5</v>
      </c>
    </row>
    <row r="110" spans="1:2" ht="13" hidden="1">
      <c r="A110" s="1">
        <f ca="1">IFERROR(__xludf.DUMMYFUNCTION("""COMPUTED_VALUE"""),1)</f>
        <v>1</v>
      </c>
      <c r="B110" s="1">
        <f ca="1">IFERROR(__xludf.DUMMYFUNCTION("""COMPUTED_VALUE"""),1)</f>
        <v>1</v>
      </c>
    </row>
    <row r="111" spans="1:2" ht="13" hidden="1">
      <c r="A111" s="1">
        <f ca="1">IFERROR(__xludf.DUMMYFUNCTION("""COMPUTED_VALUE"""),4)</f>
        <v>4</v>
      </c>
      <c r="B111" s="1">
        <f ca="1">IFERROR(__xludf.DUMMYFUNCTION("""COMPUTED_VALUE"""),3)</f>
        <v>3</v>
      </c>
    </row>
    <row r="112" spans="1:2" ht="13" hidden="1">
      <c r="A112" s="1">
        <f ca="1">IFERROR(__xludf.DUMMYFUNCTION("""COMPUTED_VALUE"""),4)</f>
        <v>4</v>
      </c>
      <c r="B112" s="1">
        <f ca="1">IFERROR(__xludf.DUMMYFUNCTION("""COMPUTED_VALUE"""),2)</f>
        <v>2</v>
      </c>
    </row>
    <row r="113" spans="1:2" ht="13" hidden="1">
      <c r="A113" s="1">
        <f ca="1">IFERROR(__xludf.DUMMYFUNCTION("""COMPUTED_VALUE"""),2)</f>
        <v>2</v>
      </c>
      <c r="B113" s="1">
        <f ca="1">IFERROR(__xludf.DUMMYFUNCTION("""COMPUTED_VALUE"""),2)</f>
        <v>2</v>
      </c>
    </row>
    <row r="114" spans="1:2" ht="13" hidden="1">
      <c r="A114" s="1">
        <f ca="1">IFERROR(__xludf.DUMMYFUNCTION("""COMPUTED_VALUE"""),3)</f>
        <v>3</v>
      </c>
      <c r="B114" s="1">
        <f ca="1">IFERROR(__xludf.DUMMYFUNCTION("""COMPUTED_VALUE"""),2)</f>
        <v>2</v>
      </c>
    </row>
    <row r="115" spans="1:2" ht="13" hidden="1">
      <c r="A115" s="1">
        <f ca="1">IFERROR(__xludf.DUMMYFUNCTION("""COMPUTED_VALUE"""),2)</f>
        <v>2</v>
      </c>
      <c r="B115" s="1">
        <f ca="1">IFERROR(__xludf.DUMMYFUNCTION("""COMPUTED_VALUE"""),5)</f>
        <v>5</v>
      </c>
    </row>
    <row r="116" spans="1:2" ht="13" hidden="1">
      <c r="A116" s="1">
        <f ca="1">IFERROR(__xludf.DUMMYFUNCTION("""COMPUTED_VALUE"""),3)</f>
        <v>3</v>
      </c>
      <c r="B116" s="1">
        <f ca="1">IFERROR(__xludf.DUMMYFUNCTION("""COMPUTED_VALUE"""),5)</f>
        <v>5</v>
      </c>
    </row>
    <row r="117" spans="1:2" ht="13" hidden="1">
      <c r="A117" s="1">
        <f ca="1">IFERROR(__xludf.DUMMYFUNCTION("""COMPUTED_VALUE"""),3)</f>
        <v>3</v>
      </c>
      <c r="B117" s="1">
        <f ca="1">IFERROR(__xludf.DUMMYFUNCTION("""COMPUTED_VALUE"""),1)</f>
        <v>1</v>
      </c>
    </row>
    <row r="118" spans="1:2" ht="13" hidden="1">
      <c r="A118" s="1">
        <f ca="1">IFERROR(__xludf.DUMMYFUNCTION("""COMPUTED_VALUE"""),4)</f>
        <v>4</v>
      </c>
      <c r="B118" s="1">
        <f ca="1">IFERROR(__xludf.DUMMYFUNCTION("""COMPUTED_VALUE"""),4)</f>
        <v>4</v>
      </c>
    </row>
    <row r="119" spans="1:2" ht="13" hidden="1">
      <c r="A119" s="1">
        <f ca="1">IFERROR(__xludf.DUMMYFUNCTION("""COMPUTED_VALUE"""),2)</f>
        <v>2</v>
      </c>
      <c r="B119" s="1">
        <f ca="1">IFERROR(__xludf.DUMMYFUNCTION("""COMPUTED_VALUE"""),2)</f>
        <v>2</v>
      </c>
    </row>
    <row r="120" spans="1:2" ht="13" hidden="1">
      <c r="A120" s="1">
        <f ca="1">IFERROR(__xludf.DUMMYFUNCTION("""COMPUTED_VALUE"""),4)</f>
        <v>4</v>
      </c>
      <c r="B120" s="1">
        <f ca="1">IFERROR(__xludf.DUMMYFUNCTION("""COMPUTED_VALUE"""),4)</f>
        <v>4</v>
      </c>
    </row>
    <row r="121" spans="1:2" ht="13" hidden="1">
      <c r="A121" s="1">
        <f ca="1">IFERROR(__xludf.DUMMYFUNCTION("""COMPUTED_VALUE"""),4)</f>
        <v>4</v>
      </c>
      <c r="B121" s="1">
        <f ca="1">IFERROR(__xludf.DUMMYFUNCTION("""COMPUTED_VALUE"""),4)</f>
        <v>4</v>
      </c>
    </row>
    <row r="122" spans="1:2" ht="13" hidden="1">
      <c r="A122" s="1">
        <f ca="1">IFERROR(__xludf.DUMMYFUNCTION("""COMPUTED_VALUE"""),4)</f>
        <v>4</v>
      </c>
      <c r="B122" s="1">
        <f ca="1">IFERROR(__xludf.DUMMYFUNCTION("""COMPUTED_VALUE"""),4)</f>
        <v>4</v>
      </c>
    </row>
    <row r="123" spans="1:2" ht="13" hidden="1">
      <c r="A123" s="1">
        <f ca="1">IFERROR(__xludf.DUMMYFUNCTION("""COMPUTED_VALUE"""),4)</f>
        <v>4</v>
      </c>
      <c r="B123" s="1">
        <f ca="1">IFERROR(__xludf.DUMMYFUNCTION("""COMPUTED_VALUE"""),5)</f>
        <v>5</v>
      </c>
    </row>
    <row r="124" spans="1:2" ht="13" hidden="1">
      <c r="A124" s="1">
        <f ca="1">IFERROR(__xludf.DUMMYFUNCTION("""COMPUTED_VALUE"""),4)</f>
        <v>4</v>
      </c>
      <c r="B124" s="1">
        <f ca="1">IFERROR(__xludf.DUMMYFUNCTION("""COMPUTED_VALUE"""),2)</f>
        <v>2</v>
      </c>
    </row>
    <row r="125" spans="1:2" ht="13" hidden="1">
      <c r="A125" s="1">
        <f ca="1">IFERROR(__xludf.DUMMYFUNCTION("""COMPUTED_VALUE"""),4)</f>
        <v>4</v>
      </c>
      <c r="B125" s="1">
        <f ca="1">IFERROR(__xludf.DUMMYFUNCTION("""COMPUTED_VALUE"""),4)</f>
        <v>4</v>
      </c>
    </row>
    <row r="126" spans="1:2" ht="13" hidden="1">
      <c r="A126" s="1">
        <f ca="1">IFERROR(__xludf.DUMMYFUNCTION("""COMPUTED_VALUE"""),4)</f>
        <v>4</v>
      </c>
      <c r="B126" s="1">
        <f ca="1">IFERROR(__xludf.DUMMYFUNCTION("""COMPUTED_VALUE"""),4)</f>
        <v>4</v>
      </c>
    </row>
    <row r="127" spans="1:2" ht="13" hidden="1">
      <c r="A127" s="1">
        <f ca="1">IFERROR(__xludf.DUMMYFUNCTION("""COMPUTED_VALUE"""),3)</f>
        <v>3</v>
      </c>
      <c r="B127" s="1">
        <f ca="1">IFERROR(__xludf.DUMMYFUNCTION("""COMPUTED_VALUE"""),1)</f>
        <v>1</v>
      </c>
    </row>
    <row r="128" spans="1:2" ht="13" hidden="1">
      <c r="A128" s="1">
        <f ca="1">IFERROR(__xludf.DUMMYFUNCTION("""COMPUTED_VALUE"""),1)</f>
        <v>1</v>
      </c>
      <c r="B128" s="1">
        <f ca="1">IFERROR(__xludf.DUMMYFUNCTION("""COMPUTED_VALUE"""),3)</f>
        <v>3</v>
      </c>
    </row>
    <row r="129" spans="1:2" ht="13" hidden="1">
      <c r="A129" s="1">
        <f ca="1">IFERROR(__xludf.DUMMYFUNCTION("""COMPUTED_VALUE"""),3)</f>
        <v>3</v>
      </c>
      <c r="B129" s="1">
        <f ca="1">IFERROR(__xludf.DUMMYFUNCTION("""COMPUTED_VALUE"""),4)</f>
        <v>4</v>
      </c>
    </row>
    <row r="130" spans="1:2" ht="13" hidden="1">
      <c r="A130" s="1">
        <f ca="1">IFERROR(__xludf.DUMMYFUNCTION("""COMPUTED_VALUE"""),3)</f>
        <v>3</v>
      </c>
      <c r="B130" s="1">
        <f ca="1">IFERROR(__xludf.DUMMYFUNCTION("""COMPUTED_VALUE"""),5)</f>
        <v>5</v>
      </c>
    </row>
    <row r="131" spans="1:2" ht="13" hidden="1">
      <c r="A131" s="1">
        <f ca="1">IFERROR(__xludf.DUMMYFUNCTION("""COMPUTED_VALUE"""),2)</f>
        <v>2</v>
      </c>
      <c r="B131" s="1">
        <f ca="1">IFERROR(__xludf.DUMMYFUNCTION("""COMPUTED_VALUE"""),1)</f>
        <v>1</v>
      </c>
    </row>
    <row r="132" spans="1:2" ht="13" hidden="1">
      <c r="A132" s="1">
        <f ca="1">IFERROR(__xludf.DUMMYFUNCTION("""COMPUTED_VALUE"""),1)</f>
        <v>1</v>
      </c>
      <c r="B132" s="1">
        <f ca="1">IFERROR(__xludf.DUMMYFUNCTION("""COMPUTED_VALUE"""),3)</f>
        <v>3</v>
      </c>
    </row>
    <row r="133" spans="1:2" ht="13" hidden="1">
      <c r="A133" s="1">
        <f ca="1">IFERROR(__xludf.DUMMYFUNCTION("""COMPUTED_VALUE"""),2)</f>
        <v>2</v>
      </c>
      <c r="B133" s="1">
        <f ca="1">IFERROR(__xludf.DUMMYFUNCTION("""COMPUTED_VALUE"""),5)</f>
        <v>5</v>
      </c>
    </row>
    <row r="134" spans="1:2" ht="13" hidden="1">
      <c r="A134" s="1">
        <f ca="1">IFERROR(__xludf.DUMMYFUNCTION("""COMPUTED_VALUE"""),3)</f>
        <v>3</v>
      </c>
      <c r="B134" s="1">
        <f ca="1">IFERROR(__xludf.DUMMYFUNCTION("""COMPUTED_VALUE"""),1)</f>
        <v>1</v>
      </c>
    </row>
    <row r="135" spans="1:2" ht="13" hidden="1">
      <c r="A135" s="1">
        <f ca="1">IFERROR(__xludf.DUMMYFUNCTION("""COMPUTED_VALUE"""),4)</f>
        <v>4</v>
      </c>
      <c r="B135" s="1">
        <f ca="1">IFERROR(__xludf.DUMMYFUNCTION("""COMPUTED_VALUE"""),2)</f>
        <v>2</v>
      </c>
    </row>
    <row r="136" spans="1:2" ht="13" hidden="1">
      <c r="A136" s="1">
        <f ca="1">IFERROR(__xludf.DUMMYFUNCTION("""COMPUTED_VALUE"""),3)</f>
        <v>3</v>
      </c>
      <c r="B136" s="1">
        <f ca="1">IFERROR(__xludf.DUMMYFUNCTION("""COMPUTED_VALUE"""),3)</f>
        <v>3</v>
      </c>
    </row>
    <row r="137" spans="1:2" ht="13" hidden="1">
      <c r="A137" s="1">
        <f ca="1">IFERROR(__xludf.DUMMYFUNCTION("""COMPUTED_VALUE"""),2)</f>
        <v>2</v>
      </c>
      <c r="B137" s="1">
        <f ca="1">IFERROR(__xludf.DUMMYFUNCTION("""COMPUTED_VALUE"""),1)</f>
        <v>1</v>
      </c>
    </row>
    <row r="138" spans="1:2" ht="13" hidden="1">
      <c r="A138" s="1">
        <f ca="1">IFERROR(__xludf.DUMMYFUNCTION("""COMPUTED_VALUE"""),2)</f>
        <v>2</v>
      </c>
      <c r="B138" s="1">
        <f ca="1">IFERROR(__xludf.DUMMYFUNCTION("""COMPUTED_VALUE"""),2)</f>
        <v>2</v>
      </c>
    </row>
    <row r="139" spans="1:2" ht="13" hidden="1">
      <c r="A139" s="1">
        <f ca="1">IFERROR(__xludf.DUMMYFUNCTION("""COMPUTED_VALUE"""),1)</f>
        <v>1</v>
      </c>
      <c r="B139" s="1">
        <f ca="1">IFERROR(__xludf.DUMMYFUNCTION("""COMPUTED_VALUE"""),5)</f>
        <v>5</v>
      </c>
    </row>
    <row r="140" spans="1:2" ht="13" hidden="1">
      <c r="A140" s="1">
        <f ca="1">IFERROR(__xludf.DUMMYFUNCTION("""COMPUTED_VALUE"""),4)</f>
        <v>4</v>
      </c>
      <c r="B140" s="1">
        <f ca="1">IFERROR(__xludf.DUMMYFUNCTION("""COMPUTED_VALUE"""),3)</f>
        <v>3</v>
      </c>
    </row>
    <row r="141" spans="1:2" ht="13" hidden="1">
      <c r="A141" s="1">
        <f ca="1">IFERROR(__xludf.DUMMYFUNCTION("""COMPUTED_VALUE"""),1)</f>
        <v>1</v>
      </c>
      <c r="B141" s="1">
        <f ca="1">IFERROR(__xludf.DUMMYFUNCTION("""COMPUTED_VALUE"""),4)</f>
        <v>4</v>
      </c>
    </row>
    <row r="142" spans="1:2" ht="13" hidden="1">
      <c r="A142" s="1">
        <f ca="1">IFERROR(__xludf.DUMMYFUNCTION("""COMPUTED_VALUE"""),1)</f>
        <v>1</v>
      </c>
      <c r="B142" s="1">
        <f ca="1">IFERROR(__xludf.DUMMYFUNCTION("""COMPUTED_VALUE"""),5)</f>
        <v>5</v>
      </c>
    </row>
    <row r="143" spans="1:2" ht="13" hidden="1">
      <c r="A143" s="1">
        <f ca="1">IFERROR(__xludf.DUMMYFUNCTION("""COMPUTED_VALUE"""),3)</f>
        <v>3</v>
      </c>
      <c r="B143" s="1">
        <f ca="1">IFERROR(__xludf.DUMMYFUNCTION("""COMPUTED_VALUE"""),5)</f>
        <v>5</v>
      </c>
    </row>
    <row r="144" spans="1:2" ht="13" hidden="1">
      <c r="A144" s="1">
        <f ca="1">IFERROR(__xludf.DUMMYFUNCTION("""COMPUTED_VALUE"""),1)</f>
        <v>1</v>
      </c>
      <c r="B144" s="1">
        <f ca="1">IFERROR(__xludf.DUMMYFUNCTION("""COMPUTED_VALUE"""),4)</f>
        <v>4</v>
      </c>
    </row>
    <row r="145" spans="1:2" ht="13" hidden="1">
      <c r="A145" s="1">
        <f ca="1">IFERROR(__xludf.DUMMYFUNCTION("""COMPUTED_VALUE"""),2)</f>
        <v>2</v>
      </c>
      <c r="B145" s="1">
        <f ca="1">IFERROR(__xludf.DUMMYFUNCTION("""COMPUTED_VALUE"""),3)</f>
        <v>3</v>
      </c>
    </row>
    <row r="146" spans="1:2" ht="13" hidden="1">
      <c r="A146" s="1">
        <f ca="1">IFERROR(__xludf.DUMMYFUNCTION("""COMPUTED_VALUE"""),3)</f>
        <v>3</v>
      </c>
      <c r="B146" s="1">
        <f ca="1">IFERROR(__xludf.DUMMYFUNCTION("""COMPUTED_VALUE"""),1)</f>
        <v>1</v>
      </c>
    </row>
    <row r="147" spans="1:2" ht="13" hidden="1">
      <c r="A147" s="1">
        <f ca="1">IFERROR(__xludf.DUMMYFUNCTION("""COMPUTED_VALUE"""),2)</f>
        <v>2</v>
      </c>
      <c r="B147" s="1">
        <f ca="1">IFERROR(__xludf.DUMMYFUNCTION("""COMPUTED_VALUE"""),3)</f>
        <v>3</v>
      </c>
    </row>
    <row r="148" spans="1:2" ht="13" hidden="1">
      <c r="A148" s="1">
        <f ca="1">IFERROR(__xludf.DUMMYFUNCTION("""COMPUTED_VALUE"""),2)</f>
        <v>2</v>
      </c>
      <c r="B148" s="1">
        <f ca="1">IFERROR(__xludf.DUMMYFUNCTION("""COMPUTED_VALUE"""),2)</f>
        <v>2</v>
      </c>
    </row>
    <row r="149" spans="1:2" ht="13" hidden="1">
      <c r="A149" s="1">
        <f ca="1">IFERROR(__xludf.DUMMYFUNCTION("""COMPUTED_VALUE"""),3)</f>
        <v>3</v>
      </c>
      <c r="B149" s="1">
        <f ca="1">IFERROR(__xludf.DUMMYFUNCTION("""COMPUTED_VALUE"""),5)</f>
        <v>5</v>
      </c>
    </row>
    <row r="150" spans="1:2" ht="13" hidden="1">
      <c r="A150" s="1">
        <f ca="1">IFERROR(__xludf.DUMMYFUNCTION("""COMPUTED_VALUE"""),3)</f>
        <v>3</v>
      </c>
      <c r="B150" s="1">
        <f ca="1">IFERROR(__xludf.DUMMYFUNCTION("""COMPUTED_VALUE"""),1)</f>
        <v>1</v>
      </c>
    </row>
    <row r="151" spans="1:2" ht="13" hidden="1">
      <c r="A151" s="1">
        <f ca="1">IFERROR(__xludf.DUMMYFUNCTION("""COMPUTED_VALUE"""),2)</f>
        <v>2</v>
      </c>
      <c r="B151" s="1">
        <f ca="1">IFERROR(__xludf.DUMMYFUNCTION("""COMPUTED_VALUE"""),5)</f>
        <v>5</v>
      </c>
    </row>
    <row r="152" spans="1:2" ht="13" hidden="1">
      <c r="A152" s="1">
        <f ca="1">IFERROR(__xludf.DUMMYFUNCTION("""COMPUTED_VALUE"""),2)</f>
        <v>2</v>
      </c>
      <c r="B152" s="1">
        <f ca="1">IFERROR(__xludf.DUMMYFUNCTION("""COMPUTED_VALUE"""),5)</f>
        <v>5</v>
      </c>
    </row>
    <row r="153" spans="1:2" ht="13" hidden="1">
      <c r="A153" s="1" t="str">
        <f ca="1">IFERROR(__xludf.DUMMYFUNCTION("""COMPUTED_VALUE"""),"")</f>
        <v/>
      </c>
      <c r="B153" s="1">
        <f ca="1">IFERROR(__xludf.DUMMYFUNCTION("""COMPUTED_VALUE"""),5)</f>
        <v>5</v>
      </c>
    </row>
    <row r="154" spans="1:2" ht="13" hidden="1">
      <c r="A154" s="1">
        <f ca="1">IFERROR(__xludf.DUMMYFUNCTION("""COMPUTED_VALUE"""),4)</f>
        <v>4</v>
      </c>
      <c r="B154" s="1">
        <f ca="1">IFERROR(__xludf.DUMMYFUNCTION("""COMPUTED_VALUE"""),4)</f>
        <v>4</v>
      </c>
    </row>
    <row r="155" spans="1:2" ht="13" hidden="1">
      <c r="A155" s="1">
        <f ca="1">IFERROR(__xludf.DUMMYFUNCTION("""COMPUTED_VALUE"""),4)</f>
        <v>4</v>
      </c>
      <c r="B155" s="1">
        <f ca="1">IFERROR(__xludf.DUMMYFUNCTION("""COMPUTED_VALUE"""),5)</f>
        <v>5</v>
      </c>
    </row>
    <row r="156" spans="1:2" ht="13" hidden="1">
      <c r="A156" s="1">
        <f ca="1">IFERROR(__xludf.DUMMYFUNCTION("""COMPUTED_VALUE"""),1)</f>
        <v>1</v>
      </c>
      <c r="B156" s="1">
        <f ca="1">IFERROR(__xludf.DUMMYFUNCTION("""COMPUTED_VALUE"""),2)</f>
        <v>2</v>
      </c>
    </row>
    <row r="157" spans="1:2" ht="13" hidden="1">
      <c r="A157" s="1">
        <f ca="1">IFERROR(__xludf.DUMMYFUNCTION("""COMPUTED_VALUE"""),2)</f>
        <v>2</v>
      </c>
      <c r="B157" s="1">
        <f ca="1">IFERROR(__xludf.DUMMYFUNCTION("""COMPUTED_VALUE"""),5)</f>
        <v>5</v>
      </c>
    </row>
    <row r="158" spans="1:2" ht="13" hidden="1">
      <c r="A158" s="1">
        <f ca="1">IFERROR(__xludf.DUMMYFUNCTION("""COMPUTED_VALUE"""),1)</f>
        <v>1</v>
      </c>
      <c r="B158" s="1">
        <f ca="1">IFERROR(__xludf.DUMMYFUNCTION("""COMPUTED_VALUE"""),1)</f>
        <v>1</v>
      </c>
    </row>
    <row r="159" spans="1:2" ht="13" hidden="1">
      <c r="A159" s="1">
        <f ca="1">IFERROR(__xludf.DUMMYFUNCTION("""COMPUTED_VALUE"""),2)</f>
        <v>2</v>
      </c>
      <c r="B159" s="1">
        <f ca="1">IFERROR(__xludf.DUMMYFUNCTION("""COMPUTED_VALUE"""),4)</f>
        <v>4</v>
      </c>
    </row>
    <row r="160" spans="1:2" ht="13" hidden="1">
      <c r="A160" s="1">
        <f ca="1">IFERROR(__xludf.DUMMYFUNCTION("""COMPUTED_VALUE"""),1)</f>
        <v>1</v>
      </c>
      <c r="B160" s="1">
        <f ca="1">IFERROR(__xludf.DUMMYFUNCTION("""COMPUTED_VALUE"""),1)</f>
        <v>1</v>
      </c>
    </row>
    <row r="161" spans="1:2" ht="13" hidden="1">
      <c r="A161" s="1">
        <f ca="1">IFERROR(__xludf.DUMMYFUNCTION("""COMPUTED_VALUE"""),1)</f>
        <v>1</v>
      </c>
      <c r="B161" s="1">
        <f ca="1">IFERROR(__xludf.DUMMYFUNCTION("""COMPUTED_VALUE"""),1)</f>
        <v>1</v>
      </c>
    </row>
    <row r="162" spans="1:2" ht="13" hidden="1">
      <c r="A162" s="1">
        <f ca="1">IFERROR(__xludf.DUMMYFUNCTION("""COMPUTED_VALUE"""),3)</f>
        <v>3</v>
      </c>
      <c r="B162" s="1">
        <f ca="1">IFERROR(__xludf.DUMMYFUNCTION("""COMPUTED_VALUE"""),2)</f>
        <v>2</v>
      </c>
    </row>
    <row r="163" spans="1:2" ht="13" hidden="1">
      <c r="A163" s="1">
        <f ca="1">IFERROR(__xludf.DUMMYFUNCTION("""COMPUTED_VALUE"""),3)</f>
        <v>3</v>
      </c>
      <c r="B163" s="1">
        <f ca="1">IFERROR(__xludf.DUMMYFUNCTION("""COMPUTED_VALUE"""),5)</f>
        <v>5</v>
      </c>
    </row>
    <row r="164" spans="1:2" ht="13" hidden="1">
      <c r="A164" s="1">
        <f ca="1">IFERROR(__xludf.DUMMYFUNCTION("""COMPUTED_VALUE"""),3)</f>
        <v>3</v>
      </c>
      <c r="B164" s="1">
        <f ca="1">IFERROR(__xludf.DUMMYFUNCTION("""COMPUTED_VALUE"""),4)</f>
        <v>4</v>
      </c>
    </row>
    <row r="165" spans="1:2" ht="13" hidden="1">
      <c r="A165" s="1">
        <f ca="1">IFERROR(__xludf.DUMMYFUNCTION("""COMPUTED_VALUE"""),1)</f>
        <v>1</v>
      </c>
      <c r="B165" s="1">
        <f ca="1">IFERROR(__xludf.DUMMYFUNCTION("""COMPUTED_VALUE"""),2)</f>
        <v>2</v>
      </c>
    </row>
    <row r="166" spans="1:2" ht="13" hidden="1">
      <c r="A166" s="1">
        <f ca="1">IFERROR(__xludf.DUMMYFUNCTION("""COMPUTED_VALUE"""),4)</f>
        <v>4</v>
      </c>
      <c r="B166" s="1">
        <f ca="1">IFERROR(__xludf.DUMMYFUNCTION("""COMPUTED_VALUE"""),5)</f>
        <v>5</v>
      </c>
    </row>
    <row r="167" spans="1:2" ht="13" hidden="1">
      <c r="A167" s="1">
        <f ca="1">IFERROR(__xludf.DUMMYFUNCTION("""COMPUTED_VALUE"""),2)</f>
        <v>2</v>
      </c>
      <c r="B167" s="1">
        <f ca="1">IFERROR(__xludf.DUMMYFUNCTION("""COMPUTED_VALUE"""),5)</f>
        <v>5</v>
      </c>
    </row>
    <row r="168" spans="1:2" ht="13" hidden="1">
      <c r="A168" s="1">
        <f ca="1">IFERROR(__xludf.DUMMYFUNCTION("""COMPUTED_VALUE"""),3)</f>
        <v>3</v>
      </c>
      <c r="B168" s="1">
        <f ca="1">IFERROR(__xludf.DUMMYFUNCTION("""COMPUTED_VALUE"""),1)</f>
        <v>1</v>
      </c>
    </row>
    <row r="169" spans="1:2" ht="13" hidden="1">
      <c r="A169" s="1">
        <f ca="1">IFERROR(__xludf.DUMMYFUNCTION("""COMPUTED_VALUE"""),2)</f>
        <v>2</v>
      </c>
      <c r="B169" s="1">
        <f ca="1">IFERROR(__xludf.DUMMYFUNCTION("""COMPUTED_VALUE"""),4)</f>
        <v>4</v>
      </c>
    </row>
    <row r="170" spans="1:2" ht="13" hidden="1">
      <c r="A170" s="1" t="str">
        <f ca="1">IFERROR(__xludf.DUMMYFUNCTION("""COMPUTED_VALUE"""),"")</f>
        <v/>
      </c>
      <c r="B170" s="1">
        <f ca="1">IFERROR(__xludf.DUMMYFUNCTION("""COMPUTED_VALUE"""),4)</f>
        <v>4</v>
      </c>
    </row>
    <row r="171" spans="1:2" ht="13" hidden="1">
      <c r="A171" s="1">
        <f ca="1">IFERROR(__xludf.DUMMYFUNCTION("""COMPUTED_VALUE"""),4)</f>
        <v>4</v>
      </c>
      <c r="B171" s="1">
        <f ca="1">IFERROR(__xludf.DUMMYFUNCTION("""COMPUTED_VALUE"""),2)</f>
        <v>2</v>
      </c>
    </row>
    <row r="172" spans="1:2" ht="13" hidden="1">
      <c r="A172" s="1">
        <f ca="1">IFERROR(__xludf.DUMMYFUNCTION("""COMPUTED_VALUE"""),2)</f>
        <v>2</v>
      </c>
      <c r="B172" s="1">
        <f ca="1">IFERROR(__xludf.DUMMYFUNCTION("""COMPUTED_VALUE"""),3)</f>
        <v>3</v>
      </c>
    </row>
    <row r="173" spans="1:2" ht="13" hidden="1">
      <c r="A173" s="1">
        <f ca="1">IFERROR(__xludf.DUMMYFUNCTION("""COMPUTED_VALUE"""),2)</f>
        <v>2</v>
      </c>
      <c r="B173" s="1">
        <f ca="1">IFERROR(__xludf.DUMMYFUNCTION("""COMPUTED_VALUE"""),1)</f>
        <v>1</v>
      </c>
    </row>
    <row r="174" spans="1:2" ht="13" hidden="1">
      <c r="A174" s="1">
        <f ca="1">IFERROR(__xludf.DUMMYFUNCTION("""COMPUTED_VALUE"""),1)</f>
        <v>1</v>
      </c>
      <c r="B174" s="1">
        <f ca="1">IFERROR(__xludf.DUMMYFUNCTION("""COMPUTED_VALUE"""),3)</f>
        <v>3</v>
      </c>
    </row>
    <row r="175" spans="1:2" ht="13" hidden="1">
      <c r="A175" s="1">
        <f ca="1">IFERROR(__xludf.DUMMYFUNCTION("""COMPUTED_VALUE"""),4)</f>
        <v>4</v>
      </c>
      <c r="B175" s="1" t="str">
        <f ca="1">IFERROR(__xludf.DUMMYFUNCTION("""COMPUTED_VALUE"""),"")</f>
        <v/>
      </c>
    </row>
    <row r="176" spans="1:2" ht="13" hidden="1">
      <c r="A176" s="1">
        <f ca="1">IFERROR(__xludf.DUMMYFUNCTION("""COMPUTED_VALUE"""),2)</f>
        <v>2</v>
      </c>
      <c r="B176" s="1">
        <f ca="1">IFERROR(__xludf.DUMMYFUNCTION("""COMPUTED_VALUE"""),2)</f>
        <v>2</v>
      </c>
    </row>
    <row r="177" spans="1:2" ht="13" hidden="1">
      <c r="A177" s="1" t="str">
        <f ca="1">IFERROR(__xludf.DUMMYFUNCTION("""COMPUTED_VALUE"""),"")</f>
        <v/>
      </c>
      <c r="B177" s="1">
        <f ca="1">IFERROR(__xludf.DUMMYFUNCTION("""COMPUTED_VALUE"""),4)</f>
        <v>4</v>
      </c>
    </row>
    <row r="178" spans="1:2" ht="13" hidden="1">
      <c r="A178" s="1">
        <f ca="1">IFERROR(__xludf.DUMMYFUNCTION("""COMPUTED_VALUE"""),3)</f>
        <v>3</v>
      </c>
      <c r="B178" s="1">
        <f ca="1">IFERROR(__xludf.DUMMYFUNCTION("""COMPUTED_VALUE"""),4)</f>
        <v>4</v>
      </c>
    </row>
    <row r="179" spans="1:2" ht="13" hidden="1">
      <c r="A179" s="1">
        <f ca="1">IFERROR(__xludf.DUMMYFUNCTION("""COMPUTED_VALUE"""),1)</f>
        <v>1</v>
      </c>
      <c r="B179" s="1">
        <f ca="1">IFERROR(__xludf.DUMMYFUNCTION("""COMPUTED_VALUE"""),1)</f>
        <v>1</v>
      </c>
    </row>
    <row r="180" spans="1:2" ht="13" hidden="1">
      <c r="A180" s="1">
        <f ca="1">IFERROR(__xludf.DUMMYFUNCTION("""COMPUTED_VALUE"""),4)</f>
        <v>4</v>
      </c>
      <c r="B180" s="1">
        <f ca="1">IFERROR(__xludf.DUMMYFUNCTION("""COMPUTED_VALUE"""),5)</f>
        <v>5</v>
      </c>
    </row>
    <row r="181" spans="1:2" ht="13" hidden="1">
      <c r="A181" s="1">
        <f ca="1">IFERROR(__xludf.DUMMYFUNCTION("""COMPUTED_VALUE"""),2)</f>
        <v>2</v>
      </c>
      <c r="B181" s="1">
        <f ca="1">IFERROR(__xludf.DUMMYFUNCTION("""COMPUTED_VALUE"""),3)</f>
        <v>3</v>
      </c>
    </row>
    <row r="182" spans="1:2" ht="13" hidden="1">
      <c r="A182" s="1">
        <f ca="1">IFERROR(__xludf.DUMMYFUNCTION("""COMPUTED_VALUE"""),3)</f>
        <v>3</v>
      </c>
      <c r="B182" s="1">
        <f ca="1">IFERROR(__xludf.DUMMYFUNCTION("""COMPUTED_VALUE"""),2)</f>
        <v>2</v>
      </c>
    </row>
    <row r="183" spans="1:2" ht="13" hidden="1">
      <c r="A183" s="1" t="str">
        <f ca="1">IFERROR(__xludf.DUMMYFUNCTION("""COMPUTED_VALUE"""),"")</f>
        <v/>
      </c>
      <c r="B183" s="1">
        <f ca="1">IFERROR(__xludf.DUMMYFUNCTION("""COMPUTED_VALUE"""),1)</f>
        <v>1</v>
      </c>
    </row>
    <row r="184" spans="1:2" ht="13" hidden="1">
      <c r="A184" s="1">
        <f ca="1">IFERROR(__xludf.DUMMYFUNCTION("""COMPUTED_VALUE"""),2)</f>
        <v>2</v>
      </c>
      <c r="B184" s="1">
        <f ca="1">IFERROR(__xludf.DUMMYFUNCTION("""COMPUTED_VALUE"""),2)</f>
        <v>2</v>
      </c>
    </row>
    <row r="185" spans="1:2" ht="13" hidden="1">
      <c r="A185" s="1">
        <f ca="1">IFERROR(__xludf.DUMMYFUNCTION("""COMPUTED_VALUE"""),3)</f>
        <v>3</v>
      </c>
      <c r="B185" s="1">
        <f ca="1">IFERROR(__xludf.DUMMYFUNCTION("""COMPUTED_VALUE"""),2)</f>
        <v>2</v>
      </c>
    </row>
    <row r="186" spans="1:2" ht="13" hidden="1">
      <c r="A186" s="1">
        <f ca="1">IFERROR(__xludf.DUMMYFUNCTION("""COMPUTED_VALUE"""),2)</f>
        <v>2</v>
      </c>
      <c r="B186" s="1">
        <f ca="1">IFERROR(__xludf.DUMMYFUNCTION("""COMPUTED_VALUE"""),1)</f>
        <v>1</v>
      </c>
    </row>
    <row r="187" spans="1:2" ht="13" hidden="1">
      <c r="A187" s="1">
        <f ca="1">IFERROR(__xludf.DUMMYFUNCTION("""COMPUTED_VALUE"""),4)</f>
        <v>4</v>
      </c>
      <c r="B187" s="1">
        <f ca="1">IFERROR(__xludf.DUMMYFUNCTION("""COMPUTED_VALUE"""),5)</f>
        <v>5</v>
      </c>
    </row>
    <row r="188" spans="1:2" ht="13" hidden="1">
      <c r="A188" s="1">
        <f ca="1">IFERROR(__xludf.DUMMYFUNCTION("""COMPUTED_VALUE"""),2)</f>
        <v>2</v>
      </c>
      <c r="B188" s="1">
        <f ca="1">IFERROR(__xludf.DUMMYFUNCTION("""COMPUTED_VALUE"""),3)</f>
        <v>3</v>
      </c>
    </row>
    <row r="189" spans="1:2" ht="13" hidden="1">
      <c r="A189" s="1">
        <f ca="1">IFERROR(__xludf.DUMMYFUNCTION("""COMPUTED_VALUE"""),2)</f>
        <v>2</v>
      </c>
      <c r="B189" s="1">
        <f ca="1">IFERROR(__xludf.DUMMYFUNCTION("""COMPUTED_VALUE"""),5)</f>
        <v>5</v>
      </c>
    </row>
    <row r="190" spans="1:2" ht="13" hidden="1">
      <c r="A190" s="1" t="str">
        <f ca="1">IFERROR(__xludf.DUMMYFUNCTION("""COMPUTED_VALUE"""),"")</f>
        <v/>
      </c>
      <c r="B190" s="1">
        <f ca="1">IFERROR(__xludf.DUMMYFUNCTION("""COMPUTED_VALUE"""),2)</f>
        <v>2</v>
      </c>
    </row>
    <row r="191" spans="1:2" ht="13" hidden="1">
      <c r="A191" s="1">
        <f ca="1">IFERROR(__xludf.DUMMYFUNCTION("""COMPUTED_VALUE"""),4)</f>
        <v>4</v>
      </c>
      <c r="B191" s="1">
        <f ca="1">IFERROR(__xludf.DUMMYFUNCTION("""COMPUTED_VALUE"""),1)</f>
        <v>1</v>
      </c>
    </row>
    <row r="192" spans="1:2" ht="13" hidden="1">
      <c r="A192" s="1">
        <f ca="1">IFERROR(__xludf.DUMMYFUNCTION("""COMPUTED_VALUE"""),3)</f>
        <v>3</v>
      </c>
      <c r="B192" s="1">
        <f ca="1">IFERROR(__xludf.DUMMYFUNCTION("""COMPUTED_VALUE"""),3)</f>
        <v>3</v>
      </c>
    </row>
    <row r="193" spans="1:2" ht="13" hidden="1">
      <c r="A193" s="1">
        <f ca="1">IFERROR(__xludf.DUMMYFUNCTION("""COMPUTED_VALUE"""),2)</f>
        <v>2</v>
      </c>
      <c r="B193" s="1">
        <f ca="1">IFERROR(__xludf.DUMMYFUNCTION("""COMPUTED_VALUE"""),1)</f>
        <v>1</v>
      </c>
    </row>
    <row r="194" spans="1:2" ht="13" hidden="1">
      <c r="A194" s="1">
        <f ca="1">IFERROR(__xludf.DUMMYFUNCTION("""COMPUTED_VALUE"""),2)</f>
        <v>2</v>
      </c>
      <c r="B194" s="1">
        <f ca="1">IFERROR(__xludf.DUMMYFUNCTION("""COMPUTED_VALUE"""),4)</f>
        <v>4</v>
      </c>
    </row>
    <row r="195" spans="1:2" ht="13" hidden="1">
      <c r="A195" s="1">
        <f ca="1">IFERROR(__xludf.DUMMYFUNCTION("""COMPUTED_VALUE"""),2)</f>
        <v>2</v>
      </c>
      <c r="B195" s="1">
        <f ca="1">IFERROR(__xludf.DUMMYFUNCTION("""COMPUTED_VALUE"""),3)</f>
        <v>3</v>
      </c>
    </row>
    <row r="196" spans="1:2" ht="13" hidden="1">
      <c r="A196" s="1">
        <f ca="1">IFERROR(__xludf.DUMMYFUNCTION("""COMPUTED_VALUE"""),3)</f>
        <v>3</v>
      </c>
      <c r="B196" s="1">
        <f ca="1">IFERROR(__xludf.DUMMYFUNCTION("""COMPUTED_VALUE"""),4)</f>
        <v>4</v>
      </c>
    </row>
    <row r="197" spans="1:2" ht="13" hidden="1">
      <c r="A197" s="1">
        <f ca="1">IFERROR(__xludf.DUMMYFUNCTION("""COMPUTED_VALUE"""),2)</f>
        <v>2</v>
      </c>
      <c r="B197" s="1">
        <f ca="1">IFERROR(__xludf.DUMMYFUNCTION("""COMPUTED_VALUE"""),5)</f>
        <v>5</v>
      </c>
    </row>
    <row r="198" spans="1:2" ht="13" hidden="1">
      <c r="A198" s="1">
        <f ca="1">IFERROR(__xludf.DUMMYFUNCTION("""COMPUTED_VALUE"""),2)</f>
        <v>2</v>
      </c>
      <c r="B198" s="1">
        <f ca="1">IFERROR(__xludf.DUMMYFUNCTION("""COMPUTED_VALUE"""),5)</f>
        <v>5</v>
      </c>
    </row>
    <row r="199" spans="1:2" ht="13" hidden="1">
      <c r="A199" s="1">
        <f ca="1">IFERROR(__xludf.DUMMYFUNCTION("""COMPUTED_VALUE"""),3)</f>
        <v>3</v>
      </c>
      <c r="B199" s="1">
        <f ca="1">IFERROR(__xludf.DUMMYFUNCTION("""COMPUTED_VALUE"""),2)</f>
        <v>2</v>
      </c>
    </row>
    <row r="200" spans="1:2" ht="13" hidden="1">
      <c r="A200" s="1" t="str">
        <f ca="1">IFERROR(__xludf.DUMMYFUNCTION("""COMPUTED_VALUE"""),"")</f>
        <v/>
      </c>
      <c r="B200" s="1">
        <f ca="1">IFERROR(__xludf.DUMMYFUNCTION("""COMPUTED_VALUE"""),1)</f>
        <v>1</v>
      </c>
    </row>
    <row r="201" spans="1:2" ht="13" hidden="1">
      <c r="A201" s="1">
        <f ca="1">IFERROR(__xludf.DUMMYFUNCTION("""COMPUTED_VALUE"""),1)</f>
        <v>1</v>
      </c>
      <c r="B201" s="1">
        <f ca="1">IFERROR(__xludf.DUMMYFUNCTION("""COMPUTED_VALUE"""),5)</f>
        <v>5</v>
      </c>
    </row>
    <row r="202" spans="1:2" ht="13" hidden="1">
      <c r="A202" s="1">
        <f ca="1">IFERROR(__xludf.DUMMYFUNCTION("""COMPUTED_VALUE"""),2)</f>
        <v>2</v>
      </c>
      <c r="B202" s="1">
        <f ca="1">IFERROR(__xludf.DUMMYFUNCTION("""COMPUTED_VALUE"""),3)</f>
        <v>3</v>
      </c>
    </row>
    <row r="203" spans="1:2" ht="13" hidden="1">
      <c r="A203" s="1">
        <f ca="1">IFERROR(__xludf.DUMMYFUNCTION("""COMPUTED_VALUE"""),3)</f>
        <v>3</v>
      </c>
      <c r="B203" s="1">
        <f ca="1">IFERROR(__xludf.DUMMYFUNCTION("""COMPUTED_VALUE"""),4)</f>
        <v>4</v>
      </c>
    </row>
    <row r="204" spans="1:2" ht="13" hidden="1">
      <c r="A204" s="1">
        <f ca="1">IFERROR(__xludf.DUMMYFUNCTION("""COMPUTED_VALUE"""),2)</f>
        <v>2</v>
      </c>
      <c r="B204" s="1">
        <f ca="1">IFERROR(__xludf.DUMMYFUNCTION("""COMPUTED_VALUE"""),1)</f>
        <v>1</v>
      </c>
    </row>
    <row r="205" spans="1:2" ht="13" hidden="1">
      <c r="A205" s="1">
        <f ca="1">IFERROR(__xludf.DUMMYFUNCTION("""COMPUTED_VALUE"""),1)</f>
        <v>1</v>
      </c>
      <c r="B205" s="1">
        <f ca="1">IFERROR(__xludf.DUMMYFUNCTION("""COMPUTED_VALUE"""),1)</f>
        <v>1</v>
      </c>
    </row>
    <row r="206" spans="1:2" ht="13" hidden="1">
      <c r="A206" s="1" t="str">
        <f ca="1">IFERROR(__xludf.DUMMYFUNCTION("""COMPUTED_VALUE"""),"")</f>
        <v/>
      </c>
      <c r="B206" s="1">
        <f ca="1">IFERROR(__xludf.DUMMYFUNCTION("""COMPUTED_VALUE"""),4)</f>
        <v>4</v>
      </c>
    </row>
    <row r="207" spans="1:2" ht="13" hidden="1">
      <c r="A207" s="1">
        <f ca="1">IFERROR(__xludf.DUMMYFUNCTION("""COMPUTED_VALUE"""),4)</f>
        <v>4</v>
      </c>
      <c r="B207" s="1">
        <f ca="1">IFERROR(__xludf.DUMMYFUNCTION("""COMPUTED_VALUE"""),1)</f>
        <v>1</v>
      </c>
    </row>
    <row r="208" spans="1:2" ht="13" hidden="1">
      <c r="A208" s="1">
        <f ca="1">IFERROR(__xludf.DUMMYFUNCTION("""COMPUTED_VALUE"""),3)</f>
        <v>3</v>
      </c>
      <c r="B208" s="1">
        <f ca="1">IFERROR(__xludf.DUMMYFUNCTION("""COMPUTED_VALUE"""),4)</f>
        <v>4</v>
      </c>
    </row>
    <row r="209" spans="1:2" ht="13" hidden="1">
      <c r="A209" s="1" t="str">
        <f ca="1">IFERROR(__xludf.DUMMYFUNCTION("""COMPUTED_VALUE"""),"")</f>
        <v/>
      </c>
      <c r="B209" s="1">
        <f ca="1">IFERROR(__xludf.DUMMYFUNCTION("""COMPUTED_VALUE"""),2)</f>
        <v>2</v>
      </c>
    </row>
    <row r="210" spans="1:2" ht="13" hidden="1">
      <c r="A210" s="1">
        <f ca="1">IFERROR(__xludf.DUMMYFUNCTION("""COMPUTED_VALUE"""),1)</f>
        <v>1</v>
      </c>
      <c r="B210" s="1">
        <f ca="1">IFERROR(__xludf.DUMMYFUNCTION("""COMPUTED_VALUE"""),2)</f>
        <v>2</v>
      </c>
    </row>
    <row r="211" spans="1:2" ht="13" hidden="1">
      <c r="A211" s="1">
        <f ca="1">IFERROR(__xludf.DUMMYFUNCTION("""COMPUTED_VALUE"""),4)</f>
        <v>4</v>
      </c>
      <c r="B211" s="1">
        <f ca="1">IFERROR(__xludf.DUMMYFUNCTION("""COMPUTED_VALUE"""),2)</f>
        <v>2</v>
      </c>
    </row>
    <row r="212" spans="1:2" ht="13" hidden="1">
      <c r="A212" s="1">
        <f ca="1">IFERROR(__xludf.DUMMYFUNCTION("""COMPUTED_VALUE"""),3)</f>
        <v>3</v>
      </c>
      <c r="B212" s="1">
        <f ca="1">IFERROR(__xludf.DUMMYFUNCTION("""COMPUTED_VALUE"""),5)</f>
        <v>5</v>
      </c>
    </row>
    <row r="213" spans="1:2" ht="13" hidden="1">
      <c r="A213" s="1">
        <f ca="1">IFERROR(__xludf.DUMMYFUNCTION("""COMPUTED_VALUE"""),2)</f>
        <v>2</v>
      </c>
      <c r="B213" s="1">
        <f ca="1">IFERROR(__xludf.DUMMYFUNCTION("""COMPUTED_VALUE"""),3)</f>
        <v>3</v>
      </c>
    </row>
    <row r="214" spans="1:2" ht="13" hidden="1">
      <c r="A214" s="1">
        <f ca="1">IFERROR(__xludf.DUMMYFUNCTION("""COMPUTED_VALUE"""),3)</f>
        <v>3</v>
      </c>
      <c r="B214" s="1">
        <f ca="1">IFERROR(__xludf.DUMMYFUNCTION("""COMPUTED_VALUE"""),2)</f>
        <v>2</v>
      </c>
    </row>
    <row r="215" spans="1:2" ht="13" hidden="1">
      <c r="A215" s="1">
        <f ca="1">IFERROR(__xludf.DUMMYFUNCTION("""COMPUTED_VALUE"""),2)</f>
        <v>2</v>
      </c>
      <c r="B215" s="1">
        <f ca="1">IFERROR(__xludf.DUMMYFUNCTION("""COMPUTED_VALUE"""),2)</f>
        <v>2</v>
      </c>
    </row>
    <row r="216" spans="1:2" ht="13" hidden="1">
      <c r="A216" s="1">
        <f ca="1">IFERROR(__xludf.DUMMYFUNCTION("""COMPUTED_VALUE"""),1)</f>
        <v>1</v>
      </c>
      <c r="B216" s="1">
        <f ca="1">IFERROR(__xludf.DUMMYFUNCTION("""COMPUTED_VALUE"""),2)</f>
        <v>2</v>
      </c>
    </row>
    <row r="217" spans="1:2" ht="13" hidden="1">
      <c r="A217" s="1">
        <f ca="1">IFERROR(__xludf.DUMMYFUNCTION("""COMPUTED_VALUE"""),1)</f>
        <v>1</v>
      </c>
      <c r="B217" s="1">
        <f ca="1">IFERROR(__xludf.DUMMYFUNCTION("""COMPUTED_VALUE"""),5)</f>
        <v>5</v>
      </c>
    </row>
    <row r="218" spans="1:2" ht="13" hidden="1">
      <c r="A218" s="1">
        <f ca="1">IFERROR(__xludf.DUMMYFUNCTION("""COMPUTED_VALUE"""),4)</f>
        <v>4</v>
      </c>
      <c r="B218" s="1">
        <f ca="1">IFERROR(__xludf.DUMMYFUNCTION("""COMPUTED_VALUE"""),1)</f>
        <v>1</v>
      </c>
    </row>
    <row r="219" spans="1:2" ht="13" hidden="1">
      <c r="A219" s="1">
        <f ca="1">IFERROR(__xludf.DUMMYFUNCTION("""COMPUTED_VALUE"""),4)</f>
        <v>4</v>
      </c>
      <c r="B219" s="1">
        <f ca="1">IFERROR(__xludf.DUMMYFUNCTION("""COMPUTED_VALUE"""),1)</f>
        <v>1</v>
      </c>
    </row>
    <row r="220" spans="1:2" ht="13" hidden="1">
      <c r="A220" s="1">
        <f ca="1">IFERROR(__xludf.DUMMYFUNCTION("""COMPUTED_VALUE"""),4)</f>
        <v>4</v>
      </c>
      <c r="B220" s="1">
        <f ca="1">IFERROR(__xludf.DUMMYFUNCTION("""COMPUTED_VALUE"""),2)</f>
        <v>2</v>
      </c>
    </row>
    <row r="221" spans="1:2" ht="13" hidden="1">
      <c r="A221" s="1">
        <f ca="1">IFERROR(__xludf.DUMMYFUNCTION("""COMPUTED_VALUE"""),3)</f>
        <v>3</v>
      </c>
      <c r="B221" s="1">
        <f ca="1">IFERROR(__xludf.DUMMYFUNCTION("""COMPUTED_VALUE"""),5)</f>
        <v>5</v>
      </c>
    </row>
    <row r="222" spans="1:2" ht="13" hidden="1">
      <c r="A222" s="1">
        <f ca="1">IFERROR(__xludf.DUMMYFUNCTION("""COMPUTED_VALUE"""),4)</f>
        <v>4</v>
      </c>
      <c r="B222" s="1">
        <f ca="1">IFERROR(__xludf.DUMMYFUNCTION("""COMPUTED_VALUE"""),5)</f>
        <v>5</v>
      </c>
    </row>
    <row r="223" spans="1:2" ht="13" hidden="1">
      <c r="A223" s="1">
        <f ca="1">IFERROR(__xludf.DUMMYFUNCTION("""COMPUTED_VALUE"""),1)</f>
        <v>1</v>
      </c>
      <c r="B223" s="1">
        <f ca="1">IFERROR(__xludf.DUMMYFUNCTION("""COMPUTED_VALUE"""),5)</f>
        <v>5</v>
      </c>
    </row>
    <row r="224" spans="1:2" ht="13" hidden="1">
      <c r="A224" s="1">
        <f ca="1">IFERROR(__xludf.DUMMYFUNCTION("""COMPUTED_VALUE"""),2)</f>
        <v>2</v>
      </c>
      <c r="B224" s="1">
        <f ca="1">IFERROR(__xludf.DUMMYFUNCTION("""COMPUTED_VALUE"""),1)</f>
        <v>1</v>
      </c>
    </row>
    <row r="225" spans="1:2" ht="13" hidden="1">
      <c r="A225" s="1">
        <f ca="1">IFERROR(__xludf.DUMMYFUNCTION("""COMPUTED_VALUE"""),3)</f>
        <v>3</v>
      </c>
      <c r="B225" s="1">
        <f ca="1">IFERROR(__xludf.DUMMYFUNCTION("""COMPUTED_VALUE"""),1)</f>
        <v>1</v>
      </c>
    </row>
    <row r="226" spans="1:2" ht="13" hidden="1">
      <c r="A226" s="1">
        <f ca="1">IFERROR(__xludf.DUMMYFUNCTION("""COMPUTED_VALUE"""),2)</f>
        <v>2</v>
      </c>
      <c r="B226" s="1">
        <f ca="1">IFERROR(__xludf.DUMMYFUNCTION("""COMPUTED_VALUE"""),1)</f>
        <v>1</v>
      </c>
    </row>
    <row r="227" spans="1:2" ht="13" hidden="1">
      <c r="A227" s="1">
        <f ca="1">IFERROR(__xludf.DUMMYFUNCTION("""COMPUTED_VALUE"""),2)</f>
        <v>2</v>
      </c>
      <c r="B227" s="1">
        <f ca="1">IFERROR(__xludf.DUMMYFUNCTION("""COMPUTED_VALUE"""),2)</f>
        <v>2</v>
      </c>
    </row>
    <row r="228" spans="1:2" ht="13" hidden="1">
      <c r="A228" s="1">
        <f ca="1">IFERROR(__xludf.DUMMYFUNCTION("""COMPUTED_VALUE"""),3)</f>
        <v>3</v>
      </c>
      <c r="B228" s="1">
        <f ca="1">IFERROR(__xludf.DUMMYFUNCTION("""COMPUTED_VALUE"""),4)</f>
        <v>4</v>
      </c>
    </row>
    <row r="229" spans="1:2" ht="13" hidden="1">
      <c r="A229" s="1">
        <f ca="1">IFERROR(__xludf.DUMMYFUNCTION("""COMPUTED_VALUE"""),4)</f>
        <v>4</v>
      </c>
      <c r="B229" s="1">
        <f ca="1">IFERROR(__xludf.DUMMYFUNCTION("""COMPUTED_VALUE"""),5)</f>
        <v>5</v>
      </c>
    </row>
    <row r="230" spans="1:2" ht="13" hidden="1">
      <c r="A230" s="1">
        <f ca="1">IFERROR(__xludf.DUMMYFUNCTION("""COMPUTED_VALUE"""),4)</f>
        <v>4</v>
      </c>
      <c r="B230" s="1">
        <f ca="1">IFERROR(__xludf.DUMMYFUNCTION("""COMPUTED_VALUE"""),4)</f>
        <v>4</v>
      </c>
    </row>
    <row r="231" spans="1:2" ht="13" hidden="1">
      <c r="A231" s="1" t="str">
        <f ca="1">IFERROR(__xludf.DUMMYFUNCTION("""COMPUTED_VALUE"""),"")</f>
        <v/>
      </c>
      <c r="B231" s="1">
        <f ca="1">IFERROR(__xludf.DUMMYFUNCTION("""COMPUTED_VALUE"""),5)</f>
        <v>5</v>
      </c>
    </row>
    <row r="232" spans="1:2" ht="13" hidden="1">
      <c r="A232" s="1">
        <f ca="1">IFERROR(__xludf.DUMMYFUNCTION("""COMPUTED_VALUE"""),2)</f>
        <v>2</v>
      </c>
      <c r="B232" s="1">
        <f ca="1">IFERROR(__xludf.DUMMYFUNCTION("""COMPUTED_VALUE"""),3)</f>
        <v>3</v>
      </c>
    </row>
    <row r="233" spans="1:2" ht="13" hidden="1">
      <c r="A233" s="1">
        <f ca="1">IFERROR(__xludf.DUMMYFUNCTION("""COMPUTED_VALUE"""),1)</f>
        <v>1</v>
      </c>
      <c r="B233" s="1">
        <f ca="1">IFERROR(__xludf.DUMMYFUNCTION("""COMPUTED_VALUE"""),5)</f>
        <v>5</v>
      </c>
    </row>
    <row r="234" spans="1:2" ht="13" hidden="1">
      <c r="A234" s="1">
        <f ca="1">IFERROR(__xludf.DUMMYFUNCTION("""COMPUTED_VALUE"""),2)</f>
        <v>2</v>
      </c>
      <c r="B234" s="1">
        <f ca="1">IFERROR(__xludf.DUMMYFUNCTION("""COMPUTED_VALUE"""),4)</f>
        <v>4</v>
      </c>
    </row>
    <row r="235" spans="1:2" ht="13" hidden="1">
      <c r="A235" s="1">
        <f ca="1">IFERROR(__xludf.DUMMYFUNCTION("""COMPUTED_VALUE"""),3)</f>
        <v>3</v>
      </c>
      <c r="B235" s="1">
        <f ca="1">IFERROR(__xludf.DUMMYFUNCTION("""COMPUTED_VALUE"""),4)</f>
        <v>4</v>
      </c>
    </row>
    <row r="236" spans="1:2" ht="13" hidden="1">
      <c r="A236" s="1">
        <f ca="1">IFERROR(__xludf.DUMMYFUNCTION("""COMPUTED_VALUE"""),4)</f>
        <v>4</v>
      </c>
      <c r="B236" s="1">
        <f ca="1">IFERROR(__xludf.DUMMYFUNCTION("""COMPUTED_VALUE"""),1)</f>
        <v>1</v>
      </c>
    </row>
    <row r="237" spans="1:2" ht="13" hidden="1">
      <c r="A237" s="1">
        <f ca="1">IFERROR(__xludf.DUMMYFUNCTION("""COMPUTED_VALUE"""),3)</f>
        <v>3</v>
      </c>
      <c r="B237" s="1">
        <f ca="1">IFERROR(__xludf.DUMMYFUNCTION("""COMPUTED_VALUE"""),4)</f>
        <v>4</v>
      </c>
    </row>
    <row r="238" spans="1:2" ht="13" hidden="1">
      <c r="A238" s="1" t="str">
        <f ca="1">IFERROR(__xludf.DUMMYFUNCTION("""COMPUTED_VALUE"""),"")</f>
        <v/>
      </c>
      <c r="B238" s="1">
        <f ca="1">IFERROR(__xludf.DUMMYFUNCTION("""COMPUTED_VALUE"""),4)</f>
        <v>4</v>
      </c>
    </row>
    <row r="239" spans="1:2" ht="13" hidden="1">
      <c r="A239" s="1">
        <f ca="1">IFERROR(__xludf.DUMMYFUNCTION("""COMPUTED_VALUE"""),2)</f>
        <v>2</v>
      </c>
      <c r="B239" s="1">
        <f ca="1">IFERROR(__xludf.DUMMYFUNCTION("""COMPUTED_VALUE"""),2)</f>
        <v>2</v>
      </c>
    </row>
    <row r="240" spans="1:2" ht="13" hidden="1">
      <c r="A240" s="1">
        <f ca="1">IFERROR(__xludf.DUMMYFUNCTION("""COMPUTED_VALUE"""),4)</f>
        <v>4</v>
      </c>
      <c r="B240" s="1">
        <f ca="1">IFERROR(__xludf.DUMMYFUNCTION("""COMPUTED_VALUE"""),5)</f>
        <v>5</v>
      </c>
    </row>
    <row r="241" spans="1:2" ht="13" hidden="1">
      <c r="A241" s="1">
        <f ca="1">IFERROR(__xludf.DUMMYFUNCTION("""COMPUTED_VALUE"""),2)</f>
        <v>2</v>
      </c>
      <c r="B241" s="1">
        <f ca="1">IFERROR(__xludf.DUMMYFUNCTION("""COMPUTED_VALUE"""),1)</f>
        <v>1</v>
      </c>
    </row>
    <row r="242" spans="1:2" ht="13" hidden="1">
      <c r="A242" s="1">
        <f ca="1">IFERROR(__xludf.DUMMYFUNCTION("""COMPUTED_VALUE"""),3)</f>
        <v>3</v>
      </c>
      <c r="B242" s="1">
        <f ca="1">IFERROR(__xludf.DUMMYFUNCTION("""COMPUTED_VALUE"""),1)</f>
        <v>1</v>
      </c>
    </row>
    <row r="243" spans="1:2" ht="13" hidden="1">
      <c r="A243" s="1">
        <f ca="1">IFERROR(__xludf.DUMMYFUNCTION("""COMPUTED_VALUE"""),3)</f>
        <v>3</v>
      </c>
      <c r="B243" s="1">
        <f ca="1">IFERROR(__xludf.DUMMYFUNCTION("""COMPUTED_VALUE"""),4)</f>
        <v>4</v>
      </c>
    </row>
    <row r="244" spans="1:2" ht="13" hidden="1">
      <c r="A244" s="1">
        <f ca="1">IFERROR(__xludf.DUMMYFUNCTION("""COMPUTED_VALUE"""),4)</f>
        <v>4</v>
      </c>
      <c r="B244" s="1">
        <f ca="1">IFERROR(__xludf.DUMMYFUNCTION("""COMPUTED_VALUE"""),4)</f>
        <v>4</v>
      </c>
    </row>
    <row r="245" spans="1:2" ht="13" hidden="1">
      <c r="A245" s="1">
        <f ca="1">IFERROR(__xludf.DUMMYFUNCTION("""COMPUTED_VALUE"""),4)</f>
        <v>4</v>
      </c>
      <c r="B245" s="1">
        <f ca="1">IFERROR(__xludf.DUMMYFUNCTION("""COMPUTED_VALUE"""),4)</f>
        <v>4</v>
      </c>
    </row>
    <row r="246" spans="1:2" ht="13" hidden="1">
      <c r="A246" s="1">
        <f ca="1">IFERROR(__xludf.DUMMYFUNCTION("""COMPUTED_VALUE"""),4)</f>
        <v>4</v>
      </c>
      <c r="B246" s="1">
        <f ca="1">IFERROR(__xludf.DUMMYFUNCTION("""COMPUTED_VALUE"""),4)</f>
        <v>4</v>
      </c>
    </row>
    <row r="247" spans="1:2" ht="13" hidden="1">
      <c r="A247" s="1">
        <f ca="1">IFERROR(__xludf.DUMMYFUNCTION("""COMPUTED_VALUE"""),4)</f>
        <v>4</v>
      </c>
      <c r="B247" s="1">
        <f ca="1">IFERROR(__xludf.DUMMYFUNCTION("""COMPUTED_VALUE"""),4)</f>
        <v>4</v>
      </c>
    </row>
    <row r="248" spans="1:2" ht="13" hidden="1">
      <c r="A248" s="1">
        <f ca="1">IFERROR(__xludf.DUMMYFUNCTION("""COMPUTED_VALUE"""),3)</f>
        <v>3</v>
      </c>
      <c r="B248" s="1">
        <f ca="1">IFERROR(__xludf.DUMMYFUNCTION("""COMPUTED_VALUE"""),2)</f>
        <v>2</v>
      </c>
    </row>
    <row r="249" spans="1:2" ht="13" hidden="1">
      <c r="A249" s="1">
        <f ca="1">IFERROR(__xludf.DUMMYFUNCTION("""COMPUTED_VALUE"""),1)</f>
        <v>1</v>
      </c>
      <c r="B249" s="1">
        <f ca="1">IFERROR(__xludf.DUMMYFUNCTION("""COMPUTED_VALUE"""),5)</f>
        <v>5</v>
      </c>
    </row>
    <row r="250" spans="1:2" ht="13" hidden="1">
      <c r="A250" s="1">
        <f ca="1">IFERROR(__xludf.DUMMYFUNCTION("""COMPUTED_VALUE"""),2)</f>
        <v>2</v>
      </c>
      <c r="B250" s="1">
        <f ca="1">IFERROR(__xludf.DUMMYFUNCTION("""COMPUTED_VALUE"""),5)</f>
        <v>5</v>
      </c>
    </row>
    <row r="251" spans="1:2" ht="13" hidden="1">
      <c r="A251" s="1">
        <f ca="1">IFERROR(__xludf.DUMMYFUNCTION("""COMPUTED_VALUE"""),4)</f>
        <v>4</v>
      </c>
      <c r="B251" s="1">
        <f ca="1">IFERROR(__xludf.DUMMYFUNCTION("""COMPUTED_VALUE"""),2)</f>
        <v>2</v>
      </c>
    </row>
    <row r="252" spans="1:2" ht="13" hidden="1">
      <c r="A252" s="1">
        <f ca="1">IFERROR(__xludf.DUMMYFUNCTION("""COMPUTED_VALUE"""),1)</f>
        <v>1</v>
      </c>
      <c r="B252" s="1">
        <f ca="1">IFERROR(__xludf.DUMMYFUNCTION("""COMPUTED_VALUE"""),3)</f>
        <v>3</v>
      </c>
    </row>
    <row r="253" spans="1:2" ht="13" hidden="1">
      <c r="A253" s="1">
        <f ca="1">IFERROR(__xludf.DUMMYFUNCTION("""COMPUTED_VALUE"""),4)</f>
        <v>4</v>
      </c>
      <c r="B253" s="1">
        <f ca="1">IFERROR(__xludf.DUMMYFUNCTION("""COMPUTED_VALUE"""),1)</f>
        <v>1</v>
      </c>
    </row>
    <row r="254" spans="1:2" ht="13" hidden="1">
      <c r="A254" s="1">
        <f ca="1">IFERROR(__xludf.DUMMYFUNCTION("""COMPUTED_VALUE"""),3)</f>
        <v>3</v>
      </c>
      <c r="B254" s="1">
        <f ca="1">IFERROR(__xludf.DUMMYFUNCTION("""COMPUTED_VALUE"""),4)</f>
        <v>4</v>
      </c>
    </row>
    <row r="255" spans="1:2" ht="13" hidden="1">
      <c r="A255" s="1">
        <f ca="1">IFERROR(__xludf.DUMMYFUNCTION("""COMPUTED_VALUE"""),3)</f>
        <v>3</v>
      </c>
      <c r="B255" s="1">
        <f ca="1">IFERROR(__xludf.DUMMYFUNCTION("""COMPUTED_VALUE"""),2)</f>
        <v>2</v>
      </c>
    </row>
    <row r="256" spans="1:2" ht="13" hidden="1">
      <c r="A256" s="1">
        <f ca="1">IFERROR(__xludf.DUMMYFUNCTION("""COMPUTED_VALUE"""),1)</f>
        <v>1</v>
      </c>
      <c r="B256" s="1">
        <f ca="1">IFERROR(__xludf.DUMMYFUNCTION("""COMPUTED_VALUE"""),4)</f>
        <v>4</v>
      </c>
    </row>
    <row r="257" spans="1:2" ht="13" hidden="1">
      <c r="A257" s="1">
        <f ca="1">IFERROR(__xludf.DUMMYFUNCTION("""COMPUTED_VALUE"""),2)</f>
        <v>2</v>
      </c>
      <c r="B257" s="1">
        <f ca="1">IFERROR(__xludf.DUMMYFUNCTION("""COMPUTED_VALUE"""),3)</f>
        <v>3</v>
      </c>
    </row>
    <row r="258" spans="1:2" ht="13" hidden="1">
      <c r="A258" s="1">
        <f ca="1">IFERROR(__xludf.DUMMYFUNCTION("""COMPUTED_VALUE"""),4)</f>
        <v>4</v>
      </c>
      <c r="B258" s="1">
        <f ca="1">IFERROR(__xludf.DUMMYFUNCTION("""COMPUTED_VALUE"""),4)</f>
        <v>4</v>
      </c>
    </row>
    <row r="259" spans="1:2" ht="13" hidden="1">
      <c r="A259" s="1">
        <f ca="1">IFERROR(__xludf.DUMMYFUNCTION("""COMPUTED_VALUE"""),2)</f>
        <v>2</v>
      </c>
      <c r="B259" s="1">
        <f ca="1">IFERROR(__xludf.DUMMYFUNCTION("""COMPUTED_VALUE"""),2)</f>
        <v>2</v>
      </c>
    </row>
    <row r="260" spans="1:2" ht="13" hidden="1">
      <c r="A260" s="1">
        <f ca="1">IFERROR(__xludf.DUMMYFUNCTION("""COMPUTED_VALUE"""),2)</f>
        <v>2</v>
      </c>
      <c r="B260" s="1">
        <f ca="1">IFERROR(__xludf.DUMMYFUNCTION("""COMPUTED_VALUE"""),5)</f>
        <v>5</v>
      </c>
    </row>
    <row r="261" spans="1:2" ht="13" hidden="1">
      <c r="A261" s="1">
        <f ca="1">IFERROR(__xludf.DUMMYFUNCTION("""COMPUTED_VALUE"""),3)</f>
        <v>3</v>
      </c>
      <c r="B261" s="1">
        <f ca="1">IFERROR(__xludf.DUMMYFUNCTION("""COMPUTED_VALUE"""),3)</f>
        <v>3</v>
      </c>
    </row>
    <row r="262" spans="1:2" ht="13" hidden="1">
      <c r="A262" s="1">
        <f ca="1">IFERROR(__xludf.DUMMYFUNCTION("""COMPUTED_VALUE"""),3)</f>
        <v>3</v>
      </c>
      <c r="B262" s="1">
        <f ca="1">IFERROR(__xludf.DUMMYFUNCTION("""COMPUTED_VALUE"""),5)</f>
        <v>5</v>
      </c>
    </row>
    <row r="263" spans="1:2" ht="13" hidden="1">
      <c r="A263" s="1">
        <f ca="1">IFERROR(__xludf.DUMMYFUNCTION("""COMPUTED_VALUE"""),4)</f>
        <v>4</v>
      </c>
      <c r="B263" s="1">
        <f ca="1">IFERROR(__xludf.DUMMYFUNCTION("""COMPUTED_VALUE"""),1)</f>
        <v>1</v>
      </c>
    </row>
    <row r="264" spans="1:2" ht="13" hidden="1">
      <c r="A264" s="1">
        <f ca="1">IFERROR(__xludf.DUMMYFUNCTION("""COMPUTED_VALUE"""),2)</f>
        <v>2</v>
      </c>
      <c r="B264" s="1">
        <f ca="1">IFERROR(__xludf.DUMMYFUNCTION("""COMPUTED_VALUE"""),4)</f>
        <v>4</v>
      </c>
    </row>
    <row r="265" spans="1:2" ht="13" hidden="1">
      <c r="A265" s="1">
        <f ca="1">IFERROR(__xludf.DUMMYFUNCTION("""COMPUTED_VALUE"""),4)</f>
        <v>4</v>
      </c>
      <c r="B265" s="1">
        <f ca="1">IFERROR(__xludf.DUMMYFUNCTION("""COMPUTED_VALUE"""),5)</f>
        <v>5</v>
      </c>
    </row>
    <row r="266" spans="1:2" ht="13" hidden="1">
      <c r="A266" s="1">
        <f ca="1">IFERROR(__xludf.DUMMYFUNCTION("""COMPUTED_VALUE"""),4)</f>
        <v>4</v>
      </c>
      <c r="B266" s="1">
        <f ca="1">IFERROR(__xludf.DUMMYFUNCTION("""COMPUTED_VALUE"""),2)</f>
        <v>2</v>
      </c>
    </row>
    <row r="267" spans="1:2" ht="13" hidden="1">
      <c r="A267" s="1">
        <f ca="1">IFERROR(__xludf.DUMMYFUNCTION("""COMPUTED_VALUE"""),4)</f>
        <v>4</v>
      </c>
      <c r="B267" s="1">
        <f ca="1">IFERROR(__xludf.DUMMYFUNCTION("""COMPUTED_VALUE"""),3)</f>
        <v>3</v>
      </c>
    </row>
    <row r="268" spans="1:2" ht="13" hidden="1">
      <c r="A268" s="1">
        <f ca="1">IFERROR(__xludf.DUMMYFUNCTION("""COMPUTED_VALUE"""),2)</f>
        <v>2</v>
      </c>
      <c r="B268" s="1">
        <f ca="1">IFERROR(__xludf.DUMMYFUNCTION("""COMPUTED_VALUE"""),1)</f>
        <v>1</v>
      </c>
    </row>
    <row r="269" spans="1:2" ht="13" hidden="1">
      <c r="A269" s="1">
        <f ca="1">IFERROR(__xludf.DUMMYFUNCTION("""COMPUTED_VALUE"""),2)</f>
        <v>2</v>
      </c>
      <c r="B269" s="1">
        <f ca="1">IFERROR(__xludf.DUMMYFUNCTION("""COMPUTED_VALUE"""),5)</f>
        <v>5</v>
      </c>
    </row>
    <row r="270" spans="1:2" ht="13" hidden="1">
      <c r="A270" s="1">
        <f ca="1">IFERROR(__xludf.DUMMYFUNCTION("""COMPUTED_VALUE"""),3)</f>
        <v>3</v>
      </c>
      <c r="B270" s="1">
        <f ca="1">IFERROR(__xludf.DUMMYFUNCTION("""COMPUTED_VALUE"""),2)</f>
        <v>2</v>
      </c>
    </row>
    <row r="271" spans="1:2" ht="13" hidden="1">
      <c r="A271" s="1">
        <f ca="1">IFERROR(__xludf.DUMMYFUNCTION("""COMPUTED_VALUE"""),1)</f>
        <v>1</v>
      </c>
      <c r="B271" s="1">
        <f ca="1">IFERROR(__xludf.DUMMYFUNCTION("""COMPUTED_VALUE"""),1)</f>
        <v>1</v>
      </c>
    </row>
    <row r="272" spans="1:2" ht="13" hidden="1">
      <c r="A272" s="1">
        <f ca="1">IFERROR(__xludf.DUMMYFUNCTION("""COMPUTED_VALUE"""),2)</f>
        <v>2</v>
      </c>
      <c r="B272" s="1">
        <f ca="1">IFERROR(__xludf.DUMMYFUNCTION("""COMPUTED_VALUE"""),2)</f>
        <v>2</v>
      </c>
    </row>
    <row r="273" spans="1:2" ht="13" hidden="1">
      <c r="A273" s="1">
        <f ca="1">IFERROR(__xludf.DUMMYFUNCTION("""COMPUTED_VALUE"""),3)</f>
        <v>3</v>
      </c>
      <c r="B273" s="1">
        <f ca="1">IFERROR(__xludf.DUMMYFUNCTION("""COMPUTED_VALUE"""),4)</f>
        <v>4</v>
      </c>
    </row>
    <row r="274" spans="1:2" ht="13" hidden="1">
      <c r="A274" s="1">
        <f ca="1">IFERROR(__xludf.DUMMYFUNCTION("""COMPUTED_VALUE"""),2)</f>
        <v>2</v>
      </c>
      <c r="B274" s="1">
        <f ca="1">IFERROR(__xludf.DUMMYFUNCTION("""COMPUTED_VALUE"""),2)</f>
        <v>2</v>
      </c>
    </row>
    <row r="275" spans="1:2" ht="13" hidden="1">
      <c r="A275" s="1">
        <f ca="1">IFERROR(__xludf.DUMMYFUNCTION("""COMPUTED_VALUE"""),4)</f>
        <v>4</v>
      </c>
      <c r="B275" s="1">
        <f ca="1">IFERROR(__xludf.DUMMYFUNCTION("""COMPUTED_VALUE"""),4)</f>
        <v>4</v>
      </c>
    </row>
    <row r="276" spans="1:2" ht="13" hidden="1">
      <c r="A276" s="1">
        <f ca="1">IFERROR(__xludf.DUMMYFUNCTION("""COMPUTED_VALUE"""),3)</f>
        <v>3</v>
      </c>
      <c r="B276" s="1">
        <f ca="1">IFERROR(__xludf.DUMMYFUNCTION("""COMPUTED_VALUE"""),5)</f>
        <v>5</v>
      </c>
    </row>
    <row r="277" spans="1:2" ht="13" hidden="1">
      <c r="A277" s="1">
        <f ca="1">IFERROR(__xludf.DUMMYFUNCTION("""COMPUTED_VALUE"""),2)</f>
        <v>2</v>
      </c>
      <c r="B277" s="1">
        <f ca="1">IFERROR(__xludf.DUMMYFUNCTION("""COMPUTED_VALUE"""),1)</f>
        <v>1</v>
      </c>
    </row>
    <row r="278" spans="1:2" ht="13" hidden="1">
      <c r="A278" s="1">
        <f ca="1">IFERROR(__xludf.DUMMYFUNCTION("""COMPUTED_VALUE"""),4)</f>
        <v>4</v>
      </c>
      <c r="B278" s="1">
        <f ca="1">IFERROR(__xludf.DUMMYFUNCTION("""COMPUTED_VALUE"""),1)</f>
        <v>1</v>
      </c>
    </row>
    <row r="279" spans="1:2" ht="13" hidden="1">
      <c r="A279" s="1">
        <f ca="1">IFERROR(__xludf.DUMMYFUNCTION("""COMPUTED_VALUE"""),2)</f>
        <v>2</v>
      </c>
      <c r="B279" s="1">
        <f ca="1">IFERROR(__xludf.DUMMYFUNCTION("""COMPUTED_VALUE"""),4)</f>
        <v>4</v>
      </c>
    </row>
    <row r="280" spans="1:2" ht="13" hidden="1">
      <c r="A280" s="1">
        <f ca="1">IFERROR(__xludf.DUMMYFUNCTION("""COMPUTED_VALUE"""),2)</f>
        <v>2</v>
      </c>
      <c r="B280" s="1">
        <f ca="1">IFERROR(__xludf.DUMMYFUNCTION("""COMPUTED_VALUE"""),4)</f>
        <v>4</v>
      </c>
    </row>
    <row r="281" spans="1:2" ht="13" hidden="1">
      <c r="A281" s="1">
        <f ca="1">IFERROR(__xludf.DUMMYFUNCTION("""COMPUTED_VALUE"""),2)</f>
        <v>2</v>
      </c>
      <c r="B281" s="1">
        <f ca="1">IFERROR(__xludf.DUMMYFUNCTION("""COMPUTED_VALUE"""),5)</f>
        <v>5</v>
      </c>
    </row>
    <row r="282" spans="1:2" ht="13" hidden="1">
      <c r="A282" s="1">
        <f ca="1">IFERROR(__xludf.DUMMYFUNCTION("""COMPUTED_VALUE"""),4)</f>
        <v>4</v>
      </c>
      <c r="B282" s="1">
        <f ca="1">IFERROR(__xludf.DUMMYFUNCTION("""COMPUTED_VALUE"""),5)</f>
        <v>5</v>
      </c>
    </row>
    <row r="283" spans="1:2" ht="13" hidden="1">
      <c r="A283" s="1">
        <f ca="1">IFERROR(__xludf.DUMMYFUNCTION("""COMPUTED_VALUE"""),3)</f>
        <v>3</v>
      </c>
      <c r="B283" s="1">
        <f ca="1">IFERROR(__xludf.DUMMYFUNCTION("""COMPUTED_VALUE"""),3)</f>
        <v>3</v>
      </c>
    </row>
    <row r="284" spans="1:2" ht="13" hidden="1">
      <c r="A284" s="1">
        <f ca="1">IFERROR(__xludf.DUMMYFUNCTION("""COMPUTED_VALUE"""),3)</f>
        <v>3</v>
      </c>
      <c r="B284" s="1">
        <f ca="1">IFERROR(__xludf.DUMMYFUNCTION("""COMPUTED_VALUE"""),3)</f>
        <v>3</v>
      </c>
    </row>
    <row r="285" spans="1:2" ht="13" hidden="1">
      <c r="A285" s="1">
        <f ca="1">IFERROR(__xludf.DUMMYFUNCTION("""COMPUTED_VALUE"""),2)</f>
        <v>2</v>
      </c>
      <c r="B285" s="1">
        <f ca="1">IFERROR(__xludf.DUMMYFUNCTION("""COMPUTED_VALUE"""),4)</f>
        <v>4</v>
      </c>
    </row>
    <row r="286" spans="1:2" ht="13" hidden="1">
      <c r="A286" s="1">
        <f ca="1">IFERROR(__xludf.DUMMYFUNCTION("""COMPUTED_VALUE"""),2)</f>
        <v>2</v>
      </c>
      <c r="B286" s="1">
        <f ca="1">IFERROR(__xludf.DUMMYFUNCTION("""COMPUTED_VALUE"""),2)</f>
        <v>2</v>
      </c>
    </row>
    <row r="287" spans="1:2" ht="13" hidden="1">
      <c r="A287" s="1">
        <f ca="1">IFERROR(__xludf.DUMMYFUNCTION("""COMPUTED_VALUE"""),4)</f>
        <v>4</v>
      </c>
      <c r="B287" s="1">
        <f ca="1">IFERROR(__xludf.DUMMYFUNCTION("""COMPUTED_VALUE"""),4)</f>
        <v>4</v>
      </c>
    </row>
    <row r="288" spans="1:2" ht="13" hidden="1">
      <c r="A288" s="1">
        <f ca="1">IFERROR(__xludf.DUMMYFUNCTION("""COMPUTED_VALUE"""),2)</f>
        <v>2</v>
      </c>
      <c r="B288" s="1">
        <f ca="1">IFERROR(__xludf.DUMMYFUNCTION("""COMPUTED_VALUE"""),5)</f>
        <v>5</v>
      </c>
    </row>
    <row r="289" spans="1:2" ht="13" hidden="1">
      <c r="A289" s="1">
        <f ca="1">IFERROR(__xludf.DUMMYFUNCTION("""COMPUTED_VALUE"""),3)</f>
        <v>3</v>
      </c>
      <c r="B289" s="1">
        <f ca="1">IFERROR(__xludf.DUMMYFUNCTION("""COMPUTED_VALUE"""),3)</f>
        <v>3</v>
      </c>
    </row>
    <row r="290" spans="1:2" ht="13" hidden="1">
      <c r="A290" s="1">
        <f ca="1">IFERROR(__xludf.DUMMYFUNCTION("""COMPUTED_VALUE"""),1)</f>
        <v>1</v>
      </c>
      <c r="B290" s="1">
        <f ca="1">IFERROR(__xludf.DUMMYFUNCTION("""COMPUTED_VALUE"""),2)</f>
        <v>2</v>
      </c>
    </row>
    <row r="291" spans="1:2" ht="13" hidden="1">
      <c r="A291" s="1">
        <f ca="1">IFERROR(__xludf.DUMMYFUNCTION("""COMPUTED_VALUE"""),4)</f>
        <v>4</v>
      </c>
      <c r="B291" s="1">
        <f ca="1">IFERROR(__xludf.DUMMYFUNCTION("""COMPUTED_VALUE"""),5)</f>
        <v>5</v>
      </c>
    </row>
    <row r="292" spans="1:2" ht="13" hidden="1">
      <c r="A292" s="1">
        <f ca="1">IFERROR(__xludf.DUMMYFUNCTION("""COMPUTED_VALUE"""),4)</f>
        <v>4</v>
      </c>
      <c r="B292" s="1">
        <f ca="1">IFERROR(__xludf.DUMMYFUNCTION("""COMPUTED_VALUE"""),2)</f>
        <v>2</v>
      </c>
    </row>
    <row r="293" spans="1:2" ht="13" hidden="1">
      <c r="A293" s="1">
        <f ca="1">IFERROR(__xludf.DUMMYFUNCTION("""COMPUTED_VALUE"""),3)</f>
        <v>3</v>
      </c>
      <c r="B293" s="1">
        <f ca="1">IFERROR(__xludf.DUMMYFUNCTION("""COMPUTED_VALUE"""),2)</f>
        <v>2</v>
      </c>
    </row>
    <row r="294" spans="1:2" ht="13" hidden="1">
      <c r="A294" s="1">
        <f ca="1">IFERROR(__xludf.DUMMYFUNCTION("""COMPUTED_VALUE"""),1)</f>
        <v>1</v>
      </c>
      <c r="B294" s="1">
        <f ca="1">IFERROR(__xludf.DUMMYFUNCTION("""COMPUTED_VALUE"""),5)</f>
        <v>5</v>
      </c>
    </row>
    <row r="295" spans="1:2" ht="13" hidden="1">
      <c r="A295" s="1">
        <f ca="1">IFERROR(__xludf.DUMMYFUNCTION("""COMPUTED_VALUE"""),1)</f>
        <v>1</v>
      </c>
      <c r="B295" s="1">
        <f ca="1">IFERROR(__xludf.DUMMYFUNCTION("""COMPUTED_VALUE"""),4)</f>
        <v>4</v>
      </c>
    </row>
    <row r="296" spans="1:2" ht="13" hidden="1">
      <c r="A296" s="1">
        <f ca="1">IFERROR(__xludf.DUMMYFUNCTION("""COMPUTED_VALUE"""),1)</f>
        <v>1</v>
      </c>
      <c r="B296" s="1">
        <f ca="1">IFERROR(__xludf.DUMMYFUNCTION("""COMPUTED_VALUE"""),3)</f>
        <v>3</v>
      </c>
    </row>
    <row r="297" spans="1:2" ht="13" hidden="1">
      <c r="A297" s="1">
        <f ca="1">IFERROR(__xludf.DUMMYFUNCTION("""COMPUTED_VALUE"""),3)</f>
        <v>3</v>
      </c>
      <c r="B297" s="1">
        <f ca="1">IFERROR(__xludf.DUMMYFUNCTION("""COMPUTED_VALUE"""),4)</f>
        <v>4</v>
      </c>
    </row>
    <row r="298" spans="1:2" ht="13" hidden="1">
      <c r="A298" s="1">
        <f ca="1">IFERROR(__xludf.DUMMYFUNCTION("""COMPUTED_VALUE"""),2)</f>
        <v>2</v>
      </c>
      <c r="B298" s="1">
        <f ca="1">IFERROR(__xludf.DUMMYFUNCTION("""COMPUTED_VALUE"""),5)</f>
        <v>5</v>
      </c>
    </row>
    <row r="299" spans="1:2" ht="13" hidden="1">
      <c r="A299" s="1">
        <f ca="1">IFERROR(__xludf.DUMMYFUNCTION("""COMPUTED_VALUE"""),4)</f>
        <v>4</v>
      </c>
      <c r="B299" s="1">
        <f ca="1">IFERROR(__xludf.DUMMYFUNCTION("""COMPUTED_VALUE"""),2)</f>
        <v>2</v>
      </c>
    </row>
    <row r="300" spans="1:2" ht="13" hidden="1">
      <c r="A300" s="1">
        <f ca="1">IFERROR(__xludf.DUMMYFUNCTION("""COMPUTED_VALUE"""),3)</f>
        <v>3</v>
      </c>
      <c r="B300" s="1">
        <f ca="1">IFERROR(__xludf.DUMMYFUNCTION("""COMPUTED_VALUE"""),1)</f>
        <v>1</v>
      </c>
    </row>
    <row r="301" spans="1:2" ht="13" hidden="1">
      <c r="A301" s="1">
        <f ca="1">IFERROR(__xludf.DUMMYFUNCTION("""COMPUTED_VALUE"""),4)</f>
        <v>4</v>
      </c>
      <c r="B301" s="1">
        <f ca="1">IFERROR(__xludf.DUMMYFUNCTION("""COMPUTED_VALUE"""),3)</f>
        <v>3</v>
      </c>
    </row>
    <row r="302" spans="1:2" ht="13" hidden="1">
      <c r="A302" s="1">
        <f ca="1">IFERROR(__xludf.DUMMYFUNCTION("""COMPUTED_VALUE"""),1)</f>
        <v>1</v>
      </c>
      <c r="B302" s="1">
        <f ca="1">IFERROR(__xludf.DUMMYFUNCTION("""COMPUTED_VALUE"""),2)</f>
        <v>2</v>
      </c>
    </row>
    <row r="303" spans="1:2" ht="13" hidden="1">
      <c r="A303" s="1">
        <f ca="1">IFERROR(__xludf.DUMMYFUNCTION("""COMPUTED_VALUE"""),4)</f>
        <v>4</v>
      </c>
      <c r="B303" s="1">
        <f ca="1">IFERROR(__xludf.DUMMYFUNCTION("""COMPUTED_VALUE"""),4)</f>
        <v>4</v>
      </c>
    </row>
    <row r="304" spans="1:2" ht="13" hidden="1">
      <c r="A304" s="1">
        <f ca="1">IFERROR(__xludf.DUMMYFUNCTION("""COMPUTED_VALUE"""),4)</f>
        <v>4</v>
      </c>
      <c r="B304" s="1">
        <f ca="1">IFERROR(__xludf.DUMMYFUNCTION("""COMPUTED_VALUE"""),5)</f>
        <v>5</v>
      </c>
    </row>
    <row r="305" spans="1:2" ht="13" hidden="1">
      <c r="A305" s="1">
        <f ca="1">IFERROR(__xludf.DUMMYFUNCTION("""COMPUTED_VALUE"""),2)</f>
        <v>2</v>
      </c>
      <c r="B305" s="1">
        <f ca="1">IFERROR(__xludf.DUMMYFUNCTION("""COMPUTED_VALUE"""),1)</f>
        <v>1</v>
      </c>
    </row>
    <row r="306" spans="1:2" ht="13" hidden="1">
      <c r="A306" s="1">
        <f ca="1">IFERROR(__xludf.DUMMYFUNCTION("""COMPUTED_VALUE"""),4)</f>
        <v>4</v>
      </c>
      <c r="B306" s="1">
        <f ca="1">IFERROR(__xludf.DUMMYFUNCTION("""COMPUTED_VALUE"""),2)</f>
        <v>2</v>
      </c>
    </row>
    <row r="307" spans="1:2" ht="13" hidden="1">
      <c r="A307" s="1" t="str">
        <f ca="1">IFERROR(__xludf.DUMMYFUNCTION("""COMPUTED_VALUE"""),"")</f>
        <v/>
      </c>
      <c r="B307" s="1">
        <f ca="1">IFERROR(__xludf.DUMMYFUNCTION("""COMPUTED_VALUE"""),5)</f>
        <v>5</v>
      </c>
    </row>
    <row r="308" spans="1:2" ht="13" hidden="1">
      <c r="A308" s="1" t="str">
        <f ca="1">IFERROR(__xludf.DUMMYFUNCTION("""COMPUTED_VALUE"""),"")</f>
        <v/>
      </c>
      <c r="B308" s="1">
        <f ca="1">IFERROR(__xludf.DUMMYFUNCTION("""COMPUTED_VALUE"""),3)</f>
        <v>3</v>
      </c>
    </row>
    <row r="309" spans="1:2" ht="13" hidden="1">
      <c r="A309" s="1">
        <f ca="1">IFERROR(__xludf.DUMMYFUNCTION("""COMPUTED_VALUE"""),1)</f>
        <v>1</v>
      </c>
      <c r="B309" s="1">
        <f ca="1">IFERROR(__xludf.DUMMYFUNCTION("""COMPUTED_VALUE"""),1)</f>
        <v>1</v>
      </c>
    </row>
    <row r="310" spans="1:2" ht="13" hidden="1">
      <c r="A310" s="1">
        <f ca="1">IFERROR(__xludf.DUMMYFUNCTION("""COMPUTED_VALUE"""),4)</f>
        <v>4</v>
      </c>
      <c r="B310" s="1">
        <f ca="1">IFERROR(__xludf.DUMMYFUNCTION("""COMPUTED_VALUE"""),4)</f>
        <v>4</v>
      </c>
    </row>
    <row r="311" spans="1:2" ht="13" hidden="1">
      <c r="A311" s="1">
        <f ca="1">IFERROR(__xludf.DUMMYFUNCTION("""COMPUTED_VALUE"""),4)</f>
        <v>4</v>
      </c>
      <c r="B311" s="1">
        <f ca="1">IFERROR(__xludf.DUMMYFUNCTION("""COMPUTED_VALUE"""),4)</f>
        <v>4</v>
      </c>
    </row>
    <row r="312" spans="1:2" ht="13" hidden="1">
      <c r="A312" s="1">
        <f ca="1">IFERROR(__xludf.DUMMYFUNCTION("""COMPUTED_VALUE"""),3)</f>
        <v>3</v>
      </c>
      <c r="B312" s="1">
        <f ca="1">IFERROR(__xludf.DUMMYFUNCTION("""COMPUTED_VALUE"""),3)</f>
        <v>3</v>
      </c>
    </row>
    <row r="313" spans="1:2" ht="13" hidden="1">
      <c r="A313" s="1" t="str">
        <f ca="1">IFERROR(__xludf.DUMMYFUNCTION("""COMPUTED_VALUE"""),"")</f>
        <v/>
      </c>
      <c r="B313" s="1">
        <f ca="1">IFERROR(__xludf.DUMMYFUNCTION("""COMPUTED_VALUE"""),5)</f>
        <v>5</v>
      </c>
    </row>
    <row r="314" spans="1:2" ht="13" hidden="1">
      <c r="A314" s="1">
        <f ca="1">IFERROR(__xludf.DUMMYFUNCTION("""COMPUTED_VALUE"""),2)</f>
        <v>2</v>
      </c>
      <c r="B314" s="1">
        <f ca="1">IFERROR(__xludf.DUMMYFUNCTION("""COMPUTED_VALUE"""),3)</f>
        <v>3</v>
      </c>
    </row>
    <row r="315" spans="1:2" ht="13" hidden="1">
      <c r="A315" s="1">
        <f ca="1">IFERROR(__xludf.DUMMYFUNCTION("""COMPUTED_VALUE"""),2)</f>
        <v>2</v>
      </c>
      <c r="B315" s="1">
        <f ca="1">IFERROR(__xludf.DUMMYFUNCTION("""COMPUTED_VALUE"""),3)</f>
        <v>3</v>
      </c>
    </row>
    <row r="316" spans="1:2" ht="13" hidden="1">
      <c r="A316" s="1">
        <f ca="1">IFERROR(__xludf.DUMMYFUNCTION("""COMPUTED_VALUE"""),3)</f>
        <v>3</v>
      </c>
      <c r="B316" s="1">
        <f ca="1">IFERROR(__xludf.DUMMYFUNCTION("""COMPUTED_VALUE"""),2)</f>
        <v>2</v>
      </c>
    </row>
    <row r="317" spans="1:2" ht="13" hidden="1">
      <c r="A317" s="1">
        <f ca="1">IFERROR(__xludf.DUMMYFUNCTION("""COMPUTED_VALUE"""),4)</f>
        <v>4</v>
      </c>
      <c r="B317" s="1">
        <f ca="1">IFERROR(__xludf.DUMMYFUNCTION("""COMPUTED_VALUE"""),3)</f>
        <v>3</v>
      </c>
    </row>
    <row r="318" spans="1:2" ht="13" hidden="1">
      <c r="A318" s="1">
        <f ca="1">IFERROR(__xludf.DUMMYFUNCTION("""COMPUTED_VALUE"""),2)</f>
        <v>2</v>
      </c>
      <c r="B318" s="1">
        <f ca="1">IFERROR(__xludf.DUMMYFUNCTION("""COMPUTED_VALUE"""),4)</f>
        <v>4</v>
      </c>
    </row>
    <row r="319" spans="1:2" ht="13" hidden="1">
      <c r="A319" s="1">
        <f ca="1">IFERROR(__xludf.DUMMYFUNCTION("""COMPUTED_VALUE"""),3)</f>
        <v>3</v>
      </c>
      <c r="B319" s="1">
        <f ca="1">IFERROR(__xludf.DUMMYFUNCTION("""COMPUTED_VALUE"""),3)</f>
        <v>3</v>
      </c>
    </row>
    <row r="320" spans="1:2" ht="13" hidden="1">
      <c r="A320" s="1">
        <f ca="1">IFERROR(__xludf.DUMMYFUNCTION("""COMPUTED_VALUE"""),3)</f>
        <v>3</v>
      </c>
      <c r="B320" s="1">
        <f ca="1">IFERROR(__xludf.DUMMYFUNCTION("""COMPUTED_VALUE"""),2)</f>
        <v>2</v>
      </c>
    </row>
    <row r="321" spans="1:11" ht="13" hidden="1">
      <c r="A321" s="1">
        <f ca="1">IFERROR(__xludf.DUMMYFUNCTION("""COMPUTED_VALUE"""),1)</f>
        <v>1</v>
      </c>
      <c r="B321" s="1">
        <f ca="1">IFERROR(__xludf.DUMMYFUNCTION("""COMPUTED_VALUE"""),2)</f>
        <v>2</v>
      </c>
    </row>
    <row r="322" spans="1:11" ht="13" hidden="1">
      <c r="A322" s="1">
        <f ca="1">IFERROR(__xludf.DUMMYFUNCTION("""COMPUTED_VALUE"""),2)</f>
        <v>2</v>
      </c>
      <c r="B322" s="1">
        <f ca="1">IFERROR(__xludf.DUMMYFUNCTION("""COMPUTED_VALUE"""),1)</f>
        <v>1</v>
      </c>
    </row>
    <row r="323" spans="1:11" ht="13" hidden="1">
      <c r="A323" s="1" t="str">
        <f ca="1">IFERROR(__xludf.DUMMYFUNCTION("""COMPUTED_VALUE"""),"")</f>
        <v/>
      </c>
      <c r="B323" s="1">
        <f ca="1">IFERROR(__xludf.DUMMYFUNCTION("""COMPUTED_VALUE"""),2)</f>
        <v>2</v>
      </c>
    </row>
    <row r="324" spans="1:11" ht="13" hidden="1">
      <c r="A324" s="1">
        <f ca="1">IFERROR(__xludf.DUMMYFUNCTION("""COMPUTED_VALUE"""),2)</f>
        <v>2</v>
      </c>
      <c r="B324" s="1">
        <f ca="1">IFERROR(__xludf.DUMMYFUNCTION("""COMPUTED_VALUE"""),4)</f>
        <v>4</v>
      </c>
    </row>
    <row r="325" spans="1:11" ht="13" hidden="1">
      <c r="A325" s="1" t="str">
        <f ca="1">IFERROR(__xludf.DUMMYFUNCTION("""COMPUTED_VALUE"""),"")</f>
        <v/>
      </c>
      <c r="B325" s="1">
        <f ca="1">IFERROR(__xludf.DUMMYFUNCTION("""COMPUTED_VALUE"""),4)</f>
        <v>4</v>
      </c>
    </row>
    <row r="326" spans="1:11" ht="13" hidden="1">
      <c r="A326" s="1">
        <f ca="1">IFERROR(__xludf.DUMMYFUNCTION("""COMPUTED_VALUE"""),1)</f>
        <v>1</v>
      </c>
      <c r="B326" s="1">
        <f ca="1">IFERROR(__xludf.DUMMYFUNCTION("""COMPUTED_VALUE"""),4)</f>
        <v>4</v>
      </c>
    </row>
    <row r="327" spans="1:11" ht="13">
      <c r="A327" s="1">
        <f ca="1">IFERROR(__xludf.DUMMYFUNCTION("""COMPUTED_VALUE"""),4)</f>
        <v>4</v>
      </c>
      <c r="B327" s="1">
        <f ca="1">IFERROR(__xludf.DUMMYFUNCTION("""COMPUTED_VALUE"""),5)</f>
        <v>5</v>
      </c>
    </row>
    <row r="328" spans="1:11" ht="13">
      <c r="A328" s="1">
        <f t="shared" ref="A328:B328" ca="1" si="0">COUNT(A4:A327)</f>
        <v>300</v>
      </c>
      <c r="B328" s="1">
        <f t="shared" ca="1" si="0"/>
        <v>323</v>
      </c>
    </row>
    <row r="330" spans="1:11" ht="13">
      <c r="A330" s="14"/>
      <c r="B330" s="15" t="s">
        <v>57</v>
      </c>
      <c r="C330" s="15" t="s">
        <v>136</v>
      </c>
      <c r="D330" s="15" t="s">
        <v>59</v>
      </c>
      <c r="E330" s="15" t="s">
        <v>243</v>
      </c>
      <c r="J330" s="14"/>
      <c r="K330" s="14"/>
    </row>
    <row r="331" spans="1:11" ht="15">
      <c r="A331" s="7" t="s">
        <v>66</v>
      </c>
      <c r="B331" s="10">
        <f ca="1">COUNTIFS(A4:A327,"1",B4:B327,"1")</f>
        <v>16</v>
      </c>
      <c r="C331" s="10">
        <f ca="1">COUNTIFS(A4:A327,"2",B4:B327,"1")</f>
        <v>21</v>
      </c>
      <c r="D331" s="10">
        <f ca="1">COUNTIFS(A4:A327,"3",B4:B327,"1")</f>
        <v>12</v>
      </c>
      <c r="E331" s="10">
        <f ca="1">COUNTIFS(A4:A327,"4",B4:B327,"1")</f>
        <v>14</v>
      </c>
      <c r="F331" s="1">
        <f t="shared" ref="F331:F335" ca="1" si="1">SUM(B331:E331)</f>
        <v>63</v>
      </c>
      <c r="K331" s="10"/>
    </row>
    <row r="332" spans="1:11" ht="15">
      <c r="A332" s="7" t="s">
        <v>67</v>
      </c>
      <c r="B332" s="10">
        <f ca="1">COUNTIFS(A4:A327,"1",B4:B327,"2")</f>
        <v>8</v>
      </c>
      <c r="C332" s="10">
        <f ca="1">COUNTIFS(A4:A327,"2",B4:B327,"2")</f>
        <v>21</v>
      </c>
      <c r="D332" s="10">
        <f ca="1">COUNTIFS(A4:A327,"3",B4:B327,"2")</f>
        <v>15</v>
      </c>
      <c r="E332" s="10">
        <f ca="1">COUNTIFS(A4:A327,"4",B4:B327,"2")</f>
        <v>12</v>
      </c>
      <c r="F332" s="1">
        <f t="shared" ca="1" si="1"/>
        <v>56</v>
      </c>
      <c r="K332" s="10"/>
    </row>
    <row r="333" spans="1:11" ht="15">
      <c r="A333" s="7" t="s">
        <v>60</v>
      </c>
      <c r="B333" s="10">
        <f ca="1">COUNTIFS(A4:A327,"1",B4:B327,"3")</f>
        <v>11</v>
      </c>
      <c r="C333" s="10">
        <f ca="1">COUNTIFS(A4:A327,"2",B4:B327,"3")</f>
        <v>13</v>
      </c>
      <c r="D333" s="10">
        <f ca="1">COUNTIFS(A4:A327,"3",B4:B327,"3")</f>
        <v>12</v>
      </c>
      <c r="E333" s="10">
        <f ca="1">COUNTIFS(A4:A327,"4",B4:B327,"3")</f>
        <v>8</v>
      </c>
      <c r="F333" s="1">
        <f t="shared" ca="1" si="1"/>
        <v>44</v>
      </c>
      <c r="K333" s="10"/>
    </row>
    <row r="334" spans="1:11" ht="15">
      <c r="A334" s="7" t="s">
        <v>68</v>
      </c>
      <c r="B334" s="10">
        <f ca="1">COUNTIFS(A4:A327,"1",B4:B327,"4")</f>
        <v>7</v>
      </c>
      <c r="C334" s="10">
        <f ca="1">COUNTIFS(A4:A327,"2",B4:B327,"4")</f>
        <v>16</v>
      </c>
      <c r="D334" s="10">
        <f ca="1">COUNTIFS(A4:A327,"3",B4:B327,"4")</f>
        <v>19</v>
      </c>
      <c r="E334" s="10">
        <f ca="1">COUNTIFS(A4:A327,"4",B4:B327,"4")</f>
        <v>24</v>
      </c>
      <c r="F334" s="1">
        <f t="shared" ca="1" si="1"/>
        <v>66</v>
      </c>
      <c r="K334" s="10"/>
    </row>
    <row r="335" spans="1:11" ht="15">
      <c r="A335" s="7" t="s">
        <v>62</v>
      </c>
      <c r="B335" s="10">
        <f ca="1">COUNTIFS(A4:A327,"1",B4:B327,"5")</f>
        <v>14</v>
      </c>
      <c r="C335" s="10">
        <f ca="1">COUNTIFS(A4:A327,"2",B4:B327,"5")</f>
        <v>23</v>
      </c>
      <c r="D335" s="10">
        <f ca="1">COUNTIFS(A4:A327,"3",B4:B327,"5")</f>
        <v>16</v>
      </c>
      <c r="E335" s="10">
        <f ca="1">COUNTIFS(A4:A327,"4",B4:B327,"5")</f>
        <v>17</v>
      </c>
      <c r="F335" s="1">
        <f t="shared" ca="1" si="1"/>
        <v>70</v>
      </c>
      <c r="K335" s="10"/>
    </row>
    <row r="336" spans="1:11" ht="13">
      <c r="F336" s="1">
        <f ca="1">SUM(F331:F335)</f>
        <v>299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4A86E8"/>
    <outlinePr summaryBelow="0" summaryRight="0"/>
  </sheetPr>
  <dimension ref="A1:K336"/>
  <sheetViews>
    <sheetView workbookViewId="0"/>
  </sheetViews>
  <sheetFormatPr baseColWidth="10" defaultColWidth="14.5" defaultRowHeight="15.75" customHeight="1"/>
  <sheetData>
    <row r="1" spans="1:2" ht="14">
      <c r="A1" s="9" t="s">
        <v>355</v>
      </c>
    </row>
    <row r="2" spans="1:2" ht="15">
      <c r="A2" s="10"/>
    </row>
    <row r="3" spans="1:2" ht="13">
      <c r="A3" s="7" t="s">
        <v>197</v>
      </c>
    </row>
    <row r="4" spans="1:2" ht="15">
      <c r="A4" s="10">
        <f ca="1">IFERROR(__xludf.DUMMYFUNCTION("query('Converted Data'!BG4:BG327,""select*"")"),3)</f>
        <v>3</v>
      </c>
      <c r="B4" s="10">
        <f ca="1">IFERROR(__xludf.DUMMYFUNCTION("query('Converted Data'!CF4:CF327,""select*"")"),4)</f>
        <v>4</v>
      </c>
    </row>
    <row r="5" spans="1:2" ht="13">
      <c r="A5" s="1">
        <f ca="1">IFERROR(__xludf.DUMMYFUNCTION("""COMPUTED_VALUE"""),1)</f>
        <v>1</v>
      </c>
      <c r="B5" s="1">
        <f ca="1">IFERROR(__xludf.DUMMYFUNCTION("""COMPUTED_VALUE"""),5)</f>
        <v>5</v>
      </c>
    </row>
    <row r="6" spans="1:2" ht="13">
      <c r="A6" s="1" t="str">
        <f ca="1">IFERROR(__xludf.DUMMYFUNCTION("""COMPUTED_VALUE"""),"")</f>
        <v/>
      </c>
      <c r="B6" s="1">
        <f ca="1">IFERROR(__xludf.DUMMYFUNCTION("""COMPUTED_VALUE"""),5)</f>
        <v>5</v>
      </c>
    </row>
    <row r="7" spans="1:2" ht="13">
      <c r="A7" s="1">
        <f ca="1">IFERROR(__xludf.DUMMYFUNCTION("""COMPUTED_VALUE"""),3)</f>
        <v>3</v>
      </c>
      <c r="B7" s="1">
        <f ca="1">IFERROR(__xludf.DUMMYFUNCTION("""COMPUTED_VALUE"""),3)</f>
        <v>3</v>
      </c>
    </row>
    <row r="8" spans="1:2" ht="13">
      <c r="A8" s="1">
        <f ca="1">IFERROR(__xludf.DUMMYFUNCTION("""COMPUTED_VALUE"""),2)</f>
        <v>2</v>
      </c>
      <c r="B8" s="1">
        <f ca="1">IFERROR(__xludf.DUMMYFUNCTION("""COMPUTED_VALUE"""),5)</f>
        <v>5</v>
      </c>
    </row>
    <row r="9" spans="1:2" ht="13">
      <c r="A9" s="1">
        <f ca="1">IFERROR(__xludf.DUMMYFUNCTION("""COMPUTED_VALUE"""),3)</f>
        <v>3</v>
      </c>
      <c r="B9" s="1">
        <f ca="1">IFERROR(__xludf.DUMMYFUNCTION("""COMPUTED_VALUE"""),5)</f>
        <v>5</v>
      </c>
    </row>
    <row r="10" spans="1:2" ht="13" hidden="1">
      <c r="A10" s="1" t="str">
        <f ca="1">IFERROR(__xludf.DUMMYFUNCTION("""COMPUTED_VALUE"""),"")</f>
        <v/>
      </c>
      <c r="B10" s="1">
        <f ca="1">IFERROR(__xludf.DUMMYFUNCTION("""COMPUTED_VALUE"""),4)</f>
        <v>4</v>
      </c>
    </row>
    <row r="11" spans="1:2" ht="13" hidden="1">
      <c r="A11" s="1">
        <f ca="1">IFERROR(__xludf.DUMMYFUNCTION("""COMPUTED_VALUE"""),4)</f>
        <v>4</v>
      </c>
      <c r="B11" s="1">
        <f ca="1">IFERROR(__xludf.DUMMYFUNCTION("""COMPUTED_VALUE"""),1)</f>
        <v>1</v>
      </c>
    </row>
    <row r="12" spans="1:2" ht="13" hidden="1">
      <c r="A12" s="1">
        <f ca="1">IFERROR(__xludf.DUMMYFUNCTION("""COMPUTED_VALUE"""),4)</f>
        <v>4</v>
      </c>
      <c r="B12" s="1">
        <f ca="1">IFERROR(__xludf.DUMMYFUNCTION("""COMPUTED_VALUE"""),1)</f>
        <v>1</v>
      </c>
    </row>
    <row r="13" spans="1:2" ht="13" hidden="1">
      <c r="A13" s="1">
        <f ca="1">IFERROR(__xludf.DUMMYFUNCTION("""COMPUTED_VALUE"""),2)</f>
        <v>2</v>
      </c>
      <c r="B13" s="1">
        <f ca="1">IFERROR(__xludf.DUMMYFUNCTION("""COMPUTED_VALUE"""),5)</f>
        <v>5</v>
      </c>
    </row>
    <row r="14" spans="1:2" ht="13" hidden="1">
      <c r="A14" s="1" t="str">
        <f ca="1">IFERROR(__xludf.DUMMYFUNCTION("""COMPUTED_VALUE"""),"")</f>
        <v/>
      </c>
      <c r="B14" s="1">
        <f ca="1">IFERROR(__xludf.DUMMYFUNCTION("""COMPUTED_VALUE"""),1)</f>
        <v>1</v>
      </c>
    </row>
    <row r="15" spans="1:2" ht="13" hidden="1">
      <c r="A15" s="1">
        <f ca="1">IFERROR(__xludf.DUMMYFUNCTION("""COMPUTED_VALUE"""),2)</f>
        <v>2</v>
      </c>
      <c r="B15" s="1">
        <f ca="1">IFERROR(__xludf.DUMMYFUNCTION("""COMPUTED_VALUE"""),2)</f>
        <v>2</v>
      </c>
    </row>
    <row r="16" spans="1:2" ht="13" hidden="1">
      <c r="A16" s="1">
        <f ca="1">IFERROR(__xludf.DUMMYFUNCTION("""COMPUTED_VALUE"""),3)</f>
        <v>3</v>
      </c>
      <c r="B16" s="1">
        <f ca="1">IFERROR(__xludf.DUMMYFUNCTION("""COMPUTED_VALUE"""),3)</f>
        <v>3</v>
      </c>
    </row>
    <row r="17" spans="1:2" ht="13" hidden="1">
      <c r="A17" s="1">
        <f ca="1">IFERROR(__xludf.DUMMYFUNCTION("""COMPUTED_VALUE"""),3)</f>
        <v>3</v>
      </c>
      <c r="B17" s="1">
        <f ca="1">IFERROR(__xludf.DUMMYFUNCTION("""COMPUTED_VALUE"""),2)</f>
        <v>2</v>
      </c>
    </row>
    <row r="18" spans="1:2" ht="13" hidden="1">
      <c r="A18" s="1">
        <f ca="1">IFERROR(__xludf.DUMMYFUNCTION("""COMPUTED_VALUE"""),2)</f>
        <v>2</v>
      </c>
      <c r="B18" s="1">
        <f ca="1">IFERROR(__xludf.DUMMYFUNCTION("""COMPUTED_VALUE"""),4)</f>
        <v>4</v>
      </c>
    </row>
    <row r="19" spans="1:2" ht="13" hidden="1">
      <c r="A19" s="1">
        <f ca="1">IFERROR(__xludf.DUMMYFUNCTION("""COMPUTED_VALUE"""),2)</f>
        <v>2</v>
      </c>
      <c r="B19" s="1">
        <f ca="1">IFERROR(__xludf.DUMMYFUNCTION("""COMPUTED_VALUE"""),3)</f>
        <v>3</v>
      </c>
    </row>
    <row r="20" spans="1:2" ht="13" hidden="1">
      <c r="A20" s="1">
        <f ca="1">IFERROR(__xludf.DUMMYFUNCTION("""COMPUTED_VALUE"""),4)</f>
        <v>4</v>
      </c>
      <c r="B20" s="1">
        <f ca="1">IFERROR(__xludf.DUMMYFUNCTION("""COMPUTED_VALUE"""),5)</f>
        <v>5</v>
      </c>
    </row>
    <row r="21" spans="1:2" ht="13" hidden="1">
      <c r="A21" s="1">
        <f ca="1">IFERROR(__xludf.DUMMYFUNCTION("""COMPUTED_VALUE"""),2)</f>
        <v>2</v>
      </c>
      <c r="B21" s="1">
        <f ca="1">IFERROR(__xludf.DUMMYFUNCTION("""COMPUTED_VALUE"""),1)</f>
        <v>1</v>
      </c>
    </row>
    <row r="22" spans="1:2" ht="13" hidden="1">
      <c r="A22" s="1">
        <f ca="1">IFERROR(__xludf.DUMMYFUNCTION("""COMPUTED_VALUE"""),1)</f>
        <v>1</v>
      </c>
      <c r="B22" s="1">
        <f ca="1">IFERROR(__xludf.DUMMYFUNCTION("""COMPUTED_VALUE"""),1)</f>
        <v>1</v>
      </c>
    </row>
    <row r="23" spans="1:2" ht="13" hidden="1">
      <c r="A23" s="1">
        <f ca="1">IFERROR(__xludf.DUMMYFUNCTION("""COMPUTED_VALUE"""),2)</f>
        <v>2</v>
      </c>
      <c r="B23" s="1">
        <f ca="1">IFERROR(__xludf.DUMMYFUNCTION("""COMPUTED_VALUE"""),2)</f>
        <v>2</v>
      </c>
    </row>
    <row r="24" spans="1:2" ht="13" hidden="1">
      <c r="A24" s="1" t="str">
        <f ca="1">IFERROR(__xludf.DUMMYFUNCTION("""COMPUTED_VALUE"""),"")</f>
        <v/>
      </c>
      <c r="B24" s="1">
        <f ca="1">IFERROR(__xludf.DUMMYFUNCTION("""COMPUTED_VALUE"""),1)</f>
        <v>1</v>
      </c>
    </row>
    <row r="25" spans="1:2" ht="13" hidden="1">
      <c r="A25" s="1">
        <f ca="1">IFERROR(__xludf.DUMMYFUNCTION("""COMPUTED_VALUE"""),2)</f>
        <v>2</v>
      </c>
      <c r="B25" s="1">
        <f ca="1">IFERROR(__xludf.DUMMYFUNCTION("""COMPUTED_VALUE"""),4)</f>
        <v>4</v>
      </c>
    </row>
    <row r="26" spans="1:2" ht="13" hidden="1">
      <c r="A26" s="1">
        <f ca="1">IFERROR(__xludf.DUMMYFUNCTION("""COMPUTED_VALUE"""),1)</f>
        <v>1</v>
      </c>
      <c r="B26" s="1">
        <f ca="1">IFERROR(__xludf.DUMMYFUNCTION("""COMPUTED_VALUE"""),1)</f>
        <v>1</v>
      </c>
    </row>
    <row r="27" spans="1:2" ht="13" hidden="1">
      <c r="A27" s="1" t="str">
        <f ca="1">IFERROR(__xludf.DUMMYFUNCTION("""COMPUTED_VALUE"""),"")</f>
        <v/>
      </c>
      <c r="B27" s="1">
        <f ca="1">IFERROR(__xludf.DUMMYFUNCTION("""COMPUTED_VALUE"""),3)</f>
        <v>3</v>
      </c>
    </row>
    <row r="28" spans="1:2" ht="13" hidden="1">
      <c r="A28" s="1">
        <f ca="1">IFERROR(__xludf.DUMMYFUNCTION("""COMPUTED_VALUE"""),1)</f>
        <v>1</v>
      </c>
      <c r="B28" s="1">
        <f ca="1">IFERROR(__xludf.DUMMYFUNCTION("""COMPUTED_VALUE"""),4)</f>
        <v>4</v>
      </c>
    </row>
    <row r="29" spans="1:2" ht="13" hidden="1">
      <c r="A29" s="1">
        <f ca="1">IFERROR(__xludf.DUMMYFUNCTION("""COMPUTED_VALUE"""),3)</f>
        <v>3</v>
      </c>
      <c r="B29" s="1">
        <f ca="1">IFERROR(__xludf.DUMMYFUNCTION("""COMPUTED_VALUE"""),3)</f>
        <v>3</v>
      </c>
    </row>
    <row r="30" spans="1:2" ht="13" hidden="1">
      <c r="A30" s="1">
        <f ca="1">IFERROR(__xludf.DUMMYFUNCTION("""COMPUTED_VALUE"""),3)</f>
        <v>3</v>
      </c>
      <c r="B30" s="1">
        <f ca="1">IFERROR(__xludf.DUMMYFUNCTION("""COMPUTED_VALUE"""),1)</f>
        <v>1</v>
      </c>
    </row>
    <row r="31" spans="1:2" ht="13" hidden="1">
      <c r="A31" s="1">
        <f ca="1">IFERROR(__xludf.DUMMYFUNCTION("""COMPUTED_VALUE"""),1)</f>
        <v>1</v>
      </c>
      <c r="B31" s="1">
        <f ca="1">IFERROR(__xludf.DUMMYFUNCTION("""COMPUTED_VALUE"""),3)</f>
        <v>3</v>
      </c>
    </row>
    <row r="32" spans="1:2" ht="13" hidden="1">
      <c r="A32" s="1">
        <f ca="1">IFERROR(__xludf.DUMMYFUNCTION("""COMPUTED_VALUE"""),2)</f>
        <v>2</v>
      </c>
      <c r="B32" s="1">
        <f ca="1">IFERROR(__xludf.DUMMYFUNCTION("""COMPUTED_VALUE"""),1)</f>
        <v>1</v>
      </c>
    </row>
    <row r="33" spans="1:2" ht="13" hidden="1">
      <c r="A33" s="1">
        <f ca="1">IFERROR(__xludf.DUMMYFUNCTION("""COMPUTED_VALUE"""),1)</f>
        <v>1</v>
      </c>
      <c r="B33" s="1">
        <f ca="1">IFERROR(__xludf.DUMMYFUNCTION("""COMPUTED_VALUE"""),2)</f>
        <v>2</v>
      </c>
    </row>
    <row r="34" spans="1:2" ht="13" hidden="1">
      <c r="A34" s="1">
        <f ca="1">IFERROR(__xludf.DUMMYFUNCTION("""COMPUTED_VALUE"""),3)</f>
        <v>3</v>
      </c>
      <c r="B34" s="1">
        <f ca="1">IFERROR(__xludf.DUMMYFUNCTION("""COMPUTED_VALUE"""),2)</f>
        <v>2</v>
      </c>
    </row>
    <row r="35" spans="1:2" ht="13" hidden="1">
      <c r="A35" s="1">
        <f ca="1">IFERROR(__xludf.DUMMYFUNCTION("""COMPUTED_VALUE"""),4)</f>
        <v>4</v>
      </c>
      <c r="B35" s="1">
        <f ca="1">IFERROR(__xludf.DUMMYFUNCTION("""COMPUTED_VALUE"""),2)</f>
        <v>2</v>
      </c>
    </row>
    <row r="36" spans="1:2" ht="13" hidden="1">
      <c r="A36" s="1">
        <f ca="1">IFERROR(__xludf.DUMMYFUNCTION("""COMPUTED_VALUE"""),1)</f>
        <v>1</v>
      </c>
      <c r="B36" s="1">
        <f ca="1">IFERROR(__xludf.DUMMYFUNCTION("""COMPUTED_VALUE"""),1)</f>
        <v>1</v>
      </c>
    </row>
    <row r="37" spans="1:2" ht="13" hidden="1">
      <c r="A37" s="1">
        <f ca="1">IFERROR(__xludf.DUMMYFUNCTION("""COMPUTED_VALUE"""),2)</f>
        <v>2</v>
      </c>
      <c r="B37" s="1">
        <f ca="1">IFERROR(__xludf.DUMMYFUNCTION("""COMPUTED_VALUE"""),3)</f>
        <v>3</v>
      </c>
    </row>
    <row r="38" spans="1:2" ht="13" hidden="1">
      <c r="A38" s="1">
        <f ca="1">IFERROR(__xludf.DUMMYFUNCTION("""COMPUTED_VALUE"""),4)</f>
        <v>4</v>
      </c>
      <c r="B38" s="1">
        <f ca="1">IFERROR(__xludf.DUMMYFUNCTION("""COMPUTED_VALUE"""),1)</f>
        <v>1</v>
      </c>
    </row>
    <row r="39" spans="1:2" ht="13" hidden="1">
      <c r="A39" s="1">
        <f ca="1">IFERROR(__xludf.DUMMYFUNCTION("""COMPUTED_VALUE"""),3)</f>
        <v>3</v>
      </c>
      <c r="B39" s="1">
        <f ca="1">IFERROR(__xludf.DUMMYFUNCTION("""COMPUTED_VALUE"""),5)</f>
        <v>5</v>
      </c>
    </row>
    <row r="40" spans="1:2" ht="13" hidden="1">
      <c r="A40" s="1" t="str">
        <f ca="1">IFERROR(__xludf.DUMMYFUNCTION("""COMPUTED_VALUE"""),"")</f>
        <v/>
      </c>
      <c r="B40" s="1">
        <f ca="1">IFERROR(__xludf.DUMMYFUNCTION("""COMPUTED_VALUE"""),1)</f>
        <v>1</v>
      </c>
    </row>
    <row r="41" spans="1:2" ht="13" hidden="1">
      <c r="A41" s="1">
        <f ca="1">IFERROR(__xludf.DUMMYFUNCTION("""COMPUTED_VALUE"""),1)</f>
        <v>1</v>
      </c>
      <c r="B41" s="1">
        <f ca="1">IFERROR(__xludf.DUMMYFUNCTION("""COMPUTED_VALUE"""),1)</f>
        <v>1</v>
      </c>
    </row>
    <row r="42" spans="1:2" ht="13" hidden="1">
      <c r="A42" s="1">
        <f ca="1">IFERROR(__xludf.DUMMYFUNCTION("""COMPUTED_VALUE"""),2)</f>
        <v>2</v>
      </c>
      <c r="B42" s="1">
        <f ca="1">IFERROR(__xludf.DUMMYFUNCTION("""COMPUTED_VALUE"""),1)</f>
        <v>1</v>
      </c>
    </row>
    <row r="43" spans="1:2" ht="13" hidden="1">
      <c r="A43" s="1">
        <f ca="1">IFERROR(__xludf.DUMMYFUNCTION("""COMPUTED_VALUE"""),1)</f>
        <v>1</v>
      </c>
      <c r="B43" s="1">
        <f ca="1">IFERROR(__xludf.DUMMYFUNCTION("""COMPUTED_VALUE"""),3)</f>
        <v>3</v>
      </c>
    </row>
    <row r="44" spans="1:2" ht="13" hidden="1">
      <c r="A44" s="1">
        <f ca="1">IFERROR(__xludf.DUMMYFUNCTION("""COMPUTED_VALUE"""),4)</f>
        <v>4</v>
      </c>
      <c r="B44" s="1">
        <f ca="1">IFERROR(__xludf.DUMMYFUNCTION("""COMPUTED_VALUE"""),4)</f>
        <v>4</v>
      </c>
    </row>
    <row r="45" spans="1:2" ht="13" hidden="1">
      <c r="A45" s="1">
        <f ca="1">IFERROR(__xludf.DUMMYFUNCTION("""COMPUTED_VALUE"""),4)</f>
        <v>4</v>
      </c>
      <c r="B45" s="1">
        <f ca="1">IFERROR(__xludf.DUMMYFUNCTION("""COMPUTED_VALUE"""),3)</f>
        <v>3</v>
      </c>
    </row>
    <row r="46" spans="1:2" ht="13" hidden="1">
      <c r="A46" s="1">
        <f ca="1">IFERROR(__xludf.DUMMYFUNCTION("""COMPUTED_VALUE"""),2)</f>
        <v>2</v>
      </c>
      <c r="B46" s="1">
        <f ca="1">IFERROR(__xludf.DUMMYFUNCTION("""COMPUTED_VALUE"""),2)</f>
        <v>2</v>
      </c>
    </row>
    <row r="47" spans="1:2" ht="13" hidden="1">
      <c r="A47" s="1">
        <f ca="1">IFERROR(__xludf.DUMMYFUNCTION("""COMPUTED_VALUE"""),4)</f>
        <v>4</v>
      </c>
      <c r="B47" s="1">
        <f ca="1">IFERROR(__xludf.DUMMYFUNCTION("""COMPUTED_VALUE"""),2)</f>
        <v>2</v>
      </c>
    </row>
    <row r="48" spans="1:2" ht="13" hidden="1">
      <c r="A48" s="1">
        <f ca="1">IFERROR(__xludf.DUMMYFUNCTION("""COMPUTED_VALUE"""),2)</f>
        <v>2</v>
      </c>
      <c r="B48" s="1">
        <f ca="1">IFERROR(__xludf.DUMMYFUNCTION("""COMPUTED_VALUE"""),4)</f>
        <v>4</v>
      </c>
    </row>
    <row r="49" spans="1:2" ht="13" hidden="1">
      <c r="A49" s="1">
        <f ca="1">IFERROR(__xludf.DUMMYFUNCTION("""COMPUTED_VALUE"""),4)</f>
        <v>4</v>
      </c>
      <c r="B49" s="1">
        <f ca="1">IFERROR(__xludf.DUMMYFUNCTION("""COMPUTED_VALUE"""),3)</f>
        <v>3</v>
      </c>
    </row>
    <row r="50" spans="1:2" ht="13" hidden="1">
      <c r="A50" s="1">
        <f ca="1">IFERROR(__xludf.DUMMYFUNCTION("""COMPUTED_VALUE"""),2)</f>
        <v>2</v>
      </c>
      <c r="B50" s="1">
        <f ca="1">IFERROR(__xludf.DUMMYFUNCTION("""COMPUTED_VALUE"""),5)</f>
        <v>5</v>
      </c>
    </row>
    <row r="51" spans="1:2" ht="13" hidden="1">
      <c r="A51" s="1">
        <f ca="1">IFERROR(__xludf.DUMMYFUNCTION("""COMPUTED_VALUE"""),1)</f>
        <v>1</v>
      </c>
      <c r="B51" s="1">
        <f ca="1">IFERROR(__xludf.DUMMYFUNCTION("""COMPUTED_VALUE"""),2)</f>
        <v>2</v>
      </c>
    </row>
    <row r="52" spans="1:2" ht="13" hidden="1">
      <c r="A52" s="1">
        <f ca="1">IFERROR(__xludf.DUMMYFUNCTION("""COMPUTED_VALUE"""),3)</f>
        <v>3</v>
      </c>
      <c r="B52" s="1">
        <f ca="1">IFERROR(__xludf.DUMMYFUNCTION("""COMPUTED_VALUE"""),5)</f>
        <v>5</v>
      </c>
    </row>
    <row r="53" spans="1:2" ht="13" hidden="1">
      <c r="A53" s="1">
        <f ca="1">IFERROR(__xludf.DUMMYFUNCTION("""COMPUTED_VALUE"""),2)</f>
        <v>2</v>
      </c>
      <c r="B53" s="1">
        <f ca="1">IFERROR(__xludf.DUMMYFUNCTION("""COMPUTED_VALUE"""),1)</f>
        <v>1</v>
      </c>
    </row>
    <row r="54" spans="1:2" ht="13" hidden="1">
      <c r="A54" s="1">
        <f ca="1">IFERROR(__xludf.DUMMYFUNCTION("""COMPUTED_VALUE"""),3)</f>
        <v>3</v>
      </c>
      <c r="B54" s="1">
        <f ca="1">IFERROR(__xludf.DUMMYFUNCTION("""COMPUTED_VALUE"""),5)</f>
        <v>5</v>
      </c>
    </row>
    <row r="55" spans="1:2" ht="13" hidden="1">
      <c r="A55" s="1">
        <f ca="1">IFERROR(__xludf.DUMMYFUNCTION("""COMPUTED_VALUE"""),1)</f>
        <v>1</v>
      </c>
      <c r="B55" s="1">
        <f ca="1">IFERROR(__xludf.DUMMYFUNCTION("""COMPUTED_VALUE"""),5)</f>
        <v>5</v>
      </c>
    </row>
    <row r="56" spans="1:2" ht="13" hidden="1">
      <c r="A56" s="1">
        <f ca="1">IFERROR(__xludf.DUMMYFUNCTION("""COMPUTED_VALUE"""),3)</f>
        <v>3</v>
      </c>
      <c r="B56" s="1">
        <f ca="1">IFERROR(__xludf.DUMMYFUNCTION("""COMPUTED_VALUE"""),3)</f>
        <v>3</v>
      </c>
    </row>
    <row r="57" spans="1:2" ht="13" hidden="1">
      <c r="A57" s="1">
        <f ca="1">IFERROR(__xludf.DUMMYFUNCTION("""COMPUTED_VALUE"""),2)</f>
        <v>2</v>
      </c>
      <c r="B57" s="1">
        <f ca="1">IFERROR(__xludf.DUMMYFUNCTION("""COMPUTED_VALUE"""),1)</f>
        <v>1</v>
      </c>
    </row>
    <row r="58" spans="1:2" ht="13" hidden="1">
      <c r="A58" s="1">
        <f ca="1">IFERROR(__xludf.DUMMYFUNCTION("""COMPUTED_VALUE"""),3)</f>
        <v>3</v>
      </c>
      <c r="B58" s="1">
        <f ca="1">IFERROR(__xludf.DUMMYFUNCTION("""COMPUTED_VALUE"""),1)</f>
        <v>1</v>
      </c>
    </row>
    <row r="59" spans="1:2" ht="13" hidden="1">
      <c r="A59" s="1">
        <f ca="1">IFERROR(__xludf.DUMMYFUNCTION("""COMPUTED_VALUE"""),1)</f>
        <v>1</v>
      </c>
      <c r="B59" s="1">
        <f ca="1">IFERROR(__xludf.DUMMYFUNCTION("""COMPUTED_VALUE"""),1)</f>
        <v>1</v>
      </c>
    </row>
    <row r="60" spans="1:2" ht="13" hidden="1">
      <c r="A60" s="1">
        <f ca="1">IFERROR(__xludf.DUMMYFUNCTION("""COMPUTED_VALUE"""),1)</f>
        <v>1</v>
      </c>
      <c r="B60" s="1">
        <f ca="1">IFERROR(__xludf.DUMMYFUNCTION("""COMPUTED_VALUE"""),1)</f>
        <v>1</v>
      </c>
    </row>
    <row r="61" spans="1:2" ht="13" hidden="1">
      <c r="A61" s="1">
        <f ca="1">IFERROR(__xludf.DUMMYFUNCTION("""COMPUTED_VALUE"""),1)</f>
        <v>1</v>
      </c>
      <c r="B61" s="1">
        <f ca="1">IFERROR(__xludf.DUMMYFUNCTION("""COMPUTED_VALUE"""),3)</f>
        <v>3</v>
      </c>
    </row>
    <row r="62" spans="1:2" ht="13" hidden="1">
      <c r="A62" s="1">
        <f ca="1">IFERROR(__xludf.DUMMYFUNCTION("""COMPUTED_VALUE"""),4)</f>
        <v>4</v>
      </c>
      <c r="B62" s="1">
        <f ca="1">IFERROR(__xludf.DUMMYFUNCTION("""COMPUTED_VALUE"""),1)</f>
        <v>1</v>
      </c>
    </row>
    <row r="63" spans="1:2" ht="13" hidden="1">
      <c r="A63" s="1">
        <f ca="1">IFERROR(__xludf.DUMMYFUNCTION("""COMPUTED_VALUE"""),4)</f>
        <v>4</v>
      </c>
      <c r="B63" s="1">
        <f ca="1">IFERROR(__xludf.DUMMYFUNCTION("""COMPUTED_VALUE"""),4)</f>
        <v>4</v>
      </c>
    </row>
    <row r="64" spans="1:2" ht="13" hidden="1">
      <c r="A64" s="1" t="str">
        <f ca="1">IFERROR(__xludf.DUMMYFUNCTION("""COMPUTED_VALUE"""),"")</f>
        <v/>
      </c>
      <c r="B64" s="1">
        <f ca="1">IFERROR(__xludf.DUMMYFUNCTION("""COMPUTED_VALUE"""),5)</f>
        <v>5</v>
      </c>
    </row>
    <row r="65" spans="1:2" ht="13" hidden="1">
      <c r="A65" s="1">
        <f ca="1">IFERROR(__xludf.DUMMYFUNCTION("""COMPUTED_VALUE"""),1)</f>
        <v>1</v>
      </c>
      <c r="B65" s="1">
        <f ca="1">IFERROR(__xludf.DUMMYFUNCTION("""COMPUTED_VALUE"""),1)</f>
        <v>1</v>
      </c>
    </row>
    <row r="66" spans="1:2" ht="13" hidden="1">
      <c r="A66" s="1">
        <f ca="1">IFERROR(__xludf.DUMMYFUNCTION("""COMPUTED_VALUE"""),2)</f>
        <v>2</v>
      </c>
      <c r="B66" s="1">
        <f ca="1">IFERROR(__xludf.DUMMYFUNCTION("""COMPUTED_VALUE"""),5)</f>
        <v>5</v>
      </c>
    </row>
    <row r="67" spans="1:2" ht="13" hidden="1">
      <c r="A67" s="1">
        <f ca="1">IFERROR(__xludf.DUMMYFUNCTION("""COMPUTED_VALUE"""),1)</f>
        <v>1</v>
      </c>
      <c r="B67" s="1">
        <f ca="1">IFERROR(__xludf.DUMMYFUNCTION("""COMPUTED_VALUE"""),5)</f>
        <v>5</v>
      </c>
    </row>
    <row r="68" spans="1:2" ht="13" hidden="1">
      <c r="A68" s="1">
        <f ca="1">IFERROR(__xludf.DUMMYFUNCTION("""COMPUTED_VALUE"""),2)</f>
        <v>2</v>
      </c>
      <c r="B68" s="1">
        <f ca="1">IFERROR(__xludf.DUMMYFUNCTION("""COMPUTED_VALUE"""),1)</f>
        <v>1</v>
      </c>
    </row>
    <row r="69" spans="1:2" ht="13" hidden="1">
      <c r="A69" s="1">
        <f ca="1">IFERROR(__xludf.DUMMYFUNCTION("""COMPUTED_VALUE"""),3)</f>
        <v>3</v>
      </c>
      <c r="B69" s="1">
        <f ca="1">IFERROR(__xludf.DUMMYFUNCTION("""COMPUTED_VALUE"""),5)</f>
        <v>5</v>
      </c>
    </row>
    <row r="70" spans="1:2" ht="13" hidden="1">
      <c r="A70" s="1">
        <f ca="1">IFERROR(__xludf.DUMMYFUNCTION("""COMPUTED_VALUE"""),4)</f>
        <v>4</v>
      </c>
      <c r="B70" s="1">
        <f ca="1">IFERROR(__xludf.DUMMYFUNCTION("""COMPUTED_VALUE"""),4)</f>
        <v>4</v>
      </c>
    </row>
    <row r="71" spans="1:2" ht="13" hidden="1">
      <c r="A71" s="1">
        <f ca="1">IFERROR(__xludf.DUMMYFUNCTION("""COMPUTED_VALUE"""),2)</f>
        <v>2</v>
      </c>
      <c r="B71" s="1">
        <f ca="1">IFERROR(__xludf.DUMMYFUNCTION("""COMPUTED_VALUE"""),2)</f>
        <v>2</v>
      </c>
    </row>
    <row r="72" spans="1:2" ht="13" hidden="1">
      <c r="A72" s="1">
        <f ca="1">IFERROR(__xludf.DUMMYFUNCTION("""COMPUTED_VALUE"""),4)</f>
        <v>4</v>
      </c>
      <c r="B72" s="1">
        <f ca="1">IFERROR(__xludf.DUMMYFUNCTION("""COMPUTED_VALUE"""),1)</f>
        <v>1</v>
      </c>
    </row>
    <row r="73" spans="1:2" ht="13" hidden="1">
      <c r="A73" s="1">
        <f ca="1">IFERROR(__xludf.DUMMYFUNCTION("""COMPUTED_VALUE"""),3)</f>
        <v>3</v>
      </c>
      <c r="B73" s="1">
        <f ca="1">IFERROR(__xludf.DUMMYFUNCTION("""COMPUTED_VALUE"""),2)</f>
        <v>2</v>
      </c>
    </row>
    <row r="74" spans="1:2" ht="13" hidden="1">
      <c r="A74" s="1">
        <f ca="1">IFERROR(__xludf.DUMMYFUNCTION("""COMPUTED_VALUE"""),1)</f>
        <v>1</v>
      </c>
      <c r="B74" s="1">
        <f ca="1">IFERROR(__xludf.DUMMYFUNCTION("""COMPUTED_VALUE"""),2)</f>
        <v>2</v>
      </c>
    </row>
    <row r="75" spans="1:2" ht="13" hidden="1">
      <c r="A75" s="1">
        <f ca="1">IFERROR(__xludf.DUMMYFUNCTION("""COMPUTED_VALUE"""),2)</f>
        <v>2</v>
      </c>
      <c r="B75" s="1">
        <f ca="1">IFERROR(__xludf.DUMMYFUNCTION("""COMPUTED_VALUE"""),1)</f>
        <v>1</v>
      </c>
    </row>
    <row r="76" spans="1:2" ht="13" hidden="1">
      <c r="A76" s="1">
        <f ca="1">IFERROR(__xludf.DUMMYFUNCTION("""COMPUTED_VALUE"""),3)</f>
        <v>3</v>
      </c>
      <c r="B76" s="1">
        <f ca="1">IFERROR(__xludf.DUMMYFUNCTION("""COMPUTED_VALUE"""),5)</f>
        <v>5</v>
      </c>
    </row>
    <row r="77" spans="1:2" ht="13" hidden="1">
      <c r="A77" s="1">
        <f ca="1">IFERROR(__xludf.DUMMYFUNCTION("""COMPUTED_VALUE"""),2)</f>
        <v>2</v>
      </c>
      <c r="B77" s="1">
        <f ca="1">IFERROR(__xludf.DUMMYFUNCTION("""COMPUTED_VALUE"""),1)</f>
        <v>1</v>
      </c>
    </row>
    <row r="78" spans="1:2" ht="13" hidden="1">
      <c r="A78" s="1">
        <f ca="1">IFERROR(__xludf.DUMMYFUNCTION("""COMPUTED_VALUE"""),4)</f>
        <v>4</v>
      </c>
      <c r="B78" s="1">
        <f ca="1">IFERROR(__xludf.DUMMYFUNCTION("""COMPUTED_VALUE"""),5)</f>
        <v>5</v>
      </c>
    </row>
    <row r="79" spans="1:2" ht="13" hidden="1">
      <c r="A79" s="1">
        <f ca="1">IFERROR(__xludf.DUMMYFUNCTION("""COMPUTED_VALUE"""),3)</f>
        <v>3</v>
      </c>
      <c r="B79" s="1">
        <f ca="1">IFERROR(__xludf.DUMMYFUNCTION("""COMPUTED_VALUE"""),3)</f>
        <v>3</v>
      </c>
    </row>
    <row r="80" spans="1:2" ht="13" hidden="1">
      <c r="A80" s="1">
        <f ca="1">IFERROR(__xludf.DUMMYFUNCTION("""COMPUTED_VALUE"""),1)</f>
        <v>1</v>
      </c>
      <c r="B80" s="1">
        <f ca="1">IFERROR(__xludf.DUMMYFUNCTION("""COMPUTED_VALUE"""),4)</f>
        <v>4</v>
      </c>
    </row>
    <row r="81" spans="1:2" ht="13" hidden="1">
      <c r="A81" s="1" t="str">
        <f ca="1">IFERROR(__xludf.DUMMYFUNCTION("""COMPUTED_VALUE"""),"")</f>
        <v/>
      </c>
      <c r="B81" s="1">
        <f ca="1">IFERROR(__xludf.DUMMYFUNCTION("""COMPUTED_VALUE"""),3)</f>
        <v>3</v>
      </c>
    </row>
    <row r="82" spans="1:2" ht="13" hidden="1">
      <c r="A82" s="1">
        <f ca="1">IFERROR(__xludf.DUMMYFUNCTION("""COMPUTED_VALUE"""),4)</f>
        <v>4</v>
      </c>
      <c r="B82" s="1">
        <f ca="1">IFERROR(__xludf.DUMMYFUNCTION("""COMPUTED_VALUE"""),4)</f>
        <v>4</v>
      </c>
    </row>
    <row r="83" spans="1:2" ht="13" hidden="1">
      <c r="A83" s="1">
        <f ca="1">IFERROR(__xludf.DUMMYFUNCTION("""COMPUTED_VALUE"""),2)</f>
        <v>2</v>
      </c>
      <c r="B83" s="1">
        <f ca="1">IFERROR(__xludf.DUMMYFUNCTION("""COMPUTED_VALUE"""),2)</f>
        <v>2</v>
      </c>
    </row>
    <row r="84" spans="1:2" ht="13" hidden="1">
      <c r="A84" s="1">
        <f ca="1">IFERROR(__xludf.DUMMYFUNCTION("""COMPUTED_VALUE"""),3)</f>
        <v>3</v>
      </c>
      <c r="B84" s="1">
        <f ca="1">IFERROR(__xludf.DUMMYFUNCTION("""COMPUTED_VALUE"""),1)</f>
        <v>1</v>
      </c>
    </row>
    <row r="85" spans="1:2" ht="13" hidden="1">
      <c r="A85" s="1">
        <f ca="1">IFERROR(__xludf.DUMMYFUNCTION("""COMPUTED_VALUE"""),4)</f>
        <v>4</v>
      </c>
      <c r="B85" s="1">
        <f ca="1">IFERROR(__xludf.DUMMYFUNCTION("""COMPUTED_VALUE"""),1)</f>
        <v>1</v>
      </c>
    </row>
    <row r="86" spans="1:2" ht="13" hidden="1">
      <c r="A86" s="1">
        <f ca="1">IFERROR(__xludf.DUMMYFUNCTION("""COMPUTED_VALUE"""),2)</f>
        <v>2</v>
      </c>
      <c r="B86" s="1">
        <f ca="1">IFERROR(__xludf.DUMMYFUNCTION("""COMPUTED_VALUE"""),5)</f>
        <v>5</v>
      </c>
    </row>
    <row r="87" spans="1:2" ht="13" hidden="1">
      <c r="A87" s="1">
        <f ca="1">IFERROR(__xludf.DUMMYFUNCTION("""COMPUTED_VALUE"""),2)</f>
        <v>2</v>
      </c>
      <c r="B87" s="1">
        <f ca="1">IFERROR(__xludf.DUMMYFUNCTION("""COMPUTED_VALUE"""),1)</f>
        <v>1</v>
      </c>
    </row>
    <row r="88" spans="1:2" ht="13" hidden="1">
      <c r="A88" s="1">
        <f ca="1">IFERROR(__xludf.DUMMYFUNCTION("""COMPUTED_VALUE"""),2)</f>
        <v>2</v>
      </c>
      <c r="B88" s="1">
        <f ca="1">IFERROR(__xludf.DUMMYFUNCTION("""COMPUTED_VALUE"""),4)</f>
        <v>4</v>
      </c>
    </row>
    <row r="89" spans="1:2" ht="13" hidden="1">
      <c r="A89" s="1">
        <f ca="1">IFERROR(__xludf.DUMMYFUNCTION("""COMPUTED_VALUE"""),3)</f>
        <v>3</v>
      </c>
      <c r="B89" s="1">
        <f ca="1">IFERROR(__xludf.DUMMYFUNCTION("""COMPUTED_VALUE"""),3)</f>
        <v>3</v>
      </c>
    </row>
    <row r="90" spans="1:2" ht="13" hidden="1">
      <c r="A90" s="1">
        <f ca="1">IFERROR(__xludf.DUMMYFUNCTION("""COMPUTED_VALUE"""),1)</f>
        <v>1</v>
      </c>
      <c r="B90" s="1">
        <f ca="1">IFERROR(__xludf.DUMMYFUNCTION("""COMPUTED_VALUE"""),3)</f>
        <v>3</v>
      </c>
    </row>
    <row r="91" spans="1:2" ht="13" hidden="1">
      <c r="A91" s="1">
        <f ca="1">IFERROR(__xludf.DUMMYFUNCTION("""COMPUTED_VALUE"""),2)</f>
        <v>2</v>
      </c>
      <c r="B91" s="1">
        <f ca="1">IFERROR(__xludf.DUMMYFUNCTION("""COMPUTED_VALUE"""),2)</f>
        <v>2</v>
      </c>
    </row>
    <row r="92" spans="1:2" ht="13" hidden="1">
      <c r="A92" s="1">
        <f ca="1">IFERROR(__xludf.DUMMYFUNCTION("""COMPUTED_VALUE"""),4)</f>
        <v>4</v>
      </c>
      <c r="B92" s="1">
        <f ca="1">IFERROR(__xludf.DUMMYFUNCTION("""COMPUTED_VALUE"""),1)</f>
        <v>1</v>
      </c>
    </row>
    <row r="93" spans="1:2" ht="13" hidden="1">
      <c r="A93" s="1">
        <f ca="1">IFERROR(__xludf.DUMMYFUNCTION("""COMPUTED_VALUE"""),3)</f>
        <v>3</v>
      </c>
      <c r="B93" s="1">
        <f ca="1">IFERROR(__xludf.DUMMYFUNCTION("""COMPUTED_VALUE"""),3)</f>
        <v>3</v>
      </c>
    </row>
    <row r="94" spans="1:2" ht="13" hidden="1">
      <c r="A94" s="1">
        <f ca="1">IFERROR(__xludf.DUMMYFUNCTION("""COMPUTED_VALUE"""),1)</f>
        <v>1</v>
      </c>
      <c r="B94" s="1">
        <f ca="1">IFERROR(__xludf.DUMMYFUNCTION("""COMPUTED_VALUE"""),3)</f>
        <v>3</v>
      </c>
    </row>
    <row r="95" spans="1:2" ht="13" hidden="1">
      <c r="A95" s="1">
        <f ca="1">IFERROR(__xludf.DUMMYFUNCTION("""COMPUTED_VALUE"""),3)</f>
        <v>3</v>
      </c>
      <c r="B95" s="1">
        <f ca="1">IFERROR(__xludf.DUMMYFUNCTION("""COMPUTED_VALUE"""),4)</f>
        <v>4</v>
      </c>
    </row>
    <row r="96" spans="1:2" ht="13" hidden="1">
      <c r="A96" s="1">
        <f ca="1">IFERROR(__xludf.DUMMYFUNCTION("""COMPUTED_VALUE"""),1)</f>
        <v>1</v>
      </c>
      <c r="B96" s="1">
        <f ca="1">IFERROR(__xludf.DUMMYFUNCTION("""COMPUTED_VALUE"""),1)</f>
        <v>1</v>
      </c>
    </row>
    <row r="97" spans="1:2" ht="13" hidden="1">
      <c r="A97" s="1">
        <f ca="1">IFERROR(__xludf.DUMMYFUNCTION("""COMPUTED_VALUE"""),2)</f>
        <v>2</v>
      </c>
      <c r="B97" s="1">
        <f ca="1">IFERROR(__xludf.DUMMYFUNCTION("""COMPUTED_VALUE"""),1)</f>
        <v>1</v>
      </c>
    </row>
    <row r="98" spans="1:2" ht="13" hidden="1">
      <c r="A98" s="1">
        <f ca="1">IFERROR(__xludf.DUMMYFUNCTION("""COMPUTED_VALUE"""),2)</f>
        <v>2</v>
      </c>
      <c r="B98" s="1">
        <f ca="1">IFERROR(__xludf.DUMMYFUNCTION("""COMPUTED_VALUE"""),4)</f>
        <v>4</v>
      </c>
    </row>
    <row r="99" spans="1:2" ht="13" hidden="1">
      <c r="A99" s="1">
        <f ca="1">IFERROR(__xludf.DUMMYFUNCTION("""COMPUTED_VALUE"""),4)</f>
        <v>4</v>
      </c>
      <c r="B99" s="1">
        <f ca="1">IFERROR(__xludf.DUMMYFUNCTION("""COMPUTED_VALUE"""),1)</f>
        <v>1</v>
      </c>
    </row>
    <row r="100" spans="1:2" ht="13" hidden="1">
      <c r="A100" s="1">
        <f ca="1">IFERROR(__xludf.DUMMYFUNCTION("""COMPUTED_VALUE"""),1)</f>
        <v>1</v>
      </c>
      <c r="B100" s="1">
        <f ca="1">IFERROR(__xludf.DUMMYFUNCTION("""COMPUTED_VALUE"""),4)</f>
        <v>4</v>
      </c>
    </row>
    <row r="101" spans="1:2" ht="13" hidden="1">
      <c r="A101" s="1">
        <f ca="1">IFERROR(__xludf.DUMMYFUNCTION("""COMPUTED_VALUE"""),3)</f>
        <v>3</v>
      </c>
      <c r="B101" s="1">
        <f ca="1">IFERROR(__xludf.DUMMYFUNCTION("""COMPUTED_VALUE"""),1)</f>
        <v>1</v>
      </c>
    </row>
    <row r="102" spans="1:2" ht="13" hidden="1">
      <c r="A102" s="1">
        <f ca="1">IFERROR(__xludf.DUMMYFUNCTION("""COMPUTED_VALUE"""),2)</f>
        <v>2</v>
      </c>
      <c r="B102" s="1">
        <f ca="1">IFERROR(__xludf.DUMMYFUNCTION("""COMPUTED_VALUE"""),3)</f>
        <v>3</v>
      </c>
    </row>
    <row r="103" spans="1:2" ht="13" hidden="1">
      <c r="A103" s="1">
        <f ca="1">IFERROR(__xludf.DUMMYFUNCTION("""COMPUTED_VALUE"""),4)</f>
        <v>4</v>
      </c>
      <c r="B103" s="1">
        <f ca="1">IFERROR(__xludf.DUMMYFUNCTION("""COMPUTED_VALUE"""),4)</f>
        <v>4</v>
      </c>
    </row>
    <row r="104" spans="1:2" ht="13" hidden="1">
      <c r="A104" s="1" t="str">
        <f ca="1">IFERROR(__xludf.DUMMYFUNCTION("""COMPUTED_VALUE"""),"")</f>
        <v/>
      </c>
      <c r="B104" s="1">
        <f ca="1">IFERROR(__xludf.DUMMYFUNCTION("""COMPUTED_VALUE"""),4)</f>
        <v>4</v>
      </c>
    </row>
    <row r="105" spans="1:2" ht="13" hidden="1">
      <c r="A105" s="1">
        <f ca="1">IFERROR(__xludf.DUMMYFUNCTION("""COMPUTED_VALUE"""),2)</f>
        <v>2</v>
      </c>
      <c r="B105" s="1">
        <f ca="1">IFERROR(__xludf.DUMMYFUNCTION("""COMPUTED_VALUE"""),4)</f>
        <v>4</v>
      </c>
    </row>
    <row r="106" spans="1:2" ht="13" hidden="1">
      <c r="A106" s="1">
        <f ca="1">IFERROR(__xludf.DUMMYFUNCTION("""COMPUTED_VALUE"""),1)</f>
        <v>1</v>
      </c>
      <c r="B106" s="1">
        <f ca="1">IFERROR(__xludf.DUMMYFUNCTION("""COMPUTED_VALUE"""),3)</f>
        <v>3</v>
      </c>
    </row>
    <row r="107" spans="1:2" ht="13" hidden="1">
      <c r="A107" s="1">
        <f ca="1">IFERROR(__xludf.DUMMYFUNCTION("""COMPUTED_VALUE"""),4)</f>
        <v>4</v>
      </c>
      <c r="B107" s="1">
        <f ca="1">IFERROR(__xludf.DUMMYFUNCTION("""COMPUTED_VALUE"""),3)</f>
        <v>3</v>
      </c>
    </row>
    <row r="108" spans="1:2" ht="13" hidden="1">
      <c r="A108" s="1">
        <f ca="1">IFERROR(__xludf.DUMMYFUNCTION("""COMPUTED_VALUE"""),2)</f>
        <v>2</v>
      </c>
      <c r="B108" s="1">
        <f ca="1">IFERROR(__xludf.DUMMYFUNCTION("""COMPUTED_VALUE"""),4)</f>
        <v>4</v>
      </c>
    </row>
    <row r="109" spans="1:2" ht="13" hidden="1">
      <c r="A109" s="1">
        <f ca="1">IFERROR(__xludf.DUMMYFUNCTION("""COMPUTED_VALUE"""),3)</f>
        <v>3</v>
      </c>
      <c r="B109" s="1">
        <f ca="1">IFERROR(__xludf.DUMMYFUNCTION("""COMPUTED_VALUE"""),4)</f>
        <v>4</v>
      </c>
    </row>
    <row r="110" spans="1:2" ht="13" hidden="1">
      <c r="A110" s="1">
        <f ca="1">IFERROR(__xludf.DUMMYFUNCTION("""COMPUTED_VALUE"""),1)</f>
        <v>1</v>
      </c>
      <c r="B110" s="1">
        <f ca="1">IFERROR(__xludf.DUMMYFUNCTION("""COMPUTED_VALUE"""),1)</f>
        <v>1</v>
      </c>
    </row>
    <row r="111" spans="1:2" ht="13" hidden="1">
      <c r="A111" s="1">
        <f ca="1">IFERROR(__xludf.DUMMYFUNCTION("""COMPUTED_VALUE"""),4)</f>
        <v>4</v>
      </c>
      <c r="B111" s="1">
        <f ca="1">IFERROR(__xludf.DUMMYFUNCTION("""COMPUTED_VALUE"""),3)</f>
        <v>3</v>
      </c>
    </row>
    <row r="112" spans="1:2" ht="13" hidden="1">
      <c r="A112" s="1">
        <f ca="1">IFERROR(__xludf.DUMMYFUNCTION("""COMPUTED_VALUE"""),4)</f>
        <v>4</v>
      </c>
      <c r="B112" s="1">
        <f ca="1">IFERROR(__xludf.DUMMYFUNCTION("""COMPUTED_VALUE"""),2)</f>
        <v>2</v>
      </c>
    </row>
    <row r="113" spans="1:2" ht="13" hidden="1">
      <c r="A113" s="1">
        <f ca="1">IFERROR(__xludf.DUMMYFUNCTION("""COMPUTED_VALUE"""),2)</f>
        <v>2</v>
      </c>
      <c r="B113" s="1">
        <f ca="1">IFERROR(__xludf.DUMMYFUNCTION("""COMPUTED_VALUE"""),1)</f>
        <v>1</v>
      </c>
    </row>
    <row r="114" spans="1:2" ht="13" hidden="1">
      <c r="A114" s="1">
        <f ca="1">IFERROR(__xludf.DUMMYFUNCTION("""COMPUTED_VALUE"""),3)</f>
        <v>3</v>
      </c>
      <c r="B114" s="1">
        <f ca="1">IFERROR(__xludf.DUMMYFUNCTION("""COMPUTED_VALUE"""),1)</f>
        <v>1</v>
      </c>
    </row>
    <row r="115" spans="1:2" ht="13" hidden="1">
      <c r="A115" s="1">
        <f ca="1">IFERROR(__xludf.DUMMYFUNCTION("""COMPUTED_VALUE"""),2)</f>
        <v>2</v>
      </c>
      <c r="B115" s="1">
        <f ca="1">IFERROR(__xludf.DUMMYFUNCTION("""COMPUTED_VALUE"""),5)</f>
        <v>5</v>
      </c>
    </row>
    <row r="116" spans="1:2" ht="13" hidden="1">
      <c r="A116" s="1">
        <f ca="1">IFERROR(__xludf.DUMMYFUNCTION("""COMPUTED_VALUE"""),3)</f>
        <v>3</v>
      </c>
      <c r="B116" s="1">
        <f ca="1">IFERROR(__xludf.DUMMYFUNCTION("""COMPUTED_VALUE"""),5)</f>
        <v>5</v>
      </c>
    </row>
    <row r="117" spans="1:2" ht="13" hidden="1">
      <c r="A117" s="1">
        <f ca="1">IFERROR(__xludf.DUMMYFUNCTION("""COMPUTED_VALUE"""),3)</f>
        <v>3</v>
      </c>
      <c r="B117" s="1">
        <f ca="1">IFERROR(__xludf.DUMMYFUNCTION("""COMPUTED_VALUE"""),2)</f>
        <v>2</v>
      </c>
    </row>
    <row r="118" spans="1:2" ht="13" hidden="1">
      <c r="A118" s="1">
        <f ca="1">IFERROR(__xludf.DUMMYFUNCTION("""COMPUTED_VALUE"""),4)</f>
        <v>4</v>
      </c>
      <c r="B118" s="1">
        <f ca="1">IFERROR(__xludf.DUMMYFUNCTION("""COMPUTED_VALUE"""),4)</f>
        <v>4</v>
      </c>
    </row>
    <row r="119" spans="1:2" ht="13" hidden="1">
      <c r="A119" s="1">
        <f ca="1">IFERROR(__xludf.DUMMYFUNCTION("""COMPUTED_VALUE"""),2)</f>
        <v>2</v>
      </c>
      <c r="B119" s="1">
        <f ca="1">IFERROR(__xludf.DUMMYFUNCTION("""COMPUTED_VALUE"""),2)</f>
        <v>2</v>
      </c>
    </row>
    <row r="120" spans="1:2" ht="13" hidden="1">
      <c r="A120" s="1">
        <f ca="1">IFERROR(__xludf.DUMMYFUNCTION("""COMPUTED_VALUE"""),4)</f>
        <v>4</v>
      </c>
      <c r="B120" s="1">
        <f ca="1">IFERROR(__xludf.DUMMYFUNCTION("""COMPUTED_VALUE"""),4)</f>
        <v>4</v>
      </c>
    </row>
    <row r="121" spans="1:2" ht="13" hidden="1">
      <c r="A121" s="1">
        <f ca="1">IFERROR(__xludf.DUMMYFUNCTION("""COMPUTED_VALUE"""),4)</f>
        <v>4</v>
      </c>
      <c r="B121" s="1">
        <f ca="1">IFERROR(__xludf.DUMMYFUNCTION("""COMPUTED_VALUE"""),4)</f>
        <v>4</v>
      </c>
    </row>
    <row r="122" spans="1:2" ht="13" hidden="1">
      <c r="A122" s="1">
        <f ca="1">IFERROR(__xludf.DUMMYFUNCTION("""COMPUTED_VALUE"""),4)</f>
        <v>4</v>
      </c>
      <c r="B122" s="1">
        <f ca="1">IFERROR(__xludf.DUMMYFUNCTION("""COMPUTED_VALUE"""),4)</f>
        <v>4</v>
      </c>
    </row>
    <row r="123" spans="1:2" ht="13" hidden="1">
      <c r="A123" s="1">
        <f ca="1">IFERROR(__xludf.DUMMYFUNCTION("""COMPUTED_VALUE"""),4)</f>
        <v>4</v>
      </c>
      <c r="B123" s="1">
        <f ca="1">IFERROR(__xludf.DUMMYFUNCTION("""COMPUTED_VALUE"""),5)</f>
        <v>5</v>
      </c>
    </row>
    <row r="124" spans="1:2" ht="13" hidden="1">
      <c r="A124" s="1">
        <f ca="1">IFERROR(__xludf.DUMMYFUNCTION("""COMPUTED_VALUE"""),4)</f>
        <v>4</v>
      </c>
      <c r="B124" s="1">
        <f ca="1">IFERROR(__xludf.DUMMYFUNCTION("""COMPUTED_VALUE"""),2)</f>
        <v>2</v>
      </c>
    </row>
    <row r="125" spans="1:2" ht="13" hidden="1">
      <c r="A125" s="1">
        <f ca="1">IFERROR(__xludf.DUMMYFUNCTION("""COMPUTED_VALUE"""),4)</f>
        <v>4</v>
      </c>
      <c r="B125" s="1">
        <f ca="1">IFERROR(__xludf.DUMMYFUNCTION("""COMPUTED_VALUE"""),4)</f>
        <v>4</v>
      </c>
    </row>
    <row r="126" spans="1:2" ht="13" hidden="1">
      <c r="A126" s="1">
        <f ca="1">IFERROR(__xludf.DUMMYFUNCTION("""COMPUTED_VALUE"""),4)</f>
        <v>4</v>
      </c>
      <c r="B126" s="1">
        <f ca="1">IFERROR(__xludf.DUMMYFUNCTION("""COMPUTED_VALUE"""),4)</f>
        <v>4</v>
      </c>
    </row>
    <row r="127" spans="1:2" ht="13" hidden="1">
      <c r="A127" s="1">
        <f ca="1">IFERROR(__xludf.DUMMYFUNCTION("""COMPUTED_VALUE"""),3)</f>
        <v>3</v>
      </c>
      <c r="B127" s="1">
        <f ca="1">IFERROR(__xludf.DUMMYFUNCTION("""COMPUTED_VALUE"""),1)</f>
        <v>1</v>
      </c>
    </row>
    <row r="128" spans="1:2" ht="13" hidden="1">
      <c r="A128" s="1">
        <f ca="1">IFERROR(__xludf.DUMMYFUNCTION("""COMPUTED_VALUE"""),1)</f>
        <v>1</v>
      </c>
      <c r="B128" s="1">
        <f ca="1">IFERROR(__xludf.DUMMYFUNCTION("""COMPUTED_VALUE"""),3)</f>
        <v>3</v>
      </c>
    </row>
    <row r="129" spans="1:2" ht="13" hidden="1">
      <c r="A129" s="1">
        <f ca="1">IFERROR(__xludf.DUMMYFUNCTION("""COMPUTED_VALUE"""),3)</f>
        <v>3</v>
      </c>
      <c r="B129" s="1">
        <f ca="1">IFERROR(__xludf.DUMMYFUNCTION("""COMPUTED_VALUE"""),3)</f>
        <v>3</v>
      </c>
    </row>
    <row r="130" spans="1:2" ht="13" hidden="1">
      <c r="A130" s="1">
        <f ca="1">IFERROR(__xludf.DUMMYFUNCTION("""COMPUTED_VALUE"""),3)</f>
        <v>3</v>
      </c>
      <c r="B130" s="1">
        <f ca="1">IFERROR(__xludf.DUMMYFUNCTION("""COMPUTED_VALUE"""),5)</f>
        <v>5</v>
      </c>
    </row>
    <row r="131" spans="1:2" ht="13" hidden="1">
      <c r="A131" s="1">
        <f ca="1">IFERROR(__xludf.DUMMYFUNCTION("""COMPUTED_VALUE"""),2)</f>
        <v>2</v>
      </c>
      <c r="B131" s="1">
        <f ca="1">IFERROR(__xludf.DUMMYFUNCTION("""COMPUTED_VALUE"""),1)</f>
        <v>1</v>
      </c>
    </row>
    <row r="132" spans="1:2" ht="13" hidden="1">
      <c r="A132" s="1">
        <f ca="1">IFERROR(__xludf.DUMMYFUNCTION("""COMPUTED_VALUE"""),1)</f>
        <v>1</v>
      </c>
      <c r="B132" s="1">
        <f ca="1">IFERROR(__xludf.DUMMYFUNCTION("""COMPUTED_VALUE"""),3)</f>
        <v>3</v>
      </c>
    </row>
    <row r="133" spans="1:2" ht="13" hidden="1">
      <c r="A133" s="1">
        <f ca="1">IFERROR(__xludf.DUMMYFUNCTION("""COMPUTED_VALUE"""),2)</f>
        <v>2</v>
      </c>
      <c r="B133" s="1">
        <f ca="1">IFERROR(__xludf.DUMMYFUNCTION("""COMPUTED_VALUE"""),4)</f>
        <v>4</v>
      </c>
    </row>
    <row r="134" spans="1:2" ht="13" hidden="1">
      <c r="A134" s="1">
        <f ca="1">IFERROR(__xludf.DUMMYFUNCTION("""COMPUTED_VALUE"""),3)</f>
        <v>3</v>
      </c>
      <c r="B134" s="1">
        <f ca="1">IFERROR(__xludf.DUMMYFUNCTION("""COMPUTED_VALUE"""),1)</f>
        <v>1</v>
      </c>
    </row>
    <row r="135" spans="1:2" ht="13" hidden="1">
      <c r="A135" s="1">
        <f ca="1">IFERROR(__xludf.DUMMYFUNCTION("""COMPUTED_VALUE"""),4)</f>
        <v>4</v>
      </c>
      <c r="B135" s="1">
        <f ca="1">IFERROR(__xludf.DUMMYFUNCTION("""COMPUTED_VALUE"""),1)</f>
        <v>1</v>
      </c>
    </row>
    <row r="136" spans="1:2" ht="13" hidden="1">
      <c r="A136" s="1">
        <f ca="1">IFERROR(__xludf.DUMMYFUNCTION("""COMPUTED_VALUE"""),3)</f>
        <v>3</v>
      </c>
      <c r="B136" s="1">
        <f ca="1">IFERROR(__xludf.DUMMYFUNCTION("""COMPUTED_VALUE"""),3)</f>
        <v>3</v>
      </c>
    </row>
    <row r="137" spans="1:2" ht="13" hidden="1">
      <c r="A137" s="1">
        <f ca="1">IFERROR(__xludf.DUMMYFUNCTION("""COMPUTED_VALUE"""),2)</f>
        <v>2</v>
      </c>
      <c r="B137" s="1">
        <f ca="1">IFERROR(__xludf.DUMMYFUNCTION("""COMPUTED_VALUE"""),1)</f>
        <v>1</v>
      </c>
    </row>
    <row r="138" spans="1:2" ht="13" hidden="1">
      <c r="A138" s="1">
        <f ca="1">IFERROR(__xludf.DUMMYFUNCTION("""COMPUTED_VALUE"""),2)</f>
        <v>2</v>
      </c>
      <c r="B138" s="1">
        <f ca="1">IFERROR(__xludf.DUMMYFUNCTION("""COMPUTED_VALUE"""),2)</f>
        <v>2</v>
      </c>
    </row>
    <row r="139" spans="1:2" ht="13" hidden="1">
      <c r="A139" s="1">
        <f ca="1">IFERROR(__xludf.DUMMYFUNCTION("""COMPUTED_VALUE"""),1)</f>
        <v>1</v>
      </c>
      <c r="B139" s="1">
        <f ca="1">IFERROR(__xludf.DUMMYFUNCTION("""COMPUTED_VALUE"""),4)</f>
        <v>4</v>
      </c>
    </row>
    <row r="140" spans="1:2" ht="13" hidden="1">
      <c r="A140" s="1">
        <f ca="1">IFERROR(__xludf.DUMMYFUNCTION("""COMPUTED_VALUE"""),4)</f>
        <v>4</v>
      </c>
      <c r="B140" s="1">
        <f ca="1">IFERROR(__xludf.DUMMYFUNCTION("""COMPUTED_VALUE"""),3)</f>
        <v>3</v>
      </c>
    </row>
    <row r="141" spans="1:2" ht="13" hidden="1">
      <c r="A141" s="1">
        <f ca="1">IFERROR(__xludf.DUMMYFUNCTION("""COMPUTED_VALUE"""),1)</f>
        <v>1</v>
      </c>
      <c r="B141" s="1">
        <f ca="1">IFERROR(__xludf.DUMMYFUNCTION("""COMPUTED_VALUE"""),4)</f>
        <v>4</v>
      </c>
    </row>
    <row r="142" spans="1:2" ht="13" hidden="1">
      <c r="A142" s="1">
        <f ca="1">IFERROR(__xludf.DUMMYFUNCTION("""COMPUTED_VALUE"""),1)</f>
        <v>1</v>
      </c>
      <c r="B142" s="1">
        <f ca="1">IFERROR(__xludf.DUMMYFUNCTION("""COMPUTED_VALUE"""),3)</f>
        <v>3</v>
      </c>
    </row>
    <row r="143" spans="1:2" ht="13" hidden="1">
      <c r="A143" s="1">
        <f ca="1">IFERROR(__xludf.DUMMYFUNCTION("""COMPUTED_VALUE"""),3)</f>
        <v>3</v>
      </c>
      <c r="B143" s="1">
        <f ca="1">IFERROR(__xludf.DUMMYFUNCTION("""COMPUTED_VALUE"""),5)</f>
        <v>5</v>
      </c>
    </row>
    <row r="144" spans="1:2" ht="13" hidden="1">
      <c r="A144" s="1">
        <f ca="1">IFERROR(__xludf.DUMMYFUNCTION("""COMPUTED_VALUE"""),1)</f>
        <v>1</v>
      </c>
      <c r="B144" s="1">
        <f ca="1">IFERROR(__xludf.DUMMYFUNCTION("""COMPUTED_VALUE"""),4)</f>
        <v>4</v>
      </c>
    </row>
    <row r="145" spans="1:2" ht="13" hidden="1">
      <c r="A145" s="1">
        <f ca="1">IFERROR(__xludf.DUMMYFUNCTION("""COMPUTED_VALUE"""),2)</f>
        <v>2</v>
      </c>
      <c r="B145" s="1">
        <f ca="1">IFERROR(__xludf.DUMMYFUNCTION("""COMPUTED_VALUE"""),3)</f>
        <v>3</v>
      </c>
    </row>
    <row r="146" spans="1:2" ht="13" hidden="1">
      <c r="A146" s="1">
        <f ca="1">IFERROR(__xludf.DUMMYFUNCTION("""COMPUTED_VALUE"""),3)</f>
        <v>3</v>
      </c>
      <c r="B146" s="1">
        <f ca="1">IFERROR(__xludf.DUMMYFUNCTION("""COMPUTED_VALUE"""),1)</f>
        <v>1</v>
      </c>
    </row>
    <row r="147" spans="1:2" ht="13" hidden="1">
      <c r="A147" s="1">
        <f ca="1">IFERROR(__xludf.DUMMYFUNCTION("""COMPUTED_VALUE"""),2)</f>
        <v>2</v>
      </c>
      <c r="B147" s="1">
        <f ca="1">IFERROR(__xludf.DUMMYFUNCTION("""COMPUTED_VALUE"""),3)</f>
        <v>3</v>
      </c>
    </row>
    <row r="148" spans="1:2" ht="13" hidden="1">
      <c r="A148" s="1">
        <f ca="1">IFERROR(__xludf.DUMMYFUNCTION("""COMPUTED_VALUE"""),2)</f>
        <v>2</v>
      </c>
      <c r="B148" s="1">
        <f ca="1">IFERROR(__xludf.DUMMYFUNCTION("""COMPUTED_VALUE"""),2)</f>
        <v>2</v>
      </c>
    </row>
    <row r="149" spans="1:2" ht="13" hidden="1">
      <c r="A149" s="1">
        <f ca="1">IFERROR(__xludf.DUMMYFUNCTION("""COMPUTED_VALUE"""),3)</f>
        <v>3</v>
      </c>
      <c r="B149" s="1">
        <f ca="1">IFERROR(__xludf.DUMMYFUNCTION("""COMPUTED_VALUE"""),4)</f>
        <v>4</v>
      </c>
    </row>
    <row r="150" spans="1:2" ht="13" hidden="1">
      <c r="A150" s="1">
        <f ca="1">IFERROR(__xludf.DUMMYFUNCTION("""COMPUTED_VALUE"""),3)</f>
        <v>3</v>
      </c>
      <c r="B150" s="1">
        <f ca="1">IFERROR(__xludf.DUMMYFUNCTION("""COMPUTED_VALUE"""),1)</f>
        <v>1</v>
      </c>
    </row>
    <row r="151" spans="1:2" ht="13" hidden="1">
      <c r="A151" s="1">
        <f ca="1">IFERROR(__xludf.DUMMYFUNCTION("""COMPUTED_VALUE"""),2)</f>
        <v>2</v>
      </c>
      <c r="B151" s="1">
        <f ca="1">IFERROR(__xludf.DUMMYFUNCTION("""COMPUTED_VALUE"""),5)</f>
        <v>5</v>
      </c>
    </row>
    <row r="152" spans="1:2" ht="13" hidden="1">
      <c r="A152" s="1">
        <f ca="1">IFERROR(__xludf.DUMMYFUNCTION("""COMPUTED_VALUE"""),2)</f>
        <v>2</v>
      </c>
      <c r="B152" s="1">
        <f ca="1">IFERROR(__xludf.DUMMYFUNCTION("""COMPUTED_VALUE"""),5)</f>
        <v>5</v>
      </c>
    </row>
    <row r="153" spans="1:2" ht="13" hidden="1">
      <c r="A153" s="1" t="str">
        <f ca="1">IFERROR(__xludf.DUMMYFUNCTION("""COMPUTED_VALUE"""),"")</f>
        <v/>
      </c>
      <c r="B153" s="1">
        <f ca="1">IFERROR(__xludf.DUMMYFUNCTION("""COMPUTED_VALUE"""),4)</f>
        <v>4</v>
      </c>
    </row>
    <row r="154" spans="1:2" ht="13" hidden="1">
      <c r="A154" s="1">
        <f ca="1">IFERROR(__xludf.DUMMYFUNCTION("""COMPUTED_VALUE"""),4)</f>
        <v>4</v>
      </c>
      <c r="B154" s="1">
        <f ca="1">IFERROR(__xludf.DUMMYFUNCTION("""COMPUTED_VALUE"""),4)</f>
        <v>4</v>
      </c>
    </row>
    <row r="155" spans="1:2" ht="13" hidden="1">
      <c r="A155" s="1">
        <f ca="1">IFERROR(__xludf.DUMMYFUNCTION("""COMPUTED_VALUE"""),4)</f>
        <v>4</v>
      </c>
      <c r="B155" s="1">
        <f ca="1">IFERROR(__xludf.DUMMYFUNCTION("""COMPUTED_VALUE"""),5)</f>
        <v>5</v>
      </c>
    </row>
    <row r="156" spans="1:2" ht="13" hidden="1">
      <c r="A156" s="1">
        <f ca="1">IFERROR(__xludf.DUMMYFUNCTION("""COMPUTED_VALUE"""),1)</f>
        <v>1</v>
      </c>
      <c r="B156" s="1">
        <f ca="1">IFERROR(__xludf.DUMMYFUNCTION("""COMPUTED_VALUE"""),2)</f>
        <v>2</v>
      </c>
    </row>
    <row r="157" spans="1:2" ht="13" hidden="1">
      <c r="A157" s="1">
        <f ca="1">IFERROR(__xludf.DUMMYFUNCTION("""COMPUTED_VALUE"""),2)</f>
        <v>2</v>
      </c>
      <c r="B157" s="1">
        <f ca="1">IFERROR(__xludf.DUMMYFUNCTION("""COMPUTED_VALUE"""),5)</f>
        <v>5</v>
      </c>
    </row>
    <row r="158" spans="1:2" ht="13" hidden="1">
      <c r="A158" s="1">
        <f ca="1">IFERROR(__xludf.DUMMYFUNCTION("""COMPUTED_VALUE"""),1)</f>
        <v>1</v>
      </c>
      <c r="B158" s="1">
        <f ca="1">IFERROR(__xludf.DUMMYFUNCTION("""COMPUTED_VALUE"""),1)</f>
        <v>1</v>
      </c>
    </row>
    <row r="159" spans="1:2" ht="13" hidden="1">
      <c r="A159" s="1">
        <f ca="1">IFERROR(__xludf.DUMMYFUNCTION("""COMPUTED_VALUE"""),2)</f>
        <v>2</v>
      </c>
      <c r="B159" s="1">
        <f ca="1">IFERROR(__xludf.DUMMYFUNCTION("""COMPUTED_VALUE"""),4)</f>
        <v>4</v>
      </c>
    </row>
    <row r="160" spans="1:2" ht="13" hidden="1">
      <c r="A160" s="1">
        <f ca="1">IFERROR(__xludf.DUMMYFUNCTION("""COMPUTED_VALUE"""),1)</f>
        <v>1</v>
      </c>
      <c r="B160" s="1">
        <f ca="1">IFERROR(__xludf.DUMMYFUNCTION("""COMPUTED_VALUE"""),1)</f>
        <v>1</v>
      </c>
    </row>
    <row r="161" spans="1:2" ht="13" hidden="1">
      <c r="A161" s="1">
        <f ca="1">IFERROR(__xludf.DUMMYFUNCTION("""COMPUTED_VALUE"""),1)</f>
        <v>1</v>
      </c>
      <c r="B161" s="1">
        <f ca="1">IFERROR(__xludf.DUMMYFUNCTION("""COMPUTED_VALUE"""),1)</f>
        <v>1</v>
      </c>
    </row>
    <row r="162" spans="1:2" ht="13" hidden="1">
      <c r="A162" s="1">
        <f ca="1">IFERROR(__xludf.DUMMYFUNCTION("""COMPUTED_VALUE"""),3)</f>
        <v>3</v>
      </c>
      <c r="B162" s="1">
        <f ca="1">IFERROR(__xludf.DUMMYFUNCTION("""COMPUTED_VALUE"""),1)</f>
        <v>1</v>
      </c>
    </row>
    <row r="163" spans="1:2" ht="13" hidden="1">
      <c r="A163" s="1">
        <f ca="1">IFERROR(__xludf.DUMMYFUNCTION("""COMPUTED_VALUE"""),3)</f>
        <v>3</v>
      </c>
      <c r="B163" s="1">
        <f ca="1">IFERROR(__xludf.DUMMYFUNCTION("""COMPUTED_VALUE"""),4)</f>
        <v>4</v>
      </c>
    </row>
    <row r="164" spans="1:2" ht="13" hidden="1">
      <c r="A164" s="1">
        <f ca="1">IFERROR(__xludf.DUMMYFUNCTION("""COMPUTED_VALUE"""),3)</f>
        <v>3</v>
      </c>
      <c r="B164" s="1">
        <f ca="1">IFERROR(__xludf.DUMMYFUNCTION("""COMPUTED_VALUE"""),4)</f>
        <v>4</v>
      </c>
    </row>
    <row r="165" spans="1:2" ht="13" hidden="1">
      <c r="A165" s="1">
        <f ca="1">IFERROR(__xludf.DUMMYFUNCTION("""COMPUTED_VALUE"""),1)</f>
        <v>1</v>
      </c>
      <c r="B165" s="1">
        <f ca="1">IFERROR(__xludf.DUMMYFUNCTION("""COMPUTED_VALUE"""),1)</f>
        <v>1</v>
      </c>
    </row>
    <row r="166" spans="1:2" ht="13" hidden="1">
      <c r="A166" s="1">
        <f ca="1">IFERROR(__xludf.DUMMYFUNCTION("""COMPUTED_VALUE"""),4)</f>
        <v>4</v>
      </c>
      <c r="B166" s="1">
        <f ca="1">IFERROR(__xludf.DUMMYFUNCTION("""COMPUTED_VALUE"""),5)</f>
        <v>5</v>
      </c>
    </row>
    <row r="167" spans="1:2" ht="13" hidden="1">
      <c r="A167" s="1">
        <f ca="1">IFERROR(__xludf.DUMMYFUNCTION("""COMPUTED_VALUE"""),2)</f>
        <v>2</v>
      </c>
      <c r="B167" s="1">
        <f ca="1">IFERROR(__xludf.DUMMYFUNCTION("""COMPUTED_VALUE"""),4)</f>
        <v>4</v>
      </c>
    </row>
    <row r="168" spans="1:2" ht="13" hidden="1">
      <c r="A168" s="1">
        <f ca="1">IFERROR(__xludf.DUMMYFUNCTION("""COMPUTED_VALUE"""),3)</f>
        <v>3</v>
      </c>
      <c r="B168" s="1">
        <f ca="1">IFERROR(__xludf.DUMMYFUNCTION("""COMPUTED_VALUE"""),1)</f>
        <v>1</v>
      </c>
    </row>
    <row r="169" spans="1:2" ht="13" hidden="1">
      <c r="A169" s="1">
        <f ca="1">IFERROR(__xludf.DUMMYFUNCTION("""COMPUTED_VALUE"""),2)</f>
        <v>2</v>
      </c>
      <c r="B169" s="1">
        <f ca="1">IFERROR(__xludf.DUMMYFUNCTION("""COMPUTED_VALUE"""),4)</f>
        <v>4</v>
      </c>
    </row>
    <row r="170" spans="1:2" ht="13" hidden="1">
      <c r="A170" s="1" t="str">
        <f ca="1">IFERROR(__xludf.DUMMYFUNCTION("""COMPUTED_VALUE"""),"")</f>
        <v/>
      </c>
      <c r="B170" s="1">
        <f ca="1">IFERROR(__xludf.DUMMYFUNCTION("""COMPUTED_VALUE"""),4)</f>
        <v>4</v>
      </c>
    </row>
    <row r="171" spans="1:2" ht="13" hidden="1">
      <c r="A171" s="1">
        <f ca="1">IFERROR(__xludf.DUMMYFUNCTION("""COMPUTED_VALUE"""),4)</f>
        <v>4</v>
      </c>
      <c r="B171" s="1">
        <f ca="1">IFERROR(__xludf.DUMMYFUNCTION("""COMPUTED_VALUE"""),2)</f>
        <v>2</v>
      </c>
    </row>
    <row r="172" spans="1:2" ht="13" hidden="1">
      <c r="A172" s="1">
        <f ca="1">IFERROR(__xludf.DUMMYFUNCTION("""COMPUTED_VALUE"""),2)</f>
        <v>2</v>
      </c>
      <c r="B172" s="1">
        <f ca="1">IFERROR(__xludf.DUMMYFUNCTION("""COMPUTED_VALUE"""),2)</f>
        <v>2</v>
      </c>
    </row>
    <row r="173" spans="1:2" ht="13" hidden="1">
      <c r="A173" s="1">
        <f ca="1">IFERROR(__xludf.DUMMYFUNCTION("""COMPUTED_VALUE"""),2)</f>
        <v>2</v>
      </c>
      <c r="B173" s="1">
        <f ca="1">IFERROR(__xludf.DUMMYFUNCTION("""COMPUTED_VALUE"""),1)</f>
        <v>1</v>
      </c>
    </row>
    <row r="174" spans="1:2" ht="13" hidden="1">
      <c r="A174" s="1">
        <f ca="1">IFERROR(__xludf.DUMMYFUNCTION("""COMPUTED_VALUE"""),1)</f>
        <v>1</v>
      </c>
      <c r="B174" s="1">
        <f ca="1">IFERROR(__xludf.DUMMYFUNCTION("""COMPUTED_VALUE"""),3)</f>
        <v>3</v>
      </c>
    </row>
    <row r="175" spans="1:2" ht="13" hidden="1">
      <c r="A175" s="1">
        <f ca="1">IFERROR(__xludf.DUMMYFUNCTION("""COMPUTED_VALUE"""),4)</f>
        <v>4</v>
      </c>
      <c r="B175" s="1" t="str">
        <f ca="1">IFERROR(__xludf.DUMMYFUNCTION("""COMPUTED_VALUE"""),"")</f>
        <v/>
      </c>
    </row>
    <row r="176" spans="1:2" ht="13" hidden="1">
      <c r="A176" s="1">
        <f ca="1">IFERROR(__xludf.DUMMYFUNCTION("""COMPUTED_VALUE"""),2)</f>
        <v>2</v>
      </c>
      <c r="B176" s="1">
        <f ca="1">IFERROR(__xludf.DUMMYFUNCTION("""COMPUTED_VALUE"""),1)</f>
        <v>1</v>
      </c>
    </row>
    <row r="177" spans="1:2" ht="13" hidden="1">
      <c r="A177" s="1" t="str">
        <f ca="1">IFERROR(__xludf.DUMMYFUNCTION("""COMPUTED_VALUE"""),"")</f>
        <v/>
      </c>
      <c r="B177" s="1">
        <f ca="1">IFERROR(__xludf.DUMMYFUNCTION("""COMPUTED_VALUE"""),4)</f>
        <v>4</v>
      </c>
    </row>
    <row r="178" spans="1:2" ht="13" hidden="1">
      <c r="A178" s="1">
        <f ca="1">IFERROR(__xludf.DUMMYFUNCTION("""COMPUTED_VALUE"""),3)</f>
        <v>3</v>
      </c>
      <c r="B178" s="1">
        <f ca="1">IFERROR(__xludf.DUMMYFUNCTION("""COMPUTED_VALUE"""),3)</f>
        <v>3</v>
      </c>
    </row>
    <row r="179" spans="1:2" ht="13" hidden="1">
      <c r="A179" s="1">
        <f ca="1">IFERROR(__xludf.DUMMYFUNCTION("""COMPUTED_VALUE"""),1)</f>
        <v>1</v>
      </c>
      <c r="B179" s="1">
        <f ca="1">IFERROR(__xludf.DUMMYFUNCTION("""COMPUTED_VALUE"""),1)</f>
        <v>1</v>
      </c>
    </row>
    <row r="180" spans="1:2" ht="13" hidden="1">
      <c r="A180" s="1">
        <f ca="1">IFERROR(__xludf.DUMMYFUNCTION("""COMPUTED_VALUE"""),4)</f>
        <v>4</v>
      </c>
      <c r="B180" s="1">
        <f ca="1">IFERROR(__xludf.DUMMYFUNCTION("""COMPUTED_VALUE"""),5)</f>
        <v>5</v>
      </c>
    </row>
    <row r="181" spans="1:2" ht="13" hidden="1">
      <c r="A181" s="1">
        <f ca="1">IFERROR(__xludf.DUMMYFUNCTION("""COMPUTED_VALUE"""),2)</f>
        <v>2</v>
      </c>
      <c r="B181" s="1">
        <f ca="1">IFERROR(__xludf.DUMMYFUNCTION("""COMPUTED_VALUE"""),2)</f>
        <v>2</v>
      </c>
    </row>
    <row r="182" spans="1:2" ht="13" hidden="1">
      <c r="A182" s="1">
        <f ca="1">IFERROR(__xludf.DUMMYFUNCTION("""COMPUTED_VALUE"""),3)</f>
        <v>3</v>
      </c>
      <c r="B182" s="1">
        <f ca="1">IFERROR(__xludf.DUMMYFUNCTION("""COMPUTED_VALUE"""),1)</f>
        <v>1</v>
      </c>
    </row>
    <row r="183" spans="1:2" ht="13" hidden="1">
      <c r="A183" s="1" t="str">
        <f ca="1">IFERROR(__xludf.DUMMYFUNCTION("""COMPUTED_VALUE"""),"")</f>
        <v/>
      </c>
      <c r="B183" s="1">
        <f ca="1">IFERROR(__xludf.DUMMYFUNCTION("""COMPUTED_VALUE"""),1)</f>
        <v>1</v>
      </c>
    </row>
    <row r="184" spans="1:2" ht="13" hidden="1">
      <c r="A184" s="1">
        <f ca="1">IFERROR(__xludf.DUMMYFUNCTION("""COMPUTED_VALUE"""),2)</f>
        <v>2</v>
      </c>
      <c r="B184" s="1">
        <f ca="1">IFERROR(__xludf.DUMMYFUNCTION("""COMPUTED_VALUE"""),2)</f>
        <v>2</v>
      </c>
    </row>
    <row r="185" spans="1:2" ht="13" hidden="1">
      <c r="A185" s="1">
        <f ca="1">IFERROR(__xludf.DUMMYFUNCTION("""COMPUTED_VALUE"""),3)</f>
        <v>3</v>
      </c>
      <c r="B185" s="1">
        <f ca="1">IFERROR(__xludf.DUMMYFUNCTION("""COMPUTED_VALUE"""),2)</f>
        <v>2</v>
      </c>
    </row>
    <row r="186" spans="1:2" ht="13" hidden="1">
      <c r="A186" s="1">
        <f ca="1">IFERROR(__xludf.DUMMYFUNCTION("""COMPUTED_VALUE"""),2)</f>
        <v>2</v>
      </c>
      <c r="B186" s="1">
        <f ca="1">IFERROR(__xludf.DUMMYFUNCTION("""COMPUTED_VALUE"""),1)</f>
        <v>1</v>
      </c>
    </row>
    <row r="187" spans="1:2" ht="13" hidden="1">
      <c r="A187" s="1">
        <f ca="1">IFERROR(__xludf.DUMMYFUNCTION("""COMPUTED_VALUE"""),4)</f>
        <v>4</v>
      </c>
      <c r="B187" s="1">
        <f ca="1">IFERROR(__xludf.DUMMYFUNCTION("""COMPUTED_VALUE"""),5)</f>
        <v>5</v>
      </c>
    </row>
    <row r="188" spans="1:2" ht="13" hidden="1">
      <c r="A188" s="1">
        <f ca="1">IFERROR(__xludf.DUMMYFUNCTION("""COMPUTED_VALUE"""),2)</f>
        <v>2</v>
      </c>
      <c r="B188" s="1">
        <f ca="1">IFERROR(__xludf.DUMMYFUNCTION("""COMPUTED_VALUE"""),3)</f>
        <v>3</v>
      </c>
    </row>
    <row r="189" spans="1:2" ht="13" hidden="1">
      <c r="A189" s="1">
        <f ca="1">IFERROR(__xludf.DUMMYFUNCTION("""COMPUTED_VALUE"""),2)</f>
        <v>2</v>
      </c>
      <c r="B189" s="1">
        <f ca="1">IFERROR(__xludf.DUMMYFUNCTION("""COMPUTED_VALUE"""),5)</f>
        <v>5</v>
      </c>
    </row>
    <row r="190" spans="1:2" ht="13" hidden="1">
      <c r="A190" s="1" t="str">
        <f ca="1">IFERROR(__xludf.DUMMYFUNCTION("""COMPUTED_VALUE"""),"")</f>
        <v/>
      </c>
      <c r="B190" s="1">
        <f ca="1">IFERROR(__xludf.DUMMYFUNCTION("""COMPUTED_VALUE"""),2)</f>
        <v>2</v>
      </c>
    </row>
    <row r="191" spans="1:2" ht="13" hidden="1">
      <c r="A191" s="1">
        <f ca="1">IFERROR(__xludf.DUMMYFUNCTION("""COMPUTED_VALUE"""),4)</f>
        <v>4</v>
      </c>
      <c r="B191" s="1">
        <f ca="1">IFERROR(__xludf.DUMMYFUNCTION("""COMPUTED_VALUE"""),1)</f>
        <v>1</v>
      </c>
    </row>
    <row r="192" spans="1:2" ht="13" hidden="1">
      <c r="A192" s="1">
        <f ca="1">IFERROR(__xludf.DUMMYFUNCTION("""COMPUTED_VALUE"""),3)</f>
        <v>3</v>
      </c>
      <c r="B192" s="1">
        <f ca="1">IFERROR(__xludf.DUMMYFUNCTION("""COMPUTED_VALUE"""),3)</f>
        <v>3</v>
      </c>
    </row>
    <row r="193" spans="1:2" ht="13" hidden="1">
      <c r="A193" s="1">
        <f ca="1">IFERROR(__xludf.DUMMYFUNCTION("""COMPUTED_VALUE"""),2)</f>
        <v>2</v>
      </c>
      <c r="B193" s="1">
        <f ca="1">IFERROR(__xludf.DUMMYFUNCTION("""COMPUTED_VALUE"""),1)</f>
        <v>1</v>
      </c>
    </row>
    <row r="194" spans="1:2" ht="13" hidden="1">
      <c r="A194" s="1">
        <f ca="1">IFERROR(__xludf.DUMMYFUNCTION("""COMPUTED_VALUE"""),2)</f>
        <v>2</v>
      </c>
      <c r="B194" s="1">
        <f ca="1">IFERROR(__xludf.DUMMYFUNCTION("""COMPUTED_VALUE"""),4)</f>
        <v>4</v>
      </c>
    </row>
    <row r="195" spans="1:2" ht="13" hidden="1">
      <c r="A195" s="1">
        <f ca="1">IFERROR(__xludf.DUMMYFUNCTION("""COMPUTED_VALUE"""),2)</f>
        <v>2</v>
      </c>
      <c r="B195" s="1">
        <f ca="1">IFERROR(__xludf.DUMMYFUNCTION("""COMPUTED_VALUE"""),3)</f>
        <v>3</v>
      </c>
    </row>
    <row r="196" spans="1:2" ht="13" hidden="1">
      <c r="A196" s="1">
        <f ca="1">IFERROR(__xludf.DUMMYFUNCTION("""COMPUTED_VALUE"""),3)</f>
        <v>3</v>
      </c>
      <c r="B196" s="1">
        <f ca="1">IFERROR(__xludf.DUMMYFUNCTION("""COMPUTED_VALUE"""),4)</f>
        <v>4</v>
      </c>
    </row>
    <row r="197" spans="1:2" ht="13" hidden="1">
      <c r="A197" s="1">
        <f ca="1">IFERROR(__xludf.DUMMYFUNCTION("""COMPUTED_VALUE"""),2)</f>
        <v>2</v>
      </c>
      <c r="B197" s="1">
        <f ca="1">IFERROR(__xludf.DUMMYFUNCTION("""COMPUTED_VALUE"""),5)</f>
        <v>5</v>
      </c>
    </row>
    <row r="198" spans="1:2" ht="13" hidden="1">
      <c r="A198" s="1">
        <f ca="1">IFERROR(__xludf.DUMMYFUNCTION("""COMPUTED_VALUE"""),2)</f>
        <v>2</v>
      </c>
      <c r="B198" s="1">
        <f ca="1">IFERROR(__xludf.DUMMYFUNCTION("""COMPUTED_VALUE"""),3)</f>
        <v>3</v>
      </c>
    </row>
    <row r="199" spans="1:2" ht="13" hidden="1">
      <c r="A199" s="1">
        <f ca="1">IFERROR(__xludf.DUMMYFUNCTION("""COMPUTED_VALUE"""),3)</f>
        <v>3</v>
      </c>
      <c r="B199" s="1">
        <f ca="1">IFERROR(__xludf.DUMMYFUNCTION("""COMPUTED_VALUE"""),2)</f>
        <v>2</v>
      </c>
    </row>
    <row r="200" spans="1:2" ht="13" hidden="1">
      <c r="A200" s="1" t="str">
        <f ca="1">IFERROR(__xludf.DUMMYFUNCTION("""COMPUTED_VALUE"""),"")</f>
        <v/>
      </c>
      <c r="B200" s="1">
        <f ca="1">IFERROR(__xludf.DUMMYFUNCTION("""COMPUTED_VALUE"""),1)</f>
        <v>1</v>
      </c>
    </row>
    <row r="201" spans="1:2" ht="13" hidden="1">
      <c r="A201" s="1">
        <f ca="1">IFERROR(__xludf.DUMMYFUNCTION("""COMPUTED_VALUE"""),1)</f>
        <v>1</v>
      </c>
      <c r="B201" s="1">
        <f ca="1">IFERROR(__xludf.DUMMYFUNCTION("""COMPUTED_VALUE"""),4)</f>
        <v>4</v>
      </c>
    </row>
    <row r="202" spans="1:2" ht="13" hidden="1">
      <c r="A202" s="1">
        <f ca="1">IFERROR(__xludf.DUMMYFUNCTION("""COMPUTED_VALUE"""),2)</f>
        <v>2</v>
      </c>
      <c r="B202" s="1">
        <f ca="1">IFERROR(__xludf.DUMMYFUNCTION("""COMPUTED_VALUE"""),3)</f>
        <v>3</v>
      </c>
    </row>
    <row r="203" spans="1:2" ht="13" hidden="1">
      <c r="A203" s="1">
        <f ca="1">IFERROR(__xludf.DUMMYFUNCTION("""COMPUTED_VALUE"""),3)</f>
        <v>3</v>
      </c>
      <c r="B203" s="1">
        <f ca="1">IFERROR(__xludf.DUMMYFUNCTION("""COMPUTED_VALUE"""),3)</f>
        <v>3</v>
      </c>
    </row>
    <row r="204" spans="1:2" ht="13" hidden="1">
      <c r="A204" s="1">
        <f ca="1">IFERROR(__xludf.DUMMYFUNCTION("""COMPUTED_VALUE"""),2)</f>
        <v>2</v>
      </c>
      <c r="B204" s="1">
        <f ca="1">IFERROR(__xludf.DUMMYFUNCTION("""COMPUTED_VALUE"""),1)</f>
        <v>1</v>
      </c>
    </row>
    <row r="205" spans="1:2" ht="13" hidden="1">
      <c r="A205" s="1">
        <f ca="1">IFERROR(__xludf.DUMMYFUNCTION("""COMPUTED_VALUE"""),1)</f>
        <v>1</v>
      </c>
      <c r="B205" s="1">
        <f ca="1">IFERROR(__xludf.DUMMYFUNCTION("""COMPUTED_VALUE"""),1)</f>
        <v>1</v>
      </c>
    </row>
    <row r="206" spans="1:2" ht="13" hidden="1">
      <c r="A206" s="1" t="str">
        <f ca="1">IFERROR(__xludf.DUMMYFUNCTION("""COMPUTED_VALUE"""),"")</f>
        <v/>
      </c>
      <c r="B206" s="1">
        <f ca="1">IFERROR(__xludf.DUMMYFUNCTION("""COMPUTED_VALUE"""),4)</f>
        <v>4</v>
      </c>
    </row>
    <row r="207" spans="1:2" ht="13" hidden="1">
      <c r="A207" s="1">
        <f ca="1">IFERROR(__xludf.DUMMYFUNCTION("""COMPUTED_VALUE"""),4)</f>
        <v>4</v>
      </c>
      <c r="B207" s="1">
        <f ca="1">IFERROR(__xludf.DUMMYFUNCTION("""COMPUTED_VALUE"""),1)</f>
        <v>1</v>
      </c>
    </row>
    <row r="208" spans="1:2" ht="13" hidden="1">
      <c r="A208" s="1">
        <f ca="1">IFERROR(__xludf.DUMMYFUNCTION("""COMPUTED_VALUE"""),3)</f>
        <v>3</v>
      </c>
      <c r="B208" s="1">
        <f ca="1">IFERROR(__xludf.DUMMYFUNCTION("""COMPUTED_VALUE"""),2)</f>
        <v>2</v>
      </c>
    </row>
    <row r="209" spans="1:2" ht="13" hidden="1">
      <c r="A209" s="1" t="str">
        <f ca="1">IFERROR(__xludf.DUMMYFUNCTION("""COMPUTED_VALUE"""),"")</f>
        <v/>
      </c>
      <c r="B209" s="1">
        <f ca="1">IFERROR(__xludf.DUMMYFUNCTION("""COMPUTED_VALUE"""),2)</f>
        <v>2</v>
      </c>
    </row>
    <row r="210" spans="1:2" ht="13" hidden="1">
      <c r="A210" s="1">
        <f ca="1">IFERROR(__xludf.DUMMYFUNCTION("""COMPUTED_VALUE"""),1)</f>
        <v>1</v>
      </c>
      <c r="B210" s="1">
        <f ca="1">IFERROR(__xludf.DUMMYFUNCTION("""COMPUTED_VALUE"""),1)</f>
        <v>1</v>
      </c>
    </row>
    <row r="211" spans="1:2" ht="13" hidden="1">
      <c r="A211" s="1">
        <f ca="1">IFERROR(__xludf.DUMMYFUNCTION("""COMPUTED_VALUE"""),4)</f>
        <v>4</v>
      </c>
      <c r="B211" s="1">
        <f ca="1">IFERROR(__xludf.DUMMYFUNCTION("""COMPUTED_VALUE"""),1)</f>
        <v>1</v>
      </c>
    </row>
    <row r="212" spans="1:2" ht="13" hidden="1">
      <c r="A212" s="1">
        <f ca="1">IFERROR(__xludf.DUMMYFUNCTION("""COMPUTED_VALUE"""),3)</f>
        <v>3</v>
      </c>
      <c r="B212" s="1">
        <f ca="1">IFERROR(__xludf.DUMMYFUNCTION("""COMPUTED_VALUE"""),5)</f>
        <v>5</v>
      </c>
    </row>
    <row r="213" spans="1:2" ht="13" hidden="1">
      <c r="A213" s="1">
        <f ca="1">IFERROR(__xludf.DUMMYFUNCTION("""COMPUTED_VALUE"""),2)</f>
        <v>2</v>
      </c>
      <c r="B213" s="1">
        <f ca="1">IFERROR(__xludf.DUMMYFUNCTION("""COMPUTED_VALUE"""),3)</f>
        <v>3</v>
      </c>
    </row>
    <row r="214" spans="1:2" ht="13" hidden="1">
      <c r="A214" s="1">
        <f ca="1">IFERROR(__xludf.DUMMYFUNCTION("""COMPUTED_VALUE"""),3)</f>
        <v>3</v>
      </c>
      <c r="B214" s="1">
        <f ca="1">IFERROR(__xludf.DUMMYFUNCTION("""COMPUTED_VALUE"""),2)</f>
        <v>2</v>
      </c>
    </row>
    <row r="215" spans="1:2" ht="13" hidden="1">
      <c r="A215" s="1">
        <f ca="1">IFERROR(__xludf.DUMMYFUNCTION("""COMPUTED_VALUE"""),2)</f>
        <v>2</v>
      </c>
      <c r="B215" s="1">
        <f ca="1">IFERROR(__xludf.DUMMYFUNCTION("""COMPUTED_VALUE"""),2)</f>
        <v>2</v>
      </c>
    </row>
    <row r="216" spans="1:2" ht="13" hidden="1">
      <c r="A216" s="1">
        <f ca="1">IFERROR(__xludf.DUMMYFUNCTION("""COMPUTED_VALUE"""),1)</f>
        <v>1</v>
      </c>
      <c r="B216" s="1">
        <f ca="1">IFERROR(__xludf.DUMMYFUNCTION("""COMPUTED_VALUE"""),2)</f>
        <v>2</v>
      </c>
    </row>
    <row r="217" spans="1:2" ht="13" hidden="1">
      <c r="A217" s="1">
        <f ca="1">IFERROR(__xludf.DUMMYFUNCTION("""COMPUTED_VALUE"""),1)</f>
        <v>1</v>
      </c>
      <c r="B217" s="1">
        <f ca="1">IFERROR(__xludf.DUMMYFUNCTION("""COMPUTED_VALUE"""),5)</f>
        <v>5</v>
      </c>
    </row>
    <row r="218" spans="1:2" ht="13" hidden="1">
      <c r="A218" s="1">
        <f ca="1">IFERROR(__xludf.DUMMYFUNCTION("""COMPUTED_VALUE"""),4)</f>
        <v>4</v>
      </c>
      <c r="B218" s="1">
        <f ca="1">IFERROR(__xludf.DUMMYFUNCTION("""COMPUTED_VALUE"""),1)</f>
        <v>1</v>
      </c>
    </row>
    <row r="219" spans="1:2" ht="13" hidden="1">
      <c r="A219" s="1">
        <f ca="1">IFERROR(__xludf.DUMMYFUNCTION("""COMPUTED_VALUE"""),4)</f>
        <v>4</v>
      </c>
      <c r="B219" s="1">
        <f ca="1">IFERROR(__xludf.DUMMYFUNCTION("""COMPUTED_VALUE"""),1)</f>
        <v>1</v>
      </c>
    </row>
    <row r="220" spans="1:2" ht="13" hidden="1">
      <c r="A220" s="1">
        <f ca="1">IFERROR(__xludf.DUMMYFUNCTION("""COMPUTED_VALUE"""),4)</f>
        <v>4</v>
      </c>
      <c r="B220" s="1">
        <f ca="1">IFERROR(__xludf.DUMMYFUNCTION("""COMPUTED_VALUE"""),1)</f>
        <v>1</v>
      </c>
    </row>
    <row r="221" spans="1:2" ht="13" hidden="1">
      <c r="A221" s="1">
        <f ca="1">IFERROR(__xludf.DUMMYFUNCTION("""COMPUTED_VALUE"""),3)</f>
        <v>3</v>
      </c>
      <c r="B221" s="1">
        <f ca="1">IFERROR(__xludf.DUMMYFUNCTION("""COMPUTED_VALUE"""),4)</f>
        <v>4</v>
      </c>
    </row>
    <row r="222" spans="1:2" ht="13" hidden="1">
      <c r="A222" s="1">
        <f ca="1">IFERROR(__xludf.DUMMYFUNCTION("""COMPUTED_VALUE"""),4)</f>
        <v>4</v>
      </c>
      <c r="B222" s="1">
        <f ca="1">IFERROR(__xludf.DUMMYFUNCTION("""COMPUTED_VALUE"""),5)</f>
        <v>5</v>
      </c>
    </row>
    <row r="223" spans="1:2" ht="13" hidden="1">
      <c r="A223" s="1">
        <f ca="1">IFERROR(__xludf.DUMMYFUNCTION("""COMPUTED_VALUE"""),1)</f>
        <v>1</v>
      </c>
      <c r="B223" s="1">
        <f ca="1">IFERROR(__xludf.DUMMYFUNCTION("""COMPUTED_VALUE"""),5)</f>
        <v>5</v>
      </c>
    </row>
    <row r="224" spans="1:2" ht="13" hidden="1">
      <c r="A224" s="1">
        <f ca="1">IFERROR(__xludf.DUMMYFUNCTION("""COMPUTED_VALUE"""),2)</f>
        <v>2</v>
      </c>
      <c r="B224" s="1">
        <f ca="1">IFERROR(__xludf.DUMMYFUNCTION("""COMPUTED_VALUE"""),1)</f>
        <v>1</v>
      </c>
    </row>
    <row r="225" spans="1:2" ht="13" hidden="1">
      <c r="A225" s="1">
        <f ca="1">IFERROR(__xludf.DUMMYFUNCTION("""COMPUTED_VALUE"""),3)</f>
        <v>3</v>
      </c>
      <c r="B225" s="1">
        <f ca="1">IFERROR(__xludf.DUMMYFUNCTION("""COMPUTED_VALUE"""),1)</f>
        <v>1</v>
      </c>
    </row>
    <row r="226" spans="1:2" ht="13" hidden="1">
      <c r="A226" s="1">
        <f ca="1">IFERROR(__xludf.DUMMYFUNCTION("""COMPUTED_VALUE"""),2)</f>
        <v>2</v>
      </c>
      <c r="B226" s="1">
        <f ca="1">IFERROR(__xludf.DUMMYFUNCTION("""COMPUTED_VALUE"""),1)</f>
        <v>1</v>
      </c>
    </row>
    <row r="227" spans="1:2" ht="13" hidden="1">
      <c r="A227" s="1">
        <f ca="1">IFERROR(__xludf.DUMMYFUNCTION("""COMPUTED_VALUE"""),2)</f>
        <v>2</v>
      </c>
      <c r="B227" s="1">
        <f ca="1">IFERROR(__xludf.DUMMYFUNCTION("""COMPUTED_VALUE"""),2)</f>
        <v>2</v>
      </c>
    </row>
    <row r="228" spans="1:2" ht="13" hidden="1">
      <c r="A228" s="1">
        <f ca="1">IFERROR(__xludf.DUMMYFUNCTION("""COMPUTED_VALUE"""),3)</f>
        <v>3</v>
      </c>
      <c r="B228" s="1">
        <f ca="1">IFERROR(__xludf.DUMMYFUNCTION("""COMPUTED_VALUE"""),3)</f>
        <v>3</v>
      </c>
    </row>
    <row r="229" spans="1:2" ht="13" hidden="1">
      <c r="A229" s="1">
        <f ca="1">IFERROR(__xludf.DUMMYFUNCTION("""COMPUTED_VALUE"""),4)</f>
        <v>4</v>
      </c>
      <c r="B229" s="1">
        <f ca="1">IFERROR(__xludf.DUMMYFUNCTION("""COMPUTED_VALUE"""),4)</f>
        <v>4</v>
      </c>
    </row>
    <row r="230" spans="1:2" ht="13" hidden="1">
      <c r="A230" s="1">
        <f ca="1">IFERROR(__xludf.DUMMYFUNCTION("""COMPUTED_VALUE"""),4)</f>
        <v>4</v>
      </c>
      <c r="B230" s="1">
        <f ca="1">IFERROR(__xludf.DUMMYFUNCTION("""COMPUTED_VALUE"""),4)</f>
        <v>4</v>
      </c>
    </row>
    <row r="231" spans="1:2" ht="13" hidden="1">
      <c r="A231" s="1" t="str">
        <f ca="1">IFERROR(__xludf.DUMMYFUNCTION("""COMPUTED_VALUE"""),"")</f>
        <v/>
      </c>
      <c r="B231" s="1">
        <f ca="1">IFERROR(__xludf.DUMMYFUNCTION("""COMPUTED_VALUE"""),5)</f>
        <v>5</v>
      </c>
    </row>
    <row r="232" spans="1:2" ht="13" hidden="1">
      <c r="A232" s="1">
        <f ca="1">IFERROR(__xludf.DUMMYFUNCTION("""COMPUTED_VALUE"""),2)</f>
        <v>2</v>
      </c>
      <c r="B232" s="1">
        <f ca="1">IFERROR(__xludf.DUMMYFUNCTION("""COMPUTED_VALUE"""),2)</f>
        <v>2</v>
      </c>
    </row>
    <row r="233" spans="1:2" ht="13" hidden="1">
      <c r="A233" s="1">
        <f ca="1">IFERROR(__xludf.DUMMYFUNCTION("""COMPUTED_VALUE"""),1)</f>
        <v>1</v>
      </c>
      <c r="B233" s="1">
        <f ca="1">IFERROR(__xludf.DUMMYFUNCTION("""COMPUTED_VALUE"""),4)</f>
        <v>4</v>
      </c>
    </row>
    <row r="234" spans="1:2" ht="13" hidden="1">
      <c r="A234" s="1">
        <f ca="1">IFERROR(__xludf.DUMMYFUNCTION("""COMPUTED_VALUE"""),2)</f>
        <v>2</v>
      </c>
      <c r="B234" s="1">
        <f ca="1">IFERROR(__xludf.DUMMYFUNCTION("""COMPUTED_VALUE"""),3)</f>
        <v>3</v>
      </c>
    </row>
    <row r="235" spans="1:2" ht="13" hidden="1">
      <c r="A235" s="1">
        <f ca="1">IFERROR(__xludf.DUMMYFUNCTION("""COMPUTED_VALUE"""),3)</f>
        <v>3</v>
      </c>
      <c r="B235" s="1">
        <f ca="1">IFERROR(__xludf.DUMMYFUNCTION("""COMPUTED_VALUE"""),4)</f>
        <v>4</v>
      </c>
    </row>
    <row r="236" spans="1:2" ht="13" hidden="1">
      <c r="A236" s="1">
        <f ca="1">IFERROR(__xludf.DUMMYFUNCTION("""COMPUTED_VALUE"""),4)</f>
        <v>4</v>
      </c>
      <c r="B236" s="1">
        <f ca="1">IFERROR(__xludf.DUMMYFUNCTION("""COMPUTED_VALUE"""),1)</f>
        <v>1</v>
      </c>
    </row>
    <row r="237" spans="1:2" ht="13" hidden="1">
      <c r="A237" s="1">
        <f ca="1">IFERROR(__xludf.DUMMYFUNCTION("""COMPUTED_VALUE"""),3)</f>
        <v>3</v>
      </c>
      <c r="B237" s="1">
        <f ca="1">IFERROR(__xludf.DUMMYFUNCTION("""COMPUTED_VALUE"""),4)</f>
        <v>4</v>
      </c>
    </row>
    <row r="238" spans="1:2" ht="13" hidden="1">
      <c r="A238" s="1" t="str">
        <f ca="1">IFERROR(__xludf.DUMMYFUNCTION("""COMPUTED_VALUE"""),"")</f>
        <v/>
      </c>
      <c r="B238" s="1">
        <f ca="1">IFERROR(__xludf.DUMMYFUNCTION("""COMPUTED_VALUE"""),4)</f>
        <v>4</v>
      </c>
    </row>
    <row r="239" spans="1:2" ht="13" hidden="1">
      <c r="A239" s="1">
        <f ca="1">IFERROR(__xludf.DUMMYFUNCTION("""COMPUTED_VALUE"""),2)</f>
        <v>2</v>
      </c>
      <c r="B239" s="1">
        <f ca="1">IFERROR(__xludf.DUMMYFUNCTION("""COMPUTED_VALUE"""),2)</f>
        <v>2</v>
      </c>
    </row>
    <row r="240" spans="1:2" ht="13" hidden="1">
      <c r="A240" s="1">
        <f ca="1">IFERROR(__xludf.DUMMYFUNCTION("""COMPUTED_VALUE"""),4)</f>
        <v>4</v>
      </c>
      <c r="B240" s="1">
        <f ca="1">IFERROR(__xludf.DUMMYFUNCTION("""COMPUTED_VALUE"""),4)</f>
        <v>4</v>
      </c>
    </row>
    <row r="241" spans="1:2" ht="13" hidden="1">
      <c r="A241" s="1">
        <f ca="1">IFERROR(__xludf.DUMMYFUNCTION("""COMPUTED_VALUE"""),2)</f>
        <v>2</v>
      </c>
      <c r="B241" s="1">
        <f ca="1">IFERROR(__xludf.DUMMYFUNCTION("""COMPUTED_VALUE"""),1)</f>
        <v>1</v>
      </c>
    </row>
    <row r="242" spans="1:2" ht="13" hidden="1">
      <c r="A242" s="1">
        <f ca="1">IFERROR(__xludf.DUMMYFUNCTION("""COMPUTED_VALUE"""),3)</f>
        <v>3</v>
      </c>
      <c r="B242" s="1">
        <f ca="1">IFERROR(__xludf.DUMMYFUNCTION("""COMPUTED_VALUE"""),1)</f>
        <v>1</v>
      </c>
    </row>
    <row r="243" spans="1:2" ht="13" hidden="1">
      <c r="A243" s="1">
        <f ca="1">IFERROR(__xludf.DUMMYFUNCTION("""COMPUTED_VALUE"""),3)</f>
        <v>3</v>
      </c>
      <c r="B243" s="1">
        <f ca="1">IFERROR(__xludf.DUMMYFUNCTION("""COMPUTED_VALUE"""),4)</f>
        <v>4</v>
      </c>
    </row>
    <row r="244" spans="1:2" ht="13" hidden="1">
      <c r="A244" s="1">
        <f ca="1">IFERROR(__xludf.DUMMYFUNCTION("""COMPUTED_VALUE"""),4)</f>
        <v>4</v>
      </c>
      <c r="B244" s="1">
        <f ca="1">IFERROR(__xludf.DUMMYFUNCTION("""COMPUTED_VALUE"""),3)</f>
        <v>3</v>
      </c>
    </row>
    <row r="245" spans="1:2" ht="13" hidden="1">
      <c r="A245" s="1">
        <f ca="1">IFERROR(__xludf.DUMMYFUNCTION("""COMPUTED_VALUE"""),4)</f>
        <v>4</v>
      </c>
      <c r="B245" s="1">
        <f ca="1">IFERROR(__xludf.DUMMYFUNCTION("""COMPUTED_VALUE"""),3)</f>
        <v>3</v>
      </c>
    </row>
    <row r="246" spans="1:2" ht="13" hidden="1">
      <c r="A246" s="1">
        <f ca="1">IFERROR(__xludf.DUMMYFUNCTION("""COMPUTED_VALUE"""),4)</f>
        <v>4</v>
      </c>
      <c r="B246" s="1">
        <f ca="1">IFERROR(__xludf.DUMMYFUNCTION("""COMPUTED_VALUE"""),4)</f>
        <v>4</v>
      </c>
    </row>
    <row r="247" spans="1:2" ht="13" hidden="1">
      <c r="A247" s="1">
        <f ca="1">IFERROR(__xludf.DUMMYFUNCTION("""COMPUTED_VALUE"""),4)</f>
        <v>4</v>
      </c>
      <c r="B247" s="1">
        <f ca="1">IFERROR(__xludf.DUMMYFUNCTION("""COMPUTED_VALUE"""),3)</f>
        <v>3</v>
      </c>
    </row>
    <row r="248" spans="1:2" ht="13" hidden="1">
      <c r="A248" s="1">
        <f ca="1">IFERROR(__xludf.DUMMYFUNCTION("""COMPUTED_VALUE"""),3)</f>
        <v>3</v>
      </c>
      <c r="B248" s="1">
        <f ca="1">IFERROR(__xludf.DUMMYFUNCTION("""COMPUTED_VALUE"""),1)</f>
        <v>1</v>
      </c>
    </row>
    <row r="249" spans="1:2" ht="13" hidden="1">
      <c r="A249" s="1">
        <f ca="1">IFERROR(__xludf.DUMMYFUNCTION("""COMPUTED_VALUE"""),1)</f>
        <v>1</v>
      </c>
      <c r="B249" s="1">
        <f ca="1">IFERROR(__xludf.DUMMYFUNCTION("""COMPUTED_VALUE"""),5)</f>
        <v>5</v>
      </c>
    </row>
    <row r="250" spans="1:2" ht="13" hidden="1">
      <c r="A250" s="1">
        <f ca="1">IFERROR(__xludf.DUMMYFUNCTION("""COMPUTED_VALUE"""),2)</f>
        <v>2</v>
      </c>
      <c r="B250" s="1">
        <f ca="1">IFERROR(__xludf.DUMMYFUNCTION("""COMPUTED_VALUE"""),4)</f>
        <v>4</v>
      </c>
    </row>
    <row r="251" spans="1:2" ht="13" hidden="1">
      <c r="A251" s="1">
        <f ca="1">IFERROR(__xludf.DUMMYFUNCTION("""COMPUTED_VALUE"""),4)</f>
        <v>4</v>
      </c>
      <c r="B251" s="1">
        <f ca="1">IFERROR(__xludf.DUMMYFUNCTION("""COMPUTED_VALUE"""),2)</f>
        <v>2</v>
      </c>
    </row>
    <row r="252" spans="1:2" ht="13" hidden="1">
      <c r="A252" s="1">
        <f ca="1">IFERROR(__xludf.DUMMYFUNCTION("""COMPUTED_VALUE"""),1)</f>
        <v>1</v>
      </c>
      <c r="B252" s="1">
        <f ca="1">IFERROR(__xludf.DUMMYFUNCTION("""COMPUTED_VALUE"""),3)</f>
        <v>3</v>
      </c>
    </row>
    <row r="253" spans="1:2" ht="13" hidden="1">
      <c r="A253" s="1">
        <f ca="1">IFERROR(__xludf.DUMMYFUNCTION("""COMPUTED_VALUE"""),4)</f>
        <v>4</v>
      </c>
      <c r="B253" s="1">
        <f ca="1">IFERROR(__xludf.DUMMYFUNCTION("""COMPUTED_VALUE"""),1)</f>
        <v>1</v>
      </c>
    </row>
    <row r="254" spans="1:2" ht="13" hidden="1">
      <c r="A254" s="1">
        <f ca="1">IFERROR(__xludf.DUMMYFUNCTION("""COMPUTED_VALUE"""),3)</f>
        <v>3</v>
      </c>
      <c r="B254" s="1">
        <f ca="1">IFERROR(__xludf.DUMMYFUNCTION("""COMPUTED_VALUE"""),3)</f>
        <v>3</v>
      </c>
    </row>
    <row r="255" spans="1:2" ht="13" hidden="1">
      <c r="A255" s="1">
        <f ca="1">IFERROR(__xludf.DUMMYFUNCTION("""COMPUTED_VALUE"""),3)</f>
        <v>3</v>
      </c>
      <c r="B255" s="1">
        <f ca="1">IFERROR(__xludf.DUMMYFUNCTION("""COMPUTED_VALUE"""),1)</f>
        <v>1</v>
      </c>
    </row>
    <row r="256" spans="1:2" ht="13" hidden="1">
      <c r="A256" s="1">
        <f ca="1">IFERROR(__xludf.DUMMYFUNCTION("""COMPUTED_VALUE"""),1)</f>
        <v>1</v>
      </c>
      <c r="B256" s="1">
        <f ca="1">IFERROR(__xludf.DUMMYFUNCTION("""COMPUTED_VALUE"""),3)</f>
        <v>3</v>
      </c>
    </row>
    <row r="257" spans="1:2" ht="13" hidden="1">
      <c r="A257" s="1">
        <f ca="1">IFERROR(__xludf.DUMMYFUNCTION("""COMPUTED_VALUE"""),2)</f>
        <v>2</v>
      </c>
      <c r="B257" s="1">
        <f ca="1">IFERROR(__xludf.DUMMYFUNCTION("""COMPUTED_VALUE"""),3)</f>
        <v>3</v>
      </c>
    </row>
    <row r="258" spans="1:2" ht="13" hidden="1">
      <c r="A258" s="1">
        <f ca="1">IFERROR(__xludf.DUMMYFUNCTION("""COMPUTED_VALUE"""),4)</f>
        <v>4</v>
      </c>
      <c r="B258" s="1">
        <f ca="1">IFERROR(__xludf.DUMMYFUNCTION("""COMPUTED_VALUE"""),4)</f>
        <v>4</v>
      </c>
    </row>
    <row r="259" spans="1:2" ht="13" hidden="1">
      <c r="A259" s="1">
        <f ca="1">IFERROR(__xludf.DUMMYFUNCTION("""COMPUTED_VALUE"""),2)</f>
        <v>2</v>
      </c>
      <c r="B259" s="1">
        <f ca="1">IFERROR(__xludf.DUMMYFUNCTION("""COMPUTED_VALUE"""),2)</f>
        <v>2</v>
      </c>
    </row>
    <row r="260" spans="1:2" ht="13" hidden="1">
      <c r="A260" s="1">
        <f ca="1">IFERROR(__xludf.DUMMYFUNCTION("""COMPUTED_VALUE"""),2)</f>
        <v>2</v>
      </c>
      <c r="B260" s="1">
        <f ca="1">IFERROR(__xludf.DUMMYFUNCTION("""COMPUTED_VALUE"""),4)</f>
        <v>4</v>
      </c>
    </row>
    <row r="261" spans="1:2" ht="13" hidden="1">
      <c r="A261" s="1">
        <f ca="1">IFERROR(__xludf.DUMMYFUNCTION("""COMPUTED_VALUE"""),3)</f>
        <v>3</v>
      </c>
      <c r="B261" s="1">
        <f ca="1">IFERROR(__xludf.DUMMYFUNCTION("""COMPUTED_VALUE"""),3)</f>
        <v>3</v>
      </c>
    </row>
    <row r="262" spans="1:2" ht="13" hidden="1">
      <c r="A262" s="1">
        <f ca="1">IFERROR(__xludf.DUMMYFUNCTION("""COMPUTED_VALUE"""),3)</f>
        <v>3</v>
      </c>
      <c r="B262" s="1">
        <f ca="1">IFERROR(__xludf.DUMMYFUNCTION("""COMPUTED_VALUE"""),5)</f>
        <v>5</v>
      </c>
    </row>
    <row r="263" spans="1:2" ht="13" hidden="1">
      <c r="A263" s="1">
        <f ca="1">IFERROR(__xludf.DUMMYFUNCTION("""COMPUTED_VALUE"""),4)</f>
        <v>4</v>
      </c>
      <c r="B263" s="1">
        <f ca="1">IFERROR(__xludf.DUMMYFUNCTION("""COMPUTED_VALUE"""),1)</f>
        <v>1</v>
      </c>
    </row>
    <row r="264" spans="1:2" ht="13" hidden="1">
      <c r="A264" s="1">
        <f ca="1">IFERROR(__xludf.DUMMYFUNCTION("""COMPUTED_VALUE"""),2)</f>
        <v>2</v>
      </c>
      <c r="B264" s="1">
        <f ca="1">IFERROR(__xludf.DUMMYFUNCTION("""COMPUTED_VALUE"""),2)</f>
        <v>2</v>
      </c>
    </row>
    <row r="265" spans="1:2" ht="13" hidden="1">
      <c r="A265" s="1">
        <f ca="1">IFERROR(__xludf.DUMMYFUNCTION("""COMPUTED_VALUE"""),4)</f>
        <v>4</v>
      </c>
      <c r="B265" s="1">
        <f ca="1">IFERROR(__xludf.DUMMYFUNCTION("""COMPUTED_VALUE"""),4)</f>
        <v>4</v>
      </c>
    </row>
    <row r="266" spans="1:2" ht="13" hidden="1">
      <c r="A266" s="1">
        <f ca="1">IFERROR(__xludf.DUMMYFUNCTION("""COMPUTED_VALUE"""),4)</f>
        <v>4</v>
      </c>
      <c r="B266" s="1">
        <f ca="1">IFERROR(__xludf.DUMMYFUNCTION("""COMPUTED_VALUE"""),2)</f>
        <v>2</v>
      </c>
    </row>
    <row r="267" spans="1:2" ht="13" hidden="1">
      <c r="A267" s="1">
        <f ca="1">IFERROR(__xludf.DUMMYFUNCTION("""COMPUTED_VALUE"""),4)</f>
        <v>4</v>
      </c>
      <c r="B267" s="1">
        <f ca="1">IFERROR(__xludf.DUMMYFUNCTION("""COMPUTED_VALUE"""),3)</f>
        <v>3</v>
      </c>
    </row>
    <row r="268" spans="1:2" ht="13" hidden="1">
      <c r="A268" s="1">
        <f ca="1">IFERROR(__xludf.DUMMYFUNCTION("""COMPUTED_VALUE"""),2)</f>
        <v>2</v>
      </c>
      <c r="B268" s="1">
        <f ca="1">IFERROR(__xludf.DUMMYFUNCTION("""COMPUTED_VALUE"""),1)</f>
        <v>1</v>
      </c>
    </row>
    <row r="269" spans="1:2" ht="13" hidden="1">
      <c r="A269" s="1">
        <f ca="1">IFERROR(__xludf.DUMMYFUNCTION("""COMPUTED_VALUE"""),2)</f>
        <v>2</v>
      </c>
      <c r="B269" s="1">
        <f ca="1">IFERROR(__xludf.DUMMYFUNCTION("""COMPUTED_VALUE"""),5)</f>
        <v>5</v>
      </c>
    </row>
    <row r="270" spans="1:2" ht="13" hidden="1">
      <c r="A270" s="1">
        <f ca="1">IFERROR(__xludf.DUMMYFUNCTION("""COMPUTED_VALUE"""),3)</f>
        <v>3</v>
      </c>
      <c r="B270" s="1">
        <f ca="1">IFERROR(__xludf.DUMMYFUNCTION("""COMPUTED_VALUE"""),2)</f>
        <v>2</v>
      </c>
    </row>
    <row r="271" spans="1:2" ht="13" hidden="1">
      <c r="A271" s="1">
        <f ca="1">IFERROR(__xludf.DUMMYFUNCTION("""COMPUTED_VALUE"""),1)</f>
        <v>1</v>
      </c>
      <c r="B271" s="1">
        <f ca="1">IFERROR(__xludf.DUMMYFUNCTION("""COMPUTED_VALUE"""),1)</f>
        <v>1</v>
      </c>
    </row>
    <row r="272" spans="1:2" ht="13" hidden="1">
      <c r="A272" s="1">
        <f ca="1">IFERROR(__xludf.DUMMYFUNCTION("""COMPUTED_VALUE"""),2)</f>
        <v>2</v>
      </c>
      <c r="B272" s="1">
        <f ca="1">IFERROR(__xludf.DUMMYFUNCTION("""COMPUTED_VALUE"""),2)</f>
        <v>2</v>
      </c>
    </row>
    <row r="273" spans="1:2" ht="13" hidden="1">
      <c r="A273" s="1">
        <f ca="1">IFERROR(__xludf.DUMMYFUNCTION("""COMPUTED_VALUE"""),3)</f>
        <v>3</v>
      </c>
      <c r="B273" s="1">
        <f ca="1">IFERROR(__xludf.DUMMYFUNCTION("""COMPUTED_VALUE"""),4)</f>
        <v>4</v>
      </c>
    </row>
    <row r="274" spans="1:2" ht="13" hidden="1">
      <c r="A274" s="1">
        <f ca="1">IFERROR(__xludf.DUMMYFUNCTION("""COMPUTED_VALUE"""),2)</f>
        <v>2</v>
      </c>
      <c r="B274" s="1">
        <f ca="1">IFERROR(__xludf.DUMMYFUNCTION("""COMPUTED_VALUE"""),2)</f>
        <v>2</v>
      </c>
    </row>
    <row r="275" spans="1:2" ht="13" hidden="1">
      <c r="A275" s="1">
        <f ca="1">IFERROR(__xludf.DUMMYFUNCTION("""COMPUTED_VALUE"""),4)</f>
        <v>4</v>
      </c>
      <c r="B275" s="1">
        <f ca="1">IFERROR(__xludf.DUMMYFUNCTION("""COMPUTED_VALUE"""),4)</f>
        <v>4</v>
      </c>
    </row>
    <row r="276" spans="1:2" ht="13" hidden="1">
      <c r="A276" s="1">
        <f ca="1">IFERROR(__xludf.DUMMYFUNCTION("""COMPUTED_VALUE"""),3)</f>
        <v>3</v>
      </c>
      <c r="B276" s="1">
        <f ca="1">IFERROR(__xludf.DUMMYFUNCTION("""COMPUTED_VALUE"""),5)</f>
        <v>5</v>
      </c>
    </row>
    <row r="277" spans="1:2" ht="13" hidden="1">
      <c r="A277" s="1">
        <f ca="1">IFERROR(__xludf.DUMMYFUNCTION("""COMPUTED_VALUE"""),2)</f>
        <v>2</v>
      </c>
      <c r="B277" s="1">
        <f ca="1">IFERROR(__xludf.DUMMYFUNCTION("""COMPUTED_VALUE"""),1)</f>
        <v>1</v>
      </c>
    </row>
    <row r="278" spans="1:2" ht="13" hidden="1">
      <c r="A278" s="1">
        <f ca="1">IFERROR(__xludf.DUMMYFUNCTION("""COMPUTED_VALUE"""),4)</f>
        <v>4</v>
      </c>
      <c r="B278" s="1">
        <f ca="1">IFERROR(__xludf.DUMMYFUNCTION("""COMPUTED_VALUE"""),1)</f>
        <v>1</v>
      </c>
    </row>
    <row r="279" spans="1:2" ht="13" hidden="1">
      <c r="A279" s="1">
        <f ca="1">IFERROR(__xludf.DUMMYFUNCTION("""COMPUTED_VALUE"""),2)</f>
        <v>2</v>
      </c>
      <c r="B279" s="1">
        <f ca="1">IFERROR(__xludf.DUMMYFUNCTION("""COMPUTED_VALUE"""),4)</f>
        <v>4</v>
      </c>
    </row>
    <row r="280" spans="1:2" ht="13" hidden="1">
      <c r="A280" s="1">
        <f ca="1">IFERROR(__xludf.DUMMYFUNCTION("""COMPUTED_VALUE"""),2)</f>
        <v>2</v>
      </c>
      <c r="B280" s="1">
        <f ca="1">IFERROR(__xludf.DUMMYFUNCTION("""COMPUTED_VALUE"""),4)</f>
        <v>4</v>
      </c>
    </row>
    <row r="281" spans="1:2" ht="13" hidden="1">
      <c r="A281" s="1">
        <f ca="1">IFERROR(__xludf.DUMMYFUNCTION("""COMPUTED_VALUE"""),2)</f>
        <v>2</v>
      </c>
      <c r="B281" s="1">
        <f ca="1">IFERROR(__xludf.DUMMYFUNCTION("""COMPUTED_VALUE"""),5)</f>
        <v>5</v>
      </c>
    </row>
    <row r="282" spans="1:2" ht="13" hidden="1">
      <c r="A282" s="1">
        <f ca="1">IFERROR(__xludf.DUMMYFUNCTION("""COMPUTED_VALUE"""),4)</f>
        <v>4</v>
      </c>
      <c r="B282" s="1">
        <f ca="1">IFERROR(__xludf.DUMMYFUNCTION("""COMPUTED_VALUE"""),5)</f>
        <v>5</v>
      </c>
    </row>
    <row r="283" spans="1:2" ht="13" hidden="1">
      <c r="A283" s="1">
        <f ca="1">IFERROR(__xludf.DUMMYFUNCTION("""COMPUTED_VALUE"""),3)</f>
        <v>3</v>
      </c>
      <c r="B283" s="1">
        <f ca="1">IFERROR(__xludf.DUMMYFUNCTION("""COMPUTED_VALUE"""),3)</f>
        <v>3</v>
      </c>
    </row>
    <row r="284" spans="1:2" ht="13" hidden="1">
      <c r="A284" s="1">
        <f ca="1">IFERROR(__xludf.DUMMYFUNCTION("""COMPUTED_VALUE"""),3)</f>
        <v>3</v>
      </c>
      <c r="B284" s="1">
        <f ca="1">IFERROR(__xludf.DUMMYFUNCTION("""COMPUTED_VALUE"""),3)</f>
        <v>3</v>
      </c>
    </row>
    <row r="285" spans="1:2" ht="13" hidden="1">
      <c r="A285" s="1">
        <f ca="1">IFERROR(__xludf.DUMMYFUNCTION("""COMPUTED_VALUE"""),2)</f>
        <v>2</v>
      </c>
      <c r="B285" s="1">
        <f ca="1">IFERROR(__xludf.DUMMYFUNCTION("""COMPUTED_VALUE"""),3)</f>
        <v>3</v>
      </c>
    </row>
    <row r="286" spans="1:2" ht="13" hidden="1">
      <c r="A286" s="1">
        <f ca="1">IFERROR(__xludf.DUMMYFUNCTION("""COMPUTED_VALUE"""),2)</f>
        <v>2</v>
      </c>
      <c r="B286" s="1">
        <f ca="1">IFERROR(__xludf.DUMMYFUNCTION("""COMPUTED_VALUE"""),1)</f>
        <v>1</v>
      </c>
    </row>
    <row r="287" spans="1:2" ht="13" hidden="1">
      <c r="A287" s="1">
        <f ca="1">IFERROR(__xludf.DUMMYFUNCTION("""COMPUTED_VALUE"""),4)</f>
        <v>4</v>
      </c>
      <c r="B287" s="1">
        <f ca="1">IFERROR(__xludf.DUMMYFUNCTION("""COMPUTED_VALUE"""),4)</f>
        <v>4</v>
      </c>
    </row>
    <row r="288" spans="1:2" ht="13" hidden="1">
      <c r="A288" s="1">
        <f ca="1">IFERROR(__xludf.DUMMYFUNCTION("""COMPUTED_VALUE"""),2)</f>
        <v>2</v>
      </c>
      <c r="B288" s="1">
        <f ca="1">IFERROR(__xludf.DUMMYFUNCTION("""COMPUTED_VALUE"""),5)</f>
        <v>5</v>
      </c>
    </row>
    <row r="289" spans="1:2" ht="13" hidden="1">
      <c r="A289" s="1">
        <f ca="1">IFERROR(__xludf.DUMMYFUNCTION("""COMPUTED_VALUE"""),3)</f>
        <v>3</v>
      </c>
      <c r="B289" s="1">
        <f ca="1">IFERROR(__xludf.DUMMYFUNCTION("""COMPUTED_VALUE"""),2)</f>
        <v>2</v>
      </c>
    </row>
    <row r="290" spans="1:2" ht="13" hidden="1">
      <c r="A290" s="1">
        <f ca="1">IFERROR(__xludf.DUMMYFUNCTION("""COMPUTED_VALUE"""),1)</f>
        <v>1</v>
      </c>
      <c r="B290" s="1">
        <f ca="1">IFERROR(__xludf.DUMMYFUNCTION("""COMPUTED_VALUE"""),1)</f>
        <v>1</v>
      </c>
    </row>
    <row r="291" spans="1:2" ht="13" hidden="1">
      <c r="A291" s="1">
        <f ca="1">IFERROR(__xludf.DUMMYFUNCTION("""COMPUTED_VALUE"""),4)</f>
        <v>4</v>
      </c>
      <c r="B291" s="1">
        <f ca="1">IFERROR(__xludf.DUMMYFUNCTION("""COMPUTED_VALUE"""),5)</f>
        <v>5</v>
      </c>
    </row>
    <row r="292" spans="1:2" ht="13" hidden="1">
      <c r="A292" s="1">
        <f ca="1">IFERROR(__xludf.DUMMYFUNCTION("""COMPUTED_VALUE"""),4)</f>
        <v>4</v>
      </c>
      <c r="B292" s="1">
        <f ca="1">IFERROR(__xludf.DUMMYFUNCTION("""COMPUTED_VALUE"""),2)</f>
        <v>2</v>
      </c>
    </row>
    <row r="293" spans="1:2" ht="13" hidden="1">
      <c r="A293" s="1">
        <f ca="1">IFERROR(__xludf.DUMMYFUNCTION("""COMPUTED_VALUE"""),3)</f>
        <v>3</v>
      </c>
      <c r="B293" s="1">
        <f ca="1">IFERROR(__xludf.DUMMYFUNCTION("""COMPUTED_VALUE"""),2)</f>
        <v>2</v>
      </c>
    </row>
    <row r="294" spans="1:2" ht="13" hidden="1">
      <c r="A294" s="1">
        <f ca="1">IFERROR(__xludf.DUMMYFUNCTION("""COMPUTED_VALUE"""),1)</f>
        <v>1</v>
      </c>
      <c r="B294" s="1">
        <f ca="1">IFERROR(__xludf.DUMMYFUNCTION("""COMPUTED_VALUE"""),3)</f>
        <v>3</v>
      </c>
    </row>
    <row r="295" spans="1:2" ht="13" hidden="1">
      <c r="A295" s="1">
        <f ca="1">IFERROR(__xludf.DUMMYFUNCTION("""COMPUTED_VALUE"""),1)</f>
        <v>1</v>
      </c>
      <c r="B295" s="1">
        <f ca="1">IFERROR(__xludf.DUMMYFUNCTION("""COMPUTED_VALUE"""),4)</f>
        <v>4</v>
      </c>
    </row>
    <row r="296" spans="1:2" ht="13" hidden="1">
      <c r="A296" s="1">
        <f ca="1">IFERROR(__xludf.DUMMYFUNCTION("""COMPUTED_VALUE"""),1)</f>
        <v>1</v>
      </c>
      <c r="B296" s="1">
        <f ca="1">IFERROR(__xludf.DUMMYFUNCTION("""COMPUTED_VALUE"""),3)</f>
        <v>3</v>
      </c>
    </row>
    <row r="297" spans="1:2" ht="13" hidden="1">
      <c r="A297" s="1">
        <f ca="1">IFERROR(__xludf.DUMMYFUNCTION("""COMPUTED_VALUE"""),3)</f>
        <v>3</v>
      </c>
      <c r="B297" s="1">
        <f ca="1">IFERROR(__xludf.DUMMYFUNCTION("""COMPUTED_VALUE"""),4)</f>
        <v>4</v>
      </c>
    </row>
    <row r="298" spans="1:2" ht="13" hidden="1">
      <c r="A298" s="1">
        <f ca="1">IFERROR(__xludf.DUMMYFUNCTION("""COMPUTED_VALUE"""),2)</f>
        <v>2</v>
      </c>
      <c r="B298" s="1">
        <f ca="1">IFERROR(__xludf.DUMMYFUNCTION("""COMPUTED_VALUE"""),5)</f>
        <v>5</v>
      </c>
    </row>
    <row r="299" spans="1:2" ht="13" hidden="1">
      <c r="A299" s="1">
        <f ca="1">IFERROR(__xludf.DUMMYFUNCTION("""COMPUTED_VALUE"""),4)</f>
        <v>4</v>
      </c>
      <c r="B299" s="1">
        <f ca="1">IFERROR(__xludf.DUMMYFUNCTION("""COMPUTED_VALUE"""),2)</f>
        <v>2</v>
      </c>
    </row>
    <row r="300" spans="1:2" ht="13" hidden="1">
      <c r="A300" s="1">
        <f ca="1">IFERROR(__xludf.DUMMYFUNCTION("""COMPUTED_VALUE"""),3)</f>
        <v>3</v>
      </c>
      <c r="B300" s="1">
        <f ca="1">IFERROR(__xludf.DUMMYFUNCTION("""COMPUTED_VALUE"""),1)</f>
        <v>1</v>
      </c>
    </row>
    <row r="301" spans="1:2" ht="13" hidden="1">
      <c r="A301" s="1">
        <f ca="1">IFERROR(__xludf.DUMMYFUNCTION("""COMPUTED_VALUE"""),4)</f>
        <v>4</v>
      </c>
      <c r="B301" s="1">
        <f ca="1">IFERROR(__xludf.DUMMYFUNCTION("""COMPUTED_VALUE"""),4)</f>
        <v>4</v>
      </c>
    </row>
    <row r="302" spans="1:2" ht="13" hidden="1">
      <c r="A302" s="1">
        <f ca="1">IFERROR(__xludf.DUMMYFUNCTION("""COMPUTED_VALUE"""),1)</f>
        <v>1</v>
      </c>
      <c r="B302" s="1">
        <f ca="1">IFERROR(__xludf.DUMMYFUNCTION("""COMPUTED_VALUE"""),2)</f>
        <v>2</v>
      </c>
    </row>
    <row r="303" spans="1:2" ht="13" hidden="1">
      <c r="A303" s="1">
        <f ca="1">IFERROR(__xludf.DUMMYFUNCTION("""COMPUTED_VALUE"""),4)</f>
        <v>4</v>
      </c>
      <c r="B303" s="1">
        <f ca="1">IFERROR(__xludf.DUMMYFUNCTION("""COMPUTED_VALUE"""),4)</f>
        <v>4</v>
      </c>
    </row>
    <row r="304" spans="1:2" ht="13" hidden="1">
      <c r="A304" s="1">
        <f ca="1">IFERROR(__xludf.DUMMYFUNCTION("""COMPUTED_VALUE"""),4)</f>
        <v>4</v>
      </c>
      <c r="B304" s="1">
        <f ca="1">IFERROR(__xludf.DUMMYFUNCTION("""COMPUTED_VALUE"""),4)</f>
        <v>4</v>
      </c>
    </row>
    <row r="305" spans="1:2" ht="13" hidden="1">
      <c r="A305" s="1">
        <f ca="1">IFERROR(__xludf.DUMMYFUNCTION("""COMPUTED_VALUE"""),2)</f>
        <v>2</v>
      </c>
      <c r="B305" s="1">
        <f ca="1">IFERROR(__xludf.DUMMYFUNCTION("""COMPUTED_VALUE"""),1)</f>
        <v>1</v>
      </c>
    </row>
    <row r="306" spans="1:2" ht="13" hidden="1">
      <c r="A306" s="1">
        <f ca="1">IFERROR(__xludf.DUMMYFUNCTION("""COMPUTED_VALUE"""),4)</f>
        <v>4</v>
      </c>
      <c r="B306" s="1">
        <f ca="1">IFERROR(__xludf.DUMMYFUNCTION("""COMPUTED_VALUE"""),2)</f>
        <v>2</v>
      </c>
    </row>
    <row r="307" spans="1:2" ht="13" hidden="1">
      <c r="A307" s="1" t="str">
        <f ca="1">IFERROR(__xludf.DUMMYFUNCTION("""COMPUTED_VALUE"""),"")</f>
        <v/>
      </c>
      <c r="B307" s="1">
        <f ca="1">IFERROR(__xludf.DUMMYFUNCTION("""COMPUTED_VALUE"""),4)</f>
        <v>4</v>
      </c>
    </row>
    <row r="308" spans="1:2" ht="13" hidden="1">
      <c r="A308" s="1" t="str">
        <f ca="1">IFERROR(__xludf.DUMMYFUNCTION("""COMPUTED_VALUE"""),"")</f>
        <v/>
      </c>
      <c r="B308" s="1">
        <f ca="1">IFERROR(__xludf.DUMMYFUNCTION("""COMPUTED_VALUE"""),2)</f>
        <v>2</v>
      </c>
    </row>
    <row r="309" spans="1:2" ht="13" hidden="1">
      <c r="A309" s="1">
        <f ca="1">IFERROR(__xludf.DUMMYFUNCTION("""COMPUTED_VALUE"""),1)</f>
        <v>1</v>
      </c>
      <c r="B309" s="1">
        <f ca="1">IFERROR(__xludf.DUMMYFUNCTION("""COMPUTED_VALUE"""),1)</f>
        <v>1</v>
      </c>
    </row>
    <row r="310" spans="1:2" ht="13" hidden="1">
      <c r="A310" s="1">
        <f ca="1">IFERROR(__xludf.DUMMYFUNCTION("""COMPUTED_VALUE"""),4)</f>
        <v>4</v>
      </c>
      <c r="B310" s="1">
        <f ca="1">IFERROR(__xludf.DUMMYFUNCTION("""COMPUTED_VALUE"""),3)</f>
        <v>3</v>
      </c>
    </row>
    <row r="311" spans="1:2" ht="13" hidden="1">
      <c r="A311" s="1">
        <f ca="1">IFERROR(__xludf.DUMMYFUNCTION("""COMPUTED_VALUE"""),4)</f>
        <v>4</v>
      </c>
      <c r="B311" s="1">
        <f ca="1">IFERROR(__xludf.DUMMYFUNCTION("""COMPUTED_VALUE"""),3)</f>
        <v>3</v>
      </c>
    </row>
    <row r="312" spans="1:2" ht="13" hidden="1">
      <c r="A312" s="1">
        <f ca="1">IFERROR(__xludf.DUMMYFUNCTION("""COMPUTED_VALUE"""),3)</f>
        <v>3</v>
      </c>
      <c r="B312" s="1">
        <f ca="1">IFERROR(__xludf.DUMMYFUNCTION("""COMPUTED_VALUE"""),3)</f>
        <v>3</v>
      </c>
    </row>
    <row r="313" spans="1:2" ht="13" hidden="1">
      <c r="A313" s="1" t="str">
        <f ca="1">IFERROR(__xludf.DUMMYFUNCTION("""COMPUTED_VALUE"""),"")</f>
        <v/>
      </c>
      <c r="B313" s="1">
        <f ca="1">IFERROR(__xludf.DUMMYFUNCTION("""COMPUTED_VALUE"""),4)</f>
        <v>4</v>
      </c>
    </row>
    <row r="314" spans="1:2" ht="13" hidden="1">
      <c r="A314" s="1">
        <f ca="1">IFERROR(__xludf.DUMMYFUNCTION("""COMPUTED_VALUE"""),2)</f>
        <v>2</v>
      </c>
      <c r="B314" s="1">
        <f ca="1">IFERROR(__xludf.DUMMYFUNCTION("""COMPUTED_VALUE"""),3)</f>
        <v>3</v>
      </c>
    </row>
    <row r="315" spans="1:2" ht="13" hidden="1">
      <c r="A315" s="1">
        <f ca="1">IFERROR(__xludf.DUMMYFUNCTION("""COMPUTED_VALUE"""),2)</f>
        <v>2</v>
      </c>
      <c r="B315" s="1">
        <f ca="1">IFERROR(__xludf.DUMMYFUNCTION("""COMPUTED_VALUE"""),3)</f>
        <v>3</v>
      </c>
    </row>
    <row r="316" spans="1:2" ht="13" hidden="1">
      <c r="A316" s="1">
        <f ca="1">IFERROR(__xludf.DUMMYFUNCTION("""COMPUTED_VALUE"""),3)</f>
        <v>3</v>
      </c>
      <c r="B316" s="1">
        <f ca="1">IFERROR(__xludf.DUMMYFUNCTION("""COMPUTED_VALUE"""),2)</f>
        <v>2</v>
      </c>
    </row>
    <row r="317" spans="1:2" ht="13" hidden="1">
      <c r="A317" s="1">
        <f ca="1">IFERROR(__xludf.DUMMYFUNCTION("""COMPUTED_VALUE"""),4)</f>
        <v>4</v>
      </c>
      <c r="B317" s="1">
        <f ca="1">IFERROR(__xludf.DUMMYFUNCTION("""COMPUTED_VALUE"""),3)</f>
        <v>3</v>
      </c>
    </row>
    <row r="318" spans="1:2" ht="13" hidden="1">
      <c r="A318" s="1">
        <f ca="1">IFERROR(__xludf.DUMMYFUNCTION("""COMPUTED_VALUE"""),2)</f>
        <v>2</v>
      </c>
      <c r="B318" s="1">
        <f ca="1">IFERROR(__xludf.DUMMYFUNCTION("""COMPUTED_VALUE"""),4)</f>
        <v>4</v>
      </c>
    </row>
    <row r="319" spans="1:2" ht="13" hidden="1">
      <c r="A319" s="1">
        <f ca="1">IFERROR(__xludf.DUMMYFUNCTION("""COMPUTED_VALUE"""),3)</f>
        <v>3</v>
      </c>
      <c r="B319" s="1">
        <f ca="1">IFERROR(__xludf.DUMMYFUNCTION("""COMPUTED_VALUE"""),3)</f>
        <v>3</v>
      </c>
    </row>
    <row r="320" spans="1:2" ht="13" hidden="1">
      <c r="A320" s="1">
        <f ca="1">IFERROR(__xludf.DUMMYFUNCTION("""COMPUTED_VALUE"""),3)</f>
        <v>3</v>
      </c>
      <c r="B320" s="1">
        <f ca="1">IFERROR(__xludf.DUMMYFUNCTION("""COMPUTED_VALUE"""),2)</f>
        <v>2</v>
      </c>
    </row>
    <row r="321" spans="1:11" ht="13" hidden="1">
      <c r="A321" s="1">
        <f ca="1">IFERROR(__xludf.DUMMYFUNCTION("""COMPUTED_VALUE"""),1)</f>
        <v>1</v>
      </c>
      <c r="B321" s="1">
        <f ca="1">IFERROR(__xludf.DUMMYFUNCTION("""COMPUTED_VALUE"""),2)</f>
        <v>2</v>
      </c>
    </row>
    <row r="322" spans="1:11" ht="13" hidden="1">
      <c r="A322" s="1">
        <f ca="1">IFERROR(__xludf.DUMMYFUNCTION("""COMPUTED_VALUE"""),2)</f>
        <v>2</v>
      </c>
      <c r="B322" s="1">
        <f ca="1">IFERROR(__xludf.DUMMYFUNCTION("""COMPUTED_VALUE"""),1)</f>
        <v>1</v>
      </c>
    </row>
    <row r="323" spans="1:11" ht="13" hidden="1">
      <c r="A323" s="1" t="str">
        <f ca="1">IFERROR(__xludf.DUMMYFUNCTION("""COMPUTED_VALUE"""),"")</f>
        <v/>
      </c>
      <c r="B323" s="1">
        <f ca="1">IFERROR(__xludf.DUMMYFUNCTION("""COMPUTED_VALUE"""),1)</f>
        <v>1</v>
      </c>
    </row>
    <row r="324" spans="1:11" ht="13" hidden="1">
      <c r="A324" s="1">
        <f ca="1">IFERROR(__xludf.DUMMYFUNCTION("""COMPUTED_VALUE"""),2)</f>
        <v>2</v>
      </c>
      <c r="B324" s="1">
        <f ca="1">IFERROR(__xludf.DUMMYFUNCTION("""COMPUTED_VALUE"""),4)</f>
        <v>4</v>
      </c>
    </row>
    <row r="325" spans="1:11" ht="13" hidden="1">
      <c r="A325" s="1" t="str">
        <f ca="1">IFERROR(__xludf.DUMMYFUNCTION("""COMPUTED_VALUE"""),"")</f>
        <v/>
      </c>
      <c r="B325" s="1">
        <f ca="1">IFERROR(__xludf.DUMMYFUNCTION("""COMPUTED_VALUE"""),4)</f>
        <v>4</v>
      </c>
    </row>
    <row r="326" spans="1:11" ht="13" hidden="1">
      <c r="A326" s="1">
        <f ca="1">IFERROR(__xludf.DUMMYFUNCTION("""COMPUTED_VALUE"""),1)</f>
        <v>1</v>
      </c>
      <c r="B326" s="1">
        <f ca="1">IFERROR(__xludf.DUMMYFUNCTION("""COMPUTED_VALUE"""),4)</f>
        <v>4</v>
      </c>
    </row>
    <row r="327" spans="1:11" ht="13">
      <c r="A327" s="1">
        <f ca="1">IFERROR(__xludf.DUMMYFUNCTION("""COMPUTED_VALUE"""),4)</f>
        <v>4</v>
      </c>
      <c r="B327" s="1">
        <f ca="1">IFERROR(__xludf.DUMMYFUNCTION("""COMPUTED_VALUE"""),4)</f>
        <v>4</v>
      </c>
    </row>
    <row r="328" spans="1:11" ht="13">
      <c r="A328" s="1">
        <f t="shared" ref="A328:B328" ca="1" si="0">COUNT(A4:A327)</f>
        <v>300</v>
      </c>
      <c r="B328" s="1">
        <f t="shared" ca="1" si="0"/>
        <v>323</v>
      </c>
    </row>
    <row r="330" spans="1:11" ht="13">
      <c r="A330" s="14"/>
      <c r="B330" s="15" t="s">
        <v>57</v>
      </c>
      <c r="C330" s="15" t="s">
        <v>136</v>
      </c>
      <c r="D330" s="15" t="s">
        <v>59</v>
      </c>
      <c r="E330" s="15" t="s">
        <v>243</v>
      </c>
      <c r="J330" s="14"/>
      <c r="K330" s="14"/>
    </row>
    <row r="331" spans="1:11" ht="15">
      <c r="A331" s="7" t="s">
        <v>66</v>
      </c>
      <c r="B331" s="10">
        <f ca="1">COUNTIFS(A4:A327,"1",B4:B327,"1")</f>
        <v>19</v>
      </c>
      <c r="C331" s="10">
        <f ca="1">COUNTIFS(A4:A327,"2",B4:B327,"1")</f>
        <v>26</v>
      </c>
      <c r="D331" s="10">
        <f ca="1">COUNTIFS(A4:A327,"3",B4:B327,"1")</f>
        <v>17</v>
      </c>
      <c r="E331" s="10">
        <f ca="1">COUNTIFS(A4:A327,"4",B4:B327,"1")</f>
        <v>19</v>
      </c>
      <c r="F331" s="1">
        <f t="shared" ref="F331:F335" ca="1" si="1">SUM(B331:E331)</f>
        <v>81</v>
      </c>
      <c r="K331" s="10"/>
    </row>
    <row r="332" spans="1:11" ht="15">
      <c r="A332" s="7" t="s">
        <v>67</v>
      </c>
      <c r="B332" s="10">
        <f ca="1">COUNTIFS(A4:A327,"1",B4:B327,"2")</f>
        <v>7</v>
      </c>
      <c r="C332" s="10">
        <f ca="1">COUNTIFS(A4:A327,"2",B4:B327,"2")</f>
        <v>20</v>
      </c>
      <c r="D332" s="10">
        <f ca="1">COUNTIFS(A4:A327,"3",B4:B327,"2")</f>
        <v>13</v>
      </c>
      <c r="E332" s="10">
        <f ca="1">COUNTIFS(A4:A327,"4",B4:B327,"2")</f>
        <v>10</v>
      </c>
      <c r="F332" s="1">
        <f t="shared" ca="1" si="1"/>
        <v>50</v>
      </c>
      <c r="K332" s="10"/>
    </row>
    <row r="333" spans="1:11" ht="15">
      <c r="A333" s="7" t="s">
        <v>60</v>
      </c>
      <c r="B333" s="10">
        <f ca="1">COUNTIFS(A4:A327,"1",B4:B327,"3")</f>
        <v>14</v>
      </c>
      <c r="C333" s="10">
        <f ca="1">COUNTIFS(A4:A327,"2",B4:B327,"3")</f>
        <v>15</v>
      </c>
      <c r="D333" s="10">
        <f ca="1">COUNTIFS(A4:A327,"3",B4:B327,"3")</f>
        <v>19</v>
      </c>
      <c r="E333" s="10">
        <f ca="1">COUNTIFS(A4:A327,"4",B4:B327,"3")</f>
        <v>12</v>
      </c>
      <c r="F333" s="1">
        <f t="shared" ca="1" si="1"/>
        <v>60</v>
      </c>
      <c r="K333" s="10"/>
    </row>
    <row r="334" spans="1:11" ht="15">
      <c r="A334" s="7" t="s">
        <v>68</v>
      </c>
      <c r="B334" s="10">
        <f ca="1">COUNTIFS(A4:A327,"1",B4:B327,"4")</f>
        <v>10</v>
      </c>
      <c r="C334" s="10">
        <f ca="1">COUNTIFS(A4:A327,"2",B4:B327,"4")</f>
        <v>18</v>
      </c>
      <c r="D334" s="10">
        <f ca="1">COUNTIFS(A4:A327,"3",B4:B327,"4")</f>
        <v>13</v>
      </c>
      <c r="E334" s="10">
        <f ca="1">COUNTIFS(A4:A327,"4",B4:B327,"4")</f>
        <v>24</v>
      </c>
      <c r="F334" s="1">
        <f t="shared" ca="1" si="1"/>
        <v>65</v>
      </c>
      <c r="K334" s="10"/>
    </row>
    <row r="335" spans="1:11" ht="15">
      <c r="A335" s="7" t="s">
        <v>62</v>
      </c>
      <c r="B335" s="10">
        <f ca="1">COUNTIFS(A4:A327,"1",B4:B327,"5")</f>
        <v>6</v>
      </c>
      <c r="C335" s="10">
        <f ca="1">COUNTIFS(A4:A327,"2",B4:B327,"5")</f>
        <v>15</v>
      </c>
      <c r="D335" s="10">
        <f ca="1">COUNTIFS(A4:A327,"3",B4:B327,"5")</f>
        <v>12</v>
      </c>
      <c r="E335" s="10">
        <f ca="1">COUNTIFS(A4:A327,"4",B4:B327,"5")</f>
        <v>10</v>
      </c>
      <c r="F335" s="1">
        <f t="shared" ca="1" si="1"/>
        <v>43</v>
      </c>
      <c r="K335" s="10"/>
    </row>
    <row r="336" spans="1:11" ht="13">
      <c r="F336" s="1">
        <f ca="1">SUM(F331:F335)</f>
        <v>299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4A86E8"/>
    <outlinePr summaryBelow="0" summaryRight="0"/>
  </sheetPr>
  <dimension ref="A1:K336"/>
  <sheetViews>
    <sheetView workbookViewId="0"/>
  </sheetViews>
  <sheetFormatPr baseColWidth="10" defaultColWidth="14.5" defaultRowHeight="15.75" customHeight="1"/>
  <sheetData>
    <row r="1" spans="1:2" ht="14">
      <c r="A1" s="9" t="s">
        <v>356</v>
      </c>
    </row>
    <row r="2" spans="1:2" ht="15">
      <c r="A2" s="10"/>
    </row>
    <row r="3" spans="1:2" ht="13">
      <c r="A3" s="7" t="s">
        <v>197</v>
      </c>
    </row>
    <row r="4" spans="1:2" ht="15">
      <c r="A4" s="10">
        <f ca="1">IFERROR(__xludf.DUMMYFUNCTION("query('Converted Data'!BG4:BG327,""select*"")"),3)</f>
        <v>3</v>
      </c>
      <c r="B4" s="10">
        <f ca="1">IFERROR(__xludf.DUMMYFUNCTION("query('Converted Data'!CG4:CG327,""select*"")"),2)</f>
        <v>2</v>
      </c>
    </row>
    <row r="5" spans="1:2" ht="13">
      <c r="A5" s="1">
        <f ca="1">IFERROR(__xludf.DUMMYFUNCTION("""COMPUTED_VALUE"""),1)</f>
        <v>1</v>
      </c>
      <c r="B5" s="1">
        <f ca="1">IFERROR(__xludf.DUMMYFUNCTION("""COMPUTED_VALUE"""),1)</f>
        <v>1</v>
      </c>
    </row>
    <row r="6" spans="1:2" ht="13">
      <c r="A6" s="1" t="str">
        <f ca="1">IFERROR(__xludf.DUMMYFUNCTION("""COMPUTED_VALUE"""),"")</f>
        <v/>
      </c>
      <c r="B6" s="1">
        <f ca="1">IFERROR(__xludf.DUMMYFUNCTION("""COMPUTED_VALUE"""),1)</f>
        <v>1</v>
      </c>
    </row>
    <row r="7" spans="1:2" ht="13">
      <c r="A7" s="1">
        <f ca="1">IFERROR(__xludf.DUMMYFUNCTION("""COMPUTED_VALUE"""),3)</f>
        <v>3</v>
      </c>
      <c r="B7" s="1">
        <f ca="1">IFERROR(__xludf.DUMMYFUNCTION("""COMPUTED_VALUE"""),2)</f>
        <v>2</v>
      </c>
    </row>
    <row r="8" spans="1:2" ht="13">
      <c r="A8" s="1">
        <f ca="1">IFERROR(__xludf.DUMMYFUNCTION("""COMPUTED_VALUE"""),2)</f>
        <v>2</v>
      </c>
      <c r="B8" s="1">
        <f ca="1">IFERROR(__xludf.DUMMYFUNCTION("""COMPUTED_VALUE"""),1)</f>
        <v>1</v>
      </c>
    </row>
    <row r="9" spans="1:2" ht="13">
      <c r="A9" s="1">
        <f ca="1">IFERROR(__xludf.DUMMYFUNCTION("""COMPUTED_VALUE"""),3)</f>
        <v>3</v>
      </c>
      <c r="B9" s="1">
        <f ca="1">IFERROR(__xludf.DUMMYFUNCTION("""COMPUTED_VALUE"""),4)</f>
        <v>4</v>
      </c>
    </row>
    <row r="10" spans="1:2" ht="13" hidden="1">
      <c r="A10" s="1" t="str">
        <f ca="1">IFERROR(__xludf.DUMMYFUNCTION("""COMPUTED_VALUE"""),"")</f>
        <v/>
      </c>
      <c r="B10" s="1">
        <f ca="1">IFERROR(__xludf.DUMMYFUNCTION("""COMPUTED_VALUE"""),2)</f>
        <v>2</v>
      </c>
    </row>
    <row r="11" spans="1:2" ht="13" hidden="1">
      <c r="A11" s="1">
        <f ca="1">IFERROR(__xludf.DUMMYFUNCTION("""COMPUTED_VALUE"""),4)</f>
        <v>4</v>
      </c>
      <c r="B11" s="1">
        <f ca="1">IFERROR(__xludf.DUMMYFUNCTION("""COMPUTED_VALUE"""),3)</f>
        <v>3</v>
      </c>
    </row>
    <row r="12" spans="1:2" ht="13" hidden="1">
      <c r="A12" s="1">
        <f ca="1">IFERROR(__xludf.DUMMYFUNCTION("""COMPUTED_VALUE"""),4)</f>
        <v>4</v>
      </c>
      <c r="B12" s="1">
        <f ca="1">IFERROR(__xludf.DUMMYFUNCTION("""COMPUTED_VALUE"""),1)</f>
        <v>1</v>
      </c>
    </row>
    <row r="13" spans="1:2" ht="13" hidden="1">
      <c r="A13" s="1">
        <f ca="1">IFERROR(__xludf.DUMMYFUNCTION("""COMPUTED_VALUE"""),2)</f>
        <v>2</v>
      </c>
      <c r="B13" s="1">
        <f ca="1">IFERROR(__xludf.DUMMYFUNCTION("""COMPUTED_VALUE"""),1)</f>
        <v>1</v>
      </c>
    </row>
    <row r="14" spans="1:2" ht="13" hidden="1">
      <c r="A14" s="1" t="str">
        <f ca="1">IFERROR(__xludf.DUMMYFUNCTION("""COMPUTED_VALUE"""),"")</f>
        <v/>
      </c>
      <c r="B14" s="1">
        <f ca="1">IFERROR(__xludf.DUMMYFUNCTION("""COMPUTED_VALUE"""),4)</f>
        <v>4</v>
      </c>
    </row>
    <row r="15" spans="1:2" ht="13" hidden="1">
      <c r="A15" s="1">
        <f ca="1">IFERROR(__xludf.DUMMYFUNCTION("""COMPUTED_VALUE"""),2)</f>
        <v>2</v>
      </c>
      <c r="B15" s="1">
        <f ca="1">IFERROR(__xludf.DUMMYFUNCTION("""COMPUTED_VALUE"""),1)</f>
        <v>1</v>
      </c>
    </row>
    <row r="16" spans="1:2" ht="13" hidden="1">
      <c r="A16" s="1">
        <f ca="1">IFERROR(__xludf.DUMMYFUNCTION("""COMPUTED_VALUE"""),3)</f>
        <v>3</v>
      </c>
      <c r="B16" s="1">
        <f ca="1">IFERROR(__xludf.DUMMYFUNCTION("""COMPUTED_VALUE"""),1)</f>
        <v>1</v>
      </c>
    </row>
    <row r="17" spans="1:2" ht="13" hidden="1">
      <c r="A17" s="1">
        <f ca="1">IFERROR(__xludf.DUMMYFUNCTION("""COMPUTED_VALUE"""),3)</f>
        <v>3</v>
      </c>
      <c r="B17" s="1">
        <f ca="1">IFERROR(__xludf.DUMMYFUNCTION("""COMPUTED_VALUE"""),1)</f>
        <v>1</v>
      </c>
    </row>
    <row r="18" spans="1:2" ht="13" hidden="1">
      <c r="A18" s="1">
        <f ca="1">IFERROR(__xludf.DUMMYFUNCTION("""COMPUTED_VALUE"""),2)</f>
        <v>2</v>
      </c>
      <c r="B18" s="1">
        <f ca="1">IFERROR(__xludf.DUMMYFUNCTION("""COMPUTED_VALUE"""),1)</f>
        <v>1</v>
      </c>
    </row>
    <row r="19" spans="1:2" ht="13" hidden="1">
      <c r="A19" s="1">
        <f ca="1">IFERROR(__xludf.DUMMYFUNCTION("""COMPUTED_VALUE"""),2)</f>
        <v>2</v>
      </c>
      <c r="B19" s="1">
        <f ca="1">IFERROR(__xludf.DUMMYFUNCTION("""COMPUTED_VALUE"""),2)</f>
        <v>2</v>
      </c>
    </row>
    <row r="20" spans="1:2" ht="13" hidden="1">
      <c r="A20" s="1">
        <f ca="1">IFERROR(__xludf.DUMMYFUNCTION("""COMPUTED_VALUE"""),4)</f>
        <v>4</v>
      </c>
      <c r="B20" s="1">
        <f ca="1">IFERROR(__xludf.DUMMYFUNCTION("""COMPUTED_VALUE"""),3)</f>
        <v>3</v>
      </c>
    </row>
    <row r="21" spans="1:2" ht="13" hidden="1">
      <c r="A21" s="1">
        <f ca="1">IFERROR(__xludf.DUMMYFUNCTION("""COMPUTED_VALUE"""),2)</f>
        <v>2</v>
      </c>
      <c r="B21" s="1">
        <f ca="1">IFERROR(__xludf.DUMMYFUNCTION("""COMPUTED_VALUE"""),1)</f>
        <v>1</v>
      </c>
    </row>
    <row r="22" spans="1:2" ht="13" hidden="1">
      <c r="A22" s="1">
        <f ca="1">IFERROR(__xludf.DUMMYFUNCTION("""COMPUTED_VALUE"""),1)</f>
        <v>1</v>
      </c>
      <c r="B22" s="1">
        <f ca="1">IFERROR(__xludf.DUMMYFUNCTION("""COMPUTED_VALUE"""),1)</f>
        <v>1</v>
      </c>
    </row>
    <row r="23" spans="1:2" ht="13" hidden="1">
      <c r="A23" s="1">
        <f ca="1">IFERROR(__xludf.DUMMYFUNCTION("""COMPUTED_VALUE"""),2)</f>
        <v>2</v>
      </c>
      <c r="B23" s="1">
        <f ca="1">IFERROR(__xludf.DUMMYFUNCTION("""COMPUTED_VALUE"""),1)</f>
        <v>1</v>
      </c>
    </row>
    <row r="24" spans="1:2" ht="13" hidden="1">
      <c r="A24" s="1" t="str">
        <f ca="1">IFERROR(__xludf.DUMMYFUNCTION("""COMPUTED_VALUE"""),"")</f>
        <v/>
      </c>
      <c r="B24" s="1">
        <f ca="1">IFERROR(__xludf.DUMMYFUNCTION("""COMPUTED_VALUE"""),1)</f>
        <v>1</v>
      </c>
    </row>
    <row r="25" spans="1:2" ht="13" hidden="1">
      <c r="A25" s="1">
        <f ca="1">IFERROR(__xludf.DUMMYFUNCTION("""COMPUTED_VALUE"""),2)</f>
        <v>2</v>
      </c>
      <c r="B25" s="1">
        <f ca="1">IFERROR(__xludf.DUMMYFUNCTION("""COMPUTED_VALUE"""),1)</f>
        <v>1</v>
      </c>
    </row>
    <row r="26" spans="1:2" ht="13" hidden="1">
      <c r="A26" s="1">
        <f ca="1">IFERROR(__xludf.DUMMYFUNCTION("""COMPUTED_VALUE"""),1)</f>
        <v>1</v>
      </c>
      <c r="B26" s="1">
        <f ca="1">IFERROR(__xludf.DUMMYFUNCTION("""COMPUTED_VALUE"""),1)</f>
        <v>1</v>
      </c>
    </row>
    <row r="27" spans="1:2" ht="13" hidden="1">
      <c r="A27" s="1" t="str">
        <f ca="1">IFERROR(__xludf.DUMMYFUNCTION("""COMPUTED_VALUE"""),"")</f>
        <v/>
      </c>
      <c r="B27" s="1">
        <f ca="1">IFERROR(__xludf.DUMMYFUNCTION("""COMPUTED_VALUE"""),1)</f>
        <v>1</v>
      </c>
    </row>
    <row r="28" spans="1:2" ht="13" hidden="1">
      <c r="A28" s="1">
        <f ca="1">IFERROR(__xludf.DUMMYFUNCTION("""COMPUTED_VALUE"""),1)</f>
        <v>1</v>
      </c>
      <c r="B28" s="1">
        <f ca="1">IFERROR(__xludf.DUMMYFUNCTION("""COMPUTED_VALUE"""),3)</f>
        <v>3</v>
      </c>
    </row>
    <row r="29" spans="1:2" ht="13" hidden="1">
      <c r="A29" s="1">
        <f ca="1">IFERROR(__xludf.DUMMYFUNCTION("""COMPUTED_VALUE"""),3)</f>
        <v>3</v>
      </c>
      <c r="B29" s="1">
        <f ca="1">IFERROR(__xludf.DUMMYFUNCTION("""COMPUTED_VALUE"""),1)</f>
        <v>1</v>
      </c>
    </row>
    <row r="30" spans="1:2" ht="13" hidden="1">
      <c r="A30" s="1">
        <f ca="1">IFERROR(__xludf.DUMMYFUNCTION("""COMPUTED_VALUE"""),3)</f>
        <v>3</v>
      </c>
      <c r="B30" s="1">
        <f ca="1">IFERROR(__xludf.DUMMYFUNCTION("""COMPUTED_VALUE"""),1)</f>
        <v>1</v>
      </c>
    </row>
    <row r="31" spans="1:2" ht="13" hidden="1">
      <c r="A31" s="1">
        <f ca="1">IFERROR(__xludf.DUMMYFUNCTION("""COMPUTED_VALUE"""),1)</f>
        <v>1</v>
      </c>
      <c r="B31" s="1">
        <f ca="1">IFERROR(__xludf.DUMMYFUNCTION("""COMPUTED_VALUE"""),1)</f>
        <v>1</v>
      </c>
    </row>
    <row r="32" spans="1:2" ht="13" hidden="1">
      <c r="A32" s="1">
        <f ca="1">IFERROR(__xludf.DUMMYFUNCTION("""COMPUTED_VALUE"""),2)</f>
        <v>2</v>
      </c>
      <c r="B32" s="1">
        <f ca="1">IFERROR(__xludf.DUMMYFUNCTION("""COMPUTED_VALUE"""),1)</f>
        <v>1</v>
      </c>
    </row>
    <row r="33" spans="1:2" ht="13" hidden="1">
      <c r="A33" s="1">
        <f ca="1">IFERROR(__xludf.DUMMYFUNCTION("""COMPUTED_VALUE"""),1)</f>
        <v>1</v>
      </c>
      <c r="B33" s="1">
        <f ca="1">IFERROR(__xludf.DUMMYFUNCTION("""COMPUTED_VALUE"""),1)</f>
        <v>1</v>
      </c>
    </row>
    <row r="34" spans="1:2" ht="13" hidden="1">
      <c r="A34" s="1">
        <f ca="1">IFERROR(__xludf.DUMMYFUNCTION("""COMPUTED_VALUE"""),3)</f>
        <v>3</v>
      </c>
      <c r="B34" s="1">
        <f ca="1">IFERROR(__xludf.DUMMYFUNCTION("""COMPUTED_VALUE"""),1)</f>
        <v>1</v>
      </c>
    </row>
    <row r="35" spans="1:2" ht="13" hidden="1">
      <c r="A35" s="1">
        <f ca="1">IFERROR(__xludf.DUMMYFUNCTION("""COMPUTED_VALUE"""),4)</f>
        <v>4</v>
      </c>
      <c r="B35" s="1">
        <f ca="1">IFERROR(__xludf.DUMMYFUNCTION("""COMPUTED_VALUE"""),1)</f>
        <v>1</v>
      </c>
    </row>
    <row r="36" spans="1:2" ht="13" hidden="1">
      <c r="A36" s="1">
        <f ca="1">IFERROR(__xludf.DUMMYFUNCTION("""COMPUTED_VALUE"""),1)</f>
        <v>1</v>
      </c>
      <c r="B36" s="1">
        <f ca="1">IFERROR(__xludf.DUMMYFUNCTION("""COMPUTED_VALUE"""),1)</f>
        <v>1</v>
      </c>
    </row>
    <row r="37" spans="1:2" ht="13" hidden="1">
      <c r="A37" s="1">
        <f ca="1">IFERROR(__xludf.DUMMYFUNCTION("""COMPUTED_VALUE"""),2)</f>
        <v>2</v>
      </c>
      <c r="B37" s="1">
        <f ca="1">IFERROR(__xludf.DUMMYFUNCTION("""COMPUTED_VALUE"""),1)</f>
        <v>1</v>
      </c>
    </row>
    <row r="38" spans="1:2" ht="13" hidden="1">
      <c r="A38" s="1">
        <f ca="1">IFERROR(__xludf.DUMMYFUNCTION("""COMPUTED_VALUE"""),4)</f>
        <v>4</v>
      </c>
      <c r="B38" s="1">
        <f ca="1">IFERROR(__xludf.DUMMYFUNCTION("""COMPUTED_VALUE"""),2)</f>
        <v>2</v>
      </c>
    </row>
    <row r="39" spans="1:2" ht="13" hidden="1">
      <c r="A39" s="1">
        <f ca="1">IFERROR(__xludf.DUMMYFUNCTION("""COMPUTED_VALUE"""),3)</f>
        <v>3</v>
      </c>
      <c r="B39" s="1">
        <f ca="1">IFERROR(__xludf.DUMMYFUNCTION("""COMPUTED_VALUE"""),3)</f>
        <v>3</v>
      </c>
    </row>
    <row r="40" spans="1:2" ht="13" hidden="1">
      <c r="A40" s="1" t="str">
        <f ca="1">IFERROR(__xludf.DUMMYFUNCTION("""COMPUTED_VALUE"""),"")</f>
        <v/>
      </c>
      <c r="B40" s="1">
        <f ca="1">IFERROR(__xludf.DUMMYFUNCTION("""COMPUTED_VALUE"""),1)</f>
        <v>1</v>
      </c>
    </row>
    <row r="41" spans="1:2" ht="13" hidden="1">
      <c r="A41" s="1">
        <f ca="1">IFERROR(__xludf.DUMMYFUNCTION("""COMPUTED_VALUE"""),1)</f>
        <v>1</v>
      </c>
      <c r="B41" s="1">
        <f ca="1">IFERROR(__xludf.DUMMYFUNCTION("""COMPUTED_VALUE"""),1)</f>
        <v>1</v>
      </c>
    </row>
    <row r="42" spans="1:2" ht="13" hidden="1">
      <c r="A42" s="1">
        <f ca="1">IFERROR(__xludf.DUMMYFUNCTION("""COMPUTED_VALUE"""),2)</f>
        <v>2</v>
      </c>
      <c r="B42" s="1">
        <f ca="1">IFERROR(__xludf.DUMMYFUNCTION("""COMPUTED_VALUE"""),1)</f>
        <v>1</v>
      </c>
    </row>
    <row r="43" spans="1:2" ht="13" hidden="1">
      <c r="A43" s="1">
        <f ca="1">IFERROR(__xludf.DUMMYFUNCTION("""COMPUTED_VALUE"""),1)</f>
        <v>1</v>
      </c>
      <c r="B43" s="1">
        <f ca="1">IFERROR(__xludf.DUMMYFUNCTION("""COMPUTED_VALUE"""),4)</f>
        <v>4</v>
      </c>
    </row>
    <row r="44" spans="1:2" ht="13" hidden="1">
      <c r="A44" s="1">
        <f ca="1">IFERROR(__xludf.DUMMYFUNCTION("""COMPUTED_VALUE"""),4)</f>
        <v>4</v>
      </c>
      <c r="B44" s="1">
        <f ca="1">IFERROR(__xludf.DUMMYFUNCTION("""COMPUTED_VALUE"""),1)</f>
        <v>1</v>
      </c>
    </row>
    <row r="45" spans="1:2" ht="13" hidden="1">
      <c r="A45" s="1">
        <f ca="1">IFERROR(__xludf.DUMMYFUNCTION("""COMPUTED_VALUE"""),4)</f>
        <v>4</v>
      </c>
      <c r="B45" s="1">
        <f ca="1">IFERROR(__xludf.DUMMYFUNCTION("""COMPUTED_VALUE"""),2)</f>
        <v>2</v>
      </c>
    </row>
    <row r="46" spans="1:2" ht="13" hidden="1">
      <c r="A46" s="1">
        <f ca="1">IFERROR(__xludf.DUMMYFUNCTION("""COMPUTED_VALUE"""),2)</f>
        <v>2</v>
      </c>
      <c r="B46" s="1">
        <f ca="1">IFERROR(__xludf.DUMMYFUNCTION("""COMPUTED_VALUE"""),1)</f>
        <v>1</v>
      </c>
    </row>
    <row r="47" spans="1:2" ht="13" hidden="1">
      <c r="A47" s="1">
        <f ca="1">IFERROR(__xludf.DUMMYFUNCTION("""COMPUTED_VALUE"""),4)</f>
        <v>4</v>
      </c>
      <c r="B47" s="1">
        <f ca="1">IFERROR(__xludf.DUMMYFUNCTION("""COMPUTED_VALUE"""),3)</f>
        <v>3</v>
      </c>
    </row>
    <row r="48" spans="1:2" ht="13" hidden="1">
      <c r="A48" s="1">
        <f ca="1">IFERROR(__xludf.DUMMYFUNCTION("""COMPUTED_VALUE"""),2)</f>
        <v>2</v>
      </c>
      <c r="B48" s="1">
        <f ca="1">IFERROR(__xludf.DUMMYFUNCTION("""COMPUTED_VALUE"""),3)</f>
        <v>3</v>
      </c>
    </row>
    <row r="49" spans="1:2" ht="13" hidden="1">
      <c r="A49" s="1">
        <f ca="1">IFERROR(__xludf.DUMMYFUNCTION("""COMPUTED_VALUE"""),4)</f>
        <v>4</v>
      </c>
      <c r="B49" s="1">
        <f ca="1">IFERROR(__xludf.DUMMYFUNCTION("""COMPUTED_VALUE"""),1)</f>
        <v>1</v>
      </c>
    </row>
    <row r="50" spans="1:2" ht="13" hidden="1">
      <c r="A50" s="1">
        <f ca="1">IFERROR(__xludf.DUMMYFUNCTION("""COMPUTED_VALUE"""),2)</f>
        <v>2</v>
      </c>
      <c r="B50" s="1">
        <f ca="1">IFERROR(__xludf.DUMMYFUNCTION("""COMPUTED_VALUE"""),1)</f>
        <v>1</v>
      </c>
    </row>
    <row r="51" spans="1:2" ht="13" hidden="1">
      <c r="A51" s="1">
        <f ca="1">IFERROR(__xludf.DUMMYFUNCTION("""COMPUTED_VALUE"""),1)</f>
        <v>1</v>
      </c>
      <c r="B51" s="1">
        <f ca="1">IFERROR(__xludf.DUMMYFUNCTION("""COMPUTED_VALUE"""),1)</f>
        <v>1</v>
      </c>
    </row>
    <row r="52" spans="1:2" ht="13" hidden="1">
      <c r="A52" s="1">
        <f ca="1">IFERROR(__xludf.DUMMYFUNCTION("""COMPUTED_VALUE"""),3)</f>
        <v>3</v>
      </c>
      <c r="B52" s="1">
        <f ca="1">IFERROR(__xludf.DUMMYFUNCTION("""COMPUTED_VALUE"""),2)</f>
        <v>2</v>
      </c>
    </row>
    <row r="53" spans="1:2" ht="13" hidden="1">
      <c r="A53" s="1">
        <f ca="1">IFERROR(__xludf.DUMMYFUNCTION("""COMPUTED_VALUE"""),2)</f>
        <v>2</v>
      </c>
      <c r="B53" s="1">
        <f ca="1">IFERROR(__xludf.DUMMYFUNCTION("""COMPUTED_VALUE"""),1)</f>
        <v>1</v>
      </c>
    </row>
    <row r="54" spans="1:2" ht="13" hidden="1">
      <c r="A54" s="1">
        <f ca="1">IFERROR(__xludf.DUMMYFUNCTION("""COMPUTED_VALUE"""),3)</f>
        <v>3</v>
      </c>
      <c r="B54" s="1">
        <f ca="1">IFERROR(__xludf.DUMMYFUNCTION("""COMPUTED_VALUE"""),1)</f>
        <v>1</v>
      </c>
    </row>
    <row r="55" spans="1:2" ht="13" hidden="1">
      <c r="A55" s="1">
        <f ca="1">IFERROR(__xludf.DUMMYFUNCTION("""COMPUTED_VALUE"""),1)</f>
        <v>1</v>
      </c>
      <c r="B55" s="1">
        <f ca="1">IFERROR(__xludf.DUMMYFUNCTION("""COMPUTED_VALUE"""),1)</f>
        <v>1</v>
      </c>
    </row>
    <row r="56" spans="1:2" ht="13" hidden="1">
      <c r="A56" s="1">
        <f ca="1">IFERROR(__xludf.DUMMYFUNCTION("""COMPUTED_VALUE"""),3)</f>
        <v>3</v>
      </c>
      <c r="B56" s="1">
        <f ca="1">IFERROR(__xludf.DUMMYFUNCTION("""COMPUTED_VALUE"""),1)</f>
        <v>1</v>
      </c>
    </row>
    <row r="57" spans="1:2" ht="13" hidden="1">
      <c r="A57" s="1">
        <f ca="1">IFERROR(__xludf.DUMMYFUNCTION("""COMPUTED_VALUE"""),2)</f>
        <v>2</v>
      </c>
      <c r="B57" s="1">
        <f ca="1">IFERROR(__xludf.DUMMYFUNCTION("""COMPUTED_VALUE"""),2)</f>
        <v>2</v>
      </c>
    </row>
    <row r="58" spans="1:2" ht="13" hidden="1">
      <c r="A58" s="1">
        <f ca="1">IFERROR(__xludf.DUMMYFUNCTION("""COMPUTED_VALUE"""),3)</f>
        <v>3</v>
      </c>
      <c r="B58" s="1">
        <f ca="1">IFERROR(__xludf.DUMMYFUNCTION("""COMPUTED_VALUE"""),1)</f>
        <v>1</v>
      </c>
    </row>
    <row r="59" spans="1:2" ht="13" hidden="1">
      <c r="A59" s="1">
        <f ca="1">IFERROR(__xludf.DUMMYFUNCTION("""COMPUTED_VALUE"""),1)</f>
        <v>1</v>
      </c>
      <c r="B59" s="1">
        <f ca="1">IFERROR(__xludf.DUMMYFUNCTION("""COMPUTED_VALUE"""),1)</f>
        <v>1</v>
      </c>
    </row>
    <row r="60" spans="1:2" ht="13" hidden="1">
      <c r="A60" s="1">
        <f ca="1">IFERROR(__xludf.DUMMYFUNCTION("""COMPUTED_VALUE"""),1)</f>
        <v>1</v>
      </c>
      <c r="B60" s="1">
        <f ca="1">IFERROR(__xludf.DUMMYFUNCTION("""COMPUTED_VALUE"""),1)</f>
        <v>1</v>
      </c>
    </row>
    <row r="61" spans="1:2" ht="13" hidden="1">
      <c r="A61" s="1">
        <f ca="1">IFERROR(__xludf.DUMMYFUNCTION("""COMPUTED_VALUE"""),1)</f>
        <v>1</v>
      </c>
      <c r="B61" s="1">
        <f ca="1">IFERROR(__xludf.DUMMYFUNCTION("""COMPUTED_VALUE"""),1)</f>
        <v>1</v>
      </c>
    </row>
    <row r="62" spans="1:2" ht="13" hidden="1">
      <c r="A62" s="1">
        <f ca="1">IFERROR(__xludf.DUMMYFUNCTION("""COMPUTED_VALUE"""),4)</f>
        <v>4</v>
      </c>
      <c r="B62" s="1">
        <f ca="1">IFERROR(__xludf.DUMMYFUNCTION("""COMPUTED_VALUE"""),2)</f>
        <v>2</v>
      </c>
    </row>
    <row r="63" spans="1:2" ht="13" hidden="1">
      <c r="A63" s="1">
        <f ca="1">IFERROR(__xludf.DUMMYFUNCTION("""COMPUTED_VALUE"""),4)</f>
        <v>4</v>
      </c>
      <c r="B63" s="1">
        <f ca="1">IFERROR(__xludf.DUMMYFUNCTION("""COMPUTED_VALUE"""),1)</f>
        <v>1</v>
      </c>
    </row>
    <row r="64" spans="1:2" ht="13" hidden="1">
      <c r="A64" s="1" t="str">
        <f ca="1">IFERROR(__xludf.DUMMYFUNCTION("""COMPUTED_VALUE"""),"")</f>
        <v/>
      </c>
      <c r="B64" s="1">
        <f ca="1">IFERROR(__xludf.DUMMYFUNCTION("""COMPUTED_VALUE"""),1)</f>
        <v>1</v>
      </c>
    </row>
    <row r="65" spans="1:2" ht="13" hidden="1">
      <c r="A65" s="1">
        <f ca="1">IFERROR(__xludf.DUMMYFUNCTION("""COMPUTED_VALUE"""),1)</f>
        <v>1</v>
      </c>
      <c r="B65" s="1">
        <f ca="1">IFERROR(__xludf.DUMMYFUNCTION("""COMPUTED_VALUE"""),1)</f>
        <v>1</v>
      </c>
    </row>
    <row r="66" spans="1:2" ht="13" hidden="1">
      <c r="A66" s="1">
        <f ca="1">IFERROR(__xludf.DUMMYFUNCTION("""COMPUTED_VALUE"""),2)</f>
        <v>2</v>
      </c>
      <c r="B66" s="1">
        <f ca="1">IFERROR(__xludf.DUMMYFUNCTION("""COMPUTED_VALUE"""),1)</f>
        <v>1</v>
      </c>
    </row>
    <row r="67" spans="1:2" ht="13" hidden="1">
      <c r="A67" s="1">
        <f ca="1">IFERROR(__xludf.DUMMYFUNCTION("""COMPUTED_VALUE"""),1)</f>
        <v>1</v>
      </c>
      <c r="B67" s="1">
        <f ca="1">IFERROR(__xludf.DUMMYFUNCTION("""COMPUTED_VALUE"""),1)</f>
        <v>1</v>
      </c>
    </row>
    <row r="68" spans="1:2" ht="13" hidden="1">
      <c r="A68" s="1">
        <f ca="1">IFERROR(__xludf.DUMMYFUNCTION("""COMPUTED_VALUE"""),2)</f>
        <v>2</v>
      </c>
      <c r="B68" s="1">
        <f ca="1">IFERROR(__xludf.DUMMYFUNCTION("""COMPUTED_VALUE"""),2)</f>
        <v>2</v>
      </c>
    </row>
    <row r="69" spans="1:2" ht="13" hidden="1">
      <c r="A69" s="1">
        <f ca="1">IFERROR(__xludf.DUMMYFUNCTION("""COMPUTED_VALUE"""),3)</f>
        <v>3</v>
      </c>
      <c r="B69" s="1">
        <f ca="1">IFERROR(__xludf.DUMMYFUNCTION("""COMPUTED_VALUE"""),1)</f>
        <v>1</v>
      </c>
    </row>
    <row r="70" spans="1:2" ht="13" hidden="1">
      <c r="A70" s="1">
        <f ca="1">IFERROR(__xludf.DUMMYFUNCTION("""COMPUTED_VALUE"""),4)</f>
        <v>4</v>
      </c>
      <c r="B70" s="1">
        <f ca="1">IFERROR(__xludf.DUMMYFUNCTION("""COMPUTED_VALUE"""),1)</f>
        <v>1</v>
      </c>
    </row>
    <row r="71" spans="1:2" ht="13" hidden="1">
      <c r="A71" s="1">
        <f ca="1">IFERROR(__xludf.DUMMYFUNCTION("""COMPUTED_VALUE"""),2)</f>
        <v>2</v>
      </c>
      <c r="B71" s="1">
        <f ca="1">IFERROR(__xludf.DUMMYFUNCTION("""COMPUTED_VALUE"""),3)</f>
        <v>3</v>
      </c>
    </row>
    <row r="72" spans="1:2" ht="13" hidden="1">
      <c r="A72" s="1">
        <f ca="1">IFERROR(__xludf.DUMMYFUNCTION("""COMPUTED_VALUE"""),4)</f>
        <v>4</v>
      </c>
      <c r="B72" s="1">
        <f ca="1">IFERROR(__xludf.DUMMYFUNCTION("""COMPUTED_VALUE"""),2)</f>
        <v>2</v>
      </c>
    </row>
    <row r="73" spans="1:2" ht="13" hidden="1">
      <c r="A73" s="1">
        <f ca="1">IFERROR(__xludf.DUMMYFUNCTION("""COMPUTED_VALUE"""),3)</f>
        <v>3</v>
      </c>
      <c r="B73" s="1">
        <f ca="1">IFERROR(__xludf.DUMMYFUNCTION("""COMPUTED_VALUE"""),1)</f>
        <v>1</v>
      </c>
    </row>
    <row r="74" spans="1:2" ht="13" hidden="1">
      <c r="A74" s="1">
        <f ca="1">IFERROR(__xludf.DUMMYFUNCTION("""COMPUTED_VALUE"""),1)</f>
        <v>1</v>
      </c>
      <c r="B74" s="1">
        <f ca="1">IFERROR(__xludf.DUMMYFUNCTION("""COMPUTED_VALUE"""),1)</f>
        <v>1</v>
      </c>
    </row>
    <row r="75" spans="1:2" ht="13" hidden="1">
      <c r="A75" s="1">
        <f ca="1">IFERROR(__xludf.DUMMYFUNCTION("""COMPUTED_VALUE"""),2)</f>
        <v>2</v>
      </c>
      <c r="B75" s="1">
        <f ca="1">IFERROR(__xludf.DUMMYFUNCTION("""COMPUTED_VALUE"""),1)</f>
        <v>1</v>
      </c>
    </row>
    <row r="76" spans="1:2" ht="13" hidden="1">
      <c r="A76" s="1">
        <f ca="1">IFERROR(__xludf.DUMMYFUNCTION("""COMPUTED_VALUE"""),3)</f>
        <v>3</v>
      </c>
      <c r="B76" s="1">
        <f ca="1">IFERROR(__xludf.DUMMYFUNCTION("""COMPUTED_VALUE"""),3)</f>
        <v>3</v>
      </c>
    </row>
    <row r="77" spans="1:2" ht="13" hidden="1">
      <c r="A77" s="1">
        <f ca="1">IFERROR(__xludf.DUMMYFUNCTION("""COMPUTED_VALUE"""),2)</f>
        <v>2</v>
      </c>
      <c r="B77" s="1">
        <f ca="1">IFERROR(__xludf.DUMMYFUNCTION("""COMPUTED_VALUE"""),1)</f>
        <v>1</v>
      </c>
    </row>
    <row r="78" spans="1:2" ht="13" hidden="1">
      <c r="A78" s="1">
        <f ca="1">IFERROR(__xludf.DUMMYFUNCTION("""COMPUTED_VALUE"""),4)</f>
        <v>4</v>
      </c>
      <c r="B78" s="1">
        <f ca="1">IFERROR(__xludf.DUMMYFUNCTION("""COMPUTED_VALUE"""),1)</f>
        <v>1</v>
      </c>
    </row>
    <row r="79" spans="1:2" ht="13" hidden="1">
      <c r="A79" s="1">
        <f ca="1">IFERROR(__xludf.DUMMYFUNCTION("""COMPUTED_VALUE"""),3)</f>
        <v>3</v>
      </c>
      <c r="B79" s="1">
        <f ca="1">IFERROR(__xludf.DUMMYFUNCTION("""COMPUTED_VALUE"""),2)</f>
        <v>2</v>
      </c>
    </row>
    <row r="80" spans="1:2" ht="13" hidden="1">
      <c r="A80" s="1">
        <f ca="1">IFERROR(__xludf.DUMMYFUNCTION("""COMPUTED_VALUE"""),1)</f>
        <v>1</v>
      </c>
      <c r="B80" s="1">
        <f ca="1">IFERROR(__xludf.DUMMYFUNCTION("""COMPUTED_VALUE"""),2)</f>
        <v>2</v>
      </c>
    </row>
    <row r="81" spans="1:2" ht="13" hidden="1">
      <c r="A81" s="1" t="str">
        <f ca="1">IFERROR(__xludf.DUMMYFUNCTION("""COMPUTED_VALUE"""),"")</f>
        <v/>
      </c>
      <c r="B81" s="1">
        <f ca="1">IFERROR(__xludf.DUMMYFUNCTION("""COMPUTED_VALUE"""),4)</f>
        <v>4</v>
      </c>
    </row>
    <row r="82" spans="1:2" ht="13" hidden="1">
      <c r="A82" s="1">
        <f ca="1">IFERROR(__xludf.DUMMYFUNCTION("""COMPUTED_VALUE"""),4)</f>
        <v>4</v>
      </c>
      <c r="B82" s="1">
        <f ca="1">IFERROR(__xludf.DUMMYFUNCTION("""COMPUTED_VALUE"""),1)</f>
        <v>1</v>
      </c>
    </row>
    <row r="83" spans="1:2" ht="13" hidden="1">
      <c r="A83" s="1">
        <f ca="1">IFERROR(__xludf.DUMMYFUNCTION("""COMPUTED_VALUE"""),2)</f>
        <v>2</v>
      </c>
      <c r="B83" s="1">
        <f ca="1">IFERROR(__xludf.DUMMYFUNCTION("""COMPUTED_VALUE"""),1)</f>
        <v>1</v>
      </c>
    </row>
    <row r="84" spans="1:2" ht="13" hidden="1">
      <c r="A84" s="1">
        <f ca="1">IFERROR(__xludf.DUMMYFUNCTION("""COMPUTED_VALUE"""),3)</f>
        <v>3</v>
      </c>
      <c r="B84" s="1">
        <f ca="1">IFERROR(__xludf.DUMMYFUNCTION("""COMPUTED_VALUE"""),3)</f>
        <v>3</v>
      </c>
    </row>
    <row r="85" spans="1:2" ht="13" hidden="1">
      <c r="A85" s="1">
        <f ca="1">IFERROR(__xludf.DUMMYFUNCTION("""COMPUTED_VALUE"""),4)</f>
        <v>4</v>
      </c>
      <c r="B85" s="1">
        <f ca="1">IFERROR(__xludf.DUMMYFUNCTION("""COMPUTED_VALUE"""),3)</f>
        <v>3</v>
      </c>
    </row>
    <row r="86" spans="1:2" ht="13" hidden="1">
      <c r="A86" s="1">
        <f ca="1">IFERROR(__xludf.DUMMYFUNCTION("""COMPUTED_VALUE"""),2)</f>
        <v>2</v>
      </c>
      <c r="B86" s="1">
        <f ca="1">IFERROR(__xludf.DUMMYFUNCTION("""COMPUTED_VALUE"""),1)</f>
        <v>1</v>
      </c>
    </row>
    <row r="87" spans="1:2" ht="13" hidden="1">
      <c r="A87" s="1">
        <f ca="1">IFERROR(__xludf.DUMMYFUNCTION("""COMPUTED_VALUE"""),2)</f>
        <v>2</v>
      </c>
      <c r="B87" s="1">
        <f ca="1">IFERROR(__xludf.DUMMYFUNCTION("""COMPUTED_VALUE"""),1)</f>
        <v>1</v>
      </c>
    </row>
    <row r="88" spans="1:2" ht="13" hidden="1">
      <c r="A88" s="1">
        <f ca="1">IFERROR(__xludf.DUMMYFUNCTION("""COMPUTED_VALUE"""),2)</f>
        <v>2</v>
      </c>
      <c r="B88" s="1">
        <f ca="1">IFERROR(__xludf.DUMMYFUNCTION("""COMPUTED_VALUE"""),1)</f>
        <v>1</v>
      </c>
    </row>
    <row r="89" spans="1:2" ht="13" hidden="1">
      <c r="A89" s="1">
        <f ca="1">IFERROR(__xludf.DUMMYFUNCTION("""COMPUTED_VALUE"""),3)</f>
        <v>3</v>
      </c>
      <c r="B89" s="1">
        <f ca="1">IFERROR(__xludf.DUMMYFUNCTION("""COMPUTED_VALUE"""),1)</f>
        <v>1</v>
      </c>
    </row>
    <row r="90" spans="1:2" ht="13" hidden="1">
      <c r="A90" s="1">
        <f ca="1">IFERROR(__xludf.DUMMYFUNCTION("""COMPUTED_VALUE"""),1)</f>
        <v>1</v>
      </c>
      <c r="B90" s="1">
        <f ca="1">IFERROR(__xludf.DUMMYFUNCTION("""COMPUTED_VALUE"""),1)</f>
        <v>1</v>
      </c>
    </row>
    <row r="91" spans="1:2" ht="13" hidden="1">
      <c r="A91" s="1">
        <f ca="1">IFERROR(__xludf.DUMMYFUNCTION("""COMPUTED_VALUE"""),2)</f>
        <v>2</v>
      </c>
      <c r="B91" s="1">
        <f ca="1">IFERROR(__xludf.DUMMYFUNCTION("""COMPUTED_VALUE"""),1)</f>
        <v>1</v>
      </c>
    </row>
    <row r="92" spans="1:2" ht="13" hidden="1">
      <c r="A92" s="1">
        <f ca="1">IFERROR(__xludf.DUMMYFUNCTION("""COMPUTED_VALUE"""),4)</f>
        <v>4</v>
      </c>
      <c r="B92" s="1">
        <f ca="1">IFERROR(__xludf.DUMMYFUNCTION("""COMPUTED_VALUE"""),5)</f>
        <v>5</v>
      </c>
    </row>
    <row r="93" spans="1:2" ht="13" hidden="1">
      <c r="A93" s="1">
        <f ca="1">IFERROR(__xludf.DUMMYFUNCTION("""COMPUTED_VALUE"""),3)</f>
        <v>3</v>
      </c>
      <c r="B93" s="1">
        <f ca="1">IFERROR(__xludf.DUMMYFUNCTION("""COMPUTED_VALUE"""),1)</f>
        <v>1</v>
      </c>
    </row>
    <row r="94" spans="1:2" ht="13" hidden="1">
      <c r="A94" s="1">
        <f ca="1">IFERROR(__xludf.DUMMYFUNCTION("""COMPUTED_VALUE"""),1)</f>
        <v>1</v>
      </c>
      <c r="B94" s="1">
        <f ca="1">IFERROR(__xludf.DUMMYFUNCTION("""COMPUTED_VALUE"""),1)</f>
        <v>1</v>
      </c>
    </row>
    <row r="95" spans="1:2" ht="13" hidden="1">
      <c r="A95" s="1">
        <f ca="1">IFERROR(__xludf.DUMMYFUNCTION("""COMPUTED_VALUE"""),3)</f>
        <v>3</v>
      </c>
      <c r="B95" s="1">
        <f ca="1">IFERROR(__xludf.DUMMYFUNCTION("""COMPUTED_VALUE"""),1)</f>
        <v>1</v>
      </c>
    </row>
    <row r="96" spans="1:2" ht="13" hidden="1">
      <c r="A96" s="1">
        <f ca="1">IFERROR(__xludf.DUMMYFUNCTION("""COMPUTED_VALUE"""),1)</f>
        <v>1</v>
      </c>
      <c r="B96" s="1">
        <f ca="1">IFERROR(__xludf.DUMMYFUNCTION("""COMPUTED_VALUE"""),1)</f>
        <v>1</v>
      </c>
    </row>
    <row r="97" spans="1:2" ht="13" hidden="1">
      <c r="A97" s="1">
        <f ca="1">IFERROR(__xludf.DUMMYFUNCTION("""COMPUTED_VALUE"""),2)</f>
        <v>2</v>
      </c>
      <c r="B97" s="1">
        <f ca="1">IFERROR(__xludf.DUMMYFUNCTION("""COMPUTED_VALUE"""),2)</f>
        <v>2</v>
      </c>
    </row>
    <row r="98" spans="1:2" ht="13" hidden="1">
      <c r="A98" s="1">
        <f ca="1">IFERROR(__xludf.DUMMYFUNCTION("""COMPUTED_VALUE"""),2)</f>
        <v>2</v>
      </c>
      <c r="B98" s="1">
        <f ca="1">IFERROR(__xludf.DUMMYFUNCTION("""COMPUTED_VALUE"""),1)</f>
        <v>1</v>
      </c>
    </row>
    <row r="99" spans="1:2" ht="13" hidden="1">
      <c r="A99" s="1">
        <f ca="1">IFERROR(__xludf.DUMMYFUNCTION("""COMPUTED_VALUE"""),4)</f>
        <v>4</v>
      </c>
      <c r="B99" s="1">
        <f ca="1">IFERROR(__xludf.DUMMYFUNCTION("""COMPUTED_VALUE"""),1)</f>
        <v>1</v>
      </c>
    </row>
    <row r="100" spans="1:2" ht="13" hidden="1">
      <c r="A100" s="1">
        <f ca="1">IFERROR(__xludf.DUMMYFUNCTION("""COMPUTED_VALUE"""),1)</f>
        <v>1</v>
      </c>
      <c r="B100" s="1">
        <f ca="1">IFERROR(__xludf.DUMMYFUNCTION("""COMPUTED_VALUE"""),2)</f>
        <v>2</v>
      </c>
    </row>
    <row r="101" spans="1:2" ht="13" hidden="1">
      <c r="A101" s="1">
        <f ca="1">IFERROR(__xludf.DUMMYFUNCTION("""COMPUTED_VALUE"""),3)</f>
        <v>3</v>
      </c>
      <c r="B101" s="1">
        <f ca="1">IFERROR(__xludf.DUMMYFUNCTION("""COMPUTED_VALUE"""),2)</f>
        <v>2</v>
      </c>
    </row>
    <row r="102" spans="1:2" ht="13" hidden="1">
      <c r="A102" s="1">
        <f ca="1">IFERROR(__xludf.DUMMYFUNCTION("""COMPUTED_VALUE"""),2)</f>
        <v>2</v>
      </c>
      <c r="B102" s="1">
        <f ca="1">IFERROR(__xludf.DUMMYFUNCTION("""COMPUTED_VALUE"""),1)</f>
        <v>1</v>
      </c>
    </row>
    <row r="103" spans="1:2" ht="13" hidden="1">
      <c r="A103" s="1">
        <f ca="1">IFERROR(__xludf.DUMMYFUNCTION("""COMPUTED_VALUE"""),4)</f>
        <v>4</v>
      </c>
      <c r="B103" s="1">
        <f ca="1">IFERROR(__xludf.DUMMYFUNCTION("""COMPUTED_VALUE"""),2)</f>
        <v>2</v>
      </c>
    </row>
    <row r="104" spans="1:2" ht="13" hidden="1">
      <c r="A104" s="1" t="str">
        <f ca="1">IFERROR(__xludf.DUMMYFUNCTION("""COMPUTED_VALUE"""),"")</f>
        <v/>
      </c>
      <c r="B104" s="1">
        <f ca="1">IFERROR(__xludf.DUMMYFUNCTION("""COMPUTED_VALUE"""),1)</f>
        <v>1</v>
      </c>
    </row>
    <row r="105" spans="1:2" ht="13" hidden="1">
      <c r="A105" s="1">
        <f ca="1">IFERROR(__xludf.DUMMYFUNCTION("""COMPUTED_VALUE"""),2)</f>
        <v>2</v>
      </c>
      <c r="B105" s="1">
        <f ca="1">IFERROR(__xludf.DUMMYFUNCTION("""COMPUTED_VALUE"""),2)</f>
        <v>2</v>
      </c>
    </row>
    <row r="106" spans="1:2" ht="13" hidden="1">
      <c r="A106" s="1">
        <f ca="1">IFERROR(__xludf.DUMMYFUNCTION("""COMPUTED_VALUE"""),1)</f>
        <v>1</v>
      </c>
      <c r="B106" s="1">
        <f ca="1">IFERROR(__xludf.DUMMYFUNCTION("""COMPUTED_VALUE"""),1)</f>
        <v>1</v>
      </c>
    </row>
    <row r="107" spans="1:2" ht="13" hidden="1">
      <c r="A107" s="1">
        <f ca="1">IFERROR(__xludf.DUMMYFUNCTION("""COMPUTED_VALUE"""),4)</f>
        <v>4</v>
      </c>
      <c r="B107" s="1">
        <f ca="1">IFERROR(__xludf.DUMMYFUNCTION("""COMPUTED_VALUE"""),1)</f>
        <v>1</v>
      </c>
    </row>
    <row r="108" spans="1:2" ht="13" hidden="1">
      <c r="A108" s="1">
        <f ca="1">IFERROR(__xludf.DUMMYFUNCTION("""COMPUTED_VALUE"""),2)</f>
        <v>2</v>
      </c>
      <c r="B108" s="1">
        <f ca="1">IFERROR(__xludf.DUMMYFUNCTION("""COMPUTED_VALUE"""),1)</f>
        <v>1</v>
      </c>
    </row>
    <row r="109" spans="1:2" ht="13" hidden="1">
      <c r="A109" s="1">
        <f ca="1">IFERROR(__xludf.DUMMYFUNCTION("""COMPUTED_VALUE"""),3)</f>
        <v>3</v>
      </c>
      <c r="B109" s="1">
        <f ca="1">IFERROR(__xludf.DUMMYFUNCTION("""COMPUTED_VALUE"""),2)</f>
        <v>2</v>
      </c>
    </row>
    <row r="110" spans="1:2" ht="13" hidden="1">
      <c r="A110" s="1">
        <f ca="1">IFERROR(__xludf.DUMMYFUNCTION("""COMPUTED_VALUE"""),1)</f>
        <v>1</v>
      </c>
      <c r="B110" s="1">
        <f ca="1">IFERROR(__xludf.DUMMYFUNCTION("""COMPUTED_VALUE"""),1)</f>
        <v>1</v>
      </c>
    </row>
    <row r="111" spans="1:2" ht="13" hidden="1">
      <c r="A111" s="1">
        <f ca="1">IFERROR(__xludf.DUMMYFUNCTION("""COMPUTED_VALUE"""),4)</f>
        <v>4</v>
      </c>
      <c r="B111" s="1">
        <f ca="1">IFERROR(__xludf.DUMMYFUNCTION("""COMPUTED_VALUE"""),1)</f>
        <v>1</v>
      </c>
    </row>
    <row r="112" spans="1:2" ht="13" hidden="1">
      <c r="A112" s="1">
        <f ca="1">IFERROR(__xludf.DUMMYFUNCTION("""COMPUTED_VALUE"""),4)</f>
        <v>4</v>
      </c>
      <c r="B112" s="1">
        <f ca="1">IFERROR(__xludf.DUMMYFUNCTION("""COMPUTED_VALUE"""),1)</f>
        <v>1</v>
      </c>
    </row>
    <row r="113" spans="1:2" ht="13" hidden="1">
      <c r="A113" s="1">
        <f ca="1">IFERROR(__xludf.DUMMYFUNCTION("""COMPUTED_VALUE"""),2)</f>
        <v>2</v>
      </c>
      <c r="B113" s="1">
        <f ca="1">IFERROR(__xludf.DUMMYFUNCTION("""COMPUTED_VALUE"""),1)</f>
        <v>1</v>
      </c>
    </row>
    <row r="114" spans="1:2" ht="13" hidden="1">
      <c r="A114" s="1">
        <f ca="1">IFERROR(__xludf.DUMMYFUNCTION("""COMPUTED_VALUE"""),3)</f>
        <v>3</v>
      </c>
      <c r="B114" s="1">
        <f ca="1">IFERROR(__xludf.DUMMYFUNCTION("""COMPUTED_VALUE"""),1)</f>
        <v>1</v>
      </c>
    </row>
    <row r="115" spans="1:2" ht="13" hidden="1">
      <c r="A115" s="1">
        <f ca="1">IFERROR(__xludf.DUMMYFUNCTION("""COMPUTED_VALUE"""),2)</f>
        <v>2</v>
      </c>
      <c r="B115" s="1">
        <f ca="1">IFERROR(__xludf.DUMMYFUNCTION("""COMPUTED_VALUE"""),1)</f>
        <v>1</v>
      </c>
    </row>
    <row r="116" spans="1:2" ht="13" hidden="1">
      <c r="A116" s="1">
        <f ca="1">IFERROR(__xludf.DUMMYFUNCTION("""COMPUTED_VALUE"""),3)</f>
        <v>3</v>
      </c>
      <c r="B116" s="1">
        <f ca="1">IFERROR(__xludf.DUMMYFUNCTION("""COMPUTED_VALUE"""),2)</f>
        <v>2</v>
      </c>
    </row>
    <row r="117" spans="1:2" ht="13" hidden="1">
      <c r="A117" s="1">
        <f ca="1">IFERROR(__xludf.DUMMYFUNCTION("""COMPUTED_VALUE"""),3)</f>
        <v>3</v>
      </c>
      <c r="B117" s="1">
        <f ca="1">IFERROR(__xludf.DUMMYFUNCTION("""COMPUTED_VALUE"""),1)</f>
        <v>1</v>
      </c>
    </row>
    <row r="118" spans="1:2" ht="13" hidden="1">
      <c r="A118" s="1">
        <f ca="1">IFERROR(__xludf.DUMMYFUNCTION("""COMPUTED_VALUE"""),4)</f>
        <v>4</v>
      </c>
      <c r="B118" s="1">
        <f ca="1">IFERROR(__xludf.DUMMYFUNCTION("""COMPUTED_VALUE"""),2)</f>
        <v>2</v>
      </c>
    </row>
    <row r="119" spans="1:2" ht="13" hidden="1">
      <c r="A119" s="1">
        <f ca="1">IFERROR(__xludf.DUMMYFUNCTION("""COMPUTED_VALUE"""),2)</f>
        <v>2</v>
      </c>
      <c r="B119" s="1">
        <f ca="1">IFERROR(__xludf.DUMMYFUNCTION("""COMPUTED_VALUE"""),1)</f>
        <v>1</v>
      </c>
    </row>
    <row r="120" spans="1:2" ht="13" hidden="1">
      <c r="A120" s="1">
        <f ca="1">IFERROR(__xludf.DUMMYFUNCTION("""COMPUTED_VALUE"""),4)</f>
        <v>4</v>
      </c>
      <c r="B120" s="1">
        <f ca="1">IFERROR(__xludf.DUMMYFUNCTION("""COMPUTED_VALUE"""),3)</f>
        <v>3</v>
      </c>
    </row>
    <row r="121" spans="1:2" ht="13" hidden="1">
      <c r="A121" s="1">
        <f ca="1">IFERROR(__xludf.DUMMYFUNCTION("""COMPUTED_VALUE"""),4)</f>
        <v>4</v>
      </c>
      <c r="B121" s="1">
        <f ca="1">IFERROR(__xludf.DUMMYFUNCTION("""COMPUTED_VALUE"""),1)</f>
        <v>1</v>
      </c>
    </row>
    <row r="122" spans="1:2" ht="13" hidden="1">
      <c r="A122" s="1">
        <f ca="1">IFERROR(__xludf.DUMMYFUNCTION("""COMPUTED_VALUE"""),4)</f>
        <v>4</v>
      </c>
      <c r="B122" s="1">
        <f ca="1">IFERROR(__xludf.DUMMYFUNCTION("""COMPUTED_VALUE"""),2)</f>
        <v>2</v>
      </c>
    </row>
    <row r="123" spans="1:2" ht="13" hidden="1">
      <c r="A123" s="1">
        <f ca="1">IFERROR(__xludf.DUMMYFUNCTION("""COMPUTED_VALUE"""),4)</f>
        <v>4</v>
      </c>
      <c r="B123" s="1">
        <f ca="1">IFERROR(__xludf.DUMMYFUNCTION("""COMPUTED_VALUE"""),2)</f>
        <v>2</v>
      </c>
    </row>
    <row r="124" spans="1:2" ht="13" hidden="1">
      <c r="A124" s="1">
        <f ca="1">IFERROR(__xludf.DUMMYFUNCTION("""COMPUTED_VALUE"""),4)</f>
        <v>4</v>
      </c>
      <c r="B124" s="1">
        <f ca="1">IFERROR(__xludf.DUMMYFUNCTION("""COMPUTED_VALUE"""),1)</f>
        <v>1</v>
      </c>
    </row>
    <row r="125" spans="1:2" ht="13" hidden="1">
      <c r="A125" s="1">
        <f ca="1">IFERROR(__xludf.DUMMYFUNCTION("""COMPUTED_VALUE"""),4)</f>
        <v>4</v>
      </c>
      <c r="B125" s="1">
        <f ca="1">IFERROR(__xludf.DUMMYFUNCTION("""COMPUTED_VALUE"""),2)</f>
        <v>2</v>
      </c>
    </row>
    <row r="126" spans="1:2" ht="13" hidden="1">
      <c r="A126" s="1">
        <f ca="1">IFERROR(__xludf.DUMMYFUNCTION("""COMPUTED_VALUE"""),4)</f>
        <v>4</v>
      </c>
      <c r="B126" s="1">
        <f ca="1">IFERROR(__xludf.DUMMYFUNCTION("""COMPUTED_VALUE"""),3)</f>
        <v>3</v>
      </c>
    </row>
    <row r="127" spans="1:2" ht="13" hidden="1">
      <c r="A127" s="1">
        <f ca="1">IFERROR(__xludf.DUMMYFUNCTION("""COMPUTED_VALUE"""),3)</f>
        <v>3</v>
      </c>
      <c r="B127" s="1">
        <f ca="1">IFERROR(__xludf.DUMMYFUNCTION("""COMPUTED_VALUE"""),3)</f>
        <v>3</v>
      </c>
    </row>
    <row r="128" spans="1:2" ht="13" hidden="1">
      <c r="A128" s="1">
        <f ca="1">IFERROR(__xludf.DUMMYFUNCTION("""COMPUTED_VALUE"""),1)</f>
        <v>1</v>
      </c>
      <c r="B128" s="1">
        <f ca="1">IFERROR(__xludf.DUMMYFUNCTION("""COMPUTED_VALUE"""),1)</f>
        <v>1</v>
      </c>
    </row>
    <row r="129" spans="1:2" ht="13" hidden="1">
      <c r="A129" s="1">
        <f ca="1">IFERROR(__xludf.DUMMYFUNCTION("""COMPUTED_VALUE"""),3)</f>
        <v>3</v>
      </c>
      <c r="B129" s="1">
        <f ca="1">IFERROR(__xludf.DUMMYFUNCTION("""COMPUTED_VALUE"""),1)</f>
        <v>1</v>
      </c>
    </row>
    <row r="130" spans="1:2" ht="13" hidden="1">
      <c r="A130" s="1">
        <f ca="1">IFERROR(__xludf.DUMMYFUNCTION("""COMPUTED_VALUE"""),3)</f>
        <v>3</v>
      </c>
      <c r="B130" s="1">
        <f ca="1">IFERROR(__xludf.DUMMYFUNCTION("""COMPUTED_VALUE"""),5)</f>
        <v>5</v>
      </c>
    </row>
    <row r="131" spans="1:2" ht="13" hidden="1">
      <c r="A131" s="1">
        <f ca="1">IFERROR(__xludf.DUMMYFUNCTION("""COMPUTED_VALUE"""),2)</f>
        <v>2</v>
      </c>
      <c r="B131" s="1">
        <f ca="1">IFERROR(__xludf.DUMMYFUNCTION("""COMPUTED_VALUE"""),1)</f>
        <v>1</v>
      </c>
    </row>
    <row r="132" spans="1:2" ht="13" hidden="1">
      <c r="A132" s="1">
        <f ca="1">IFERROR(__xludf.DUMMYFUNCTION("""COMPUTED_VALUE"""),1)</f>
        <v>1</v>
      </c>
      <c r="B132" s="1">
        <f ca="1">IFERROR(__xludf.DUMMYFUNCTION("""COMPUTED_VALUE"""),2)</f>
        <v>2</v>
      </c>
    </row>
    <row r="133" spans="1:2" ht="13" hidden="1">
      <c r="A133" s="1">
        <f ca="1">IFERROR(__xludf.DUMMYFUNCTION("""COMPUTED_VALUE"""),2)</f>
        <v>2</v>
      </c>
      <c r="B133" s="1">
        <f ca="1">IFERROR(__xludf.DUMMYFUNCTION("""COMPUTED_VALUE"""),2)</f>
        <v>2</v>
      </c>
    </row>
    <row r="134" spans="1:2" ht="13" hidden="1">
      <c r="A134" s="1">
        <f ca="1">IFERROR(__xludf.DUMMYFUNCTION("""COMPUTED_VALUE"""),3)</f>
        <v>3</v>
      </c>
      <c r="B134" s="1">
        <f ca="1">IFERROR(__xludf.DUMMYFUNCTION("""COMPUTED_VALUE"""),2)</f>
        <v>2</v>
      </c>
    </row>
    <row r="135" spans="1:2" ht="13" hidden="1">
      <c r="A135" s="1">
        <f ca="1">IFERROR(__xludf.DUMMYFUNCTION("""COMPUTED_VALUE"""),4)</f>
        <v>4</v>
      </c>
      <c r="B135" s="1">
        <f ca="1">IFERROR(__xludf.DUMMYFUNCTION("""COMPUTED_VALUE"""),1)</f>
        <v>1</v>
      </c>
    </row>
    <row r="136" spans="1:2" ht="13" hidden="1">
      <c r="A136" s="1">
        <f ca="1">IFERROR(__xludf.DUMMYFUNCTION("""COMPUTED_VALUE"""),3)</f>
        <v>3</v>
      </c>
      <c r="B136" s="1">
        <f ca="1">IFERROR(__xludf.DUMMYFUNCTION("""COMPUTED_VALUE"""),1)</f>
        <v>1</v>
      </c>
    </row>
    <row r="137" spans="1:2" ht="13" hidden="1">
      <c r="A137" s="1">
        <f ca="1">IFERROR(__xludf.DUMMYFUNCTION("""COMPUTED_VALUE"""),2)</f>
        <v>2</v>
      </c>
      <c r="B137" s="1">
        <f ca="1">IFERROR(__xludf.DUMMYFUNCTION("""COMPUTED_VALUE"""),1)</f>
        <v>1</v>
      </c>
    </row>
    <row r="138" spans="1:2" ht="13" hidden="1">
      <c r="A138" s="1">
        <f ca="1">IFERROR(__xludf.DUMMYFUNCTION("""COMPUTED_VALUE"""),2)</f>
        <v>2</v>
      </c>
      <c r="B138" s="1">
        <f ca="1">IFERROR(__xludf.DUMMYFUNCTION("""COMPUTED_VALUE"""),3)</f>
        <v>3</v>
      </c>
    </row>
    <row r="139" spans="1:2" ht="13" hidden="1">
      <c r="A139" s="1">
        <f ca="1">IFERROR(__xludf.DUMMYFUNCTION("""COMPUTED_VALUE"""),1)</f>
        <v>1</v>
      </c>
      <c r="B139" s="1">
        <f ca="1">IFERROR(__xludf.DUMMYFUNCTION("""COMPUTED_VALUE"""),2)</f>
        <v>2</v>
      </c>
    </row>
    <row r="140" spans="1:2" ht="13" hidden="1">
      <c r="A140" s="1">
        <f ca="1">IFERROR(__xludf.DUMMYFUNCTION("""COMPUTED_VALUE"""),4)</f>
        <v>4</v>
      </c>
      <c r="B140" s="1">
        <f ca="1">IFERROR(__xludf.DUMMYFUNCTION("""COMPUTED_VALUE"""),3)</f>
        <v>3</v>
      </c>
    </row>
    <row r="141" spans="1:2" ht="13" hidden="1">
      <c r="A141" s="1">
        <f ca="1">IFERROR(__xludf.DUMMYFUNCTION("""COMPUTED_VALUE"""),1)</f>
        <v>1</v>
      </c>
      <c r="B141" s="1">
        <f ca="1">IFERROR(__xludf.DUMMYFUNCTION("""COMPUTED_VALUE"""),1)</f>
        <v>1</v>
      </c>
    </row>
    <row r="142" spans="1:2" ht="13" hidden="1">
      <c r="A142" s="1">
        <f ca="1">IFERROR(__xludf.DUMMYFUNCTION("""COMPUTED_VALUE"""),1)</f>
        <v>1</v>
      </c>
      <c r="B142" s="1">
        <f ca="1">IFERROR(__xludf.DUMMYFUNCTION("""COMPUTED_VALUE"""),3)</f>
        <v>3</v>
      </c>
    </row>
    <row r="143" spans="1:2" ht="13" hidden="1">
      <c r="A143" s="1">
        <f ca="1">IFERROR(__xludf.DUMMYFUNCTION("""COMPUTED_VALUE"""),3)</f>
        <v>3</v>
      </c>
      <c r="B143" s="1">
        <f ca="1">IFERROR(__xludf.DUMMYFUNCTION("""COMPUTED_VALUE"""),1)</f>
        <v>1</v>
      </c>
    </row>
    <row r="144" spans="1:2" ht="13" hidden="1">
      <c r="A144" s="1">
        <f ca="1">IFERROR(__xludf.DUMMYFUNCTION("""COMPUTED_VALUE"""),1)</f>
        <v>1</v>
      </c>
      <c r="B144" s="1">
        <f ca="1">IFERROR(__xludf.DUMMYFUNCTION("""COMPUTED_VALUE"""),1)</f>
        <v>1</v>
      </c>
    </row>
    <row r="145" spans="1:2" ht="13" hidden="1">
      <c r="A145" s="1">
        <f ca="1">IFERROR(__xludf.DUMMYFUNCTION("""COMPUTED_VALUE"""),2)</f>
        <v>2</v>
      </c>
      <c r="B145" s="1">
        <f ca="1">IFERROR(__xludf.DUMMYFUNCTION("""COMPUTED_VALUE"""),1)</f>
        <v>1</v>
      </c>
    </row>
    <row r="146" spans="1:2" ht="13" hidden="1">
      <c r="A146" s="1">
        <f ca="1">IFERROR(__xludf.DUMMYFUNCTION("""COMPUTED_VALUE"""),3)</f>
        <v>3</v>
      </c>
      <c r="B146" s="1">
        <f ca="1">IFERROR(__xludf.DUMMYFUNCTION("""COMPUTED_VALUE"""),1)</f>
        <v>1</v>
      </c>
    </row>
    <row r="147" spans="1:2" ht="13" hidden="1">
      <c r="A147" s="1">
        <f ca="1">IFERROR(__xludf.DUMMYFUNCTION("""COMPUTED_VALUE"""),2)</f>
        <v>2</v>
      </c>
      <c r="B147" s="1">
        <f ca="1">IFERROR(__xludf.DUMMYFUNCTION("""COMPUTED_VALUE"""),1)</f>
        <v>1</v>
      </c>
    </row>
    <row r="148" spans="1:2" ht="13" hidden="1">
      <c r="A148" s="1">
        <f ca="1">IFERROR(__xludf.DUMMYFUNCTION("""COMPUTED_VALUE"""),2)</f>
        <v>2</v>
      </c>
      <c r="B148" s="1">
        <f ca="1">IFERROR(__xludf.DUMMYFUNCTION("""COMPUTED_VALUE"""),1)</f>
        <v>1</v>
      </c>
    </row>
    <row r="149" spans="1:2" ht="13" hidden="1">
      <c r="A149" s="1">
        <f ca="1">IFERROR(__xludf.DUMMYFUNCTION("""COMPUTED_VALUE"""),3)</f>
        <v>3</v>
      </c>
      <c r="B149" s="1">
        <f ca="1">IFERROR(__xludf.DUMMYFUNCTION("""COMPUTED_VALUE"""),2)</f>
        <v>2</v>
      </c>
    </row>
    <row r="150" spans="1:2" ht="13" hidden="1">
      <c r="A150" s="1">
        <f ca="1">IFERROR(__xludf.DUMMYFUNCTION("""COMPUTED_VALUE"""),3)</f>
        <v>3</v>
      </c>
      <c r="B150" s="1">
        <f ca="1">IFERROR(__xludf.DUMMYFUNCTION("""COMPUTED_VALUE"""),1)</f>
        <v>1</v>
      </c>
    </row>
    <row r="151" spans="1:2" ht="13" hidden="1">
      <c r="A151" s="1">
        <f ca="1">IFERROR(__xludf.DUMMYFUNCTION("""COMPUTED_VALUE"""),2)</f>
        <v>2</v>
      </c>
      <c r="B151" s="1">
        <f ca="1">IFERROR(__xludf.DUMMYFUNCTION("""COMPUTED_VALUE"""),1)</f>
        <v>1</v>
      </c>
    </row>
    <row r="152" spans="1:2" ht="13" hidden="1">
      <c r="A152" s="1">
        <f ca="1">IFERROR(__xludf.DUMMYFUNCTION("""COMPUTED_VALUE"""),2)</f>
        <v>2</v>
      </c>
      <c r="B152" s="1">
        <f ca="1">IFERROR(__xludf.DUMMYFUNCTION("""COMPUTED_VALUE"""),2)</f>
        <v>2</v>
      </c>
    </row>
    <row r="153" spans="1:2" ht="13" hidden="1">
      <c r="A153" s="1" t="str">
        <f ca="1">IFERROR(__xludf.DUMMYFUNCTION("""COMPUTED_VALUE"""),"")</f>
        <v/>
      </c>
      <c r="B153" s="1">
        <f ca="1">IFERROR(__xludf.DUMMYFUNCTION("""COMPUTED_VALUE"""),1)</f>
        <v>1</v>
      </c>
    </row>
    <row r="154" spans="1:2" ht="13" hidden="1">
      <c r="A154" s="1">
        <f ca="1">IFERROR(__xludf.DUMMYFUNCTION("""COMPUTED_VALUE"""),4)</f>
        <v>4</v>
      </c>
      <c r="B154" s="1">
        <f ca="1">IFERROR(__xludf.DUMMYFUNCTION("""COMPUTED_VALUE"""),1)</f>
        <v>1</v>
      </c>
    </row>
    <row r="155" spans="1:2" ht="13" hidden="1">
      <c r="A155" s="1">
        <f ca="1">IFERROR(__xludf.DUMMYFUNCTION("""COMPUTED_VALUE"""),4)</f>
        <v>4</v>
      </c>
      <c r="B155" s="1">
        <f ca="1">IFERROR(__xludf.DUMMYFUNCTION("""COMPUTED_VALUE"""),4)</f>
        <v>4</v>
      </c>
    </row>
    <row r="156" spans="1:2" ht="13" hidden="1">
      <c r="A156" s="1">
        <f ca="1">IFERROR(__xludf.DUMMYFUNCTION("""COMPUTED_VALUE"""),1)</f>
        <v>1</v>
      </c>
      <c r="B156" s="1">
        <f ca="1">IFERROR(__xludf.DUMMYFUNCTION("""COMPUTED_VALUE"""),1)</f>
        <v>1</v>
      </c>
    </row>
    <row r="157" spans="1:2" ht="13" hidden="1">
      <c r="A157" s="1">
        <f ca="1">IFERROR(__xludf.DUMMYFUNCTION("""COMPUTED_VALUE"""),2)</f>
        <v>2</v>
      </c>
      <c r="B157" s="1">
        <f ca="1">IFERROR(__xludf.DUMMYFUNCTION("""COMPUTED_VALUE"""),2)</f>
        <v>2</v>
      </c>
    </row>
    <row r="158" spans="1:2" ht="13" hidden="1">
      <c r="A158" s="1">
        <f ca="1">IFERROR(__xludf.DUMMYFUNCTION("""COMPUTED_VALUE"""),1)</f>
        <v>1</v>
      </c>
      <c r="B158" s="1">
        <f ca="1">IFERROR(__xludf.DUMMYFUNCTION("""COMPUTED_VALUE"""),1)</f>
        <v>1</v>
      </c>
    </row>
    <row r="159" spans="1:2" ht="13" hidden="1">
      <c r="A159" s="1">
        <f ca="1">IFERROR(__xludf.DUMMYFUNCTION("""COMPUTED_VALUE"""),2)</f>
        <v>2</v>
      </c>
      <c r="B159" s="1">
        <f ca="1">IFERROR(__xludf.DUMMYFUNCTION("""COMPUTED_VALUE"""),1)</f>
        <v>1</v>
      </c>
    </row>
    <row r="160" spans="1:2" ht="13" hidden="1">
      <c r="A160" s="1">
        <f ca="1">IFERROR(__xludf.DUMMYFUNCTION("""COMPUTED_VALUE"""),1)</f>
        <v>1</v>
      </c>
      <c r="B160" s="1">
        <f ca="1">IFERROR(__xludf.DUMMYFUNCTION("""COMPUTED_VALUE"""),1)</f>
        <v>1</v>
      </c>
    </row>
    <row r="161" spans="1:2" ht="13" hidden="1">
      <c r="A161" s="1">
        <f ca="1">IFERROR(__xludf.DUMMYFUNCTION("""COMPUTED_VALUE"""),1)</f>
        <v>1</v>
      </c>
      <c r="B161" s="1">
        <f ca="1">IFERROR(__xludf.DUMMYFUNCTION("""COMPUTED_VALUE"""),1)</f>
        <v>1</v>
      </c>
    </row>
    <row r="162" spans="1:2" ht="13" hidden="1">
      <c r="A162" s="1">
        <f ca="1">IFERROR(__xludf.DUMMYFUNCTION("""COMPUTED_VALUE"""),3)</f>
        <v>3</v>
      </c>
      <c r="B162" s="1">
        <f ca="1">IFERROR(__xludf.DUMMYFUNCTION("""COMPUTED_VALUE"""),1)</f>
        <v>1</v>
      </c>
    </row>
    <row r="163" spans="1:2" ht="13" hidden="1">
      <c r="A163" s="1">
        <f ca="1">IFERROR(__xludf.DUMMYFUNCTION("""COMPUTED_VALUE"""),3)</f>
        <v>3</v>
      </c>
      <c r="B163" s="1">
        <f ca="1">IFERROR(__xludf.DUMMYFUNCTION("""COMPUTED_VALUE"""),1)</f>
        <v>1</v>
      </c>
    </row>
    <row r="164" spans="1:2" ht="13" hidden="1">
      <c r="A164" s="1">
        <f ca="1">IFERROR(__xludf.DUMMYFUNCTION("""COMPUTED_VALUE"""),3)</f>
        <v>3</v>
      </c>
      <c r="B164" s="1">
        <f ca="1">IFERROR(__xludf.DUMMYFUNCTION("""COMPUTED_VALUE"""),1)</f>
        <v>1</v>
      </c>
    </row>
    <row r="165" spans="1:2" ht="13" hidden="1">
      <c r="A165" s="1">
        <f ca="1">IFERROR(__xludf.DUMMYFUNCTION("""COMPUTED_VALUE"""),1)</f>
        <v>1</v>
      </c>
      <c r="B165" s="1">
        <f ca="1">IFERROR(__xludf.DUMMYFUNCTION("""COMPUTED_VALUE"""),1)</f>
        <v>1</v>
      </c>
    </row>
    <row r="166" spans="1:2" ht="13" hidden="1">
      <c r="A166" s="1">
        <f ca="1">IFERROR(__xludf.DUMMYFUNCTION("""COMPUTED_VALUE"""),4)</f>
        <v>4</v>
      </c>
      <c r="B166" s="1">
        <f ca="1">IFERROR(__xludf.DUMMYFUNCTION("""COMPUTED_VALUE"""),1)</f>
        <v>1</v>
      </c>
    </row>
    <row r="167" spans="1:2" ht="13" hidden="1">
      <c r="A167" s="1">
        <f ca="1">IFERROR(__xludf.DUMMYFUNCTION("""COMPUTED_VALUE"""),2)</f>
        <v>2</v>
      </c>
      <c r="B167" s="1">
        <f ca="1">IFERROR(__xludf.DUMMYFUNCTION("""COMPUTED_VALUE"""),1)</f>
        <v>1</v>
      </c>
    </row>
    <row r="168" spans="1:2" ht="13" hidden="1">
      <c r="A168" s="1">
        <f ca="1">IFERROR(__xludf.DUMMYFUNCTION("""COMPUTED_VALUE"""),3)</f>
        <v>3</v>
      </c>
      <c r="B168" s="1">
        <f ca="1">IFERROR(__xludf.DUMMYFUNCTION("""COMPUTED_VALUE"""),2)</f>
        <v>2</v>
      </c>
    </row>
    <row r="169" spans="1:2" ht="13" hidden="1">
      <c r="A169" s="1">
        <f ca="1">IFERROR(__xludf.DUMMYFUNCTION("""COMPUTED_VALUE"""),2)</f>
        <v>2</v>
      </c>
      <c r="B169" s="1">
        <f ca="1">IFERROR(__xludf.DUMMYFUNCTION("""COMPUTED_VALUE"""),1)</f>
        <v>1</v>
      </c>
    </row>
    <row r="170" spans="1:2" ht="13" hidden="1">
      <c r="A170" s="1" t="str">
        <f ca="1">IFERROR(__xludf.DUMMYFUNCTION("""COMPUTED_VALUE"""),"")</f>
        <v/>
      </c>
      <c r="B170" s="1">
        <f ca="1">IFERROR(__xludf.DUMMYFUNCTION("""COMPUTED_VALUE"""),1)</f>
        <v>1</v>
      </c>
    </row>
    <row r="171" spans="1:2" ht="13" hidden="1">
      <c r="A171" s="1">
        <f ca="1">IFERROR(__xludf.DUMMYFUNCTION("""COMPUTED_VALUE"""),4)</f>
        <v>4</v>
      </c>
      <c r="B171" s="1">
        <f ca="1">IFERROR(__xludf.DUMMYFUNCTION("""COMPUTED_VALUE"""),2)</f>
        <v>2</v>
      </c>
    </row>
    <row r="172" spans="1:2" ht="13" hidden="1">
      <c r="A172" s="1">
        <f ca="1">IFERROR(__xludf.DUMMYFUNCTION("""COMPUTED_VALUE"""),2)</f>
        <v>2</v>
      </c>
      <c r="B172" s="1">
        <f ca="1">IFERROR(__xludf.DUMMYFUNCTION("""COMPUTED_VALUE"""),1)</f>
        <v>1</v>
      </c>
    </row>
    <row r="173" spans="1:2" ht="13" hidden="1">
      <c r="A173" s="1">
        <f ca="1">IFERROR(__xludf.DUMMYFUNCTION("""COMPUTED_VALUE"""),2)</f>
        <v>2</v>
      </c>
      <c r="B173" s="1">
        <f ca="1">IFERROR(__xludf.DUMMYFUNCTION("""COMPUTED_VALUE"""),1)</f>
        <v>1</v>
      </c>
    </row>
    <row r="174" spans="1:2" ht="13" hidden="1">
      <c r="A174" s="1">
        <f ca="1">IFERROR(__xludf.DUMMYFUNCTION("""COMPUTED_VALUE"""),1)</f>
        <v>1</v>
      </c>
      <c r="B174" s="1">
        <f ca="1">IFERROR(__xludf.DUMMYFUNCTION("""COMPUTED_VALUE"""),1)</f>
        <v>1</v>
      </c>
    </row>
    <row r="175" spans="1:2" ht="13" hidden="1">
      <c r="A175" s="1">
        <f ca="1">IFERROR(__xludf.DUMMYFUNCTION("""COMPUTED_VALUE"""),4)</f>
        <v>4</v>
      </c>
      <c r="B175" s="1" t="str">
        <f ca="1">IFERROR(__xludf.DUMMYFUNCTION("""COMPUTED_VALUE"""),"")</f>
        <v/>
      </c>
    </row>
    <row r="176" spans="1:2" ht="13" hidden="1">
      <c r="A176" s="1">
        <f ca="1">IFERROR(__xludf.DUMMYFUNCTION("""COMPUTED_VALUE"""),2)</f>
        <v>2</v>
      </c>
      <c r="B176" s="1">
        <f ca="1">IFERROR(__xludf.DUMMYFUNCTION("""COMPUTED_VALUE"""),1)</f>
        <v>1</v>
      </c>
    </row>
    <row r="177" spans="1:2" ht="13" hidden="1">
      <c r="A177" s="1" t="str">
        <f ca="1">IFERROR(__xludf.DUMMYFUNCTION("""COMPUTED_VALUE"""),"")</f>
        <v/>
      </c>
      <c r="B177" s="1">
        <f ca="1">IFERROR(__xludf.DUMMYFUNCTION("""COMPUTED_VALUE"""),2)</f>
        <v>2</v>
      </c>
    </row>
    <row r="178" spans="1:2" ht="13" hidden="1">
      <c r="A178" s="1">
        <f ca="1">IFERROR(__xludf.DUMMYFUNCTION("""COMPUTED_VALUE"""),3)</f>
        <v>3</v>
      </c>
      <c r="B178" s="1">
        <f ca="1">IFERROR(__xludf.DUMMYFUNCTION("""COMPUTED_VALUE"""),1)</f>
        <v>1</v>
      </c>
    </row>
    <row r="179" spans="1:2" ht="13" hidden="1">
      <c r="A179" s="1">
        <f ca="1">IFERROR(__xludf.DUMMYFUNCTION("""COMPUTED_VALUE"""),1)</f>
        <v>1</v>
      </c>
      <c r="B179" s="1">
        <f ca="1">IFERROR(__xludf.DUMMYFUNCTION("""COMPUTED_VALUE"""),1)</f>
        <v>1</v>
      </c>
    </row>
    <row r="180" spans="1:2" ht="13" hidden="1">
      <c r="A180" s="1">
        <f ca="1">IFERROR(__xludf.DUMMYFUNCTION("""COMPUTED_VALUE"""),4)</f>
        <v>4</v>
      </c>
      <c r="B180" s="1">
        <f ca="1">IFERROR(__xludf.DUMMYFUNCTION("""COMPUTED_VALUE"""),3)</f>
        <v>3</v>
      </c>
    </row>
    <row r="181" spans="1:2" ht="13" hidden="1">
      <c r="A181" s="1">
        <f ca="1">IFERROR(__xludf.DUMMYFUNCTION("""COMPUTED_VALUE"""),2)</f>
        <v>2</v>
      </c>
      <c r="B181" s="1">
        <f ca="1">IFERROR(__xludf.DUMMYFUNCTION("""COMPUTED_VALUE"""),2)</f>
        <v>2</v>
      </c>
    </row>
    <row r="182" spans="1:2" ht="13" hidden="1">
      <c r="A182" s="1">
        <f ca="1">IFERROR(__xludf.DUMMYFUNCTION("""COMPUTED_VALUE"""),3)</f>
        <v>3</v>
      </c>
      <c r="B182" s="1">
        <f ca="1">IFERROR(__xludf.DUMMYFUNCTION("""COMPUTED_VALUE"""),2)</f>
        <v>2</v>
      </c>
    </row>
    <row r="183" spans="1:2" ht="13" hidden="1">
      <c r="A183" s="1" t="str">
        <f ca="1">IFERROR(__xludf.DUMMYFUNCTION("""COMPUTED_VALUE"""),"")</f>
        <v/>
      </c>
      <c r="B183" s="1">
        <f ca="1">IFERROR(__xludf.DUMMYFUNCTION("""COMPUTED_VALUE"""),1)</f>
        <v>1</v>
      </c>
    </row>
    <row r="184" spans="1:2" ht="13" hidden="1">
      <c r="A184" s="1">
        <f ca="1">IFERROR(__xludf.DUMMYFUNCTION("""COMPUTED_VALUE"""),2)</f>
        <v>2</v>
      </c>
      <c r="B184" s="1">
        <f ca="1">IFERROR(__xludf.DUMMYFUNCTION("""COMPUTED_VALUE"""),1)</f>
        <v>1</v>
      </c>
    </row>
    <row r="185" spans="1:2" ht="13" hidden="1">
      <c r="A185" s="1">
        <f ca="1">IFERROR(__xludf.DUMMYFUNCTION("""COMPUTED_VALUE"""),3)</f>
        <v>3</v>
      </c>
      <c r="B185" s="1">
        <f ca="1">IFERROR(__xludf.DUMMYFUNCTION("""COMPUTED_VALUE"""),3)</f>
        <v>3</v>
      </c>
    </row>
    <row r="186" spans="1:2" ht="13" hidden="1">
      <c r="A186" s="1">
        <f ca="1">IFERROR(__xludf.DUMMYFUNCTION("""COMPUTED_VALUE"""),2)</f>
        <v>2</v>
      </c>
      <c r="B186" s="1">
        <f ca="1">IFERROR(__xludf.DUMMYFUNCTION("""COMPUTED_VALUE"""),1)</f>
        <v>1</v>
      </c>
    </row>
    <row r="187" spans="1:2" ht="13" hidden="1">
      <c r="A187" s="1">
        <f ca="1">IFERROR(__xludf.DUMMYFUNCTION("""COMPUTED_VALUE"""),4)</f>
        <v>4</v>
      </c>
      <c r="B187" s="1">
        <f ca="1">IFERROR(__xludf.DUMMYFUNCTION("""COMPUTED_VALUE"""),1)</f>
        <v>1</v>
      </c>
    </row>
    <row r="188" spans="1:2" ht="13" hidden="1">
      <c r="A188" s="1">
        <f ca="1">IFERROR(__xludf.DUMMYFUNCTION("""COMPUTED_VALUE"""),2)</f>
        <v>2</v>
      </c>
      <c r="B188" s="1">
        <f ca="1">IFERROR(__xludf.DUMMYFUNCTION("""COMPUTED_VALUE"""),1)</f>
        <v>1</v>
      </c>
    </row>
    <row r="189" spans="1:2" ht="13" hidden="1">
      <c r="A189" s="1">
        <f ca="1">IFERROR(__xludf.DUMMYFUNCTION("""COMPUTED_VALUE"""),2)</f>
        <v>2</v>
      </c>
      <c r="B189" s="1">
        <f ca="1">IFERROR(__xludf.DUMMYFUNCTION("""COMPUTED_VALUE"""),3)</f>
        <v>3</v>
      </c>
    </row>
    <row r="190" spans="1:2" ht="13" hidden="1">
      <c r="A190" s="1" t="str">
        <f ca="1">IFERROR(__xludf.DUMMYFUNCTION("""COMPUTED_VALUE"""),"")</f>
        <v/>
      </c>
      <c r="B190" s="1">
        <f ca="1">IFERROR(__xludf.DUMMYFUNCTION("""COMPUTED_VALUE"""),2)</f>
        <v>2</v>
      </c>
    </row>
    <row r="191" spans="1:2" ht="13" hidden="1">
      <c r="A191" s="1">
        <f ca="1">IFERROR(__xludf.DUMMYFUNCTION("""COMPUTED_VALUE"""),4)</f>
        <v>4</v>
      </c>
      <c r="B191" s="1">
        <f ca="1">IFERROR(__xludf.DUMMYFUNCTION("""COMPUTED_VALUE"""),1)</f>
        <v>1</v>
      </c>
    </row>
    <row r="192" spans="1:2" ht="13" hidden="1">
      <c r="A192" s="1">
        <f ca="1">IFERROR(__xludf.DUMMYFUNCTION("""COMPUTED_VALUE"""),3)</f>
        <v>3</v>
      </c>
      <c r="B192" s="1">
        <f ca="1">IFERROR(__xludf.DUMMYFUNCTION("""COMPUTED_VALUE"""),1)</f>
        <v>1</v>
      </c>
    </row>
    <row r="193" spans="1:2" ht="13" hidden="1">
      <c r="A193" s="1">
        <f ca="1">IFERROR(__xludf.DUMMYFUNCTION("""COMPUTED_VALUE"""),2)</f>
        <v>2</v>
      </c>
      <c r="B193" s="1">
        <f ca="1">IFERROR(__xludf.DUMMYFUNCTION("""COMPUTED_VALUE"""),1)</f>
        <v>1</v>
      </c>
    </row>
    <row r="194" spans="1:2" ht="13" hidden="1">
      <c r="A194" s="1">
        <f ca="1">IFERROR(__xludf.DUMMYFUNCTION("""COMPUTED_VALUE"""),2)</f>
        <v>2</v>
      </c>
      <c r="B194" s="1">
        <f ca="1">IFERROR(__xludf.DUMMYFUNCTION("""COMPUTED_VALUE"""),1)</f>
        <v>1</v>
      </c>
    </row>
    <row r="195" spans="1:2" ht="13" hidden="1">
      <c r="A195" s="1">
        <f ca="1">IFERROR(__xludf.DUMMYFUNCTION("""COMPUTED_VALUE"""),2)</f>
        <v>2</v>
      </c>
      <c r="B195" s="1">
        <f ca="1">IFERROR(__xludf.DUMMYFUNCTION("""COMPUTED_VALUE"""),2)</f>
        <v>2</v>
      </c>
    </row>
    <row r="196" spans="1:2" ht="13" hidden="1">
      <c r="A196" s="1">
        <f ca="1">IFERROR(__xludf.DUMMYFUNCTION("""COMPUTED_VALUE"""),3)</f>
        <v>3</v>
      </c>
      <c r="B196" s="1">
        <f ca="1">IFERROR(__xludf.DUMMYFUNCTION("""COMPUTED_VALUE"""),1)</f>
        <v>1</v>
      </c>
    </row>
    <row r="197" spans="1:2" ht="13" hidden="1">
      <c r="A197" s="1">
        <f ca="1">IFERROR(__xludf.DUMMYFUNCTION("""COMPUTED_VALUE"""),2)</f>
        <v>2</v>
      </c>
      <c r="B197" s="1">
        <f ca="1">IFERROR(__xludf.DUMMYFUNCTION("""COMPUTED_VALUE"""),1)</f>
        <v>1</v>
      </c>
    </row>
    <row r="198" spans="1:2" ht="13" hidden="1">
      <c r="A198" s="1">
        <f ca="1">IFERROR(__xludf.DUMMYFUNCTION("""COMPUTED_VALUE"""),2)</f>
        <v>2</v>
      </c>
      <c r="B198" s="1">
        <f ca="1">IFERROR(__xludf.DUMMYFUNCTION("""COMPUTED_VALUE"""),1)</f>
        <v>1</v>
      </c>
    </row>
    <row r="199" spans="1:2" ht="13" hidden="1">
      <c r="A199" s="1">
        <f ca="1">IFERROR(__xludf.DUMMYFUNCTION("""COMPUTED_VALUE"""),3)</f>
        <v>3</v>
      </c>
      <c r="B199" s="1">
        <f ca="1">IFERROR(__xludf.DUMMYFUNCTION("""COMPUTED_VALUE"""),3)</f>
        <v>3</v>
      </c>
    </row>
    <row r="200" spans="1:2" ht="13" hidden="1">
      <c r="A200" s="1" t="str">
        <f ca="1">IFERROR(__xludf.DUMMYFUNCTION("""COMPUTED_VALUE"""),"")</f>
        <v/>
      </c>
      <c r="B200" s="1">
        <f ca="1">IFERROR(__xludf.DUMMYFUNCTION("""COMPUTED_VALUE"""),1)</f>
        <v>1</v>
      </c>
    </row>
    <row r="201" spans="1:2" ht="13" hidden="1">
      <c r="A201" s="1">
        <f ca="1">IFERROR(__xludf.DUMMYFUNCTION("""COMPUTED_VALUE"""),1)</f>
        <v>1</v>
      </c>
      <c r="B201" s="1">
        <f ca="1">IFERROR(__xludf.DUMMYFUNCTION("""COMPUTED_VALUE"""),2)</f>
        <v>2</v>
      </c>
    </row>
    <row r="202" spans="1:2" ht="13" hidden="1">
      <c r="A202" s="1">
        <f ca="1">IFERROR(__xludf.DUMMYFUNCTION("""COMPUTED_VALUE"""),2)</f>
        <v>2</v>
      </c>
      <c r="B202" s="1">
        <f ca="1">IFERROR(__xludf.DUMMYFUNCTION("""COMPUTED_VALUE"""),1)</f>
        <v>1</v>
      </c>
    </row>
    <row r="203" spans="1:2" ht="13" hidden="1">
      <c r="A203" s="1">
        <f ca="1">IFERROR(__xludf.DUMMYFUNCTION("""COMPUTED_VALUE"""),3)</f>
        <v>3</v>
      </c>
      <c r="B203" s="1">
        <f ca="1">IFERROR(__xludf.DUMMYFUNCTION("""COMPUTED_VALUE"""),1)</f>
        <v>1</v>
      </c>
    </row>
    <row r="204" spans="1:2" ht="13" hidden="1">
      <c r="A204" s="1">
        <f ca="1">IFERROR(__xludf.DUMMYFUNCTION("""COMPUTED_VALUE"""),2)</f>
        <v>2</v>
      </c>
      <c r="B204" s="1">
        <f ca="1">IFERROR(__xludf.DUMMYFUNCTION("""COMPUTED_VALUE"""),3)</f>
        <v>3</v>
      </c>
    </row>
    <row r="205" spans="1:2" ht="13" hidden="1">
      <c r="A205" s="1">
        <f ca="1">IFERROR(__xludf.DUMMYFUNCTION("""COMPUTED_VALUE"""),1)</f>
        <v>1</v>
      </c>
      <c r="B205" s="1">
        <f ca="1">IFERROR(__xludf.DUMMYFUNCTION("""COMPUTED_VALUE"""),3)</f>
        <v>3</v>
      </c>
    </row>
    <row r="206" spans="1:2" ht="13" hidden="1">
      <c r="A206" s="1" t="str">
        <f ca="1">IFERROR(__xludf.DUMMYFUNCTION("""COMPUTED_VALUE"""),"")</f>
        <v/>
      </c>
      <c r="B206" s="1">
        <f ca="1">IFERROR(__xludf.DUMMYFUNCTION("""COMPUTED_VALUE"""),3)</f>
        <v>3</v>
      </c>
    </row>
    <row r="207" spans="1:2" ht="13" hidden="1">
      <c r="A207" s="1">
        <f ca="1">IFERROR(__xludf.DUMMYFUNCTION("""COMPUTED_VALUE"""),4)</f>
        <v>4</v>
      </c>
      <c r="B207" s="1">
        <f ca="1">IFERROR(__xludf.DUMMYFUNCTION("""COMPUTED_VALUE"""),1)</f>
        <v>1</v>
      </c>
    </row>
    <row r="208" spans="1:2" ht="13" hidden="1">
      <c r="A208" s="1">
        <f ca="1">IFERROR(__xludf.DUMMYFUNCTION("""COMPUTED_VALUE"""),3)</f>
        <v>3</v>
      </c>
      <c r="B208" s="1">
        <f ca="1">IFERROR(__xludf.DUMMYFUNCTION("""COMPUTED_VALUE"""),1)</f>
        <v>1</v>
      </c>
    </row>
    <row r="209" spans="1:2" ht="13" hidden="1">
      <c r="A209" s="1" t="str">
        <f ca="1">IFERROR(__xludf.DUMMYFUNCTION("""COMPUTED_VALUE"""),"")</f>
        <v/>
      </c>
      <c r="B209" s="1">
        <f ca="1">IFERROR(__xludf.DUMMYFUNCTION("""COMPUTED_VALUE"""),2)</f>
        <v>2</v>
      </c>
    </row>
    <row r="210" spans="1:2" ht="13" hidden="1">
      <c r="A210" s="1">
        <f ca="1">IFERROR(__xludf.DUMMYFUNCTION("""COMPUTED_VALUE"""),1)</f>
        <v>1</v>
      </c>
      <c r="B210" s="1">
        <f ca="1">IFERROR(__xludf.DUMMYFUNCTION("""COMPUTED_VALUE"""),1)</f>
        <v>1</v>
      </c>
    </row>
    <row r="211" spans="1:2" ht="13" hidden="1">
      <c r="A211" s="1">
        <f ca="1">IFERROR(__xludf.DUMMYFUNCTION("""COMPUTED_VALUE"""),4)</f>
        <v>4</v>
      </c>
      <c r="B211" s="1">
        <f ca="1">IFERROR(__xludf.DUMMYFUNCTION("""COMPUTED_VALUE"""),1)</f>
        <v>1</v>
      </c>
    </row>
    <row r="212" spans="1:2" ht="13" hidden="1">
      <c r="A212" s="1">
        <f ca="1">IFERROR(__xludf.DUMMYFUNCTION("""COMPUTED_VALUE"""),3)</f>
        <v>3</v>
      </c>
      <c r="B212" s="1">
        <f ca="1">IFERROR(__xludf.DUMMYFUNCTION("""COMPUTED_VALUE"""),2)</f>
        <v>2</v>
      </c>
    </row>
    <row r="213" spans="1:2" ht="13" hidden="1">
      <c r="A213" s="1">
        <f ca="1">IFERROR(__xludf.DUMMYFUNCTION("""COMPUTED_VALUE"""),2)</f>
        <v>2</v>
      </c>
      <c r="B213" s="1">
        <f ca="1">IFERROR(__xludf.DUMMYFUNCTION("""COMPUTED_VALUE"""),1)</f>
        <v>1</v>
      </c>
    </row>
    <row r="214" spans="1:2" ht="13" hidden="1">
      <c r="A214" s="1">
        <f ca="1">IFERROR(__xludf.DUMMYFUNCTION("""COMPUTED_VALUE"""),3)</f>
        <v>3</v>
      </c>
      <c r="B214" s="1">
        <f ca="1">IFERROR(__xludf.DUMMYFUNCTION("""COMPUTED_VALUE"""),1)</f>
        <v>1</v>
      </c>
    </row>
    <row r="215" spans="1:2" ht="13" hidden="1">
      <c r="A215" s="1">
        <f ca="1">IFERROR(__xludf.DUMMYFUNCTION("""COMPUTED_VALUE"""),2)</f>
        <v>2</v>
      </c>
      <c r="B215" s="1">
        <f ca="1">IFERROR(__xludf.DUMMYFUNCTION("""COMPUTED_VALUE"""),1)</f>
        <v>1</v>
      </c>
    </row>
    <row r="216" spans="1:2" ht="13" hidden="1">
      <c r="A216" s="1">
        <f ca="1">IFERROR(__xludf.DUMMYFUNCTION("""COMPUTED_VALUE"""),1)</f>
        <v>1</v>
      </c>
      <c r="B216" s="1">
        <f ca="1">IFERROR(__xludf.DUMMYFUNCTION("""COMPUTED_VALUE"""),1)</f>
        <v>1</v>
      </c>
    </row>
    <row r="217" spans="1:2" ht="13" hidden="1">
      <c r="A217" s="1">
        <f ca="1">IFERROR(__xludf.DUMMYFUNCTION("""COMPUTED_VALUE"""),1)</f>
        <v>1</v>
      </c>
      <c r="B217" s="1">
        <f ca="1">IFERROR(__xludf.DUMMYFUNCTION("""COMPUTED_VALUE"""),4)</f>
        <v>4</v>
      </c>
    </row>
    <row r="218" spans="1:2" ht="13" hidden="1">
      <c r="A218" s="1">
        <f ca="1">IFERROR(__xludf.DUMMYFUNCTION("""COMPUTED_VALUE"""),4)</f>
        <v>4</v>
      </c>
      <c r="B218" s="1">
        <f ca="1">IFERROR(__xludf.DUMMYFUNCTION("""COMPUTED_VALUE"""),1)</f>
        <v>1</v>
      </c>
    </row>
    <row r="219" spans="1:2" ht="13" hidden="1">
      <c r="A219" s="1">
        <f ca="1">IFERROR(__xludf.DUMMYFUNCTION("""COMPUTED_VALUE"""),4)</f>
        <v>4</v>
      </c>
      <c r="B219" s="1">
        <f ca="1">IFERROR(__xludf.DUMMYFUNCTION("""COMPUTED_VALUE"""),1)</f>
        <v>1</v>
      </c>
    </row>
    <row r="220" spans="1:2" ht="13" hidden="1">
      <c r="A220" s="1">
        <f ca="1">IFERROR(__xludf.DUMMYFUNCTION("""COMPUTED_VALUE"""),4)</f>
        <v>4</v>
      </c>
      <c r="B220" s="1">
        <f ca="1">IFERROR(__xludf.DUMMYFUNCTION("""COMPUTED_VALUE"""),1)</f>
        <v>1</v>
      </c>
    </row>
    <row r="221" spans="1:2" ht="13" hidden="1">
      <c r="A221" s="1">
        <f ca="1">IFERROR(__xludf.DUMMYFUNCTION("""COMPUTED_VALUE"""),3)</f>
        <v>3</v>
      </c>
      <c r="B221" s="1">
        <f ca="1">IFERROR(__xludf.DUMMYFUNCTION("""COMPUTED_VALUE"""),1)</f>
        <v>1</v>
      </c>
    </row>
    <row r="222" spans="1:2" ht="13" hidden="1">
      <c r="A222" s="1">
        <f ca="1">IFERROR(__xludf.DUMMYFUNCTION("""COMPUTED_VALUE"""),4)</f>
        <v>4</v>
      </c>
      <c r="B222" s="1">
        <f ca="1">IFERROR(__xludf.DUMMYFUNCTION("""COMPUTED_VALUE"""),1)</f>
        <v>1</v>
      </c>
    </row>
    <row r="223" spans="1:2" ht="13" hidden="1">
      <c r="A223" s="1">
        <f ca="1">IFERROR(__xludf.DUMMYFUNCTION("""COMPUTED_VALUE"""),1)</f>
        <v>1</v>
      </c>
      <c r="B223" s="1">
        <f ca="1">IFERROR(__xludf.DUMMYFUNCTION("""COMPUTED_VALUE"""),1)</f>
        <v>1</v>
      </c>
    </row>
    <row r="224" spans="1:2" ht="13" hidden="1">
      <c r="A224" s="1">
        <f ca="1">IFERROR(__xludf.DUMMYFUNCTION("""COMPUTED_VALUE"""),2)</f>
        <v>2</v>
      </c>
      <c r="B224" s="1">
        <f ca="1">IFERROR(__xludf.DUMMYFUNCTION("""COMPUTED_VALUE"""),1)</f>
        <v>1</v>
      </c>
    </row>
    <row r="225" spans="1:2" ht="13" hidden="1">
      <c r="A225" s="1">
        <f ca="1">IFERROR(__xludf.DUMMYFUNCTION("""COMPUTED_VALUE"""),3)</f>
        <v>3</v>
      </c>
      <c r="B225" s="1">
        <f ca="1">IFERROR(__xludf.DUMMYFUNCTION("""COMPUTED_VALUE"""),2)</f>
        <v>2</v>
      </c>
    </row>
    <row r="226" spans="1:2" ht="13" hidden="1">
      <c r="A226" s="1">
        <f ca="1">IFERROR(__xludf.DUMMYFUNCTION("""COMPUTED_VALUE"""),2)</f>
        <v>2</v>
      </c>
      <c r="B226" s="1">
        <f ca="1">IFERROR(__xludf.DUMMYFUNCTION("""COMPUTED_VALUE"""),1)</f>
        <v>1</v>
      </c>
    </row>
    <row r="227" spans="1:2" ht="13" hidden="1">
      <c r="A227" s="1">
        <f ca="1">IFERROR(__xludf.DUMMYFUNCTION("""COMPUTED_VALUE"""),2)</f>
        <v>2</v>
      </c>
      <c r="B227" s="1">
        <f ca="1">IFERROR(__xludf.DUMMYFUNCTION("""COMPUTED_VALUE"""),1)</f>
        <v>1</v>
      </c>
    </row>
    <row r="228" spans="1:2" ht="13" hidden="1">
      <c r="A228" s="1">
        <f ca="1">IFERROR(__xludf.DUMMYFUNCTION("""COMPUTED_VALUE"""),3)</f>
        <v>3</v>
      </c>
      <c r="B228" s="1">
        <f ca="1">IFERROR(__xludf.DUMMYFUNCTION("""COMPUTED_VALUE"""),3)</f>
        <v>3</v>
      </c>
    </row>
    <row r="229" spans="1:2" ht="13" hidden="1">
      <c r="A229" s="1">
        <f ca="1">IFERROR(__xludf.DUMMYFUNCTION("""COMPUTED_VALUE"""),4)</f>
        <v>4</v>
      </c>
      <c r="B229" s="1">
        <f ca="1">IFERROR(__xludf.DUMMYFUNCTION("""COMPUTED_VALUE"""),1)</f>
        <v>1</v>
      </c>
    </row>
    <row r="230" spans="1:2" ht="13" hidden="1">
      <c r="A230" s="1">
        <f ca="1">IFERROR(__xludf.DUMMYFUNCTION("""COMPUTED_VALUE"""),4)</f>
        <v>4</v>
      </c>
      <c r="B230" s="1">
        <f ca="1">IFERROR(__xludf.DUMMYFUNCTION("""COMPUTED_VALUE"""),1)</f>
        <v>1</v>
      </c>
    </row>
    <row r="231" spans="1:2" ht="13" hidden="1">
      <c r="A231" s="1" t="str">
        <f ca="1">IFERROR(__xludf.DUMMYFUNCTION("""COMPUTED_VALUE"""),"")</f>
        <v/>
      </c>
      <c r="B231" s="1">
        <f ca="1">IFERROR(__xludf.DUMMYFUNCTION("""COMPUTED_VALUE"""),1)</f>
        <v>1</v>
      </c>
    </row>
    <row r="232" spans="1:2" ht="13" hidden="1">
      <c r="A232" s="1">
        <f ca="1">IFERROR(__xludf.DUMMYFUNCTION("""COMPUTED_VALUE"""),2)</f>
        <v>2</v>
      </c>
      <c r="B232" s="1">
        <f ca="1">IFERROR(__xludf.DUMMYFUNCTION("""COMPUTED_VALUE"""),1)</f>
        <v>1</v>
      </c>
    </row>
    <row r="233" spans="1:2" ht="13" hidden="1">
      <c r="A233" s="1">
        <f ca="1">IFERROR(__xludf.DUMMYFUNCTION("""COMPUTED_VALUE"""),1)</f>
        <v>1</v>
      </c>
      <c r="B233" s="1">
        <f ca="1">IFERROR(__xludf.DUMMYFUNCTION("""COMPUTED_VALUE"""),1)</f>
        <v>1</v>
      </c>
    </row>
    <row r="234" spans="1:2" ht="13" hidden="1">
      <c r="A234" s="1">
        <f ca="1">IFERROR(__xludf.DUMMYFUNCTION("""COMPUTED_VALUE"""),2)</f>
        <v>2</v>
      </c>
      <c r="B234" s="1">
        <f ca="1">IFERROR(__xludf.DUMMYFUNCTION("""COMPUTED_VALUE"""),1)</f>
        <v>1</v>
      </c>
    </row>
    <row r="235" spans="1:2" ht="13" hidden="1">
      <c r="A235" s="1">
        <f ca="1">IFERROR(__xludf.DUMMYFUNCTION("""COMPUTED_VALUE"""),3)</f>
        <v>3</v>
      </c>
      <c r="B235" s="1">
        <f ca="1">IFERROR(__xludf.DUMMYFUNCTION("""COMPUTED_VALUE"""),2)</f>
        <v>2</v>
      </c>
    </row>
    <row r="236" spans="1:2" ht="13" hidden="1">
      <c r="A236" s="1">
        <f ca="1">IFERROR(__xludf.DUMMYFUNCTION("""COMPUTED_VALUE"""),4)</f>
        <v>4</v>
      </c>
      <c r="B236" s="1">
        <f ca="1">IFERROR(__xludf.DUMMYFUNCTION("""COMPUTED_VALUE"""),3)</f>
        <v>3</v>
      </c>
    </row>
    <row r="237" spans="1:2" ht="13" hidden="1">
      <c r="A237" s="1">
        <f ca="1">IFERROR(__xludf.DUMMYFUNCTION("""COMPUTED_VALUE"""),3)</f>
        <v>3</v>
      </c>
      <c r="B237" s="1">
        <f ca="1">IFERROR(__xludf.DUMMYFUNCTION("""COMPUTED_VALUE"""),1)</f>
        <v>1</v>
      </c>
    </row>
    <row r="238" spans="1:2" ht="13" hidden="1">
      <c r="A238" s="1" t="str">
        <f ca="1">IFERROR(__xludf.DUMMYFUNCTION("""COMPUTED_VALUE"""),"")</f>
        <v/>
      </c>
      <c r="B238" s="1">
        <f ca="1">IFERROR(__xludf.DUMMYFUNCTION("""COMPUTED_VALUE"""),2)</f>
        <v>2</v>
      </c>
    </row>
    <row r="239" spans="1:2" ht="13" hidden="1">
      <c r="A239" s="1">
        <f ca="1">IFERROR(__xludf.DUMMYFUNCTION("""COMPUTED_VALUE"""),2)</f>
        <v>2</v>
      </c>
      <c r="B239" s="1">
        <f ca="1">IFERROR(__xludf.DUMMYFUNCTION("""COMPUTED_VALUE"""),1)</f>
        <v>1</v>
      </c>
    </row>
    <row r="240" spans="1:2" ht="13" hidden="1">
      <c r="A240" s="1">
        <f ca="1">IFERROR(__xludf.DUMMYFUNCTION("""COMPUTED_VALUE"""),4)</f>
        <v>4</v>
      </c>
      <c r="B240" s="1">
        <f ca="1">IFERROR(__xludf.DUMMYFUNCTION("""COMPUTED_VALUE"""),3)</f>
        <v>3</v>
      </c>
    </row>
    <row r="241" spans="1:2" ht="13" hidden="1">
      <c r="A241" s="1">
        <f ca="1">IFERROR(__xludf.DUMMYFUNCTION("""COMPUTED_VALUE"""),2)</f>
        <v>2</v>
      </c>
      <c r="B241" s="1">
        <f ca="1">IFERROR(__xludf.DUMMYFUNCTION("""COMPUTED_VALUE"""),1)</f>
        <v>1</v>
      </c>
    </row>
    <row r="242" spans="1:2" ht="13" hidden="1">
      <c r="A242" s="1">
        <f ca="1">IFERROR(__xludf.DUMMYFUNCTION("""COMPUTED_VALUE"""),3)</f>
        <v>3</v>
      </c>
      <c r="B242" s="1">
        <f ca="1">IFERROR(__xludf.DUMMYFUNCTION("""COMPUTED_VALUE"""),2)</f>
        <v>2</v>
      </c>
    </row>
    <row r="243" spans="1:2" ht="13" hidden="1">
      <c r="A243" s="1">
        <f ca="1">IFERROR(__xludf.DUMMYFUNCTION("""COMPUTED_VALUE"""),3)</f>
        <v>3</v>
      </c>
      <c r="B243" s="1">
        <f ca="1">IFERROR(__xludf.DUMMYFUNCTION("""COMPUTED_VALUE"""),1)</f>
        <v>1</v>
      </c>
    </row>
    <row r="244" spans="1:2" ht="13" hidden="1">
      <c r="A244" s="1">
        <f ca="1">IFERROR(__xludf.DUMMYFUNCTION("""COMPUTED_VALUE"""),4)</f>
        <v>4</v>
      </c>
      <c r="B244" s="1">
        <f ca="1">IFERROR(__xludf.DUMMYFUNCTION("""COMPUTED_VALUE"""),1)</f>
        <v>1</v>
      </c>
    </row>
    <row r="245" spans="1:2" ht="13" hidden="1">
      <c r="A245" s="1">
        <f ca="1">IFERROR(__xludf.DUMMYFUNCTION("""COMPUTED_VALUE"""),4)</f>
        <v>4</v>
      </c>
      <c r="B245" s="1">
        <f ca="1">IFERROR(__xludf.DUMMYFUNCTION("""COMPUTED_VALUE"""),1)</f>
        <v>1</v>
      </c>
    </row>
    <row r="246" spans="1:2" ht="13" hidden="1">
      <c r="A246" s="1">
        <f ca="1">IFERROR(__xludf.DUMMYFUNCTION("""COMPUTED_VALUE"""),4)</f>
        <v>4</v>
      </c>
      <c r="B246" s="1">
        <f ca="1">IFERROR(__xludf.DUMMYFUNCTION("""COMPUTED_VALUE"""),1)</f>
        <v>1</v>
      </c>
    </row>
    <row r="247" spans="1:2" ht="13" hidden="1">
      <c r="A247" s="1">
        <f ca="1">IFERROR(__xludf.DUMMYFUNCTION("""COMPUTED_VALUE"""),4)</f>
        <v>4</v>
      </c>
      <c r="B247" s="1">
        <f ca="1">IFERROR(__xludf.DUMMYFUNCTION("""COMPUTED_VALUE"""),2)</f>
        <v>2</v>
      </c>
    </row>
    <row r="248" spans="1:2" ht="13" hidden="1">
      <c r="A248" s="1">
        <f ca="1">IFERROR(__xludf.DUMMYFUNCTION("""COMPUTED_VALUE"""),3)</f>
        <v>3</v>
      </c>
      <c r="B248" s="1">
        <f ca="1">IFERROR(__xludf.DUMMYFUNCTION("""COMPUTED_VALUE"""),1)</f>
        <v>1</v>
      </c>
    </row>
    <row r="249" spans="1:2" ht="13" hidden="1">
      <c r="A249" s="1">
        <f ca="1">IFERROR(__xludf.DUMMYFUNCTION("""COMPUTED_VALUE"""),1)</f>
        <v>1</v>
      </c>
      <c r="B249" s="1">
        <f ca="1">IFERROR(__xludf.DUMMYFUNCTION("""COMPUTED_VALUE"""),1)</f>
        <v>1</v>
      </c>
    </row>
    <row r="250" spans="1:2" ht="13" hidden="1">
      <c r="A250" s="1">
        <f ca="1">IFERROR(__xludf.DUMMYFUNCTION("""COMPUTED_VALUE"""),2)</f>
        <v>2</v>
      </c>
      <c r="B250" s="1">
        <f ca="1">IFERROR(__xludf.DUMMYFUNCTION("""COMPUTED_VALUE"""),1)</f>
        <v>1</v>
      </c>
    </row>
    <row r="251" spans="1:2" ht="13" hidden="1">
      <c r="A251" s="1">
        <f ca="1">IFERROR(__xludf.DUMMYFUNCTION("""COMPUTED_VALUE"""),4)</f>
        <v>4</v>
      </c>
      <c r="B251" s="1">
        <f ca="1">IFERROR(__xludf.DUMMYFUNCTION("""COMPUTED_VALUE"""),3)</f>
        <v>3</v>
      </c>
    </row>
    <row r="252" spans="1:2" ht="13" hidden="1">
      <c r="A252" s="1">
        <f ca="1">IFERROR(__xludf.DUMMYFUNCTION("""COMPUTED_VALUE"""),1)</f>
        <v>1</v>
      </c>
      <c r="B252" s="1">
        <f ca="1">IFERROR(__xludf.DUMMYFUNCTION("""COMPUTED_VALUE"""),2)</f>
        <v>2</v>
      </c>
    </row>
    <row r="253" spans="1:2" ht="13" hidden="1">
      <c r="A253" s="1">
        <f ca="1">IFERROR(__xludf.DUMMYFUNCTION("""COMPUTED_VALUE"""),4)</f>
        <v>4</v>
      </c>
      <c r="B253" s="1">
        <f ca="1">IFERROR(__xludf.DUMMYFUNCTION("""COMPUTED_VALUE"""),4)</f>
        <v>4</v>
      </c>
    </row>
    <row r="254" spans="1:2" ht="13" hidden="1">
      <c r="A254" s="1">
        <f ca="1">IFERROR(__xludf.DUMMYFUNCTION("""COMPUTED_VALUE"""),3)</f>
        <v>3</v>
      </c>
      <c r="B254" s="1">
        <f ca="1">IFERROR(__xludf.DUMMYFUNCTION("""COMPUTED_VALUE"""),2)</f>
        <v>2</v>
      </c>
    </row>
    <row r="255" spans="1:2" ht="13" hidden="1">
      <c r="A255" s="1">
        <f ca="1">IFERROR(__xludf.DUMMYFUNCTION("""COMPUTED_VALUE"""),3)</f>
        <v>3</v>
      </c>
      <c r="B255" s="1">
        <f ca="1">IFERROR(__xludf.DUMMYFUNCTION("""COMPUTED_VALUE"""),2)</f>
        <v>2</v>
      </c>
    </row>
    <row r="256" spans="1:2" ht="13" hidden="1">
      <c r="A256" s="1">
        <f ca="1">IFERROR(__xludf.DUMMYFUNCTION("""COMPUTED_VALUE"""),1)</f>
        <v>1</v>
      </c>
      <c r="B256" s="1">
        <f ca="1">IFERROR(__xludf.DUMMYFUNCTION("""COMPUTED_VALUE"""),3)</f>
        <v>3</v>
      </c>
    </row>
    <row r="257" spans="1:2" ht="13" hidden="1">
      <c r="A257" s="1">
        <f ca="1">IFERROR(__xludf.DUMMYFUNCTION("""COMPUTED_VALUE"""),2)</f>
        <v>2</v>
      </c>
      <c r="B257" s="1">
        <f ca="1">IFERROR(__xludf.DUMMYFUNCTION("""COMPUTED_VALUE"""),4)</f>
        <v>4</v>
      </c>
    </row>
    <row r="258" spans="1:2" ht="13" hidden="1">
      <c r="A258" s="1">
        <f ca="1">IFERROR(__xludf.DUMMYFUNCTION("""COMPUTED_VALUE"""),4)</f>
        <v>4</v>
      </c>
      <c r="B258" s="1">
        <f ca="1">IFERROR(__xludf.DUMMYFUNCTION("""COMPUTED_VALUE"""),1)</f>
        <v>1</v>
      </c>
    </row>
    <row r="259" spans="1:2" ht="13" hidden="1">
      <c r="A259" s="1">
        <f ca="1">IFERROR(__xludf.DUMMYFUNCTION("""COMPUTED_VALUE"""),2)</f>
        <v>2</v>
      </c>
      <c r="B259" s="1">
        <f ca="1">IFERROR(__xludf.DUMMYFUNCTION("""COMPUTED_VALUE"""),1)</f>
        <v>1</v>
      </c>
    </row>
    <row r="260" spans="1:2" ht="13" hidden="1">
      <c r="A260" s="1">
        <f ca="1">IFERROR(__xludf.DUMMYFUNCTION("""COMPUTED_VALUE"""),2)</f>
        <v>2</v>
      </c>
      <c r="B260" s="1">
        <f ca="1">IFERROR(__xludf.DUMMYFUNCTION("""COMPUTED_VALUE"""),1)</f>
        <v>1</v>
      </c>
    </row>
    <row r="261" spans="1:2" ht="13" hidden="1">
      <c r="A261" s="1">
        <f ca="1">IFERROR(__xludf.DUMMYFUNCTION("""COMPUTED_VALUE"""),3)</f>
        <v>3</v>
      </c>
      <c r="B261" s="1">
        <f ca="1">IFERROR(__xludf.DUMMYFUNCTION("""COMPUTED_VALUE"""),1)</f>
        <v>1</v>
      </c>
    </row>
    <row r="262" spans="1:2" ht="13" hidden="1">
      <c r="A262" s="1">
        <f ca="1">IFERROR(__xludf.DUMMYFUNCTION("""COMPUTED_VALUE"""),3)</f>
        <v>3</v>
      </c>
      <c r="B262" s="1">
        <f ca="1">IFERROR(__xludf.DUMMYFUNCTION("""COMPUTED_VALUE"""),3)</f>
        <v>3</v>
      </c>
    </row>
    <row r="263" spans="1:2" ht="13" hidden="1">
      <c r="A263" s="1">
        <f ca="1">IFERROR(__xludf.DUMMYFUNCTION("""COMPUTED_VALUE"""),4)</f>
        <v>4</v>
      </c>
      <c r="B263" s="1">
        <f ca="1">IFERROR(__xludf.DUMMYFUNCTION("""COMPUTED_VALUE"""),1)</f>
        <v>1</v>
      </c>
    </row>
    <row r="264" spans="1:2" ht="13" hidden="1">
      <c r="A264" s="1">
        <f ca="1">IFERROR(__xludf.DUMMYFUNCTION("""COMPUTED_VALUE"""),2)</f>
        <v>2</v>
      </c>
      <c r="B264" s="1">
        <f ca="1">IFERROR(__xludf.DUMMYFUNCTION("""COMPUTED_VALUE"""),1)</f>
        <v>1</v>
      </c>
    </row>
    <row r="265" spans="1:2" ht="13" hidden="1">
      <c r="A265" s="1">
        <f ca="1">IFERROR(__xludf.DUMMYFUNCTION("""COMPUTED_VALUE"""),4)</f>
        <v>4</v>
      </c>
      <c r="B265" s="1">
        <f ca="1">IFERROR(__xludf.DUMMYFUNCTION("""COMPUTED_VALUE"""),4)</f>
        <v>4</v>
      </c>
    </row>
    <row r="266" spans="1:2" ht="13" hidden="1">
      <c r="A266" s="1">
        <f ca="1">IFERROR(__xludf.DUMMYFUNCTION("""COMPUTED_VALUE"""),4)</f>
        <v>4</v>
      </c>
      <c r="B266" s="1">
        <f ca="1">IFERROR(__xludf.DUMMYFUNCTION("""COMPUTED_VALUE"""),2)</f>
        <v>2</v>
      </c>
    </row>
    <row r="267" spans="1:2" ht="13" hidden="1">
      <c r="A267" s="1">
        <f ca="1">IFERROR(__xludf.DUMMYFUNCTION("""COMPUTED_VALUE"""),4)</f>
        <v>4</v>
      </c>
      <c r="B267" s="1">
        <f ca="1">IFERROR(__xludf.DUMMYFUNCTION("""COMPUTED_VALUE"""),1)</f>
        <v>1</v>
      </c>
    </row>
    <row r="268" spans="1:2" ht="13" hidden="1">
      <c r="A268" s="1">
        <f ca="1">IFERROR(__xludf.DUMMYFUNCTION("""COMPUTED_VALUE"""),2)</f>
        <v>2</v>
      </c>
      <c r="B268" s="1">
        <f ca="1">IFERROR(__xludf.DUMMYFUNCTION("""COMPUTED_VALUE"""),1)</f>
        <v>1</v>
      </c>
    </row>
    <row r="269" spans="1:2" ht="13" hidden="1">
      <c r="A269" s="1">
        <f ca="1">IFERROR(__xludf.DUMMYFUNCTION("""COMPUTED_VALUE"""),2)</f>
        <v>2</v>
      </c>
      <c r="B269" s="1">
        <f ca="1">IFERROR(__xludf.DUMMYFUNCTION("""COMPUTED_VALUE"""),1)</f>
        <v>1</v>
      </c>
    </row>
    <row r="270" spans="1:2" ht="13" hidden="1">
      <c r="A270" s="1">
        <f ca="1">IFERROR(__xludf.DUMMYFUNCTION("""COMPUTED_VALUE"""),3)</f>
        <v>3</v>
      </c>
      <c r="B270" s="1">
        <f ca="1">IFERROR(__xludf.DUMMYFUNCTION("""COMPUTED_VALUE"""),4)</f>
        <v>4</v>
      </c>
    </row>
    <row r="271" spans="1:2" ht="13" hidden="1">
      <c r="A271" s="1">
        <f ca="1">IFERROR(__xludf.DUMMYFUNCTION("""COMPUTED_VALUE"""),1)</f>
        <v>1</v>
      </c>
      <c r="B271" s="1">
        <f ca="1">IFERROR(__xludf.DUMMYFUNCTION("""COMPUTED_VALUE"""),1)</f>
        <v>1</v>
      </c>
    </row>
    <row r="272" spans="1:2" ht="13" hidden="1">
      <c r="A272" s="1">
        <f ca="1">IFERROR(__xludf.DUMMYFUNCTION("""COMPUTED_VALUE"""),2)</f>
        <v>2</v>
      </c>
      <c r="B272" s="1">
        <f ca="1">IFERROR(__xludf.DUMMYFUNCTION("""COMPUTED_VALUE"""),1)</f>
        <v>1</v>
      </c>
    </row>
    <row r="273" spans="1:2" ht="13" hidden="1">
      <c r="A273" s="1">
        <f ca="1">IFERROR(__xludf.DUMMYFUNCTION("""COMPUTED_VALUE"""),3)</f>
        <v>3</v>
      </c>
      <c r="B273" s="1">
        <f ca="1">IFERROR(__xludf.DUMMYFUNCTION("""COMPUTED_VALUE"""),2)</f>
        <v>2</v>
      </c>
    </row>
    <row r="274" spans="1:2" ht="13" hidden="1">
      <c r="A274" s="1">
        <f ca="1">IFERROR(__xludf.DUMMYFUNCTION("""COMPUTED_VALUE"""),2)</f>
        <v>2</v>
      </c>
      <c r="B274" s="1">
        <f ca="1">IFERROR(__xludf.DUMMYFUNCTION("""COMPUTED_VALUE"""),1)</f>
        <v>1</v>
      </c>
    </row>
    <row r="275" spans="1:2" ht="13" hidden="1">
      <c r="A275" s="1">
        <f ca="1">IFERROR(__xludf.DUMMYFUNCTION("""COMPUTED_VALUE"""),4)</f>
        <v>4</v>
      </c>
      <c r="B275" s="1">
        <f ca="1">IFERROR(__xludf.DUMMYFUNCTION("""COMPUTED_VALUE"""),2)</f>
        <v>2</v>
      </c>
    </row>
    <row r="276" spans="1:2" ht="13" hidden="1">
      <c r="A276" s="1">
        <f ca="1">IFERROR(__xludf.DUMMYFUNCTION("""COMPUTED_VALUE"""),3)</f>
        <v>3</v>
      </c>
      <c r="B276" s="1">
        <f ca="1">IFERROR(__xludf.DUMMYFUNCTION("""COMPUTED_VALUE"""),5)</f>
        <v>5</v>
      </c>
    </row>
    <row r="277" spans="1:2" ht="13" hidden="1">
      <c r="A277" s="1">
        <f ca="1">IFERROR(__xludf.DUMMYFUNCTION("""COMPUTED_VALUE"""),2)</f>
        <v>2</v>
      </c>
      <c r="B277" s="1">
        <f ca="1">IFERROR(__xludf.DUMMYFUNCTION("""COMPUTED_VALUE"""),1)</f>
        <v>1</v>
      </c>
    </row>
    <row r="278" spans="1:2" ht="13" hidden="1">
      <c r="A278" s="1">
        <f ca="1">IFERROR(__xludf.DUMMYFUNCTION("""COMPUTED_VALUE"""),4)</f>
        <v>4</v>
      </c>
      <c r="B278" s="1">
        <f ca="1">IFERROR(__xludf.DUMMYFUNCTION("""COMPUTED_VALUE"""),4)</f>
        <v>4</v>
      </c>
    </row>
    <row r="279" spans="1:2" ht="13" hidden="1">
      <c r="A279" s="1">
        <f ca="1">IFERROR(__xludf.DUMMYFUNCTION("""COMPUTED_VALUE"""),2)</f>
        <v>2</v>
      </c>
      <c r="B279" s="1">
        <f ca="1">IFERROR(__xludf.DUMMYFUNCTION("""COMPUTED_VALUE"""),1)</f>
        <v>1</v>
      </c>
    </row>
    <row r="280" spans="1:2" ht="13" hidden="1">
      <c r="A280" s="1">
        <f ca="1">IFERROR(__xludf.DUMMYFUNCTION("""COMPUTED_VALUE"""),2)</f>
        <v>2</v>
      </c>
      <c r="B280" s="1">
        <f ca="1">IFERROR(__xludf.DUMMYFUNCTION("""COMPUTED_VALUE"""),3)</f>
        <v>3</v>
      </c>
    </row>
    <row r="281" spans="1:2" ht="13" hidden="1">
      <c r="A281" s="1">
        <f ca="1">IFERROR(__xludf.DUMMYFUNCTION("""COMPUTED_VALUE"""),2)</f>
        <v>2</v>
      </c>
      <c r="B281" s="1">
        <f ca="1">IFERROR(__xludf.DUMMYFUNCTION("""COMPUTED_VALUE"""),1)</f>
        <v>1</v>
      </c>
    </row>
    <row r="282" spans="1:2" ht="13" hidden="1">
      <c r="A282" s="1">
        <f ca="1">IFERROR(__xludf.DUMMYFUNCTION("""COMPUTED_VALUE"""),4)</f>
        <v>4</v>
      </c>
      <c r="B282" s="1">
        <f ca="1">IFERROR(__xludf.DUMMYFUNCTION("""COMPUTED_VALUE"""),2)</f>
        <v>2</v>
      </c>
    </row>
    <row r="283" spans="1:2" ht="13" hidden="1">
      <c r="A283" s="1">
        <f ca="1">IFERROR(__xludf.DUMMYFUNCTION("""COMPUTED_VALUE"""),3)</f>
        <v>3</v>
      </c>
      <c r="B283" s="1">
        <f ca="1">IFERROR(__xludf.DUMMYFUNCTION("""COMPUTED_VALUE"""),2)</f>
        <v>2</v>
      </c>
    </row>
    <row r="284" spans="1:2" ht="13" hidden="1">
      <c r="A284" s="1">
        <f ca="1">IFERROR(__xludf.DUMMYFUNCTION("""COMPUTED_VALUE"""),3)</f>
        <v>3</v>
      </c>
      <c r="B284" s="1">
        <f ca="1">IFERROR(__xludf.DUMMYFUNCTION("""COMPUTED_VALUE"""),3)</f>
        <v>3</v>
      </c>
    </row>
    <row r="285" spans="1:2" ht="13" hidden="1">
      <c r="A285" s="1">
        <f ca="1">IFERROR(__xludf.DUMMYFUNCTION("""COMPUTED_VALUE"""),2)</f>
        <v>2</v>
      </c>
      <c r="B285" s="1">
        <f ca="1">IFERROR(__xludf.DUMMYFUNCTION("""COMPUTED_VALUE"""),2)</f>
        <v>2</v>
      </c>
    </row>
    <row r="286" spans="1:2" ht="13" hidden="1">
      <c r="A286" s="1">
        <f ca="1">IFERROR(__xludf.DUMMYFUNCTION("""COMPUTED_VALUE"""),2)</f>
        <v>2</v>
      </c>
      <c r="B286" s="1">
        <f ca="1">IFERROR(__xludf.DUMMYFUNCTION("""COMPUTED_VALUE"""),1)</f>
        <v>1</v>
      </c>
    </row>
    <row r="287" spans="1:2" ht="13" hidden="1">
      <c r="A287" s="1">
        <f ca="1">IFERROR(__xludf.DUMMYFUNCTION("""COMPUTED_VALUE"""),4)</f>
        <v>4</v>
      </c>
      <c r="B287" s="1">
        <f ca="1">IFERROR(__xludf.DUMMYFUNCTION("""COMPUTED_VALUE"""),2)</f>
        <v>2</v>
      </c>
    </row>
    <row r="288" spans="1:2" ht="13" hidden="1">
      <c r="A288" s="1">
        <f ca="1">IFERROR(__xludf.DUMMYFUNCTION("""COMPUTED_VALUE"""),2)</f>
        <v>2</v>
      </c>
      <c r="B288" s="1">
        <f ca="1">IFERROR(__xludf.DUMMYFUNCTION("""COMPUTED_VALUE"""),1)</f>
        <v>1</v>
      </c>
    </row>
    <row r="289" spans="1:2" ht="13" hidden="1">
      <c r="A289" s="1">
        <f ca="1">IFERROR(__xludf.DUMMYFUNCTION("""COMPUTED_VALUE"""),3)</f>
        <v>3</v>
      </c>
      <c r="B289" s="1">
        <f ca="1">IFERROR(__xludf.DUMMYFUNCTION("""COMPUTED_VALUE"""),2)</f>
        <v>2</v>
      </c>
    </row>
    <row r="290" spans="1:2" ht="13" hidden="1">
      <c r="A290" s="1">
        <f ca="1">IFERROR(__xludf.DUMMYFUNCTION("""COMPUTED_VALUE"""),1)</f>
        <v>1</v>
      </c>
      <c r="B290" s="1">
        <f ca="1">IFERROR(__xludf.DUMMYFUNCTION("""COMPUTED_VALUE"""),2)</f>
        <v>2</v>
      </c>
    </row>
    <row r="291" spans="1:2" ht="13" hidden="1">
      <c r="A291" s="1">
        <f ca="1">IFERROR(__xludf.DUMMYFUNCTION("""COMPUTED_VALUE"""),4)</f>
        <v>4</v>
      </c>
      <c r="B291" s="1">
        <f ca="1">IFERROR(__xludf.DUMMYFUNCTION("""COMPUTED_VALUE"""),3)</f>
        <v>3</v>
      </c>
    </row>
    <row r="292" spans="1:2" ht="13" hidden="1">
      <c r="A292" s="1">
        <f ca="1">IFERROR(__xludf.DUMMYFUNCTION("""COMPUTED_VALUE"""),4)</f>
        <v>4</v>
      </c>
      <c r="B292" s="1">
        <f ca="1">IFERROR(__xludf.DUMMYFUNCTION("""COMPUTED_VALUE"""),2)</f>
        <v>2</v>
      </c>
    </row>
    <row r="293" spans="1:2" ht="13" hidden="1">
      <c r="A293" s="1">
        <f ca="1">IFERROR(__xludf.DUMMYFUNCTION("""COMPUTED_VALUE"""),3)</f>
        <v>3</v>
      </c>
      <c r="B293" s="1">
        <f ca="1">IFERROR(__xludf.DUMMYFUNCTION("""COMPUTED_VALUE"""),1)</f>
        <v>1</v>
      </c>
    </row>
    <row r="294" spans="1:2" ht="13" hidden="1">
      <c r="A294" s="1">
        <f ca="1">IFERROR(__xludf.DUMMYFUNCTION("""COMPUTED_VALUE"""),1)</f>
        <v>1</v>
      </c>
      <c r="B294" s="1">
        <f ca="1">IFERROR(__xludf.DUMMYFUNCTION("""COMPUTED_VALUE"""),2)</f>
        <v>2</v>
      </c>
    </row>
    <row r="295" spans="1:2" ht="13" hidden="1">
      <c r="A295" s="1">
        <f ca="1">IFERROR(__xludf.DUMMYFUNCTION("""COMPUTED_VALUE"""),1)</f>
        <v>1</v>
      </c>
      <c r="B295" s="1">
        <f ca="1">IFERROR(__xludf.DUMMYFUNCTION("""COMPUTED_VALUE"""),1)</f>
        <v>1</v>
      </c>
    </row>
    <row r="296" spans="1:2" ht="13" hidden="1">
      <c r="A296" s="1">
        <f ca="1">IFERROR(__xludf.DUMMYFUNCTION("""COMPUTED_VALUE"""),1)</f>
        <v>1</v>
      </c>
      <c r="B296" s="1">
        <f ca="1">IFERROR(__xludf.DUMMYFUNCTION("""COMPUTED_VALUE"""),1)</f>
        <v>1</v>
      </c>
    </row>
    <row r="297" spans="1:2" ht="13" hidden="1">
      <c r="A297" s="1">
        <f ca="1">IFERROR(__xludf.DUMMYFUNCTION("""COMPUTED_VALUE"""),3)</f>
        <v>3</v>
      </c>
      <c r="B297" s="1">
        <f ca="1">IFERROR(__xludf.DUMMYFUNCTION("""COMPUTED_VALUE"""),2)</f>
        <v>2</v>
      </c>
    </row>
    <row r="298" spans="1:2" ht="13" hidden="1">
      <c r="A298" s="1">
        <f ca="1">IFERROR(__xludf.DUMMYFUNCTION("""COMPUTED_VALUE"""),2)</f>
        <v>2</v>
      </c>
      <c r="B298" s="1">
        <f ca="1">IFERROR(__xludf.DUMMYFUNCTION("""COMPUTED_VALUE"""),2)</f>
        <v>2</v>
      </c>
    </row>
    <row r="299" spans="1:2" ht="13" hidden="1">
      <c r="A299" s="1">
        <f ca="1">IFERROR(__xludf.DUMMYFUNCTION("""COMPUTED_VALUE"""),4)</f>
        <v>4</v>
      </c>
      <c r="B299" s="1">
        <f ca="1">IFERROR(__xludf.DUMMYFUNCTION("""COMPUTED_VALUE"""),3)</f>
        <v>3</v>
      </c>
    </row>
    <row r="300" spans="1:2" ht="13" hidden="1">
      <c r="A300" s="1">
        <f ca="1">IFERROR(__xludf.DUMMYFUNCTION("""COMPUTED_VALUE"""),3)</f>
        <v>3</v>
      </c>
      <c r="B300" s="1">
        <f ca="1">IFERROR(__xludf.DUMMYFUNCTION("""COMPUTED_VALUE"""),1)</f>
        <v>1</v>
      </c>
    </row>
    <row r="301" spans="1:2" ht="13" hidden="1">
      <c r="A301" s="1">
        <f ca="1">IFERROR(__xludf.DUMMYFUNCTION("""COMPUTED_VALUE"""),4)</f>
        <v>4</v>
      </c>
      <c r="B301" s="1">
        <f ca="1">IFERROR(__xludf.DUMMYFUNCTION("""COMPUTED_VALUE"""),1)</f>
        <v>1</v>
      </c>
    </row>
    <row r="302" spans="1:2" ht="13" hidden="1">
      <c r="A302" s="1">
        <f ca="1">IFERROR(__xludf.DUMMYFUNCTION("""COMPUTED_VALUE"""),1)</f>
        <v>1</v>
      </c>
      <c r="B302" s="1">
        <f ca="1">IFERROR(__xludf.DUMMYFUNCTION("""COMPUTED_VALUE"""),2)</f>
        <v>2</v>
      </c>
    </row>
    <row r="303" spans="1:2" ht="13" hidden="1">
      <c r="A303" s="1">
        <f ca="1">IFERROR(__xludf.DUMMYFUNCTION("""COMPUTED_VALUE"""),4)</f>
        <v>4</v>
      </c>
      <c r="B303" s="1">
        <f ca="1">IFERROR(__xludf.DUMMYFUNCTION("""COMPUTED_VALUE"""),1)</f>
        <v>1</v>
      </c>
    </row>
    <row r="304" spans="1:2" ht="13" hidden="1">
      <c r="A304" s="1">
        <f ca="1">IFERROR(__xludf.DUMMYFUNCTION("""COMPUTED_VALUE"""),4)</f>
        <v>4</v>
      </c>
      <c r="B304" s="1">
        <f ca="1">IFERROR(__xludf.DUMMYFUNCTION("""COMPUTED_VALUE"""),1)</f>
        <v>1</v>
      </c>
    </row>
    <row r="305" spans="1:2" ht="13" hidden="1">
      <c r="A305" s="1">
        <f ca="1">IFERROR(__xludf.DUMMYFUNCTION("""COMPUTED_VALUE"""),2)</f>
        <v>2</v>
      </c>
      <c r="B305" s="1">
        <f ca="1">IFERROR(__xludf.DUMMYFUNCTION("""COMPUTED_VALUE"""),1)</f>
        <v>1</v>
      </c>
    </row>
    <row r="306" spans="1:2" ht="13" hidden="1">
      <c r="A306" s="1">
        <f ca="1">IFERROR(__xludf.DUMMYFUNCTION("""COMPUTED_VALUE"""),4)</f>
        <v>4</v>
      </c>
      <c r="B306" s="1">
        <f ca="1">IFERROR(__xludf.DUMMYFUNCTION("""COMPUTED_VALUE"""),1)</f>
        <v>1</v>
      </c>
    </row>
    <row r="307" spans="1:2" ht="13" hidden="1">
      <c r="A307" s="1" t="str">
        <f ca="1">IFERROR(__xludf.DUMMYFUNCTION("""COMPUTED_VALUE"""),"")</f>
        <v/>
      </c>
      <c r="B307" s="1">
        <f ca="1">IFERROR(__xludf.DUMMYFUNCTION("""COMPUTED_VALUE"""),3)</f>
        <v>3</v>
      </c>
    </row>
    <row r="308" spans="1:2" ht="13" hidden="1">
      <c r="A308" s="1" t="str">
        <f ca="1">IFERROR(__xludf.DUMMYFUNCTION("""COMPUTED_VALUE"""),"")</f>
        <v/>
      </c>
      <c r="B308" s="1">
        <f ca="1">IFERROR(__xludf.DUMMYFUNCTION("""COMPUTED_VALUE"""),1)</f>
        <v>1</v>
      </c>
    </row>
    <row r="309" spans="1:2" ht="13" hidden="1">
      <c r="A309" s="1">
        <f ca="1">IFERROR(__xludf.DUMMYFUNCTION("""COMPUTED_VALUE"""),1)</f>
        <v>1</v>
      </c>
      <c r="B309" s="1">
        <f ca="1">IFERROR(__xludf.DUMMYFUNCTION("""COMPUTED_VALUE"""),3)</f>
        <v>3</v>
      </c>
    </row>
    <row r="310" spans="1:2" ht="13" hidden="1">
      <c r="A310" s="1">
        <f ca="1">IFERROR(__xludf.DUMMYFUNCTION("""COMPUTED_VALUE"""),4)</f>
        <v>4</v>
      </c>
      <c r="B310" s="1">
        <f ca="1">IFERROR(__xludf.DUMMYFUNCTION("""COMPUTED_VALUE"""),1)</f>
        <v>1</v>
      </c>
    </row>
    <row r="311" spans="1:2" ht="13" hidden="1">
      <c r="A311" s="1">
        <f ca="1">IFERROR(__xludf.DUMMYFUNCTION("""COMPUTED_VALUE"""),4)</f>
        <v>4</v>
      </c>
      <c r="B311" s="1">
        <f ca="1">IFERROR(__xludf.DUMMYFUNCTION("""COMPUTED_VALUE"""),1)</f>
        <v>1</v>
      </c>
    </row>
    <row r="312" spans="1:2" ht="13" hidden="1">
      <c r="A312" s="1">
        <f ca="1">IFERROR(__xludf.DUMMYFUNCTION("""COMPUTED_VALUE"""),3)</f>
        <v>3</v>
      </c>
      <c r="B312" s="1">
        <f ca="1">IFERROR(__xludf.DUMMYFUNCTION("""COMPUTED_VALUE"""),1)</f>
        <v>1</v>
      </c>
    </row>
    <row r="313" spans="1:2" ht="13" hidden="1">
      <c r="A313" s="1" t="str">
        <f ca="1">IFERROR(__xludf.DUMMYFUNCTION("""COMPUTED_VALUE"""),"")</f>
        <v/>
      </c>
      <c r="B313" s="1">
        <f ca="1">IFERROR(__xludf.DUMMYFUNCTION("""COMPUTED_VALUE"""),1)</f>
        <v>1</v>
      </c>
    </row>
    <row r="314" spans="1:2" ht="13" hidden="1">
      <c r="A314" s="1">
        <f ca="1">IFERROR(__xludf.DUMMYFUNCTION("""COMPUTED_VALUE"""),2)</f>
        <v>2</v>
      </c>
      <c r="B314" s="1">
        <f ca="1">IFERROR(__xludf.DUMMYFUNCTION("""COMPUTED_VALUE"""),4)</f>
        <v>4</v>
      </c>
    </row>
    <row r="315" spans="1:2" ht="13" hidden="1">
      <c r="A315" s="1">
        <f ca="1">IFERROR(__xludf.DUMMYFUNCTION("""COMPUTED_VALUE"""),2)</f>
        <v>2</v>
      </c>
      <c r="B315" s="1">
        <f ca="1">IFERROR(__xludf.DUMMYFUNCTION("""COMPUTED_VALUE"""),1)</f>
        <v>1</v>
      </c>
    </row>
    <row r="316" spans="1:2" ht="13" hidden="1">
      <c r="A316" s="1">
        <f ca="1">IFERROR(__xludf.DUMMYFUNCTION("""COMPUTED_VALUE"""),3)</f>
        <v>3</v>
      </c>
      <c r="B316" s="1">
        <f ca="1">IFERROR(__xludf.DUMMYFUNCTION("""COMPUTED_VALUE"""),2)</f>
        <v>2</v>
      </c>
    </row>
    <row r="317" spans="1:2" ht="13" hidden="1">
      <c r="A317" s="1">
        <f ca="1">IFERROR(__xludf.DUMMYFUNCTION("""COMPUTED_VALUE"""),4)</f>
        <v>4</v>
      </c>
      <c r="B317" s="1">
        <f ca="1">IFERROR(__xludf.DUMMYFUNCTION("""COMPUTED_VALUE"""),2)</f>
        <v>2</v>
      </c>
    </row>
    <row r="318" spans="1:2" ht="13" hidden="1">
      <c r="A318" s="1">
        <f ca="1">IFERROR(__xludf.DUMMYFUNCTION("""COMPUTED_VALUE"""),2)</f>
        <v>2</v>
      </c>
      <c r="B318" s="1">
        <f ca="1">IFERROR(__xludf.DUMMYFUNCTION("""COMPUTED_VALUE"""),1)</f>
        <v>1</v>
      </c>
    </row>
    <row r="319" spans="1:2" ht="13" hidden="1">
      <c r="A319" s="1">
        <f ca="1">IFERROR(__xludf.DUMMYFUNCTION("""COMPUTED_VALUE"""),3)</f>
        <v>3</v>
      </c>
      <c r="B319" s="1">
        <f ca="1">IFERROR(__xludf.DUMMYFUNCTION("""COMPUTED_VALUE"""),2)</f>
        <v>2</v>
      </c>
    </row>
    <row r="320" spans="1:2" ht="13" hidden="1">
      <c r="A320" s="1">
        <f ca="1">IFERROR(__xludf.DUMMYFUNCTION("""COMPUTED_VALUE"""),3)</f>
        <v>3</v>
      </c>
      <c r="B320" s="1">
        <f ca="1">IFERROR(__xludf.DUMMYFUNCTION("""COMPUTED_VALUE"""),1)</f>
        <v>1</v>
      </c>
    </row>
    <row r="321" spans="1:11" ht="13" hidden="1">
      <c r="A321" s="1">
        <f ca="1">IFERROR(__xludf.DUMMYFUNCTION("""COMPUTED_VALUE"""),1)</f>
        <v>1</v>
      </c>
      <c r="B321" s="1">
        <f ca="1">IFERROR(__xludf.DUMMYFUNCTION("""COMPUTED_VALUE"""),2)</f>
        <v>2</v>
      </c>
    </row>
    <row r="322" spans="1:11" ht="13" hidden="1">
      <c r="A322" s="1">
        <f ca="1">IFERROR(__xludf.DUMMYFUNCTION("""COMPUTED_VALUE"""),2)</f>
        <v>2</v>
      </c>
      <c r="B322" s="1">
        <f ca="1">IFERROR(__xludf.DUMMYFUNCTION("""COMPUTED_VALUE"""),1)</f>
        <v>1</v>
      </c>
    </row>
    <row r="323" spans="1:11" ht="13" hidden="1">
      <c r="A323" s="1" t="str">
        <f ca="1">IFERROR(__xludf.DUMMYFUNCTION("""COMPUTED_VALUE"""),"")</f>
        <v/>
      </c>
      <c r="B323" s="1">
        <f ca="1">IFERROR(__xludf.DUMMYFUNCTION("""COMPUTED_VALUE"""),1)</f>
        <v>1</v>
      </c>
    </row>
    <row r="324" spans="1:11" ht="13" hidden="1">
      <c r="A324" s="1">
        <f ca="1">IFERROR(__xludf.DUMMYFUNCTION("""COMPUTED_VALUE"""),2)</f>
        <v>2</v>
      </c>
      <c r="B324" s="1">
        <f ca="1">IFERROR(__xludf.DUMMYFUNCTION("""COMPUTED_VALUE"""),1)</f>
        <v>1</v>
      </c>
    </row>
    <row r="325" spans="1:11" ht="13" hidden="1">
      <c r="A325" s="1" t="str">
        <f ca="1">IFERROR(__xludf.DUMMYFUNCTION("""COMPUTED_VALUE"""),"")</f>
        <v/>
      </c>
      <c r="B325" s="1">
        <f ca="1">IFERROR(__xludf.DUMMYFUNCTION("""COMPUTED_VALUE"""),1)</f>
        <v>1</v>
      </c>
    </row>
    <row r="326" spans="1:11" ht="13" hidden="1">
      <c r="A326" s="1">
        <f ca="1">IFERROR(__xludf.DUMMYFUNCTION("""COMPUTED_VALUE"""),1)</f>
        <v>1</v>
      </c>
      <c r="B326" s="1">
        <f ca="1">IFERROR(__xludf.DUMMYFUNCTION("""COMPUTED_VALUE"""),1)</f>
        <v>1</v>
      </c>
    </row>
    <row r="327" spans="1:11" ht="13">
      <c r="A327" s="1">
        <f ca="1">IFERROR(__xludf.DUMMYFUNCTION("""COMPUTED_VALUE"""),4)</f>
        <v>4</v>
      </c>
      <c r="B327" s="1">
        <f ca="1">IFERROR(__xludf.DUMMYFUNCTION("""COMPUTED_VALUE"""),1)</f>
        <v>1</v>
      </c>
    </row>
    <row r="328" spans="1:11" ht="13">
      <c r="A328" s="1">
        <f t="shared" ref="A328:B328" ca="1" si="0">COUNT(A4:A327)</f>
        <v>300</v>
      </c>
      <c r="B328" s="1">
        <f t="shared" ca="1" si="0"/>
        <v>323</v>
      </c>
    </row>
    <row r="330" spans="1:11" ht="13">
      <c r="A330" s="14"/>
      <c r="B330" s="15" t="s">
        <v>57</v>
      </c>
      <c r="C330" s="15" t="s">
        <v>136</v>
      </c>
      <c r="D330" s="15" t="s">
        <v>59</v>
      </c>
      <c r="E330" s="15" t="s">
        <v>243</v>
      </c>
      <c r="J330" s="14"/>
      <c r="K330" s="14"/>
    </row>
    <row r="331" spans="1:11" ht="15">
      <c r="A331" s="7" t="s">
        <v>66</v>
      </c>
      <c r="B331" s="10">
        <f ca="1">COUNTIFS(A4:A327,"1",B4:B327,"1")</f>
        <v>39</v>
      </c>
      <c r="C331" s="10">
        <f ca="1">COUNTIFS(A4:A327,"2",B4:B327,"1")</f>
        <v>74</v>
      </c>
      <c r="D331" s="10">
        <f ca="1">COUNTIFS(A4:A327,"3",B4:B327,"1")</f>
        <v>38</v>
      </c>
      <c r="E331" s="10">
        <f ca="1">COUNTIFS(A4:A327,"4",B4:B327,"1")</f>
        <v>40</v>
      </c>
      <c r="F331" s="1">
        <f t="shared" ref="F331:F335" ca="1" si="1">SUM(B331:E331)</f>
        <v>191</v>
      </c>
      <c r="K331" s="10"/>
    </row>
    <row r="332" spans="1:11" ht="15">
      <c r="A332" s="7" t="s">
        <v>67</v>
      </c>
      <c r="B332" s="10">
        <f ca="1">COUNTIFS(A4:A327,"1",B4:B327,"2")</f>
        <v>10</v>
      </c>
      <c r="C332" s="10">
        <f ca="1">COUNTIFS(A4:A327,"2",B4:B327,"2")</f>
        <v>12</v>
      </c>
      <c r="D332" s="10">
        <f ca="1">COUNTIFS(A4:A327,"3",B4:B327,"2")</f>
        <v>23</v>
      </c>
      <c r="E332" s="10">
        <f ca="1">COUNTIFS(A4:A327,"4",B4:B327,"2")</f>
        <v>17</v>
      </c>
      <c r="F332" s="1">
        <f t="shared" ca="1" si="1"/>
        <v>62</v>
      </c>
      <c r="K332" s="10"/>
    </row>
    <row r="333" spans="1:11" ht="15">
      <c r="A333" s="7" t="s">
        <v>60</v>
      </c>
      <c r="B333" s="10">
        <f ca="1">COUNTIFS(A4:A327,"1",B4:B327,"3")</f>
        <v>5</v>
      </c>
      <c r="C333" s="10">
        <f ca="1">COUNTIFS(A4:A327,"2",B4:B327,"3")</f>
        <v>6</v>
      </c>
      <c r="D333" s="10">
        <f ca="1">COUNTIFS(A4:A327,"3",B4:B327,"3")</f>
        <v>9</v>
      </c>
      <c r="E333" s="10">
        <f ca="1">COUNTIFS(A4:A327,"4",B4:B327,"3")</f>
        <v>13</v>
      </c>
      <c r="F333" s="1">
        <f t="shared" ca="1" si="1"/>
        <v>33</v>
      </c>
      <c r="K333" s="10"/>
    </row>
    <row r="334" spans="1:11" ht="15">
      <c r="A334" s="7" t="s">
        <v>68</v>
      </c>
      <c r="B334" s="10">
        <f ca="1">COUNTIFS(A4:A327,"1",B4:B327,"4")</f>
        <v>2</v>
      </c>
      <c r="C334" s="10">
        <f ca="1">COUNTIFS(A4:A327,"2",B4:B327,"4")</f>
        <v>2</v>
      </c>
      <c r="D334" s="10">
        <f ca="1">COUNTIFS(A4:A327,"3",B4:B327,"4")</f>
        <v>2</v>
      </c>
      <c r="E334" s="10">
        <f ca="1">COUNTIFS(A4:A327,"4",B4:B327,"4")</f>
        <v>4</v>
      </c>
      <c r="F334" s="1">
        <f t="shared" ca="1" si="1"/>
        <v>10</v>
      </c>
      <c r="K334" s="10"/>
    </row>
    <row r="335" spans="1:11" ht="15">
      <c r="A335" s="7" t="s">
        <v>62</v>
      </c>
      <c r="B335" s="10">
        <f ca="1">COUNTIFS(A4:A327,"1",B4:B327,"5")</f>
        <v>0</v>
      </c>
      <c r="C335" s="10">
        <f ca="1">COUNTIFS(A4:A327,"2",B4:B327,"5")</f>
        <v>0</v>
      </c>
      <c r="D335" s="10">
        <f ca="1">COUNTIFS(A4:A327,"3",B4:B327,"5")</f>
        <v>2</v>
      </c>
      <c r="E335" s="10">
        <f ca="1">COUNTIFS(A4:A327,"4",B4:B327,"5")</f>
        <v>1</v>
      </c>
      <c r="F335" s="1">
        <f t="shared" ca="1" si="1"/>
        <v>3</v>
      </c>
      <c r="K335" s="10"/>
    </row>
    <row r="336" spans="1:11" ht="13">
      <c r="F336" s="1">
        <f ca="1">SUM(F331:F335)</f>
        <v>299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4A86E8"/>
    <outlinePr summaryBelow="0" summaryRight="0"/>
  </sheetPr>
  <dimension ref="A1:K336"/>
  <sheetViews>
    <sheetView workbookViewId="0"/>
  </sheetViews>
  <sheetFormatPr baseColWidth="10" defaultColWidth="14.5" defaultRowHeight="15.75" customHeight="1"/>
  <sheetData>
    <row r="1" spans="1:2" ht="14">
      <c r="A1" s="9" t="s">
        <v>357</v>
      </c>
    </row>
    <row r="2" spans="1:2" ht="15">
      <c r="A2" s="10"/>
    </row>
    <row r="3" spans="1:2" ht="13">
      <c r="A3" s="7" t="s">
        <v>197</v>
      </c>
    </row>
    <row r="4" spans="1:2" ht="15">
      <c r="A4" s="10">
        <f ca="1">IFERROR(__xludf.DUMMYFUNCTION("query('Converted Data'!BG4:BG327,""select*"")"),3)</f>
        <v>3</v>
      </c>
      <c r="B4" s="10">
        <f ca="1">IFERROR(__xludf.DUMMYFUNCTION("query('Converted Data'!CH4:CH327,""select*"")"),1)</f>
        <v>1</v>
      </c>
    </row>
    <row r="5" spans="1:2" ht="13">
      <c r="A5" s="1">
        <f ca="1">IFERROR(__xludf.DUMMYFUNCTION("""COMPUTED_VALUE"""),1)</f>
        <v>1</v>
      </c>
      <c r="B5" s="1">
        <f ca="1">IFERROR(__xludf.DUMMYFUNCTION("""COMPUTED_VALUE"""),1)</f>
        <v>1</v>
      </c>
    </row>
    <row r="6" spans="1:2" ht="13">
      <c r="A6" s="1" t="str">
        <f ca="1">IFERROR(__xludf.DUMMYFUNCTION("""COMPUTED_VALUE"""),"")</f>
        <v/>
      </c>
      <c r="B6" s="1">
        <f ca="1">IFERROR(__xludf.DUMMYFUNCTION("""COMPUTED_VALUE"""),1)</f>
        <v>1</v>
      </c>
    </row>
    <row r="7" spans="1:2" ht="13">
      <c r="A7" s="1">
        <f ca="1">IFERROR(__xludf.DUMMYFUNCTION("""COMPUTED_VALUE"""),3)</f>
        <v>3</v>
      </c>
      <c r="B7" s="1">
        <f ca="1">IFERROR(__xludf.DUMMYFUNCTION("""COMPUTED_VALUE"""),1)</f>
        <v>1</v>
      </c>
    </row>
    <row r="8" spans="1:2" ht="13">
      <c r="A8" s="1">
        <f ca="1">IFERROR(__xludf.DUMMYFUNCTION("""COMPUTED_VALUE"""),2)</f>
        <v>2</v>
      </c>
      <c r="B8" s="1">
        <f ca="1">IFERROR(__xludf.DUMMYFUNCTION("""COMPUTED_VALUE"""),1)</f>
        <v>1</v>
      </c>
    </row>
    <row r="9" spans="1:2" ht="13">
      <c r="A9" s="1">
        <f ca="1">IFERROR(__xludf.DUMMYFUNCTION("""COMPUTED_VALUE"""),3)</f>
        <v>3</v>
      </c>
      <c r="B9" s="1">
        <f ca="1">IFERROR(__xludf.DUMMYFUNCTION("""COMPUTED_VALUE"""),2)</f>
        <v>2</v>
      </c>
    </row>
    <row r="10" spans="1:2" ht="13" hidden="1">
      <c r="A10" s="1" t="str">
        <f ca="1">IFERROR(__xludf.DUMMYFUNCTION("""COMPUTED_VALUE"""),"")</f>
        <v/>
      </c>
      <c r="B10" s="1">
        <f ca="1">IFERROR(__xludf.DUMMYFUNCTION("""COMPUTED_VALUE"""),1)</f>
        <v>1</v>
      </c>
    </row>
    <row r="11" spans="1:2" ht="13" hidden="1">
      <c r="A11" s="1">
        <f ca="1">IFERROR(__xludf.DUMMYFUNCTION("""COMPUTED_VALUE"""),4)</f>
        <v>4</v>
      </c>
      <c r="B11" s="1">
        <f ca="1">IFERROR(__xludf.DUMMYFUNCTION("""COMPUTED_VALUE"""),1)</f>
        <v>1</v>
      </c>
    </row>
    <row r="12" spans="1:2" ht="13" hidden="1">
      <c r="A12" s="1">
        <f ca="1">IFERROR(__xludf.DUMMYFUNCTION("""COMPUTED_VALUE"""),4)</f>
        <v>4</v>
      </c>
      <c r="B12" s="1">
        <f ca="1">IFERROR(__xludf.DUMMYFUNCTION("""COMPUTED_VALUE"""),1)</f>
        <v>1</v>
      </c>
    </row>
    <row r="13" spans="1:2" ht="13" hidden="1">
      <c r="A13" s="1">
        <f ca="1">IFERROR(__xludf.DUMMYFUNCTION("""COMPUTED_VALUE"""),2)</f>
        <v>2</v>
      </c>
      <c r="B13" s="1">
        <f ca="1">IFERROR(__xludf.DUMMYFUNCTION("""COMPUTED_VALUE"""),1)</f>
        <v>1</v>
      </c>
    </row>
    <row r="14" spans="1:2" ht="13" hidden="1">
      <c r="A14" s="1" t="str">
        <f ca="1">IFERROR(__xludf.DUMMYFUNCTION("""COMPUTED_VALUE"""),"")</f>
        <v/>
      </c>
      <c r="B14" s="1">
        <f ca="1">IFERROR(__xludf.DUMMYFUNCTION("""COMPUTED_VALUE"""),2)</f>
        <v>2</v>
      </c>
    </row>
    <row r="15" spans="1:2" ht="13" hidden="1">
      <c r="A15" s="1">
        <f ca="1">IFERROR(__xludf.DUMMYFUNCTION("""COMPUTED_VALUE"""),2)</f>
        <v>2</v>
      </c>
      <c r="B15" s="1">
        <f ca="1">IFERROR(__xludf.DUMMYFUNCTION("""COMPUTED_VALUE"""),1)</f>
        <v>1</v>
      </c>
    </row>
    <row r="16" spans="1:2" ht="13" hidden="1">
      <c r="A16" s="1">
        <f ca="1">IFERROR(__xludf.DUMMYFUNCTION("""COMPUTED_VALUE"""),3)</f>
        <v>3</v>
      </c>
      <c r="B16" s="1">
        <f ca="1">IFERROR(__xludf.DUMMYFUNCTION("""COMPUTED_VALUE"""),1)</f>
        <v>1</v>
      </c>
    </row>
    <row r="17" spans="1:2" ht="13" hidden="1">
      <c r="A17" s="1">
        <f ca="1">IFERROR(__xludf.DUMMYFUNCTION("""COMPUTED_VALUE"""),3)</f>
        <v>3</v>
      </c>
      <c r="B17" s="1">
        <f ca="1">IFERROR(__xludf.DUMMYFUNCTION("""COMPUTED_VALUE"""),1)</f>
        <v>1</v>
      </c>
    </row>
    <row r="18" spans="1:2" ht="13" hidden="1">
      <c r="A18" s="1">
        <f ca="1">IFERROR(__xludf.DUMMYFUNCTION("""COMPUTED_VALUE"""),2)</f>
        <v>2</v>
      </c>
      <c r="B18" s="1">
        <f ca="1">IFERROR(__xludf.DUMMYFUNCTION("""COMPUTED_VALUE"""),1)</f>
        <v>1</v>
      </c>
    </row>
    <row r="19" spans="1:2" ht="13" hidden="1">
      <c r="A19" s="1">
        <f ca="1">IFERROR(__xludf.DUMMYFUNCTION("""COMPUTED_VALUE"""),2)</f>
        <v>2</v>
      </c>
      <c r="B19" s="1">
        <f ca="1">IFERROR(__xludf.DUMMYFUNCTION("""COMPUTED_VALUE"""),2)</f>
        <v>2</v>
      </c>
    </row>
    <row r="20" spans="1:2" ht="13" hidden="1">
      <c r="A20" s="1">
        <f ca="1">IFERROR(__xludf.DUMMYFUNCTION("""COMPUTED_VALUE"""),4)</f>
        <v>4</v>
      </c>
      <c r="B20" s="1">
        <f ca="1">IFERROR(__xludf.DUMMYFUNCTION("""COMPUTED_VALUE"""),2)</f>
        <v>2</v>
      </c>
    </row>
    <row r="21" spans="1:2" ht="13" hidden="1">
      <c r="A21" s="1">
        <f ca="1">IFERROR(__xludf.DUMMYFUNCTION("""COMPUTED_VALUE"""),2)</f>
        <v>2</v>
      </c>
      <c r="B21" s="1">
        <f ca="1">IFERROR(__xludf.DUMMYFUNCTION("""COMPUTED_VALUE"""),1)</f>
        <v>1</v>
      </c>
    </row>
    <row r="22" spans="1:2" ht="13" hidden="1">
      <c r="A22" s="1">
        <f ca="1">IFERROR(__xludf.DUMMYFUNCTION("""COMPUTED_VALUE"""),1)</f>
        <v>1</v>
      </c>
      <c r="B22" s="1">
        <f ca="1">IFERROR(__xludf.DUMMYFUNCTION("""COMPUTED_VALUE"""),1)</f>
        <v>1</v>
      </c>
    </row>
    <row r="23" spans="1:2" ht="13" hidden="1">
      <c r="A23" s="1">
        <f ca="1">IFERROR(__xludf.DUMMYFUNCTION("""COMPUTED_VALUE"""),2)</f>
        <v>2</v>
      </c>
      <c r="B23" s="1">
        <f ca="1">IFERROR(__xludf.DUMMYFUNCTION("""COMPUTED_VALUE"""),2)</f>
        <v>2</v>
      </c>
    </row>
    <row r="24" spans="1:2" ht="13" hidden="1">
      <c r="A24" s="1" t="str">
        <f ca="1">IFERROR(__xludf.DUMMYFUNCTION("""COMPUTED_VALUE"""),"")</f>
        <v/>
      </c>
      <c r="B24" s="1">
        <f ca="1">IFERROR(__xludf.DUMMYFUNCTION("""COMPUTED_VALUE"""),1)</f>
        <v>1</v>
      </c>
    </row>
    <row r="25" spans="1:2" ht="13" hidden="1">
      <c r="A25" s="1">
        <f ca="1">IFERROR(__xludf.DUMMYFUNCTION("""COMPUTED_VALUE"""),2)</f>
        <v>2</v>
      </c>
      <c r="B25" s="1">
        <f ca="1">IFERROR(__xludf.DUMMYFUNCTION("""COMPUTED_VALUE"""),1)</f>
        <v>1</v>
      </c>
    </row>
    <row r="26" spans="1:2" ht="13" hidden="1">
      <c r="A26" s="1">
        <f ca="1">IFERROR(__xludf.DUMMYFUNCTION("""COMPUTED_VALUE"""),1)</f>
        <v>1</v>
      </c>
      <c r="B26" s="1">
        <f ca="1">IFERROR(__xludf.DUMMYFUNCTION("""COMPUTED_VALUE"""),1)</f>
        <v>1</v>
      </c>
    </row>
    <row r="27" spans="1:2" ht="13" hidden="1">
      <c r="A27" s="1" t="str">
        <f ca="1">IFERROR(__xludf.DUMMYFUNCTION("""COMPUTED_VALUE"""),"")</f>
        <v/>
      </c>
      <c r="B27" s="1">
        <f ca="1">IFERROR(__xludf.DUMMYFUNCTION("""COMPUTED_VALUE"""),1)</f>
        <v>1</v>
      </c>
    </row>
    <row r="28" spans="1:2" ht="13" hidden="1">
      <c r="A28" s="1">
        <f ca="1">IFERROR(__xludf.DUMMYFUNCTION("""COMPUTED_VALUE"""),1)</f>
        <v>1</v>
      </c>
      <c r="B28" s="1">
        <f ca="1">IFERROR(__xludf.DUMMYFUNCTION("""COMPUTED_VALUE"""),1)</f>
        <v>1</v>
      </c>
    </row>
    <row r="29" spans="1:2" ht="13" hidden="1">
      <c r="A29" s="1">
        <f ca="1">IFERROR(__xludf.DUMMYFUNCTION("""COMPUTED_VALUE"""),3)</f>
        <v>3</v>
      </c>
      <c r="B29" s="1">
        <f ca="1">IFERROR(__xludf.DUMMYFUNCTION("""COMPUTED_VALUE"""),1)</f>
        <v>1</v>
      </c>
    </row>
    <row r="30" spans="1:2" ht="13" hidden="1">
      <c r="A30" s="1">
        <f ca="1">IFERROR(__xludf.DUMMYFUNCTION("""COMPUTED_VALUE"""),3)</f>
        <v>3</v>
      </c>
      <c r="B30" s="1">
        <f ca="1">IFERROR(__xludf.DUMMYFUNCTION("""COMPUTED_VALUE"""),1)</f>
        <v>1</v>
      </c>
    </row>
    <row r="31" spans="1:2" ht="13" hidden="1">
      <c r="A31" s="1">
        <f ca="1">IFERROR(__xludf.DUMMYFUNCTION("""COMPUTED_VALUE"""),1)</f>
        <v>1</v>
      </c>
      <c r="B31" s="1">
        <f ca="1">IFERROR(__xludf.DUMMYFUNCTION("""COMPUTED_VALUE"""),1)</f>
        <v>1</v>
      </c>
    </row>
    <row r="32" spans="1:2" ht="13" hidden="1">
      <c r="A32" s="1">
        <f ca="1">IFERROR(__xludf.DUMMYFUNCTION("""COMPUTED_VALUE"""),2)</f>
        <v>2</v>
      </c>
      <c r="B32" s="1">
        <f ca="1">IFERROR(__xludf.DUMMYFUNCTION("""COMPUTED_VALUE"""),1)</f>
        <v>1</v>
      </c>
    </row>
    <row r="33" spans="1:2" ht="13" hidden="1">
      <c r="A33" s="1">
        <f ca="1">IFERROR(__xludf.DUMMYFUNCTION("""COMPUTED_VALUE"""),1)</f>
        <v>1</v>
      </c>
      <c r="B33" s="1">
        <f ca="1">IFERROR(__xludf.DUMMYFUNCTION("""COMPUTED_VALUE"""),2)</f>
        <v>2</v>
      </c>
    </row>
    <row r="34" spans="1:2" ht="13" hidden="1">
      <c r="A34" s="1">
        <f ca="1">IFERROR(__xludf.DUMMYFUNCTION("""COMPUTED_VALUE"""),3)</f>
        <v>3</v>
      </c>
      <c r="B34" s="1">
        <f ca="1">IFERROR(__xludf.DUMMYFUNCTION("""COMPUTED_VALUE"""),1)</f>
        <v>1</v>
      </c>
    </row>
    <row r="35" spans="1:2" ht="13" hidden="1">
      <c r="A35" s="1">
        <f ca="1">IFERROR(__xludf.DUMMYFUNCTION("""COMPUTED_VALUE"""),4)</f>
        <v>4</v>
      </c>
      <c r="B35" s="1">
        <f ca="1">IFERROR(__xludf.DUMMYFUNCTION("""COMPUTED_VALUE"""),2)</f>
        <v>2</v>
      </c>
    </row>
    <row r="36" spans="1:2" ht="13" hidden="1">
      <c r="A36" s="1">
        <f ca="1">IFERROR(__xludf.DUMMYFUNCTION("""COMPUTED_VALUE"""),1)</f>
        <v>1</v>
      </c>
      <c r="B36" s="1">
        <f ca="1">IFERROR(__xludf.DUMMYFUNCTION("""COMPUTED_VALUE"""),1)</f>
        <v>1</v>
      </c>
    </row>
    <row r="37" spans="1:2" ht="13" hidden="1">
      <c r="A37" s="1">
        <f ca="1">IFERROR(__xludf.DUMMYFUNCTION("""COMPUTED_VALUE"""),2)</f>
        <v>2</v>
      </c>
      <c r="B37" s="1">
        <f ca="1">IFERROR(__xludf.DUMMYFUNCTION("""COMPUTED_VALUE"""),1)</f>
        <v>1</v>
      </c>
    </row>
    <row r="38" spans="1:2" ht="13" hidden="1">
      <c r="A38" s="1">
        <f ca="1">IFERROR(__xludf.DUMMYFUNCTION("""COMPUTED_VALUE"""),4)</f>
        <v>4</v>
      </c>
      <c r="B38" s="1">
        <f ca="1">IFERROR(__xludf.DUMMYFUNCTION("""COMPUTED_VALUE"""),1)</f>
        <v>1</v>
      </c>
    </row>
    <row r="39" spans="1:2" ht="13" hidden="1">
      <c r="A39" s="1">
        <f ca="1">IFERROR(__xludf.DUMMYFUNCTION("""COMPUTED_VALUE"""),3)</f>
        <v>3</v>
      </c>
      <c r="B39" s="1">
        <f ca="1">IFERROR(__xludf.DUMMYFUNCTION("""COMPUTED_VALUE"""),2)</f>
        <v>2</v>
      </c>
    </row>
    <row r="40" spans="1:2" ht="13" hidden="1">
      <c r="A40" s="1" t="str">
        <f ca="1">IFERROR(__xludf.DUMMYFUNCTION("""COMPUTED_VALUE"""),"")</f>
        <v/>
      </c>
      <c r="B40" s="1">
        <f ca="1">IFERROR(__xludf.DUMMYFUNCTION("""COMPUTED_VALUE"""),1)</f>
        <v>1</v>
      </c>
    </row>
    <row r="41" spans="1:2" ht="13" hidden="1">
      <c r="A41" s="1">
        <f ca="1">IFERROR(__xludf.DUMMYFUNCTION("""COMPUTED_VALUE"""),1)</f>
        <v>1</v>
      </c>
      <c r="B41" s="1">
        <f ca="1">IFERROR(__xludf.DUMMYFUNCTION("""COMPUTED_VALUE"""),1)</f>
        <v>1</v>
      </c>
    </row>
    <row r="42" spans="1:2" ht="13" hidden="1">
      <c r="A42" s="1">
        <f ca="1">IFERROR(__xludf.DUMMYFUNCTION("""COMPUTED_VALUE"""),2)</f>
        <v>2</v>
      </c>
      <c r="B42" s="1">
        <f ca="1">IFERROR(__xludf.DUMMYFUNCTION("""COMPUTED_VALUE"""),1)</f>
        <v>1</v>
      </c>
    </row>
    <row r="43" spans="1:2" ht="13" hidden="1">
      <c r="A43" s="1">
        <f ca="1">IFERROR(__xludf.DUMMYFUNCTION("""COMPUTED_VALUE"""),1)</f>
        <v>1</v>
      </c>
      <c r="B43" s="1">
        <f ca="1">IFERROR(__xludf.DUMMYFUNCTION("""COMPUTED_VALUE"""),1)</f>
        <v>1</v>
      </c>
    </row>
    <row r="44" spans="1:2" ht="13" hidden="1">
      <c r="A44" s="1">
        <f ca="1">IFERROR(__xludf.DUMMYFUNCTION("""COMPUTED_VALUE"""),4)</f>
        <v>4</v>
      </c>
      <c r="B44" s="1">
        <f ca="1">IFERROR(__xludf.DUMMYFUNCTION("""COMPUTED_VALUE"""),2)</f>
        <v>2</v>
      </c>
    </row>
    <row r="45" spans="1:2" ht="13" hidden="1">
      <c r="A45" s="1">
        <f ca="1">IFERROR(__xludf.DUMMYFUNCTION("""COMPUTED_VALUE"""),4)</f>
        <v>4</v>
      </c>
      <c r="B45" s="1">
        <f ca="1">IFERROR(__xludf.DUMMYFUNCTION("""COMPUTED_VALUE"""),1)</f>
        <v>1</v>
      </c>
    </row>
    <row r="46" spans="1:2" ht="13" hidden="1">
      <c r="A46" s="1">
        <f ca="1">IFERROR(__xludf.DUMMYFUNCTION("""COMPUTED_VALUE"""),2)</f>
        <v>2</v>
      </c>
      <c r="B46" s="1">
        <f ca="1">IFERROR(__xludf.DUMMYFUNCTION("""COMPUTED_VALUE"""),3)</f>
        <v>3</v>
      </c>
    </row>
    <row r="47" spans="1:2" ht="13" hidden="1">
      <c r="A47" s="1">
        <f ca="1">IFERROR(__xludf.DUMMYFUNCTION("""COMPUTED_VALUE"""),4)</f>
        <v>4</v>
      </c>
      <c r="B47" s="1">
        <f ca="1">IFERROR(__xludf.DUMMYFUNCTION("""COMPUTED_VALUE"""),1)</f>
        <v>1</v>
      </c>
    </row>
    <row r="48" spans="1:2" ht="13" hidden="1">
      <c r="A48" s="1">
        <f ca="1">IFERROR(__xludf.DUMMYFUNCTION("""COMPUTED_VALUE"""),2)</f>
        <v>2</v>
      </c>
      <c r="B48" s="1">
        <f ca="1">IFERROR(__xludf.DUMMYFUNCTION("""COMPUTED_VALUE"""),3)</f>
        <v>3</v>
      </c>
    </row>
    <row r="49" spans="1:2" ht="13" hidden="1">
      <c r="A49" s="1">
        <f ca="1">IFERROR(__xludf.DUMMYFUNCTION("""COMPUTED_VALUE"""),4)</f>
        <v>4</v>
      </c>
      <c r="B49" s="1">
        <f ca="1">IFERROR(__xludf.DUMMYFUNCTION("""COMPUTED_VALUE"""),1)</f>
        <v>1</v>
      </c>
    </row>
    <row r="50" spans="1:2" ht="13" hidden="1">
      <c r="A50" s="1">
        <f ca="1">IFERROR(__xludf.DUMMYFUNCTION("""COMPUTED_VALUE"""),2)</f>
        <v>2</v>
      </c>
      <c r="B50" s="1">
        <f ca="1">IFERROR(__xludf.DUMMYFUNCTION("""COMPUTED_VALUE"""),1)</f>
        <v>1</v>
      </c>
    </row>
    <row r="51" spans="1:2" ht="13" hidden="1">
      <c r="A51" s="1">
        <f ca="1">IFERROR(__xludf.DUMMYFUNCTION("""COMPUTED_VALUE"""),1)</f>
        <v>1</v>
      </c>
      <c r="B51" s="1">
        <f ca="1">IFERROR(__xludf.DUMMYFUNCTION("""COMPUTED_VALUE"""),1)</f>
        <v>1</v>
      </c>
    </row>
    <row r="52" spans="1:2" ht="13" hidden="1">
      <c r="A52" s="1">
        <f ca="1">IFERROR(__xludf.DUMMYFUNCTION("""COMPUTED_VALUE"""),3)</f>
        <v>3</v>
      </c>
      <c r="B52" s="1">
        <f ca="1">IFERROR(__xludf.DUMMYFUNCTION("""COMPUTED_VALUE"""),2)</f>
        <v>2</v>
      </c>
    </row>
    <row r="53" spans="1:2" ht="13" hidden="1">
      <c r="A53" s="1">
        <f ca="1">IFERROR(__xludf.DUMMYFUNCTION("""COMPUTED_VALUE"""),2)</f>
        <v>2</v>
      </c>
      <c r="B53" s="1">
        <f ca="1">IFERROR(__xludf.DUMMYFUNCTION("""COMPUTED_VALUE"""),1)</f>
        <v>1</v>
      </c>
    </row>
    <row r="54" spans="1:2" ht="13" hidden="1">
      <c r="A54" s="1">
        <f ca="1">IFERROR(__xludf.DUMMYFUNCTION("""COMPUTED_VALUE"""),3)</f>
        <v>3</v>
      </c>
      <c r="B54" s="1">
        <f ca="1">IFERROR(__xludf.DUMMYFUNCTION("""COMPUTED_VALUE"""),1)</f>
        <v>1</v>
      </c>
    </row>
    <row r="55" spans="1:2" ht="13" hidden="1">
      <c r="A55" s="1">
        <f ca="1">IFERROR(__xludf.DUMMYFUNCTION("""COMPUTED_VALUE"""),1)</f>
        <v>1</v>
      </c>
      <c r="B55" s="1">
        <f ca="1">IFERROR(__xludf.DUMMYFUNCTION("""COMPUTED_VALUE"""),1)</f>
        <v>1</v>
      </c>
    </row>
    <row r="56" spans="1:2" ht="13" hidden="1">
      <c r="A56" s="1">
        <f ca="1">IFERROR(__xludf.DUMMYFUNCTION("""COMPUTED_VALUE"""),3)</f>
        <v>3</v>
      </c>
      <c r="B56" s="1">
        <f ca="1">IFERROR(__xludf.DUMMYFUNCTION("""COMPUTED_VALUE"""),1)</f>
        <v>1</v>
      </c>
    </row>
    <row r="57" spans="1:2" ht="13" hidden="1">
      <c r="A57" s="1">
        <f ca="1">IFERROR(__xludf.DUMMYFUNCTION("""COMPUTED_VALUE"""),2)</f>
        <v>2</v>
      </c>
      <c r="B57" s="1">
        <f ca="1">IFERROR(__xludf.DUMMYFUNCTION("""COMPUTED_VALUE"""),1)</f>
        <v>1</v>
      </c>
    </row>
    <row r="58" spans="1:2" ht="13" hidden="1">
      <c r="A58" s="1">
        <f ca="1">IFERROR(__xludf.DUMMYFUNCTION("""COMPUTED_VALUE"""),3)</f>
        <v>3</v>
      </c>
      <c r="B58" s="1">
        <f ca="1">IFERROR(__xludf.DUMMYFUNCTION("""COMPUTED_VALUE"""),1)</f>
        <v>1</v>
      </c>
    </row>
    <row r="59" spans="1:2" ht="13" hidden="1">
      <c r="A59" s="1">
        <f ca="1">IFERROR(__xludf.DUMMYFUNCTION("""COMPUTED_VALUE"""),1)</f>
        <v>1</v>
      </c>
      <c r="B59" s="1">
        <f ca="1">IFERROR(__xludf.DUMMYFUNCTION("""COMPUTED_VALUE"""),1)</f>
        <v>1</v>
      </c>
    </row>
    <row r="60" spans="1:2" ht="13" hidden="1">
      <c r="A60" s="1">
        <f ca="1">IFERROR(__xludf.DUMMYFUNCTION("""COMPUTED_VALUE"""),1)</f>
        <v>1</v>
      </c>
      <c r="B60" s="1">
        <f ca="1">IFERROR(__xludf.DUMMYFUNCTION("""COMPUTED_VALUE"""),1)</f>
        <v>1</v>
      </c>
    </row>
    <row r="61" spans="1:2" ht="13" hidden="1">
      <c r="A61" s="1">
        <f ca="1">IFERROR(__xludf.DUMMYFUNCTION("""COMPUTED_VALUE"""),1)</f>
        <v>1</v>
      </c>
      <c r="B61" s="1">
        <f ca="1">IFERROR(__xludf.DUMMYFUNCTION("""COMPUTED_VALUE"""),1)</f>
        <v>1</v>
      </c>
    </row>
    <row r="62" spans="1:2" ht="13" hidden="1">
      <c r="A62" s="1">
        <f ca="1">IFERROR(__xludf.DUMMYFUNCTION("""COMPUTED_VALUE"""),4)</f>
        <v>4</v>
      </c>
      <c r="B62" s="1">
        <f ca="1">IFERROR(__xludf.DUMMYFUNCTION("""COMPUTED_VALUE"""),1)</f>
        <v>1</v>
      </c>
    </row>
    <row r="63" spans="1:2" ht="13" hidden="1">
      <c r="A63" s="1">
        <f ca="1">IFERROR(__xludf.DUMMYFUNCTION("""COMPUTED_VALUE"""),4)</f>
        <v>4</v>
      </c>
      <c r="B63" s="1">
        <f ca="1">IFERROR(__xludf.DUMMYFUNCTION("""COMPUTED_VALUE"""),2)</f>
        <v>2</v>
      </c>
    </row>
    <row r="64" spans="1:2" ht="13" hidden="1">
      <c r="A64" s="1" t="str">
        <f ca="1">IFERROR(__xludf.DUMMYFUNCTION("""COMPUTED_VALUE"""),"")</f>
        <v/>
      </c>
      <c r="B64" s="1">
        <f ca="1">IFERROR(__xludf.DUMMYFUNCTION("""COMPUTED_VALUE"""),1)</f>
        <v>1</v>
      </c>
    </row>
    <row r="65" spans="1:2" ht="13" hidden="1">
      <c r="A65" s="1">
        <f ca="1">IFERROR(__xludf.DUMMYFUNCTION("""COMPUTED_VALUE"""),1)</f>
        <v>1</v>
      </c>
      <c r="B65" s="1">
        <f ca="1">IFERROR(__xludf.DUMMYFUNCTION("""COMPUTED_VALUE"""),1)</f>
        <v>1</v>
      </c>
    </row>
    <row r="66" spans="1:2" ht="13" hidden="1">
      <c r="A66" s="1">
        <f ca="1">IFERROR(__xludf.DUMMYFUNCTION("""COMPUTED_VALUE"""),2)</f>
        <v>2</v>
      </c>
      <c r="B66" s="1">
        <f ca="1">IFERROR(__xludf.DUMMYFUNCTION("""COMPUTED_VALUE"""),1)</f>
        <v>1</v>
      </c>
    </row>
    <row r="67" spans="1:2" ht="13" hidden="1">
      <c r="A67" s="1">
        <f ca="1">IFERROR(__xludf.DUMMYFUNCTION("""COMPUTED_VALUE"""),1)</f>
        <v>1</v>
      </c>
      <c r="B67" s="1">
        <f ca="1">IFERROR(__xludf.DUMMYFUNCTION("""COMPUTED_VALUE"""),1)</f>
        <v>1</v>
      </c>
    </row>
    <row r="68" spans="1:2" ht="13" hidden="1">
      <c r="A68" s="1">
        <f ca="1">IFERROR(__xludf.DUMMYFUNCTION("""COMPUTED_VALUE"""),2)</f>
        <v>2</v>
      </c>
      <c r="B68" s="1">
        <f ca="1">IFERROR(__xludf.DUMMYFUNCTION("""COMPUTED_VALUE"""),1)</f>
        <v>1</v>
      </c>
    </row>
    <row r="69" spans="1:2" ht="13" hidden="1">
      <c r="A69" s="1">
        <f ca="1">IFERROR(__xludf.DUMMYFUNCTION("""COMPUTED_VALUE"""),3)</f>
        <v>3</v>
      </c>
      <c r="B69" s="1">
        <f ca="1">IFERROR(__xludf.DUMMYFUNCTION("""COMPUTED_VALUE"""),1)</f>
        <v>1</v>
      </c>
    </row>
    <row r="70" spans="1:2" ht="13" hidden="1">
      <c r="A70" s="1">
        <f ca="1">IFERROR(__xludf.DUMMYFUNCTION("""COMPUTED_VALUE"""),4)</f>
        <v>4</v>
      </c>
      <c r="B70" s="1">
        <f ca="1">IFERROR(__xludf.DUMMYFUNCTION("""COMPUTED_VALUE"""),1)</f>
        <v>1</v>
      </c>
    </row>
    <row r="71" spans="1:2" ht="13" hidden="1">
      <c r="A71" s="1">
        <f ca="1">IFERROR(__xludf.DUMMYFUNCTION("""COMPUTED_VALUE"""),2)</f>
        <v>2</v>
      </c>
      <c r="B71" s="1">
        <f ca="1">IFERROR(__xludf.DUMMYFUNCTION("""COMPUTED_VALUE"""),2)</f>
        <v>2</v>
      </c>
    </row>
    <row r="72" spans="1:2" ht="13" hidden="1">
      <c r="A72" s="1">
        <f ca="1">IFERROR(__xludf.DUMMYFUNCTION("""COMPUTED_VALUE"""),4)</f>
        <v>4</v>
      </c>
      <c r="B72" s="1">
        <f ca="1">IFERROR(__xludf.DUMMYFUNCTION("""COMPUTED_VALUE"""),1)</f>
        <v>1</v>
      </c>
    </row>
    <row r="73" spans="1:2" ht="13" hidden="1">
      <c r="A73" s="1">
        <f ca="1">IFERROR(__xludf.DUMMYFUNCTION("""COMPUTED_VALUE"""),3)</f>
        <v>3</v>
      </c>
      <c r="B73" s="1">
        <f ca="1">IFERROR(__xludf.DUMMYFUNCTION("""COMPUTED_VALUE"""),1)</f>
        <v>1</v>
      </c>
    </row>
    <row r="74" spans="1:2" ht="13" hidden="1">
      <c r="A74" s="1">
        <f ca="1">IFERROR(__xludf.DUMMYFUNCTION("""COMPUTED_VALUE"""),1)</f>
        <v>1</v>
      </c>
      <c r="B74" s="1">
        <f ca="1">IFERROR(__xludf.DUMMYFUNCTION("""COMPUTED_VALUE"""),1)</f>
        <v>1</v>
      </c>
    </row>
    <row r="75" spans="1:2" ht="13" hidden="1">
      <c r="A75" s="1">
        <f ca="1">IFERROR(__xludf.DUMMYFUNCTION("""COMPUTED_VALUE"""),2)</f>
        <v>2</v>
      </c>
      <c r="B75" s="1">
        <f ca="1">IFERROR(__xludf.DUMMYFUNCTION("""COMPUTED_VALUE"""),1)</f>
        <v>1</v>
      </c>
    </row>
    <row r="76" spans="1:2" ht="13" hidden="1">
      <c r="A76" s="1">
        <f ca="1">IFERROR(__xludf.DUMMYFUNCTION("""COMPUTED_VALUE"""),3)</f>
        <v>3</v>
      </c>
      <c r="B76" s="1">
        <f ca="1">IFERROR(__xludf.DUMMYFUNCTION("""COMPUTED_VALUE"""),2)</f>
        <v>2</v>
      </c>
    </row>
    <row r="77" spans="1:2" ht="13" hidden="1">
      <c r="A77" s="1">
        <f ca="1">IFERROR(__xludf.DUMMYFUNCTION("""COMPUTED_VALUE"""),2)</f>
        <v>2</v>
      </c>
      <c r="B77" s="1">
        <f ca="1">IFERROR(__xludf.DUMMYFUNCTION("""COMPUTED_VALUE"""),1)</f>
        <v>1</v>
      </c>
    </row>
    <row r="78" spans="1:2" ht="13" hidden="1">
      <c r="A78" s="1">
        <f ca="1">IFERROR(__xludf.DUMMYFUNCTION("""COMPUTED_VALUE"""),4)</f>
        <v>4</v>
      </c>
      <c r="B78" s="1">
        <f ca="1">IFERROR(__xludf.DUMMYFUNCTION("""COMPUTED_VALUE"""),1)</f>
        <v>1</v>
      </c>
    </row>
    <row r="79" spans="1:2" ht="13" hidden="1">
      <c r="A79" s="1">
        <f ca="1">IFERROR(__xludf.DUMMYFUNCTION("""COMPUTED_VALUE"""),3)</f>
        <v>3</v>
      </c>
      <c r="B79" s="1">
        <f ca="1">IFERROR(__xludf.DUMMYFUNCTION("""COMPUTED_VALUE"""),3)</f>
        <v>3</v>
      </c>
    </row>
    <row r="80" spans="1:2" ht="13" hidden="1">
      <c r="A80" s="1">
        <f ca="1">IFERROR(__xludf.DUMMYFUNCTION("""COMPUTED_VALUE"""),1)</f>
        <v>1</v>
      </c>
      <c r="B80" s="1">
        <f ca="1">IFERROR(__xludf.DUMMYFUNCTION("""COMPUTED_VALUE"""),2)</f>
        <v>2</v>
      </c>
    </row>
    <row r="81" spans="1:2" ht="13" hidden="1">
      <c r="A81" s="1" t="str">
        <f ca="1">IFERROR(__xludf.DUMMYFUNCTION("""COMPUTED_VALUE"""),"")</f>
        <v/>
      </c>
      <c r="B81" s="1">
        <f ca="1">IFERROR(__xludf.DUMMYFUNCTION("""COMPUTED_VALUE"""),2)</f>
        <v>2</v>
      </c>
    </row>
    <row r="82" spans="1:2" ht="13" hidden="1">
      <c r="A82" s="1">
        <f ca="1">IFERROR(__xludf.DUMMYFUNCTION("""COMPUTED_VALUE"""),4)</f>
        <v>4</v>
      </c>
      <c r="B82" s="1">
        <f ca="1">IFERROR(__xludf.DUMMYFUNCTION("""COMPUTED_VALUE"""),2)</f>
        <v>2</v>
      </c>
    </row>
    <row r="83" spans="1:2" ht="13" hidden="1">
      <c r="A83" s="1">
        <f ca="1">IFERROR(__xludf.DUMMYFUNCTION("""COMPUTED_VALUE"""),2)</f>
        <v>2</v>
      </c>
      <c r="B83" s="1">
        <f ca="1">IFERROR(__xludf.DUMMYFUNCTION("""COMPUTED_VALUE"""),1)</f>
        <v>1</v>
      </c>
    </row>
    <row r="84" spans="1:2" ht="13" hidden="1">
      <c r="A84" s="1">
        <f ca="1">IFERROR(__xludf.DUMMYFUNCTION("""COMPUTED_VALUE"""),3)</f>
        <v>3</v>
      </c>
      <c r="B84" s="1">
        <f ca="1">IFERROR(__xludf.DUMMYFUNCTION("""COMPUTED_VALUE"""),1)</f>
        <v>1</v>
      </c>
    </row>
    <row r="85" spans="1:2" ht="13" hidden="1">
      <c r="A85" s="1">
        <f ca="1">IFERROR(__xludf.DUMMYFUNCTION("""COMPUTED_VALUE"""),4)</f>
        <v>4</v>
      </c>
      <c r="B85" s="1">
        <f ca="1">IFERROR(__xludf.DUMMYFUNCTION("""COMPUTED_VALUE"""),1)</f>
        <v>1</v>
      </c>
    </row>
    <row r="86" spans="1:2" ht="13" hidden="1">
      <c r="A86" s="1">
        <f ca="1">IFERROR(__xludf.DUMMYFUNCTION("""COMPUTED_VALUE"""),2)</f>
        <v>2</v>
      </c>
      <c r="B86" s="1">
        <f ca="1">IFERROR(__xludf.DUMMYFUNCTION("""COMPUTED_VALUE"""),1)</f>
        <v>1</v>
      </c>
    </row>
    <row r="87" spans="1:2" ht="13" hidden="1">
      <c r="A87" s="1">
        <f ca="1">IFERROR(__xludf.DUMMYFUNCTION("""COMPUTED_VALUE"""),2)</f>
        <v>2</v>
      </c>
      <c r="B87" s="1">
        <f ca="1">IFERROR(__xludf.DUMMYFUNCTION("""COMPUTED_VALUE"""),2)</f>
        <v>2</v>
      </c>
    </row>
    <row r="88" spans="1:2" ht="13" hidden="1">
      <c r="A88" s="1">
        <f ca="1">IFERROR(__xludf.DUMMYFUNCTION("""COMPUTED_VALUE"""),2)</f>
        <v>2</v>
      </c>
      <c r="B88" s="1">
        <f ca="1">IFERROR(__xludf.DUMMYFUNCTION("""COMPUTED_VALUE"""),1)</f>
        <v>1</v>
      </c>
    </row>
    <row r="89" spans="1:2" ht="13" hidden="1">
      <c r="A89" s="1">
        <f ca="1">IFERROR(__xludf.DUMMYFUNCTION("""COMPUTED_VALUE"""),3)</f>
        <v>3</v>
      </c>
      <c r="B89" s="1">
        <f ca="1">IFERROR(__xludf.DUMMYFUNCTION("""COMPUTED_VALUE"""),1)</f>
        <v>1</v>
      </c>
    </row>
    <row r="90" spans="1:2" ht="13" hidden="1">
      <c r="A90" s="1">
        <f ca="1">IFERROR(__xludf.DUMMYFUNCTION("""COMPUTED_VALUE"""),1)</f>
        <v>1</v>
      </c>
      <c r="B90" s="1">
        <f ca="1">IFERROR(__xludf.DUMMYFUNCTION("""COMPUTED_VALUE"""),1)</f>
        <v>1</v>
      </c>
    </row>
    <row r="91" spans="1:2" ht="13" hidden="1">
      <c r="A91" s="1">
        <f ca="1">IFERROR(__xludf.DUMMYFUNCTION("""COMPUTED_VALUE"""),2)</f>
        <v>2</v>
      </c>
      <c r="B91" s="1">
        <f ca="1">IFERROR(__xludf.DUMMYFUNCTION("""COMPUTED_VALUE"""),1)</f>
        <v>1</v>
      </c>
    </row>
    <row r="92" spans="1:2" ht="13" hidden="1">
      <c r="A92" s="1">
        <f ca="1">IFERROR(__xludf.DUMMYFUNCTION("""COMPUTED_VALUE"""),4)</f>
        <v>4</v>
      </c>
      <c r="B92" s="1">
        <f ca="1">IFERROR(__xludf.DUMMYFUNCTION("""COMPUTED_VALUE"""),1)</f>
        <v>1</v>
      </c>
    </row>
    <row r="93" spans="1:2" ht="13" hidden="1">
      <c r="A93" s="1">
        <f ca="1">IFERROR(__xludf.DUMMYFUNCTION("""COMPUTED_VALUE"""),3)</f>
        <v>3</v>
      </c>
      <c r="B93" s="1">
        <f ca="1">IFERROR(__xludf.DUMMYFUNCTION("""COMPUTED_VALUE"""),1)</f>
        <v>1</v>
      </c>
    </row>
    <row r="94" spans="1:2" ht="13" hidden="1">
      <c r="A94" s="1">
        <f ca="1">IFERROR(__xludf.DUMMYFUNCTION("""COMPUTED_VALUE"""),1)</f>
        <v>1</v>
      </c>
      <c r="B94" s="1">
        <f ca="1">IFERROR(__xludf.DUMMYFUNCTION("""COMPUTED_VALUE"""),2)</f>
        <v>2</v>
      </c>
    </row>
    <row r="95" spans="1:2" ht="13" hidden="1">
      <c r="A95" s="1">
        <f ca="1">IFERROR(__xludf.DUMMYFUNCTION("""COMPUTED_VALUE"""),3)</f>
        <v>3</v>
      </c>
      <c r="B95" s="1">
        <f ca="1">IFERROR(__xludf.DUMMYFUNCTION("""COMPUTED_VALUE"""),1)</f>
        <v>1</v>
      </c>
    </row>
    <row r="96" spans="1:2" ht="13" hidden="1">
      <c r="A96" s="1">
        <f ca="1">IFERROR(__xludf.DUMMYFUNCTION("""COMPUTED_VALUE"""),1)</f>
        <v>1</v>
      </c>
      <c r="B96" s="1">
        <f ca="1">IFERROR(__xludf.DUMMYFUNCTION("""COMPUTED_VALUE"""),1)</f>
        <v>1</v>
      </c>
    </row>
    <row r="97" spans="1:2" ht="13" hidden="1">
      <c r="A97" s="1">
        <f ca="1">IFERROR(__xludf.DUMMYFUNCTION("""COMPUTED_VALUE"""),2)</f>
        <v>2</v>
      </c>
      <c r="B97" s="1">
        <f ca="1">IFERROR(__xludf.DUMMYFUNCTION("""COMPUTED_VALUE"""),1)</f>
        <v>1</v>
      </c>
    </row>
    <row r="98" spans="1:2" ht="13" hidden="1">
      <c r="A98" s="1">
        <f ca="1">IFERROR(__xludf.DUMMYFUNCTION("""COMPUTED_VALUE"""),2)</f>
        <v>2</v>
      </c>
      <c r="B98" s="1">
        <f ca="1">IFERROR(__xludf.DUMMYFUNCTION("""COMPUTED_VALUE"""),1)</f>
        <v>1</v>
      </c>
    </row>
    <row r="99" spans="1:2" ht="13" hidden="1">
      <c r="A99" s="1">
        <f ca="1">IFERROR(__xludf.DUMMYFUNCTION("""COMPUTED_VALUE"""),4)</f>
        <v>4</v>
      </c>
      <c r="B99" s="1">
        <f ca="1">IFERROR(__xludf.DUMMYFUNCTION("""COMPUTED_VALUE"""),1)</f>
        <v>1</v>
      </c>
    </row>
    <row r="100" spans="1:2" ht="13" hidden="1">
      <c r="A100" s="1">
        <f ca="1">IFERROR(__xludf.DUMMYFUNCTION("""COMPUTED_VALUE"""),1)</f>
        <v>1</v>
      </c>
      <c r="B100" s="1">
        <f ca="1">IFERROR(__xludf.DUMMYFUNCTION("""COMPUTED_VALUE"""),1)</f>
        <v>1</v>
      </c>
    </row>
    <row r="101" spans="1:2" ht="13" hidden="1">
      <c r="A101" s="1">
        <f ca="1">IFERROR(__xludf.DUMMYFUNCTION("""COMPUTED_VALUE"""),3)</f>
        <v>3</v>
      </c>
      <c r="B101" s="1">
        <f ca="1">IFERROR(__xludf.DUMMYFUNCTION("""COMPUTED_VALUE"""),1)</f>
        <v>1</v>
      </c>
    </row>
    <row r="102" spans="1:2" ht="13" hidden="1">
      <c r="A102" s="1">
        <f ca="1">IFERROR(__xludf.DUMMYFUNCTION("""COMPUTED_VALUE"""),2)</f>
        <v>2</v>
      </c>
      <c r="B102" s="1">
        <f ca="1">IFERROR(__xludf.DUMMYFUNCTION("""COMPUTED_VALUE"""),2)</f>
        <v>2</v>
      </c>
    </row>
    <row r="103" spans="1:2" ht="13" hidden="1">
      <c r="A103" s="1">
        <f ca="1">IFERROR(__xludf.DUMMYFUNCTION("""COMPUTED_VALUE"""),4)</f>
        <v>4</v>
      </c>
      <c r="B103" s="1">
        <f ca="1">IFERROR(__xludf.DUMMYFUNCTION("""COMPUTED_VALUE"""),1)</f>
        <v>1</v>
      </c>
    </row>
    <row r="104" spans="1:2" ht="13" hidden="1">
      <c r="A104" s="1" t="str">
        <f ca="1">IFERROR(__xludf.DUMMYFUNCTION("""COMPUTED_VALUE"""),"")</f>
        <v/>
      </c>
      <c r="B104" s="1">
        <f ca="1">IFERROR(__xludf.DUMMYFUNCTION("""COMPUTED_VALUE"""),1)</f>
        <v>1</v>
      </c>
    </row>
    <row r="105" spans="1:2" ht="13" hidden="1">
      <c r="A105" s="1">
        <f ca="1">IFERROR(__xludf.DUMMYFUNCTION("""COMPUTED_VALUE"""),2)</f>
        <v>2</v>
      </c>
      <c r="B105" s="1">
        <f ca="1">IFERROR(__xludf.DUMMYFUNCTION("""COMPUTED_VALUE"""),1)</f>
        <v>1</v>
      </c>
    </row>
    <row r="106" spans="1:2" ht="13" hidden="1">
      <c r="A106" s="1">
        <f ca="1">IFERROR(__xludf.DUMMYFUNCTION("""COMPUTED_VALUE"""),1)</f>
        <v>1</v>
      </c>
      <c r="B106" s="1">
        <f ca="1">IFERROR(__xludf.DUMMYFUNCTION("""COMPUTED_VALUE"""),1)</f>
        <v>1</v>
      </c>
    </row>
    <row r="107" spans="1:2" ht="13" hidden="1">
      <c r="A107" s="1">
        <f ca="1">IFERROR(__xludf.DUMMYFUNCTION("""COMPUTED_VALUE"""),4)</f>
        <v>4</v>
      </c>
      <c r="B107" s="1">
        <f ca="1">IFERROR(__xludf.DUMMYFUNCTION("""COMPUTED_VALUE"""),2)</f>
        <v>2</v>
      </c>
    </row>
    <row r="108" spans="1:2" ht="13" hidden="1">
      <c r="A108" s="1">
        <f ca="1">IFERROR(__xludf.DUMMYFUNCTION("""COMPUTED_VALUE"""),2)</f>
        <v>2</v>
      </c>
      <c r="B108" s="1">
        <f ca="1">IFERROR(__xludf.DUMMYFUNCTION("""COMPUTED_VALUE"""),1)</f>
        <v>1</v>
      </c>
    </row>
    <row r="109" spans="1:2" ht="13" hidden="1">
      <c r="A109" s="1">
        <f ca="1">IFERROR(__xludf.DUMMYFUNCTION("""COMPUTED_VALUE"""),3)</f>
        <v>3</v>
      </c>
      <c r="B109" s="1">
        <f ca="1">IFERROR(__xludf.DUMMYFUNCTION("""COMPUTED_VALUE"""),1)</f>
        <v>1</v>
      </c>
    </row>
    <row r="110" spans="1:2" ht="13" hidden="1">
      <c r="A110" s="1">
        <f ca="1">IFERROR(__xludf.DUMMYFUNCTION("""COMPUTED_VALUE"""),1)</f>
        <v>1</v>
      </c>
      <c r="B110" s="1">
        <f ca="1">IFERROR(__xludf.DUMMYFUNCTION("""COMPUTED_VALUE"""),1)</f>
        <v>1</v>
      </c>
    </row>
    <row r="111" spans="1:2" ht="13" hidden="1">
      <c r="A111" s="1">
        <f ca="1">IFERROR(__xludf.DUMMYFUNCTION("""COMPUTED_VALUE"""),4)</f>
        <v>4</v>
      </c>
      <c r="B111" s="1">
        <f ca="1">IFERROR(__xludf.DUMMYFUNCTION("""COMPUTED_VALUE"""),1)</f>
        <v>1</v>
      </c>
    </row>
    <row r="112" spans="1:2" ht="13" hidden="1">
      <c r="A112" s="1">
        <f ca="1">IFERROR(__xludf.DUMMYFUNCTION("""COMPUTED_VALUE"""),4)</f>
        <v>4</v>
      </c>
      <c r="B112" s="1">
        <f ca="1">IFERROR(__xludf.DUMMYFUNCTION("""COMPUTED_VALUE"""),1)</f>
        <v>1</v>
      </c>
    </row>
    <row r="113" spans="1:2" ht="13" hidden="1">
      <c r="A113" s="1">
        <f ca="1">IFERROR(__xludf.DUMMYFUNCTION("""COMPUTED_VALUE"""),2)</f>
        <v>2</v>
      </c>
      <c r="B113" s="1">
        <f ca="1">IFERROR(__xludf.DUMMYFUNCTION("""COMPUTED_VALUE"""),1)</f>
        <v>1</v>
      </c>
    </row>
    <row r="114" spans="1:2" ht="13" hidden="1">
      <c r="A114" s="1">
        <f ca="1">IFERROR(__xludf.DUMMYFUNCTION("""COMPUTED_VALUE"""),3)</f>
        <v>3</v>
      </c>
      <c r="B114" s="1">
        <f ca="1">IFERROR(__xludf.DUMMYFUNCTION("""COMPUTED_VALUE"""),1)</f>
        <v>1</v>
      </c>
    </row>
    <row r="115" spans="1:2" ht="13" hidden="1">
      <c r="A115" s="1">
        <f ca="1">IFERROR(__xludf.DUMMYFUNCTION("""COMPUTED_VALUE"""),2)</f>
        <v>2</v>
      </c>
      <c r="B115" s="1">
        <f ca="1">IFERROR(__xludf.DUMMYFUNCTION("""COMPUTED_VALUE"""),1)</f>
        <v>1</v>
      </c>
    </row>
    <row r="116" spans="1:2" ht="13" hidden="1">
      <c r="A116" s="1">
        <f ca="1">IFERROR(__xludf.DUMMYFUNCTION("""COMPUTED_VALUE"""),3)</f>
        <v>3</v>
      </c>
      <c r="B116" s="1">
        <f ca="1">IFERROR(__xludf.DUMMYFUNCTION("""COMPUTED_VALUE"""),1)</f>
        <v>1</v>
      </c>
    </row>
    <row r="117" spans="1:2" ht="13" hidden="1">
      <c r="A117" s="1">
        <f ca="1">IFERROR(__xludf.DUMMYFUNCTION("""COMPUTED_VALUE"""),3)</f>
        <v>3</v>
      </c>
      <c r="B117" s="1">
        <f ca="1">IFERROR(__xludf.DUMMYFUNCTION("""COMPUTED_VALUE"""),1)</f>
        <v>1</v>
      </c>
    </row>
    <row r="118" spans="1:2" ht="13" hidden="1">
      <c r="A118" s="1">
        <f ca="1">IFERROR(__xludf.DUMMYFUNCTION("""COMPUTED_VALUE"""),4)</f>
        <v>4</v>
      </c>
      <c r="B118" s="1">
        <f ca="1">IFERROR(__xludf.DUMMYFUNCTION("""COMPUTED_VALUE"""),1)</f>
        <v>1</v>
      </c>
    </row>
    <row r="119" spans="1:2" ht="13" hidden="1">
      <c r="A119" s="1">
        <f ca="1">IFERROR(__xludf.DUMMYFUNCTION("""COMPUTED_VALUE"""),2)</f>
        <v>2</v>
      </c>
      <c r="B119" s="1">
        <f ca="1">IFERROR(__xludf.DUMMYFUNCTION("""COMPUTED_VALUE"""),1)</f>
        <v>1</v>
      </c>
    </row>
    <row r="120" spans="1:2" ht="13" hidden="1">
      <c r="A120" s="1">
        <f ca="1">IFERROR(__xludf.DUMMYFUNCTION("""COMPUTED_VALUE"""),4)</f>
        <v>4</v>
      </c>
      <c r="B120" s="1">
        <f ca="1">IFERROR(__xludf.DUMMYFUNCTION("""COMPUTED_VALUE"""),2)</f>
        <v>2</v>
      </c>
    </row>
    <row r="121" spans="1:2" ht="13" hidden="1">
      <c r="A121" s="1">
        <f ca="1">IFERROR(__xludf.DUMMYFUNCTION("""COMPUTED_VALUE"""),4)</f>
        <v>4</v>
      </c>
      <c r="B121" s="1">
        <f ca="1">IFERROR(__xludf.DUMMYFUNCTION("""COMPUTED_VALUE"""),2)</f>
        <v>2</v>
      </c>
    </row>
    <row r="122" spans="1:2" ht="13" hidden="1">
      <c r="A122" s="1">
        <f ca="1">IFERROR(__xludf.DUMMYFUNCTION("""COMPUTED_VALUE"""),4)</f>
        <v>4</v>
      </c>
      <c r="B122" s="1">
        <f ca="1">IFERROR(__xludf.DUMMYFUNCTION("""COMPUTED_VALUE"""),1)</f>
        <v>1</v>
      </c>
    </row>
    <row r="123" spans="1:2" ht="13" hidden="1">
      <c r="A123" s="1">
        <f ca="1">IFERROR(__xludf.DUMMYFUNCTION("""COMPUTED_VALUE"""),4)</f>
        <v>4</v>
      </c>
      <c r="B123" s="1">
        <f ca="1">IFERROR(__xludf.DUMMYFUNCTION("""COMPUTED_VALUE"""),1)</f>
        <v>1</v>
      </c>
    </row>
    <row r="124" spans="1:2" ht="13" hidden="1">
      <c r="A124" s="1">
        <f ca="1">IFERROR(__xludf.DUMMYFUNCTION("""COMPUTED_VALUE"""),4)</f>
        <v>4</v>
      </c>
      <c r="B124" s="1">
        <f ca="1">IFERROR(__xludf.DUMMYFUNCTION("""COMPUTED_VALUE"""),1)</f>
        <v>1</v>
      </c>
    </row>
    <row r="125" spans="1:2" ht="13" hidden="1">
      <c r="A125" s="1">
        <f ca="1">IFERROR(__xludf.DUMMYFUNCTION("""COMPUTED_VALUE"""),4)</f>
        <v>4</v>
      </c>
      <c r="B125" s="1">
        <f ca="1">IFERROR(__xludf.DUMMYFUNCTION("""COMPUTED_VALUE"""),1)</f>
        <v>1</v>
      </c>
    </row>
    <row r="126" spans="1:2" ht="13" hidden="1">
      <c r="A126" s="1">
        <f ca="1">IFERROR(__xludf.DUMMYFUNCTION("""COMPUTED_VALUE"""),4)</f>
        <v>4</v>
      </c>
      <c r="B126" s="1">
        <f ca="1">IFERROR(__xludf.DUMMYFUNCTION("""COMPUTED_VALUE"""),1)</f>
        <v>1</v>
      </c>
    </row>
    <row r="127" spans="1:2" ht="13" hidden="1">
      <c r="A127" s="1">
        <f ca="1">IFERROR(__xludf.DUMMYFUNCTION("""COMPUTED_VALUE"""),3)</f>
        <v>3</v>
      </c>
      <c r="B127" s="1">
        <f ca="1">IFERROR(__xludf.DUMMYFUNCTION("""COMPUTED_VALUE"""),1)</f>
        <v>1</v>
      </c>
    </row>
    <row r="128" spans="1:2" ht="13" hidden="1">
      <c r="A128" s="1">
        <f ca="1">IFERROR(__xludf.DUMMYFUNCTION("""COMPUTED_VALUE"""),1)</f>
        <v>1</v>
      </c>
      <c r="B128" s="1">
        <f ca="1">IFERROR(__xludf.DUMMYFUNCTION("""COMPUTED_VALUE"""),2)</f>
        <v>2</v>
      </c>
    </row>
    <row r="129" spans="1:2" ht="13" hidden="1">
      <c r="A129" s="1">
        <f ca="1">IFERROR(__xludf.DUMMYFUNCTION("""COMPUTED_VALUE"""),3)</f>
        <v>3</v>
      </c>
      <c r="B129" s="1">
        <f ca="1">IFERROR(__xludf.DUMMYFUNCTION("""COMPUTED_VALUE"""),2)</f>
        <v>2</v>
      </c>
    </row>
    <row r="130" spans="1:2" ht="13" hidden="1">
      <c r="A130" s="1">
        <f ca="1">IFERROR(__xludf.DUMMYFUNCTION("""COMPUTED_VALUE"""),3)</f>
        <v>3</v>
      </c>
      <c r="B130" s="1">
        <f ca="1">IFERROR(__xludf.DUMMYFUNCTION("""COMPUTED_VALUE"""),1)</f>
        <v>1</v>
      </c>
    </row>
    <row r="131" spans="1:2" ht="13" hidden="1">
      <c r="A131" s="1">
        <f ca="1">IFERROR(__xludf.DUMMYFUNCTION("""COMPUTED_VALUE"""),2)</f>
        <v>2</v>
      </c>
      <c r="B131" s="1">
        <f ca="1">IFERROR(__xludf.DUMMYFUNCTION("""COMPUTED_VALUE"""),1)</f>
        <v>1</v>
      </c>
    </row>
    <row r="132" spans="1:2" ht="13" hidden="1">
      <c r="A132" s="1">
        <f ca="1">IFERROR(__xludf.DUMMYFUNCTION("""COMPUTED_VALUE"""),1)</f>
        <v>1</v>
      </c>
      <c r="B132" s="1">
        <f ca="1">IFERROR(__xludf.DUMMYFUNCTION("""COMPUTED_VALUE"""),2)</f>
        <v>2</v>
      </c>
    </row>
    <row r="133" spans="1:2" ht="13" hidden="1">
      <c r="A133" s="1">
        <f ca="1">IFERROR(__xludf.DUMMYFUNCTION("""COMPUTED_VALUE"""),2)</f>
        <v>2</v>
      </c>
      <c r="B133" s="1">
        <f ca="1">IFERROR(__xludf.DUMMYFUNCTION("""COMPUTED_VALUE"""),1)</f>
        <v>1</v>
      </c>
    </row>
    <row r="134" spans="1:2" ht="13" hidden="1">
      <c r="A134" s="1">
        <f ca="1">IFERROR(__xludf.DUMMYFUNCTION("""COMPUTED_VALUE"""),3)</f>
        <v>3</v>
      </c>
      <c r="B134" s="1">
        <f ca="1">IFERROR(__xludf.DUMMYFUNCTION("""COMPUTED_VALUE"""),1)</f>
        <v>1</v>
      </c>
    </row>
    <row r="135" spans="1:2" ht="13" hidden="1">
      <c r="A135" s="1">
        <f ca="1">IFERROR(__xludf.DUMMYFUNCTION("""COMPUTED_VALUE"""),4)</f>
        <v>4</v>
      </c>
      <c r="B135" s="1">
        <f ca="1">IFERROR(__xludf.DUMMYFUNCTION("""COMPUTED_VALUE"""),1)</f>
        <v>1</v>
      </c>
    </row>
    <row r="136" spans="1:2" ht="13" hidden="1">
      <c r="A136" s="1">
        <f ca="1">IFERROR(__xludf.DUMMYFUNCTION("""COMPUTED_VALUE"""),3)</f>
        <v>3</v>
      </c>
      <c r="B136" s="1">
        <f ca="1">IFERROR(__xludf.DUMMYFUNCTION("""COMPUTED_VALUE"""),1)</f>
        <v>1</v>
      </c>
    </row>
    <row r="137" spans="1:2" ht="13" hidden="1">
      <c r="A137" s="1">
        <f ca="1">IFERROR(__xludf.DUMMYFUNCTION("""COMPUTED_VALUE"""),2)</f>
        <v>2</v>
      </c>
      <c r="B137" s="1">
        <f ca="1">IFERROR(__xludf.DUMMYFUNCTION("""COMPUTED_VALUE"""),1)</f>
        <v>1</v>
      </c>
    </row>
    <row r="138" spans="1:2" ht="13" hidden="1">
      <c r="A138" s="1">
        <f ca="1">IFERROR(__xludf.DUMMYFUNCTION("""COMPUTED_VALUE"""),2)</f>
        <v>2</v>
      </c>
      <c r="B138" s="1">
        <f ca="1">IFERROR(__xludf.DUMMYFUNCTION("""COMPUTED_VALUE"""),1)</f>
        <v>1</v>
      </c>
    </row>
    <row r="139" spans="1:2" ht="13" hidden="1">
      <c r="A139" s="1">
        <f ca="1">IFERROR(__xludf.DUMMYFUNCTION("""COMPUTED_VALUE"""),1)</f>
        <v>1</v>
      </c>
      <c r="B139" s="1">
        <f ca="1">IFERROR(__xludf.DUMMYFUNCTION("""COMPUTED_VALUE"""),3)</f>
        <v>3</v>
      </c>
    </row>
    <row r="140" spans="1:2" ht="13" hidden="1">
      <c r="A140" s="1">
        <f ca="1">IFERROR(__xludf.DUMMYFUNCTION("""COMPUTED_VALUE"""),4)</f>
        <v>4</v>
      </c>
      <c r="B140" s="1">
        <f ca="1">IFERROR(__xludf.DUMMYFUNCTION("""COMPUTED_VALUE"""),3)</f>
        <v>3</v>
      </c>
    </row>
    <row r="141" spans="1:2" ht="13" hidden="1">
      <c r="A141" s="1">
        <f ca="1">IFERROR(__xludf.DUMMYFUNCTION("""COMPUTED_VALUE"""),1)</f>
        <v>1</v>
      </c>
      <c r="B141" s="1">
        <f ca="1">IFERROR(__xludf.DUMMYFUNCTION("""COMPUTED_VALUE"""),2)</f>
        <v>2</v>
      </c>
    </row>
    <row r="142" spans="1:2" ht="13" hidden="1">
      <c r="A142" s="1">
        <f ca="1">IFERROR(__xludf.DUMMYFUNCTION("""COMPUTED_VALUE"""),1)</f>
        <v>1</v>
      </c>
      <c r="B142" s="1">
        <f ca="1">IFERROR(__xludf.DUMMYFUNCTION("""COMPUTED_VALUE"""),1)</f>
        <v>1</v>
      </c>
    </row>
    <row r="143" spans="1:2" ht="13" hidden="1">
      <c r="A143" s="1">
        <f ca="1">IFERROR(__xludf.DUMMYFUNCTION("""COMPUTED_VALUE"""),3)</f>
        <v>3</v>
      </c>
      <c r="B143" s="1">
        <f ca="1">IFERROR(__xludf.DUMMYFUNCTION("""COMPUTED_VALUE"""),1)</f>
        <v>1</v>
      </c>
    </row>
    <row r="144" spans="1:2" ht="13" hidden="1">
      <c r="A144" s="1">
        <f ca="1">IFERROR(__xludf.DUMMYFUNCTION("""COMPUTED_VALUE"""),1)</f>
        <v>1</v>
      </c>
      <c r="B144" s="1">
        <f ca="1">IFERROR(__xludf.DUMMYFUNCTION("""COMPUTED_VALUE"""),3)</f>
        <v>3</v>
      </c>
    </row>
    <row r="145" spans="1:2" ht="13" hidden="1">
      <c r="A145" s="1">
        <f ca="1">IFERROR(__xludf.DUMMYFUNCTION("""COMPUTED_VALUE"""),2)</f>
        <v>2</v>
      </c>
      <c r="B145" s="1">
        <f ca="1">IFERROR(__xludf.DUMMYFUNCTION("""COMPUTED_VALUE"""),1)</f>
        <v>1</v>
      </c>
    </row>
    <row r="146" spans="1:2" ht="13" hidden="1">
      <c r="A146" s="1">
        <f ca="1">IFERROR(__xludf.DUMMYFUNCTION("""COMPUTED_VALUE"""),3)</f>
        <v>3</v>
      </c>
      <c r="B146" s="1">
        <f ca="1">IFERROR(__xludf.DUMMYFUNCTION("""COMPUTED_VALUE"""),1)</f>
        <v>1</v>
      </c>
    </row>
    <row r="147" spans="1:2" ht="13" hidden="1">
      <c r="A147" s="1">
        <f ca="1">IFERROR(__xludf.DUMMYFUNCTION("""COMPUTED_VALUE"""),2)</f>
        <v>2</v>
      </c>
      <c r="B147" s="1">
        <f ca="1">IFERROR(__xludf.DUMMYFUNCTION("""COMPUTED_VALUE"""),1)</f>
        <v>1</v>
      </c>
    </row>
    <row r="148" spans="1:2" ht="13" hidden="1">
      <c r="A148" s="1">
        <f ca="1">IFERROR(__xludf.DUMMYFUNCTION("""COMPUTED_VALUE"""),2)</f>
        <v>2</v>
      </c>
      <c r="B148" s="1">
        <f ca="1">IFERROR(__xludf.DUMMYFUNCTION("""COMPUTED_VALUE"""),1)</f>
        <v>1</v>
      </c>
    </row>
    <row r="149" spans="1:2" ht="13" hidden="1">
      <c r="A149" s="1">
        <f ca="1">IFERROR(__xludf.DUMMYFUNCTION("""COMPUTED_VALUE"""),3)</f>
        <v>3</v>
      </c>
      <c r="B149" s="1">
        <f ca="1">IFERROR(__xludf.DUMMYFUNCTION("""COMPUTED_VALUE"""),2)</f>
        <v>2</v>
      </c>
    </row>
    <row r="150" spans="1:2" ht="13" hidden="1">
      <c r="A150" s="1">
        <f ca="1">IFERROR(__xludf.DUMMYFUNCTION("""COMPUTED_VALUE"""),3)</f>
        <v>3</v>
      </c>
      <c r="B150" s="1">
        <f ca="1">IFERROR(__xludf.DUMMYFUNCTION("""COMPUTED_VALUE"""),1)</f>
        <v>1</v>
      </c>
    </row>
    <row r="151" spans="1:2" ht="13" hidden="1">
      <c r="A151" s="1">
        <f ca="1">IFERROR(__xludf.DUMMYFUNCTION("""COMPUTED_VALUE"""),2)</f>
        <v>2</v>
      </c>
      <c r="B151" s="1">
        <f ca="1">IFERROR(__xludf.DUMMYFUNCTION("""COMPUTED_VALUE"""),3)</f>
        <v>3</v>
      </c>
    </row>
    <row r="152" spans="1:2" ht="13" hidden="1">
      <c r="A152" s="1">
        <f ca="1">IFERROR(__xludf.DUMMYFUNCTION("""COMPUTED_VALUE"""),2)</f>
        <v>2</v>
      </c>
      <c r="B152" s="1">
        <f ca="1">IFERROR(__xludf.DUMMYFUNCTION("""COMPUTED_VALUE"""),1)</f>
        <v>1</v>
      </c>
    </row>
    <row r="153" spans="1:2" ht="13" hidden="1">
      <c r="A153" s="1" t="str">
        <f ca="1">IFERROR(__xludf.DUMMYFUNCTION("""COMPUTED_VALUE"""),"")</f>
        <v/>
      </c>
      <c r="B153" s="1">
        <f ca="1">IFERROR(__xludf.DUMMYFUNCTION("""COMPUTED_VALUE"""),1)</f>
        <v>1</v>
      </c>
    </row>
    <row r="154" spans="1:2" ht="13" hidden="1">
      <c r="A154" s="1">
        <f ca="1">IFERROR(__xludf.DUMMYFUNCTION("""COMPUTED_VALUE"""),4)</f>
        <v>4</v>
      </c>
      <c r="B154" s="1">
        <f ca="1">IFERROR(__xludf.DUMMYFUNCTION("""COMPUTED_VALUE"""),1)</f>
        <v>1</v>
      </c>
    </row>
    <row r="155" spans="1:2" ht="13" hidden="1">
      <c r="A155" s="1">
        <f ca="1">IFERROR(__xludf.DUMMYFUNCTION("""COMPUTED_VALUE"""),4)</f>
        <v>4</v>
      </c>
      <c r="B155" s="1">
        <f ca="1">IFERROR(__xludf.DUMMYFUNCTION("""COMPUTED_VALUE"""),2)</f>
        <v>2</v>
      </c>
    </row>
    <row r="156" spans="1:2" ht="13" hidden="1">
      <c r="A156" s="1">
        <f ca="1">IFERROR(__xludf.DUMMYFUNCTION("""COMPUTED_VALUE"""),1)</f>
        <v>1</v>
      </c>
      <c r="B156" s="1">
        <f ca="1">IFERROR(__xludf.DUMMYFUNCTION("""COMPUTED_VALUE"""),1)</f>
        <v>1</v>
      </c>
    </row>
    <row r="157" spans="1:2" ht="13" hidden="1">
      <c r="A157" s="1">
        <f ca="1">IFERROR(__xludf.DUMMYFUNCTION("""COMPUTED_VALUE"""),2)</f>
        <v>2</v>
      </c>
      <c r="B157" s="1">
        <f ca="1">IFERROR(__xludf.DUMMYFUNCTION("""COMPUTED_VALUE"""),1)</f>
        <v>1</v>
      </c>
    </row>
    <row r="158" spans="1:2" ht="13" hidden="1">
      <c r="A158" s="1">
        <f ca="1">IFERROR(__xludf.DUMMYFUNCTION("""COMPUTED_VALUE"""),1)</f>
        <v>1</v>
      </c>
      <c r="B158" s="1">
        <f ca="1">IFERROR(__xludf.DUMMYFUNCTION("""COMPUTED_VALUE"""),1)</f>
        <v>1</v>
      </c>
    </row>
    <row r="159" spans="1:2" ht="13" hidden="1">
      <c r="A159" s="1">
        <f ca="1">IFERROR(__xludf.DUMMYFUNCTION("""COMPUTED_VALUE"""),2)</f>
        <v>2</v>
      </c>
      <c r="B159" s="1">
        <f ca="1">IFERROR(__xludf.DUMMYFUNCTION("""COMPUTED_VALUE"""),2)</f>
        <v>2</v>
      </c>
    </row>
    <row r="160" spans="1:2" ht="13" hidden="1">
      <c r="A160" s="1">
        <f ca="1">IFERROR(__xludf.DUMMYFUNCTION("""COMPUTED_VALUE"""),1)</f>
        <v>1</v>
      </c>
      <c r="B160" s="1">
        <f ca="1">IFERROR(__xludf.DUMMYFUNCTION("""COMPUTED_VALUE"""),1)</f>
        <v>1</v>
      </c>
    </row>
    <row r="161" spans="1:2" ht="13" hidden="1">
      <c r="A161" s="1">
        <f ca="1">IFERROR(__xludf.DUMMYFUNCTION("""COMPUTED_VALUE"""),1)</f>
        <v>1</v>
      </c>
      <c r="B161" s="1">
        <f ca="1">IFERROR(__xludf.DUMMYFUNCTION("""COMPUTED_VALUE"""),1)</f>
        <v>1</v>
      </c>
    </row>
    <row r="162" spans="1:2" ht="13" hidden="1">
      <c r="A162" s="1">
        <f ca="1">IFERROR(__xludf.DUMMYFUNCTION("""COMPUTED_VALUE"""),3)</f>
        <v>3</v>
      </c>
      <c r="B162" s="1">
        <f ca="1">IFERROR(__xludf.DUMMYFUNCTION("""COMPUTED_VALUE"""),1)</f>
        <v>1</v>
      </c>
    </row>
    <row r="163" spans="1:2" ht="13" hidden="1">
      <c r="A163" s="1">
        <f ca="1">IFERROR(__xludf.DUMMYFUNCTION("""COMPUTED_VALUE"""),3)</f>
        <v>3</v>
      </c>
      <c r="B163" s="1">
        <f ca="1">IFERROR(__xludf.DUMMYFUNCTION("""COMPUTED_VALUE"""),2)</f>
        <v>2</v>
      </c>
    </row>
    <row r="164" spans="1:2" ht="13" hidden="1">
      <c r="A164" s="1">
        <f ca="1">IFERROR(__xludf.DUMMYFUNCTION("""COMPUTED_VALUE"""),3)</f>
        <v>3</v>
      </c>
      <c r="B164" s="1">
        <f ca="1">IFERROR(__xludf.DUMMYFUNCTION("""COMPUTED_VALUE"""),3)</f>
        <v>3</v>
      </c>
    </row>
    <row r="165" spans="1:2" ht="13" hidden="1">
      <c r="A165" s="1">
        <f ca="1">IFERROR(__xludf.DUMMYFUNCTION("""COMPUTED_VALUE"""),1)</f>
        <v>1</v>
      </c>
      <c r="B165" s="1">
        <f ca="1">IFERROR(__xludf.DUMMYFUNCTION("""COMPUTED_VALUE"""),1)</f>
        <v>1</v>
      </c>
    </row>
    <row r="166" spans="1:2" ht="13" hidden="1">
      <c r="A166" s="1">
        <f ca="1">IFERROR(__xludf.DUMMYFUNCTION("""COMPUTED_VALUE"""),4)</f>
        <v>4</v>
      </c>
      <c r="B166" s="1">
        <f ca="1">IFERROR(__xludf.DUMMYFUNCTION("""COMPUTED_VALUE"""),1)</f>
        <v>1</v>
      </c>
    </row>
    <row r="167" spans="1:2" ht="13" hidden="1">
      <c r="A167" s="1">
        <f ca="1">IFERROR(__xludf.DUMMYFUNCTION("""COMPUTED_VALUE"""),2)</f>
        <v>2</v>
      </c>
      <c r="B167" s="1">
        <f ca="1">IFERROR(__xludf.DUMMYFUNCTION("""COMPUTED_VALUE"""),2)</f>
        <v>2</v>
      </c>
    </row>
    <row r="168" spans="1:2" ht="13" hidden="1">
      <c r="A168" s="1">
        <f ca="1">IFERROR(__xludf.DUMMYFUNCTION("""COMPUTED_VALUE"""),3)</f>
        <v>3</v>
      </c>
      <c r="B168" s="1">
        <f ca="1">IFERROR(__xludf.DUMMYFUNCTION("""COMPUTED_VALUE"""),1)</f>
        <v>1</v>
      </c>
    </row>
    <row r="169" spans="1:2" ht="13" hidden="1">
      <c r="A169" s="1">
        <f ca="1">IFERROR(__xludf.DUMMYFUNCTION("""COMPUTED_VALUE"""),2)</f>
        <v>2</v>
      </c>
      <c r="B169" s="1">
        <f ca="1">IFERROR(__xludf.DUMMYFUNCTION("""COMPUTED_VALUE"""),1)</f>
        <v>1</v>
      </c>
    </row>
    <row r="170" spans="1:2" ht="13" hidden="1">
      <c r="A170" s="1" t="str">
        <f ca="1">IFERROR(__xludf.DUMMYFUNCTION("""COMPUTED_VALUE"""),"")</f>
        <v/>
      </c>
      <c r="B170" s="1">
        <f ca="1">IFERROR(__xludf.DUMMYFUNCTION("""COMPUTED_VALUE"""),2)</f>
        <v>2</v>
      </c>
    </row>
    <row r="171" spans="1:2" ht="13" hidden="1">
      <c r="A171" s="1">
        <f ca="1">IFERROR(__xludf.DUMMYFUNCTION("""COMPUTED_VALUE"""),4)</f>
        <v>4</v>
      </c>
      <c r="B171" s="1">
        <f ca="1">IFERROR(__xludf.DUMMYFUNCTION("""COMPUTED_VALUE"""),2)</f>
        <v>2</v>
      </c>
    </row>
    <row r="172" spans="1:2" ht="13" hidden="1">
      <c r="A172" s="1">
        <f ca="1">IFERROR(__xludf.DUMMYFUNCTION("""COMPUTED_VALUE"""),2)</f>
        <v>2</v>
      </c>
      <c r="B172" s="1">
        <f ca="1">IFERROR(__xludf.DUMMYFUNCTION("""COMPUTED_VALUE"""),2)</f>
        <v>2</v>
      </c>
    </row>
    <row r="173" spans="1:2" ht="13" hidden="1">
      <c r="A173" s="1">
        <f ca="1">IFERROR(__xludf.DUMMYFUNCTION("""COMPUTED_VALUE"""),2)</f>
        <v>2</v>
      </c>
      <c r="B173" s="1">
        <f ca="1">IFERROR(__xludf.DUMMYFUNCTION("""COMPUTED_VALUE"""),1)</f>
        <v>1</v>
      </c>
    </row>
    <row r="174" spans="1:2" ht="13" hidden="1">
      <c r="A174" s="1">
        <f ca="1">IFERROR(__xludf.DUMMYFUNCTION("""COMPUTED_VALUE"""),1)</f>
        <v>1</v>
      </c>
      <c r="B174" s="1">
        <f ca="1">IFERROR(__xludf.DUMMYFUNCTION("""COMPUTED_VALUE"""),3)</f>
        <v>3</v>
      </c>
    </row>
    <row r="175" spans="1:2" ht="13" hidden="1">
      <c r="A175" s="1">
        <f ca="1">IFERROR(__xludf.DUMMYFUNCTION("""COMPUTED_VALUE"""),4)</f>
        <v>4</v>
      </c>
      <c r="B175" s="1">
        <f ca="1">IFERROR(__xludf.DUMMYFUNCTION("""COMPUTED_VALUE"""),2)</f>
        <v>2</v>
      </c>
    </row>
    <row r="176" spans="1:2" ht="13" hidden="1">
      <c r="A176" s="1">
        <f ca="1">IFERROR(__xludf.DUMMYFUNCTION("""COMPUTED_VALUE"""),2)</f>
        <v>2</v>
      </c>
      <c r="B176" s="1">
        <f ca="1">IFERROR(__xludf.DUMMYFUNCTION("""COMPUTED_VALUE"""),1)</f>
        <v>1</v>
      </c>
    </row>
    <row r="177" spans="1:2" ht="13" hidden="1">
      <c r="A177" s="1" t="str">
        <f ca="1">IFERROR(__xludf.DUMMYFUNCTION("""COMPUTED_VALUE"""),"")</f>
        <v/>
      </c>
      <c r="B177" s="1">
        <f ca="1">IFERROR(__xludf.DUMMYFUNCTION("""COMPUTED_VALUE"""),4)</f>
        <v>4</v>
      </c>
    </row>
    <row r="178" spans="1:2" ht="13" hidden="1">
      <c r="A178" s="1">
        <f ca="1">IFERROR(__xludf.DUMMYFUNCTION("""COMPUTED_VALUE"""),3)</f>
        <v>3</v>
      </c>
      <c r="B178" s="1">
        <f ca="1">IFERROR(__xludf.DUMMYFUNCTION("""COMPUTED_VALUE"""),1)</f>
        <v>1</v>
      </c>
    </row>
    <row r="179" spans="1:2" ht="13" hidden="1">
      <c r="A179" s="1">
        <f ca="1">IFERROR(__xludf.DUMMYFUNCTION("""COMPUTED_VALUE"""),1)</f>
        <v>1</v>
      </c>
      <c r="B179" s="1">
        <f ca="1">IFERROR(__xludf.DUMMYFUNCTION("""COMPUTED_VALUE"""),1)</f>
        <v>1</v>
      </c>
    </row>
    <row r="180" spans="1:2" ht="13" hidden="1">
      <c r="A180" s="1">
        <f ca="1">IFERROR(__xludf.DUMMYFUNCTION("""COMPUTED_VALUE"""),4)</f>
        <v>4</v>
      </c>
      <c r="B180" s="1">
        <f ca="1">IFERROR(__xludf.DUMMYFUNCTION("""COMPUTED_VALUE"""),2)</f>
        <v>2</v>
      </c>
    </row>
    <row r="181" spans="1:2" ht="13" hidden="1">
      <c r="A181" s="1">
        <f ca="1">IFERROR(__xludf.DUMMYFUNCTION("""COMPUTED_VALUE"""),2)</f>
        <v>2</v>
      </c>
      <c r="B181" s="1">
        <f ca="1">IFERROR(__xludf.DUMMYFUNCTION("""COMPUTED_VALUE"""),1)</f>
        <v>1</v>
      </c>
    </row>
    <row r="182" spans="1:2" ht="13" hidden="1">
      <c r="A182" s="1">
        <f ca="1">IFERROR(__xludf.DUMMYFUNCTION("""COMPUTED_VALUE"""),3)</f>
        <v>3</v>
      </c>
      <c r="B182" s="1">
        <f ca="1">IFERROR(__xludf.DUMMYFUNCTION("""COMPUTED_VALUE"""),2)</f>
        <v>2</v>
      </c>
    </row>
    <row r="183" spans="1:2" ht="13" hidden="1">
      <c r="A183" s="1" t="str">
        <f ca="1">IFERROR(__xludf.DUMMYFUNCTION("""COMPUTED_VALUE"""),"")</f>
        <v/>
      </c>
      <c r="B183" s="1">
        <f ca="1">IFERROR(__xludf.DUMMYFUNCTION("""COMPUTED_VALUE"""),1)</f>
        <v>1</v>
      </c>
    </row>
    <row r="184" spans="1:2" ht="13" hidden="1">
      <c r="A184" s="1">
        <f ca="1">IFERROR(__xludf.DUMMYFUNCTION("""COMPUTED_VALUE"""),2)</f>
        <v>2</v>
      </c>
      <c r="B184" s="1">
        <f ca="1">IFERROR(__xludf.DUMMYFUNCTION("""COMPUTED_VALUE"""),1)</f>
        <v>1</v>
      </c>
    </row>
    <row r="185" spans="1:2" ht="13" hidden="1">
      <c r="A185" s="1">
        <f ca="1">IFERROR(__xludf.DUMMYFUNCTION("""COMPUTED_VALUE"""),3)</f>
        <v>3</v>
      </c>
      <c r="B185" s="1">
        <f ca="1">IFERROR(__xludf.DUMMYFUNCTION("""COMPUTED_VALUE"""),2)</f>
        <v>2</v>
      </c>
    </row>
    <row r="186" spans="1:2" ht="13" hidden="1">
      <c r="A186" s="1">
        <f ca="1">IFERROR(__xludf.DUMMYFUNCTION("""COMPUTED_VALUE"""),2)</f>
        <v>2</v>
      </c>
      <c r="B186" s="1">
        <f ca="1">IFERROR(__xludf.DUMMYFUNCTION("""COMPUTED_VALUE"""),1)</f>
        <v>1</v>
      </c>
    </row>
    <row r="187" spans="1:2" ht="13" hidden="1">
      <c r="A187" s="1">
        <f ca="1">IFERROR(__xludf.DUMMYFUNCTION("""COMPUTED_VALUE"""),4)</f>
        <v>4</v>
      </c>
      <c r="B187" s="1">
        <f ca="1">IFERROR(__xludf.DUMMYFUNCTION("""COMPUTED_VALUE"""),1)</f>
        <v>1</v>
      </c>
    </row>
    <row r="188" spans="1:2" ht="13" hidden="1">
      <c r="A188" s="1">
        <f ca="1">IFERROR(__xludf.DUMMYFUNCTION("""COMPUTED_VALUE"""),2)</f>
        <v>2</v>
      </c>
      <c r="B188" s="1">
        <f ca="1">IFERROR(__xludf.DUMMYFUNCTION("""COMPUTED_VALUE"""),1)</f>
        <v>1</v>
      </c>
    </row>
    <row r="189" spans="1:2" ht="13" hidden="1">
      <c r="A189" s="1">
        <f ca="1">IFERROR(__xludf.DUMMYFUNCTION("""COMPUTED_VALUE"""),2)</f>
        <v>2</v>
      </c>
      <c r="B189" s="1">
        <f ca="1">IFERROR(__xludf.DUMMYFUNCTION("""COMPUTED_VALUE"""),2)</f>
        <v>2</v>
      </c>
    </row>
    <row r="190" spans="1:2" ht="13" hidden="1">
      <c r="A190" s="1" t="str">
        <f ca="1">IFERROR(__xludf.DUMMYFUNCTION("""COMPUTED_VALUE"""),"")</f>
        <v/>
      </c>
      <c r="B190" s="1">
        <f ca="1">IFERROR(__xludf.DUMMYFUNCTION("""COMPUTED_VALUE"""),1)</f>
        <v>1</v>
      </c>
    </row>
    <row r="191" spans="1:2" ht="13" hidden="1">
      <c r="A191" s="1">
        <f ca="1">IFERROR(__xludf.DUMMYFUNCTION("""COMPUTED_VALUE"""),4)</f>
        <v>4</v>
      </c>
      <c r="B191" s="1">
        <f ca="1">IFERROR(__xludf.DUMMYFUNCTION("""COMPUTED_VALUE"""),1)</f>
        <v>1</v>
      </c>
    </row>
    <row r="192" spans="1:2" ht="13" hidden="1">
      <c r="A192" s="1">
        <f ca="1">IFERROR(__xludf.DUMMYFUNCTION("""COMPUTED_VALUE"""),3)</f>
        <v>3</v>
      </c>
      <c r="B192" s="1">
        <f ca="1">IFERROR(__xludf.DUMMYFUNCTION("""COMPUTED_VALUE"""),1)</f>
        <v>1</v>
      </c>
    </row>
    <row r="193" spans="1:2" ht="13" hidden="1">
      <c r="A193" s="1">
        <f ca="1">IFERROR(__xludf.DUMMYFUNCTION("""COMPUTED_VALUE"""),2)</f>
        <v>2</v>
      </c>
      <c r="B193" s="1">
        <f ca="1">IFERROR(__xludf.DUMMYFUNCTION("""COMPUTED_VALUE"""),1)</f>
        <v>1</v>
      </c>
    </row>
    <row r="194" spans="1:2" ht="13" hidden="1">
      <c r="A194" s="1">
        <f ca="1">IFERROR(__xludf.DUMMYFUNCTION("""COMPUTED_VALUE"""),2)</f>
        <v>2</v>
      </c>
      <c r="B194" s="1">
        <f ca="1">IFERROR(__xludf.DUMMYFUNCTION("""COMPUTED_VALUE"""),1)</f>
        <v>1</v>
      </c>
    </row>
    <row r="195" spans="1:2" ht="13" hidden="1">
      <c r="A195" s="1">
        <f ca="1">IFERROR(__xludf.DUMMYFUNCTION("""COMPUTED_VALUE"""),2)</f>
        <v>2</v>
      </c>
      <c r="B195" s="1">
        <f ca="1">IFERROR(__xludf.DUMMYFUNCTION("""COMPUTED_VALUE"""),1)</f>
        <v>1</v>
      </c>
    </row>
    <row r="196" spans="1:2" ht="13" hidden="1">
      <c r="A196" s="1">
        <f ca="1">IFERROR(__xludf.DUMMYFUNCTION("""COMPUTED_VALUE"""),3)</f>
        <v>3</v>
      </c>
      <c r="B196" s="1">
        <f ca="1">IFERROR(__xludf.DUMMYFUNCTION("""COMPUTED_VALUE"""),1)</f>
        <v>1</v>
      </c>
    </row>
    <row r="197" spans="1:2" ht="13" hidden="1">
      <c r="A197" s="1">
        <f ca="1">IFERROR(__xludf.DUMMYFUNCTION("""COMPUTED_VALUE"""),2)</f>
        <v>2</v>
      </c>
      <c r="B197" s="1">
        <f ca="1">IFERROR(__xludf.DUMMYFUNCTION("""COMPUTED_VALUE"""),1)</f>
        <v>1</v>
      </c>
    </row>
    <row r="198" spans="1:2" ht="13" hidden="1">
      <c r="A198" s="1">
        <f ca="1">IFERROR(__xludf.DUMMYFUNCTION("""COMPUTED_VALUE"""),2)</f>
        <v>2</v>
      </c>
      <c r="B198" s="1">
        <f ca="1">IFERROR(__xludf.DUMMYFUNCTION("""COMPUTED_VALUE"""),1)</f>
        <v>1</v>
      </c>
    </row>
    <row r="199" spans="1:2" ht="13" hidden="1">
      <c r="A199" s="1">
        <f ca="1">IFERROR(__xludf.DUMMYFUNCTION("""COMPUTED_VALUE"""),3)</f>
        <v>3</v>
      </c>
      <c r="B199" s="1">
        <f ca="1">IFERROR(__xludf.DUMMYFUNCTION("""COMPUTED_VALUE"""),1)</f>
        <v>1</v>
      </c>
    </row>
    <row r="200" spans="1:2" ht="13" hidden="1">
      <c r="A200" s="1" t="str">
        <f ca="1">IFERROR(__xludf.DUMMYFUNCTION("""COMPUTED_VALUE"""),"")</f>
        <v/>
      </c>
      <c r="B200" s="1">
        <f ca="1">IFERROR(__xludf.DUMMYFUNCTION("""COMPUTED_VALUE"""),1)</f>
        <v>1</v>
      </c>
    </row>
    <row r="201" spans="1:2" ht="13" hidden="1">
      <c r="A201" s="1">
        <f ca="1">IFERROR(__xludf.DUMMYFUNCTION("""COMPUTED_VALUE"""),1)</f>
        <v>1</v>
      </c>
      <c r="B201" s="1">
        <f ca="1">IFERROR(__xludf.DUMMYFUNCTION("""COMPUTED_VALUE"""),3)</f>
        <v>3</v>
      </c>
    </row>
    <row r="202" spans="1:2" ht="13" hidden="1">
      <c r="A202" s="1">
        <f ca="1">IFERROR(__xludf.DUMMYFUNCTION("""COMPUTED_VALUE"""),2)</f>
        <v>2</v>
      </c>
      <c r="B202" s="1">
        <f ca="1">IFERROR(__xludf.DUMMYFUNCTION("""COMPUTED_VALUE"""),1)</f>
        <v>1</v>
      </c>
    </row>
    <row r="203" spans="1:2" ht="13" hidden="1">
      <c r="A203" s="1">
        <f ca="1">IFERROR(__xludf.DUMMYFUNCTION("""COMPUTED_VALUE"""),3)</f>
        <v>3</v>
      </c>
      <c r="B203" s="1">
        <f ca="1">IFERROR(__xludf.DUMMYFUNCTION("""COMPUTED_VALUE"""),2)</f>
        <v>2</v>
      </c>
    </row>
    <row r="204" spans="1:2" ht="13" hidden="1">
      <c r="A204" s="1">
        <f ca="1">IFERROR(__xludf.DUMMYFUNCTION("""COMPUTED_VALUE"""),2)</f>
        <v>2</v>
      </c>
      <c r="B204" s="1">
        <f ca="1">IFERROR(__xludf.DUMMYFUNCTION("""COMPUTED_VALUE"""),1)</f>
        <v>1</v>
      </c>
    </row>
    <row r="205" spans="1:2" ht="13" hidden="1">
      <c r="A205" s="1">
        <f ca="1">IFERROR(__xludf.DUMMYFUNCTION("""COMPUTED_VALUE"""),1)</f>
        <v>1</v>
      </c>
      <c r="B205" s="1">
        <f ca="1">IFERROR(__xludf.DUMMYFUNCTION("""COMPUTED_VALUE"""),1)</f>
        <v>1</v>
      </c>
    </row>
    <row r="206" spans="1:2" ht="13" hidden="1">
      <c r="A206" s="1" t="str">
        <f ca="1">IFERROR(__xludf.DUMMYFUNCTION("""COMPUTED_VALUE"""),"")</f>
        <v/>
      </c>
      <c r="B206" s="1">
        <f ca="1">IFERROR(__xludf.DUMMYFUNCTION("""COMPUTED_VALUE"""),2)</f>
        <v>2</v>
      </c>
    </row>
    <row r="207" spans="1:2" ht="13" hidden="1">
      <c r="A207" s="1">
        <f ca="1">IFERROR(__xludf.DUMMYFUNCTION("""COMPUTED_VALUE"""),4)</f>
        <v>4</v>
      </c>
      <c r="B207" s="1">
        <f ca="1">IFERROR(__xludf.DUMMYFUNCTION("""COMPUTED_VALUE"""),1)</f>
        <v>1</v>
      </c>
    </row>
    <row r="208" spans="1:2" ht="13" hidden="1">
      <c r="A208" s="1">
        <f ca="1">IFERROR(__xludf.DUMMYFUNCTION("""COMPUTED_VALUE"""),3)</f>
        <v>3</v>
      </c>
      <c r="B208" s="1">
        <f ca="1">IFERROR(__xludf.DUMMYFUNCTION("""COMPUTED_VALUE"""),1)</f>
        <v>1</v>
      </c>
    </row>
    <row r="209" spans="1:2" ht="13" hidden="1">
      <c r="A209" s="1" t="str">
        <f ca="1">IFERROR(__xludf.DUMMYFUNCTION("""COMPUTED_VALUE"""),"")</f>
        <v/>
      </c>
      <c r="B209" s="1">
        <f ca="1">IFERROR(__xludf.DUMMYFUNCTION("""COMPUTED_VALUE"""),1)</f>
        <v>1</v>
      </c>
    </row>
    <row r="210" spans="1:2" ht="13" hidden="1">
      <c r="A210" s="1">
        <f ca="1">IFERROR(__xludf.DUMMYFUNCTION("""COMPUTED_VALUE"""),1)</f>
        <v>1</v>
      </c>
      <c r="B210" s="1">
        <f ca="1">IFERROR(__xludf.DUMMYFUNCTION("""COMPUTED_VALUE"""),1)</f>
        <v>1</v>
      </c>
    </row>
    <row r="211" spans="1:2" ht="13" hidden="1">
      <c r="A211" s="1">
        <f ca="1">IFERROR(__xludf.DUMMYFUNCTION("""COMPUTED_VALUE"""),4)</f>
        <v>4</v>
      </c>
      <c r="B211" s="1">
        <f ca="1">IFERROR(__xludf.DUMMYFUNCTION("""COMPUTED_VALUE"""),1)</f>
        <v>1</v>
      </c>
    </row>
    <row r="212" spans="1:2" ht="13" hidden="1">
      <c r="A212" s="1">
        <f ca="1">IFERROR(__xludf.DUMMYFUNCTION("""COMPUTED_VALUE"""),3)</f>
        <v>3</v>
      </c>
      <c r="B212" s="1">
        <f ca="1">IFERROR(__xludf.DUMMYFUNCTION("""COMPUTED_VALUE"""),2)</f>
        <v>2</v>
      </c>
    </row>
    <row r="213" spans="1:2" ht="13" hidden="1">
      <c r="A213" s="1">
        <f ca="1">IFERROR(__xludf.DUMMYFUNCTION("""COMPUTED_VALUE"""),2)</f>
        <v>2</v>
      </c>
      <c r="B213" s="1">
        <f ca="1">IFERROR(__xludf.DUMMYFUNCTION("""COMPUTED_VALUE"""),1)</f>
        <v>1</v>
      </c>
    </row>
    <row r="214" spans="1:2" ht="13" hidden="1">
      <c r="A214" s="1">
        <f ca="1">IFERROR(__xludf.DUMMYFUNCTION("""COMPUTED_VALUE"""),3)</f>
        <v>3</v>
      </c>
      <c r="B214" s="1">
        <f ca="1">IFERROR(__xludf.DUMMYFUNCTION("""COMPUTED_VALUE"""),2)</f>
        <v>2</v>
      </c>
    </row>
    <row r="215" spans="1:2" ht="13" hidden="1">
      <c r="A215" s="1">
        <f ca="1">IFERROR(__xludf.DUMMYFUNCTION("""COMPUTED_VALUE"""),2)</f>
        <v>2</v>
      </c>
      <c r="B215" s="1">
        <f ca="1">IFERROR(__xludf.DUMMYFUNCTION("""COMPUTED_VALUE"""),2)</f>
        <v>2</v>
      </c>
    </row>
    <row r="216" spans="1:2" ht="13" hidden="1">
      <c r="A216" s="1">
        <f ca="1">IFERROR(__xludf.DUMMYFUNCTION("""COMPUTED_VALUE"""),1)</f>
        <v>1</v>
      </c>
      <c r="B216" s="1">
        <f ca="1">IFERROR(__xludf.DUMMYFUNCTION("""COMPUTED_VALUE"""),1)</f>
        <v>1</v>
      </c>
    </row>
    <row r="217" spans="1:2" ht="13" hidden="1">
      <c r="A217" s="1">
        <f ca="1">IFERROR(__xludf.DUMMYFUNCTION("""COMPUTED_VALUE"""),1)</f>
        <v>1</v>
      </c>
      <c r="B217" s="1">
        <f ca="1">IFERROR(__xludf.DUMMYFUNCTION("""COMPUTED_VALUE"""),2)</f>
        <v>2</v>
      </c>
    </row>
    <row r="218" spans="1:2" ht="13" hidden="1">
      <c r="A218" s="1">
        <f ca="1">IFERROR(__xludf.DUMMYFUNCTION("""COMPUTED_VALUE"""),4)</f>
        <v>4</v>
      </c>
      <c r="B218" s="1">
        <f ca="1">IFERROR(__xludf.DUMMYFUNCTION("""COMPUTED_VALUE"""),1)</f>
        <v>1</v>
      </c>
    </row>
    <row r="219" spans="1:2" ht="13" hidden="1">
      <c r="A219" s="1">
        <f ca="1">IFERROR(__xludf.DUMMYFUNCTION("""COMPUTED_VALUE"""),4)</f>
        <v>4</v>
      </c>
      <c r="B219" s="1">
        <f ca="1">IFERROR(__xludf.DUMMYFUNCTION("""COMPUTED_VALUE"""),1)</f>
        <v>1</v>
      </c>
    </row>
    <row r="220" spans="1:2" ht="13" hidden="1">
      <c r="A220" s="1">
        <f ca="1">IFERROR(__xludf.DUMMYFUNCTION("""COMPUTED_VALUE"""),4)</f>
        <v>4</v>
      </c>
      <c r="B220" s="1">
        <f ca="1">IFERROR(__xludf.DUMMYFUNCTION("""COMPUTED_VALUE"""),2)</f>
        <v>2</v>
      </c>
    </row>
    <row r="221" spans="1:2" ht="13" hidden="1">
      <c r="A221" s="1">
        <f ca="1">IFERROR(__xludf.DUMMYFUNCTION("""COMPUTED_VALUE"""),3)</f>
        <v>3</v>
      </c>
      <c r="B221" s="1">
        <f ca="1">IFERROR(__xludf.DUMMYFUNCTION("""COMPUTED_VALUE"""),1)</f>
        <v>1</v>
      </c>
    </row>
    <row r="222" spans="1:2" ht="13" hidden="1">
      <c r="A222" s="1">
        <f ca="1">IFERROR(__xludf.DUMMYFUNCTION("""COMPUTED_VALUE"""),4)</f>
        <v>4</v>
      </c>
      <c r="B222" s="1">
        <f ca="1">IFERROR(__xludf.DUMMYFUNCTION("""COMPUTED_VALUE"""),1)</f>
        <v>1</v>
      </c>
    </row>
    <row r="223" spans="1:2" ht="13" hidden="1">
      <c r="A223" s="1">
        <f ca="1">IFERROR(__xludf.DUMMYFUNCTION("""COMPUTED_VALUE"""),1)</f>
        <v>1</v>
      </c>
      <c r="B223" s="1">
        <f ca="1">IFERROR(__xludf.DUMMYFUNCTION("""COMPUTED_VALUE"""),2)</f>
        <v>2</v>
      </c>
    </row>
    <row r="224" spans="1:2" ht="13" hidden="1">
      <c r="A224" s="1">
        <f ca="1">IFERROR(__xludf.DUMMYFUNCTION("""COMPUTED_VALUE"""),2)</f>
        <v>2</v>
      </c>
      <c r="B224" s="1">
        <f ca="1">IFERROR(__xludf.DUMMYFUNCTION("""COMPUTED_VALUE"""),2)</f>
        <v>2</v>
      </c>
    </row>
    <row r="225" spans="1:2" ht="13" hidden="1">
      <c r="A225" s="1">
        <f ca="1">IFERROR(__xludf.DUMMYFUNCTION("""COMPUTED_VALUE"""),3)</f>
        <v>3</v>
      </c>
      <c r="B225" s="1">
        <f ca="1">IFERROR(__xludf.DUMMYFUNCTION("""COMPUTED_VALUE"""),1)</f>
        <v>1</v>
      </c>
    </row>
    <row r="226" spans="1:2" ht="13" hidden="1">
      <c r="A226" s="1">
        <f ca="1">IFERROR(__xludf.DUMMYFUNCTION("""COMPUTED_VALUE"""),2)</f>
        <v>2</v>
      </c>
      <c r="B226" s="1">
        <f ca="1">IFERROR(__xludf.DUMMYFUNCTION("""COMPUTED_VALUE"""),1)</f>
        <v>1</v>
      </c>
    </row>
    <row r="227" spans="1:2" ht="13" hidden="1">
      <c r="A227" s="1">
        <f ca="1">IFERROR(__xludf.DUMMYFUNCTION("""COMPUTED_VALUE"""),2)</f>
        <v>2</v>
      </c>
      <c r="B227" s="1">
        <f ca="1">IFERROR(__xludf.DUMMYFUNCTION("""COMPUTED_VALUE"""),1)</f>
        <v>1</v>
      </c>
    </row>
    <row r="228" spans="1:2" ht="13" hidden="1">
      <c r="A228" s="1">
        <f ca="1">IFERROR(__xludf.DUMMYFUNCTION("""COMPUTED_VALUE"""),3)</f>
        <v>3</v>
      </c>
      <c r="B228" s="1">
        <f ca="1">IFERROR(__xludf.DUMMYFUNCTION("""COMPUTED_VALUE"""),1)</f>
        <v>1</v>
      </c>
    </row>
    <row r="229" spans="1:2" ht="13" hidden="1">
      <c r="A229" s="1">
        <f ca="1">IFERROR(__xludf.DUMMYFUNCTION("""COMPUTED_VALUE"""),4)</f>
        <v>4</v>
      </c>
      <c r="B229" s="1">
        <f ca="1">IFERROR(__xludf.DUMMYFUNCTION("""COMPUTED_VALUE"""),1)</f>
        <v>1</v>
      </c>
    </row>
    <row r="230" spans="1:2" ht="13" hidden="1">
      <c r="A230" s="1">
        <f ca="1">IFERROR(__xludf.DUMMYFUNCTION("""COMPUTED_VALUE"""),4)</f>
        <v>4</v>
      </c>
      <c r="B230" s="1">
        <f ca="1">IFERROR(__xludf.DUMMYFUNCTION("""COMPUTED_VALUE"""),1)</f>
        <v>1</v>
      </c>
    </row>
    <row r="231" spans="1:2" ht="13" hidden="1">
      <c r="A231" s="1" t="str">
        <f ca="1">IFERROR(__xludf.DUMMYFUNCTION("""COMPUTED_VALUE"""),"")</f>
        <v/>
      </c>
      <c r="B231" s="1">
        <f ca="1">IFERROR(__xludf.DUMMYFUNCTION("""COMPUTED_VALUE"""),4)</f>
        <v>4</v>
      </c>
    </row>
    <row r="232" spans="1:2" ht="13" hidden="1">
      <c r="A232" s="1">
        <f ca="1">IFERROR(__xludf.DUMMYFUNCTION("""COMPUTED_VALUE"""),2)</f>
        <v>2</v>
      </c>
      <c r="B232" s="1">
        <f ca="1">IFERROR(__xludf.DUMMYFUNCTION("""COMPUTED_VALUE"""),1)</f>
        <v>1</v>
      </c>
    </row>
    <row r="233" spans="1:2" ht="13" hidden="1">
      <c r="A233" s="1">
        <f ca="1">IFERROR(__xludf.DUMMYFUNCTION("""COMPUTED_VALUE"""),1)</f>
        <v>1</v>
      </c>
      <c r="B233" s="1">
        <f ca="1">IFERROR(__xludf.DUMMYFUNCTION("""COMPUTED_VALUE"""),3)</f>
        <v>3</v>
      </c>
    </row>
    <row r="234" spans="1:2" ht="13" hidden="1">
      <c r="A234" s="1">
        <f ca="1">IFERROR(__xludf.DUMMYFUNCTION("""COMPUTED_VALUE"""),2)</f>
        <v>2</v>
      </c>
      <c r="B234" s="1">
        <f ca="1">IFERROR(__xludf.DUMMYFUNCTION("""COMPUTED_VALUE"""),1)</f>
        <v>1</v>
      </c>
    </row>
    <row r="235" spans="1:2" ht="13" hidden="1">
      <c r="A235" s="1">
        <f ca="1">IFERROR(__xludf.DUMMYFUNCTION("""COMPUTED_VALUE"""),3)</f>
        <v>3</v>
      </c>
      <c r="B235" s="1">
        <f ca="1">IFERROR(__xludf.DUMMYFUNCTION("""COMPUTED_VALUE"""),1)</f>
        <v>1</v>
      </c>
    </row>
    <row r="236" spans="1:2" ht="13" hidden="1">
      <c r="A236" s="1">
        <f ca="1">IFERROR(__xludf.DUMMYFUNCTION("""COMPUTED_VALUE"""),4)</f>
        <v>4</v>
      </c>
      <c r="B236" s="1">
        <f ca="1">IFERROR(__xludf.DUMMYFUNCTION("""COMPUTED_VALUE"""),1)</f>
        <v>1</v>
      </c>
    </row>
    <row r="237" spans="1:2" ht="13" hidden="1">
      <c r="A237" s="1">
        <f ca="1">IFERROR(__xludf.DUMMYFUNCTION("""COMPUTED_VALUE"""),3)</f>
        <v>3</v>
      </c>
      <c r="B237" s="1">
        <f ca="1">IFERROR(__xludf.DUMMYFUNCTION("""COMPUTED_VALUE"""),2)</f>
        <v>2</v>
      </c>
    </row>
    <row r="238" spans="1:2" ht="13" hidden="1">
      <c r="A238" s="1" t="str">
        <f ca="1">IFERROR(__xludf.DUMMYFUNCTION("""COMPUTED_VALUE"""),"")</f>
        <v/>
      </c>
      <c r="B238" s="1">
        <f ca="1">IFERROR(__xludf.DUMMYFUNCTION("""COMPUTED_VALUE"""),1)</f>
        <v>1</v>
      </c>
    </row>
    <row r="239" spans="1:2" ht="13" hidden="1">
      <c r="A239" s="1">
        <f ca="1">IFERROR(__xludf.DUMMYFUNCTION("""COMPUTED_VALUE"""),2)</f>
        <v>2</v>
      </c>
      <c r="B239" s="1">
        <f ca="1">IFERROR(__xludf.DUMMYFUNCTION("""COMPUTED_VALUE"""),1)</f>
        <v>1</v>
      </c>
    </row>
    <row r="240" spans="1:2" ht="13" hidden="1">
      <c r="A240" s="1">
        <f ca="1">IFERROR(__xludf.DUMMYFUNCTION("""COMPUTED_VALUE"""),4)</f>
        <v>4</v>
      </c>
      <c r="B240" s="1">
        <f ca="1">IFERROR(__xludf.DUMMYFUNCTION("""COMPUTED_VALUE"""),2)</f>
        <v>2</v>
      </c>
    </row>
    <row r="241" spans="1:2" ht="13" hidden="1">
      <c r="A241" s="1">
        <f ca="1">IFERROR(__xludf.DUMMYFUNCTION("""COMPUTED_VALUE"""),2)</f>
        <v>2</v>
      </c>
      <c r="B241" s="1">
        <f ca="1">IFERROR(__xludf.DUMMYFUNCTION("""COMPUTED_VALUE"""),1)</f>
        <v>1</v>
      </c>
    </row>
    <row r="242" spans="1:2" ht="13" hidden="1">
      <c r="A242" s="1">
        <f ca="1">IFERROR(__xludf.DUMMYFUNCTION("""COMPUTED_VALUE"""),3)</f>
        <v>3</v>
      </c>
      <c r="B242" s="1">
        <f ca="1">IFERROR(__xludf.DUMMYFUNCTION("""COMPUTED_VALUE"""),1)</f>
        <v>1</v>
      </c>
    </row>
    <row r="243" spans="1:2" ht="13" hidden="1">
      <c r="A243" s="1">
        <f ca="1">IFERROR(__xludf.DUMMYFUNCTION("""COMPUTED_VALUE"""),3)</f>
        <v>3</v>
      </c>
      <c r="B243" s="1">
        <f ca="1">IFERROR(__xludf.DUMMYFUNCTION("""COMPUTED_VALUE"""),1)</f>
        <v>1</v>
      </c>
    </row>
    <row r="244" spans="1:2" ht="13" hidden="1">
      <c r="A244" s="1">
        <f ca="1">IFERROR(__xludf.DUMMYFUNCTION("""COMPUTED_VALUE"""),4)</f>
        <v>4</v>
      </c>
      <c r="B244" s="1">
        <f ca="1">IFERROR(__xludf.DUMMYFUNCTION("""COMPUTED_VALUE"""),1)</f>
        <v>1</v>
      </c>
    </row>
    <row r="245" spans="1:2" ht="13" hidden="1">
      <c r="A245" s="1">
        <f ca="1">IFERROR(__xludf.DUMMYFUNCTION("""COMPUTED_VALUE"""),4)</f>
        <v>4</v>
      </c>
      <c r="B245" s="1">
        <f ca="1">IFERROR(__xludf.DUMMYFUNCTION("""COMPUTED_VALUE"""),1)</f>
        <v>1</v>
      </c>
    </row>
    <row r="246" spans="1:2" ht="13" hidden="1">
      <c r="A246" s="1">
        <f ca="1">IFERROR(__xludf.DUMMYFUNCTION("""COMPUTED_VALUE"""),4)</f>
        <v>4</v>
      </c>
      <c r="B246" s="1">
        <f ca="1">IFERROR(__xludf.DUMMYFUNCTION("""COMPUTED_VALUE"""),1)</f>
        <v>1</v>
      </c>
    </row>
    <row r="247" spans="1:2" ht="13" hidden="1">
      <c r="A247" s="1">
        <f ca="1">IFERROR(__xludf.DUMMYFUNCTION("""COMPUTED_VALUE"""),4)</f>
        <v>4</v>
      </c>
      <c r="B247" s="1">
        <f ca="1">IFERROR(__xludf.DUMMYFUNCTION("""COMPUTED_VALUE"""),1)</f>
        <v>1</v>
      </c>
    </row>
    <row r="248" spans="1:2" ht="13" hidden="1">
      <c r="A248" s="1">
        <f ca="1">IFERROR(__xludf.DUMMYFUNCTION("""COMPUTED_VALUE"""),3)</f>
        <v>3</v>
      </c>
      <c r="B248" s="1">
        <f ca="1">IFERROR(__xludf.DUMMYFUNCTION("""COMPUTED_VALUE"""),1)</f>
        <v>1</v>
      </c>
    </row>
    <row r="249" spans="1:2" ht="13" hidden="1">
      <c r="A249" s="1">
        <f ca="1">IFERROR(__xludf.DUMMYFUNCTION("""COMPUTED_VALUE"""),1)</f>
        <v>1</v>
      </c>
      <c r="B249" s="1">
        <f ca="1">IFERROR(__xludf.DUMMYFUNCTION("""COMPUTED_VALUE"""),1)</f>
        <v>1</v>
      </c>
    </row>
    <row r="250" spans="1:2" ht="13" hidden="1">
      <c r="A250" s="1">
        <f ca="1">IFERROR(__xludf.DUMMYFUNCTION("""COMPUTED_VALUE"""),2)</f>
        <v>2</v>
      </c>
      <c r="B250" s="1">
        <f ca="1">IFERROR(__xludf.DUMMYFUNCTION("""COMPUTED_VALUE"""),2)</f>
        <v>2</v>
      </c>
    </row>
    <row r="251" spans="1:2" ht="13" hidden="1">
      <c r="A251" s="1">
        <f ca="1">IFERROR(__xludf.DUMMYFUNCTION("""COMPUTED_VALUE"""),4)</f>
        <v>4</v>
      </c>
      <c r="B251" s="1">
        <f ca="1">IFERROR(__xludf.DUMMYFUNCTION("""COMPUTED_VALUE"""),1)</f>
        <v>1</v>
      </c>
    </row>
    <row r="252" spans="1:2" ht="13" hidden="1">
      <c r="A252" s="1">
        <f ca="1">IFERROR(__xludf.DUMMYFUNCTION("""COMPUTED_VALUE"""),1)</f>
        <v>1</v>
      </c>
      <c r="B252" s="1">
        <f ca="1">IFERROR(__xludf.DUMMYFUNCTION("""COMPUTED_VALUE"""),2)</f>
        <v>2</v>
      </c>
    </row>
    <row r="253" spans="1:2" ht="13" hidden="1">
      <c r="A253" s="1">
        <f ca="1">IFERROR(__xludf.DUMMYFUNCTION("""COMPUTED_VALUE"""),4)</f>
        <v>4</v>
      </c>
      <c r="B253" s="1">
        <f ca="1">IFERROR(__xludf.DUMMYFUNCTION("""COMPUTED_VALUE"""),1)</f>
        <v>1</v>
      </c>
    </row>
    <row r="254" spans="1:2" ht="13" hidden="1">
      <c r="A254" s="1">
        <f ca="1">IFERROR(__xludf.DUMMYFUNCTION("""COMPUTED_VALUE"""),3)</f>
        <v>3</v>
      </c>
      <c r="B254" s="1">
        <f ca="1">IFERROR(__xludf.DUMMYFUNCTION("""COMPUTED_VALUE"""),2)</f>
        <v>2</v>
      </c>
    </row>
    <row r="255" spans="1:2" ht="13" hidden="1">
      <c r="A255" s="1">
        <f ca="1">IFERROR(__xludf.DUMMYFUNCTION("""COMPUTED_VALUE"""),3)</f>
        <v>3</v>
      </c>
      <c r="B255" s="1">
        <f ca="1">IFERROR(__xludf.DUMMYFUNCTION("""COMPUTED_VALUE"""),2)</f>
        <v>2</v>
      </c>
    </row>
    <row r="256" spans="1:2" ht="13" hidden="1">
      <c r="A256" s="1">
        <f ca="1">IFERROR(__xludf.DUMMYFUNCTION("""COMPUTED_VALUE"""),1)</f>
        <v>1</v>
      </c>
      <c r="B256" s="1">
        <f ca="1">IFERROR(__xludf.DUMMYFUNCTION("""COMPUTED_VALUE"""),1)</f>
        <v>1</v>
      </c>
    </row>
    <row r="257" spans="1:2" ht="13" hidden="1">
      <c r="A257" s="1">
        <f ca="1">IFERROR(__xludf.DUMMYFUNCTION("""COMPUTED_VALUE"""),2)</f>
        <v>2</v>
      </c>
      <c r="B257" s="1">
        <f ca="1">IFERROR(__xludf.DUMMYFUNCTION("""COMPUTED_VALUE"""),2)</f>
        <v>2</v>
      </c>
    </row>
    <row r="258" spans="1:2" ht="13" hidden="1">
      <c r="A258" s="1">
        <f ca="1">IFERROR(__xludf.DUMMYFUNCTION("""COMPUTED_VALUE"""),4)</f>
        <v>4</v>
      </c>
      <c r="B258" s="1">
        <f ca="1">IFERROR(__xludf.DUMMYFUNCTION("""COMPUTED_VALUE"""),1)</f>
        <v>1</v>
      </c>
    </row>
    <row r="259" spans="1:2" ht="13" hidden="1">
      <c r="A259" s="1">
        <f ca="1">IFERROR(__xludf.DUMMYFUNCTION("""COMPUTED_VALUE"""),2)</f>
        <v>2</v>
      </c>
      <c r="B259" s="1">
        <f ca="1">IFERROR(__xludf.DUMMYFUNCTION("""COMPUTED_VALUE"""),1)</f>
        <v>1</v>
      </c>
    </row>
    <row r="260" spans="1:2" ht="13" hidden="1">
      <c r="A260" s="1">
        <f ca="1">IFERROR(__xludf.DUMMYFUNCTION("""COMPUTED_VALUE"""),2)</f>
        <v>2</v>
      </c>
      <c r="B260" s="1">
        <f ca="1">IFERROR(__xludf.DUMMYFUNCTION("""COMPUTED_VALUE"""),1)</f>
        <v>1</v>
      </c>
    </row>
    <row r="261" spans="1:2" ht="13" hidden="1">
      <c r="A261" s="1">
        <f ca="1">IFERROR(__xludf.DUMMYFUNCTION("""COMPUTED_VALUE"""),3)</f>
        <v>3</v>
      </c>
      <c r="B261" s="1">
        <f ca="1">IFERROR(__xludf.DUMMYFUNCTION("""COMPUTED_VALUE"""),1)</f>
        <v>1</v>
      </c>
    </row>
    <row r="262" spans="1:2" ht="13" hidden="1">
      <c r="A262" s="1">
        <f ca="1">IFERROR(__xludf.DUMMYFUNCTION("""COMPUTED_VALUE"""),3)</f>
        <v>3</v>
      </c>
      <c r="B262" s="1">
        <f ca="1">IFERROR(__xludf.DUMMYFUNCTION("""COMPUTED_VALUE"""),1)</f>
        <v>1</v>
      </c>
    </row>
    <row r="263" spans="1:2" ht="13" hidden="1">
      <c r="A263" s="1">
        <f ca="1">IFERROR(__xludf.DUMMYFUNCTION("""COMPUTED_VALUE"""),4)</f>
        <v>4</v>
      </c>
      <c r="B263" s="1">
        <f ca="1">IFERROR(__xludf.DUMMYFUNCTION("""COMPUTED_VALUE"""),1)</f>
        <v>1</v>
      </c>
    </row>
    <row r="264" spans="1:2" ht="13" hidden="1">
      <c r="A264" s="1">
        <f ca="1">IFERROR(__xludf.DUMMYFUNCTION("""COMPUTED_VALUE"""),2)</f>
        <v>2</v>
      </c>
      <c r="B264" s="1">
        <f ca="1">IFERROR(__xludf.DUMMYFUNCTION("""COMPUTED_VALUE"""),2)</f>
        <v>2</v>
      </c>
    </row>
    <row r="265" spans="1:2" ht="13" hidden="1">
      <c r="A265" s="1">
        <f ca="1">IFERROR(__xludf.DUMMYFUNCTION("""COMPUTED_VALUE"""),4)</f>
        <v>4</v>
      </c>
      <c r="B265" s="1">
        <f ca="1">IFERROR(__xludf.DUMMYFUNCTION("""COMPUTED_VALUE"""),3)</f>
        <v>3</v>
      </c>
    </row>
    <row r="266" spans="1:2" ht="13" hidden="1">
      <c r="A266" s="1">
        <f ca="1">IFERROR(__xludf.DUMMYFUNCTION("""COMPUTED_VALUE"""),4)</f>
        <v>4</v>
      </c>
      <c r="B266" s="1">
        <f ca="1">IFERROR(__xludf.DUMMYFUNCTION("""COMPUTED_VALUE"""),1)</f>
        <v>1</v>
      </c>
    </row>
    <row r="267" spans="1:2" ht="13" hidden="1">
      <c r="A267" s="1">
        <f ca="1">IFERROR(__xludf.DUMMYFUNCTION("""COMPUTED_VALUE"""),4)</f>
        <v>4</v>
      </c>
      <c r="B267" s="1">
        <f ca="1">IFERROR(__xludf.DUMMYFUNCTION("""COMPUTED_VALUE"""),1)</f>
        <v>1</v>
      </c>
    </row>
    <row r="268" spans="1:2" ht="13" hidden="1">
      <c r="A268" s="1">
        <f ca="1">IFERROR(__xludf.DUMMYFUNCTION("""COMPUTED_VALUE"""),2)</f>
        <v>2</v>
      </c>
      <c r="B268" s="1">
        <f ca="1">IFERROR(__xludf.DUMMYFUNCTION("""COMPUTED_VALUE"""),1)</f>
        <v>1</v>
      </c>
    </row>
    <row r="269" spans="1:2" ht="13" hidden="1">
      <c r="A269" s="1">
        <f ca="1">IFERROR(__xludf.DUMMYFUNCTION("""COMPUTED_VALUE"""),2)</f>
        <v>2</v>
      </c>
      <c r="B269" s="1">
        <f ca="1">IFERROR(__xludf.DUMMYFUNCTION("""COMPUTED_VALUE"""),1)</f>
        <v>1</v>
      </c>
    </row>
    <row r="270" spans="1:2" ht="13" hidden="1">
      <c r="A270" s="1">
        <f ca="1">IFERROR(__xludf.DUMMYFUNCTION("""COMPUTED_VALUE"""),3)</f>
        <v>3</v>
      </c>
      <c r="B270" s="1">
        <f ca="1">IFERROR(__xludf.DUMMYFUNCTION("""COMPUTED_VALUE"""),1)</f>
        <v>1</v>
      </c>
    </row>
    <row r="271" spans="1:2" ht="13" hidden="1">
      <c r="A271" s="1">
        <f ca="1">IFERROR(__xludf.DUMMYFUNCTION("""COMPUTED_VALUE"""),1)</f>
        <v>1</v>
      </c>
      <c r="B271" s="1">
        <f ca="1">IFERROR(__xludf.DUMMYFUNCTION("""COMPUTED_VALUE"""),1)</f>
        <v>1</v>
      </c>
    </row>
    <row r="272" spans="1:2" ht="13" hidden="1">
      <c r="A272" s="1">
        <f ca="1">IFERROR(__xludf.DUMMYFUNCTION("""COMPUTED_VALUE"""),2)</f>
        <v>2</v>
      </c>
      <c r="B272" s="1">
        <f ca="1">IFERROR(__xludf.DUMMYFUNCTION("""COMPUTED_VALUE"""),2)</f>
        <v>2</v>
      </c>
    </row>
    <row r="273" spans="1:2" ht="13" hidden="1">
      <c r="A273" s="1">
        <f ca="1">IFERROR(__xludf.DUMMYFUNCTION("""COMPUTED_VALUE"""),3)</f>
        <v>3</v>
      </c>
      <c r="B273" s="1">
        <f ca="1">IFERROR(__xludf.DUMMYFUNCTION("""COMPUTED_VALUE"""),1)</f>
        <v>1</v>
      </c>
    </row>
    <row r="274" spans="1:2" ht="13" hidden="1">
      <c r="A274" s="1">
        <f ca="1">IFERROR(__xludf.DUMMYFUNCTION("""COMPUTED_VALUE"""),2)</f>
        <v>2</v>
      </c>
      <c r="B274" s="1">
        <f ca="1">IFERROR(__xludf.DUMMYFUNCTION("""COMPUTED_VALUE"""),1)</f>
        <v>1</v>
      </c>
    </row>
    <row r="275" spans="1:2" ht="13" hidden="1">
      <c r="A275" s="1">
        <f ca="1">IFERROR(__xludf.DUMMYFUNCTION("""COMPUTED_VALUE"""),4)</f>
        <v>4</v>
      </c>
      <c r="B275" s="1">
        <f ca="1">IFERROR(__xludf.DUMMYFUNCTION("""COMPUTED_VALUE"""),2)</f>
        <v>2</v>
      </c>
    </row>
    <row r="276" spans="1:2" ht="13" hidden="1">
      <c r="A276" s="1">
        <f ca="1">IFERROR(__xludf.DUMMYFUNCTION("""COMPUTED_VALUE"""),3)</f>
        <v>3</v>
      </c>
      <c r="B276" s="1">
        <f ca="1">IFERROR(__xludf.DUMMYFUNCTION("""COMPUTED_VALUE"""),5)</f>
        <v>5</v>
      </c>
    </row>
    <row r="277" spans="1:2" ht="13" hidden="1">
      <c r="A277" s="1">
        <f ca="1">IFERROR(__xludf.DUMMYFUNCTION("""COMPUTED_VALUE"""),2)</f>
        <v>2</v>
      </c>
      <c r="B277" s="1">
        <f ca="1">IFERROR(__xludf.DUMMYFUNCTION("""COMPUTED_VALUE"""),1)</f>
        <v>1</v>
      </c>
    </row>
    <row r="278" spans="1:2" ht="13" hidden="1">
      <c r="A278" s="1">
        <f ca="1">IFERROR(__xludf.DUMMYFUNCTION("""COMPUTED_VALUE"""),4)</f>
        <v>4</v>
      </c>
      <c r="B278" s="1">
        <f ca="1">IFERROR(__xludf.DUMMYFUNCTION("""COMPUTED_VALUE"""),3)</f>
        <v>3</v>
      </c>
    </row>
    <row r="279" spans="1:2" ht="13" hidden="1">
      <c r="A279" s="1">
        <f ca="1">IFERROR(__xludf.DUMMYFUNCTION("""COMPUTED_VALUE"""),2)</f>
        <v>2</v>
      </c>
      <c r="B279" s="1">
        <f ca="1">IFERROR(__xludf.DUMMYFUNCTION("""COMPUTED_VALUE"""),1)</f>
        <v>1</v>
      </c>
    </row>
    <row r="280" spans="1:2" ht="13" hidden="1">
      <c r="A280" s="1">
        <f ca="1">IFERROR(__xludf.DUMMYFUNCTION("""COMPUTED_VALUE"""),2)</f>
        <v>2</v>
      </c>
      <c r="B280" s="1">
        <f ca="1">IFERROR(__xludf.DUMMYFUNCTION("""COMPUTED_VALUE"""),2)</f>
        <v>2</v>
      </c>
    </row>
    <row r="281" spans="1:2" ht="13" hidden="1">
      <c r="A281" s="1">
        <f ca="1">IFERROR(__xludf.DUMMYFUNCTION("""COMPUTED_VALUE"""),2)</f>
        <v>2</v>
      </c>
      <c r="B281" s="1">
        <f ca="1">IFERROR(__xludf.DUMMYFUNCTION("""COMPUTED_VALUE"""),1)</f>
        <v>1</v>
      </c>
    </row>
    <row r="282" spans="1:2" ht="13" hidden="1">
      <c r="A282" s="1">
        <f ca="1">IFERROR(__xludf.DUMMYFUNCTION("""COMPUTED_VALUE"""),4)</f>
        <v>4</v>
      </c>
      <c r="B282" s="1">
        <f ca="1">IFERROR(__xludf.DUMMYFUNCTION("""COMPUTED_VALUE"""),2)</f>
        <v>2</v>
      </c>
    </row>
    <row r="283" spans="1:2" ht="13" hidden="1">
      <c r="A283" s="1">
        <f ca="1">IFERROR(__xludf.DUMMYFUNCTION("""COMPUTED_VALUE"""),3)</f>
        <v>3</v>
      </c>
      <c r="B283" s="1">
        <f ca="1">IFERROR(__xludf.DUMMYFUNCTION("""COMPUTED_VALUE"""),2)</f>
        <v>2</v>
      </c>
    </row>
    <row r="284" spans="1:2" ht="13" hidden="1">
      <c r="A284" s="1">
        <f ca="1">IFERROR(__xludf.DUMMYFUNCTION("""COMPUTED_VALUE"""),3)</f>
        <v>3</v>
      </c>
      <c r="B284" s="1">
        <f ca="1">IFERROR(__xludf.DUMMYFUNCTION("""COMPUTED_VALUE"""),1)</f>
        <v>1</v>
      </c>
    </row>
    <row r="285" spans="1:2" ht="13" hidden="1">
      <c r="A285" s="1">
        <f ca="1">IFERROR(__xludf.DUMMYFUNCTION("""COMPUTED_VALUE"""),2)</f>
        <v>2</v>
      </c>
      <c r="B285" s="1">
        <f ca="1">IFERROR(__xludf.DUMMYFUNCTION("""COMPUTED_VALUE"""),2)</f>
        <v>2</v>
      </c>
    </row>
    <row r="286" spans="1:2" ht="13" hidden="1">
      <c r="A286" s="1">
        <f ca="1">IFERROR(__xludf.DUMMYFUNCTION("""COMPUTED_VALUE"""),2)</f>
        <v>2</v>
      </c>
      <c r="B286" s="1">
        <f ca="1">IFERROR(__xludf.DUMMYFUNCTION("""COMPUTED_VALUE"""),1)</f>
        <v>1</v>
      </c>
    </row>
    <row r="287" spans="1:2" ht="13" hidden="1">
      <c r="A287" s="1">
        <f ca="1">IFERROR(__xludf.DUMMYFUNCTION("""COMPUTED_VALUE"""),4)</f>
        <v>4</v>
      </c>
      <c r="B287" s="1">
        <f ca="1">IFERROR(__xludf.DUMMYFUNCTION("""COMPUTED_VALUE"""),1)</f>
        <v>1</v>
      </c>
    </row>
    <row r="288" spans="1:2" ht="13" hidden="1">
      <c r="A288" s="1">
        <f ca="1">IFERROR(__xludf.DUMMYFUNCTION("""COMPUTED_VALUE"""),2)</f>
        <v>2</v>
      </c>
      <c r="B288" s="1">
        <f ca="1">IFERROR(__xludf.DUMMYFUNCTION("""COMPUTED_VALUE"""),4)</f>
        <v>4</v>
      </c>
    </row>
    <row r="289" spans="1:2" ht="13" hidden="1">
      <c r="A289" s="1">
        <f ca="1">IFERROR(__xludf.DUMMYFUNCTION("""COMPUTED_VALUE"""),3)</f>
        <v>3</v>
      </c>
      <c r="B289" s="1">
        <f ca="1">IFERROR(__xludf.DUMMYFUNCTION("""COMPUTED_VALUE"""),1)</f>
        <v>1</v>
      </c>
    </row>
    <row r="290" spans="1:2" ht="13" hidden="1">
      <c r="A290" s="1">
        <f ca="1">IFERROR(__xludf.DUMMYFUNCTION("""COMPUTED_VALUE"""),1)</f>
        <v>1</v>
      </c>
      <c r="B290" s="1">
        <f ca="1">IFERROR(__xludf.DUMMYFUNCTION("""COMPUTED_VALUE"""),2)</f>
        <v>2</v>
      </c>
    </row>
    <row r="291" spans="1:2" ht="13" hidden="1">
      <c r="A291" s="1">
        <f ca="1">IFERROR(__xludf.DUMMYFUNCTION("""COMPUTED_VALUE"""),4)</f>
        <v>4</v>
      </c>
      <c r="B291" s="1">
        <f ca="1">IFERROR(__xludf.DUMMYFUNCTION("""COMPUTED_VALUE"""),1)</f>
        <v>1</v>
      </c>
    </row>
    <row r="292" spans="1:2" ht="13" hidden="1">
      <c r="A292" s="1">
        <f ca="1">IFERROR(__xludf.DUMMYFUNCTION("""COMPUTED_VALUE"""),4)</f>
        <v>4</v>
      </c>
      <c r="B292" s="1">
        <f ca="1">IFERROR(__xludf.DUMMYFUNCTION("""COMPUTED_VALUE"""),1)</f>
        <v>1</v>
      </c>
    </row>
    <row r="293" spans="1:2" ht="13" hidden="1">
      <c r="A293" s="1">
        <f ca="1">IFERROR(__xludf.DUMMYFUNCTION("""COMPUTED_VALUE"""),3)</f>
        <v>3</v>
      </c>
      <c r="B293" s="1">
        <f ca="1">IFERROR(__xludf.DUMMYFUNCTION("""COMPUTED_VALUE"""),2)</f>
        <v>2</v>
      </c>
    </row>
    <row r="294" spans="1:2" ht="13" hidden="1">
      <c r="A294" s="1">
        <f ca="1">IFERROR(__xludf.DUMMYFUNCTION("""COMPUTED_VALUE"""),1)</f>
        <v>1</v>
      </c>
      <c r="B294" s="1">
        <f ca="1">IFERROR(__xludf.DUMMYFUNCTION("""COMPUTED_VALUE"""),3)</f>
        <v>3</v>
      </c>
    </row>
    <row r="295" spans="1:2" ht="13" hidden="1">
      <c r="A295" s="1">
        <f ca="1">IFERROR(__xludf.DUMMYFUNCTION("""COMPUTED_VALUE"""),1)</f>
        <v>1</v>
      </c>
      <c r="B295" s="1">
        <f ca="1">IFERROR(__xludf.DUMMYFUNCTION("""COMPUTED_VALUE"""),2)</f>
        <v>2</v>
      </c>
    </row>
    <row r="296" spans="1:2" ht="13" hidden="1">
      <c r="A296" s="1">
        <f ca="1">IFERROR(__xludf.DUMMYFUNCTION("""COMPUTED_VALUE"""),1)</f>
        <v>1</v>
      </c>
      <c r="B296" s="1">
        <f ca="1">IFERROR(__xludf.DUMMYFUNCTION("""COMPUTED_VALUE"""),2)</f>
        <v>2</v>
      </c>
    </row>
    <row r="297" spans="1:2" ht="13" hidden="1">
      <c r="A297" s="1">
        <f ca="1">IFERROR(__xludf.DUMMYFUNCTION("""COMPUTED_VALUE"""),3)</f>
        <v>3</v>
      </c>
      <c r="B297" s="1">
        <f ca="1">IFERROR(__xludf.DUMMYFUNCTION("""COMPUTED_VALUE"""),2)</f>
        <v>2</v>
      </c>
    </row>
    <row r="298" spans="1:2" ht="13" hidden="1">
      <c r="A298" s="1">
        <f ca="1">IFERROR(__xludf.DUMMYFUNCTION("""COMPUTED_VALUE"""),2)</f>
        <v>2</v>
      </c>
      <c r="B298" s="1">
        <f ca="1">IFERROR(__xludf.DUMMYFUNCTION("""COMPUTED_VALUE"""),1)</f>
        <v>1</v>
      </c>
    </row>
    <row r="299" spans="1:2" ht="13" hidden="1">
      <c r="A299" s="1">
        <f ca="1">IFERROR(__xludf.DUMMYFUNCTION("""COMPUTED_VALUE"""),4)</f>
        <v>4</v>
      </c>
      <c r="B299" s="1">
        <f ca="1">IFERROR(__xludf.DUMMYFUNCTION("""COMPUTED_VALUE"""),1)</f>
        <v>1</v>
      </c>
    </row>
    <row r="300" spans="1:2" ht="13" hidden="1">
      <c r="A300" s="1">
        <f ca="1">IFERROR(__xludf.DUMMYFUNCTION("""COMPUTED_VALUE"""),3)</f>
        <v>3</v>
      </c>
      <c r="B300" s="1">
        <f ca="1">IFERROR(__xludf.DUMMYFUNCTION("""COMPUTED_VALUE"""),1)</f>
        <v>1</v>
      </c>
    </row>
    <row r="301" spans="1:2" ht="13" hidden="1">
      <c r="A301" s="1">
        <f ca="1">IFERROR(__xludf.DUMMYFUNCTION("""COMPUTED_VALUE"""),4)</f>
        <v>4</v>
      </c>
      <c r="B301" s="1">
        <f ca="1">IFERROR(__xludf.DUMMYFUNCTION("""COMPUTED_VALUE"""),1)</f>
        <v>1</v>
      </c>
    </row>
    <row r="302" spans="1:2" ht="13" hidden="1">
      <c r="A302" s="1">
        <f ca="1">IFERROR(__xludf.DUMMYFUNCTION("""COMPUTED_VALUE"""),1)</f>
        <v>1</v>
      </c>
      <c r="B302" s="1">
        <f ca="1">IFERROR(__xludf.DUMMYFUNCTION("""COMPUTED_VALUE"""),2)</f>
        <v>2</v>
      </c>
    </row>
    <row r="303" spans="1:2" ht="13" hidden="1">
      <c r="A303" s="1">
        <f ca="1">IFERROR(__xludf.DUMMYFUNCTION("""COMPUTED_VALUE"""),4)</f>
        <v>4</v>
      </c>
      <c r="B303" s="1">
        <f ca="1">IFERROR(__xludf.DUMMYFUNCTION("""COMPUTED_VALUE"""),1)</f>
        <v>1</v>
      </c>
    </row>
    <row r="304" spans="1:2" ht="13" hidden="1">
      <c r="A304" s="1">
        <f ca="1">IFERROR(__xludf.DUMMYFUNCTION("""COMPUTED_VALUE"""),4)</f>
        <v>4</v>
      </c>
      <c r="B304" s="1">
        <f ca="1">IFERROR(__xludf.DUMMYFUNCTION("""COMPUTED_VALUE"""),1)</f>
        <v>1</v>
      </c>
    </row>
    <row r="305" spans="1:2" ht="13" hidden="1">
      <c r="A305" s="1">
        <f ca="1">IFERROR(__xludf.DUMMYFUNCTION("""COMPUTED_VALUE"""),2)</f>
        <v>2</v>
      </c>
      <c r="B305" s="1">
        <f ca="1">IFERROR(__xludf.DUMMYFUNCTION("""COMPUTED_VALUE"""),1)</f>
        <v>1</v>
      </c>
    </row>
    <row r="306" spans="1:2" ht="13" hidden="1">
      <c r="A306" s="1">
        <f ca="1">IFERROR(__xludf.DUMMYFUNCTION("""COMPUTED_VALUE"""),4)</f>
        <v>4</v>
      </c>
      <c r="B306" s="1">
        <f ca="1">IFERROR(__xludf.DUMMYFUNCTION("""COMPUTED_VALUE"""),1)</f>
        <v>1</v>
      </c>
    </row>
    <row r="307" spans="1:2" ht="13" hidden="1">
      <c r="A307" s="1" t="str">
        <f ca="1">IFERROR(__xludf.DUMMYFUNCTION("""COMPUTED_VALUE"""),"")</f>
        <v/>
      </c>
      <c r="B307" s="1">
        <f ca="1">IFERROR(__xludf.DUMMYFUNCTION("""COMPUTED_VALUE"""),2)</f>
        <v>2</v>
      </c>
    </row>
    <row r="308" spans="1:2" ht="13" hidden="1">
      <c r="A308" s="1" t="str">
        <f ca="1">IFERROR(__xludf.DUMMYFUNCTION("""COMPUTED_VALUE"""),"")</f>
        <v/>
      </c>
      <c r="B308" s="1">
        <f ca="1">IFERROR(__xludf.DUMMYFUNCTION("""COMPUTED_VALUE"""),1)</f>
        <v>1</v>
      </c>
    </row>
    <row r="309" spans="1:2" ht="13" hidden="1">
      <c r="A309" s="1">
        <f ca="1">IFERROR(__xludf.DUMMYFUNCTION("""COMPUTED_VALUE"""),1)</f>
        <v>1</v>
      </c>
      <c r="B309" s="1">
        <f ca="1">IFERROR(__xludf.DUMMYFUNCTION("""COMPUTED_VALUE"""),1)</f>
        <v>1</v>
      </c>
    </row>
    <row r="310" spans="1:2" ht="13" hidden="1">
      <c r="A310" s="1">
        <f ca="1">IFERROR(__xludf.DUMMYFUNCTION("""COMPUTED_VALUE"""),4)</f>
        <v>4</v>
      </c>
      <c r="B310" s="1">
        <f ca="1">IFERROR(__xludf.DUMMYFUNCTION("""COMPUTED_VALUE"""),1)</f>
        <v>1</v>
      </c>
    </row>
    <row r="311" spans="1:2" ht="13" hidden="1">
      <c r="A311" s="1">
        <f ca="1">IFERROR(__xludf.DUMMYFUNCTION("""COMPUTED_VALUE"""),4)</f>
        <v>4</v>
      </c>
      <c r="B311" s="1">
        <f ca="1">IFERROR(__xludf.DUMMYFUNCTION("""COMPUTED_VALUE"""),1)</f>
        <v>1</v>
      </c>
    </row>
    <row r="312" spans="1:2" ht="13" hidden="1">
      <c r="A312" s="1">
        <f ca="1">IFERROR(__xludf.DUMMYFUNCTION("""COMPUTED_VALUE"""),3)</f>
        <v>3</v>
      </c>
      <c r="B312" s="1">
        <f ca="1">IFERROR(__xludf.DUMMYFUNCTION("""COMPUTED_VALUE"""),1)</f>
        <v>1</v>
      </c>
    </row>
    <row r="313" spans="1:2" ht="13" hidden="1">
      <c r="A313" s="1" t="str">
        <f ca="1">IFERROR(__xludf.DUMMYFUNCTION("""COMPUTED_VALUE"""),"")</f>
        <v/>
      </c>
      <c r="B313" s="1">
        <f ca="1">IFERROR(__xludf.DUMMYFUNCTION("""COMPUTED_VALUE"""),1)</f>
        <v>1</v>
      </c>
    </row>
    <row r="314" spans="1:2" ht="13" hidden="1">
      <c r="A314" s="1">
        <f ca="1">IFERROR(__xludf.DUMMYFUNCTION("""COMPUTED_VALUE"""),2)</f>
        <v>2</v>
      </c>
      <c r="B314" s="1">
        <f ca="1">IFERROR(__xludf.DUMMYFUNCTION("""COMPUTED_VALUE"""),2)</f>
        <v>2</v>
      </c>
    </row>
    <row r="315" spans="1:2" ht="13" hidden="1">
      <c r="A315" s="1">
        <f ca="1">IFERROR(__xludf.DUMMYFUNCTION("""COMPUTED_VALUE"""),2)</f>
        <v>2</v>
      </c>
      <c r="B315" s="1">
        <f ca="1">IFERROR(__xludf.DUMMYFUNCTION("""COMPUTED_VALUE"""),1)</f>
        <v>1</v>
      </c>
    </row>
    <row r="316" spans="1:2" ht="13" hidden="1">
      <c r="A316" s="1">
        <f ca="1">IFERROR(__xludf.DUMMYFUNCTION("""COMPUTED_VALUE"""),3)</f>
        <v>3</v>
      </c>
      <c r="B316" s="1">
        <f ca="1">IFERROR(__xludf.DUMMYFUNCTION("""COMPUTED_VALUE"""),1)</f>
        <v>1</v>
      </c>
    </row>
    <row r="317" spans="1:2" ht="13" hidden="1">
      <c r="A317" s="1">
        <f ca="1">IFERROR(__xludf.DUMMYFUNCTION("""COMPUTED_VALUE"""),4)</f>
        <v>4</v>
      </c>
      <c r="B317" s="1">
        <f ca="1">IFERROR(__xludf.DUMMYFUNCTION("""COMPUTED_VALUE"""),1)</f>
        <v>1</v>
      </c>
    </row>
    <row r="318" spans="1:2" ht="13" hidden="1">
      <c r="A318" s="1">
        <f ca="1">IFERROR(__xludf.DUMMYFUNCTION("""COMPUTED_VALUE"""),2)</f>
        <v>2</v>
      </c>
      <c r="B318" s="1">
        <f ca="1">IFERROR(__xludf.DUMMYFUNCTION("""COMPUTED_VALUE"""),2)</f>
        <v>2</v>
      </c>
    </row>
    <row r="319" spans="1:2" ht="13" hidden="1">
      <c r="A319" s="1">
        <f ca="1">IFERROR(__xludf.DUMMYFUNCTION("""COMPUTED_VALUE"""),3)</f>
        <v>3</v>
      </c>
      <c r="B319" s="1">
        <f ca="1">IFERROR(__xludf.DUMMYFUNCTION("""COMPUTED_VALUE"""),1)</f>
        <v>1</v>
      </c>
    </row>
    <row r="320" spans="1:2" ht="13" hidden="1">
      <c r="A320" s="1">
        <f ca="1">IFERROR(__xludf.DUMMYFUNCTION("""COMPUTED_VALUE"""),3)</f>
        <v>3</v>
      </c>
      <c r="B320" s="1">
        <f ca="1">IFERROR(__xludf.DUMMYFUNCTION("""COMPUTED_VALUE"""),1)</f>
        <v>1</v>
      </c>
    </row>
    <row r="321" spans="1:11" ht="13" hidden="1">
      <c r="A321" s="1">
        <f ca="1">IFERROR(__xludf.DUMMYFUNCTION("""COMPUTED_VALUE"""),1)</f>
        <v>1</v>
      </c>
      <c r="B321" s="1">
        <f ca="1">IFERROR(__xludf.DUMMYFUNCTION("""COMPUTED_VALUE"""),1)</f>
        <v>1</v>
      </c>
    </row>
    <row r="322" spans="1:11" ht="13" hidden="1">
      <c r="A322" s="1">
        <f ca="1">IFERROR(__xludf.DUMMYFUNCTION("""COMPUTED_VALUE"""),2)</f>
        <v>2</v>
      </c>
      <c r="B322" s="1">
        <f ca="1">IFERROR(__xludf.DUMMYFUNCTION("""COMPUTED_VALUE"""),1)</f>
        <v>1</v>
      </c>
    </row>
    <row r="323" spans="1:11" ht="13" hidden="1">
      <c r="A323" s="1" t="str">
        <f ca="1">IFERROR(__xludf.DUMMYFUNCTION("""COMPUTED_VALUE"""),"")</f>
        <v/>
      </c>
      <c r="B323" s="1">
        <f ca="1">IFERROR(__xludf.DUMMYFUNCTION("""COMPUTED_VALUE"""),1)</f>
        <v>1</v>
      </c>
    </row>
    <row r="324" spans="1:11" ht="13" hidden="1">
      <c r="A324" s="1">
        <f ca="1">IFERROR(__xludf.DUMMYFUNCTION("""COMPUTED_VALUE"""),2)</f>
        <v>2</v>
      </c>
      <c r="B324" s="1">
        <f ca="1">IFERROR(__xludf.DUMMYFUNCTION("""COMPUTED_VALUE"""),2)</f>
        <v>2</v>
      </c>
    </row>
    <row r="325" spans="1:11" ht="13" hidden="1">
      <c r="A325" s="1" t="str">
        <f ca="1">IFERROR(__xludf.DUMMYFUNCTION("""COMPUTED_VALUE"""),"")</f>
        <v/>
      </c>
      <c r="B325" s="1">
        <f ca="1">IFERROR(__xludf.DUMMYFUNCTION("""COMPUTED_VALUE"""),1)</f>
        <v>1</v>
      </c>
    </row>
    <row r="326" spans="1:11" ht="13" hidden="1">
      <c r="A326" s="1">
        <f ca="1">IFERROR(__xludf.DUMMYFUNCTION("""COMPUTED_VALUE"""),1)</f>
        <v>1</v>
      </c>
      <c r="B326" s="1">
        <f ca="1">IFERROR(__xludf.DUMMYFUNCTION("""COMPUTED_VALUE"""),3)</f>
        <v>3</v>
      </c>
    </row>
    <row r="327" spans="1:11" ht="13">
      <c r="A327" s="1">
        <f ca="1">IFERROR(__xludf.DUMMYFUNCTION("""COMPUTED_VALUE"""),4)</f>
        <v>4</v>
      </c>
      <c r="B327" s="1">
        <f ca="1">IFERROR(__xludf.DUMMYFUNCTION("""COMPUTED_VALUE"""),1)</f>
        <v>1</v>
      </c>
    </row>
    <row r="328" spans="1:11" ht="13">
      <c r="A328" s="1">
        <f t="shared" ref="A328:B328" ca="1" si="0">COUNT(A4:A327)</f>
        <v>300</v>
      </c>
      <c r="B328" s="1">
        <f t="shared" ca="1" si="0"/>
        <v>324</v>
      </c>
    </row>
    <row r="330" spans="1:11" ht="13">
      <c r="A330" s="14"/>
      <c r="B330" s="15" t="s">
        <v>57</v>
      </c>
      <c r="C330" s="15" t="s">
        <v>136</v>
      </c>
      <c r="D330" s="15" t="s">
        <v>59</v>
      </c>
      <c r="E330" s="15" t="s">
        <v>243</v>
      </c>
      <c r="J330" s="14"/>
      <c r="K330" s="14"/>
    </row>
    <row r="331" spans="1:11" ht="15">
      <c r="A331" s="7" t="s">
        <v>66</v>
      </c>
      <c r="B331" s="10">
        <f ca="1">COUNTIFS(A4:A327,"1",B4:B327,"1")</f>
        <v>36</v>
      </c>
      <c r="C331" s="10">
        <f ca="1">COUNTIFS(A4:A327,"2",B4:B327,"1")</f>
        <v>70</v>
      </c>
      <c r="D331" s="10">
        <f ca="1">COUNTIFS(A4:A327,"3",B4:B327,"1")</f>
        <v>53</v>
      </c>
      <c r="E331" s="10">
        <f ca="1">COUNTIFS(A4:A327,"4",B4:B327,"1")</f>
        <v>57</v>
      </c>
      <c r="F331" s="1">
        <f t="shared" ref="F331:F335" ca="1" si="1">SUM(B331:E331)</f>
        <v>216</v>
      </c>
      <c r="K331" s="10"/>
    </row>
    <row r="332" spans="1:11" ht="15">
      <c r="A332" s="7" t="s">
        <v>67</v>
      </c>
      <c r="B332" s="10">
        <f ca="1">COUNTIFS(A4:A327,"1",B4:B327,"2")</f>
        <v>13</v>
      </c>
      <c r="C332" s="10">
        <f ca="1">COUNTIFS(A4:A327,"2",B4:B327,"2")</f>
        <v>20</v>
      </c>
      <c r="D332" s="10">
        <f ca="1">COUNTIFS(A4:A327,"3",B4:B327,"2")</f>
        <v>18</v>
      </c>
      <c r="E332" s="10">
        <f ca="1">COUNTIFS(A4:A327,"4",B4:B327,"2")</f>
        <v>16</v>
      </c>
      <c r="F332" s="1">
        <f t="shared" ca="1" si="1"/>
        <v>67</v>
      </c>
      <c r="K332" s="10"/>
    </row>
    <row r="333" spans="1:11" ht="15">
      <c r="A333" s="7" t="s">
        <v>60</v>
      </c>
      <c r="B333" s="10">
        <f ca="1">COUNTIFS(A4:A327,"1",B4:B327,"3")</f>
        <v>7</v>
      </c>
      <c r="C333" s="10">
        <f ca="1">COUNTIFS(A4:A327,"2",B4:B327,"3")</f>
        <v>3</v>
      </c>
      <c r="D333" s="10">
        <f ca="1">COUNTIFS(A4:A327,"3",B4:B327,"3")</f>
        <v>2</v>
      </c>
      <c r="E333" s="10">
        <f ca="1">COUNTIFS(A4:A327,"4",B4:B327,"3")</f>
        <v>3</v>
      </c>
      <c r="F333" s="1">
        <f t="shared" ca="1" si="1"/>
        <v>15</v>
      </c>
      <c r="K333" s="10"/>
    </row>
    <row r="334" spans="1:11" ht="15">
      <c r="A334" s="7" t="s">
        <v>68</v>
      </c>
      <c r="B334" s="10">
        <f ca="1">COUNTIFS(A4:A327,"1",B4:B327,"4")</f>
        <v>0</v>
      </c>
      <c r="C334" s="10">
        <f ca="1">COUNTIFS(A4:A327,"2",B4:B327,"4")</f>
        <v>1</v>
      </c>
      <c r="D334" s="10">
        <f ca="1">COUNTIFS(A4:A327,"3",B4:B327,"4")</f>
        <v>0</v>
      </c>
      <c r="E334" s="10">
        <f ca="1">COUNTIFS(A4:A327,"4",B4:B327,"4")</f>
        <v>0</v>
      </c>
      <c r="F334" s="1">
        <f t="shared" ca="1" si="1"/>
        <v>1</v>
      </c>
      <c r="K334" s="10"/>
    </row>
    <row r="335" spans="1:11" ht="15">
      <c r="A335" s="7" t="s">
        <v>62</v>
      </c>
      <c r="B335" s="10">
        <f ca="1">COUNTIFS(A4:A327,"1",B4:B327,"5")</f>
        <v>0</v>
      </c>
      <c r="C335" s="10">
        <f ca="1">COUNTIFS(A4:A327,"2",B4:B327,"5")</f>
        <v>0</v>
      </c>
      <c r="D335" s="10">
        <f ca="1">COUNTIFS(A4:A327,"3",B4:B327,"5")</f>
        <v>1</v>
      </c>
      <c r="E335" s="10">
        <f ca="1">COUNTIFS(A4:A327,"4",B4:B327,"5")</f>
        <v>0</v>
      </c>
      <c r="F335" s="1">
        <f t="shared" ca="1" si="1"/>
        <v>1</v>
      </c>
      <c r="K335" s="10"/>
    </row>
    <row r="336" spans="1:11" ht="13">
      <c r="F336" s="1">
        <f ca="1">SUM(F331:F335)</f>
        <v>300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FF0000"/>
    <outlinePr summaryBelow="0" summaryRight="0"/>
  </sheetPr>
  <dimension ref="A1:K336"/>
  <sheetViews>
    <sheetView workbookViewId="0"/>
  </sheetViews>
  <sheetFormatPr baseColWidth="10" defaultColWidth="14.5" defaultRowHeight="15.75" customHeight="1"/>
  <sheetData>
    <row r="1" spans="1:2" ht="14">
      <c r="A1" s="9" t="s">
        <v>358</v>
      </c>
    </row>
    <row r="2" spans="1:2" ht="15">
      <c r="A2" s="10"/>
    </row>
    <row r="3" spans="1:2" ht="13">
      <c r="A3" s="7" t="s">
        <v>197</v>
      </c>
    </row>
    <row r="4" spans="1:2" ht="15">
      <c r="A4" s="10">
        <f ca="1">IFERROR(__xludf.DUMMYFUNCTION("query('Converted Data'!BG4:BG327,""select*"")"),3)</f>
        <v>3</v>
      </c>
      <c r="B4" s="10">
        <f ca="1">IFERROR(__xludf.DUMMYFUNCTION("query('Converted Data'!CI4:CI327,""select*"")"),4)</f>
        <v>4</v>
      </c>
    </row>
    <row r="5" spans="1:2" ht="13">
      <c r="A5" s="1">
        <f ca="1">IFERROR(__xludf.DUMMYFUNCTION("""COMPUTED_VALUE"""),1)</f>
        <v>1</v>
      </c>
      <c r="B5" s="1">
        <f ca="1">IFERROR(__xludf.DUMMYFUNCTION("""COMPUTED_VALUE"""),3)</f>
        <v>3</v>
      </c>
    </row>
    <row r="6" spans="1:2" ht="13">
      <c r="A6" s="1" t="str">
        <f ca="1">IFERROR(__xludf.DUMMYFUNCTION("""COMPUTED_VALUE"""),"")</f>
        <v/>
      </c>
      <c r="B6" s="1">
        <f ca="1">IFERROR(__xludf.DUMMYFUNCTION("""COMPUTED_VALUE"""),5)</f>
        <v>5</v>
      </c>
    </row>
    <row r="7" spans="1:2" ht="13">
      <c r="A7" s="1">
        <f ca="1">IFERROR(__xludf.DUMMYFUNCTION("""COMPUTED_VALUE"""),3)</f>
        <v>3</v>
      </c>
      <c r="B7" s="1">
        <f ca="1">IFERROR(__xludf.DUMMYFUNCTION("""COMPUTED_VALUE"""),2)</f>
        <v>2</v>
      </c>
    </row>
    <row r="8" spans="1:2" ht="13">
      <c r="A8" s="1">
        <f ca="1">IFERROR(__xludf.DUMMYFUNCTION("""COMPUTED_VALUE"""),2)</f>
        <v>2</v>
      </c>
      <c r="B8" s="1">
        <f ca="1">IFERROR(__xludf.DUMMYFUNCTION("""COMPUTED_VALUE"""),3)</f>
        <v>3</v>
      </c>
    </row>
    <row r="9" spans="1:2" ht="13">
      <c r="A9" s="1">
        <f ca="1">IFERROR(__xludf.DUMMYFUNCTION("""COMPUTED_VALUE"""),3)</f>
        <v>3</v>
      </c>
      <c r="B9" s="1">
        <f ca="1">IFERROR(__xludf.DUMMYFUNCTION("""COMPUTED_VALUE"""),2)</f>
        <v>2</v>
      </c>
    </row>
    <row r="10" spans="1:2" ht="13" hidden="1">
      <c r="A10" s="1" t="str">
        <f ca="1">IFERROR(__xludf.DUMMYFUNCTION("""COMPUTED_VALUE"""),"")</f>
        <v/>
      </c>
      <c r="B10" s="1">
        <f ca="1">IFERROR(__xludf.DUMMYFUNCTION("""COMPUTED_VALUE"""),3)</f>
        <v>3</v>
      </c>
    </row>
    <row r="11" spans="1:2" ht="13" hidden="1">
      <c r="A11" s="1">
        <f ca="1">IFERROR(__xludf.DUMMYFUNCTION("""COMPUTED_VALUE"""),4)</f>
        <v>4</v>
      </c>
      <c r="B11" s="1">
        <f ca="1">IFERROR(__xludf.DUMMYFUNCTION("""COMPUTED_VALUE"""),4)</f>
        <v>4</v>
      </c>
    </row>
    <row r="12" spans="1:2" ht="13" hidden="1">
      <c r="A12" s="1">
        <f ca="1">IFERROR(__xludf.DUMMYFUNCTION("""COMPUTED_VALUE"""),4)</f>
        <v>4</v>
      </c>
      <c r="B12" s="1">
        <f ca="1">IFERROR(__xludf.DUMMYFUNCTION("""COMPUTED_VALUE"""),2)</f>
        <v>2</v>
      </c>
    </row>
    <row r="13" spans="1:2" ht="13" hidden="1">
      <c r="A13" s="1">
        <f ca="1">IFERROR(__xludf.DUMMYFUNCTION("""COMPUTED_VALUE"""),2)</f>
        <v>2</v>
      </c>
      <c r="B13" s="1">
        <f ca="1">IFERROR(__xludf.DUMMYFUNCTION("""COMPUTED_VALUE"""),3)</f>
        <v>3</v>
      </c>
    </row>
    <row r="14" spans="1:2" ht="13" hidden="1">
      <c r="A14" s="1" t="str">
        <f ca="1">IFERROR(__xludf.DUMMYFUNCTION("""COMPUTED_VALUE"""),"")</f>
        <v/>
      </c>
      <c r="B14" s="1">
        <f ca="1">IFERROR(__xludf.DUMMYFUNCTION("""COMPUTED_VALUE"""),3)</f>
        <v>3</v>
      </c>
    </row>
    <row r="15" spans="1:2" ht="13" hidden="1">
      <c r="A15" s="1">
        <f ca="1">IFERROR(__xludf.DUMMYFUNCTION("""COMPUTED_VALUE"""),2)</f>
        <v>2</v>
      </c>
      <c r="B15" s="1">
        <f ca="1">IFERROR(__xludf.DUMMYFUNCTION("""COMPUTED_VALUE"""),1)</f>
        <v>1</v>
      </c>
    </row>
    <row r="16" spans="1:2" ht="13" hidden="1">
      <c r="A16" s="1">
        <f ca="1">IFERROR(__xludf.DUMMYFUNCTION("""COMPUTED_VALUE"""),3)</f>
        <v>3</v>
      </c>
      <c r="B16" s="1">
        <f ca="1">IFERROR(__xludf.DUMMYFUNCTION("""COMPUTED_VALUE"""),4)</f>
        <v>4</v>
      </c>
    </row>
    <row r="17" spans="1:2" ht="13" hidden="1">
      <c r="A17" s="1">
        <f ca="1">IFERROR(__xludf.DUMMYFUNCTION("""COMPUTED_VALUE"""),3)</f>
        <v>3</v>
      </c>
      <c r="B17" s="1">
        <f ca="1">IFERROR(__xludf.DUMMYFUNCTION("""COMPUTED_VALUE"""),3)</f>
        <v>3</v>
      </c>
    </row>
    <row r="18" spans="1:2" ht="13" hidden="1">
      <c r="A18" s="1">
        <f ca="1">IFERROR(__xludf.DUMMYFUNCTION("""COMPUTED_VALUE"""),2)</f>
        <v>2</v>
      </c>
      <c r="B18" s="1">
        <f ca="1">IFERROR(__xludf.DUMMYFUNCTION("""COMPUTED_VALUE"""),2)</f>
        <v>2</v>
      </c>
    </row>
    <row r="19" spans="1:2" ht="13" hidden="1">
      <c r="A19" s="1">
        <f ca="1">IFERROR(__xludf.DUMMYFUNCTION("""COMPUTED_VALUE"""),2)</f>
        <v>2</v>
      </c>
      <c r="B19" s="1">
        <f ca="1">IFERROR(__xludf.DUMMYFUNCTION("""COMPUTED_VALUE"""),3)</f>
        <v>3</v>
      </c>
    </row>
    <row r="20" spans="1:2" ht="13" hidden="1">
      <c r="A20" s="1">
        <f ca="1">IFERROR(__xludf.DUMMYFUNCTION("""COMPUTED_VALUE"""),4)</f>
        <v>4</v>
      </c>
      <c r="B20" s="1">
        <f ca="1">IFERROR(__xludf.DUMMYFUNCTION("""COMPUTED_VALUE"""),3)</f>
        <v>3</v>
      </c>
    </row>
    <row r="21" spans="1:2" ht="13" hidden="1">
      <c r="A21" s="1">
        <f ca="1">IFERROR(__xludf.DUMMYFUNCTION("""COMPUTED_VALUE"""),2)</f>
        <v>2</v>
      </c>
      <c r="B21" s="1">
        <f ca="1">IFERROR(__xludf.DUMMYFUNCTION("""COMPUTED_VALUE"""),1)</f>
        <v>1</v>
      </c>
    </row>
    <row r="22" spans="1:2" ht="13" hidden="1">
      <c r="A22" s="1">
        <f ca="1">IFERROR(__xludf.DUMMYFUNCTION("""COMPUTED_VALUE"""),1)</f>
        <v>1</v>
      </c>
      <c r="B22" s="1">
        <f ca="1">IFERROR(__xludf.DUMMYFUNCTION("""COMPUTED_VALUE"""),3)</f>
        <v>3</v>
      </c>
    </row>
    <row r="23" spans="1:2" ht="13" hidden="1">
      <c r="A23" s="1">
        <f ca="1">IFERROR(__xludf.DUMMYFUNCTION("""COMPUTED_VALUE"""),2)</f>
        <v>2</v>
      </c>
      <c r="B23" s="1">
        <f ca="1">IFERROR(__xludf.DUMMYFUNCTION("""COMPUTED_VALUE"""),2)</f>
        <v>2</v>
      </c>
    </row>
    <row r="24" spans="1:2" ht="13" hidden="1">
      <c r="A24" s="1" t="str">
        <f ca="1">IFERROR(__xludf.DUMMYFUNCTION("""COMPUTED_VALUE"""),"")</f>
        <v/>
      </c>
      <c r="B24" s="1">
        <f ca="1">IFERROR(__xludf.DUMMYFUNCTION("""COMPUTED_VALUE"""),4)</f>
        <v>4</v>
      </c>
    </row>
    <row r="25" spans="1:2" ht="13" hidden="1">
      <c r="A25" s="1">
        <f ca="1">IFERROR(__xludf.DUMMYFUNCTION("""COMPUTED_VALUE"""),2)</f>
        <v>2</v>
      </c>
      <c r="B25" s="1">
        <f ca="1">IFERROR(__xludf.DUMMYFUNCTION("""COMPUTED_VALUE"""),3)</f>
        <v>3</v>
      </c>
    </row>
    <row r="26" spans="1:2" ht="13" hidden="1">
      <c r="A26" s="1">
        <f ca="1">IFERROR(__xludf.DUMMYFUNCTION("""COMPUTED_VALUE"""),1)</f>
        <v>1</v>
      </c>
      <c r="B26" s="1">
        <f ca="1">IFERROR(__xludf.DUMMYFUNCTION("""COMPUTED_VALUE"""),3)</f>
        <v>3</v>
      </c>
    </row>
    <row r="27" spans="1:2" ht="13" hidden="1">
      <c r="A27" s="1" t="str">
        <f ca="1">IFERROR(__xludf.DUMMYFUNCTION("""COMPUTED_VALUE"""),"")</f>
        <v/>
      </c>
      <c r="B27" s="1">
        <f ca="1">IFERROR(__xludf.DUMMYFUNCTION("""COMPUTED_VALUE"""),2)</f>
        <v>2</v>
      </c>
    </row>
    <row r="28" spans="1:2" ht="13" hidden="1">
      <c r="A28" s="1">
        <f ca="1">IFERROR(__xludf.DUMMYFUNCTION("""COMPUTED_VALUE"""),1)</f>
        <v>1</v>
      </c>
      <c r="B28" s="1">
        <f ca="1">IFERROR(__xludf.DUMMYFUNCTION("""COMPUTED_VALUE"""),5)</f>
        <v>5</v>
      </c>
    </row>
    <row r="29" spans="1:2" ht="13" hidden="1">
      <c r="A29" s="1">
        <f ca="1">IFERROR(__xludf.DUMMYFUNCTION("""COMPUTED_VALUE"""),3)</f>
        <v>3</v>
      </c>
      <c r="B29" s="1">
        <f ca="1">IFERROR(__xludf.DUMMYFUNCTION("""COMPUTED_VALUE"""),3)</f>
        <v>3</v>
      </c>
    </row>
    <row r="30" spans="1:2" ht="13" hidden="1">
      <c r="A30" s="1">
        <f ca="1">IFERROR(__xludf.DUMMYFUNCTION("""COMPUTED_VALUE"""),3)</f>
        <v>3</v>
      </c>
      <c r="B30" s="1">
        <f ca="1">IFERROR(__xludf.DUMMYFUNCTION("""COMPUTED_VALUE"""),3)</f>
        <v>3</v>
      </c>
    </row>
    <row r="31" spans="1:2" ht="13" hidden="1">
      <c r="A31" s="1">
        <f ca="1">IFERROR(__xludf.DUMMYFUNCTION("""COMPUTED_VALUE"""),1)</f>
        <v>1</v>
      </c>
      <c r="B31" s="1">
        <f ca="1">IFERROR(__xludf.DUMMYFUNCTION("""COMPUTED_VALUE"""),3)</f>
        <v>3</v>
      </c>
    </row>
    <row r="32" spans="1:2" ht="13" hidden="1">
      <c r="A32" s="1">
        <f ca="1">IFERROR(__xludf.DUMMYFUNCTION("""COMPUTED_VALUE"""),2)</f>
        <v>2</v>
      </c>
      <c r="B32" s="1">
        <f ca="1">IFERROR(__xludf.DUMMYFUNCTION("""COMPUTED_VALUE"""),4)</f>
        <v>4</v>
      </c>
    </row>
    <row r="33" spans="1:2" ht="13" hidden="1">
      <c r="A33" s="1">
        <f ca="1">IFERROR(__xludf.DUMMYFUNCTION("""COMPUTED_VALUE"""),1)</f>
        <v>1</v>
      </c>
      <c r="B33" s="1">
        <f ca="1">IFERROR(__xludf.DUMMYFUNCTION("""COMPUTED_VALUE"""),3)</f>
        <v>3</v>
      </c>
    </row>
    <row r="34" spans="1:2" ht="13" hidden="1">
      <c r="A34" s="1">
        <f ca="1">IFERROR(__xludf.DUMMYFUNCTION("""COMPUTED_VALUE"""),3)</f>
        <v>3</v>
      </c>
      <c r="B34" s="1">
        <f ca="1">IFERROR(__xludf.DUMMYFUNCTION("""COMPUTED_VALUE"""),2)</f>
        <v>2</v>
      </c>
    </row>
    <row r="35" spans="1:2" ht="13" hidden="1">
      <c r="A35" s="1">
        <f ca="1">IFERROR(__xludf.DUMMYFUNCTION("""COMPUTED_VALUE"""),4)</f>
        <v>4</v>
      </c>
      <c r="B35" s="1">
        <f ca="1">IFERROR(__xludf.DUMMYFUNCTION("""COMPUTED_VALUE"""),5)</f>
        <v>5</v>
      </c>
    </row>
    <row r="36" spans="1:2" ht="13" hidden="1">
      <c r="A36" s="1">
        <f ca="1">IFERROR(__xludf.DUMMYFUNCTION("""COMPUTED_VALUE"""),1)</f>
        <v>1</v>
      </c>
      <c r="B36" s="1">
        <f ca="1">IFERROR(__xludf.DUMMYFUNCTION("""COMPUTED_VALUE"""),3)</f>
        <v>3</v>
      </c>
    </row>
    <row r="37" spans="1:2" ht="13" hidden="1">
      <c r="A37" s="1">
        <f ca="1">IFERROR(__xludf.DUMMYFUNCTION("""COMPUTED_VALUE"""),2)</f>
        <v>2</v>
      </c>
      <c r="B37" s="1">
        <f ca="1">IFERROR(__xludf.DUMMYFUNCTION("""COMPUTED_VALUE"""),3)</f>
        <v>3</v>
      </c>
    </row>
    <row r="38" spans="1:2" ht="13" hidden="1">
      <c r="A38" s="1">
        <f ca="1">IFERROR(__xludf.DUMMYFUNCTION("""COMPUTED_VALUE"""),4)</f>
        <v>4</v>
      </c>
      <c r="B38" s="1">
        <f ca="1">IFERROR(__xludf.DUMMYFUNCTION("""COMPUTED_VALUE"""),3)</f>
        <v>3</v>
      </c>
    </row>
    <row r="39" spans="1:2" ht="13" hidden="1">
      <c r="A39" s="1">
        <f ca="1">IFERROR(__xludf.DUMMYFUNCTION("""COMPUTED_VALUE"""),3)</f>
        <v>3</v>
      </c>
      <c r="B39" s="1">
        <f ca="1">IFERROR(__xludf.DUMMYFUNCTION("""COMPUTED_VALUE"""),3)</f>
        <v>3</v>
      </c>
    </row>
    <row r="40" spans="1:2" ht="13" hidden="1">
      <c r="A40" s="1" t="str">
        <f ca="1">IFERROR(__xludf.DUMMYFUNCTION("""COMPUTED_VALUE"""),"")</f>
        <v/>
      </c>
      <c r="B40" s="1">
        <f ca="1">IFERROR(__xludf.DUMMYFUNCTION("""COMPUTED_VALUE"""),2)</f>
        <v>2</v>
      </c>
    </row>
    <row r="41" spans="1:2" ht="13" hidden="1">
      <c r="A41" s="1">
        <f ca="1">IFERROR(__xludf.DUMMYFUNCTION("""COMPUTED_VALUE"""),1)</f>
        <v>1</v>
      </c>
      <c r="B41" s="1">
        <f ca="1">IFERROR(__xludf.DUMMYFUNCTION("""COMPUTED_VALUE"""),3)</f>
        <v>3</v>
      </c>
    </row>
    <row r="42" spans="1:2" ht="13" hidden="1">
      <c r="A42" s="1">
        <f ca="1">IFERROR(__xludf.DUMMYFUNCTION("""COMPUTED_VALUE"""),2)</f>
        <v>2</v>
      </c>
      <c r="B42" s="1">
        <f ca="1">IFERROR(__xludf.DUMMYFUNCTION("""COMPUTED_VALUE"""),1)</f>
        <v>1</v>
      </c>
    </row>
    <row r="43" spans="1:2" ht="13" hidden="1">
      <c r="A43" s="1">
        <f ca="1">IFERROR(__xludf.DUMMYFUNCTION("""COMPUTED_VALUE"""),1)</f>
        <v>1</v>
      </c>
      <c r="B43" s="1">
        <f ca="1">IFERROR(__xludf.DUMMYFUNCTION("""COMPUTED_VALUE"""),3)</f>
        <v>3</v>
      </c>
    </row>
    <row r="44" spans="1:2" ht="13" hidden="1">
      <c r="A44" s="1">
        <f ca="1">IFERROR(__xludf.DUMMYFUNCTION("""COMPUTED_VALUE"""),4)</f>
        <v>4</v>
      </c>
      <c r="B44" s="1">
        <f ca="1">IFERROR(__xludf.DUMMYFUNCTION("""COMPUTED_VALUE"""),5)</f>
        <v>5</v>
      </c>
    </row>
    <row r="45" spans="1:2" ht="13" hidden="1">
      <c r="A45" s="1">
        <f ca="1">IFERROR(__xludf.DUMMYFUNCTION("""COMPUTED_VALUE"""),4)</f>
        <v>4</v>
      </c>
      <c r="B45" s="1">
        <f ca="1">IFERROR(__xludf.DUMMYFUNCTION("""COMPUTED_VALUE"""),3)</f>
        <v>3</v>
      </c>
    </row>
    <row r="46" spans="1:2" ht="13" hidden="1">
      <c r="A46" s="1">
        <f ca="1">IFERROR(__xludf.DUMMYFUNCTION("""COMPUTED_VALUE"""),2)</f>
        <v>2</v>
      </c>
      <c r="B46" s="1">
        <f ca="1">IFERROR(__xludf.DUMMYFUNCTION("""COMPUTED_VALUE"""),3)</f>
        <v>3</v>
      </c>
    </row>
    <row r="47" spans="1:2" ht="13" hidden="1">
      <c r="A47" s="1">
        <f ca="1">IFERROR(__xludf.DUMMYFUNCTION("""COMPUTED_VALUE"""),4)</f>
        <v>4</v>
      </c>
      <c r="B47" s="1">
        <f ca="1">IFERROR(__xludf.DUMMYFUNCTION("""COMPUTED_VALUE"""),3)</f>
        <v>3</v>
      </c>
    </row>
    <row r="48" spans="1:2" ht="13" hidden="1">
      <c r="A48" s="1">
        <f ca="1">IFERROR(__xludf.DUMMYFUNCTION("""COMPUTED_VALUE"""),2)</f>
        <v>2</v>
      </c>
      <c r="B48" s="1">
        <f ca="1">IFERROR(__xludf.DUMMYFUNCTION("""COMPUTED_VALUE"""),3)</f>
        <v>3</v>
      </c>
    </row>
    <row r="49" spans="1:2" ht="13" hidden="1">
      <c r="A49" s="1">
        <f ca="1">IFERROR(__xludf.DUMMYFUNCTION("""COMPUTED_VALUE"""),4)</f>
        <v>4</v>
      </c>
      <c r="B49" s="1">
        <f ca="1">IFERROR(__xludf.DUMMYFUNCTION("""COMPUTED_VALUE"""),1)</f>
        <v>1</v>
      </c>
    </row>
    <row r="50" spans="1:2" ht="13" hidden="1">
      <c r="A50" s="1">
        <f ca="1">IFERROR(__xludf.DUMMYFUNCTION("""COMPUTED_VALUE"""),2)</f>
        <v>2</v>
      </c>
      <c r="B50" s="1">
        <f ca="1">IFERROR(__xludf.DUMMYFUNCTION("""COMPUTED_VALUE"""),2)</f>
        <v>2</v>
      </c>
    </row>
    <row r="51" spans="1:2" ht="13" hidden="1">
      <c r="A51" s="1">
        <f ca="1">IFERROR(__xludf.DUMMYFUNCTION("""COMPUTED_VALUE"""),1)</f>
        <v>1</v>
      </c>
      <c r="B51" s="1">
        <f ca="1">IFERROR(__xludf.DUMMYFUNCTION("""COMPUTED_VALUE"""),3)</f>
        <v>3</v>
      </c>
    </row>
    <row r="52" spans="1:2" ht="13" hidden="1">
      <c r="A52" s="1">
        <f ca="1">IFERROR(__xludf.DUMMYFUNCTION("""COMPUTED_VALUE"""),3)</f>
        <v>3</v>
      </c>
      <c r="B52" s="1">
        <f ca="1">IFERROR(__xludf.DUMMYFUNCTION("""COMPUTED_VALUE"""),3)</f>
        <v>3</v>
      </c>
    </row>
    <row r="53" spans="1:2" ht="13" hidden="1">
      <c r="A53" s="1">
        <f ca="1">IFERROR(__xludf.DUMMYFUNCTION("""COMPUTED_VALUE"""),2)</f>
        <v>2</v>
      </c>
      <c r="B53" s="1">
        <f ca="1">IFERROR(__xludf.DUMMYFUNCTION("""COMPUTED_VALUE"""),1)</f>
        <v>1</v>
      </c>
    </row>
    <row r="54" spans="1:2" ht="13" hidden="1">
      <c r="A54" s="1">
        <f ca="1">IFERROR(__xludf.DUMMYFUNCTION("""COMPUTED_VALUE"""),3)</f>
        <v>3</v>
      </c>
      <c r="B54" s="1">
        <f ca="1">IFERROR(__xludf.DUMMYFUNCTION("""COMPUTED_VALUE"""),2)</f>
        <v>2</v>
      </c>
    </row>
    <row r="55" spans="1:2" ht="13" hidden="1">
      <c r="A55" s="1">
        <f ca="1">IFERROR(__xludf.DUMMYFUNCTION("""COMPUTED_VALUE"""),1)</f>
        <v>1</v>
      </c>
      <c r="B55" s="1">
        <f ca="1">IFERROR(__xludf.DUMMYFUNCTION("""COMPUTED_VALUE"""),4)</f>
        <v>4</v>
      </c>
    </row>
    <row r="56" spans="1:2" ht="13" hidden="1">
      <c r="A56" s="1">
        <f ca="1">IFERROR(__xludf.DUMMYFUNCTION("""COMPUTED_VALUE"""),3)</f>
        <v>3</v>
      </c>
      <c r="B56" s="1">
        <f ca="1">IFERROR(__xludf.DUMMYFUNCTION("""COMPUTED_VALUE"""),3)</f>
        <v>3</v>
      </c>
    </row>
    <row r="57" spans="1:2" ht="13" hidden="1">
      <c r="A57" s="1">
        <f ca="1">IFERROR(__xludf.DUMMYFUNCTION("""COMPUTED_VALUE"""),2)</f>
        <v>2</v>
      </c>
      <c r="B57" s="1">
        <f ca="1">IFERROR(__xludf.DUMMYFUNCTION("""COMPUTED_VALUE"""),2)</f>
        <v>2</v>
      </c>
    </row>
    <row r="58" spans="1:2" ht="13" hidden="1">
      <c r="A58" s="1">
        <f ca="1">IFERROR(__xludf.DUMMYFUNCTION("""COMPUTED_VALUE"""),3)</f>
        <v>3</v>
      </c>
      <c r="B58" s="1">
        <f ca="1">IFERROR(__xludf.DUMMYFUNCTION("""COMPUTED_VALUE"""),3)</f>
        <v>3</v>
      </c>
    </row>
    <row r="59" spans="1:2" ht="13" hidden="1">
      <c r="A59" s="1">
        <f ca="1">IFERROR(__xludf.DUMMYFUNCTION("""COMPUTED_VALUE"""),1)</f>
        <v>1</v>
      </c>
      <c r="B59" s="1">
        <f ca="1">IFERROR(__xludf.DUMMYFUNCTION("""COMPUTED_VALUE"""),4)</f>
        <v>4</v>
      </c>
    </row>
    <row r="60" spans="1:2" ht="13" hidden="1">
      <c r="A60" s="1">
        <f ca="1">IFERROR(__xludf.DUMMYFUNCTION("""COMPUTED_VALUE"""),1)</f>
        <v>1</v>
      </c>
      <c r="B60" s="1">
        <f ca="1">IFERROR(__xludf.DUMMYFUNCTION("""COMPUTED_VALUE"""),2)</f>
        <v>2</v>
      </c>
    </row>
    <row r="61" spans="1:2" ht="13" hidden="1">
      <c r="A61" s="1">
        <f ca="1">IFERROR(__xludf.DUMMYFUNCTION("""COMPUTED_VALUE"""),1)</f>
        <v>1</v>
      </c>
      <c r="B61" s="1">
        <f ca="1">IFERROR(__xludf.DUMMYFUNCTION("""COMPUTED_VALUE"""),2)</f>
        <v>2</v>
      </c>
    </row>
    <row r="62" spans="1:2" ht="13" hidden="1">
      <c r="A62" s="1">
        <f ca="1">IFERROR(__xludf.DUMMYFUNCTION("""COMPUTED_VALUE"""),4)</f>
        <v>4</v>
      </c>
      <c r="B62" s="1">
        <f ca="1">IFERROR(__xludf.DUMMYFUNCTION("""COMPUTED_VALUE"""),2)</f>
        <v>2</v>
      </c>
    </row>
    <row r="63" spans="1:2" ht="13" hidden="1">
      <c r="A63" s="1">
        <f ca="1">IFERROR(__xludf.DUMMYFUNCTION("""COMPUTED_VALUE"""),4)</f>
        <v>4</v>
      </c>
      <c r="B63" s="1">
        <f ca="1">IFERROR(__xludf.DUMMYFUNCTION("""COMPUTED_VALUE"""),4)</f>
        <v>4</v>
      </c>
    </row>
    <row r="64" spans="1:2" ht="13" hidden="1">
      <c r="A64" s="1" t="str">
        <f ca="1">IFERROR(__xludf.DUMMYFUNCTION("""COMPUTED_VALUE"""),"")</f>
        <v/>
      </c>
      <c r="B64" s="1">
        <f ca="1">IFERROR(__xludf.DUMMYFUNCTION("""COMPUTED_VALUE"""),3)</f>
        <v>3</v>
      </c>
    </row>
    <row r="65" spans="1:2" ht="13" hidden="1">
      <c r="A65" s="1">
        <f ca="1">IFERROR(__xludf.DUMMYFUNCTION("""COMPUTED_VALUE"""),1)</f>
        <v>1</v>
      </c>
      <c r="B65" s="1">
        <f ca="1">IFERROR(__xludf.DUMMYFUNCTION("""COMPUTED_VALUE"""),3)</f>
        <v>3</v>
      </c>
    </row>
    <row r="66" spans="1:2" ht="13" hidden="1">
      <c r="A66" s="1">
        <f ca="1">IFERROR(__xludf.DUMMYFUNCTION("""COMPUTED_VALUE"""),2)</f>
        <v>2</v>
      </c>
      <c r="B66" s="1">
        <f ca="1">IFERROR(__xludf.DUMMYFUNCTION("""COMPUTED_VALUE"""),3)</f>
        <v>3</v>
      </c>
    </row>
    <row r="67" spans="1:2" ht="13" hidden="1">
      <c r="A67" s="1">
        <f ca="1">IFERROR(__xludf.DUMMYFUNCTION("""COMPUTED_VALUE"""),1)</f>
        <v>1</v>
      </c>
      <c r="B67" s="1">
        <f ca="1">IFERROR(__xludf.DUMMYFUNCTION("""COMPUTED_VALUE"""),4)</f>
        <v>4</v>
      </c>
    </row>
    <row r="68" spans="1:2" ht="13" hidden="1">
      <c r="A68" s="1">
        <f ca="1">IFERROR(__xludf.DUMMYFUNCTION("""COMPUTED_VALUE"""),2)</f>
        <v>2</v>
      </c>
      <c r="B68" s="1">
        <f ca="1">IFERROR(__xludf.DUMMYFUNCTION("""COMPUTED_VALUE"""),5)</f>
        <v>5</v>
      </c>
    </row>
    <row r="69" spans="1:2" ht="13" hidden="1">
      <c r="A69" s="1">
        <f ca="1">IFERROR(__xludf.DUMMYFUNCTION("""COMPUTED_VALUE"""),3)</f>
        <v>3</v>
      </c>
      <c r="B69" s="1">
        <f ca="1">IFERROR(__xludf.DUMMYFUNCTION("""COMPUTED_VALUE"""),1)</f>
        <v>1</v>
      </c>
    </row>
    <row r="70" spans="1:2" ht="13" hidden="1">
      <c r="A70" s="1">
        <f ca="1">IFERROR(__xludf.DUMMYFUNCTION("""COMPUTED_VALUE"""),4)</f>
        <v>4</v>
      </c>
      <c r="B70" s="1">
        <f ca="1">IFERROR(__xludf.DUMMYFUNCTION("""COMPUTED_VALUE"""),2)</f>
        <v>2</v>
      </c>
    </row>
    <row r="71" spans="1:2" ht="13" hidden="1">
      <c r="A71" s="1">
        <f ca="1">IFERROR(__xludf.DUMMYFUNCTION("""COMPUTED_VALUE"""),2)</f>
        <v>2</v>
      </c>
      <c r="B71" s="1">
        <f ca="1">IFERROR(__xludf.DUMMYFUNCTION("""COMPUTED_VALUE"""),1)</f>
        <v>1</v>
      </c>
    </row>
    <row r="72" spans="1:2" ht="13" hidden="1">
      <c r="A72" s="1">
        <f ca="1">IFERROR(__xludf.DUMMYFUNCTION("""COMPUTED_VALUE"""),4)</f>
        <v>4</v>
      </c>
      <c r="B72" s="1">
        <f ca="1">IFERROR(__xludf.DUMMYFUNCTION("""COMPUTED_VALUE"""),4)</f>
        <v>4</v>
      </c>
    </row>
    <row r="73" spans="1:2" ht="13" hidden="1">
      <c r="A73" s="1">
        <f ca="1">IFERROR(__xludf.DUMMYFUNCTION("""COMPUTED_VALUE"""),3)</f>
        <v>3</v>
      </c>
      <c r="B73" s="1">
        <f ca="1">IFERROR(__xludf.DUMMYFUNCTION("""COMPUTED_VALUE"""),3)</f>
        <v>3</v>
      </c>
    </row>
    <row r="74" spans="1:2" ht="13" hidden="1">
      <c r="A74" s="1">
        <f ca="1">IFERROR(__xludf.DUMMYFUNCTION("""COMPUTED_VALUE"""),1)</f>
        <v>1</v>
      </c>
      <c r="B74" s="1">
        <f ca="1">IFERROR(__xludf.DUMMYFUNCTION("""COMPUTED_VALUE"""),5)</f>
        <v>5</v>
      </c>
    </row>
    <row r="75" spans="1:2" ht="13" hidden="1">
      <c r="A75" s="1">
        <f ca="1">IFERROR(__xludf.DUMMYFUNCTION("""COMPUTED_VALUE"""),2)</f>
        <v>2</v>
      </c>
      <c r="B75" s="1">
        <f ca="1">IFERROR(__xludf.DUMMYFUNCTION("""COMPUTED_VALUE"""),2)</f>
        <v>2</v>
      </c>
    </row>
    <row r="76" spans="1:2" ht="13" hidden="1">
      <c r="A76" s="1">
        <f ca="1">IFERROR(__xludf.DUMMYFUNCTION("""COMPUTED_VALUE"""),3)</f>
        <v>3</v>
      </c>
      <c r="B76" s="1">
        <f ca="1">IFERROR(__xludf.DUMMYFUNCTION("""COMPUTED_VALUE"""),3)</f>
        <v>3</v>
      </c>
    </row>
    <row r="77" spans="1:2" ht="13" hidden="1">
      <c r="A77" s="1">
        <f ca="1">IFERROR(__xludf.DUMMYFUNCTION("""COMPUTED_VALUE"""),2)</f>
        <v>2</v>
      </c>
      <c r="B77" s="1">
        <f ca="1">IFERROR(__xludf.DUMMYFUNCTION("""COMPUTED_VALUE"""),3)</f>
        <v>3</v>
      </c>
    </row>
    <row r="78" spans="1:2" ht="13" hidden="1">
      <c r="A78" s="1">
        <f ca="1">IFERROR(__xludf.DUMMYFUNCTION("""COMPUTED_VALUE"""),4)</f>
        <v>4</v>
      </c>
      <c r="B78" s="1">
        <f ca="1">IFERROR(__xludf.DUMMYFUNCTION("""COMPUTED_VALUE"""),2)</f>
        <v>2</v>
      </c>
    </row>
    <row r="79" spans="1:2" ht="13" hidden="1">
      <c r="A79" s="1">
        <f ca="1">IFERROR(__xludf.DUMMYFUNCTION("""COMPUTED_VALUE"""),3)</f>
        <v>3</v>
      </c>
      <c r="B79" s="1">
        <f ca="1">IFERROR(__xludf.DUMMYFUNCTION("""COMPUTED_VALUE"""),4)</f>
        <v>4</v>
      </c>
    </row>
    <row r="80" spans="1:2" ht="13" hidden="1">
      <c r="A80" s="1">
        <f ca="1">IFERROR(__xludf.DUMMYFUNCTION("""COMPUTED_VALUE"""),1)</f>
        <v>1</v>
      </c>
      <c r="B80" s="1">
        <f ca="1">IFERROR(__xludf.DUMMYFUNCTION("""COMPUTED_VALUE"""),4)</f>
        <v>4</v>
      </c>
    </row>
    <row r="81" spans="1:2" ht="13" hidden="1">
      <c r="A81" s="1" t="str">
        <f ca="1">IFERROR(__xludf.DUMMYFUNCTION("""COMPUTED_VALUE"""),"")</f>
        <v/>
      </c>
      <c r="B81" s="1">
        <f ca="1">IFERROR(__xludf.DUMMYFUNCTION("""COMPUTED_VALUE"""),3)</f>
        <v>3</v>
      </c>
    </row>
    <row r="82" spans="1:2" ht="13" hidden="1">
      <c r="A82" s="1">
        <f ca="1">IFERROR(__xludf.DUMMYFUNCTION("""COMPUTED_VALUE"""),4)</f>
        <v>4</v>
      </c>
      <c r="B82" s="1">
        <f ca="1">IFERROR(__xludf.DUMMYFUNCTION("""COMPUTED_VALUE"""),3)</f>
        <v>3</v>
      </c>
    </row>
    <row r="83" spans="1:2" ht="13" hidden="1">
      <c r="A83" s="1">
        <f ca="1">IFERROR(__xludf.DUMMYFUNCTION("""COMPUTED_VALUE"""),2)</f>
        <v>2</v>
      </c>
      <c r="B83" s="1">
        <f ca="1">IFERROR(__xludf.DUMMYFUNCTION("""COMPUTED_VALUE"""),2)</f>
        <v>2</v>
      </c>
    </row>
    <row r="84" spans="1:2" ht="13" hidden="1">
      <c r="A84" s="1">
        <f ca="1">IFERROR(__xludf.DUMMYFUNCTION("""COMPUTED_VALUE"""),3)</f>
        <v>3</v>
      </c>
      <c r="B84" s="1">
        <f ca="1">IFERROR(__xludf.DUMMYFUNCTION("""COMPUTED_VALUE"""),4)</f>
        <v>4</v>
      </c>
    </row>
    <row r="85" spans="1:2" ht="13" hidden="1">
      <c r="A85" s="1">
        <f ca="1">IFERROR(__xludf.DUMMYFUNCTION("""COMPUTED_VALUE"""),4)</f>
        <v>4</v>
      </c>
      <c r="B85" s="1">
        <f ca="1">IFERROR(__xludf.DUMMYFUNCTION("""COMPUTED_VALUE"""),1)</f>
        <v>1</v>
      </c>
    </row>
    <row r="86" spans="1:2" ht="13" hidden="1">
      <c r="A86" s="1">
        <f ca="1">IFERROR(__xludf.DUMMYFUNCTION("""COMPUTED_VALUE"""),2)</f>
        <v>2</v>
      </c>
      <c r="B86" s="1">
        <f ca="1">IFERROR(__xludf.DUMMYFUNCTION("""COMPUTED_VALUE"""),2)</f>
        <v>2</v>
      </c>
    </row>
    <row r="87" spans="1:2" ht="13" hidden="1">
      <c r="A87" s="1">
        <f ca="1">IFERROR(__xludf.DUMMYFUNCTION("""COMPUTED_VALUE"""),2)</f>
        <v>2</v>
      </c>
      <c r="B87" s="1">
        <f ca="1">IFERROR(__xludf.DUMMYFUNCTION("""COMPUTED_VALUE"""),5)</f>
        <v>5</v>
      </c>
    </row>
    <row r="88" spans="1:2" ht="13" hidden="1">
      <c r="A88" s="1">
        <f ca="1">IFERROR(__xludf.DUMMYFUNCTION("""COMPUTED_VALUE"""),2)</f>
        <v>2</v>
      </c>
      <c r="B88" s="1">
        <f ca="1">IFERROR(__xludf.DUMMYFUNCTION("""COMPUTED_VALUE"""),4)</f>
        <v>4</v>
      </c>
    </row>
    <row r="89" spans="1:2" ht="13" hidden="1">
      <c r="A89" s="1">
        <f ca="1">IFERROR(__xludf.DUMMYFUNCTION("""COMPUTED_VALUE"""),3)</f>
        <v>3</v>
      </c>
      <c r="B89" s="1">
        <f ca="1">IFERROR(__xludf.DUMMYFUNCTION("""COMPUTED_VALUE"""),2)</f>
        <v>2</v>
      </c>
    </row>
    <row r="90" spans="1:2" ht="13" hidden="1">
      <c r="A90" s="1">
        <f ca="1">IFERROR(__xludf.DUMMYFUNCTION("""COMPUTED_VALUE"""),1)</f>
        <v>1</v>
      </c>
      <c r="B90" s="1">
        <f ca="1">IFERROR(__xludf.DUMMYFUNCTION("""COMPUTED_VALUE"""),3)</f>
        <v>3</v>
      </c>
    </row>
    <row r="91" spans="1:2" ht="13" hidden="1">
      <c r="A91" s="1">
        <f ca="1">IFERROR(__xludf.DUMMYFUNCTION("""COMPUTED_VALUE"""),2)</f>
        <v>2</v>
      </c>
      <c r="B91" s="1">
        <f ca="1">IFERROR(__xludf.DUMMYFUNCTION("""COMPUTED_VALUE"""),3)</f>
        <v>3</v>
      </c>
    </row>
    <row r="92" spans="1:2" ht="13" hidden="1">
      <c r="A92" s="1">
        <f ca="1">IFERROR(__xludf.DUMMYFUNCTION("""COMPUTED_VALUE"""),4)</f>
        <v>4</v>
      </c>
      <c r="B92" s="1">
        <f ca="1">IFERROR(__xludf.DUMMYFUNCTION("""COMPUTED_VALUE"""),3)</f>
        <v>3</v>
      </c>
    </row>
    <row r="93" spans="1:2" ht="13" hidden="1">
      <c r="A93" s="1">
        <f ca="1">IFERROR(__xludf.DUMMYFUNCTION("""COMPUTED_VALUE"""),3)</f>
        <v>3</v>
      </c>
      <c r="B93" s="1">
        <f ca="1">IFERROR(__xludf.DUMMYFUNCTION("""COMPUTED_VALUE"""),4)</f>
        <v>4</v>
      </c>
    </row>
    <row r="94" spans="1:2" ht="13" hidden="1">
      <c r="A94" s="1">
        <f ca="1">IFERROR(__xludf.DUMMYFUNCTION("""COMPUTED_VALUE"""),1)</f>
        <v>1</v>
      </c>
      <c r="B94" s="1">
        <f ca="1">IFERROR(__xludf.DUMMYFUNCTION("""COMPUTED_VALUE"""),2)</f>
        <v>2</v>
      </c>
    </row>
    <row r="95" spans="1:2" ht="13" hidden="1">
      <c r="A95" s="1">
        <f ca="1">IFERROR(__xludf.DUMMYFUNCTION("""COMPUTED_VALUE"""),3)</f>
        <v>3</v>
      </c>
      <c r="B95" s="1">
        <f ca="1">IFERROR(__xludf.DUMMYFUNCTION("""COMPUTED_VALUE"""),2)</f>
        <v>2</v>
      </c>
    </row>
    <row r="96" spans="1:2" ht="13" hidden="1">
      <c r="A96" s="1">
        <f ca="1">IFERROR(__xludf.DUMMYFUNCTION("""COMPUTED_VALUE"""),1)</f>
        <v>1</v>
      </c>
      <c r="B96" s="1">
        <f ca="1">IFERROR(__xludf.DUMMYFUNCTION("""COMPUTED_VALUE"""),2)</f>
        <v>2</v>
      </c>
    </row>
    <row r="97" spans="1:2" ht="13" hidden="1">
      <c r="A97" s="1">
        <f ca="1">IFERROR(__xludf.DUMMYFUNCTION("""COMPUTED_VALUE"""),2)</f>
        <v>2</v>
      </c>
      <c r="B97" s="1">
        <f ca="1">IFERROR(__xludf.DUMMYFUNCTION("""COMPUTED_VALUE"""),2)</f>
        <v>2</v>
      </c>
    </row>
    <row r="98" spans="1:2" ht="13" hidden="1">
      <c r="A98" s="1">
        <f ca="1">IFERROR(__xludf.DUMMYFUNCTION("""COMPUTED_VALUE"""),2)</f>
        <v>2</v>
      </c>
      <c r="B98" s="1">
        <f ca="1">IFERROR(__xludf.DUMMYFUNCTION("""COMPUTED_VALUE"""),3)</f>
        <v>3</v>
      </c>
    </row>
    <row r="99" spans="1:2" ht="13" hidden="1">
      <c r="A99" s="1">
        <f ca="1">IFERROR(__xludf.DUMMYFUNCTION("""COMPUTED_VALUE"""),4)</f>
        <v>4</v>
      </c>
      <c r="B99" s="1">
        <f ca="1">IFERROR(__xludf.DUMMYFUNCTION("""COMPUTED_VALUE"""),2)</f>
        <v>2</v>
      </c>
    </row>
    <row r="100" spans="1:2" ht="13" hidden="1">
      <c r="A100" s="1">
        <f ca="1">IFERROR(__xludf.DUMMYFUNCTION("""COMPUTED_VALUE"""),1)</f>
        <v>1</v>
      </c>
      <c r="B100" s="1">
        <f ca="1">IFERROR(__xludf.DUMMYFUNCTION("""COMPUTED_VALUE"""),2)</f>
        <v>2</v>
      </c>
    </row>
    <row r="101" spans="1:2" ht="13" hidden="1">
      <c r="A101" s="1">
        <f ca="1">IFERROR(__xludf.DUMMYFUNCTION("""COMPUTED_VALUE"""),3)</f>
        <v>3</v>
      </c>
      <c r="B101" s="1">
        <f ca="1">IFERROR(__xludf.DUMMYFUNCTION("""COMPUTED_VALUE"""),3)</f>
        <v>3</v>
      </c>
    </row>
    <row r="102" spans="1:2" ht="13" hidden="1">
      <c r="A102" s="1">
        <f ca="1">IFERROR(__xludf.DUMMYFUNCTION("""COMPUTED_VALUE"""),2)</f>
        <v>2</v>
      </c>
      <c r="B102" s="1">
        <f ca="1">IFERROR(__xludf.DUMMYFUNCTION("""COMPUTED_VALUE"""),3)</f>
        <v>3</v>
      </c>
    </row>
    <row r="103" spans="1:2" ht="13" hidden="1">
      <c r="A103" s="1">
        <f ca="1">IFERROR(__xludf.DUMMYFUNCTION("""COMPUTED_VALUE"""),4)</f>
        <v>4</v>
      </c>
      <c r="B103" s="1">
        <f ca="1">IFERROR(__xludf.DUMMYFUNCTION("""COMPUTED_VALUE"""),3)</f>
        <v>3</v>
      </c>
    </row>
    <row r="104" spans="1:2" ht="13" hidden="1">
      <c r="A104" s="1" t="str">
        <f ca="1">IFERROR(__xludf.DUMMYFUNCTION("""COMPUTED_VALUE"""),"")</f>
        <v/>
      </c>
      <c r="B104" s="1">
        <f ca="1">IFERROR(__xludf.DUMMYFUNCTION("""COMPUTED_VALUE"""),1)</f>
        <v>1</v>
      </c>
    </row>
    <row r="105" spans="1:2" ht="13" hidden="1">
      <c r="A105" s="1">
        <f ca="1">IFERROR(__xludf.DUMMYFUNCTION("""COMPUTED_VALUE"""),2)</f>
        <v>2</v>
      </c>
      <c r="B105" s="1">
        <f ca="1">IFERROR(__xludf.DUMMYFUNCTION("""COMPUTED_VALUE"""),2)</f>
        <v>2</v>
      </c>
    </row>
    <row r="106" spans="1:2" ht="13" hidden="1">
      <c r="A106" s="1">
        <f ca="1">IFERROR(__xludf.DUMMYFUNCTION("""COMPUTED_VALUE"""),1)</f>
        <v>1</v>
      </c>
      <c r="B106" s="1">
        <f ca="1">IFERROR(__xludf.DUMMYFUNCTION("""COMPUTED_VALUE"""),1)</f>
        <v>1</v>
      </c>
    </row>
    <row r="107" spans="1:2" ht="13" hidden="1">
      <c r="A107" s="1">
        <f ca="1">IFERROR(__xludf.DUMMYFUNCTION("""COMPUTED_VALUE"""),4)</f>
        <v>4</v>
      </c>
      <c r="B107" s="1">
        <f ca="1">IFERROR(__xludf.DUMMYFUNCTION("""COMPUTED_VALUE"""),3)</f>
        <v>3</v>
      </c>
    </row>
    <row r="108" spans="1:2" ht="13" hidden="1">
      <c r="A108" s="1">
        <f ca="1">IFERROR(__xludf.DUMMYFUNCTION("""COMPUTED_VALUE"""),2)</f>
        <v>2</v>
      </c>
      <c r="B108" s="1">
        <f ca="1">IFERROR(__xludf.DUMMYFUNCTION("""COMPUTED_VALUE"""),2)</f>
        <v>2</v>
      </c>
    </row>
    <row r="109" spans="1:2" ht="13" hidden="1">
      <c r="A109" s="1">
        <f ca="1">IFERROR(__xludf.DUMMYFUNCTION("""COMPUTED_VALUE"""),3)</f>
        <v>3</v>
      </c>
      <c r="B109" s="1">
        <f ca="1">IFERROR(__xludf.DUMMYFUNCTION("""COMPUTED_VALUE"""),4)</f>
        <v>4</v>
      </c>
    </row>
    <row r="110" spans="1:2" ht="13" hidden="1">
      <c r="A110" s="1">
        <f ca="1">IFERROR(__xludf.DUMMYFUNCTION("""COMPUTED_VALUE"""),1)</f>
        <v>1</v>
      </c>
      <c r="B110" s="1">
        <f ca="1">IFERROR(__xludf.DUMMYFUNCTION("""COMPUTED_VALUE"""),4)</f>
        <v>4</v>
      </c>
    </row>
    <row r="111" spans="1:2" ht="13" hidden="1">
      <c r="A111" s="1">
        <f ca="1">IFERROR(__xludf.DUMMYFUNCTION("""COMPUTED_VALUE"""),4)</f>
        <v>4</v>
      </c>
      <c r="B111" s="1">
        <f ca="1">IFERROR(__xludf.DUMMYFUNCTION("""COMPUTED_VALUE"""),4)</f>
        <v>4</v>
      </c>
    </row>
    <row r="112" spans="1:2" ht="13" hidden="1">
      <c r="A112" s="1">
        <f ca="1">IFERROR(__xludf.DUMMYFUNCTION("""COMPUTED_VALUE"""),4)</f>
        <v>4</v>
      </c>
      <c r="B112" s="1">
        <f ca="1">IFERROR(__xludf.DUMMYFUNCTION("""COMPUTED_VALUE"""),5)</f>
        <v>5</v>
      </c>
    </row>
    <row r="113" spans="1:2" ht="13" hidden="1">
      <c r="A113" s="1">
        <f ca="1">IFERROR(__xludf.DUMMYFUNCTION("""COMPUTED_VALUE"""),2)</f>
        <v>2</v>
      </c>
      <c r="B113" s="1">
        <f ca="1">IFERROR(__xludf.DUMMYFUNCTION("""COMPUTED_VALUE"""),3)</f>
        <v>3</v>
      </c>
    </row>
    <row r="114" spans="1:2" ht="13" hidden="1">
      <c r="A114" s="1">
        <f ca="1">IFERROR(__xludf.DUMMYFUNCTION("""COMPUTED_VALUE"""),3)</f>
        <v>3</v>
      </c>
      <c r="B114" s="1">
        <f ca="1">IFERROR(__xludf.DUMMYFUNCTION("""COMPUTED_VALUE"""),2)</f>
        <v>2</v>
      </c>
    </row>
    <row r="115" spans="1:2" ht="13" hidden="1">
      <c r="A115" s="1">
        <f ca="1">IFERROR(__xludf.DUMMYFUNCTION("""COMPUTED_VALUE"""),2)</f>
        <v>2</v>
      </c>
      <c r="B115" s="1">
        <f ca="1">IFERROR(__xludf.DUMMYFUNCTION("""COMPUTED_VALUE"""),3)</f>
        <v>3</v>
      </c>
    </row>
    <row r="116" spans="1:2" ht="13" hidden="1">
      <c r="A116" s="1">
        <f ca="1">IFERROR(__xludf.DUMMYFUNCTION("""COMPUTED_VALUE"""),3)</f>
        <v>3</v>
      </c>
      <c r="B116" s="1">
        <f ca="1">IFERROR(__xludf.DUMMYFUNCTION("""COMPUTED_VALUE"""),2)</f>
        <v>2</v>
      </c>
    </row>
    <row r="117" spans="1:2" ht="13" hidden="1">
      <c r="A117" s="1">
        <f ca="1">IFERROR(__xludf.DUMMYFUNCTION("""COMPUTED_VALUE"""),3)</f>
        <v>3</v>
      </c>
      <c r="B117" s="1">
        <f ca="1">IFERROR(__xludf.DUMMYFUNCTION("""COMPUTED_VALUE"""),3)</f>
        <v>3</v>
      </c>
    </row>
    <row r="118" spans="1:2" ht="13" hidden="1">
      <c r="A118" s="1">
        <f ca="1">IFERROR(__xludf.DUMMYFUNCTION("""COMPUTED_VALUE"""),4)</f>
        <v>4</v>
      </c>
      <c r="B118" s="1">
        <f ca="1">IFERROR(__xludf.DUMMYFUNCTION("""COMPUTED_VALUE"""),2)</f>
        <v>2</v>
      </c>
    </row>
    <row r="119" spans="1:2" ht="13" hidden="1">
      <c r="A119" s="1">
        <f ca="1">IFERROR(__xludf.DUMMYFUNCTION("""COMPUTED_VALUE"""),2)</f>
        <v>2</v>
      </c>
      <c r="B119" s="1">
        <f ca="1">IFERROR(__xludf.DUMMYFUNCTION("""COMPUTED_VALUE"""),2)</f>
        <v>2</v>
      </c>
    </row>
    <row r="120" spans="1:2" ht="13" hidden="1">
      <c r="A120" s="1">
        <f ca="1">IFERROR(__xludf.DUMMYFUNCTION("""COMPUTED_VALUE"""),4)</f>
        <v>4</v>
      </c>
      <c r="B120" s="1">
        <f ca="1">IFERROR(__xludf.DUMMYFUNCTION("""COMPUTED_VALUE"""),3)</f>
        <v>3</v>
      </c>
    </row>
    <row r="121" spans="1:2" ht="13" hidden="1">
      <c r="A121" s="1">
        <f ca="1">IFERROR(__xludf.DUMMYFUNCTION("""COMPUTED_VALUE"""),4)</f>
        <v>4</v>
      </c>
      <c r="B121" s="1">
        <f ca="1">IFERROR(__xludf.DUMMYFUNCTION("""COMPUTED_VALUE"""),3)</f>
        <v>3</v>
      </c>
    </row>
    <row r="122" spans="1:2" ht="13" hidden="1">
      <c r="A122" s="1">
        <f ca="1">IFERROR(__xludf.DUMMYFUNCTION("""COMPUTED_VALUE"""),4)</f>
        <v>4</v>
      </c>
      <c r="B122" s="1">
        <f ca="1">IFERROR(__xludf.DUMMYFUNCTION("""COMPUTED_VALUE"""),3)</f>
        <v>3</v>
      </c>
    </row>
    <row r="123" spans="1:2" ht="13" hidden="1">
      <c r="A123" s="1">
        <f ca="1">IFERROR(__xludf.DUMMYFUNCTION("""COMPUTED_VALUE"""),4)</f>
        <v>4</v>
      </c>
      <c r="B123" s="1">
        <f ca="1">IFERROR(__xludf.DUMMYFUNCTION("""COMPUTED_VALUE"""),2)</f>
        <v>2</v>
      </c>
    </row>
    <row r="124" spans="1:2" ht="13" hidden="1">
      <c r="A124" s="1">
        <f ca="1">IFERROR(__xludf.DUMMYFUNCTION("""COMPUTED_VALUE"""),4)</f>
        <v>4</v>
      </c>
      <c r="B124" s="1">
        <f ca="1">IFERROR(__xludf.DUMMYFUNCTION("""COMPUTED_VALUE"""),5)</f>
        <v>5</v>
      </c>
    </row>
    <row r="125" spans="1:2" ht="13" hidden="1">
      <c r="A125" s="1">
        <f ca="1">IFERROR(__xludf.DUMMYFUNCTION("""COMPUTED_VALUE"""),4)</f>
        <v>4</v>
      </c>
      <c r="B125" s="1">
        <f ca="1">IFERROR(__xludf.DUMMYFUNCTION("""COMPUTED_VALUE"""),3)</f>
        <v>3</v>
      </c>
    </row>
    <row r="126" spans="1:2" ht="13" hidden="1">
      <c r="A126" s="1">
        <f ca="1">IFERROR(__xludf.DUMMYFUNCTION("""COMPUTED_VALUE"""),4)</f>
        <v>4</v>
      </c>
      <c r="B126" s="1">
        <f ca="1">IFERROR(__xludf.DUMMYFUNCTION("""COMPUTED_VALUE"""),1)</f>
        <v>1</v>
      </c>
    </row>
    <row r="127" spans="1:2" ht="13" hidden="1">
      <c r="A127" s="1">
        <f ca="1">IFERROR(__xludf.DUMMYFUNCTION("""COMPUTED_VALUE"""),3)</f>
        <v>3</v>
      </c>
      <c r="B127" s="1">
        <f ca="1">IFERROR(__xludf.DUMMYFUNCTION("""COMPUTED_VALUE"""),2)</f>
        <v>2</v>
      </c>
    </row>
    <row r="128" spans="1:2" ht="13" hidden="1">
      <c r="A128" s="1">
        <f ca="1">IFERROR(__xludf.DUMMYFUNCTION("""COMPUTED_VALUE"""),1)</f>
        <v>1</v>
      </c>
      <c r="B128" s="1">
        <f ca="1">IFERROR(__xludf.DUMMYFUNCTION("""COMPUTED_VALUE"""),3)</f>
        <v>3</v>
      </c>
    </row>
    <row r="129" spans="1:2" ht="13" hidden="1">
      <c r="A129" s="1">
        <f ca="1">IFERROR(__xludf.DUMMYFUNCTION("""COMPUTED_VALUE"""),3)</f>
        <v>3</v>
      </c>
      <c r="B129" s="1">
        <f ca="1">IFERROR(__xludf.DUMMYFUNCTION("""COMPUTED_VALUE"""),2)</f>
        <v>2</v>
      </c>
    </row>
    <row r="130" spans="1:2" ht="13" hidden="1">
      <c r="A130" s="1">
        <f ca="1">IFERROR(__xludf.DUMMYFUNCTION("""COMPUTED_VALUE"""),3)</f>
        <v>3</v>
      </c>
      <c r="B130" s="1">
        <f ca="1">IFERROR(__xludf.DUMMYFUNCTION("""COMPUTED_VALUE"""),1)</f>
        <v>1</v>
      </c>
    </row>
    <row r="131" spans="1:2" ht="13" hidden="1">
      <c r="A131" s="1">
        <f ca="1">IFERROR(__xludf.DUMMYFUNCTION("""COMPUTED_VALUE"""),2)</f>
        <v>2</v>
      </c>
      <c r="B131" s="1">
        <f ca="1">IFERROR(__xludf.DUMMYFUNCTION("""COMPUTED_VALUE"""),2)</f>
        <v>2</v>
      </c>
    </row>
    <row r="132" spans="1:2" ht="13" hidden="1">
      <c r="A132" s="1">
        <f ca="1">IFERROR(__xludf.DUMMYFUNCTION("""COMPUTED_VALUE"""),1)</f>
        <v>1</v>
      </c>
      <c r="B132" s="1">
        <f ca="1">IFERROR(__xludf.DUMMYFUNCTION("""COMPUTED_VALUE"""),3)</f>
        <v>3</v>
      </c>
    </row>
    <row r="133" spans="1:2" ht="13" hidden="1">
      <c r="A133" s="1">
        <f ca="1">IFERROR(__xludf.DUMMYFUNCTION("""COMPUTED_VALUE"""),2)</f>
        <v>2</v>
      </c>
      <c r="B133" s="1">
        <f ca="1">IFERROR(__xludf.DUMMYFUNCTION("""COMPUTED_VALUE"""),3)</f>
        <v>3</v>
      </c>
    </row>
    <row r="134" spans="1:2" ht="13" hidden="1">
      <c r="A134" s="1">
        <f ca="1">IFERROR(__xludf.DUMMYFUNCTION("""COMPUTED_VALUE"""),3)</f>
        <v>3</v>
      </c>
      <c r="B134" s="1">
        <f ca="1">IFERROR(__xludf.DUMMYFUNCTION("""COMPUTED_VALUE"""),3)</f>
        <v>3</v>
      </c>
    </row>
    <row r="135" spans="1:2" ht="13" hidden="1">
      <c r="A135" s="1">
        <f ca="1">IFERROR(__xludf.DUMMYFUNCTION("""COMPUTED_VALUE"""),4)</f>
        <v>4</v>
      </c>
      <c r="B135" s="1">
        <f ca="1">IFERROR(__xludf.DUMMYFUNCTION("""COMPUTED_VALUE"""),3)</f>
        <v>3</v>
      </c>
    </row>
    <row r="136" spans="1:2" ht="13" hidden="1">
      <c r="A136" s="1">
        <f ca="1">IFERROR(__xludf.DUMMYFUNCTION("""COMPUTED_VALUE"""),3)</f>
        <v>3</v>
      </c>
      <c r="B136" s="1">
        <f ca="1">IFERROR(__xludf.DUMMYFUNCTION("""COMPUTED_VALUE"""),3)</f>
        <v>3</v>
      </c>
    </row>
    <row r="137" spans="1:2" ht="13" hidden="1">
      <c r="A137" s="1">
        <f ca="1">IFERROR(__xludf.DUMMYFUNCTION("""COMPUTED_VALUE"""),2)</f>
        <v>2</v>
      </c>
      <c r="B137" s="1">
        <f ca="1">IFERROR(__xludf.DUMMYFUNCTION("""COMPUTED_VALUE"""),2)</f>
        <v>2</v>
      </c>
    </row>
    <row r="138" spans="1:2" ht="13" hidden="1">
      <c r="A138" s="1">
        <f ca="1">IFERROR(__xludf.DUMMYFUNCTION("""COMPUTED_VALUE"""),2)</f>
        <v>2</v>
      </c>
      <c r="B138" s="1">
        <f ca="1">IFERROR(__xludf.DUMMYFUNCTION("""COMPUTED_VALUE"""),2)</f>
        <v>2</v>
      </c>
    </row>
    <row r="139" spans="1:2" ht="13" hidden="1">
      <c r="A139" s="1">
        <f ca="1">IFERROR(__xludf.DUMMYFUNCTION("""COMPUTED_VALUE"""),1)</f>
        <v>1</v>
      </c>
      <c r="B139" s="1">
        <f ca="1">IFERROR(__xludf.DUMMYFUNCTION("""COMPUTED_VALUE"""),3)</f>
        <v>3</v>
      </c>
    </row>
    <row r="140" spans="1:2" ht="13" hidden="1">
      <c r="A140" s="1">
        <f ca="1">IFERROR(__xludf.DUMMYFUNCTION("""COMPUTED_VALUE"""),4)</f>
        <v>4</v>
      </c>
      <c r="B140" s="1">
        <f ca="1">IFERROR(__xludf.DUMMYFUNCTION("""COMPUTED_VALUE"""),2)</f>
        <v>2</v>
      </c>
    </row>
    <row r="141" spans="1:2" ht="13" hidden="1">
      <c r="A141" s="1">
        <f ca="1">IFERROR(__xludf.DUMMYFUNCTION("""COMPUTED_VALUE"""),1)</f>
        <v>1</v>
      </c>
      <c r="B141" s="1">
        <f ca="1">IFERROR(__xludf.DUMMYFUNCTION("""COMPUTED_VALUE"""),3)</f>
        <v>3</v>
      </c>
    </row>
    <row r="142" spans="1:2" ht="13" hidden="1">
      <c r="A142" s="1">
        <f ca="1">IFERROR(__xludf.DUMMYFUNCTION("""COMPUTED_VALUE"""),1)</f>
        <v>1</v>
      </c>
      <c r="B142" s="1">
        <f ca="1">IFERROR(__xludf.DUMMYFUNCTION("""COMPUTED_VALUE"""),3)</f>
        <v>3</v>
      </c>
    </row>
    <row r="143" spans="1:2" ht="13" hidden="1">
      <c r="A143" s="1">
        <f ca="1">IFERROR(__xludf.DUMMYFUNCTION("""COMPUTED_VALUE"""),3)</f>
        <v>3</v>
      </c>
      <c r="B143" s="1">
        <f ca="1">IFERROR(__xludf.DUMMYFUNCTION("""COMPUTED_VALUE"""),5)</f>
        <v>5</v>
      </c>
    </row>
    <row r="144" spans="1:2" ht="13" hidden="1">
      <c r="A144" s="1">
        <f ca="1">IFERROR(__xludf.DUMMYFUNCTION("""COMPUTED_VALUE"""),1)</f>
        <v>1</v>
      </c>
      <c r="B144" s="1">
        <f ca="1">IFERROR(__xludf.DUMMYFUNCTION("""COMPUTED_VALUE"""),5)</f>
        <v>5</v>
      </c>
    </row>
    <row r="145" spans="1:2" ht="13" hidden="1">
      <c r="A145" s="1">
        <f ca="1">IFERROR(__xludf.DUMMYFUNCTION("""COMPUTED_VALUE"""),2)</f>
        <v>2</v>
      </c>
      <c r="B145" s="1">
        <f ca="1">IFERROR(__xludf.DUMMYFUNCTION("""COMPUTED_VALUE"""),3)</f>
        <v>3</v>
      </c>
    </row>
    <row r="146" spans="1:2" ht="13" hidden="1">
      <c r="A146" s="1">
        <f ca="1">IFERROR(__xludf.DUMMYFUNCTION("""COMPUTED_VALUE"""),3)</f>
        <v>3</v>
      </c>
      <c r="B146" s="1">
        <f ca="1">IFERROR(__xludf.DUMMYFUNCTION("""COMPUTED_VALUE"""),4)</f>
        <v>4</v>
      </c>
    </row>
    <row r="147" spans="1:2" ht="13" hidden="1">
      <c r="A147" s="1">
        <f ca="1">IFERROR(__xludf.DUMMYFUNCTION("""COMPUTED_VALUE"""),2)</f>
        <v>2</v>
      </c>
      <c r="B147" s="1">
        <f ca="1">IFERROR(__xludf.DUMMYFUNCTION("""COMPUTED_VALUE"""),3)</f>
        <v>3</v>
      </c>
    </row>
    <row r="148" spans="1:2" ht="13" hidden="1">
      <c r="A148" s="1">
        <f ca="1">IFERROR(__xludf.DUMMYFUNCTION("""COMPUTED_VALUE"""),2)</f>
        <v>2</v>
      </c>
      <c r="B148" s="1">
        <f ca="1">IFERROR(__xludf.DUMMYFUNCTION("""COMPUTED_VALUE"""),3)</f>
        <v>3</v>
      </c>
    </row>
    <row r="149" spans="1:2" ht="13" hidden="1">
      <c r="A149" s="1">
        <f ca="1">IFERROR(__xludf.DUMMYFUNCTION("""COMPUTED_VALUE"""),3)</f>
        <v>3</v>
      </c>
      <c r="B149" s="1">
        <f ca="1">IFERROR(__xludf.DUMMYFUNCTION("""COMPUTED_VALUE"""),2)</f>
        <v>2</v>
      </c>
    </row>
    <row r="150" spans="1:2" ht="13" hidden="1">
      <c r="A150" s="1">
        <f ca="1">IFERROR(__xludf.DUMMYFUNCTION("""COMPUTED_VALUE"""),3)</f>
        <v>3</v>
      </c>
      <c r="B150" s="1">
        <f ca="1">IFERROR(__xludf.DUMMYFUNCTION("""COMPUTED_VALUE"""),2)</f>
        <v>2</v>
      </c>
    </row>
    <row r="151" spans="1:2" ht="13" hidden="1">
      <c r="A151" s="1">
        <f ca="1">IFERROR(__xludf.DUMMYFUNCTION("""COMPUTED_VALUE"""),2)</f>
        <v>2</v>
      </c>
      <c r="B151" s="1">
        <f ca="1">IFERROR(__xludf.DUMMYFUNCTION("""COMPUTED_VALUE"""),3)</f>
        <v>3</v>
      </c>
    </row>
    <row r="152" spans="1:2" ht="13" hidden="1">
      <c r="A152" s="1">
        <f ca="1">IFERROR(__xludf.DUMMYFUNCTION("""COMPUTED_VALUE"""),2)</f>
        <v>2</v>
      </c>
      <c r="B152" s="1">
        <f ca="1">IFERROR(__xludf.DUMMYFUNCTION("""COMPUTED_VALUE"""),3)</f>
        <v>3</v>
      </c>
    </row>
    <row r="153" spans="1:2" ht="13" hidden="1">
      <c r="A153" s="1" t="str">
        <f ca="1">IFERROR(__xludf.DUMMYFUNCTION("""COMPUTED_VALUE"""),"")</f>
        <v/>
      </c>
      <c r="B153" s="1">
        <f ca="1">IFERROR(__xludf.DUMMYFUNCTION("""COMPUTED_VALUE"""),4)</f>
        <v>4</v>
      </c>
    </row>
    <row r="154" spans="1:2" ht="13" hidden="1">
      <c r="A154" s="1">
        <f ca="1">IFERROR(__xludf.DUMMYFUNCTION("""COMPUTED_VALUE"""),4)</f>
        <v>4</v>
      </c>
      <c r="B154" s="1">
        <f ca="1">IFERROR(__xludf.DUMMYFUNCTION("""COMPUTED_VALUE"""),2)</f>
        <v>2</v>
      </c>
    </row>
    <row r="155" spans="1:2" ht="13" hidden="1">
      <c r="A155" s="1">
        <f ca="1">IFERROR(__xludf.DUMMYFUNCTION("""COMPUTED_VALUE"""),4)</f>
        <v>4</v>
      </c>
      <c r="B155" s="1">
        <f ca="1">IFERROR(__xludf.DUMMYFUNCTION("""COMPUTED_VALUE"""),2)</f>
        <v>2</v>
      </c>
    </row>
    <row r="156" spans="1:2" ht="13" hidden="1">
      <c r="A156" s="1">
        <f ca="1">IFERROR(__xludf.DUMMYFUNCTION("""COMPUTED_VALUE"""),1)</f>
        <v>1</v>
      </c>
      <c r="B156" s="1">
        <f ca="1">IFERROR(__xludf.DUMMYFUNCTION("""COMPUTED_VALUE"""),4)</f>
        <v>4</v>
      </c>
    </row>
    <row r="157" spans="1:2" ht="13" hidden="1">
      <c r="A157" s="1">
        <f ca="1">IFERROR(__xludf.DUMMYFUNCTION("""COMPUTED_VALUE"""),2)</f>
        <v>2</v>
      </c>
      <c r="B157" s="1">
        <f ca="1">IFERROR(__xludf.DUMMYFUNCTION("""COMPUTED_VALUE"""),2)</f>
        <v>2</v>
      </c>
    </row>
    <row r="158" spans="1:2" ht="13" hidden="1">
      <c r="A158" s="1">
        <f ca="1">IFERROR(__xludf.DUMMYFUNCTION("""COMPUTED_VALUE"""),1)</f>
        <v>1</v>
      </c>
      <c r="B158" s="1">
        <f ca="1">IFERROR(__xludf.DUMMYFUNCTION("""COMPUTED_VALUE"""),2)</f>
        <v>2</v>
      </c>
    </row>
    <row r="159" spans="1:2" ht="13" hidden="1">
      <c r="A159" s="1">
        <f ca="1">IFERROR(__xludf.DUMMYFUNCTION("""COMPUTED_VALUE"""),2)</f>
        <v>2</v>
      </c>
      <c r="B159" s="1">
        <f ca="1">IFERROR(__xludf.DUMMYFUNCTION("""COMPUTED_VALUE"""),2)</f>
        <v>2</v>
      </c>
    </row>
    <row r="160" spans="1:2" ht="13" hidden="1">
      <c r="A160" s="1">
        <f ca="1">IFERROR(__xludf.DUMMYFUNCTION("""COMPUTED_VALUE"""),1)</f>
        <v>1</v>
      </c>
      <c r="B160" s="1">
        <f ca="1">IFERROR(__xludf.DUMMYFUNCTION("""COMPUTED_VALUE"""),3)</f>
        <v>3</v>
      </c>
    </row>
    <row r="161" spans="1:2" ht="13" hidden="1">
      <c r="A161" s="1">
        <f ca="1">IFERROR(__xludf.DUMMYFUNCTION("""COMPUTED_VALUE"""),1)</f>
        <v>1</v>
      </c>
      <c r="B161" s="1">
        <f ca="1">IFERROR(__xludf.DUMMYFUNCTION("""COMPUTED_VALUE"""),1)</f>
        <v>1</v>
      </c>
    </row>
    <row r="162" spans="1:2" ht="13" hidden="1">
      <c r="A162" s="1">
        <f ca="1">IFERROR(__xludf.DUMMYFUNCTION("""COMPUTED_VALUE"""),3)</f>
        <v>3</v>
      </c>
      <c r="B162" s="1">
        <f ca="1">IFERROR(__xludf.DUMMYFUNCTION("""COMPUTED_VALUE"""),3)</f>
        <v>3</v>
      </c>
    </row>
    <row r="163" spans="1:2" ht="13" hidden="1">
      <c r="A163" s="1">
        <f ca="1">IFERROR(__xludf.DUMMYFUNCTION("""COMPUTED_VALUE"""),3)</f>
        <v>3</v>
      </c>
      <c r="B163" s="1">
        <f ca="1">IFERROR(__xludf.DUMMYFUNCTION("""COMPUTED_VALUE"""),5)</f>
        <v>5</v>
      </c>
    </row>
    <row r="164" spans="1:2" ht="13" hidden="1">
      <c r="A164" s="1">
        <f ca="1">IFERROR(__xludf.DUMMYFUNCTION("""COMPUTED_VALUE"""),3)</f>
        <v>3</v>
      </c>
      <c r="B164" s="1">
        <f ca="1">IFERROR(__xludf.DUMMYFUNCTION("""COMPUTED_VALUE"""),2)</f>
        <v>2</v>
      </c>
    </row>
    <row r="165" spans="1:2" ht="13" hidden="1">
      <c r="A165" s="1">
        <f ca="1">IFERROR(__xludf.DUMMYFUNCTION("""COMPUTED_VALUE"""),1)</f>
        <v>1</v>
      </c>
      <c r="B165" s="1">
        <f ca="1">IFERROR(__xludf.DUMMYFUNCTION("""COMPUTED_VALUE"""),4)</f>
        <v>4</v>
      </c>
    </row>
    <row r="166" spans="1:2" ht="13" hidden="1">
      <c r="A166" s="1">
        <f ca="1">IFERROR(__xludf.DUMMYFUNCTION("""COMPUTED_VALUE"""),4)</f>
        <v>4</v>
      </c>
      <c r="B166" s="1">
        <f ca="1">IFERROR(__xludf.DUMMYFUNCTION("""COMPUTED_VALUE"""),1)</f>
        <v>1</v>
      </c>
    </row>
    <row r="167" spans="1:2" ht="13" hidden="1">
      <c r="A167" s="1">
        <f ca="1">IFERROR(__xludf.DUMMYFUNCTION("""COMPUTED_VALUE"""),2)</f>
        <v>2</v>
      </c>
      <c r="B167" s="1">
        <f ca="1">IFERROR(__xludf.DUMMYFUNCTION("""COMPUTED_VALUE"""),3)</f>
        <v>3</v>
      </c>
    </row>
    <row r="168" spans="1:2" ht="13" hidden="1">
      <c r="A168" s="1">
        <f ca="1">IFERROR(__xludf.DUMMYFUNCTION("""COMPUTED_VALUE"""),3)</f>
        <v>3</v>
      </c>
      <c r="B168" s="1">
        <f ca="1">IFERROR(__xludf.DUMMYFUNCTION("""COMPUTED_VALUE"""),1)</f>
        <v>1</v>
      </c>
    </row>
    <row r="169" spans="1:2" ht="13" hidden="1">
      <c r="A169" s="1">
        <f ca="1">IFERROR(__xludf.DUMMYFUNCTION("""COMPUTED_VALUE"""),2)</f>
        <v>2</v>
      </c>
      <c r="B169" s="1">
        <f ca="1">IFERROR(__xludf.DUMMYFUNCTION("""COMPUTED_VALUE"""),3)</f>
        <v>3</v>
      </c>
    </row>
    <row r="170" spans="1:2" ht="13" hidden="1">
      <c r="A170" s="1" t="str">
        <f ca="1">IFERROR(__xludf.DUMMYFUNCTION("""COMPUTED_VALUE"""),"")</f>
        <v/>
      </c>
      <c r="B170" s="1">
        <f ca="1">IFERROR(__xludf.DUMMYFUNCTION("""COMPUTED_VALUE"""),3)</f>
        <v>3</v>
      </c>
    </row>
    <row r="171" spans="1:2" ht="13" hidden="1">
      <c r="A171" s="1">
        <f ca="1">IFERROR(__xludf.DUMMYFUNCTION("""COMPUTED_VALUE"""),4)</f>
        <v>4</v>
      </c>
      <c r="B171" s="1">
        <f ca="1">IFERROR(__xludf.DUMMYFUNCTION("""COMPUTED_VALUE"""),2)</f>
        <v>2</v>
      </c>
    </row>
    <row r="172" spans="1:2" ht="13" hidden="1">
      <c r="A172" s="1">
        <f ca="1">IFERROR(__xludf.DUMMYFUNCTION("""COMPUTED_VALUE"""),2)</f>
        <v>2</v>
      </c>
      <c r="B172" s="1">
        <f ca="1">IFERROR(__xludf.DUMMYFUNCTION("""COMPUTED_VALUE"""),4)</f>
        <v>4</v>
      </c>
    </row>
    <row r="173" spans="1:2" ht="13" hidden="1">
      <c r="A173" s="1">
        <f ca="1">IFERROR(__xludf.DUMMYFUNCTION("""COMPUTED_VALUE"""),2)</f>
        <v>2</v>
      </c>
      <c r="B173" s="1">
        <f ca="1">IFERROR(__xludf.DUMMYFUNCTION("""COMPUTED_VALUE"""),1)</f>
        <v>1</v>
      </c>
    </row>
    <row r="174" spans="1:2" ht="13" hidden="1">
      <c r="A174" s="1">
        <f ca="1">IFERROR(__xludf.DUMMYFUNCTION("""COMPUTED_VALUE"""),1)</f>
        <v>1</v>
      </c>
      <c r="B174" s="1">
        <f ca="1">IFERROR(__xludf.DUMMYFUNCTION("""COMPUTED_VALUE"""),2)</f>
        <v>2</v>
      </c>
    </row>
    <row r="175" spans="1:2" ht="13" hidden="1">
      <c r="A175" s="1">
        <f ca="1">IFERROR(__xludf.DUMMYFUNCTION("""COMPUTED_VALUE"""),4)</f>
        <v>4</v>
      </c>
      <c r="B175" s="1">
        <f ca="1">IFERROR(__xludf.DUMMYFUNCTION("""COMPUTED_VALUE"""),2)</f>
        <v>2</v>
      </c>
    </row>
    <row r="176" spans="1:2" ht="13" hidden="1">
      <c r="A176" s="1">
        <f ca="1">IFERROR(__xludf.DUMMYFUNCTION("""COMPUTED_VALUE"""),2)</f>
        <v>2</v>
      </c>
      <c r="B176" s="1">
        <f ca="1">IFERROR(__xludf.DUMMYFUNCTION("""COMPUTED_VALUE"""),2)</f>
        <v>2</v>
      </c>
    </row>
    <row r="177" spans="1:2" ht="13" hidden="1">
      <c r="A177" s="1" t="str">
        <f ca="1">IFERROR(__xludf.DUMMYFUNCTION("""COMPUTED_VALUE"""),"")</f>
        <v/>
      </c>
      <c r="B177" s="1">
        <f ca="1">IFERROR(__xludf.DUMMYFUNCTION("""COMPUTED_VALUE"""),3)</f>
        <v>3</v>
      </c>
    </row>
    <row r="178" spans="1:2" ht="13" hidden="1">
      <c r="A178" s="1">
        <f ca="1">IFERROR(__xludf.DUMMYFUNCTION("""COMPUTED_VALUE"""),3)</f>
        <v>3</v>
      </c>
      <c r="B178" s="1">
        <f ca="1">IFERROR(__xludf.DUMMYFUNCTION("""COMPUTED_VALUE"""),2)</f>
        <v>2</v>
      </c>
    </row>
    <row r="179" spans="1:2" ht="13" hidden="1">
      <c r="A179" s="1">
        <f ca="1">IFERROR(__xludf.DUMMYFUNCTION("""COMPUTED_VALUE"""),1)</f>
        <v>1</v>
      </c>
      <c r="B179" s="1">
        <f ca="1">IFERROR(__xludf.DUMMYFUNCTION("""COMPUTED_VALUE"""),3)</f>
        <v>3</v>
      </c>
    </row>
    <row r="180" spans="1:2" ht="13" hidden="1">
      <c r="A180" s="1">
        <f ca="1">IFERROR(__xludf.DUMMYFUNCTION("""COMPUTED_VALUE"""),4)</f>
        <v>4</v>
      </c>
      <c r="B180" s="1">
        <f ca="1">IFERROR(__xludf.DUMMYFUNCTION("""COMPUTED_VALUE"""),2)</f>
        <v>2</v>
      </c>
    </row>
    <row r="181" spans="1:2" ht="13" hidden="1">
      <c r="A181" s="1">
        <f ca="1">IFERROR(__xludf.DUMMYFUNCTION("""COMPUTED_VALUE"""),2)</f>
        <v>2</v>
      </c>
      <c r="B181" s="1">
        <f ca="1">IFERROR(__xludf.DUMMYFUNCTION("""COMPUTED_VALUE"""),5)</f>
        <v>5</v>
      </c>
    </row>
    <row r="182" spans="1:2" ht="13" hidden="1">
      <c r="A182" s="1">
        <f ca="1">IFERROR(__xludf.DUMMYFUNCTION("""COMPUTED_VALUE"""),3)</f>
        <v>3</v>
      </c>
      <c r="B182" s="1">
        <f ca="1">IFERROR(__xludf.DUMMYFUNCTION("""COMPUTED_VALUE"""),5)</f>
        <v>5</v>
      </c>
    </row>
    <row r="183" spans="1:2" ht="13" hidden="1">
      <c r="A183" s="1" t="str">
        <f ca="1">IFERROR(__xludf.DUMMYFUNCTION("""COMPUTED_VALUE"""),"")</f>
        <v/>
      </c>
      <c r="B183" s="1">
        <f ca="1">IFERROR(__xludf.DUMMYFUNCTION("""COMPUTED_VALUE"""),1)</f>
        <v>1</v>
      </c>
    </row>
    <row r="184" spans="1:2" ht="13" hidden="1">
      <c r="A184" s="1">
        <f ca="1">IFERROR(__xludf.DUMMYFUNCTION("""COMPUTED_VALUE"""),2)</f>
        <v>2</v>
      </c>
      <c r="B184" s="1">
        <f ca="1">IFERROR(__xludf.DUMMYFUNCTION("""COMPUTED_VALUE"""),2)</f>
        <v>2</v>
      </c>
    </row>
    <row r="185" spans="1:2" ht="13" hidden="1">
      <c r="A185" s="1">
        <f ca="1">IFERROR(__xludf.DUMMYFUNCTION("""COMPUTED_VALUE"""),3)</f>
        <v>3</v>
      </c>
      <c r="B185" s="1">
        <f ca="1">IFERROR(__xludf.DUMMYFUNCTION("""COMPUTED_VALUE"""),2)</f>
        <v>2</v>
      </c>
    </row>
    <row r="186" spans="1:2" ht="13" hidden="1">
      <c r="A186" s="1">
        <f ca="1">IFERROR(__xludf.DUMMYFUNCTION("""COMPUTED_VALUE"""),2)</f>
        <v>2</v>
      </c>
      <c r="B186" s="1">
        <f ca="1">IFERROR(__xludf.DUMMYFUNCTION("""COMPUTED_VALUE"""),3)</f>
        <v>3</v>
      </c>
    </row>
    <row r="187" spans="1:2" ht="13" hidden="1">
      <c r="A187" s="1">
        <f ca="1">IFERROR(__xludf.DUMMYFUNCTION("""COMPUTED_VALUE"""),4)</f>
        <v>4</v>
      </c>
      <c r="B187" s="1">
        <f ca="1">IFERROR(__xludf.DUMMYFUNCTION("""COMPUTED_VALUE"""),5)</f>
        <v>5</v>
      </c>
    </row>
    <row r="188" spans="1:2" ht="13" hidden="1">
      <c r="A188" s="1">
        <f ca="1">IFERROR(__xludf.DUMMYFUNCTION("""COMPUTED_VALUE"""),2)</f>
        <v>2</v>
      </c>
      <c r="B188" s="1">
        <f ca="1">IFERROR(__xludf.DUMMYFUNCTION("""COMPUTED_VALUE"""),2)</f>
        <v>2</v>
      </c>
    </row>
    <row r="189" spans="1:2" ht="13" hidden="1">
      <c r="A189" s="1">
        <f ca="1">IFERROR(__xludf.DUMMYFUNCTION("""COMPUTED_VALUE"""),2)</f>
        <v>2</v>
      </c>
      <c r="B189" s="1">
        <f ca="1">IFERROR(__xludf.DUMMYFUNCTION("""COMPUTED_VALUE"""),3)</f>
        <v>3</v>
      </c>
    </row>
    <row r="190" spans="1:2" ht="13" hidden="1">
      <c r="A190" s="1" t="str">
        <f ca="1">IFERROR(__xludf.DUMMYFUNCTION("""COMPUTED_VALUE"""),"")</f>
        <v/>
      </c>
      <c r="B190" s="1">
        <f ca="1">IFERROR(__xludf.DUMMYFUNCTION("""COMPUTED_VALUE"""),3)</f>
        <v>3</v>
      </c>
    </row>
    <row r="191" spans="1:2" ht="13" hidden="1">
      <c r="A191" s="1">
        <f ca="1">IFERROR(__xludf.DUMMYFUNCTION("""COMPUTED_VALUE"""),4)</f>
        <v>4</v>
      </c>
      <c r="B191" s="1">
        <f ca="1">IFERROR(__xludf.DUMMYFUNCTION("""COMPUTED_VALUE"""),1)</f>
        <v>1</v>
      </c>
    </row>
    <row r="192" spans="1:2" ht="13" hidden="1">
      <c r="A192" s="1">
        <f ca="1">IFERROR(__xludf.DUMMYFUNCTION("""COMPUTED_VALUE"""),3)</f>
        <v>3</v>
      </c>
      <c r="B192" s="1">
        <f ca="1">IFERROR(__xludf.DUMMYFUNCTION("""COMPUTED_VALUE"""),2)</f>
        <v>2</v>
      </c>
    </row>
    <row r="193" spans="1:2" ht="13" hidden="1">
      <c r="A193" s="1">
        <f ca="1">IFERROR(__xludf.DUMMYFUNCTION("""COMPUTED_VALUE"""),2)</f>
        <v>2</v>
      </c>
      <c r="B193" s="1">
        <f ca="1">IFERROR(__xludf.DUMMYFUNCTION("""COMPUTED_VALUE"""),4)</f>
        <v>4</v>
      </c>
    </row>
    <row r="194" spans="1:2" ht="13" hidden="1">
      <c r="A194" s="1">
        <f ca="1">IFERROR(__xludf.DUMMYFUNCTION("""COMPUTED_VALUE"""),2)</f>
        <v>2</v>
      </c>
      <c r="B194" s="1">
        <f ca="1">IFERROR(__xludf.DUMMYFUNCTION("""COMPUTED_VALUE"""),2)</f>
        <v>2</v>
      </c>
    </row>
    <row r="195" spans="1:2" ht="13" hidden="1">
      <c r="A195" s="1">
        <f ca="1">IFERROR(__xludf.DUMMYFUNCTION("""COMPUTED_VALUE"""),2)</f>
        <v>2</v>
      </c>
      <c r="B195" s="1">
        <f ca="1">IFERROR(__xludf.DUMMYFUNCTION("""COMPUTED_VALUE"""),2)</f>
        <v>2</v>
      </c>
    </row>
    <row r="196" spans="1:2" ht="13" hidden="1">
      <c r="A196" s="1">
        <f ca="1">IFERROR(__xludf.DUMMYFUNCTION("""COMPUTED_VALUE"""),3)</f>
        <v>3</v>
      </c>
      <c r="B196" s="1">
        <f ca="1">IFERROR(__xludf.DUMMYFUNCTION("""COMPUTED_VALUE"""),4)</f>
        <v>4</v>
      </c>
    </row>
    <row r="197" spans="1:2" ht="13" hidden="1">
      <c r="A197" s="1">
        <f ca="1">IFERROR(__xludf.DUMMYFUNCTION("""COMPUTED_VALUE"""),2)</f>
        <v>2</v>
      </c>
      <c r="B197" s="1">
        <f ca="1">IFERROR(__xludf.DUMMYFUNCTION("""COMPUTED_VALUE"""),3)</f>
        <v>3</v>
      </c>
    </row>
    <row r="198" spans="1:2" ht="13" hidden="1">
      <c r="A198" s="1">
        <f ca="1">IFERROR(__xludf.DUMMYFUNCTION("""COMPUTED_VALUE"""),2)</f>
        <v>2</v>
      </c>
      <c r="B198" s="1">
        <f ca="1">IFERROR(__xludf.DUMMYFUNCTION("""COMPUTED_VALUE"""),2)</f>
        <v>2</v>
      </c>
    </row>
    <row r="199" spans="1:2" ht="13" hidden="1">
      <c r="A199" s="1">
        <f ca="1">IFERROR(__xludf.DUMMYFUNCTION("""COMPUTED_VALUE"""),3)</f>
        <v>3</v>
      </c>
      <c r="B199" s="1">
        <f ca="1">IFERROR(__xludf.DUMMYFUNCTION("""COMPUTED_VALUE"""),3)</f>
        <v>3</v>
      </c>
    </row>
    <row r="200" spans="1:2" ht="13" hidden="1">
      <c r="A200" s="1" t="str">
        <f ca="1">IFERROR(__xludf.DUMMYFUNCTION("""COMPUTED_VALUE"""),"")</f>
        <v/>
      </c>
      <c r="B200" s="1">
        <f ca="1">IFERROR(__xludf.DUMMYFUNCTION("""COMPUTED_VALUE"""),1)</f>
        <v>1</v>
      </c>
    </row>
    <row r="201" spans="1:2" ht="13" hidden="1">
      <c r="A201" s="1">
        <f ca="1">IFERROR(__xludf.DUMMYFUNCTION("""COMPUTED_VALUE"""),1)</f>
        <v>1</v>
      </c>
      <c r="B201" s="1">
        <f ca="1">IFERROR(__xludf.DUMMYFUNCTION("""COMPUTED_VALUE"""),4)</f>
        <v>4</v>
      </c>
    </row>
    <row r="202" spans="1:2" ht="13" hidden="1">
      <c r="A202" s="1">
        <f ca="1">IFERROR(__xludf.DUMMYFUNCTION("""COMPUTED_VALUE"""),2)</f>
        <v>2</v>
      </c>
      <c r="B202" s="1">
        <f ca="1">IFERROR(__xludf.DUMMYFUNCTION("""COMPUTED_VALUE"""),2)</f>
        <v>2</v>
      </c>
    </row>
    <row r="203" spans="1:2" ht="13" hidden="1">
      <c r="A203" s="1">
        <f ca="1">IFERROR(__xludf.DUMMYFUNCTION("""COMPUTED_VALUE"""),3)</f>
        <v>3</v>
      </c>
      <c r="B203" s="1">
        <f ca="1">IFERROR(__xludf.DUMMYFUNCTION("""COMPUTED_VALUE"""),3)</f>
        <v>3</v>
      </c>
    </row>
    <row r="204" spans="1:2" ht="13" hidden="1">
      <c r="A204" s="1">
        <f ca="1">IFERROR(__xludf.DUMMYFUNCTION("""COMPUTED_VALUE"""),2)</f>
        <v>2</v>
      </c>
      <c r="B204" s="1">
        <f ca="1">IFERROR(__xludf.DUMMYFUNCTION("""COMPUTED_VALUE"""),2)</f>
        <v>2</v>
      </c>
    </row>
    <row r="205" spans="1:2" ht="13" hidden="1">
      <c r="A205" s="1">
        <f ca="1">IFERROR(__xludf.DUMMYFUNCTION("""COMPUTED_VALUE"""),1)</f>
        <v>1</v>
      </c>
      <c r="B205" s="1">
        <f ca="1">IFERROR(__xludf.DUMMYFUNCTION("""COMPUTED_VALUE"""),2)</f>
        <v>2</v>
      </c>
    </row>
    <row r="206" spans="1:2" ht="13" hidden="1">
      <c r="A206" s="1" t="str">
        <f ca="1">IFERROR(__xludf.DUMMYFUNCTION("""COMPUTED_VALUE"""),"")</f>
        <v/>
      </c>
      <c r="B206" s="1">
        <f ca="1">IFERROR(__xludf.DUMMYFUNCTION("""COMPUTED_VALUE"""),2)</f>
        <v>2</v>
      </c>
    </row>
    <row r="207" spans="1:2" ht="13" hidden="1">
      <c r="A207" s="1">
        <f ca="1">IFERROR(__xludf.DUMMYFUNCTION("""COMPUTED_VALUE"""),4)</f>
        <v>4</v>
      </c>
      <c r="B207" s="1">
        <f ca="1">IFERROR(__xludf.DUMMYFUNCTION("""COMPUTED_VALUE"""),2)</f>
        <v>2</v>
      </c>
    </row>
    <row r="208" spans="1:2" ht="13" hidden="1">
      <c r="A208" s="1">
        <f ca="1">IFERROR(__xludf.DUMMYFUNCTION("""COMPUTED_VALUE"""),3)</f>
        <v>3</v>
      </c>
      <c r="B208" s="1">
        <f ca="1">IFERROR(__xludf.DUMMYFUNCTION("""COMPUTED_VALUE"""),2)</f>
        <v>2</v>
      </c>
    </row>
    <row r="209" spans="1:2" ht="13" hidden="1">
      <c r="A209" s="1" t="str">
        <f ca="1">IFERROR(__xludf.DUMMYFUNCTION("""COMPUTED_VALUE"""),"")</f>
        <v/>
      </c>
      <c r="B209" s="1">
        <f ca="1">IFERROR(__xludf.DUMMYFUNCTION("""COMPUTED_VALUE"""),2)</f>
        <v>2</v>
      </c>
    </row>
    <row r="210" spans="1:2" ht="13" hidden="1">
      <c r="A210" s="1">
        <f ca="1">IFERROR(__xludf.DUMMYFUNCTION("""COMPUTED_VALUE"""),1)</f>
        <v>1</v>
      </c>
      <c r="B210" s="1">
        <f ca="1">IFERROR(__xludf.DUMMYFUNCTION("""COMPUTED_VALUE"""),4)</f>
        <v>4</v>
      </c>
    </row>
    <row r="211" spans="1:2" ht="13" hidden="1">
      <c r="A211" s="1">
        <f ca="1">IFERROR(__xludf.DUMMYFUNCTION("""COMPUTED_VALUE"""),4)</f>
        <v>4</v>
      </c>
      <c r="B211" s="1">
        <f ca="1">IFERROR(__xludf.DUMMYFUNCTION("""COMPUTED_VALUE"""),3)</f>
        <v>3</v>
      </c>
    </row>
    <row r="212" spans="1:2" ht="13" hidden="1">
      <c r="A212" s="1">
        <f ca="1">IFERROR(__xludf.DUMMYFUNCTION("""COMPUTED_VALUE"""),3)</f>
        <v>3</v>
      </c>
      <c r="B212" s="1">
        <f ca="1">IFERROR(__xludf.DUMMYFUNCTION("""COMPUTED_VALUE"""),3)</f>
        <v>3</v>
      </c>
    </row>
    <row r="213" spans="1:2" ht="13" hidden="1">
      <c r="A213" s="1">
        <f ca="1">IFERROR(__xludf.DUMMYFUNCTION("""COMPUTED_VALUE"""),2)</f>
        <v>2</v>
      </c>
      <c r="B213" s="1">
        <f ca="1">IFERROR(__xludf.DUMMYFUNCTION("""COMPUTED_VALUE"""),5)</f>
        <v>5</v>
      </c>
    </row>
    <row r="214" spans="1:2" ht="13" hidden="1">
      <c r="A214" s="1">
        <f ca="1">IFERROR(__xludf.DUMMYFUNCTION("""COMPUTED_VALUE"""),3)</f>
        <v>3</v>
      </c>
      <c r="B214" s="1">
        <f ca="1">IFERROR(__xludf.DUMMYFUNCTION("""COMPUTED_VALUE"""),3)</f>
        <v>3</v>
      </c>
    </row>
    <row r="215" spans="1:2" ht="13" hidden="1">
      <c r="A215" s="1">
        <f ca="1">IFERROR(__xludf.DUMMYFUNCTION("""COMPUTED_VALUE"""),2)</f>
        <v>2</v>
      </c>
      <c r="B215" s="1">
        <f ca="1">IFERROR(__xludf.DUMMYFUNCTION("""COMPUTED_VALUE"""),2)</f>
        <v>2</v>
      </c>
    </row>
    <row r="216" spans="1:2" ht="13" hidden="1">
      <c r="A216" s="1">
        <f ca="1">IFERROR(__xludf.DUMMYFUNCTION("""COMPUTED_VALUE"""),1)</f>
        <v>1</v>
      </c>
      <c r="B216" s="1">
        <f ca="1">IFERROR(__xludf.DUMMYFUNCTION("""COMPUTED_VALUE"""),2)</f>
        <v>2</v>
      </c>
    </row>
    <row r="217" spans="1:2" ht="13" hidden="1">
      <c r="A217" s="1">
        <f ca="1">IFERROR(__xludf.DUMMYFUNCTION("""COMPUTED_VALUE"""),1)</f>
        <v>1</v>
      </c>
      <c r="B217" s="1">
        <f ca="1">IFERROR(__xludf.DUMMYFUNCTION("""COMPUTED_VALUE"""),2)</f>
        <v>2</v>
      </c>
    </row>
    <row r="218" spans="1:2" ht="13" hidden="1">
      <c r="A218" s="1">
        <f ca="1">IFERROR(__xludf.DUMMYFUNCTION("""COMPUTED_VALUE"""),4)</f>
        <v>4</v>
      </c>
      <c r="B218" s="1">
        <f ca="1">IFERROR(__xludf.DUMMYFUNCTION("""COMPUTED_VALUE"""),2)</f>
        <v>2</v>
      </c>
    </row>
    <row r="219" spans="1:2" ht="13" hidden="1">
      <c r="A219" s="1">
        <f ca="1">IFERROR(__xludf.DUMMYFUNCTION("""COMPUTED_VALUE"""),4)</f>
        <v>4</v>
      </c>
      <c r="B219" s="1">
        <f ca="1">IFERROR(__xludf.DUMMYFUNCTION("""COMPUTED_VALUE"""),4)</f>
        <v>4</v>
      </c>
    </row>
    <row r="220" spans="1:2" ht="13" hidden="1">
      <c r="A220" s="1">
        <f ca="1">IFERROR(__xludf.DUMMYFUNCTION("""COMPUTED_VALUE"""),4)</f>
        <v>4</v>
      </c>
      <c r="B220" s="1">
        <f ca="1">IFERROR(__xludf.DUMMYFUNCTION("""COMPUTED_VALUE"""),4)</f>
        <v>4</v>
      </c>
    </row>
    <row r="221" spans="1:2" ht="13" hidden="1">
      <c r="A221" s="1">
        <f ca="1">IFERROR(__xludf.DUMMYFUNCTION("""COMPUTED_VALUE"""),3)</f>
        <v>3</v>
      </c>
      <c r="B221" s="1">
        <f ca="1">IFERROR(__xludf.DUMMYFUNCTION("""COMPUTED_VALUE"""),3)</f>
        <v>3</v>
      </c>
    </row>
    <row r="222" spans="1:2" ht="13" hidden="1">
      <c r="A222" s="1">
        <f ca="1">IFERROR(__xludf.DUMMYFUNCTION("""COMPUTED_VALUE"""),4)</f>
        <v>4</v>
      </c>
      <c r="B222" s="1">
        <f ca="1">IFERROR(__xludf.DUMMYFUNCTION("""COMPUTED_VALUE"""),3)</f>
        <v>3</v>
      </c>
    </row>
    <row r="223" spans="1:2" ht="13" hidden="1">
      <c r="A223" s="1">
        <f ca="1">IFERROR(__xludf.DUMMYFUNCTION("""COMPUTED_VALUE"""),1)</f>
        <v>1</v>
      </c>
      <c r="B223" s="1">
        <f ca="1">IFERROR(__xludf.DUMMYFUNCTION("""COMPUTED_VALUE"""),2)</f>
        <v>2</v>
      </c>
    </row>
    <row r="224" spans="1:2" ht="13" hidden="1">
      <c r="A224" s="1">
        <f ca="1">IFERROR(__xludf.DUMMYFUNCTION("""COMPUTED_VALUE"""),2)</f>
        <v>2</v>
      </c>
      <c r="B224" s="1">
        <f ca="1">IFERROR(__xludf.DUMMYFUNCTION("""COMPUTED_VALUE"""),2)</f>
        <v>2</v>
      </c>
    </row>
    <row r="225" spans="1:2" ht="13" hidden="1">
      <c r="A225" s="1">
        <f ca="1">IFERROR(__xludf.DUMMYFUNCTION("""COMPUTED_VALUE"""),3)</f>
        <v>3</v>
      </c>
      <c r="B225" s="1">
        <f ca="1">IFERROR(__xludf.DUMMYFUNCTION("""COMPUTED_VALUE"""),3)</f>
        <v>3</v>
      </c>
    </row>
    <row r="226" spans="1:2" ht="13" hidden="1">
      <c r="A226" s="1">
        <f ca="1">IFERROR(__xludf.DUMMYFUNCTION("""COMPUTED_VALUE"""),2)</f>
        <v>2</v>
      </c>
      <c r="B226" s="1">
        <f ca="1">IFERROR(__xludf.DUMMYFUNCTION("""COMPUTED_VALUE"""),3)</f>
        <v>3</v>
      </c>
    </row>
    <row r="227" spans="1:2" ht="13" hidden="1">
      <c r="A227" s="1">
        <f ca="1">IFERROR(__xludf.DUMMYFUNCTION("""COMPUTED_VALUE"""),2)</f>
        <v>2</v>
      </c>
      <c r="B227" s="1">
        <f ca="1">IFERROR(__xludf.DUMMYFUNCTION("""COMPUTED_VALUE"""),1)</f>
        <v>1</v>
      </c>
    </row>
    <row r="228" spans="1:2" ht="13" hidden="1">
      <c r="A228" s="1">
        <f ca="1">IFERROR(__xludf.DUMMYFUNCTION("""COMPUTED_VALUE"""),3)</f>
        <v>3</v>
      </c>
      <c r="B228" s="1">
        <f ca="1">IFERROR(__xludf.DUMMYFUNCTION("""COMPUTED_VALUE"""),3)</f>
        <v>3</v>
      </c>
    </row>
    <row r="229" spans="1:2" ht="13" hidden="1">
      <c r="A229" s="1">
        <f ca="1">IFERROR(__xludf.DUMMYFUNCTION("""COMPUTED_VALUE"""),4)</f>
        <v>4</v>
      </c>
      <c r="B229" s="1">
        <f ca="1">IFERROR(__xludf.DUMMYFUNCTION("""COMPUTED_VALUE"""),2)</f>
        <v>2</v>
      </c>
    </row>
    <row r="230" spans="1:2" ht="13" hidden="1">
      <c r="A230" s="1">
        <f ca="1">IFERROR(__xludf.DUMMYFUNCTION("""COMPUTED_VALUE"""),4)</f>
        <v>4</v>
      </c>
      <c r="B230" s="1">
        <f ca="1">IFERROR(__xludf.DUMMYFUNCTION("""COMPUTED_VALUE"""),1)</f>
        <v>1</v>
      </c>
    </row>
    <row r="231" spans="1:2" ht="13" hidden="1">
      <c r="A231" s="1" t="str">
        <f ca="1">IFERROR(__xludf.DUMMYFUNCTION("""COMPUTED_VALUE"""),"")</f>
        <v/>
      </c>
      <c r="B231" s="1">
        <f ca="1">IFERROR(__xludf.DUMMYFUNCTION("""COMPUTED_VALUE"""),3)</f>
        <v>3</v>
      </c>
    </row>
    <row r="232" spans="1:2" ht="13" hidden="1">
      <c r="A232" s="1">
        <f ca="1">IFERROR(__xludf.DUMMYFUNCTION("""COMPUTED_VALUE"""),2)</f>
        <v>2</v>
      </c>
      <c r="B232" s="1">
        <f ca="1">IFERROR(__xludf.DUMMYFUNCTION("""COMPUTED_VALUE"""),2)</f>
        <v>2</v>
      </c>
    </row>
    <row r="233" spans="1:2" ht="13" hidden="1">
      <c r="A233" s="1">
        <f ca="1">IFERROR(__xludf.DUMMYFUNCTION("""COMPUTED_VALUE"""),1)</f>
        <v>1</v>
      </c>
      <c r="B233" s="1">
        <f ca="1">IFERROR(__xludf.DUMMYFUNCTION("""COMPUTED_VALUE"""),3)</f>
        <v>3</v>
      </c>
    </row>
    <row r="234" spans="1:2" ht="13" hidden="1">
      <c r="A234" s="1">
        <f ca="1">IFERROR(__xludf.DUMMYFUNCTION("""COMPUTED_VALUE"""),2)</f>
        <v>2</v>
      </c>
      <c r="B234" s="1">
        <f ca="1">IFERROR(__xludf.DUMMYFUNCTION("""COMPUTED_VALUE"""),4)</f>
        <v>4</v>
      </c>
    </row>
    <row r="235" spans="1:2" ht="13" hidden="1">
      <c r="A235" s="1">
        <f ca="1">IFERROR(__xludf.DUMMYFUNCTION("""COMPUTED_VALUE"""),3)</f>
        <v>3</v>
      </c>
      <c r="B235" s="1">
        <f ca="1">IFERROR(__xludf.DUMMYFUNCTION("""COMPUTED_VALUE"""),5)</f>
        <v>5</v>
      </c>
    </row>
    <row r="236" spans="1:2" ht="13" hidden="1">
      <c r="A236" s="1">
        <f ca="1">IFERROR(__xludf.DUMMYFUNCTION("""COMPUTED_VALUE"""),4)</f>
        <v>4</v>
      </c>
      <c r="B236" s="1">
        <f ca="1">IFERROR(__xludf.DUMMYFUNCTION("""COMPUTED_VALUE"""),2)</f>
        <v>2</v>
      </c>
    </row>
    <row r="237" spans="1:2" ht="13" hidden="1">
      <c r="A237" s="1">
        <f ca="1">IFERROR(__xludf.DUMMYFUNCTION("""COMPUTED_VALUE"""),3)</f>
        <v>3</v>
      </c>
      <c r="B237" s="1">
        <f ca="1">IFERROR(__xludf.DUMMYFUNCTION("""COMPUTED_VALUE"""),5)</f>
        <v>5</v>
      </c>
    </row>
    <row r="238" spans="1:2" ht="13" hidden="1">
      <c r="A238" s="1" t="str">
        <f ca="1">IFERROR(__xludf.DUMMYFUNCTION("""COMPUTED_VALUE"""),"")</f>
        <v/>
      </c>
      <c r="B238" s="1">
        <f ca="1">IFERROR(__xludf.DUMMYFUNCTION("""COMPUTED_VALUE"""),4)</f>
        <v>4</v>
      </c>
    </row>
    <row r="239" spans="1:2" ht="13" hidden="1">
      <c r="A239" s="1">
        <f ca="1">IFERROR(__xludf.DUMMYFUNCTION("""COMPUTED_VALUE"""),2)</f>
        <v>2</v>
      </c>
      <c r="B239" s="1">
        <f ca="1">IFERROR(__xludf.DUMMYFUNCTION("""COMPUTED_VALUE"""),2)</f>
        <v>2</v>
      </c>
    </row>
    <row r="240" spans="1:2" ht="13" hidden="1">
      <c r="A240" s="1">
        <f ca="1">IFERROR(__xludf.DUMMYFUNCTION("""COMPUTED_VALUE"""),4)</f>
        <v>4</v>
      </c>
      <c r="B240" s="1">
        <f ca="1">IFERROR(__xludf.DUMMYFUNCTION("""COMPUTED_VALUE"""),2)</f>
        <v>2</v>
      </c>
    </row>
    <row r="241" spans="1:2" ht="13" hidden="1">
      <c r="A241" s="1">
        <f ca="1">IFERROR(__xludf.DUMMYFUNCTION("""COMPUTED_VALUE"""),2)</f>
        <v>2</v>
      </c>
      <c r="B241" s="1">
        <f ca="1">IFERROR(__xludf.DUMMYFUNCTION("""COMPUTED_VALUE"""),3)</f>
        <v>3</v>
      </c>
    </row>
    <row r="242" spans="1:2" ht="13" hidden="1">
      <c r="A242" s="1">
        <f ca="1">IFERROR(__xludf.DUMMYFUNCTION("""COMPUTED_VALUE"""),3)</f>
        <v>3</v>
      </c>
      <c r="B242" s="1">
        <f ca="1">IFERROR(__xludf.DUMMYFUNCTION("""COMPUTED_VALUE"""),4)</f>
        <v>4</v>
      </c>
    </row>
    <row r="243" spans="1:2" ht="13" hidden="1">
      <c r="A243" s="1">
        <f ca="1">IFERROR(__xludf.DUMMYFUNCTION("""COMPUTED_VALUE"""),3)</f>
        <v>3</v>
      </c>
      <c r="B243" s="1">
        <f ca="1">IFERROR(__xludf.DUMMYFUNCTION("""COMPUTED_VALUE"""),3)</f>
        <v>3</v>
      </c>
    </row>
    <row r="244" spans="1:2" ht="13" hidden="1">
      <c r="A244" s="1">
        <f ca="1">IFERROR(__xludf.DUMMYFUNCTION("""COMPUTED_VALUE"""),4)</f>
        <v>4</v>
      </c>
      <c r="B244" s="1">
        <f ca="1">IFERROR(__xludf.DUMMYFUNCTION("""COMPUTED_VALUE"""),2)</f>
        <v>2</v>
      </c>
    </row>
    <row r="245" spans="1:2" ht="13" hidden="1">
      <c r="A245" s="1">
        <f ca="1">IFERROR(__xludf.DUMMYFUNCTION("""COMPUTED_VALUE"""),4)</f>
        <v>4</v>
      </c>
      <c r="B245" s="1">
        <f ca="1">IFERROR(__xludf.DUMMYFUNCTION("""COMPUTED_VALUE"""),3)</f>
        <v>3</v>
      </c>
    </row>
    <row r="246" spans="1:2" ht="13" hidden="1">
      <c r="A246" s="1">
        <f ca="1">IFERROR(__xludf.DUMMYFUNCTION("""COMPUTED_VALUE"""),4)</f>
        <v>4</v>
      </c>
      <c r="B246" s="1">
        <f ca="1">IFERROR(__xludf.DUMMYFUNCTION("""COMPUTED_VALUE"""),4)</f>
        <v>4</v>
      </c>
    </row>
    <row r="247" spans="1:2" ht="13" hidden="1">
      <c r="A247" s="1">
        <f ca="1">IFERROR(__xludf.DUMMYFUNCTION("""COMPUTED_VALUE"""),4)</f>
        <v>4</v>
      </c>
      <c r="B247" s="1">
        <f ca="1">IFERROR(__xludf.DUMMYFUNCTION("""COMPUTED_VALUE"""),1)</f>
        <v>1</v>
      </c>
    </row>
    <row r="248" spans="1:2" ht="13" hidden="1">
      <c r="A248" s="1">
        <f ca="1">IFERROR(__xludf.DUMMYFUNCTION("""COMPUTED_VALUE"""),3)</f>
        <v>3</v>
      </c>
      <c r="B248" s="1" t="str">
        <f ca="1">IFERROR(__xludf.DUMMYFUNCTION("""COMPUTED_VALUE"""),"")</f>
        <v/>
      </c>
    </row>
    <row r="249" spans="1:2" ht="13" hidden="1">
      <c r="A249" s="1">
        <f ca="1">IFERROR(__xludf.DUMMYFUNCTION("""COMPUTED_VALUE"""),1)</f>
        <v>1</v>
      </c>
      <c r="B249" s="1">
        <f ca="1">IFERROR(__xludf.DUMMYFUNCTION("""COMPUTED_VALUE"""),2)</f>
        <v>2</v>
      </c>
    </row>
    <row r="250" spans="1:2" ht="13" hidden="1">
      <c r="A250" s="1">
        <f ca="1">IFERROR(__xludf.DUMMYFUNCTION("""COMPUTED_VALUE"""),2)</f>
        <v>2</v>
      </c>
      <c r="B250" s="1">
        <f ca="1">IFERROR(__xludf.DUMMYFUNCTION("""COMPUTED_VALUE"""),3)</f>
        <v>3</v>
      </c>
    </row>
    <row r="251" spans="1:2" ht="13" hidden="1">
      <c r="A251" s="1">
        <f ca="1">IFERROR(__xludf.DUMMYFUNCTION("""COMPUTED_VALUE"""),4)</f>
        <v>4</v>
      </c>
      <c r="B251" s="1">
        <f ca="1">IFERROR(__xludf.DUMMYFUNCTION("""COMPUTED_VALUE"""),2)</f>
        <v>2</v>
      </c>
    </row>
    <row r="252" spans="1:2" ht="13" hidden="1">
      <c r="A252" s="1">
        <f ca="1">IFERROR(__xludf.DUMMYFUNCTION("""COMPUTED_VALUE"""),1)</f>
        <v>1</v>
      </c>
      <c r="B252" s="1">
        <f ca="1">IFERROR(__xludf.DUMMYFUNCTION("""COMPUTED_VALUE"""),3)</f>
        <v>3</v>
      </c>
    </row>
    <row r="253" spans="1:2" ht="13" hidden="1">
      <c r="A253" s="1">
        <f ca="1">IFERROR(__xludf.DUMMYFUNCTION("""COMPUTED_VALUE"""),4)</f>
        <v>4</v>
      </c>
      <c r="B253" s="1">
        <f ca="1">IFERROR(__xludf.DUMMYFUNCTION("""COMPUTED_VALUE"""),2)</f>
        <v>2</v>
      </c>
    </row>
    <row r="254" spans="1:2" ht="13" hidden="1">
      <c r="A254" s="1">
        <f ca="1">IFERROR(__xludf.DUMMYFUNCTION("""COMPUTED_VALUE"""),3)</f>
        <v>3</v>
      </c>
      <c r="B254" s="1">
        <f ca="1">IFERROR(__xludf.DUMMYFUNCTION("""COMPUTED_VALUE"""),3)</f>
        <v>3</v>
      </c>
    </row>
    <row r="255" spans="1:2" ht="13" hidden="1">
      <c r="A255" s="1">
        <f ca="1">IFERROR(__xludf.DUMMYFUNCTION("""COMPUTED_VALUE"""),3)</f>
        <v>3</v>
      </c>
      <c r="B255" s="1">
        <f ca="1">IFERROR(__xludf.DUMMYFUNCTION("""COMPUTED_VALUE"""),2)</f>
        <v>2</v>
      </c>
    </row>
    <row r="256" spans="1:2" ht="13" hidden="1">
      <c r="A256" s="1">
        <f ca="1">IFERROR(__xludf.DUMMYFUNCTION("""COMPUTED_VALUE"""),1)</f>
        <v>1</v>
      </c>
      <c r="B256" s="1">
        <f ca="1">IFERROR(__xludf.DUMMYFUNCTION("""COMPUTED_VALUE"""),2)</f>
        <v>2</v>
      </c>
    </row>
    <row r="257" spans="1:2" ht="13" hidden="1">
      <c r="A257" s="1">
        <f ca="1">IFERROR(__xludf.DUMMYFUNCTION("""COMPUTED_VALUE"""),2)</f>
        <v>2</v>
      </c>
      <c r="B257" s="1">
        <f ca="1">IFERROR(__xludf.DUMMYFUNCTION("""COMPUTED_VALUE"""),4)</f>
        <v>4</v>
      </c>
    </row>
    <row r="258" spans="1:2" ht="13" hidden="1">
      <c r="A258" s="1">
        <f ca="1">IFERROR(__xludf.DUMMYFUNCTION("""COMPUTED_VALUE"""),4)</f>
        <v>4</v>
      </c>
      <c r="B258" s="1">
        <f ca="1">IFERROR(__xludf.DUMMYFUNCTION("""COMPUTED_VALUE"""),2)</f>
        <v>2</v>
      </c>
    </row>
    <row r="259" spans="1:2" ht="13" hidden="1">
      <c r="A259" s="1">
        <f ca="1">IFERROR(__xludf.DUMMYFUNCTION("""COMPUTED_VALUE"""),2)</f>
        <v>2</v>
      </c>
      <c r="B259" s="1">
        <f ca="1">IFERROR(__xludf.DUMMYFUNCTION("""COMPUTED_VALUE"""),2)</f>
        <v>2</v>
      </c>
    </row>
    <row r="260" spans="1:2" ht="13" hidden="1">
      <c r="A260" s="1">
        <f ca="1">IFERROR(__xludf.DUMMYFUNCTION("""COMPUTED_VALUE"""),2)</f>
        <v>2</v>
      </c>
      <c r="B260" s="1">
        <f ca="1">IFERROR(__xludf.DUMMYFUNCTION("""COMPUTED_VALUE"""),5)</f>
        <v>5</v>
      </c>
    </row>
    <row r="261" spans="1:2" ht="13" hidden="1">
      <c r="A261" s="1">
        <f ca="1">IFERROR(__xludf.DUMMYFUNCTION("""COMPUTED_VALUE"""),3)</f>
        <v>3</v>
      </c>
      <c r="B261" s="1">
        <f ca="1">IFERROR(__xludf.DUMMYFUNCTION("""COMPUTED_VALUE"""),3)</f>
        <v>3</v>
      </c>
    </row>
    <row r="262" spans="1:2" ht="13" hidden="1">
      <c r="A262" s="1">
        <f ca="1">IFERROR(__xludf.DUMMYFUNCTION("""COMPUTED_VALUE"""),3)</f>
        <v>3</v>
      </c>
      <c r="B262" s="1">
        <f ca="1">IFERROR(__xludf.DUMMYFUNCTION("""COMPUTED_VALUE"""),3)</f>
        <v>3</v>
      </c>
    </row>
    <row r="263" spans="1:2" ht="13" hidden="1">
      <c r="A263" s="1">
        <f ca="1">IFERROR(__xludf.DUMMYFUNCTION("""COMPUTED_VALUE"""),4)</f>
        <v>4</v>
      </c>
      <c r="B263" s="1">
        <f ca="1">IFERROR(__xludf.DUMMYFUNCTION("""COMPUTED_VALUE"""),1)</f>
        <v>1</v>
      </c>
    </row>
    <row r="264" spans="1:2" ht="13" hidden="1">
      <c r="A264" s="1">
        <f ca="1">IFERROR(__xludf.DUMMYFUNCTION("""COMPUTED_VALUE"""),2)</f>
        <v>2</v>
      </c>
      <c r="B264" s="1">
        <f ca="1">IFERROR(__xludf.DUMMYFUNCTION("""COMPUTED_VALUE"""),3)</f>
        <v>3</v>
      </c>
    </row>
    <row r="265" spans="1:2" ht="13" hidden="1">
      <c r="A265" s="1">
        <f ca="1">IFERROR(__xludf.DUMMYFUNCTION("""COMPUTED_VALUE"""),4)</f>
        <v>4</v>
      </c>
      <c r="B265" s="1">
        <f ca="1">IFERROR(__xludf.DUMMYFUNCTION("""COMPUTED_VALUE"""),2)</f>
        <v>2</v>
      </c>
    </row>
    <row r="266" spans="1:2" ht="13" hidden="1">
      <c r="A266" s="1">
        <f ca="1">IFERROR(__xludf.DUMMYFUNCTION("""COMPUTED_VALUE"""),4)</f>
        <v>4</v>
      </c>
      <c r="B266" s="1">
        <f ca="1">IFERROR(__xludf.DUMMYFUNCTION("""COMPUTED_VALUE"""),2)</f>
        <v>2</v>
      </c>
    </row>
    <row r="267" spans="1:2" ht="13" hidden="1">
      <c r="A267" s="1">
        <f ca="1">IFERROR(__xludf.DUMMYFUNCTION("""COMPUTED_VALUE"""),4)</f>
        <v>4</v>
      </c>
      <c r="B267" s="1">
        <f ca="1">IFERROR(__xludf.DUMMYFUNCTION("""COMPUTED_VALUE"""),2)</f>
        <v>2</v>
      </c>
    </row>
    <row r="268" spans="1:2" ht="13" hidden="1">
      <c r="A268" s="1">
        <f ca="1">IFERROR(__xludf.DUMMYFUNCTION("""COMPUTED_VALUE"""),2)</f>
        <v>2</v>
      </c>
      <c r="B268" s="1">
        <f ca="1">IFERROR(__xludf.DUMMYFUNCTION("""COMPUTED_VALUE"""),1)</f>
        <v>1</v>
      </c>
    </row>
    <row r="269" spans="1:2" ht="13" hidden="1">
      <c r="A269" s="1">
        <f ca="1">IFERROR(__xludf.DUMMYFUNCTION("""COMPUTED_VALUE"""),2)</f>
        <v>2</v>
      </c>
      <c r="B269" s="1">
        <f ca="1">IFERROR(__xludf.DUMMYFUNCTION("""COMPUTED_VALUE"""),1)</f>
        <v>1</v>
      </c>
    </row>
    <row r="270" spans="1:2" ht="13" hidden="1">
      <c r="A270" s="1">
        <f ca="1">IFERROR(__xludf.DUMMYFUNCTION("""COMPUTED_VALUE"""),3)</f>
        <v>3</v>
      </c>
      <c r="B270" s="1">
        <f ca="1">IFERROR(__xludf.DUMMYFUNCTION("""COMPUTED_VALUE"""),3)</f>
        <v>3</v>
      </c>
    </row>
    <row r="271" spans="1:2" ht="13" hidden="1">
      <c r="A271" s="1">
        <f ca="1">IFERROR(__xludf.DUMMYFUNCTION("""COMPUTED_VALUE"""),1)</f>
        <v>1</v>
      </c>
      <c r="B271" s="1">
        <f ca="1">IFERROR(__xludf.DUMMYFUNCTION("""COMPUTED_VALUE"""),2)</f>
        <v>2</v>
      </c>
    </row>
    <row r="272" spans="1:2" ht="13" hidden="1">
      <c r="A272" s="1">
        <f ca="1">IFERROR(__xludf.DUMMYFUNCTION("""COMPUTED_VALUE"""),2)</f>
        <v>2</v>
      </c>
      <c r="B272" s="1">
        <f ca="1">IFERROR(__xludf.DUMMYFUNCTION("""COMPUTED_VALUE"""),2)</f>
        <v>2</v>
      </c>
    </row>
    <row r="273" spans="1:2" ht="13" hidden="1">
      <c r="A273" s="1">
        <f ca="1">IFERROR(__xludf.DUMMYFUNCTION("""COMPUTED_VALUE"""),3)</f>
        <v>3</v>
      </c>
      <c r="B273" s="1">
        <f ca="1">IFERROR(__xludf.DUMMYFUNCTION("""COMPUTED_VALUE"""),3)</f>
        <v>3</v>
      </c>
    </row>
    <row r="274" spans="1:2" ht="13" hidden="1">
      <c r="A274" s="1">
        <f ca="1">IFERROR(__xludf.DUMMYFUNCTION("""COMPUTED_VALUE"""),2)</f>
        <v>2</v>
      </c>
      <c r="B274" s="1">
        <f ca="1">IFERROR(__xludf.DUMMYFUNCTION("""COMPUTED_VALUE"""),3)</f>
        <v>3</v>
      </c>
    </row>
    <row r="275" spans="1:2" ht="13" hidden="1">
      <c r="A275" s="1">
        <f ca="1">IFERROR(__xludf.DUMMYFUNCTION("""COMPUTED_VALUE"""),4)</f>
        <v>4</v>
      </c>
      <c r="B275" s="1">
        <f ca="1">IFERROR(__xludf.DUMMYFUNCTION("""COMPUTED_VALUE"""),2)</f>
        <v>2</v>
      </c>
    </row>
    <row r="276" spans="1:2" ht="13" hidden="1">
      <c r="A276" s="1">
        <f ca="1">IFERROR(__xludf.DUMMYFUNCTION("""COMPUTED_VALUE"""),3)</f>
        <v>3</v>
      </c>
      <c r="B276" s="1">
        <f ca="1">IFERROR(__xludf.DUMMYFUNCTION("""COMPUTED_VALUE"""),3)</f>
        <v>3</v>
      </c>
    </row>
    <row r="277" spans="1:2" ht="13" hidden="1">
      <c r="A277" s="1">
        <f ca="1">IFERROR(__xludf.DUMMYFUNCTION("""COMPUTED_VALUE"""),2)</f>
        <v>2</v>
      </c>
      <c r="B277" s="1">
        <f ca="1">IFERROR(__xludf.DUMMYFUNCTION("""COMPUTED_VALUE"""),1)</f>
        <v>1</v>
      </c>
    </row>
    <row r="278" spans="1:2" ht="13" hidden="1">
      <c r="A278" s="1">
        <f ca="1">IFERROR(__xludf.DUMMYFUNCTION("""COMPUTED_VALUE"""),4)</f>
        <v>4</v>
      </c>
      <c r="B278" s="1">
        <f ca="1">IFERROR(__xludf.DUMMYFUNCTION("""COMPUTED_VALUE"""),5)</f>
        <v>5</v>
      </c>
    </row>
    <row r="279" spans="1:2" ht="13" hidden="1">
      <c r="A279" s="1">
        <f ca="1">IFERROR(__xludf.DUMMYFUNCTION("""COMPUTED_VALUE"""),2)</f>
        <v>2</v>
      </c>
      <c r="B279" s="1">
        <f ca="1">IFERROR(__xludf.DUMMYFUNCTION("""COMPUTED_VALUE"""),3)</f>
        <v>3</v>
      </c>
    </row>
    <row r="280" spans="1:2" ht="13" hidden="1">
      <c r="A280" s="1">
        <f ca="1">IFERROR(__xludf.DUMMYFUNCTION("""COMPUTED_VALUE"""),2)</f>
        <v>2</v>
      </c>
      <c r="B280" s="1">
        <f ca="1">IFERROR(__xludf.DUMMYFUNCTION("""COMPUTED_VALUE"""),2)</f>
        <v>2</v>
      </c>
    </row>
    <row r="281" spans="1:2" ht="13" hidden="1">
      <c r="A281" s="1">
        <f ca="1">IFERROR(__xludf.DUMMYFUNCTION("""COMPUTED_VALUE"""),2)</f>
        <v>2</v>
      </c>
      <c r="B281" s="1">
        <f ca="1">IFERROR(__xludf.DUMMYFUNCTION("""COMPUTED_VALUE"""),2)</f>
        <v>2</v>
      </c>
    </row>
    <row r="282" spans="1:2" ht="13" hidden="1">
      <c r="A282" s="1">
        <f ca="1">IFERROR(__xludf.DUMMYFUNCTION("""COMPUTED_VALUE"""),4)</f>
        <v>4</v>
      </c>
      <c r="B282" s="1">
        <f ca="1">IFERROR(__xludf.DUMMYFUNCTION("""COMPUTED_VALUE"""),3)</f>
        <v>3</v>
      </c>
    </row>
    <row r="283" spans="1:2" ht="13" hidden="1">
      <c r="A283" s="1">
        <f ca="1">IFERROR(__xludf.DUMMYFUNCTION("""COMPUTED_VALUE"""),3)</f>
        <v>3</v>
      </c>
      <c r="B283" s="1">
        <f ca="1">IFERROR(__xludf.DUMMYFUNCTION("""COMPUTED_VALUE"""),2)</f>
        <v>2</v>
      </c>
    </row>
    <row r="284" spans="1:2" ht="13" hidden="1">
      <c r="A284" s="1">
        <f ca="1">IFERROR(__xludf.DUMMYFUNCTION("""COMPUTED_VALUE"""),3)</f>
        <v>3</v>
      </c>
      <c r="B284" s="1">
        <f ca="1">IFERROR(__xludf.DUMMYFUNCTION("""COMPUTED_VALUE"""),2)</f>
        <v>2</v>
      </c>
    </row>
    <row r="285" spans="1:2" ht="13" hidden="1">
      <c r="A285" s="1">
        <f ca="1">IFERROR(__xludf.DUMMYFUNCTION("""COMPUTED_VALUE"""),2)</f>
        <v>2</v>
      </c>
      <c r="B285" s="1">
        <f ca="1">IFERROR(__xludf.DUMMYFUNCTION("""COMPUTED_VALUE"""),3)</f>
        <v>3</v>
      </c>
    </row>
    <row r="286" spans="1:2" ht="13" hidden="1">
      <c r="A286" s="1">
        <f ca="1">IFERROR(__xludf.DUMMYFUNCTION("""COMPUTED_VALUE"""),2)</f>
        <v>2</v>
      </c>
      <c r="B286" s="1">
        <f ca="1">IFERROR(__xludf.DUMMYFUNCTION("""COMPUTED_VALUE"""),5)</f>
        <v>5</v>
      </c>
    </row>
    <row r="287" spans="1:2" ht="13" hidden="1">
      <c r="A287" s="1">
        <f ca="1">IFERROR(__xludf.DUMMYFUNCTION("""COMPUTED_VALUE"""),4)</f>
        <v>4</v>
      </c>
      <c r="B287" s="1">
        <f ca="1">IFERROR(__xludf.DUMMYFUNCTION("""COMPUTED_VALUE"""),2)</f>
        <v>2</v>
      </c>
    </row>
    <row r="288" spans="1:2" ht="13" hidden="1">
      <c r="A288" s="1">
        <f ca="1">IFERROR(__xludf.DUMMYFUNCTION("""COMPUTED_VALUE"""),2)</f>
        <v>2</v>
      </c>
      <c r="B288" s="1">
        <f ca="1">IFERROR(__xludf.DUMMYFUNCTION("""COMPUTED_VALUE"""),2)</f>
        <v>2</v>
      </c>
    </row>
    <row r="289" spans="1:2" ht="13" hidden="1">
      <c r="A289" s="1">
        <f ca="1">IFERROR(__xludf.DUMMYFUNCTION("""COMPUTED_VALUE"""),3)</f>
        <v>3</v>
      </c>
      <c r="B289" s="1">
        <f ca="1">IFERROR(__xludf.DUMMYFUNCTION("""COMPUTED_VALUE"""),3)</f>
        <v>3</v>
      </c>
    </row>
    <row r="290" spans="1:2" ht="13" hidden="1">
      <c r="A290" s="1">
        <f ca="1">IFERROR(__xludf.DUMMYFUNCTION("""COMPUTED_VALUE"""),1)</f>
        <v>1</v>
      </c>
      <c r="B290" s="1">
        <f ca="1">IFERROR(__xludf.DUMMYFUNCTION("""COMPUTED_VALUE"""),3)</f>
        <v>3</v>
      </c>
    </row>
    <row r="291" spans="1:2" ht="13" hidden="1">
      <c r="A291" s="1">
        <f ca="1">IFERROR(__xludf.DUMMYFUNCTION("""COMPUTED_VALUE"""),4)</f>
        <v>4</v>
      </c>
      <c r="B291" s="1">
        <f ca="1">IFERROR(__xludf.DUMMYFUNCTION("""COMPUTED_VALUE"""),2)</f>
        <v>2</v>
      </c>
    </row>
    <row r="292" spans="1:2" ht="13" hidden="1">
      <c r="A292" s="1">
        <f ca="1">IFERROR(__xludf.DUMMYFUNCTION("""COMPUTED_VALUE"""),4)</f>
        <v>4</v>
      </c>
      <c r="B292" s="1">
        <f ca="1">IFERROR(__xludf.DUMMYFUNCTION("""COMPUTED_VALUE"""),3)</f>
        <v>3</v>
      </c>
    </row>
    <row r="293" spans="1:2" ht="13" hidden="1">
      <c r="A293" s="1">
        <f ca="1">IFERROR(__xludf.DUMMYFUNCTION("""COMPUTED_VALUE"""),3)</f>
        <v>3</v>
      </c>
      <c r="B293" s="1">
        <f ca="1">IFERROR(__xludf.DUMMYFUNCTION("""COMPUTED_VALUE"""),1)</f>
        <v>1</v>
      </c>
    </row>
    <row r="294" spans="1:2" ht="13" hidden="1">
      <c r="A294" s="1">
        <f ca="1">IFERROR(__xludf.DUMMYFUNCTION("""COMPUTED_VALUE"""),1)</f>
        <v>1</v>
      </c>
      <c r="B294" s="1">
        <f ca="1">IFERROR(__xludf.DUMMYFUNCTION("""COMPUTED_VALUE"""),4)</f>
        <v>4</v>
      </c>
    </row>
    <row r="295" spans="1:2" ht="13" hidden="1">
      <c r="A295" s="1">
        <f ca="1">IFERROR(__xludf.DUMMYFUNCTION("""COMPUTED_VALUE"""),1)</f>
        <v>1</v>
      </c>
      <c r="B295" s="1">
        <f ca="1">IFERROR(__xludf.DUMMYFUNCTION("""COMPUTED_VALUE"""),4)</f>
        <v>4</v>
      </c>
    </row>
    <row r="296" spans="1:2" ht="13" hidden="1">
      <c r="A296" s="1">
        <f ca="1">IFERROR(__xludf.DUMMYFUNCTION("""COMPUTED_VALUE"""),1)</f>
        <v>1</v>
      </c>
      <c r="B296" s="1">
        <f ca="1">IFERROR(__xludf.DUMMYFUNCTION("""COMPUTED_VALUE"""),3)</f>
        <v>3</v>
      </c>
    </row>
    <row r="297" spans="1:2" ht="13" hidden="1">
      <c r="A297" s="1">
        <f ca="1">IFERROR(__xludf.DUMMYFUNCTION("""COMPUTED_VALUE"""),3)</f>
        <v>3</v>
      </c>
      <c r="B297" s="1">
        <f ca="1">IFERROR(__xludf.DUMMYFUNCTION("""COMPUTED_VALUE"""),3)</f>
        <v>3</v>
      </c>
    </row>
    <row r="298" spans="1:2" ht="13" hidden="1">
      <c r="A298" s="1">
        <f ca="1">IFERROR(__xludf.DUMMYFUNCTION("""COMPUTED_VALUE"""),2)</f>
        <v>2</v>
      </c>
      <c r="B298" s="1">
        <f ca="1">IFERROR(__xludf.DUMMYFUNCTION("""COMPUTED_VALUE"""),3)</f>
        <v>3</v>
      </c>
    </row>
    <row r="299" spans="1:2" ht="13" hidden="1">
      <c r="A299" s="1">
        <f ca="1">IFERROR(__xludf.DUMMYFUNCTION("""COMPUTED_VALUE"""),4)</f>
        <v>4</v>
      </c>
      <c r="B299" s="1">
        <f ca="1">IFERROR(__xludf.DUMMYFUNCTION("""COMPUTED_VALUE"""),2)</f>
        <v>2</v>
      </c>
    </row>
    <row r="300" spans="1:2" ht="13" hidden="1">
      <c r="A300" s="1">
        <f ca="1">IFERROR(__xludf.DUMMYFUNCTION("""COMPUTED_VALUE"""),3)</f>
        <v>3</v>
      </c>
      <c r="B300" s="1">
        <f ca="1">IFERROR(__xludf.DUMMYFUNCTION("""COMPUTED_VALUE"""),3)</f>
        <v>3</v>
      </c>
    </row>
    <row r="301" spans="1:2" ht="13" hidden="1">
      <c r="A301" s="1">
        <f ca="1">IFERROR(__xludf.DUMMYFUNCTION("""COMPUTED_VALUE"""),4)</f>
        <v>4</v>
      </c>
      <c r="B301" s="1">
        <f ca="1">IFERROR(__xludf.DUMMYFUNCTION("""COMPUTED_VALUE"""),2)</f>
        <v>2</v>
      </c>
    </row>
    <row r="302" spans="1:2" ht="13" hidden="1">
      <c r="A302" s="1">
        <f ca="1">IFERROR(__xludf.DUMMYFUNCTION("""COMPUTED_VALUE"""),1)</f>
        <v>1</v>
      </c>
      <c r="B302" s="1">
        <f ca="1">IFERROR(__xludf.DUMMYFUNCTION("""COMPUTED_VALUE"""),2)</f>
        <v>2</v>
      </c>
    </row>
    <row r="303" spans="1:2" ht="13" hidden="1">
      <c r="A303" s="1">
        <f ca="1">IFERROR(__xludf.DUMMYFUNCTION("""COMPUTED_VALUE"""),4)</f>
        <v>4</v>
      </c>
      <c r="B303" s="1">
        <f ca="1">IFERROR(__xludf.DUMMYFUNCTION("""COMPUTED_VALUE"""),2)</f>
        <v>2</v>
      </c>
    </row>
    <row r="304" spans="1:2" ht="13" hidden="1">
      <c r="A304" s="1">
        <f ca="1">IFERROR(__xludf.DUMMYFUNCTION("""COMPUTED_VALUE"""),4)</f>
        <v>4</v>
      </c>
      <c r="B304" s="1">
        <f ca="1">IFERROR(__xludf.DUMMYFUNCTION("""COMPUTED_VALUE"""),4)</f>
        <v>4</v>
      </c>
    </row>
    <row r="305" spans="1:2" ht="13" hidden="1">
      <c r="A305" s="1">
        <f ca="1">IFERROR(__xludf.DUMMYFUNCTION("""COMPUTED_VALUE"""),2)</f>
        <v>2</v>
      </c>
      <c r="B305" s="1">
        <f ca="1">IFERROR(__xludf.DUMMYFUNCTION("""COMPUTED_VALUE"""),3)</f>
        <v>3</v>
      </c>
    </row>
    <row r="306" spans="1:2" ht="13" hidden="1">
      <c r="A306" s="1">
        <f ca="1">IFERROR(__xludf.DUMMYFUNCTION("""COMPUTED_VALUE"""),4)</f>
        <v>4</v>
      </c>
      <c r="B306" s="1">
        <f ca="1">IFERROR(__xludf.DUMMYFUNCTION("""COMPUTED_VALUE"""),5)</f>
        <v>5</v>
      </c>
    </row>
    <row r="307" spans="1:2" ht="13" hidden="1">
      <c r="A307" s="1" t="str">
        <f ca="1">IFERROR(__xludf.DUMMYFUNCTION("""COMPUTED_VALUE"""),"")</f>
        <v/>
      </c>
      <c r="B307" s="1">
        <f ca="1">IFERROR(__xludf.DUMMYFUNCTION("""COMPUTED_VALUE"""),3)</f>
        <v>3</v>
      </c>
    </row>
    <row r="308" spans="1:2" ht="13" hidden="1">
      <c r="A308" s="1" t="str">
        <f ca="1">IFERROR(__xludf.DUMMYFUNCTION("""COMPUTED_VALUE"""),"")</f>
        <v/>
      </c>
      <c r="B308" s="1">
        <f ca="1">IFERROR(__xludf.DUMMYFUNCTION("""COMPUTED_VALUE"""),2)</f>
        <v>2</v>
      </c>
    </row>
    <row r="309" spans="1:2" ht="13" hidden="1">
      <c r="A309" s="1">
        <f ca="1">IFERROR(__xludf.DUMMYFUNCTION("""COMPUTED_VALUE"""),1)</f>
        <v>1</v>
      </c>
      <c r="B309" s="1">
        <f ca="1">IFERROR(__xludf.DUMMYFUNCTION("""COMPUTED_VALUE"""),4)</f>
        <v>4</v>
      </c>
    </row>
    <row r="310" spans="1:2" ht="13" hidden="1">
      <c r="A310" s="1">
        <f ca="1">IFERROR(__xludf.DUMMYFUNCTION("""COMPUTED_VALUE"""),4)</f>
        <v>4</v>
      </c>
      <c r="B310" s="1">
        <f ca="1">IFERROR(__xludf.DUMMYFUNCTION("""COMPUTED_VALUE"""),2)</f>
        <v>2</v>
      </c>
    </row>
    <row r="311" spans="1:2" ht="13" hidden="1">
      <c r="A311" s="1">
        <f ca="1">IFERROR(__xludf.DUMMYFUNCTION("""COMPUTED_VALUE"""),4)</f>
        <v>4</v>
      </c>
      <c r="B311" s="1">
        <f ca="1">IFERROR(__xludf.DUMMYFUNCTION("""COMPUTED_VALUE"""),3)</f>
        <v>3</v>
      </c>
    </row>
    <row r="312" spans="1:2" ht="13" hidden="1">
      <c r="A312" s="1">
        <f ca="1">IFERROR(__xludf.DUMMYFUNCTION("""COMPUTED_VALUE"""),3)</f>
        <v>3</v>
      </c>
      <c r="B312" s="1">
        <f ca="1">IFERROR(__xludf.DUMMYFUNCTION("""COMPUTED_VALUE"""),1)</f>
        <v>1</v>
      </c>
    </row>
    <row r="313" spans="1:2" ht="13" hidden="1">
      <c r="A313" s="1" t="str">
        <f ca="1">IFERROR(__xludf.DUMMYFUNCTION("""COMPUTED_VALUE"""),"")</f>
        <v/>
      </c>
      <c r="B313" s="1">
        <f ca="1">IFERROR(__xludf.DUMMYFUNCTION("""COMPUTED_VALUE"""),3)</f>
        <v>3</v>
      </c>
    </row>
    <row r="314" spans="1:2" ht="13" hidden="1">
      <c r="A314" s="1">
        <f ca="1">IFERROR(__xludf.DUMMYFUNCTION("""COMPUTED_VALUE"""),2)</f>
        <v>2</v>
      </c>
      <c r="B314" s="1">
        <f ca="1">IFERROR(__xludf.DUMMYFUNCTION("""COMPUTED_VALUE"""),3)</f>
        <v>3</v>
      </c>
    </row>
    <row r="315" spans="1:2" ht="13" hidden="1">
      <c r="A315" s="1">
        <f ca="1">IFERROR(__xludf.DUMMYFUNCTION("""COMPUTED_VALUE"""),2)</f>
        <v>2</v>
      </c>
      <c r="B315" s="1">
        <f ca="1">IFERROR(__xludf.DUMMYFUNCTION("""COMPUTED_VALUE"""),4)</f>
        <v>4</v>
      </c>
    </row>
    <row r="316" spans="1:2" ht="13" hidden="1">
      <c r="A316" s="1">
        <f ca="1">IFERROR(__xludf.DUMMYFUNCTION("""COMPUTED_VALUE"""),3)</f>
        <v>3</v>
      </c>
      <c r="B316" s="1">
        <f ca="1">IFERROR(__xludf.DUMMYFUNCTION("""COMPUTED_VALUE"""),2)</f>
        <v>2</v>
      </c>
    </row>
    <row r="317" spans="1:2" ht="13" hidden="1">
      <c r="A317" s="1">
        <f ca="1">IFERROR(__xludf.DUMMYFUNCTION("""COMPUTED_VALUE"""),4)</f>
        <v>4</v>
      </c>
      <c r="B317" s="1">
        <f ca="1">IFERROR(__xludf.DUMMYFUNCTION("""COMPUTED_VALUE"""),2)</f>
        <v>2</v>
      </c>
    </row>
    <row r="318" spans="1:2" ht="13" hidden="1">
      <c r="A318" s="1">
        <f ca="1">IFERROR(__xludf.DUMMYFUNCTION("""COMPUTED_VALUE"""),2)</f>
        <v>2</v>
      </c>
      <c r="B318" s="1">
        <f ca="1">IFERROR(__xludf.DUMMYFUNCTION("""COMPUTED_VALUE"""),3)</f>
        <v>3</v>
      </c>
    </row>
    <row r="319" spans="1:2" ht="13" hidden="1">
      <c r="A319" s="1">
        <f ca="1">IFERROR(__xludf.DUMMYFUNCTION("""COMPUTED_VALUE"""),3)</f>
        <v>3</v>
      </c>
      <c r="B319" s="1">
        <f ca="1">IFERROR(__xludf.DUMMYFUNCTION("""COMPUTED_VALUE"""),3)</f>
        <v>3</v>
      </c>
    </row>
    <row r="320" spans="1:2" ht="13" hidden="1">
      <c r="A320" s="1">
        <f ca="1">IFERROR(__xludf.DUMMYFUNCTION("""COMPUTED_VALUE"""),3)</f>
        <v>3</v>
      </c>
      <c r="B320" s="1">
        <f ca="1">IFERROR(__xludf.DUMMYFUNCTION("""COMPUTED_VALUE"""),4)</f>
        <v>4</v>
      </c>
    </row>
    <row r="321" spans="1:11" ht="13" hidden="1">
      <c r="A321" s="1">
        <f ca="1">IFERROR(__xludf.DUMMYFUNCTION("""COMPUTED_VALUE"""),1)</f>
        <v>1</v>
      </c>
      <c r="B321" s="1">
        <f ca="1">IFERROR(__xludf.DUMMYFUNCTION("""COMPUTED_VALUE"""),4)</f>
        <v>4</v>
      </c>
    </row>
    <row r="322" spans="1:11" ht="13" hidden="1">
      <c r="A322" s="1">
        <f ca="1">IFERROR(__xludf.DUMMYFUNCTION("""COMPUTED_VALUE"""),2)</f>
        <v>2</v>
      </c>
      <c r="B322" s="1">
        <f ca="1">IFERROR(__xludf.DUMMYFUNCTION("""COMPUTED_VALUE"""),2)</f>
        <v>2</v>
      </c>
    </row>
    <row r="323" spans="1:11" ht="13" hidden="1">
      <c r="A323" s="1" t="str">
        <f ca="1">IFERROR(__xludf.DUMMYFUNCTION("""COMPUTED_VALUE"""),"")</f>
        <v/>
      </c>
      <c r="B323" s="1">
        <f ca="1">IFERROR(__xludf.DUMMYFUNCTION("""COMPUTED_VALUE"""),2)</f>
        <v>2</v>
      </c>
    </row>
    <row r="324" spans="1:11" ht="13" hidden="1">
      <c r="A324" s="1">
        <f ca="1">IFERROR(__xludf.DUMMYFUNCTION("""COMPUTED_VALUE"""),2)</f>
        <v>2</v>
      </c>
      <c r="B324" s="1">
        <f ca="1">IFERROR(__xludf.DUMMYFUNCTION("""COMPUTED_VALUE"""),2)</f>
        <v>2</v>
      </c>
    </row>
    <row r="325" spans="1:11" ht="13" hidden="1">
      <c r="A325" s="1" t="str">
        <f ca="1">IFERROR(__xludf.DUMMYFUNCTION("""COMPUTED_VALUE"""),"")</f>
        <v/>
      </c>
      <c r="B325" s="1">
        <f ca="1">IFERROR(__xludf.DUMMYFUNCTION("""COMPUTED_VALUE"""),2)</f>
        <v>2</v>
      </c>
    </row>
    <row r="326" spans="1:11" ht="13" hidden="1">
      <c r="A326" s="1">
        <f ca="1">IFERROR(__xludf.DUMMYFUNCTION("""COMPUTED_VALUE"""),1)</f>
        <v>1</v>
      </c>
      <c r="B326" s="1">
        <f ca="1">IFERROR(__xludf.DUMMYFUNCTION("""COMPUTED_VALUE"""),5)</f>
        <v>5</v>
      </c>
    </row>
    <row r="327" spans="1:11" ht="13">
      <c r="A327" s="1">
        <f ca="1">IFERROR(__xludf.DUMMYFUNCTION("""COMPUTED_VALUE"""),4)</f>
        <v>4</v>
      </c>
      <c r="B327" s="1">
        <f ca="1">IFERROR(__xludf.DUMMYFUNCTION("""COMPUTED_VALUE"""),2)</f>
        <v>2</v>
      </c>
    </row>
    <row r="328" spans="1:11" ht="13">
      <c r="A328" s="1">
        <f t="shared" ref="A328:B328" ca="1" si="0">COUNT(A4:A327)</f>
        <v>300</v>
      </c>
      <c r="B328" s="1">
        <f t="shared" ca="1" si="0"/>
        <v>323</v>
      </c>
    </row>
    <row r="330" spans="1:11" ht="13">
      <c r="A330" s="14"/>
      <c r="B330" s="15" t="s">
        <v>57</v>
      </c>
      <c r="C330" s="15" t="s">
        <v>136</v>
      </c>
      <c r="D330" s="15" t="s">
        <v>59</v>
      </c>
      <c r="E330" s="15" t="s">
        <v>243</v>
      </c>
      <c r="J330" s="14"/>
      <c r="K330" s="14"/>
    </row>
    <row r="331" spans="1:11" ht="15">
      <c r="A331" s="7" t="s">
        <v>105</v>
      </c>
      <c r="B331" s="10">
        <f ca="1">COUNTIFS(A4:A327,"1",B4:B327,"1")</f>
        <v>2</v>
      </c>
      <c r="C331" s="10">
        <f ca="1">COUNTIFS(A4:A327,"2",B4:B327,"1")</f>
        <v>10</v>
      </c>
      <c r="D331" s="10">
        <f ca="1">COUNTIFS(A4:A327,"3",B4:B327,"1")</f>
        <v>5</v>
      </c>
      <c r="E331" s="10">
        <f ca="1">COUNTIFS(A4:A327,"4",B4:B327,"1")</f>
        <v>8</v>
      </c>
      <c r="F331" s="1">
        <f t="shared" ref="F331:F335" ca="1" si="1">SUM(B331:E331)</f>
        <v>25</v>
      </c>
      <c r="K331" s="10"/>
    </row>
    <row r="332" spans="1:11" ht="15">
      <c r="A332" s="7" t="s">
        <v>63</v>
      </c>
      <c r="B332" s="10">
        <f ca="1">COUNTIFS(A4:A327,"1",B4:B327,"2")</f>
        <v>15</v>
      </c>
      <c r="C332" s="10">
        <f ca="1">COUNTIFS(A4:A327,"2",B4:B327,"2")</f>
        <v>35</v>
      </c>
      <c r="D332" s="10">
        <f ca="1">COUNTIFS(A4:A327,"3",B4:B327,"2")</f>
        <v>21</v>
      </c>
      <c r="E332" s="10">
        <f ca="1">COUNTIFS(A4:A327,"4",B4:B327,"2")</f>
        <v>34</v>
      </c>
      <c r="F332" s="1">
        <f t="shared" ca="1" si="1"/>
        <v>105</v>
      </c>
      <c r="K332" s="10"/>
    </row>
    <row r="333" spans="1:11" ht="15">
      <c r="A333" s="7" t="s">
        <v>61</v>
      </c>
      <c r="B333" s="10">
        <f ca="1">COUNTIFS(A4:A327,"1",B4:B327,"3")</f>
        <v>22</v>
      </c>
      <c r="C333" s="10">
        <f ca="1">COUNTIFS(A4:A327,"2",B4:B327,"3")</f>
        <v>36</v>
      </c>
      <c r="D333" s="10">
        <f ca="1">COUNTIFS(A4:A327,"3",B4:B327,"3")</f>
        <v>32</v>
      </c>
      <c r="E333" s="10">
        <f ca="1">COUNTIFS(A4:A327,"4",B4:B327,"3")</f>
        <v>19</v>
      </c>
      <c r="F333" s="1">
        <f t="shared" ca="1" si="1"/>
        <v>109</v>
      </c>
      <c r="K333" s="10"/>
    </row>
    <row r="334" spans="1:11" ht="15">
      <c r="A334" s="7" t="s">
        <v>92</v>
      </c>
      <c r="B334" s="10">
        <f ca="1">COUNTIFS(A4:A327,"1",B4:B327,"4")</f>
        <v>13</v>
      </c>
      <c r="C334" s="10">
        <f ca="1">COUNTIFS(A4:A327,"2",B4:B327,"4")</f>
        <v>7</v>
      </c>
      <c r="D334" s="10">
        <f ca="1">COUNTIFS(A4:A327,"3",B4:B327,"4")</f>
        <v>10</v>
      </c>
      <c r="E334" s="10">
        <f ca="1">COUNTIFS(A4:A327,"4",B4:B327,"4")</f>
        <v>8</v>
      </c>
      <c r="F334" s="1">
        <f t="shared" ca="1" si="1"/>
        <v>38</v>
      </c>
      <c r="K334" s="10"/>
    </row>
    <row r="335" spans="1:11" ht="15">
      <c r="A335" s="7" t="s">
        <v>93</v>
      </c>
      <c r="B335" s="10">
        <f ca="1">COUNTIFS(A4:A327,"1",B4:B327,"5")</f>
        <v>4</v>
      </c>
      <c r="C335" s="10">
        <f ca="1">COUNTIFS(A4:A327,"2",B4:B327,"5")</f>
        <v>6</v>
      </c>
      <c r="D335" s="10">
        <f ca="1">COUNTIFS(A4:A327,"3",B4:B327,"5")</f>
        <v>5</v>
      </c>
      <c r="E335" s="10">
        <f ca="1">COUNTIFS(A4:A327,"4",B4:B327,"5")</f>
        <v>7</v>
      </c>
      <c r="F335" s="1">
        <f t="shared" ca="1" si="1"/>
        <v>22</v>
      </c>
      <c r="K335" s="10"/>
    </row>
    <row r="336" spans="1:11" ht="13">
      <c r="F336" s="1">
        <f ca="1">SUM(F331:F335)</f>
        <v>299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FF0000"/>
    <outlinePr summaryBelow="0" summaryRight="0"/>
  </sheetPr>
  <dimension ref="A1:K336"/>
  <sheetViews>
    <sheetView workbookViewId="0"/>
  </sheetViews>
  <sheetFormatPr baseColWidth="10" defaultColWidth="14.5" defaultRowHeight="15.75" customHeight="1"/>
  <sheetData>
    <row r="1" spans="1:2" ht="14">
      <c r="A1" s="9" t="s">
        <v>359</v>
      </c>
    </row>
    <row r="2" spans="1:2" ht="15">
      <c r="A2" s="10"/>
    </row>
    <row r="3" spans="1:2" ht="13">
      <c r="A3" s="7" t="s">
        <v>197</v>
      </c>
    </row>
    <row r="4" spans="1:2" ht="15">
      <c r="A4" s="10">
        <f ca="1">IFERROR(__xludf.DUMMYFUNCTION("query('Converted Data'!BG4:BG327,""select*"")"),3)</f>
        <v>3</v>
      </c>
      <c r="B4" s="10">
        <f ca="1">IFERROR(__xludf.DUMMYFUNCTION("query('Converted Data'!CJ4:CJ327,""select*"")"),5)</f>
        <v>5</v>
      </c>
    </row>
    <row r="5" spans="1:2" ht="13">
      <c r="A5" s="1">
        <f ca="1">IFERROR(__xludf.DUMMYFUNCTION("""COMPUTED_VALUE"""),1)</f>
        <v>1</v>
      </c>
      <c r="B5" s="1">
        <f ca="1">IFERROR(__xludf.DUMMYFUNCTION("""COMPUTED_VALUE"""),5)</f>
        <v>5</v>
      </c>
    </row>
    <row r="6" spans="1:2" ht="13">
      <c r="A6" s="1" t="str">
        <f ca="1">IFERROR(__xludf.DUMMYFUNCTION("""COMPUTED_VALUE"""),"")</f>
        <v/>
      </c>
      <c r="B6" s="1">
        <f ca="1">IFERROR(__xludf.DUMMYFUNCTION("""COMPUTED_VALUE"""),3)</f>
        <v>3</v>
      </c>
    </row>
    <row r="7" spans="1:2" ht="13">
      <c r="A7" s="1">
        <f ca="1">IFERROR(__xludf.DUMMYFUNCTION("""COMPUTED_VALUE"""),3)</f>
        <v>3</v>
      </c>
      <c r="B7" s="1">
        <f ca="1">IFERROR(__xludf.DUMMYFUNCTION("""COMPUTED_VALUE"""),4)</f>
        <v>4</v>
      </c>
    </row>
    <row r="8" spans="1:2" ht="13">
      <c r="A8" s="1">
        <f ca="1">IFERROR(__xludf.DUMMYFUNCTION("""COMPUTED_VALUE"""),2)</f>
        <v>2</v>
      </c>
      <c r="B8" s="1">
        <f ca="1">IFERROR(__xludf.DUMMYFUNCTION("""COMPUTED_VALUE"""),3)</f>
        <v>3</v>
      </c>
    </row>
    <row r="9" spans="1:2" ht="13">
      <c r="A9" s="1">
        <f ca="1">IFERROR(__xludf.DUMMYFUNCTION("""COMPUTED_VALUE"""),3)</f>
        <v>3</v>
      </c>
      <c r="B9" s="1">
        <f ca="1">IFERROR(__xludf.DUMMYFUNCTION("""COMPUTED_VALUE"""),4)</f>
        <v>4</v>
      </c>
    </row>
    <row r="10" spans="1:2" ht="13" hidden="1">
      <c r="A10" s="1" t="str">
        <f ca="1">IFERROR(__xludf.DUMMYFUNCTION("""COMPUTED_VALUE"""),"")</f>
        <v/>
      </c>
      <c r="B10" s="1">
        <f ca="1">IFERROR(__xludf.DUMMYFUNCTION("""COMPUTED_VALUE"""),4)</f>
        <v>4</v>
      </c>
    </row>
    <row r="11" spans="1:2" ht="13" hidden="1">
      <c r="A11" s="1">
        <f ca="1">IFERROR(__xludf.DUMMYFUNCTION("""COMPUTED_VALUE"""),4)</f>
        <v>4</v>
      </c>
      <c r="B11" s="1">
        <f ca="1">IFERROR(__xludf.DUMMYFUNCTION("""COMPUTED_VALUE"""),4)</f>
        <v>4</v>
      </c>
    </row>
    <row r="12" spans="1:2" ht="13" hidden="1">
      <c r="A12" s="1">
        <f ca="1">IFERROR(__xludf.DUMMYFUNCTION("""COMPUTED_VALUE"""),4)</f>
        <v>4</v>
      </c>
      <c r="B12" s="1">
        <f ca="1">IFERROR(__xludf.DUMMYFUNCTION("""COMPUTED_VALUE"""),2)</f>
        <v>2</v>
      </c>
    </row>
    <row r="13" spans="1:2" ht="13" hidden="1">
      <c r="A13" s="1">
        <f ca="1">IFERROR(__xludf.DUMMYFUNCTION("""COMPUTED_VALUE"""),2)</f>
        <v>2</v>
      </c>
      <c r="B13" s="1">
        <f ca="1">IFERROR(__xludf.DUMMYFUNCTION("""COMPUTED_VALUE"""),4)</f>
        <v>4</v>
      </c>
    </row>
    <row r="14" spans="1:2" ht="13" hidden="1">
      <c r="A14" s="1" t="str">
        <f ca="1">IFERROR(__xludf.DUMMYFUNCTION("""COMPUTED_VALUE"""),"")</f>
        <v/>
      </c>
      <c r="B14" s="1">
        <f ca="1">IFERROR(__xludf.DUMMYFUNCTION("""COMPUTED_VALUE"""),5)</f>
        <v>5</v>
      </c>
    </row>
    <row r="15" spans="1:2" ht="13" hidden="1">
      <c r="A15" s="1">
        <f ca="1">IFERROR(__xludf.DUMMYFUNCTION("""COMPUTED_VALUE"""),2)</f>
        <v>2</v>
      </c>
      <c r="B15" s="1">
        <f ca="1">IFERROR(__xludf.DUMMYFUNCTION("""COMPUTED_VALUE"""),5)</f>
        <v>5</v>
      </c>
    </row>
    <row r="16" spans="1:2" ht="13" hidden="1">
      <c r="A16" s="1">
        <f ca="1">IFERROR(__xludf.DUMMYFUNCTION("""COMPUTED_VALUE"""),3)</f>
        <v>3</v>
      </c>
      <c r="B16" s="1">
        <f ca="1">IFERROR(__xludf.DUMMYFUNCTION("""COMPUTED_VALUE"""),5)</f>
        <v>5</v>
      </c>
    </row>
    <row r="17" spans="1:2" ht="13" hidden="1">
      <c r="A17" s="1">
        <f ca="1">IFERROR(__xludf.DUMMYFUNCTION("""COMPUTED_VALUE"""),3)</f>
        <v>3</v>
      </c>
      <c r="B17" s="1">
        <f ca="1">IFERROR(__xludf.DUMMYFUNCTION("""COMPUTED_VALUE"""),4)</f>
        <v>4</v>
      </c>
    </row>
    <row r="18" spans="1:2" ht="13" hidden="1">
      <c r="A18" s="1">
        <f ca="1">IFERROR(__xludf.DUMMYFUNCTION("""COMPUTED_VALUE"""),2)</f>
        <v>2</v>
      </c>
      <c r="B18" s="1">
        <f ca="1">IFERROR(__xludf.DUMMYFUNCTION("""COMPUTED_VALUE"""),5)</f>
        <v>5</v>
      </c>
    </row>
    <row r="19" spans="1:2" ht="13" hidden="1">
      <c r="A19" s="1">
        <f ca="1">IFERROR(__xludf.DUMMYFUNCTION("""COMPUTED_VALUE"""),2)</f>
        <v>2</v>
      </c>
      <c r="B19" s="1">
        <f ca="1">IFERROR(__xludf.DUMMYFUNCTION("""COMPUTED_VALUE"""),3)</f>
        <v>3</v>
      </c>
    </row>
    <row r="20" spans="1:2" ht="13" hidden="1">
      <c r="A20" s="1">
        <f ca="1">IFERROR(__xludf.DUMMYFUNCTION("""COMPUTED_VALUE"""),4)</f>
        <v>4</v>
      </c>
      <c r="B20" s="1">
        <f ca="1">IFERROR(__xludf.DUMMYFUNCTION("""COMPUTED_VALUE"""),3)</f>
        <v>3</v>
      </c>
    </row>
    <row r="21" spans="1:2" ht="13" hidden="1">
      <c r="A21" s="1">
        <f ca="1">IFERROR(__xludf.DUMMYFUNCTION("""COMPUTED_VALUE"""),2)</f>
        <v>2</v>
      </c>
      <c r="B21" s="1">
        <f ca="1">IFERROR(__xludf.DUMMYFUNCTION("""COMPUTED_VALUE"""),1)</f>
        <v>1</v>
      </c>
    </row>
    <row r="22" spans="1:2" ht="13" hidden="1">
      <c r="A22" s="1">
        <f ca="1">IFERROR(__xludf.DUMMYFUNCTION("""COMPUTED_VALUE"""),1)</f>
        <v>1</v>
      </c>
      <c r="B22" s="1">
        <f ca="1">IFERROR(__xludf.DUMMYFUNCTION("""COMPUTED_VALUE"""),3)</f>
        <v>3</v>
      </c>
    </row>
    <row r="23" spans="1:2" ht="13" hidden="1">
      <c r="A23" s="1">
        <f ca="1">IFERROR(__xludf.DUMMYFUNCTION("""COMPUTED_VALUE"""),2)</f>
        <v>2</v>
      </c>
      <c r="B23" s="1">
        <f ca="1">IFERROR(__xludf.DUMMYFUNCTION("""COMPUTED_VALUE"""),3)</f>
        <v>3</v>
      </c>
    </row>
    <row r="24" spans="1:2" ht="13" hidden="1">
      <c r="A24" s="1" t="str">
        <f ca="1">IFERROR(__xludf.DUMMYFUNCTION("""COMPUTED_VALUE"""),"")</f>
        <v/>
      </c>
      <c r="B24" s="1">
        <f ca="1">IFERROR(__xludf.DUMMYFUNCTION("""COMPUTED_VALUE"""),4)</f>
        <v>4</v>
      </c>
    </row>
    <row r="25" spans="1:2" ht="13" hidden="1">
      <c r="A25" s="1">
        <f ca="1">IFERROR(__xludf.DUMMYFUNCTION("""COMPUTED_VALUE"""),2)</f>
        <v>2</v>
      </c>
      <c r="B25" s="1">
        <f ca="1">IFERROR(__xludf.DUMMYFUNCTION("""COMPUTED_VALUE"""),2)</f>
        <v>2</v>
      </c>
    </row>
    <row r="26" spans="1:2" ht="13" hidden="1">
      <c r="A26" s="1">
        <f ca="1">IFERROR(__xludf.DUMMYFUNCTION("""COMPUTED_VALUE"""),1)</f>
        <v>1</v>
      </c>
      <c r="B26" s="1">
        <f ca="1">IFERROR(__xludf.DUMMYFUNCTION("""COMPUTED_VALUE"""),2)</f>
        <v>2</v>
      </c>
    </row>
    <row r="27" spans="1:2" ht="13" hidden="1">
      <c r="A27" s="1" t="str">
        <f ca="1">IFERROR(__xludf.DUMMYFUNCTION("""COMPUTED_VALUE"""),"")</f>
        <v/>
      </c>
      <c r="B27" s="1">
        <f ca="1">IFERROR(__xludf.DUMMYFUNCTION("""COMPUTED_VALUE"""),3)</f>
        <v>3</v>
      </c>
    </row>
    <row r="28" spans="1:2" ht="13" hidden="1">
      <c r="A28" s="1">
        <f ca="1">IFERROR(__xludf.DUMMYFUNCTION("""COMPUTED_VALUE"""),1)</f>
        <v>1</v>
      </c>
      <c r="B28" s="1">
        <f ca="1">IFERROR(__xludf.DUMMYFUNCTION("""COMPUTED_VALUE"""),5)</f>
        <v>5</v>
      </c>
    </row>
    <row r="29" spans="1:2" ht="13" hidden="1">
      <c r="A29" s="1">
        <f ca="1">IFERROR(__xludf.DUMMYFUNCTION("""COMPUTED_VALUE"""),3)</f>
        <v>3</v>
      </c>
      <c r="B29" s="1">
        <f ca="1">IFERROR(__xludf.DUMMYFUNCTION("""COMPUTED_VALUE"""),3)</f>
        <v>3</v>
      </c>
    </row>
    <row r="30" spans="1:2" ht="13" hidden="1">
      <c r="A30" s="1">
        <f ca="1">IFERROR(__xludf.DUMMYFUNCTION("""COMPUTED_VALUE"""),3)</f>
        <v>3</v>
      </c>
      <c r="B30" s="1">
        <f ca="1">IFERROR(__xludf.DUMMYFUNCTION("""COMPUTED_VALUE"""),5)</f>
        <v>5</v>
      </c>
    </row>
    <row r="31" spans="1:2" ht="13" hidden="1">
      <c r="A31" s="1">
        <f ca="1">IFERROR(__xludf.DUMMYFUNCTION("""COMPUTED_VALUE"""),1)</f>
        <v>1</v>
      </c>
      <c r="B31" s="1">
        <f ca="1">IFERROR(__xludf.DUMMYFUNCTION("""COMPUTED_VALUE"""),3)</f>
        <v>3</v>
      </c>
    </row>
    <row r="32" spans="1:2" ht="13" hidden="1">
      <c r="A32" s="1">
        <f ca="1">IFERROR(__xludf.DUMMYFUNCTION("""COMPUTED_VALUE"""),2)</f>
        <v>2</v>
      </c>
      <c r="B32" s="1">
        <f ca="1">IFERROR(__xludf.DUMMYFUNCTION("""COMPUTED_VALUE"""),5)</f>
        <v>5</v>
      </c>
    </row>
    <row r="33" spans="1:2" ht="13" hidden="1">
      <c r="A33" s="1">
        <f ca="1">IFERROR(__xludf.DUMMYFUNCTION("""COMPUTED_VALUE"""),1)</f>
        <v>1</v>
      </c>
      <c r="B33" s="1">
        <f ca="1">IFERROR(__xludf.DUMMYFUNCTION("""COMPUTED_VALUE"""),4)</f>
        <v>4</v>
      </c>
    </row>
    <row r="34" spans="1:2" ht="13" hidden="1">
      <c r="A34" s="1">
        <f ca="1">IFERROR(__xludf.DUMMYFUNCTION("""COMPUTED_VALUE"""),3)</f>
        <v>3</v>
      </c>
      <c r="B34" s="1">
        <f ca="1">IFERROR(__xludf.DUMMYFUNCTION("""COMPUTED_VALUE"""),4)</f>
        <v>4</v>
      </c>
    </row>
    <row r="35" spans="1:2" ht="13" hidden="1">
      <c r="A35" s="1">
        <f ca="1">IFERROR(__xludf.DUMMYFUNCTION("""COMPUTED_VALUE"""),4)</f>
        <v>4</v>
      </c>
      <c r="B35" s="1">
        <f ca="1">IFERROR(__xludf.DUMMYFUNCTION("""COMPUTED_VALUE"""),5)</f>
        <v>5</v>
      </c>
    </row>
    <row r="36" spans="1:2" ht="13" hidden="1">
      <c r="A36" s="1">
        <f ca="1">IFERROR(__xludf.DUMMYFUNCTION("""COMPUTED_VALUE"""),1)</f>
        <v>1</v>
      </c>
      <c r="B36" s="1">
        <f ca="1">IFERROR(__xludf.DUMMYFUNCTION("""COMPUTED_VALUE"""),4)</f>
        <v>4</v>
      </c>
    </row>
    <row r="37" spans="1:2" ht="13" hidden="1">
      <c r="A37" s="1">
        <f ca="1">IFERROR(__xludf.DUMMYFUNCTION("""COMPUTED_VALUE"""),2)</f>
        <v>2</v>
      </c>
      <c r="B37" s="1">
        <f ca="1">IFERROR(__xludf.DUMMYFUNCTION("""COMPUTED_VALUE"""),4)</f>
        <v>4</v>
      </c>
    </row>
    <row r="38" spans="1:2" ht="13" hidden="1">
      <c r="A38" s="1">
        <f ca="1">IFERROR(__xludf.DUMMYFUNCTION("""COMPUTED_VALUE"""),4)</f>
        <v>4</v>
      </c>
      <c r="B38" s="1">
        <f ca="1">IFERROR(__xludf.DUMMYFUNCTION("""COMPUTED_VALUE"""),3)</f>
        <v>3</v>
      </c>
    </row>
    <row r="39" spans="1:2" ht="13" hidden="1">
      <c r="A39" s="1">
        <f ca="1">IFERROR(__xludf.DUMMYFUNCTION("""COMPUTED_VALUE"""),3)</f>
        <v>3</v>
      </c>
      <c r="B39" s="1">
        <f ca="1">IFERROR(__xludf.DUMMYFUNCTION("""COMPUTED_VALUE"""),3)</f>
        <v>3</v>
      </c>
    </row>
    <row r="40" spans="1:2" ht="13" hidden="1">
      <c r="A40" s="1" t="str">
        <f ca="1">IFERROR(__xludf.DUMMYFUNCTION("""COMPUTED_VALUE"""),"")</f>
        <v/>
      </c>
      <c r="B40" s="1">
        <f ca="1">IFERROR(__xludf.DUMMYFUNCTION("""COMPUTED_VALUE"""),3)</f>
        <v>3</v>
      </c>
    </row>
    <row r="41" spans="1:2" ht="13" hidden="1">
      <c r="A41" s="1">
        <f ca="1">IFERROR(__xludf.DUMMYFUNCTION("""COMPUTED_VALUE"""),1)</f>
        <v>1</v>
      </c>
      <c r="B41" s="1">
        <f ca="1">IFERROR(__xludf.DUMMYFUNCTION("""COMPUTED_VALUE"""),3)</f>
        <v>3</v>
      </c>
    </row>
    <row r="42" spans="1:2" ht="13" hidden="1">
      <c r="A42" s="1">
        <f ca="1">IFERROR(__xludf.DUMMYFUNCTION("""COMPUTED_VALUE"""),2)</f>
        <v>2</v>
      </c>
      <c r="B42" s="1">
        <f ca="1">IFERROR(__xludf.DUMMYFUNCTION("""COMPUTED_VALUE"""),3)</f>
        <v>3</v>
      </c>
    </row>
    <row r="43" spans="1:2" ht="13" hidden="1">
      <c r="A43" s="1">
        <f ca="1">IFERROR(__xludf.DUMMYFUNCTION("""COMPUTED_VALUE"""),1)</f>
        <v>1</v>
      </c>
      <c r="B43" s="1">
        <f ca="1">IFERROR(__xludf.DUMMYFUNCTION("""COMPUTED_VALUE"""),1)</f>
        <v>1</v>
      </c>
    </row>
    <row r="44" spans="1:2" ht="13" hidden="1">
      <c r="A44" s="1">
        <f ca="1">IFERROR(__xludf.DUMMYFUNCTION("""COMPUTED_VALUE"""),4)</f>
        <v>4</v>
      </c>
      <c r="B44" s="1">
        <f ca="1">IFERROR(__xludf.DUMMYFUNCTION("""COMPUTED_VALUE"""),5)</f>
        <v>5</v>
      </c>
    </row>
    <row r="45" spans="1:2" ht="13" hidden="1">
      <c r="A45" s="1">
        <f ca="1">IFERROR(__xludf.DUMMYFUNCTION("""COMPUTED_VALUE"""),4)</f>
        <v>4</v>
      </c>
      <c r="B45" s="1">
        <f ca="1">IFERROR(__xludf.DUMMYFUNCTION("""COMPUTED_VALUE"""),5)</f>
        <v>5</v>
      </c>
    </row>
    <row r="46" spans="1:2" ht="13" hidden="1">
      <c r="A46" s="1">
        <f ca="1">IFERROR(__xludf.DUMMYFUNCTION("""COMPUTED_VALUE"""),2)</f>
        <v>2</v>
      </c>
      <c r="B46" s="1">
        <f ca="1">IFERROR(__xludf.DUMMYFUNCTION("""COMPUTED_VALUE"""),4)</f>
        <v>4</v>
      </c>
    </row>
    <row r="47" spans="1:2" ht="13" hidden="1">
      <c r="A47" s="1">
        <f ca="1">IFERROR(__xludf.DUMMYFUNCTION("""COMPUTED_VALUE"""),4)</f>
        <v>4</v>
      </c>
      <c r="B47" s="1">
        <f ca="1">IFERROR(__xludf.DUMMYFUNCTION("""COMPUTED_VALUE"""),4)</f>
        <v>4</v>
      </c>
    </row>
    <row r="48" spans="1:2" ht="13" hidden="1">
      <c r="A48" s="1">
        <f ca="1">IFERROR(__xludf.DUMMYFUNCTION("""COMPUTED_VALUE"""),2)</f>
        <v>2</v>
      </c>
      <c r="B48" s="1">
        <f ca="1">IFERROR(__xludf.DUMMYFUNCTION("""COMPUTED_VALUE"""),3)</f>
        <v>3</v>
      </c>
    </row>
    <row r="49" spans="1:2" ht="13" hidden="1">
      <c r="A49" s="1">
        <f ca="1">IFERROR(__xludf.DUMMYFUNCTION("""COMPUTED_VALUE"""),4)</f>
        <v>4</v>
      </c>
      <c r="B49" s="1">
        <f ca="1">IFERROR(__xludf.DUMMYFUNCTION("""COMPUTED_VALUE"""),4)</f>
        <v>4</v>
      </c>
    </row>
    <row r="50" spans="1:2" ht="13" hidden="1">
      <c r="A50" s="1">
        <f ca="1">IFERROR(__xludf.DUMMYFUNCTION("""COMPUTED_VALUE"""),2)</f>
        <v>2</v>
      </c>
      <c r="B50" s="1">
        <f ca="1">IFERROR(__xludf.DUMMYFUNCTION("""COMPUTED_VALUE"""),4)</f>
        <v>4</v>
      </c>
    </row>
    <row r="51" spans="1:2" ht="13" hidden="1">
      <c r="A51" s="1">
        <f ca="1">IFERROR(__xludf.DUMMYFUNCTION("""COMPUTED_VALUE"""),1)</f>
        <v>1</v>
      </c>
      <c r="B51" s="1">
        <f ca="1">IFERROR(__xludf.DUMMYFUNCTION("""COMPUTED_VALUE"""),4)</f>
        <v>4</v>
      </c>
    </row>
    <row r="52" spans="1:2" ht="13" hidden="1">
      <c r="A52" s="1">
        <f ca="1">IFERROR(__xludf.DUMMYFUNCTION("""COMPUTED_VALUE"""),3)</f>
        <v>3</v>
      </c>
      <c r="B52" s="1">
        <f ca="1">IFERROR(__xludf.DUMMYFUNCTION("""COMPUTED_VALUE"""),3)</f>
        <v>3</v>
      </c>
    </row>
    <row r="53" spans="1:2" ht="13" hidden="1">
      <c r="A53" s="1">
        <f ca="1">IFERROR(__xludf.DUMMYFUNCTION("""COMPUTED_VALUE"""),2)</f>
        <v>2</v>
      </c>
      <c r="B53" s="1">
        <f ca="1">IFERROR(__xludf.DUMMYFUNCTION("""COMPUTED_VALUE"""),1)</f>
        <v>1</v>
      </c>
    </row>
    <row r="54" spans="1:2" ht="13" hidden="1">
      <c r="A54" s="1">
        <f ca="1">IFERROR(__xludf.DUMMYFUNCTION("""COMPUTED_VALUE"""),3)</f>
        <v>3</v>
      </c>
      <c r="B54" s="1">
        <f ca="1">IFERROR(__xludf.DUMMYFUNCTION("""COMPUTED_VALUE"""),1)</f>
        <v>1</v>
      </c>
    </row>
    <row r="55" spans="1:2" ht="13" hidden="1">
      <c r="A55" s="1">
        <f ca="1">IFERROR(__xludf.DUMMYFUNCTION("""COMPUTED_VALUE"""),1)</f>
        <v>1</v>
      </c>
      <c r="B55" s="1">
        <f ca="1">IFERROR(__xludf.DUMMYFUNCTION("""COMPUTED_VALUE"""),4)</f>
        <v>4</v>
      </c>
    </row>
    <row r="56" spans="1:2" ht="13" hidden="1">
      <c r="A56" s="1">
        <f ca="1">IFERROR(__xludf.DUMMYFUNCTION("""COMPUTED_VALUE"""),3)</f>
        <v>3</v>
      </c>
      <c r="B56" s="1">
        <f ca="1">IFERROR(__xludf.DUMMYFUNCTION("""COMPUTED_VALUE"""),5)</f>
        <v>5</v>
      </c>
    </row>
    <row r="57" spans="1:2" ht="13" hidden="1">
      <c r="A57" s="1">
        <f ca="1">IFERROR(__xludf.DUMMYFUNCTION("""COMPUTED_VALUE"""),2)</f>
        <v>2</v>
      </c>
      <c r="B57" s="1">
        <f ca="1">IFERROR(__xludf.DUMMYFUNCTION("""COMPUTED_VALUE"""),4)</f>
        <v>4</v>
      </c>
    </row>
    <row r="58" spans="1:2" ht="13" hidden="1">
      <c r="A58" s="1">
        <f ca="1">IFERROR(__xludf.DUMMYFUNCTION("""COMPUTED_VALUE"""),3)</f>
        <v>3</v>
      </c>
      <c r="B58" s="1">
        <f ca="1">IFERROR(__xludf.DUMMYFUNCTION("""COMPUTED_VALUE"""),2)</f>
        <v>2</v>
      </c>
    </row>
    <row r="59" spans="1:2" ht="13" hidden="1">
      <c r="A59" s="1">
        <f ca="1">IFERROR(__xludf.DUMMYFUNCTION("""COMPUTED_VALUE"""),1)</f>
        <v>1</v>
      </c>
      <c r="B59" s="1">
        <f ca="1">IFERROR(__xludf.DUMMYFUNCTION("""COMPUTED_VALUE"""),5)</f>
        <v>5</v>
      </c>
    </row>
    <row r="60" spans="1:2" ht="13" hidden="1">
      <c r="A60" s="1">
        <f ca="1">IFERROR(__xludf.DUMMYFUNCTION("""COMPUTED_VALUE"""),1)</f>
        <v>1</v>
      </c>
      <c r="B60" s="1">
        <f ca="1">IFERROR(__xludf.DUMMYFUNCTION("""COMPUTED_VALUE"""),2)</f>
        <v>2</v>
      </c>
    </row>
    <row r="61" spans="1:2" ht="13" hidden="1">
      <c r="A61" s="1">
        <f ca="1">IFERROR(__xludf.DUMMYFUNCTION("""COMPUTED_VALUE"""),1)</f>
        <v>1</v>
      </c>
      <c r="B61" s="1">
        <f ca="1">IFERROR(__xludf.DUMMYFUNCTION("""COMPUTED_VALUE"""),3)</f>
        <v>3</v>
      </c>
    </row>
    <row r="62" spans="1:2" ht="13" hidden="1">
      <c r="A62" s="1">
        <f ca="1">IFERROR(__xludf.DUMMYFUNCTION("""COMPUTED_VALUE"""),4)</f>
        <v>4</v>
      </c>
      <c r="B62" s="1">
        <f ca="1">IFERROR(__xludf.DUMMYFUNCTION("""COMPUTED_VALUE"""),3)</f>
        <v>3</v>
      </c>
    </row>
    <row r="63" spans="1:2" ht="13" hidden="1">
      <c r="A63" s="1">
        <f ca="1">IFERROR(__xludf.DUMMYFUNCTION("""COMPUTED_VALUE"""),4)</f>
        <v>4</v>
      </c>
      <c r="B63" s="1">
        <f ca="1">IFERROR(__xludf.DUMMYFUNCTION("""COMPUTED_VALUE"""),3)</f>
        <v>3</v>
      </c>
    </row>
    <row r="64" spans="1:2" ht="13" hidden="1">
      <c r="A64" s="1" t="str">
        <f ca="1">IFERROR(__xludf.DUMMYFUNCTION("""COMPUTED_VALUE"""),"")</f>
        <v/>
      </c>
      <c r="B64" s="1">
        <f ca="1">IFERROR(__xludf.DUMMYFUNCTION("""COMPUTED_VALUE"""),3)</f>
        <v>3</v>
      </c>
    </row>
    <row r="65" spans="1:2" ht="13" hidden="1">
      <c r="A65" s="1">
        <f ca="1">IFERROR(__xludf.DUMMYFUNCTION("""COMPUTED_VALUE"""),1)</f>
        <v>1</v>
      </c>
      <c r="B65" s="1">
        <f ca="1">IFERROR(__xludf.DUMMYFUNCTION("""COMPUTED_VALUE"""),3)</f>
        <v>3</v>
      </c>
    </row>
    <row r="66" spans="1:2" ht="13" hidden="1">
      <c r="A66" s="1">
        <f ca="1">IFERROR(__xludf.DUMMYFUNCTION("""COMPUTED_VALUE"""),2)</f>
        <v>2</v>
      </c>
      <c r="B66" s="1">
        <f ca="1">IFERROR(__xludf.DUMMYFUNCTION("""COMPUTED_VALUE"""),3)</f>
        <v>3</v>
      </c>
    </row>
    <row r="67" spans="1:2" ht="13" hidden="1">
      <c r="A67" s="1">
        <f ca="1">IFERROR(__xludf.DUMMYFUNCTION("""COMPUTED_VALUE"""),1)</f>
        <v>1</v>
      </c>
      <c r="B67" s="1">
        <f ca="1">IFERROR(__xludf.DUMMYFUNCTION("""COMPUTED_VALUE"""),3)</f>
        <v>3</v>
      </c>
    </row>
    <row r="68" spans="1:2" ht="13" hidden="1">
      <c r="A68" s="1">
        <f ca="1">IFERROR(__xludf.DUMMYFUNCTION("""COMPUTED_VALUE"""),2)</f>
        <v>2</v>
      </c>
      <c r="B68" s="1">
        <f ca="1">IFERROR(__xludf.DUMMYFUNCTION("""COMPUTED_VALUE"""),5)</f>
        <v>5</v>
      </c>
    </row>
    <row r="69" spans="1:2" ht="13" hidden="1">
      <c r="A69" s="1">
        <f ca="1">IFERROR(__xludf.DUMMYFUNCTION("""COMPUTED_VALUE"""),3)</f>
        <v>3</v>
      </c>
      <c r="B69" s="1">
        <f ca="1">IFERROR(__xludf.DUMMYFUNCTION("""COMPUTED_VALUE"""),1)</f>
        <v>1</v>
      </c>
    </row>
    <row r="70" spans="1:2" ht="13" hidden="1">
      <c r="A70" s="1">
        <f ca="1">IFERROR(__xludf.DUMMYFUNCTION("""COMPUTED_VALUE"""),4)</f>
        <v>4</v>
      </c>
      <c r="B70" s="1">
        <f ca="1">IFERROR(__xludf.DUMMYFUNCTION("""COMPUTED_VALUE"""),3)</f>
        <v>3</v>
      </c>
    </row>
    <row r="71" spans="1:2" ht="13" hidden="1">
      <c r="A71" s="1">
        <f ca="1">IFERROR(__xludf.DUMMYFUNCTION("""COMPUTED_VALUE"""),2)</f>
        <v>2</v>
      </c>
      <c r="B71" s="1">
        <f ca="1">IFERROR(__xludf.DUMMYFUNCTION("""COMPUTED_VALUE"""),1)</f>
        <v>1</v>
      </c>
    </row>
    <row r="72" spans="1:2" ht="13" hidden="1">
      <c r="A72" s="1">
        <f ca="1">IFERROR(__xludf.DUMMYFUNCTION("""COMPUTED_VALUE"""),4)</f>
        <v>4</v>
      </c>
      <c r="B72" s="1">
        <f ca="1">IFERROR(__xludf.DUMMYFUNCTION("""COMPUTED_VALUE"""),3)</f>
        <v>3</v>
      </c>
    </row>
    <row r="73" spans="1:2" ht="13" hidden="1">
      <c r="A73" s="1">
        <f ca="1">IFERROR(__xludf.DUMMYFUNCTION("""COMPUTED_VALUE"""),3)</f>
        <v>3</v>
      </c>
      <c r="B73" s="1">
        <f ca="1">IFERROR(__xludf.DUMMYFUNCTION("""COMPUTED_VALUE"""),5)</f>
        <v>5</v>
      </c>
    </row>
    <row r="74" spans="1:2" ht="13" hidden="1">
      <c r="A74" s="1">
        <f ca="1">IFERROR(__xludf.DUMMYFUNCTION("""COMPUTED_VALUE"""),1)</f>
        <v>1</v>
      </c>
      <c r="B74" s="1">
        <f ca="1">IFERROR(__xludf.DUMMYFUNCTION("""COMPUTED_VALUE"""),5)</f>
        <v>5</v>
      </c>
    </row>
    <row r="75" spans="1:2" ht="13" hidden="1">
      <c r="A75" s="1">
        <f ca="1">IFERROR(__xludf.DUMMYFUNCTION("""COMPUTED_VALUE"""),2)</f>
        <v>2</v>
      </c>
      <c r="B75" s="1">
        <f ca="1">IFERROR(__xludf.DUMMYFUNCTION("""COMPUTED_VALUE"""),3)</f>
        <v>3</v>
      </c>
    </row>
    <row r="76" spans="1:2" ht="13" hidden="1">
      <c r="A76" s="1">
        <f ca="1">IFERROR(__xludf.DUMMYFUNCTION("""COMPUTED_VALUE"""),3)</f>
        <v>3</v>
      </c>
      <c r="B76" s="1">
        <f ca="1">IFERROR(__xludf.DUMMYFUNCTION("""COMPUTED_VALUE"""),3)</f>
        <v>3</v>
      </c>
    </row>
    <row r="77" spans="1:2" ht="13" hidden="1">
      <c r="A77" s="1">
        <f ca="1">IFERROR(__xludf.DUMMYFUNCTION("""COMPUTED_VALUE"""),2)</f>
        <v>2</v>
      </c>
      <c r="B77" s="1">
        <f ca="1">IFERROR(__xludf.DUMMYFUNCTION("""COMPUTED_VALUE"""),3)</f>
        <v>3</v>
      </c>
    </row>
    <row r="78" spans="1:2" ht="13" hidden="1">
      <c r="A78" s="1">
        <f ca="1">IFERROR(__xludf.DUMMYFUNCTION("""COMPUTED_VALUE"""),4)</f>
        <v>4</v>
      </c>
      <c r="B78" s="1">
        <f ca="1">IFERROR(__xludf.DUMMYFUNCTION("""COMPUTED_VALUE"""),3)</f>
        <v>3</v>
      </c>
    </row>
    <row r="79" spans="1:2" ht="13" hidden="1">
      <c r="A79" s="1">
        <f ca="1">IFERROR(__xludf.DUMMYFUNCTION("""COMPUTED_VALUE"""),3)</f>
        <v>3</v>
      </c>
      <c r="B79" s="1">
        <f ca="1">IFERROR(__xludf.DUMMYFUNCTION("""COMPUTED_VALUE"""),5)</f>
        <v>5</v>
      </c>
    </row>
    <row r="80" spans="1:2" ht="13" hidden="1">
      <c r="A80" s="1">
        <f ca="1">IFERROR(__xludf.DUMMYFUNCTION("""COMPUTED_VALUE"""),1)</f>
        <v>1</v>
      </c>
      <c r="B80" s="1">
        <f ca="1">IFERROR(__xludf.DUMMYFUNCTION("""COMPUTED_VALUE"""),4)</f>
        <v>4</v>
      </c>
    </row>
    <row r="81" spans="1:2" ht="13" hidden="1">
      <c r="A81" s="1" t="str">
        <f ca="1">IFERROR(__xludf.DUMMYFUNCTION("""COMPUTED_VALUE"""),"")</f>
        <v/>
      </c>
      <c r="B81" s="1">
        <f ca="1">IFERROR(__xludf.DUMMYFUNCTION("""COMPUTED_VALUE"""),3)</f>
        <v>3</v>
      </c>
    </row>
    <row r="82" spans="1:2" ht="13" hidden="1">
      <c r="A82" s="1">
        <f ca="1">IFERROR(__xludf.DUMMYFUNCTION("""COMPUTED_VALUE"""),4)</f>
        <v>4</v>
      </c>
      <c r="B82" s="1">
        <f ca="1">IFERROR(__xludf.DUMMYFUNCTION("""COMPUTED_VALUE"""),4)</f>
        <v>4</v>
      </c>
    </row>
    <row r="83" spans="1:2" ht="13" hidden="1">
      <c r="A83" s="1">
        <f ca="1">IFERROR(__xludf.DUMMYFUNCTION("""COMPUTED_VALUE"""),2)</f>
        <v>2</v>
      </c>
      <c r="B83" s="1">
        <f ca="1">IFERROR(__xludf.DUMMYFUNCTION("""COMPUTED_VALUE"""),1)</f>
        <v>1</v>
      </c>
    </row>
    <row r="84" spans="1:2" ht="13" hidden="1">
      <c r="A84" s="1">
        <f ca="1">IFERROR(__xludf.DUMMYFUNCTION("""COMPUTED_VALUE"""),3)</f>
        <v>3</v>
      </c>
      <c r="B84" s="1">
        <f ca="1">IFERROR(__xludf.DUMMYFUNCTION("""COMPUTED_VALUE"""),5)</f>
        <v>5</v>
      </c>
    </row>
    <row r="85" spans="1:2" ht="13" hidden="1">
      <c r="A85" s="1">
        <f ca="1">IFERROR(__xludf.DUMMYFUNCTION("""COMPUTED_VALUE"""),4)</f>
        <v>4</v>
      </c>
      <c r="B85" s="1">
        <f ca="1">IFERROR(__xludf.DUMMYFUNCTION("""COMPUTED_VALUE"""),4)</f>
        <v>4</v>
      </c>
    </row>
    <row r="86" spans="1:2" ht="13" hidden="1">
      <c r="A86" s="1">
        <f ca="1">IFERROR(__xludf.DUMMYFUNCTION("""COMPUTED_VALUE"""),2)</f>
        <v>2</v>
      </c>
      <c r="B86" s="1">
        <f ca="1">IFERROR(__xludf.DUMMYFUNCTION("""COMPUTED_VALUE"""),2)</f>
        <v>2</v>
      </c>
    </row>
    <row r="87" spans="1:2" ht="13" hidden="1">
      <c r="A87" s="1">
        <f ca="1">IFERROR(__xludf.DUMMYFUNCTION("""COMPUTED_VALUE"""),2)</f>
        <v>2</v>
      </c>
      <c r="B87" s="1">
        <f ca="1">IFERROR(__xludf.DUMMYFUNCTION("""COMPUTED_VALUE"""),5)</f>
        <v>5</v>
      </c>
    </row>
    <row r="88" spans="1:2" ht="13" hidden="1">
      <c r="A88" s="1">
        <f ca="1">IFERROR(__xludf.DUMMYFUNCTION("""COMPUTED_VALUE"""),2)</f>
        <v>2</v>
      </c>
      <c r="B88" s="1">
        <f ca="1">IFERROR(__xludf.DUMMYFUNCTION("""COMPUTED_VALUE"""),5)</f>
        <v>5</v>
      </c>
    </row>
    <row r="89" spans="1:2" ht="13" hidden="1">
      <c r="A89" s="1">
        <f ca="1">IFERROR(__xludf.DUMMYFUNCTION("""COMPUTED_VALUE"""),3)</f>
        <v>3</v>
      </c>
      <c r="B89" s="1">
        <f ca="1">IFERROR(__xludf.DUMMYFUNCTION("""COMPUTED_VALUE"""),2)</f>
        <v>2</v>
      </c>
    </row>
    <row r="90" spans="1:2" ht="13" hidden="1">
      <c r="A90" s="1">
        <f ca="1">IFERROR(__xludf.DUMMYFUNCTION("""COMPUTED_VALUE"""),1)</f>
        <v>1</v>
      </c>
      <c r="B90" s="1">
        <f ca="1">IFERROR(__xludf.DUMMYFUNCTION("""COMPUTED_VALUE"""),2)</f>
        <v>2</v>
      </c>
    </row>
    <row r="91" spans="1:2" ht="13" hidden="1">
      <c r="A91" s="1">
        <f ca="1">IFERROR(__xludf.DUMMYFUNCTION("""COMPUTED_VALUE"""),2)</f>
        <v>2</v>
      </c>
      <c r="B91" s="1">
        <f ca="1">IFERROR(__xludf.DUMMYFUNCTION("""COMPUTED_VALUE"""),5)</f>
        <v>5</v>
      </c>
    </row>
    <row r="92" spans="1:2" ht="13" hidden="1">
      <c r="A92" s="1">
        <f ca="1">IFERROR(__xludf.DUMMYFUNCTION("""COMPUTED_VALUE"""),4)</f>
        <v>4</v>
      </c>
      <c r="B92" s="1">
        <f ca="1">IFERROR(__xludf.DUMMYFUNCTION("""COMPUTED_VALUE"""),3)</f>
        <v>3</v>
      </c>
    </row>
    <row r="93" spans="1:2" ht="13" hidden="1">
      <c r="A93" s="1">
        <f ca="1">IFERROR(__xludf.DUMMYFUNCTION("""COMPUTED_VALUE"""),3)</f>
        <v>3</v>
      </c>
      <c r="B93" s="1">
        <f ca="1">IFERROR(__xludf.DUMMYFUNCTION("""COMPUTED_VALUE"""),3)</f>
        <v>3</v>
      </c>
    </row>
    <row r="94" spans="1:2" ht="13" hidden="1">
      <c r="A94" s="1">
        <f ca="1">IFERROR(__xludf.DUMMYFUNCTION("""COMPUTED_VALUE"""),1)</f>
        <v>1</v>
      </c>
      <c r="B94" s="1">
        <f ca="1">IFERROR(__xludf.DUMMYFUNCTION("""COMPUTED_VALUE"""),3)</f>
        <v>3</v>
      </c>
    </row>
    <row r="95" spans="1:2" ht="13" hidden="1">
      <c r="A95" s="1">
        <f ca="1">IFERROR(__xludf.DUMMYFUNCTION("""COMPUTED_VALUE"""),3)</f>
        <v>3</v>
      </c>
      <c r="B95" s="1">
        <f ca="1">IFERROR(__xludf.DUMMYFUNCTION("""COMPUTED_VALUE"""),4)</f>
        <v>4</v>
      </c>
    </row>
    <row r="96" spans="1:2" ht="13" hidden="1">
      <c r="A96" s="1">
        <f ca="1">IFERROR(__xludf.DUMMYFUNCTION("""COMPUTED_VALUE"""),1)</f>
        <v>1</v>
      </c>
      <c r="B96" s="1">
        <f ca="1">IFERROR(__xludf.DUMMYFUNCTION("""COMPUTED_VALUE"""),2)</f>
        <v>2</v>
      </c>
    </row>
    <row r="97" spans="1:2" ht="13" hidden="1">
      <c r="A97" s="1">
        <f ca="1">IFERROR(__xludf.DUMMYFUNCTION("""COMPUTED_VALUE"""),2)</f>
        <v>2</v>
      </c>
      <c r="B97" s="1">
        <f ca="1">IFERROR(__xludf.DUMMYFUNCTION("""COMPUTED_VALUE"""),2)</f>
        <v>2</v>
      </c>
    </row>
    <row r="98" spans="1:2" ht="13" hidden="1">
      <c r="A98" s="1">
        <f ca="1">IFERROR(__xludf.DUMMYFUNCTION("""COMPUTED_VALUE"""),2)</f>
        <v>2</v>
      </c>
      <c r="B98" s="1">
        <f ca="1">IFERROR(__xludf.DUMMYFUNCTION("""COMPUTED_VALUE"""),3)</f>
        <v>3</v>
      </c>
    </row>
    <row r="99" spans="1:2" ht="13" hidden="1">
      <c r="A99" s="1">
        <f ca="1">IFERROR(__xludf.DUMMYFUNCTION("""COMPUTED_VALUE"""),4)</f>
        <v>4</v>
      </c>
      <c r="B99" s="1">
        <f ca="1">IFERROR(__xludf.DUMMYFUNCTION("""COMPUTED_VALUE"""),5)</f>
        <v>5</v>
      </c>
    </row>
    <row r="100" spans="1:2" ht="13" hidden="1">
      <c r="A100" s="1">
        <f ca="1">IFERROR(__xludf.DUMMYFUNCTION("""COMPUTED_VALUE"""),1)</f>
        <v>1</v>
      </c>
      <c r="B100" s="1">
        <f ca="1">IFERROR(__xludf.DUMMYFUNCTION("""COMPUTED_VALUE"""),5)</f>
        <v>5</v>
      </c>
    </row>
    <row r="101" spans="1:2" ht="13" hidden="1">
      <c r="A101" s="1">
        <f ca="1">IFERROR(__xludf.DUMMYFUNCTION("""COMPUTED_VALUE"""),3)</f>
        <v>3</v>
      </c>
      <c r="B101" s="1">
        <f ca="1">IFERROR(__xludf.DUMMYFUNCTION("""COMPUTED_VALUE"""),3)</f>
        <v>3</v>
      </c>
    </row>
    <row r="102" spans="1:2" ht="13" hidden="1">
      <c r="A102" s="1">
        <f ca="1">IFERROR(__xludf.DUMMYFUNCTION("""COMPUTED_VALUE"""),2)</f>
        <v>2</v>
      </c>
      <c r="B102" s="1">
        <f ca="1">IFERROR(__xludf.DUMMYFUNCTION("""COMPUTED_VALUE"""),5)</f>
        <v>5</v>
      </c>
    </row>
    <row r="103" spans="1:2" ht="13" hidden="1">
      <c r="A103" s="1">
        <f ca="1">IFERROR(__xludf.DUMMYFUNCTION("""COMPUTED_VALUE"""),4)</f>
        <v>4</v>
      </c>
      <c r="B103" s="1">
        <f ca="1">IFERROR(__xludf.DUMMYFUNCTION("""COMPUTED_VALUE"""),5)</f>
        <v>5</v>
      </c>
    </row>
    <row r="104" spans="1:2" ht="13" hidden="1">
      <c r="A104" s="1" t="str">
        <f ca="1">IFERROR(__xludf.DUMMYFUNCTION("""COMPUTED_VALUE"""),"")</f>
        <v/>
      </c>
      <c r="B104" s="1">
        <f ca="1">IFERROR(__xludf.DUMMYFUNCTION("""COMPUTED_VALUE"""),2)</f>
        <v>2</v>
      </c>
    </row>
    <row r="105" spans="1:2" ht="13" hidden="1">
      <c r="A105" s="1">
        <f ca="1">IFERROR(__xludf.DUMMYFUNCTION("""COMPUTED_VALUE"""),2)</f>
        <v>2</v>
      </c>
      <c r="B105" s="1">
        <f ca="1">IFERROR(__xludf.DUMMYFUNCTION("""COMPUTED_VALUE"""),5)</f>
        <v>5</v>
      </c>
    </row>
    <row r="106" spans="1:2" ht="13" hidden="1">
      <c r="A106" s="1">
        <f ca="1">IFERROR(__xludf.DUMMYFUNCTION("""COMPUTED_VALUE"""),1)</f>
        <v>1</v>
      </c>
      <c r="B106" s="1">
        <f ca="1">IFERROR(__xludf.DUMMYFUNCTION("""COMPUTED_VALUE"""),5)</f>
        <v>5</v>
      </c>
    </row>
    <row r="107" spans="1:2" ht="13" hidden="1">
      <c r="A107" s="1">
        <f ca="1">IFERROR(__xludf.DUMMYFUNCTION("""COMPUTED_VALUE"""),4)</f>
        <v>4</v>
      </c>
      <c r="B107" s="1">
        <f ca="1">IFERROR(__xludf.DUMMYFUNCTION("""COMPUTED_VALUE"""),5)</f>
        <v>5</v>
      </c>
    </row>
    <row r="108" spans="1:2" ht="13" hidden="1">
      <c r="A108" s="1">
        <f ca="1">IFERROR(__xludf.DUMMYFUNCTION("""COMPUTED_VALUE"""),2)</f>
        <v>2</v>
      </c>
      <c r="B108" s="1">
        <f ca="1">IFERROR(__xludf.DUMMYFUNCTION("""COMPUTED_VALUE"""),2)</f>
        <v>2</v>
      </c>
    </row>
    <row r="109" spans="1:2" ht="13" hidden="1">
      <c r="A109" s="1">
        <f ca="1">IFERROR(__xludf.DUMMYFUNCTION("""COMPUTED_VALUE"""),3)</f>
        <v>3</v>
      </c>
      <c r="B109" s="1">
        <f ca="1">IFERROR(__xludf.DUMMYFUNCTION("""COMPUTED_VALUE"""),3)</f>
        <v>3</v>
      </c>
    </row>
    <row r="110" spans="1:2" ht="13" hidden="1">
      <c r="A110" s="1">
        <f ca="1">IFERROR(__xludf.DUMMYFUNCTION("""COMPUTED_VALUE"""),1)</f>
        <v>1</v>
      </c>
      <c r="B110" s="1">
        <f ca="1">IFERROR(__xludf.DUMMYFUNCTION("""COMPUTED_VALUE"""),5)</f>
        <v>5</v>
      </c>
    </row>
    <row r="111" spans="1:2" ht="13" hidden="1">
      <c r="A111" s="1">
        <f ca="1">IFERROR(__xludf.DUMMYFUNCTION("""COMPUTED_VALUE"""),4)</f>
        <v>4</v>
      </c>
      <c r="B111" s="1">
        <f ca="1">IFERROR(__xludf.DUMMYFUNCTION("""COMPUTED_VALUE"""),5)</f>
        <v>5</v>
      </c>
    </row>
    <row r="112" spans="1:2" ht="13" hidden="1">
      <c r="A112" s="1">
        <f ca="1">IFERROR(__xludf.DUMMYFUNCTION("""COMPUTED_VALUE"""),4)</f>
        <v>4</v>
      </c>
      <c r="B112" s="1">
        <f ca="1">IFERROR(__xludf.DUMMYFUNCTION("""COMPUTED_VALUE"""),5)</f>
        <v>5</v>
      </c>
    </row>
    <row r="113" spans="1:2" ht="13" hidden="1">
      <c r="A113" s="1">
        <f ca="1">IFERROR(__xludf.DUMMYFUNCTION("""COMPUTED_VALUE"""),2)</f>
        <v>2</v>
      </c>
      <c r="B113" s="1">
        <f ca="1">IFERROR(__xludf.DUMMYFUNCTION("""COMPUTED_VALUE"""),3)</f>
        <v>3</v>
      </c>
    </row>
    <row r="114" spans="1:2" ht="13" hidden="1">
      <c r="A114" s="1">
        <f ca="1">IFERROR(__xludf.DUMMYFUNCTION("""COMPUTED_VALUE"""),3)</f>
        <v>3</v>
      </c>
      <c r="B114" s="1">
        <f ca="1">IFERROR(__xludf.DUMMYFUNCTION("""COMPUTED_VALUE"""),3)</f>
        <v>3</v>
      </c>
    </row>
    <row r="115" spans="1:2" ht="13" hidden="1">
      <c r="A115" s="1">
        <f ca="1">IFERROR(__xludf.DUMMYFUNCTION("""COMPUTED_VALUE"""),2)</f>
        <v>2</v>
      </c>
      <c r="B115" s="1">
        <f ca="1">IFERROR(__xludf.DUMMYFUNCTION("""COMPUTED_VALUE"""),3)</f>
        <v>3</v>
      </c>
    </row>
    <row r="116" spans="1:2" ht="13" hidden="1">
      <c r="A116" s="1">
        <f ca="1">IFERROR(__xludf.DUMMYFUNCTION("""COMPUTED_VALUE"""),3)</f>
        <v>3</v>
      </c>
      <c r="B116" s="1">
        <f ca="1">IFERROR(__xludf.DUMMYFUNCTION("""COMPUTED_VALUE"""),4)</f>
        <v>4</v>
      </c>
    </row>
    <row r="117" spans="1:2" ht="13" hidden="1">
      <c r="A117" s="1">
        <f ca="1">IFERROR(__xludf.DUMMYFUNCTION("""COMPUTED_VALUE"""),3)</f>
        <v>3</v>
      </c>
      <c r="B117" s="1">
        <f ca="1">IFERROR(__xludf.DUMMYFUNCTION("""COMPUTED_VALUE"""),2)</f>
        <v>2</v>
      </c>
    </row>
    <row r="118" spans="1:2" ht="13" hidden="1">
      <c r="A118" s="1">
        <f ca="1">IFERROR(__xludf.DUMMYFUNCTION("""COMPUTED_VALUE"""),4)</f>
        <v>4</v>
      </c>
      <c r="B118" s="1">
        <f ca="1">IFERROR(__xludf.DUMMYFUNCTION("""COMPUTED_VALUE"""),2)</f>
        <v>2</v>
      </c>
    </row>
    <row r="119" spans="1:2" ht="13" hidden="1">
      <c r="A119" s="1">
        <f ca="1">IFERROR(__xludf.DUMMYFUNCTION("""COMPUTED_VALUE"""),2)</f>
        <v>2</v>
      </c>
      <c r="B119" s="1">
        <f ca="1">IFERROR(__xludf.DUMMYFUNCTION("""COMPUTED_VALUE"""),4)</f>
        <v>4</v>
      </c>
    </row>
    <row r="120" spans="1:2" ht="13" hidden="1">
      <c r="A120" s="1">
        <f ca="1">IFERROR(__xludf.DUMMYFUNCTION("""COMPUTED_VALUE"""),4)</f>
        <v>4</v>
      </c>
      <c r="B120" s="1">
        <f ca="1">IFERROR(__xludf.DUMMYFUNCTION("""COMPUTED_VALUE"""),3)</f>
        <v>3</v>
      </c>
    </row>
    <row r="121" spans="1:2" ht="13" hidden="1">
      <c r="A121" s="1">
        <f ca="1">IFERROR(__xludf.DUMMYFUNCTION("""COMPUTED_VALUE"""),4)</f>
        <v>4</v>
      </c>
      <c r="B121" s="1">
        <f ca="1">IFERROR(__xludf.DUMMYFUNCTION("""COMPUTED_VALUE"""),5)</f>
        <v>5</v>
      </c>
    </row>
    <row r="122" spans="1:2" ht="13" hidden="1">
      <c r="A122" s="1">
        <f ca="1">IFERROR(__xludf.DUMMYFUNCTION("""COMPUTED_VALUE"""),4)</f>
        <v>4</v>
      </c>
      <c r="B122" s="1">
        <f ca="1">IFERROR(__xludf.DUMMYFUNCTION("""COMPUTED_VALUE"""),3)</f>
        <v>3</v>
      </c>
    </row>
    <row r="123" spans="1:2" ht="13" hidden="1">
      <c r="A123" s="1">
        <f ca="1">IFERROR(__xludf.DUMMYFUNCTION("""COMPUTED_VALUE"""),4)</f>
        <v>4</v>
      </c>
      <c r="B123" s="1">
        <f ca="1">IFERROR(__xludf.DUMMYFUNCTION("""COMPUTED_VALUE"""),3)</f>
        <v>3</v>
      </c>
    </row>
    <row r="124" spans="1:2" ht="13" hidden="1">
      <c r="A124" s="1">
        <f ca="1">IFERROR(__xludf.DUMMYFUNCTION("""COMPUTED_VALUE"""),4)</f>
        <v>4</v>
      </c>
      <c r="B124" s="1">
        <f ca="1">IFERROR(__xludf.DUMMYFUNCTION("""COMPUTED_VALUE"""),4)</f>
        <v>4</v>
      </c>
    </row>
    <row r="125" spans="1:2" ht="13" hidden="1">
      <c r="A125" s="1">
        <f ca="1">IFERROR(__xludf.DUMMYFUNCTION("""COMPUTED_VALUE"""),4)</f>
        <v>4</v>
      </c>
      <c r="B125" s="1">
        <f ca="1">IFERROR(__xludf.DUMMYFUNCTION("""COMPUTED_VALUE"""),3)</f>
        <v>3</v>
      </c>
    </row>
    <row r="126" spans="1:2" ht="13" hidden="1">
      <c r="A126" s="1">
        <f ca="1">IFERROR(__xludf.DUMMYFUNCTION("""COMPUTED_VALUE"""),4)</f>
        <v>4</v>
      </c>
      <c r="B126" s="1">
        <f ca="1">IFERROR(__xludf.DUMMYFUNCTION("""COMPUTED_VALUE"""),3)</f>
        <v>3</v>
      </c>
    </row>
    <row r="127" spans="1:2" ht="13" hidden="1">
      <c r="A127" s="1">
        <f ca="1">IFERROR(__xludf.DUMMYFUNCTION("""COMPUTED_VALUE"""),3)</f>
        <v>3</v>
      </c>
      <c r="B127" s="1">
        <f ca="1">IFERROR(__xludf.DUMMYFUNCTION("""COMPUTED_VALUE"""),5)</f>
        <v>5</v>
      </c>
    </row>
    <row r="128" spans="1:2" ht="13" hidden="1">
      <c r="A128" s="1">
        <f ca="1">IFERROR(__xludf.DUMMYFUNCTION("""COMPUTED_VALUE"""),1)</f>
        <v>1</v>
      </c>
      <c r="B128" s="1">
        <f ca="1">IFERROR(__xludf.DUMMYFUNCTION("""COMPUTED_VALUE"""),4)</f>
        <v>4</v>
      </c>
    </row>
    <row r="129" spans="1:2" ht="13" hidden="1">
      <c r="A129" s="1">
        <f ca="1">IFERROR(__xludf.DUMMYFUNCTION("""COMPUTED_VALUE"""),3)</f>
        <v>3</v>
      </c>
      <c r="B129" s="1">
        <f ca="1">IFERROR(__xludf.DUMMYFUNCTION("""COMPUTED_VALUE"""),3)</f>
        <v>3</v>
      </c>
    </row>
    <row r="130" spans="1:2" ht="13" hidden="1">
      <c r="A130" s="1">
        <f ca="1">IFERROR(__xludf.DUMMYFUNCTION("""COMPUTED_VALUE"""),3)</f>
        <v>3</v>
      </c>
      <c r="B130" s="1">
        <f ca="1">IFERROR(__xludf.DUMMYFUNCTION("""COMPUTED_VALUE"""),3)</f>
        <v>3</v>
      </c>
    </row>
    <row r="131" spans="1:2" ht="13" hidden="1">
      <c r="A131" s="1">
        <f ca="1">IFERROR(__xludf.DUMMYFUNCTION("""COMPUTED_VALUE"""),2)</f>
        <v>2</v>
      </c>
      <c r="B131" s="1">
        <f ca="1">IFERROR(__xludf.DUMMYFUNCTION("""COMPUTED_VALUE"""),4)</f>
        <v>4</v>
      </c>
    </row>
    <row r="132" spans="1:2" ht="13" hidden="1">
      <c r="A132" s="1">
        <f ca="1">IFERROR(__xludf.DUMMYFUNCTION("""COMPUTED_VALUE"""),1)</f>
        <v>1</v>
      </c>
      <c r="B132" s="1">
        <f ca="1">IFERROR(__xludf.DUMMYFUNCTION("""COMPUTED_VALUE"""),3)</f>
        <v>3</v>
      </c>
    </row>
    <row r="133" spans="1:2" ht="13" hidden="1">
      <c r="A133" s="1">
        <f ca="1">IFERROR(__xludf.DUMMYFUNCTION("""COMPUTED_VALUE"""),2)</f>
        <v>2</v>
      </c>
      <c r="B133" s="1">
        <f ca="1">IFERROR(__xludf.DUMMYFUNCTION("""COMPUTED_VALUE"""),5)</f>
        <v>5</v>
      </c>
    </row>
    <row r="134" spans="1:2" ht="13" hidden="1">
      <c r="A134" s="1">
        <f ca="1">IFERROR(__xludf.DUMMYFUNCTION("""COMPUTED_VALUE"""),3)</f>
        <v>3</v>
      </c>
      <c r="B134" s="1">
        <f ca="1">IFERROR(__xludf.DUMMYFUNCTION("""COMPUTED_VALUE"""),4)</f>
        <v>4</v>
      </c>
    </row>
    <row r="135" spans="1:2" ht="13" hidden="1">
      <c r="A135" s="1">
        <f ca="1">IFERROR(__xludf.DUMMYFUNCTION("""COMPUTED_VALUE"""),4)</f>
        <v>4</v>
      </c>
      <c r="B135" s="1">
        <f ca="1">IFERROR(__xludf.DUMMYFUNCTION("""COMPUTED_VALUE"""),3)</f>
        <v>3</v>
      </c>
    </row>
    <row r="136" spans="1:2" ht="13" hidden="1">
      <c r="A136" s="1">
        <f ca="1">IFERROR(__xludf.DUMMYFUNCTION("""COMPUTED_VALUE"""),3)</f>
        <v>3</v>
      </c>
      <c r="B136" s="1">
        <f ca="1">IFERROR(__xludf.DUMMYFUNCTION("""COMPUTED_VALUE"""),5)</f>
        <v>5</v>
      </c>
    </row>
    <row r="137" spans="1:2" ht="13" hidden="1">
      <c r="A137" s="1">
        <f ca="1">IFERROR(__xludf.DUMMYFUNCTION("""COMPUTED_VALUE"""),2)</f>
        <v>2</v>
      </c>
      <c r="B137" s="1">
        <f ca="1">IFERROR(__xludf.DUMMYFUNCTION("""COMPUTED_VALUE"""),4)</f>
        <v>4</v>
      </c>
    </row>
    <row r="138" spans="1:2" ht="13" hidden="1">
      <c r="A138" s="1">
        <f ca="1">IFERROR(__xludf.DUMMYFUNCTION("""COMPUTED_VALUE"""),2)</f>
        <v>2</v>
      </c>
      <c r="B138" s="1">
        <f ca="1">IFERROR(__xludf.DUMMYFUNCTION("""COMPUTED_VALUE"""),2)</f>
        <v>2</v>
      </c>
    </row>
    <row r="139" spans="1:2" ht="13" hidden="1">
      <c r="A139" s="1">
        <f ca="1">IFERROR(__xludf.DUMMYFUNCTION("""COMPUTED_VALUE"""),1)</f>
        <v>1</v>
      </c>
      <c r="B139" s="1">
        <f ca="1">IFERROR(__xludf.DUMMYFUNCTION("""COMPUTED_VALUE"""),3)</f>
        <v>3</v>
      </c>
    </row>
    <row r="140" spans="1:2" ht="13" hidden="1">
      <c r="A140" s="1">
        <f ca="1">IFERROR(__xludf.DUMMYFUNCTION("""COMPUTED_VALUE"""),4)</f>
        <v>4</v>
      </c>
      <c r="B140" s="1">
        <f ca="1">IFERROR(__xludf.DUMMYFUNCTION("""COMPUTED_VALUE"""),3)</f>
        <v>3</v>
      </c>
    </row>
    <row r="141" spans="1:2" ht="13" hidden="1">
      <c r="A141" s="1">
        <f ca="1">IFERROR(__xludf.DUMMYFUNCTION("""COMPUTED_VALUE"""),1)</f>
        <v>1</v>
      </c>
      <c r="B141" s="1">
        <f ca="1">IFERROR(__xludf.DUMMYFUNCTION("""COMPUTED_VALUE"""),4)</f>
        <v>4</v>
      </c>
    </row>
    <row r="142" spans="1:2" ht="13" hidden="1">
      <c r="A142" s="1">
        <f ca="1">IFERROR(__xludf.DUMMYFUNCTION("""COMPUTED_VALUE"""),1)</f>
        <v>1</v>
      </c>
      <c r="B142" s="1">
        <f ca="1">IFERROR(__xludf.DUMMYFUNCTION("""COMPUTED_VALUE"""),2)</f>
        <v>2</v>
      </c>
    </row>
    <row r="143" spans="1:2" ht="13" hidden="1">
      <c r="A143" s="1">
        <f ca="1">IFERROR(__xludf.DUMMYFUNCTION("""COMPUTED_VALUE"""),3)</f>
        <v>3</v>
      </c>
      <c r="B143" s="1">
        <f ca="1">IFERROR(__xludf.DUMMYFUNCTION("""COMPUTED_VALUE"""),3)</f>
        <v>3</v>
      </c>
    </row>
    <row r="144" spans="1:2" ht="13" hidden="1">
      <c r="A144" s="1">
        <f ca="1">IFERROR(__xludf.DUMMYFUNCTION("""COMPUTED_VALUE"""),1)</f>
        <v>1</v>
      </c>
      <c r="B144" s="1">
        <f ca="1">IFERROR(__xludf.DUMMYFUNCTION("""COMPUTED_VALUE"""),5)</f>
        <v>5</v>
      </c>
    </row>
    <row r="145" spans="1:2" ht="13" hidden="1">
      <c r="A145" s="1">
        <f ca="1">IFERROR(__xludf.DUMMYFUNCTION("""COMPUTED_VALUE"""),2)</f>
        <v>2</v>
      </c>
      <c r="B145" s="1">
        <f ca="1">IFERROR(__xludf.DUMMYFUNCTION("""COMPUTED_VALUE"""),3)</f>
        <v>3</v>
      </c>
    </row>
    <row r="146" spans="1:2" ht="13" hidden="1">
      <c r="A146" s="1">
        <f ca="1">IFERROR(__xludf.DUMMYFUNCTION("""COMPUTED_VALUE"""),3)</f>
        <v>3</v>
      </c>
      <c r="B146" s="1">
        <f ca="1">IFERROR(__xludf.DUMMYFUNCTION("""COMPUTED_VALUE"""),4)</f>
        <v>4</v>
      </c>
    </row>
    <row r="147" spans="1:2" ht="13" hidden="1">
      <c r="A147" s="1">
        <f ca="1">IFERROR(__xludf.DUMMYFUNCTION("""COMPUTED_VALUE"""),2)</f>
        <v>2</v>
      </c>
      <c r="B147" s="1">
        <f ca="1">IFERROR(__xludf.DUMMYFUNCTION("""COMPUTED_VALUE"""),4)</f>
        <v>4</v>
      </c>
    </row>
    <row r="148" spans="1:2" ht="13" hidden="1">
      <c r="A148" s="1">
        <f ca="1">IFERROR(__xludf.DUMMYFUNCTION("""COMPUTED_VALUE"""),2)</f>
        <v>2</v>
      </c>
      <c r="B148" s="1">
        <f ca="1">IFERROR(__xludf.DUMMYFUNCTION("""COMPUTED_VALUE"""),5)</f>
        <v>5</v>
      </c>
    </row>
    <row r="149" spans="1:2" ht="13" hidden="1">
      <c r="A149" s="1">
        <f ca="1">IFERROR(__xludf.DUMMYFUNCTION("""COMPUTED_VALUE"""),3)</f>
        <v>3</v>
      </c>
      <c r="B149" s="1">
        <f ca="1">IFERROR(__xludf.DUMMYFUNCTION("""COMPUTED_VALUE"""),4)</f>
        <v>4</v>
      </c>
    </row>
    <row r="150" spans="1:2" ht="13" hidden="1">
      <c r="A150" s="1">
        <f ca="1">IFERROR(__xludf.DUMMYFUNCTION("""COMPUTED_VALUE"""),3)</f>
        <v>3</v>
      </c>
      <c r="B150" s="1">
        <f ca="1">IFERROR(__xludf.DUMMYFUNCTION("""COMPUTED_VALUE"""),4)</f>
        <v>4</v>
      </c>
    </row>
    <row r="151" spans="1:2" ht="13" hidden="1">
      <c r="A151" s="1">
        <f ca="1">IFERROR(__xludf.DUMMYFUNCTION("""COMPUTED_VALUE"""),2)</f>
        <v>2</v>
      </c>
      <c r="B151" s="1">
        <f ca="1">IFERROR(__xludf.DUMMYFUNCTION("""COMPUTED_VALUE"""),2)</f>
        <v>2</v>
      </c>
    </row>
    <row r="152" spans="1:2" ht="13" hidden="1">
      <c r="A152" s="1">
        <f ca="1">IFERROR(__xludf.DUMMYFUNCTION("""COMPUTED_VALUE"""),2)</f>
        <v>2</v>
      </c>
      <c r="B152" s="1">
        <f ca="1">IFERROR(__xludf.DUMMYFUNCTION("""COMPUTED_VALUE"""),5)</f>
        <v>5</v>
      </c>
    </row>
    <row r="153" spans="1:2" ht="13" hidden="1">
      <c r="A153" s="1" t="str">
        <f ca="1">IFERROR(__xludf.DUMMYFUNCTION("""COMPUTED_VALUE"""),"")</f>
        <v/>
      </c>
      <c r="B153" s="1">
        <f ca="1">IFERROR(__xludf.DUMMYFUNCTION("""COMPUTED_VALUE"""),5)</f>
        <v>5</v>
      </c>
    </row>
    <row r="154" spans="1:2" ht="13" hidden="1">
      <c r="A154" s="1">
        <f ca="1">IFERROR(__xludf.DUMMYFUNCTION("""COMPUTED_VALUE"""),4)</f>
        <v>4</v>
      </c>
      <c r="B154" s="1">
        <f ca="1">IFERROR(__xludf.DUMMYFUNCTION("""COMPUTED_VALUE"""),4)</f>
        <v>4</v>
      </c>
    </row>
    <row r="155" spans="1:2" ht="13" hidden="1">
      <c r="A155" s="1">
        <f ca="1">IFERROR(__xludf.DUMMYFUNCTION("""COMPUTED_VALUE"""),4)</f>
        <v>4</v>
      </c>
      <c r="B155" s="1">
        <f ca="1">IFERROR(__xludf.DUMMYFUNCTION("""COMPUTED_VALUE"""),5)</f>
        <v>5</v>
      </c>
    </row>
    <row r="156" spans="1:2" ht="13" hidden="1">
      <c r="A156" s="1">
        <f ca="1">IFERROR(__xludf.DUMMYFUNCTION("""COMPUTED_VALUE"""),1)</f>
        <v>1</v>
      </c>
      <c r="B156" s="1">
        <f ca="1">IFERROR(__xludf.DUMMYFUNCTION("""COMPUTED_VALUE"""),3)</f>
        <v>3</v>
      </c>
    </row>
    <row r="157" spans="1:2" ht="13" hidden="1">
      <c r="A157" s="1">
        <f ca="1">IFERROR(__xludf.DUMMYFUNCTION("""COMPUTED_VALUE"""),2)</f>
        <v>2</v>
      </c>
      <c r="B157" s="1">
        <f ca="1">IFERROR(__xludf.DUMMYFUNCTION("""COMPUTED_VALUE"""),5)</f>
        <v>5</v>
      </c>
    </row>
    <row r="158" spans="1:2" ht="13" hidden="1">
      <c r="A158" s="1">
        <f ca="1">IFERROR(__xludf.DUMMYFUNCTION("""COMPUTED_VALUE"""),1)</f>
        <v>1</v>
      </c>
      <c r="B158" s="1">
        <f ca="1">IFERROR(__xludf.DUMMYFUNCTION("""COMPUTED_VALUE"""),3)</f>
        <v>3</v>
      </c>
    </row>
    <row r="159" spans="1:2" ht="13" hidden="1">
      <c r="A159" s="1">
        <f ca="1">IFERROR(__xludf.DUMMYFUNCTION("""COMPUTED_VALUE"""),2)</f>
        <v>2</v>
      </c>
      <c r="B159" s="1">
        <f ca="1">IFERROR(__xludf.DUMMYFUNCTION("""COMPUTED_VALUE"""),3)</f>
        <v>3</v>
      </c>
    </row>
    <row r="160" spans="1:2" ht="13" hidden="1">
      <c r="A160" s="1">
        <f ca="1">IFERROR(__xludf.DUMMYFUNCTION("""COMPUTED_VALUE"""),1)</f>
        <v>1</v>
      </c>
      <c r="B160" s="1">
        <f ca="1">IFERROR(__xludf.DUMMYFUNCTION("""COMPUTED_VALUE"""),3)</f>
        <v>3</v>
      </c>
    </row>
    <row r="161" spans="1:2" ht="13" hidden="1">
      <c r="A161" s="1">
        <f ca="1">IFERROR(__xludf.DUMMYFUNCTION("""COMPUTED_VALUE"""),1)</f>
        <v>1</v>
      </c>
      <c r="B161" s="1">
        <f ca="1">IFERROR(__xludf.DUMMYFUNCTION("""COMPUTED_VALUE"""),2)</f>
        <v>2</v>
      </c>
    </row>
    <row r="162" spans="1:2" ht="13" hidden="1">
      <c r="A162" s="1">
        <f ca="1">IFERROR(__xludf.DUMMYFUNCTION("""COMPUTED_VALUE"""),3)</f>
        <v>3</v>
      </c>
      <c r="B162" s="1">
        <f ca="1">IFERROR(__xludf.DUMMYFUNCTION("""COMPUTED_VALUE"""),4)</f>
        <v>4</v>
      </c>
    </row>
    <row r="163" spans="1:2" ht="13" hidden="1">
      <c r="A163" s="1">
        <f ca="1">IFERROR(__xludf.DUMMYFUNCTION("""COMPUTED_VALUE"""),3)</f>
        <v>3</v>
      </c>
      <c r="B163" s="1">
        <f ca="1">IFERROR(__xludf.DUMMYFUNCTION("""COMPUTED_VALUE"""),4)</f>
        <v>4</v>
      </c>
    </row>
    <row r="164" spans="1:2" ht="13" hidden="1">
      <c r="A164" s="1">
        <f ca="1">IFERROR(__xludf.DUMMYFUNCTION("""COMPUTED_VALUE"""),3)</f>
        <v>3</v>
      </c>
      <c r="B164" s="1">
        <f ca="1">IFERROR(__xludf.DUMMYFUNCTION("""COMPUTED_VALUE"""),4)</f>
        <v>4</v>
      </c>
    </row>
    <row r="165" spans="1:2" ht="13" hidden="1">
      <c r="A165" s="1">
        <f ca="1">IFERROR(__xludf.DUMMYFUNCTION("""COMPUTED_VALUE"""),1)</f>
        <v>1</v>
      </c>
      <c r="B165" s="1">
        <f ca="1">IFERROR(__xludf.DUMMYFUNCTION("""COMPUTED_VALUE"""),4)</f>
        <v>4</v>
      </c>
    </row>
    <row r="166" spans="1:2" ht="13" hidden="1">
      <c r="A166" s="1">
        <f ca="1">IFERROR(__xludf.DUMMYFUNCTION("""COMPUTED_VALUE"""),4)</f>
        <v>4</v>
      </c>
      <c r="B166" s="1">
        <f ca="1">IFERROR(__xludf.DUMMYFUNCTION("""COMPUTED_VALUE"""),2)</f>
        <v>2</v>
      </c>
    </row>
    <row r="167" spans="1:2" ht="13" hidden="1">
      <c r="A167" s="1">
        <f ca="1">IFERROR(__xludf.DUMMYFUNCTION("""COMPUTED_VALUE"""),2)</f>
        <v>2</v>
      </c>
      <c r="B167" s="1">
        <f ca="1">IFERROR(__xludf.DUMMYFUNCTION("""COMPUTED_VALUE"""),1)</f>
        <v>1</v>
      </c>
    </row>
    <row r="168" spans="1:2" ht="13" hidden="1">
      <c r="A168" s="1">
        <f ca="1">IFERROR(__xludf.DUMMYFUNCTION("""COMPUTED_VALUE"""),3)</f>
        <v>3</v>
      </c>
      <c r="B168" s="1">
        <f ca="1">IFERROR(__xludf.DUMMYFUNCTION("""COMPUTED_VALUE"""),2)</f>
        <v>2</v>
      </c>
    </row>
    <row r="169" spans="1:2" ht="13" hidden="1">
      <c r="A169" s="1">
        <f ca="1">IFERROR(__xludf.DUMMYFUNCTION("""COMPUTED_VALUE"""),2)</f>
        <v>2</v>
      </c>
      <c r="B169" s="1">
        <f ca="1">IFERROR(__xludf.DUMMYFUNCTION("""COMPUTED_VALUE"""),1)</f>
        <v>1</v>
      </c>
    </row>
    <row r="170" spans="1:2" ht="13" hidden="1">
      <c r="A170" s="1" t="str">
        <f ca="1">IFERROR(__xludf.DUMMYFUNCTION("""COMPUTED_VALUE"""),"")</f>
        <v/>
      </c>
      <c r="B170" s="1">
        <f ca="1">IFERROR(__xludf.DUMMYFUNCTION("""COMPUTED_VALUE"""),4)</f>
        <v>4</v>
      </c>
    </row>
    <row r="171" spans="1:2" ht="13" hidden="1">
      <c r="A171" s="1">
        <f ca="1">IFERROR(__xludf.DUMMYFUNCTION("""COMPUTED_VALUE"""),4)</f>
        <v>4</v>
      </c>
      <c r="B171" s="1">
        <f ca="1">IFERROR(__xludf.DUMMYFUNCTION("""COMPUTED_VALUE"""),3)</f>
        <v>3</v>
      </c>
    </row>
    <row r="172" spans="1:2" ht="13" hidden="1">
      <c r="A172" s="1">
        <f ca="1">IFERROR(__xludf.DUMMYFUNCTION("""COMPUTED_VALUE"""),2)</f>
        <v>2</v>
      </c>
      <c r="B172" s="1">
        <f ca="1">IFERROR(__xludf.DUMMYFUNCTION("""COMPUTED_VALUE"""),2)</f>
        <v>2</v>
      </c>
    </row>
    <row r="173" spans="1:2" ht="13" hidden="1">
      <c r="A173" s="1">
        <f ca="1">IFERROR(__xludf.DUMMYFUNCTION("""COMPUTED_VALUE"""),2)</f>
        <v>2</v>
      </c>
      <c r="B173" s="1">
        <f ca="1">IFERROR(__xludf.DUMMYFUNCTION("""COMPUTED_VALUE"""),1)</f>
        <v>1</v>
      </c>
    </row>
    <row r="174" spans="1:2" ht="13" hidden="1">
      <c r="A174" s="1">
        <f ca="1">IFERROR(__xludf.DUMMYFUNCTION("""COMPUTED_VALUE"""),1)</f>
        <v>1</v>
      </c>
      <c r="B174" s="1">
        <f ca="1">IFERROR(__xludf.DUMMYFUNCTION("""COMPUTED_VALUE"""),3)</f>
        <v>3</v>
      </c>
    </row>
    <row r="175" spans="1:2" ht="13" hidden="1">
      <c r="A175" s="1">
        <f ca="1">IFERROR(__xludf.DUMMYFUNCTION("""COMPUTED_VALUE"""),4)</f>
        <v>4</v>
      </c>
      <c r="B175" s="1">
        <f ca="1">IFERROR(__xludf.DUMMYFUNCTION("""COMPUTED_VALUE"""),2)</f>
        <v>2</v>
      </c>
    </row>
    <row r="176" spans="1:2" ht="13" hidden="1">
      <c r="A176" s="1">
        <f ca="1">IFERROR(__xludf.DUMMYFUNCTION("""COMPUTED_VALUE"""),2)</f>
        <v>2</v>
      </c>
      <c r="B176" s="1">
        <f ca="1">IFERROR(__xludf.DUMMYFUNCTION("""COMPUTED_VALUE"""),4)</f>
        <v>4</v>
      </c>
    </row>
    <row r="177" spans="1:2" ht="13" hidden="1">
      <c r="A177" s="1" t="str">
        <f ca="1">IFERROR(__xludf.DUMMYFUNCTION("""COMPUTED_VALUE"""),"")</f>
        <v/>
      </c>
      <c r="B177" s="1">
        <f ca="1">IFERROR(__xludf.DUMMYFUNCTION("""COMPUTED_VALUE"""),5)</f>
        <v>5</v>
      </c>
    </row>
    <row r="178" spans="1:2" ht="13" hidden="1">
      <c r="A178" s="1">
        <f ca="1">IFERROR(__xludf.DUMMYFUNCTION("""COMPUTED_VALUE"""),3)</f>
        <v>3</v>
      </c>
      <c r="B178" s="1">
        <f ca="1">IFERROR(__xludf.DUMMYFUNCTION("""COMPUTED_VALUE"""),5)</f>
        <v>5</v>
      </c>
    </row>
    <row r="179" spans="1:2" ht="13" hidden="1">
      <c r="A179" s="1">
        <f ca="1">IFERROR(__xludf.DUMMYFUNCTION("""COMPUTED_VALUE"""),1)</f>
        <v>1</v>
      </c>
      <c r="B179" s="1">
        <f ca="1">IFERROR(__xludf.DUMMYFUNCTION("""COMPUTED_VALUE"""),3)</f>
        <v>3</v>
      </c>
    </row>
    <row r="180" spans="1:2" ht="13" hidden="1">
      <c r="A180" s="1">
        <f ca="1">IFERROR(__xludf.DUMMYFUNCTION("""COMPUTED_VALUE"""),4)</f>
        <v>4</v>
      </c>
      <c r="B180" s="1">
        <f ca="1">IFERROR(__xludf.DUMMYFUNCTION("""COMPUTED_VALUE"""),1)</f>
        <v>1</v>
      </c>
    </row>
    <row r="181" spans="1:2" ht="13" hidden="1">
      <c r="A181" s="1">
        <f ca="1">IFERROR(__xludf.DUMMYFUNCTION("""COMPUTED_VALUE"""),2)</f>
        <v>2</v>
      </c>
      <c r="B181" s="1">
        <f ca="1">IFERROR(__xludf.DUMMYFUNCTION("""COMPUTED_VALUE"""),5)</f>
        <v>5</v>
      </c>
    </row>
    <row r="182" spans="1:2" ht="13" hidden="1">
      <c r="A182" s="1">
        <f ca="1">IFERROR(__xludf.DUMMYFUNCTION("""COMPUTED_VALUE"""),3)</f>
        <v>3</v>
      </c>
      <c r="B182" s="1">
        <f ca="1">IFERROR(__xludf.DUMMYFUNCTION("""COMPUTED_VALUE"""),5)</f>
        <v>5</v>
      </c>
    </row>
    <row r="183" spans="1:2" ht="13" hidden="1">
      <c r="A183" s="1" t="str">
        <f ca="1">IFERROR(__xludf.DUMMYFUNCTION("""COMPUTED_VALUE"""),"")</f>
        <v/>
      </c>
      <c r="B183" s="1">
        <f ca="1">IFERROR(__xludf.DUMMYFUNCTION("""COMPUTED_VALUE"""),5)</f>
        <v>5</v>
      </c>
    </row>
    <row r="184" spans="1:2" ht="13" hidden="1">
      <c r="A184" s="1">
        <f ca="1">IFERROR(__xludf.DUMMYFUNCTION("""COMPUTED_VALUE"""),2)</f>
        <v>2</v>
      </c>
      <c r="B184" s="1">
        <f ca="1">IFERROR(__xludf.DUMMYFUNCTION("""COMPUTED_VALUE"""),5)</f>
        <v>5</v>
      </c>
    </row>
    <row r="185" spans="1:2" ht="13" hidden="1">
      <c r="A185" s="1">
        <f ca="1">IFERROR(__xludf.DUMMYFUNCTION("""COMPUTED_VALUE"""),3)</f>
        <v>3</v>
      </c>
      <c r="B185" s="1">
        <f ca="1">IFERROR(__xludf.DUMMYFUNCTION("""COMPUTED_VALUE"""),3)</f>
        <v>3</v>
      </c>
    </row>
    <row r="186" spans="1:2" ht="13" hidden="1">
      <c r="A186" s="1">
        <f ca="1">IFERROR(__xludf.DUMMYFUNCTION("""COMPUTED_VALUE"""),2)</f>
        <v>2</v>
      </c>
      <c r="B186" s="1">
        <f ca="1">IFERROR(__xludf.DUMMYFUNCTION("""COMPUTED_VALUE"""),5)</f>
        <v>5</v>
      </c>
    </row>
    <row r="187" spans="1:2" ht="13" hidden="1">
      <c r="A187" s="1">
        <f ca="1">IFERROR(__xludf.DUMMYFUNCTION("""COMPUTED_VALUE"""),4)</f>
        <v>4</v>
      </c>
      <c r="B187" s="1">
        <f ca="1">IFERROR(__xludf.DUMMYFUNCTION("""COMPUTED_VALUE"""),5)</f>
        <v>5</v>
      </c>
    </row>
    <row r="188" spans="1:2" ht="13" hidden="1">
      <c r="A188" s="1">
        <f ca="1">IFERROR(__xludf.DUMMYFUNCTION("""COMPUTED_VALUE"""),2)</f>
        <v>2</v>
      </c>
      <c r="B188" s="1">
        <f ca="1">IFERROR(__xludf.DUMMYFUNCTION("""COMPUTED_VALUE"""),5)</f>
        <v>5</v>
      </c>
    </row>
    <row r="189" spans="1:2" ht="13" hidden="1">
      <c r="A189" s="1">
        <f ca="1">IFERROR(__xludf.DUMMYFUNCTION("""COMPUTED_VALUE"""),2)</f>
        <v>2</v>
      </c>
      <c r="B189" s="1">
        <f ca="1">IFERROR(__xludf.DUMMYFUNCTION("""COMPUTED_VALUE"""),3)</f>
        <v>3</v>
      </c>
    </row>
    <row r="190" spans="1:2" ht="13" hidden="1">
      <c r="A190" s="1" t="str">
        <f ca="1">IFERROR(__xludf.DUMMYFUNCTION("""COMPUTED_VALUE"""),"")</f>
        <v/>
      </c>
      <c r="B190" s="1">
        <f ca="1">IFERROR(__xludf.DUMMYFUNCTION("""COMPUTED_VALUE"""),3)</f>
        <v>3</v>
      </c>
    </row>
    <row r="191" spans="1:2" ht="13" hidden="1">
      <c r="A191" s="1">
        <f ca="1">IFERROR(__xludf.DUMMYFUNCTION("""COMPUTED_VALUE"""),4)</f>
        <v>4</v>
      </c>
      <c r="B191" s="1">
        <f ca="1">IFERROR(__xludf.DUMMYFUNCTION("""COMPUTED_VALUE"""),1)</f>
        <v>1</v>
      </c>
    </row>
    <row r="192" spans="1:2" ht="13" hidden="1">
      <c r="A192" s="1">
        <f ca="1">IFERROR(__xludf.DUMMYFUNCTION("""COMPUTED_VALUE"""),3)</f>
        <v>3</v>
      </c>
      <c r="B192" s="1">
        <f ca="1">IFERROR(__xludf.DUMMYFUNCTION("""COMPUTED_VALUE"""),2)</f>
        <v>2</v>
      </c>
    </row>
    <row r="193" spans="1:2" ht="13" hidden="1">
      <c r="A193" s="1">
        <f ca="1">IFERROR(__xludf.DUMMYFUNCTION("""COMPUTED_VALUE"""),2)</f>
        <v>2</v>
      </c>
      <c r="B193" s="1">
        <f ca="1">IFERROR(__xludf.DUMMYFUNCTION("""COMPUTED_VALUE"""),4)</f>
        <v>4</v>
      </c>
    </row>
    <row r="194" spans="1:2" ht="13" hidden="1">
      <c r="A194" s="1">
        <f ca="1">IFERROR(__xludf.DUMMYFUNCTION("""COMPUTED_VALUE"""),2)</f>
        <v>2</v>
      </c>
      <c r="B194" s="1">
        <f ca="1">IFERROR(__xludf.DUMMYFUNCTION("""COMPUTED_VALUE"""),3)</f>
        <v>3</v>
      </c>
    </row>
    <row r="195" spans="1:2" ht="13" hidden="1">
      <c r="A195" s="1">
        <f ca="1">IFERROR(__xludf.DUMMYFUNCTION("""COMPUTED_VALUE"""),2)</f>
        <v>2</v>
      </c>
      <c r="B195" s="1">
        <f ca="1">IFERROR(__xludf.DUMMYFUNCTION("""COMPUTED_VALUE"""),3)</f>
        <v>3</v>
      </c>
    </row>
    <row r="196" spans="1:2" ht="13" hidden="1">
      <c r="A196" s="1">
        <f ca="1">IFERROR(__xludf.DUMMYFUNCTION("""COMPUTED_VALUE"""),3)</f>
        <v>3</v>
      </c>
      <c r="B196" s="1">
        <f ca="1">IFERROR(__xludf.DUMMYFUNCTION("""COMPUTED_VALUE"""),5)</f>
        <v>5</v>
      </c>
    </row>
    <row r="197" spans="1:2" ht="13" hidden="1">
      <c r="A197" s="1">
        <f ca="1">IFERROR(__xludf.DUMMYFUNCTION("""COMPUTED_VALUE"""),2)</f>
        <v>2</v>
      </c>
      <c r="B197" s="1">
        <f ca="1">IFERROR(__xludf.DUMMYFUNCTION("""COMPUTED_VALUE"""),1)</f>
        <v>1</v>
      </c>
    </row>
    <row r="198" spans="1:2" ht="13" hidden="1">
      <c r="A198" s="1">
        <f ca="1">IFERROR(__xludf.DUMMYFUNCTION("""COMPUTED_VALUE"""),2)</f>
        <v>2</v>
      </c>
      <c r="B198" s="1">
        <f ca="1">IFERROR(__xludf.DUMMYFUNCTION("""COMPUTED_VALUE"""),2)</f>
        <v>2</v>
      </c>
    </row>
    <row r="199" spans="1:2" ht="13" hidden="1">
      <c r="A199" s="1">
        <f ca="1">IFERROR(__xludf.DUMMYFUNCTION("""COMPUTED_VALUE"""),3)</f>
        <v>3</v>
      </c>
      <c r="B199" s="1">
        <f ca="1">IFERROR(__xludf.DUMMYFUNCTION("""COMPUTED_VALUE"""),4)</f>
        <v>4</v>
      </c>
    </row>
    <row r="200" spans="1:2" ht="13" hidden="1">
      <c r="A200" s="1" t="str">
        <f ca="1">IFERROR(__xludf.DUMMYFUNCTION("""COMPUTED_VALUE"""),"")</f>
        <v/>
      </c>
      <c r="B200" s="1">
        <f ca="1">IFERROR(__xludf.DUMMYFUNCTION("""COMPUTED_VALUE"""),3)</f>
        <v>3</v>
      </c>
    </row>
    <row r="201" spans="1:2" ht="13" hidden="1">
      <c r="A201" s="1">
        <f ca="1">IFERROR(__xludf.DUMMYFUNCTION("""COMPUTED_VALUE"""),1)</f>
        <v>1</v>
      </c>
      <c r="B201" s="1">
        <f ca="1">IFERROR(__xludf.DUMMYFUNCTION("""COMPUTED_VALUE"""),4)</f>
        <v>4</v>
      </c>
    </row>
    <row r="202" spans="1:2" ht="13" hidden="1">
      <c r="A202" s="1">
        <f ca="1">IFERROR(__xludf.DUMMYFUNCTION("""COMPUTED_VALUE"""),2)</f>
        <v>2</v>
      </c>
      <c r="B202" s="1">
        <f ca="1">IFERROR(__xludf.DUMMYFUNCTION("""COMPUTED_VALUE"""),3)</f>
        <v>3</v>
      </c>
    </row>
    <row r="203" spans="1:2" ht="13" hidden="1">
      <c r="A203" s="1">
        <f ca="1">IFERROR(__xludf.DUMMYFUNCTION("""COMPUTED_VALUE"""),3)</f>
        <v>3</v>
      </c>
      <c r="B203" s="1">
        <f ca="1">IFERROR(__xludf.DUMMYFUNCTION("""COMPUTED_VALUE"""),5)</f>
        <v>5</v>
      </c>
    </row>
    <row r="204" spans="1:2" ht="13" hidden="1">
      <c r="A204" s="1">
        <f ca="1">IFERROR(__xludf.DUMMYFUNCTION("""COMPUTED_VALUE"""),2)</f>
        <v>2</v>
      </c>
      <c r="B204" s="1">
        <f ca="1">IFERROR(__xludf.DUMMYFUNCTION("""COMPUTED_VALUE"""),2)</f>
        <v>2</v>
      </c>
    </row>
    <row r="205" spans="1:2" ht="13" hidden="1">
      <c r="A205" s="1">
        <f ca="1">IFERROR(__xludf.DUMMYFUNCTION("""COMPUTED_VALUE"""),1)</f>
        <v>1</v>
      </c>
      <c r="B205" s="1">
        <f ca="1">IFERROR(__xludf.DUMMYFUNCTION("""COMPUTED_VALUE"""),2)</f>
        <v>2</v>
      </c>
    </row>
    <row r="206" spans="1:2" ht="13" hidden="1">
      <c r="A206" s="1" t="str">
        <f ca="1">IFERROR(__xludf.DUMMYFUNCTION("""COMPUTED_VALUE"""),"")</f>
        <v/>
      </c>
      <c r="B206" s="1">
        <f ca="1">IFERROR(__xludf.DUMMYFUNCTION("""COMPUTED_VALUE"""),2)</f>
        <v>2</v>
      </c>
    </row>
    <row r="207" spans="1:2" ht="13" hidden="1">
      <c r="A207" s="1">
        <f ca="1">IFERROR(__xludf.DUMMYFUNCTION("""COMPUTED_VALUE"""),4)</f>
        <v>4</v>
      </c>
      <c r="B207" s="1" t="str">
        <f ca="1">IFERROR(__xludf.DUMMYFUNCTION("""COMPUTED_VALUE"""),"")</f>
        <v/>
      </c>
    </row>
    <row r="208" spans="1:2" ht="13" hidden="1">
      <c r="A208" s="1">
        <f ca="1">IFERROR(__xludf.DUMMYFUNCTION("""COMPUTED_VALUE"""),3)</f>
        <v>3</v>
      </c>
      <c r="B208" s="1">
        <f ca="1">IFERROR(__xludf.DUMMYFUNCTION("""COMPUTED_VALUE"""),2)</f>
        <v>2</v>
      </c>
    </row>
    <row r="209" spans="1:2" ht="13" hidden="1">
      <c r="A209" s="1" t="str">
        <f ca="1">IFERROR(__xludf.DUMMYFUNCTION("""COMPUTED_VALUE"""),"")</f>
        <v/>
      </c>
      <c r="B209" s="1">
        <f ca="1">IFERROR(__xludf.DUMMYFUNCTION("""COMPUTED_VALUE"""),2)</f>
        <v>2</v>
      </c>
    </row>
    <row r="210" spans="1:2" ht="13" hidden="1">
      <c r="A210" s="1">
        <f ca="1">IFERROR(__xludf.DUMMYFUNCTION("""COMPUTED_VALUE"""),1)</f>
        <v>1</v>
      </c>
      <c r="B210" s="1">
        <f ca="1">IFERROR(__xludf.DUMMYFUNCTION("""COMPUTED_VALUE"""),4)</f>
        <v>4</v>
      </c>
    </row>
    <row r="211" spans="1:2" ht="13" hidden="1">
      <c r="A211" s="1">
        <f ca="1">IFERROR(__xludf.DUMMYFUNCTION("""COMPUTED_VALUE"""),4)</f>
        <v>4</v>
      </c>
      <c r="B211" s="1">
        <f ca="1">IFERROR(__xludf.DUMMYFUNCTION("""COMPUTED_VALUE"""),3)</f>
        <v>3</v>
      </c>
    </row>
    <row r="212" spans="1:2" ht="13" hidden="1">
      <c r="A212" s="1">
        <f ca="1">IFERROR(__xludf.DUMMYFUNCTION("""COMPUTED_VALUE"""),3)</f>
        <v>3</v>
      </c>
      <c r="B212" s="1">
        <f ca="1">IFERROR(__xludf.DUMMYFUNCTION("""COMPUTED_VALUE"""),3)</f>
        <v>3</v>
      </c>
    </row>
    <row r="213" spans="1:2" ht="13" hidden="1">
      <c r="A213" s="1">
        <f ca="1">IFERROR(__xludf.DUMMYFUNCTION("""COMPUTED_VALUE"""),2)</f>
        <v>2</v>
      </c>
      <c r="B213" s="1">
        <f ca="1">IFERROR(__xludf.DUMMYFUNCTION("""COMPUTED_VALUE"""),2)</f>
        <v>2</v>
      </c>
    </row>
    <row r="214" spans="1:2" ht="13" hidden="1">
      <c r="A214" s="1">
        <f ca="1">IFERROR(__xludf.DUMMYFUNCTION("""COMPUTED_VALUE"""),3)</f>
        <v>3</v>
      </c>
      <c r="B214" s="1">
        <f ca="1">IFERROR(__xludf.DUMMYFUNCTION("""COMPUTED_VALUE"""),4)</f>
        <v>4</v>
      </c>
    </row>
    <row r="215" spans="1:2" ht="13" hidden="1">
      <c r="A215" s="1">
        <f ca="1">IFERROR(__xludf.DUMMYFUNCTION("""COMPUTED_VALUE"""),2)</f>
        <v>2</v>
      </c>
      <c r="B215" s="1">
        <f ca="1">IFERROR(__xludf.DUMMYFUNCTION("""COMPUTED_VALUE"""),2)</f>
        <v>2</v>
      </c>
    </row>
    <row r="216" spans="1:2" ht="13" hidden="1">
      <c r="A216" s="1">
        <f ca="1">IFERROR(__xludf.DUMMYFUNCTION("""COMPUTED_VALUE"""),1)</f>
        <v>1</v>
      </c>
      <c r="B216" s="1">
        <f ca="1">IFERROR(__xludf.DUMMYFUNCTION("""COMPUTED_VALUE"""),4)</f>
        <v>4</v>
      </c>
    </row>
    <row r="217" spans="1:2" ht="13" hidden="1">
      <c r="A217" s="1">
        <f ca="1">IFERROR(__xludf.DUMMYFUNCTION("""COMPUTED_VALUE"""),1)</f>
        <v>1</v>
      </c>
      <c r="B217" s="1">
        <f ca="1">IFERROR(__xludf.DUMMYFUNCTION("""COMPUTED_VALUE"""),2)</f>
        <v>2</v>
      </c>
    </row>
    <row r="218" spans="1:2" ht="13" hidden="1">
      <c r="A218" s="1">
        <f ca="1">IFERROR(__xludf.DUMMYFUNCTION("""COMPUTED_VALUE"""),4)</f>
        <v>4</v>
      </c>
      <c r="B218" s="1">
        <f ca="1">IFERROR(__xludf.DUMMYFUNCTION("""COMPUTED_VALUE"""),4)</f>
        <v>4</v>
      </c>
    </row>
    <row r="219" spans="1:2" ht="13" hidden="1">
      <c r="A219" s="1">
        <f ca="1">IFERROR(__xludf.DUMMYFUNCTION("""COMPUTED_VALUE"""),4)</f>
        <v>4</v>
      </c>
      <c r="B219" s="1">
        <f ca="1">IFERROR(__xludf.DUMMYFUNCTION("""COMPUTED_VALUE"""),4)</f>
        <v>4</v>
      </c>
    </row>
    <row r="220" spans="1:2" ht="13" hidden="1">
      <c r="A220" s="1">
        <f ca="1">IFERROR(__xludf.DUMMYFUNCTION("""COMPUTED_VALUE"""),4)</f>
        <v>4</v>
      </c>
      <c r="B220" s="1">
        <f ca="1">IFERROR(__xludf.DUMMYFUNCTION("""COMPUTED_VALUE"""),4)</f>
        <v>4</v>
      </c>
    </row>
    <row r="221" spans="1:2" ht="13" hidden="1">
      <c r="A221" s="1">
        <f ca="1">IFERROR(__xludf.DUMMYFUNCTION("""COMPUTED_VALUE"""),3)</f>
        <v>3</v>
      </c>
      <c r="B221" s="1">
        <f ca="1">IFERROR(__xludf.DUMMYFUNCTION("""COMPUTED_VALUE"""),5)</f>
        <v>5</v>
      </c>
    </row>
    <row r="222" spans="1:2" ht="13" hidden="1">
      <c r="A222" s="1">
        <f ca="1">IFERROR(__xludf.DUMMYFUNCTION("""COMPUTED_VALUE"""),4)</f>
        <v>4</v>
      </c>
      <c r="B222" s="1">
        <f ca="1">IFERROR(__xludf.DUMMYFUNCTION("""COMPUTED_VALUE"""),3)</f>
        <v>3</v>
      </c>
    </row>
    <row r="223" spans="1:2" ht="13" hidden="1">
      <c r="A223" s="1">
        <f ca="1">IFERROR(__xludf.DUMMYFUNCTION("""COMPUTED_VALUE"""),1)</f>
        <v>1</v>
      </c>
      <c r="B223" s="1">
        <f ca="1">IFERROR(__xludf.DUMMYFUNCTION("""COMPUTED_VALUE"""),2)</f>
        <v>2</v>
      </c>
    </row>
    <row r="224" spans="1:2" ht="13" hidden="1">
      <c r="A224" s="1">
        <f ca="1">IFERROR(__xludf.DUMMYFUNCTION("""COMPUTED_VALUE"""),2)</f>
        <v>2</v>
      </c>
      <c r="B224" s="1">
        <f ca="1">IFERROR(__xludf.DUMMYFUNCTION("""COMPUTED_VALUE"""),5)</f>
        <v>5</v>
      </c>
    </row>
    <row r="225" spans="1:2" ht="13" hidden="1">
      <c r="A225" s="1">
        <f ca="1">IFERROR(__xludf.DUMMYFUNCTION("""COMPUTED_VALUE"""),3)</f>
        <v>3</v>
      </c>
      <c r="B225" s="1">
        <f ca="1">IFERROR(__xludf.DUMMYFUNCTION("""COMPUTED_VALUE"""),4)</f>
        <v>4</v>
      </c>
    </row>
    <row r="226" spans="1:2" ht="13" hidden="1">
      <c r="A226" s="1">
        <f ca="1">IFERROR(__xludf.DUMMYFUNCTION("""COMPUTED_VALUE"""),2)</f>
        <v>2</v>
      </c>
      <c r="B226" s="1">
        <f ca="1">IFERROR(__xludf.DUMMYFUNCTION("""COMPUTED_VALUE"""),4)</f>
        <v>4</v>
      </c>
    </row>
    <row r="227" spans="1:2" ht="13" hidden="1">
      <c r="A227" s="1">
        <f ca="1">IFERROR(__xludf.DUMMYFUNCTION("""COMPUTED_VALUE"""),2)</f>
        <v>2</v>
      </c>
      <c r="B227" s="1">
        <f ca="1">IFERROR(__xludf.DUMMYFUNCTION("""COMPUTED_VALUE"""),1)</f>
        <v>1</v>
      </c>
    </row>
    <row r="228" spans="1:2" ht="13" hidden="1">
      <c r="A228" s="1">
        <f ca="1">IFERROR(__xludf.DUMMYFUNCTION("""COMPUTED_VALUE"""),3)</f>
        <v>3</v>
      </c>
      <c r="B228" s="1">
        <f ca="1">IFERROR(__xludf.DUMMYFUNCTION("""COMPUTED_VALUE"""),2)</f>
        <v>2</v>
      </c>
    </row>
    <row r="229" spans="1:2" ht="13" hidden="1">
      <c r="A229" s="1">
        <f ca="1">IFERROR(__xludf.DUMMYFUNCTION("""COMPUTED_VALUE"""),4)</f>
        <v>4</v>
      </c>
      <c r="B229" s="1">
        <f ca="1">IFERROR(__xludf.DUMMYFUNCTION("""COMPUTED_VALUE"""),3)</f>
        <v>3</v>
      </c>
    </row>
    <row r="230" spans="1:2" ht="13" hidden="1">
      <c r="A230" s="1">
        <f ca="1">IFERROR(__xludf.DUMMYFUNCTION("""COMPUTED_VALUE"""),4)</f>
        <v>4</v>
      </c>
      <c r="B230" s="1">
        <f ca="1">IFERROR(__xludf.DUMMYFUNCTION("""COMPUTED_VALUE"""),2)</f>
        <v>2</v>
      </c>
    </row>
    <row r="231" spans="1:2" ht="13" hidden="1">
      <c r="A231" s="1" t="str">
        <f ca="1">IFERROR(__xludf.DUMMYFUNCTION("""COMPUTED_VALUE"""),"")</f>
        <v/>
      </c>
      <c r="B231" s="1">
        <f ca="1">IFERROR(__xludf.DUMMYFUNCTION("""COMPUTED_VALUE"""),2)</f>
        <v>2</v>
      </c>
    </row>
    <row r="232" spans="1:2" ht="13" hidden="1">
      <c r="A232" s="1">
        <f ca="1">IFERROR(__xludf.DUMMYFUNCTION("""COMPUTED_VALUE"""),2)</f>
        <v>2</v>
      </c>
      <c r="B232" s="1">
        <f ca="1">IFERROR(__xludf.DUMMYFUNCTION("""COMPUTED_VALUE"""),2)</f>
        <v>2</v>
      </c>
    </row>
    <row r="233" spans="1:2" ht="13" hidden="1">
      <c r="A233" s="1">
        <f ca="1">IFERROR(__xludf.DUMMYFUNCTION("""COMPUTED_VALUE"""),1)</f>
        <v>1</v>
      </c>
      <c r="B233" s="1">
        <f ca="1">IFERROR(__xludf.DUMMYFUNCTION("""COMPUTED_VALUE"""),2)</f>
        <v>2</v>
      </c>
    </row>
    <row r="234" spans="1:2" ht="13" hidden="1">
      <c r="A234" s="1">
        <f ca="1">IFERROR(__xludf.DUMMYFUNCTION("""COMPUTED_VALUE"""),2)</f>
        <v>2</v>
      </c>
      <c r="B234" s="1">
        <f ca="1">IFERROR(__xludf.DUMMYFUNCTION("""COMPUTED_VALUE"""),5)</f>
        <v>5</v>
      </c>
    </row>
    <row r="235" spans="1:2" ht="13" hidden="1">
      <c r="A235" s="1">
        <f ca="1">IFERROR(__xludf.DUMMYFUNCTION("""COMPUTED_VALUE"""),3)</f>
        <v>3</v>
      </c>
      <c r="B235" s="1">
        <f ca="1">IFERROR(__xludf.DUMMYFUNCTION("""COMPUTED_VALUE"""),2)</f>
        <v>2</v>
      </c>
    </row>
    <row r="236" spans="1:2" ht="13" hidden="1">
      <c r="A236" s="1">
        <f ca="1">IFERROR(__xludf.DUMMYFUNCTION("""COMPUTED_VALUE"""),4)</f>
        <v>4</v>
      </c>
      <c r="B236" s="1">
        <f ca="1">IFERROR(__xludf.DUMMYFUNCTION("""COMPUTED_VALUE"""),2)</f>
        <v>2</v>
      </c>
    </row>
    <row r="237" spans="1:2" ht="13" hidden="1">
      <c r="A237" s="1">
        <f ca="1">IFERROR(__xludf.DUMMYFUNCTION("""COMPUTED_VALUE"""),3)</f>
        <v>3</v>
      </c>
      <c r="B237" s="1">
        <f ca="1">IFERROR(__xludf.DUMMYFUNCTION("""COMPUTED_VALUE"""),5)</f>
        <v>5</v>
      </c>
    </row>
    <row r="238" spans="1:2" ht="13" hidden="1">
      <c r="A238" s="1" t="str">
        <f ca="1">IFERROR(__xludf.DUMMYFUNCTION("""COMPUTED_VALUE"""),"")</f>
        <v/>
      </c>
      <c r="B238" s="1">
        <f ca="1">IFERROR(__xludf.DUMMYFUNCTION("""COMPUTED_VALUE"""),5)</f>
        <v>5</v>
      </c>
    </row>
    <row r="239" spans="1:2" ht="13" hidden="1">
      <c r="A239" s="1">
        <f ca="1">IFERROR(__xludf.DUMMYFUNCTION("""COMPUTED_VALUE"""),2)</f>
        <v>2</v>
      </c>
      <c r="B239" s="1">
        <f ca="1">IFERROR(__xludf.DUMMYFUNCTION("""COMPUTED_VALUE"""),2)</f>
        <v>2</v>
      </c>
    </row>
    <row r="240" spans="1:2" ht="13" hidden="1">
      <c r="A240" s="1">
        <f ca="1">IFERROR(__xludf.DUMMYFUNCTION("""COMPUTED_VALUE"""),4)</f>
        <v>4</v>
      </c>
      <c r="B240" s="1">
        <f ca="1">IFERROR(__xludf.DUMMYFUNCTION("""COMPUTED_VALUE"""),1)</f>
        <v>1</v>
      </c>
    </row>
    <row r="241" spans="1:2" ht="13" hidden="1">
      <c r="A241" s="1">
        <f ca="1">IFERROR(__xludf.DUMMYFUNCTION("""COMPUTED_VALUE"""),2)</f>
        <v>2</v>
      </c>
      <c r="B241" s="1">
        <f ca="1">IFERROR(__xludf.DUMMYFUNCTION("""COMPUTED_VALUE"""),5)</f>
        <v>5</v>
      </c>
    </row>
    <row r="242" spans="1:2" ht="13" hidden="1">
      <c r="A242" s="1">
        <f ca="1">IFERROR(__xludf.DUMMYFUNCTION("""COMPUTED_VALUE"""),3)</f>
        <v>3</v>
      </c>
      <c r="B242" s="1">
        <f ca="1">IFERROR(__xludf.DUMMYFUNCTION("""COMPUTED_VALUE"""),4)</f>
        <v>4</v>
      </c>
    </row>
    <row r="243" spans="1:2" ht="13" hidden="1">
      <c r="A243" s="1">
        <f ca="1">IFERROR(__xludf.DUMMYFUNCTION("""COMPUTED_VALUE"""),3)</f>
        <v>3</v>
      </c>
      <c r="B243" s="1">
        <f ca="1">IFERROR(__xludf.DUMMYFUNCTION("""COMPUTED_VALUE"""),5)</f>
        <v>5</v>
      </c>
    </row>
    <row r="244" spans="1:2" ht="13" hidden="1">
      <c r="A244" s="1">
        <f ca="1">IFERROR(__xludf.DUMMYFUNCTION("""COMPUTED_VALUE"""),4)</f>
        <v>4</v>
      </c>
      <c r="B244" s="1">
        <f ca="1">IFERROR(__xludf.DUMMYFUNCTION("""COMPUTED_VALUE"""),3)</f>
        <v>3</v>
      </c>
    </row>
    <row r="245" spans="1:2" ht="13" hidden="1">
      <c r="A245" s="1">
        <f ca="1">IFERROR(__xludf.DUMMYFUNCTION("""COMPUTED_VALUE"""),4)</f>
        <v>4</v>
      </c>
      <c r="B245" s="1">
        <f ca="1">IFERROR(__xludf.DUMMYFUNCTION("""COMPUTED_VALUE"""),4)</f>
        <v>4</v>
      </c>
    </row>
    <row r="246" spans="1:2" ht="13" hidden="1">
      <c r="A246" s="1">
        <f ca="1">IFERROR(__xludf.DUMMYFUNCTION("""COMPUTED_VALUE"""),4)</f>
        <v>4</v>
      </c>
      <c r="B246" s="1">
        <f ca="1">IFERROR(__xludf.DUMMYFUNCTION("""COMPUTED_VALUE"""),2)</f>
        <v>2</v>
      </c>
    </row>
    <row r="247" spans="1:2" ht="13" hidden="1">
      <c r="A247" s="1">
        <f ca="1">IFERROR(__xludf.DUMMYFUNCTION("""COMPUTED_VALUE"""),4)</f>
        <v>4</v>
      </c>
      <c r="B247" s="1">
        <f ca="1">IFERROR(__xludf.DUMMYFUNCTION("""COMPUTED_VALUE"""),1)</f>
        <v>1</v>
      </c>
    </row>
    <row r="248" spans="1:2" ht="13" hidden="1">
      <c r="A248" s="1">
        <f ca="1">IFERROR(__xludf.DUMMYFUNCTION("""COMPUTED_VALUE"""),3)</f>
        <v>3</v>
      </c>
      <c r="B248" s="1">
        <f ca="1">IFERROR(__xludf.DUMMYFUNCTION("""COMPUTED_VALUE"""),2)</f>
        <v>2</v>
      </c>
    </row>
    <row r="249" spans="1:2" ht="13" hidden="1">
      <c r="A249" s="1">
        <f ca="1">IFERROR(__xludf.DUMMYFUNCTION("""COMPUTED_VALUE"""),1)</f>
        <v>1</v>
      </c>
      <c r="B249" s="1">
        <f ca="1">IFERROR(__xludf.DUMMYFUNCTION("""COMPUTED_VALUE"""),5)</f>
        <v>5</v>
      </c>
    </row>
    <row r="250" spans="1:2" ht="13" hidden="1">
      <c r="A250" s="1">
        <f ca="1">IFERROR(__xludf.DUMMYFUNCTION("""COMPUTED_VALUE"""),2)</f>
        <v>2</v>
      </c>
      <c r="B250" s="1">
        <f ca="1">IFERROR(__xludf.DUMMYFUNCTION("""COMPUTED_VALUE"""),4)</f>
        <v>4</v>
      </c>
    </row>
    <row r="251" spans="1:2" ht="13" hidden="1">
      <c r="A251" s="1">
        <f ca="1">IFERROR(__xludf.DUMMYFUNCTION("""COMPUTED_VALUE"""),4)</f>
        <v>4</v>
      </c>
      <c r="B251" s="1">
        <f ca="1">IFERROR(__xludf.DUMMYFUNCTION("""COMPUTED_VALUE"""),3)</f>
        <v>3</v>
      </c>
    </row>
    <row r="252" spans="1:2" ht="13" hidden="1">
      <c r="A252" s="1">
        <f ca="1">IFERROR(__xludf.DUMMYFUNCTION("""COMPUTED_VALUE"""),1)</f>
        <v>1</v>
      </c>
      <c r="B252" s="1">
        <f ca="1">IFERROR(__xludf.DUMMYFUNCTION("""COMPUTED_VALUE"""),3)</f>
        <v>3</v>
      </c>
    </row>
    <row r="253" spans="1:2" ht="13" hidden="1">
      <c r="A253" s="1">
        <f ca="1">IFERROR(__xludf.DUMMYFUNCTION("""COMPUTED_VALUE"""),4)</f>
        <v>4</v>
      </c>
      <c r="B253" s="1">
        <f ca="1">IFERROR(__xludf.DUMMYFUNCTION("""COMPUTED_VALUE"""),2)</f>
        <v>2</v>
      </c>
    </row>
    <row r="254" spans="1:2" ht="13" hidden="1">
      <c r="A254" s="1">
        <f ca="1">IFERROR(__xludf.DUMMYFUNCTION("""COMPUTED_VALUE"""),3)</f>
        <v>3</v>
      </c>
      <c r="B254" s="1">
        <f ca="1">IFERROR(__xludf.DUMMYFUNCTION("""COMPUTED_VALUE"""),3)</f>
        <v>3</v>
      </c>
    </row>
    <row r="255" spans="1:2" ht="13" hidden="1">
      <c r="A255" s="1">
        <f ca="1">IFERROR(__xludf.DUMMYFUNCTION("""COMPUTED_VALUE"""),3)</f>
        <v>3</v>
      </c>
      <c r="B255" s="1">
        <f ca="1">IFERROR(__xludf.DUMMYFUNCTION("""COMPUTED_VALUE"""),2)</f>
        <v>2</v>
      </c>
    </row>
    <row r="256" spans="1:2" ht="13" hidden="1">
      <c r="A256" s="1">
        <f ca="1">IFERROR(__xludf.DUMMYFUNCTION("""COMPUTED_VALUE"""),1)</f>
        <v>1</v>
      </c>
      <c r="B256" s="1">
        <f ca="1">IFERROR(__xludf.DUMMYFUNCTION("""COMPUTED_VALUE"""),1)</f>
        <v>1</v>
      </c>
    </row>
    <row r="257" spans="1:2" ht="13" hidden="1">
      <c r="A257" s="1">
        <f ca="1">IFERROR(__xludf.DUMMYFUNCTION("""COMPUTED_VALUE"""),2)</f>
        <v>2</v>
      </c>
      <c r="B257" s="1">
        <f ca="1">IFERROR(__xludf.DUMMYFUNCTION("""COMPUTED_VALUE"""),4)</f>
        <v>4</v>
      </c>
    </row>
    <row r="258" spans="1:2" ht="13" hidden="1">
      <c r="A258" s="1">
        <f ca="1">IFERROR(__xludf.DUMMYFUNCTION("""COMPUTED_VALUE"""),4)</f>
        <v>4</v>
      </c>
      <c r="B258" s="1">
        <f ca="1">IFERROR(__xludf.DUMMYFUNCTION("""COMPUTED_VALUE"""),2)</f>
        <v>2</v>
      </c>
    </row>
    <row r="259" spans="1:2" ht="13" hidden="1">
      <c r="A259" s="1">
        <f ca="1">IFERROR(__xludf.DUMMYFUNCTION("""COMPUTED_VALUE"""),2)</f>
        <v>2</v>
      </c>
      <c r="B259" s="1">
        <f ca="1">IFERROR(__xludf.DUMMYFUNCTION("""COMPUTED_VALUE"""),5)</f>
        <v>5</v>
      </c>
    </row>
    <row r="260" spans="1:2" ht="13" hidden="1">
      <c r="A260" s="1">
        <f ca="1">IFERROR(__xludf.DUMMYFUNCTION("""COMPUTED_VALUE"""),2)</f>
        <v>2</v>
      </c>
      <c r="B260" s="1">
        <f ca="1">IFERROR(__xludf.DUMMYFUNCTION("""COMPUTED_VALUE"""),4)</f>
        <v>4</v>
      </c>
    </row>
    <row r="261" spans="1:2" ht="13" hidden="1">
      <c r="A261" s="1">
        <f ca="1">IFERROR(__xludf.DUMMYFUNCTION("""COMPUTED_VALUE"""),3)</f>
        <v>3</v>
      </c>
      <c r="B261" s="1">
        <f ca="1">IFERROR(__xludf.DUMMYFUNCTION("""COMPUTED_VALUE"""),4)</f>
        <v>4</v>
      </c>
    </row>
    <row r="262" spans="1:2" ht="13" hidden="1">
      <c r="A262" s="1">
        <f ca="1">IFERROR(__xludf.DUMMYFUNCTION("""COMPUTED_VALUE"""),3)</f>
        <v>3</v>
      </c>
      <c r="B262" s="1">
        <f ca="1">IFERROR(__xludf.DUMMYFUNCTION("""COMPUTED_VALUE"""),4)</f>
        <v>4</v>
      </c>
    </row>
    <row r="263" spans="1:2" ht="13" hidden="1">
      <c r="A263" s="1">
        <f ca="1">IFERROR(__xludf.DUMMYFUNCTION("""COMPUTED_VALUE"""),4)</f>
        <v>4</v>
      </c>
      <c r="B263" s="1">
        <f ca="1">IFERROR(__xludf.DUMMYFUNCTION("""COMPUTED_VALUE"""),1)</f>
        <v>1</v>
      </c>
    </row>
    <row r="264" spans="1:2" ht="13" hidden="1">
      <c r="A264" s="1">
        <f ca="1">IFERROR(__xludf.DUMMYFUNCTION("""COMPUTED_VALUE"""),2)</f>
        <v>2</v>
      </c>
      <c r="B264" s="1">
        <f ca="1">IFERROR(__xludf.DUMMYFUNCTION("""COMPUTED_VALUE"""),5)</f>
        <v>5</v>
      </c>
    </row>
    <row r="265" spans="1:2" ht="13" hidden="1">
      <c r="A265" s="1">
        <f ca="1">IFERROR(__xludf.DUMMYFUNCTION("""COMPUTED_VALUE"""),4)</f>
        <v>4</v>
      </c>
      <c r="B265" s="1">
        <f ca="1">IFERROR(__xludf.DUMMYFUNCTION("""COMPUTED_VALUE"""),2)</f>
        <v>2</v>
      </c>
    </row>
    <row r="266" spans="1:2" ht="13" hidden="1">
      <c r="A266" s="1">
        <f ca="1">IFERROR(__xludf.DUMMYFUNCTION("""COMPUTED_VALUE"""),4)</f>
        <v>4</v>
      </c>
      <c r="B266" s="1">
        <f ca="1">IFERROR(__xludf.DUMMYFUNCTION("""COMPUTED_VALUE"""),3)</f>
        <v>3</v>
      </c>
    </row>
    <row r="267" spans="1:2" ht="13" hidden="1">
      <c r="A267" s="1">
        <f ca="1">IFERROR(__xludf.DUMMYFUNCTION("""COMPUTED_VALUE"""),4)</f>
        <v>4</v>
      </c>
      <c r="B267" s="1">
        <f ca="1">IFERROR(__xludf.DUMMYFUNCTION("""COMPUTED_VALUE"""),3)</f>
        <v>3</v>
      </c>
    </row>
    <row r="268" spans="1:2" ht="13" hidden="1">
      <c r="A268" s="1">
        <f ca="1">IFERROR(__xludf.DUMMYFUNCTION("""COMPUTED_VALUE"""),2)</f>
        <v>2</v>
      </c>
      <c r="B268" s="1">
        <f ca="1">IFERROR(__xludf.DUMMYFUNCTION("""COMPUTED_VALUE"""),2)</f>
        <v>2</v>
      </c>
    </row>
    <row r="269" spans="1:2" ht="13" hidden="1">
      <c r="A269" s="1">
        <f ca="1">IFERROR(__xludf.DUMMYFUNCTION("""COMPUTED_VALUE"""),2)</f>
        <v>2</v>
      </c>
      <c r="B269" s="1">
        <f ca="1">IFERROR(__xludf.DUMMYFUNCTION("""COMPUTED_VALUE"""),5)</f>
        <v>5</v>
      </c>
    </row>
    <row r="270" spans="1:2" ht="13" hidden="1">
      <c r="A270" s="1">
        <f ca="1">IFERROR(__xludf.DUMMYFUNCTION("""COMPUTED_VALUE"""),3)</f>
        <v>3</v>
      </c>
      <c r="B270" s="1">
        <f ca="1">IFERROR(__xludf.DUMMYFUNCTION("""COMPUTED_VALUE"""),1)</f>
        <v>1</v>
      </c>
    </row>
    <row r="271" spans="1:2" ht="13" hidden="1">
      <c r="A271" s="1">
        <f ca="1">IFERROR(__xludf.DUMMYFUNCTION("""COMPUTED_VALUE"""),1)</f>
        <v>1</v>
      </c>
      <c r="B271" s="1">
        <f ca="1">IFERROR(__xludf.DUMMYFUNCTION("""COMPUTED_VALUE"""),3)</f>
        <v>3</v>
      </c>
    </row>
    <row r="272" spans="1:2" ht="13" hidden="1">
      <c r="A272" s="1">
        <f ca="1">IFERROR(__xludf.DUMMYFUNCTION("""COMPUTED_VALUE"""),2)</f>
        <v>2</v>
      </c>
      <c r="B272" s="1">
        <f ca="1">IFERROR(__xludf.DUMMYFUNCTION("""COMPUTED_VALUE"""),3)</f>
        <v>3</v>
      </c>
    </row>
    <row r="273" spans="1:2" ht="13" hidden="1">
      <c r="A273" s="1">
        <f ca="1">IFERROR(__xludf.DUMMYFUNCTION("""COMPUTED_VALUE"""),3)</f>
        <v>3</v>
      </c>
      <c r="B273" s="1">
        <f ca="1">IFERROR(__xludf.DUMMYFUNCTION("""COMPUTED_VALUE"""),2)</f>
        <v>2</v>
      </c>
    </row>
    <row r="274" spans="1:2" ht="13" hidden="1">
      <c r="A274" s="1">
        <f ca="1">IFERROR(__xludf.DUMMYFUNCTION("""COMPUTED_VALUE"""),2)</f>
        <v>2</v>
      </c>
      <c r="B274" s="1">
        <f ca="1">IFERROR(__xludf.DUMMYFUNCTION("""COMPUTED_VALUE"""),4)</f>
        <v>4</v>
      </c>
    </row>
    <row r="275" spans="1:2" ht="13" hidden="1">
      <c r="A275" s="1">
        <f ca="1">IFERROR(__xludf.DUMMYFUNCTION("""COMPUTED_VALUE"""),4)</f>
        <v>4</v>
      </c>
      <c r="B275" s="1">
        <f ca="1">IFERROR(__xludf.DUMMYFUNCTION("""COMPUTED_VALUE"""),3)</f>
        <v>3</v>
      </c>
    </row>
    <row r="276" spans="1:2" ht="13" hidden="1">
      <c r="A276" s="1">
        <f ca="1">IFERROR(__xludf.DUMMYFUNCTION("""COMPUTED_VALUE"""),3)</f>
        <v>3</v>
      </c>
      <c r="B276" s="1">
        <f ca="1">IFERROR(__xludf.DUMMYFUNCTION("""COMPUTED_VALUE"""),4)</f>
        <v>4</v>
      </c>
    </row>
    <row r="277" spans="1:2" ht="13" hidden="1">
      <c r="A277" s="1">
        <f ca="1">IFERROR(__xludf.DUMMYFUNCTION("""COMPUTED_VALUE"""),2)</f>
        <v>2</v>
      </c>
      <c r="B277" s="1">
        <f ca="1">IFERROR(__xludf.DUMMYFUNCTION("""COMPUTED_VALUE"""),1)</f>
        <v>1</v>
      </c>
    </row>
    <row r="278" spans="1:2" ht="13" hidden="1">
      <c r="A278" s="1">
        <f ca="1">IFERROR(__xludf.DUMMYFUNCTION("""COMPUTED_VALUE"""),4)</f>
        <v>4</v>
      </c>
      <c r="B278" s="1">
        <f ca="1">IFERROR(__xludf.DUMMYFUNCTION("""COMPUTED_VALUE"""),5)</f>
        <v>5</v>
      </c>
    </row>
    <row r="279" spans="1:2" ht="13" hidden="1">
      <c r="A279" s="1">
        <f ca="1">IFERROR(__xludf.DUMMYFUNCTION("""COMPUTED_VALUE"""),2)</f>
        <v>2</v>
      </c>
      <c r="B279" s="1">
        <f ca="1">IFERROR(__xludf.DUMMYFUNCTION("""COMPUTED_VALUE"""),3)</f>
        <v>3</v>
      </c>
    </row>
    <row r="280" spans="1:2" ht="13" hidden="1">
      <c r="A280" s="1">
        <f ca="1">IFERROR(__xludf.DUMMYFUNCTION("""COMPUTED_VALUE"""),2)</f>
        <v>2</v>
      </c>
      <c r="B280" s="1">
        <f ca="1">IFERROR(__xludf.DUMMYFUNCTION("""COMPUTED_VALUE"""),2)</f>
        <v>2</v>
      </c>
    </row>
    <row r="281" spans="1:2" ht="13" hidden="1">
      <c r="A281" s="1">
        <f ca="1">IFERROR(__xludf.DUMMYFUNCTION("""COMPUTED_VALUE"""),2)</f>
        <v>2</v>
      </c>
      <c r="B281" s="1">
        <f ca="1">IFERROR(__xludf.DUMMYFUNCTION("""COMPUTED_VALUE"""),3)</f>
        <v>3</v>
      </c>
    </row>
    <row r="282" spans="1:2" ht="13" hidden="1">
      <c r="A282" s="1">
        <f ca="1">IFERROR(__xludf.DUMMYFUNCTION("""COMPUTED_VALUE"""),4)</f>
        <v>4</v>
      </c>
      <c r="B282" s="1">
        <f ca="1">IFERROR(__xludf.DUMMYFUNCTION("""COMPUTED_VALUE"""),3)</f>
        <v>3</v>
      </c>
    </row>
    <row r="283" spans="1:2" ht="13" hidden="1">
      <c r="A283" s="1">
        <f ca="1">IFERROR(__xludf.DUMMYFUNCTION("""COMPUTED_VALUE"""),3)</f>
        <v>3</v>
      </c>
      <c r="B283" s="1">
        <f ca="1">IFERROR(__xludf.DUMMYFUNCTION("""COMPUTED_VALUE"""),2)</f>
        <v>2</v>
      </c>
    </row>
    <row r="284" spans="1:2" ht="13" hidden="1">
      <c r="A284" s="1">
        <f ca="1">IFERROR(__xludf.DUMMYFUNCTION("""COMPUTED_VALUE"""),3)</f>
        <v>3</v>
      </c>
      <c r="B284" s="1">
        <f ca="1">IFERROR(__xludf.DUMMYFUNCTION("""COMPUTED_VALUE"""),5)</f>
        <v>5</v>
      </c>
    </row>
    <row r="285" spans="1:2" ht="13" hidden="1">
      <c r="A285" s="1">
        <f ca="1">IFERROR(__xludf.DUMMYFUNCTION("""COMPUTED_VALUE"""),2)</f>
        <v>2</v>
      </c>
      <c r="B285" s="1">
        <f ca="1">IFERROR(__xludf.DUMMYFUNCTION("""COMPUTED_VALUE"""),4)</f>
        <v>4</v>
      </c>
    </row>
    <row r="286" spans="1:2" ht="13" hidden="1">
      <c r="A286" s="1">
        <f ca="1">IFERROR(__xludf.DUMMYFUNCTION("""COMPUTED_VALUE"""),2)</f>
        <v>2</v>
      </c>
      <c r="B286" s="1">
        <f ca="1">IFERROR(__xludf.DUMMYFUNCTION("""COMPUTED_VALUE"""),5)</f>
        <v>5</v>
      </c>
    </row>
    <row r="287" spans="1:2" ht="13" hidden="1">
      <c r="A287" s="1">
        <f ca="1">IFERROR(__xludf.DUMMYFUNCTION("""COMPUTED_VALUE"""),4)</f>
        <v>4</v>
      </c>
      <c r="B287" s="1">
        <f ca="1">IFERROR(__xludf.DUMMYFUNCTION("""COMPUTED_VALUE"""),4)</f>
        <v>4</v>
      </c>
    </row>
    <row r="288" spans="1:2" ht="13" hidden="1">
      <c r="A288" s="1">
        <f ca="1">IFERROR(__xludf.DUMMYFUNCTION("""COMPUTED_VALUE"""),2)</f>
        <v>2</v>
      </c>
      <c r="B288" s="1">
        <f ca="1">IFERROR(__xludf.DUMMYFUNCTION("""COMPUTED_VALUE"""),1)</f>
        <v>1</v>
      </c>
    </row>
    <row r="289" spans="1:2" ht="13" hidden="1">
      <c r="A289" s="1">
        <f ca="1">IFERROR(__xludf.DUMMYFUNCTION("""COMPUTED_VALUE"""),3)</f>
        <v>3</v>
      </c>
      <c r="B289" s="1">
        <f ca="1">IFERROR(__xludf.DUMMYFUNCTION("""COMPUTED_VALUE"""),4)</f>
        <v>4</v>
      </c>
    </row>
    <row r="290" spans="1:2" ht="13" hidden="1">
      <c r="A290" s="1">
        <f ca="1">IFERROR(__xludf.DUMMYFUNCTION("""COMPUTED_VALUE"""),1)</f>
        <v>1</v>
      </c>
      <c r="B290" s="1">
        <f ca="1">IFERROR(__xludf.DUMMYFUNCTION("""COMPUTED_VALUE"""),2)</f>
        <v>2</v>
      </c>
    </row>
    <row r="291" spans="1:2" ht="13" hidden="1">
      <c r="A291" s="1">
        <f ca="1">IFERROR(__xludf.DUMMYFUNCTION("""COMPUTED_VALUE"""),4)</f>
        <v>4</v>
      </c>
      <c r="B291" s="1">
        <f ca="1">IFERROR(__xludf.DUMMYFUNCTION("""COMPUTED_VALUE"""),3)</f>
        <v>3</v>
      </c>
    </row>
    <row r="292" spans="1:2" ht="13" hidden="1">
      <c r="A292" s="1">
        <f ca="1">IFERROR(__xludf.DUMMYFUNCTION("""COMPUTED_VALUE"""),4)</f>
        <v>4</v>
      </c>
      <c r="B292" s="1">
        <f ca="1">IFERROR(__xludf.DUMMYFUNCTION("""COMPUTED_VALUE"""),3)</f>
        <v>3</v>
      </c>
    </row>
    <row r="293" spans="1:2" ht="13" hidden="1">
      <c r="A293" s="1">
        <f ca="1">IFERROR(__xludf.DUMMYFUNCTION("""COMPUTED_VALUE"""),3)</f>
        <v>3</v>
      </c>
      <c r="B293" s="1">
        <f ca="1">IFERROR(__xludf.DUMMYFUNCTION("""COMPUTED_VALUE"""),4)</f>
        <v>4</v>
      </c>
    </row>
    <row r="294" spans="1:2" ht="13" hidden="1">
      <c r="A294" s="1">
        <f ca="1">IFERROR(__xludf.DUMMYFUNCTION("""COMPUTED_VALUE"""),1)</f>
        <v>1</v>
      </c>
      <c r="B294" s="1">
        <f ca="1">IFERROR(__xludf.DUMMYFUNCTION("""COMPUTED_VALUE"""),5)</f>
        <v>5</v>
      </c>
    </row>
    <row r="295" spans="1:2" ht="13" hidden="1">
      <c r="A295" s="1">
        <f ca="1">IFERROR(__xludf.DUMMYFUNCTION("""COMPUTED_VALUE"""),1)</f>
        <v>1</v>
      </c>
      <c r="B295" s="1">
        <f ca="1">IFERROR(__xludf.DUMMYFUNCTION("""COMPUTED_VALUE"""),4)</f>
        <v>4</v>
      </c>
    </row>
    <row r="296" spans="1:2" ht="13" hidden="1">
      <c r="A296" s="1">
        <f ca="1">IFERROR(__xludf.DUMMYFUNCTION("""COMPUTED_VALUE"""),1)</f>
        <v>1</v>
      </c>
      <c r="B296" s="1">
        <f ca="1">IFERROR(__xludf.DUMMYFUNCTION("""COMPUTED_VALUE"""),5)</f>
        <v>5</v>
      </c>
    </row>
    <row r="297" spans="1:2" ht="13" hidden="1">
      <c r="A297" s="1">
        <f ca="1">IFERROR(__xludf.DUMMYFUNCTION("""COMPUTED_VALUE"""),3)</f>
        <v>3</v>
      </c>
      <c r="B297" s="1">
        <f ca="1">IFERROR(__xludf.DUMMYFUNCTION("""COMPUTED_VALUE"""),4)</f>
        <v>4</v>
      </c>
    </row>
    <row r="298" spans="1:2" ht="13" hidden="1">
      <c r="A298" s="1">
        <f ca="1">IFERROR(__xludf.DUMMYFUNCTION("""COMPUTED_VALUE"""),2)</f>
        <v>2</v>
      </c>
      <c r="B298" s="1">
        <f ca="1">IFERROR(__xludf.DUMMYFUNCTION("""COMPUTED_VALUE"""),1)</f>
        <v>1</v>
      </c>
    </row>
    <row r="299" spans="1:2" ht="13" hidden="1">
      <c r="A299" s="1">
        <f ca="1">IFERROR(__xludf.DUMMYFUNCTION("""COMPUTED_VALUE"""),4)</f>
        <v>4</v>
      </c>
      <c r="B299" s="1">
        <f ca="1">IFERROR(__xludf.DUMMYFUNCTION("""COMPUTED_VALUE"""),2)</f>
        <v>2</v>
      </c>
    </row>
    <row r="300" spans="1:2" ht="13" hidden="1">
      <c r="A300" s="1">
        <f ca="1">IFERROR(__xludf.DUMMYFUNCTION("""COMPUTED_VALUE"""),3)</f>
        <v>3</v>
      </c>
      <c r="B300" s="1">
        <f ca="1">IFERROR(__xludf.DUMMYFUNCTION("""COMPUTED_VALUE"""),3)</f>
        <v>3</v>
      </c>
    </row>
    <row r="301" spans="1:2" ht="13" hidden="1">
      <c r="A301" s="1">
        <f ca="1">IFERROR(__xludf.DUMMYFUNCTION("""COMPUTED_VALUE"""),4)</f>
        <v>4</v>
      </c>
      <c r="B301" s="1">
        <f ca="1">IFERROR(__xludf.DUMMYFUNCTION("""COMPUTED_VALUE"""),2)</f>
        <v>2</v>
      </c>
    </row>
    <row r="302" spans="1:2" ht="13" hidden="1">
      <c r="A302" s="1">
        <f ca="1">IFERROR(__xludf.DUMMYFUNCTION("""COMPUTED_VALUE"""),1)</f>
        <v>1</v>
      </c>
      <c r="B302" s="1">
        <f ca="1">IFERROR(__xludf.DUMMYFUNCTION("""COMPUTED_VALUE"""),3)</f>
        <v>3</v>
      </c>
    </row>
    <row r="303" spans="1:2" ht="13" hidden="1">
      <c r="A303" s="1">
        <f ca="1">IFERROR(__xludf.DUMMYFUNCTION("""COMPUTED_VALUE"""),4)</f>
        <v>4</v>
      </c>
      <c r="B303" s="1">
        <f ca="1">IFERROR(__xludf.DUMMYFUNCTION("""COMPUTED_VALUE"""),2)</f>
        <v>2</v>
      </c>
    </row>
    <row r="304" spans="1:2" ht="13" hidden="1">
      <c r="A304" s="1">
        <f ca="1">IFERROR(__xludf.DUMMYFUNCTION("""COMPUTED_VALUE"""),4)</f>
        <v>4</v>
      </c>
      <c r="B304" s="1">
        <f ca="1">IFERROR(__xludf.DUMMYFUNCTION("""COMPUTED_VALUE"""),5)</f>
        <v>5</v>
      </c>
    </row>
    <row r="305" spans="1:2" ht="13" hidden="1">
      <c r="A305" s="1">
        <f ca="1">IFERROR(__xludf.DUMMYFUNCTION("""COMPUTED_VALUE"""),2)</f>
        <v>2</v>
      </c>
      <c r="B305" s="1">
        <f ca="1">IFERROR(__xludf.DUMMYFUNCTION("""COMPUTED_VALUE"""),4)</f>
        <v>4</v>
      </c>
    </row>
    <row r="306" spans="1:2" ht="13" hidden="1">
      <c r="A306" s="1">
        <f ca="1">IFERROR(__xludf.DUMMYFUNCTION("""COMPUTED_VALUE"""),4)</f>
        <v>4</v>
      </c>
      <c r="B306" s="1">
        <f ca="1">IFERROR(__xludf.DUMMYFUNCTION("""COMPUTED_VALUE"""),5)</f>
        <v>5</v>
      </c>
    </row>
    <row r="307" spans="1:2" ht="13" hidden="1">
      <c r="A307" s="1" t="str">
        <f ca="1">IFERROR(__xludf.DUMMYFUNCTION("""COMPUTED_VALUE"""),"")</f>
        <v/>
      </c>
      <c r="B307" s="1">
        <f ca="1">IFERROR(__xludf.DUMMYFUNCTION("""COMPUTED_VALUE"""),4)</f>
        <v>4</v>
      </c>
    </row>
    <row r="308" spans="1:2" ht="13" hidden="1">
      <c r="A308" s="1" t="str">
        <f ca="1">IFERROR(__xludf.DUMMYFUNCTION("""COMPUTED_VALUE"""),"")</f>
        <v/>
      </c>
      <c r="B308" s="1">
        <f ca="1">IFERROR(__xludf.DUMMYFUNCTION("""COMPUTED_VALUE"""),3)</f>
        <v>3</v>
      </c>
    </row>
    <row r="309" spans="1:2" ht="13" hidden="1">
      <c r="A309" s="1">
        <f ca="1">IFERROR(__xludf.DUMMYFUNCTION("""COMPUTED_VALUE"""),1)</f>
        <v>1</v>
      </c>
      <c r="B309" s="1">
        <f ca="1">IFERROR(__xludf.DUMMYFUNCTION("""COMPUTED_VALUE"""),3)</f>
        <v>3</v>
      </c>
    </row>
    <row r="310" spans="1:2" ht="13" hidden="1">
      <c r="A310" s="1">
        <f ca="1">IFERROR(__xludf.DUMMYFUNCTION("""COMPUTED_VALUE"""),4)</f>
        <v>4</v>
      </c>
      <c r="B310" s="1">
        <f ca="1">IFERROR(__xludf.DUMMYFUNCTION("""COMPUTED_VALUE"""),1)</f>
        <v>1</v>
      </c>
    </row>
    <row r="311" spans="1:2" ht="13" hidden="1">
      <c r="A311" s="1">
        <f ca="1">IFERROR(__xludf.DUMMYFUNCTION("""COMPUTED_VALUE"""),4)</f>
        <v>4</v>
      </c>
      <c r="B311" s="1">
        <f ca="1">IFERROR(__xludf.DUMMYFUNCTION("""COMPUTED_VALUE"""),5)</f>
        <v>5</v>
      </c>
    </row>
    <row r="312" spans="1:2" ht="13" hidden="1">
      <c r="A312" s="1">
        <f ca="1">IFERROR(__xludf.DUMMYFUNCTION("""COMPUTED_VALUE"""),3)</f>
        <v>3</v>
      </c>
      <c r="B312" s="1">
        <f ca="1">IFERROR(__xludf.DUMMYFUNCTION("""COMPUTED_VALUE"""),2)</f>
        <v>2</v>
      </c>
    </row>
    <row r="313" spans="1:2" ht="13" hidden="1">
      <c r="A313" s="1" t="str">
        <f ca="1">IFERROR(__xludf.DUMMYFUNCTION("""COMPUTED_VALUE"""),"")</f>
        <v/>
      </c>
      <c r="B313" s="1">
        <f ca="1">IFERROR(__xludf.DUMMYFUNCTION("""COMPUTED_VALUE"""),5)</f>
        <v>5</v>
      </c>
    </row>
    <row r="314" spans="1:2" ht="13" hidden="1">
      <c r="A314" s="1">
        <f ca="1">IFERROR(__xludf.DUMMYFUNCTION("""COMPUTED_VALUE"""),2)</f>
        <v>2</v>
      </c>
      <c r="B314" s="1">
        <f ca="1">IFERROR(__xludf.DUMMYFUNCTION("""COMPUTED_VALUE"""),2)</f>
        <v>2</v>
      </c>
    </row>
    <row r="315" spans="1:2" ht="13" hidden="1">
      <c r="A315" s="1">
        <f ca="1">IFERROR(__xludf.DUMMYFUNCTION("""COMPUTED_VALUE"""),2)</f>
        <v>2</v>
      </c>
      <c r="B315" s="1">
        <f ca="1">IFERROR(__xludf.DUMMYFUNCTION("""COMPUTED_VALUE"""),1)</f>
        <v>1</v>
      </c>
    </row>
    <row r="316" spans="1:2" ht="13" hidden="1">
      <c r="A316" s="1">
        <f ca="1">IFERROR(__xludf.DUMMYFUNCTION("""COMPUTED_VALUE"""),3)</f>
        <v>3</v>
      </c>
      <c r="B316" s="1">
        <f ca="1">IFERROR(__xludf.DUMMYFUNCTION("""COMPUTED_VALUE"""),2)</f>
        <v>2</v>
      </c>
    </row>
    <row r="317" spans="1:2" ht="13" hidden="1">
      <c r="A317" s="1">
        <f ca="1">IFERROR(__xludf.DUMMYFUNCTION("""COMPUTED_VALUE"""),4)</f>
        <v>4</v>
      </c>
      <c r="B317" s="1">
        <f ca="1">IFERROR(__xludf.DUMMYFUNCTION("""COMPUTED_VALUE"""),2)</f>
        <v>2</v>
      </c>
    </row>
    <row r="318" spans="1:2" ht="13" hidden="1">
      <c r="A318" s="1">
        <f ca="1">IFERROR(__xludf.DUMMYFUNCTION("""COMPUTED_VALUE"""),2)</f>
        <v>2</v>
      </c>
      <c r="B318" s="1">
        <f ca="1">IFERROR(__xludf.DUMMYFUNCTION("""COMPUTED_VALUE"""),3)</f>
        <v>3</v>
      </c>
    </row>
    <row r="319" spans="1:2" ht="13" hidden="1">
      <c r="A319" s="1">
        <f ca="1">IFERROR(__xludf.DUMMYFUNCTION("""COMPUTED_VALUE"""),3)</f>
        <v>3</v>
      </c>
      <c r="B319" s="1">
        <f ca="1">IFERROR(__xludf.DUMMYFUNCTION("""COMPUTED_VALUE"""),3)</f>
        <v>3</v>
      </c>
    </row>
    <row r="320" spans="1:2" ht="13" hidden="1">
      <c r="A320" s="1">
        <f ca="1">IFERROR(__xludf.DUMMYFUNCTION("""COMPUTED_VALUE"""),3)</f>
        <v>3</v>
      </c>
      <c r="B320" s="1">
        <f ca="1">IFERROR(__xludf.DUMMYFUNCTION("""COMPUTED_VALUE"""),5)</f>
        <v>5</v>
      </c>
    </row>
    <row r="321" spans="1:11" ht="13" hidden="1">
      <c r="A321" s="1">
        <f ca="1">IFERROR(__xludf.DUMMYFUNCTION("""COMPUTED_VALUE"""),1)</f>
        <v>1</v>
      </c>
      <c r="B321" s="1">
        <f ca="1">IFERROR(__xludf.DUMMYFUNCTION("""COMPUTED_VALUE"""),1)</f>
        <v>1</v>
      </c>
    </row>
    <row r="322" spans="1:11" ht="13" hidden="1">
      <c r="A322" s="1">
        <f ca="1">IFERROR(__xludf.DUMMYFUNCTION("""COMPUTED_VALUE"""),2)</f>
        <v>2</v>
      </c>
      <c r="B322" s="1">
        <f ca="1">IFERROR(__xludf.DUMMYFUNCTION("""COMPUTED_VALUE"""),2)</f>
        <v>2</v>
      </c>
    </row>
    <row r="323" spans="1:11" ht="13" hidden="1">
      <c r="A323" s="1" t="str">
        <f ca="1">IFERROR(__xludf.DUMMYFUNCTION("""COMPUTED_VALUE"""),"")</f>
        <v/>
      </c>
      <c r="B323" s="1">
        <f ca="1">IFERROR(__xludf.DUMMYFUNCTION("""COMPUTED_VALUE"""),2)</f>
        <v>2</v>
      </c>
    </row>
    <row r="324" spans="1:11" ht="13" hidden="1">
      <c r="A324" s="1">
        <f ca="1">IFERROR(__xludf.DUMMYFUNCTION("""COMPUTED_VALUE"""),2)</f>
        <v>2</v>
      </c>
      <c r="B324" s="1">
        <f ca="1">IFERROR(__xludf.DUMMYFUNCTION("""COMPUTED_VALUE"""),3)</f>
        <v>3</v>
      </c>
    </row>
    <row r="325" spans="1:11" ht="13" hidden="1">
      <c r="A325" s="1" t="str">
        <f ca="1">IFERROR(__xludf.DUMMYFUNCTION("""COMPUTED_VALUE"""),"")</f>
        <v/>
      </c>
      <c r="B325" s="1">
        <f ca="1">IFERROR(__xludf.DUMMYFUNCTION("""COMPUTED_VALUE"""),2)</f>
        <v>2</v>
      </c>
    </row>
    <row r="326" spans="1:11" ht="13" hidden="1">
      <c r="A326" s="1">
        <f ca="1">IFERROR(__xludf.DUMMYFUNCTION("""COMPUTED_VALUE"""),1)</f>
        <v>1</v>
      </c>
      <c r="B326" s="1">
        <f ca="1">IFERROR(__xludf.DUMMYFUNCTION("""COMPUTED_VALUE"""),4)</f>
        <v>4</v>
      </c>
    </row>
    <row r="327" spans="1:11" ht="13">
      <c r="A327" s="1">
        <f ca="1">IFERROR(__xludf.DUMMYFUNCTION("""COMPUTED_VALUE"""),4)</f>
        <v>4</v>
      </c>
      <c r="B327" s="1">
        <f ca="1">IFERROR(__xludf.DUMMYFUNCTION("""COMPUTED_VALUE"""),3)</f>
        <v>3</v>
      </c>
    </row>
    <row r="328" spans="1:11" ht="13">
      <c r="A328" s="1">
        <f t="shared" ref="A328:B328" ca="1" si="0">COUNT(A4:A327)</f>
        <v>300</v>
      </c>
      <c r="B328" s="1">
        <f t="shared" ca="1" si="0"/>
        <v>323</v>
      </c>
    </row>
    <row r="330" spans="1:11" ht="13">
      <c r="A330" s="14"/>
      <c r="B330" s="15" t="s">
        <v>57</v>
      </c>
      <c r="C330" s="15" t="s">
        <v>136</v>
      </c>
      <c r="D330" s="15" t="s">
        <v>59</v>
      </c>
      <c r="E330" s="15" t="s">
        <v>243</v>
      </c>
      <c r="J330" s="14"/>
      <c r="K330" s="14"/>
    </row>
    <row r="331" spans="1:11" ht="15">
      <c r="A331" s="7" t="s">
        <v>105</v>
      </c>
      <c r="B331" s="10">
        <f ca="1">COUNTIFS(A4:A327,"1",B4:B327,"1")</f>
        <v>3</v>
      </c>
      <c r="C331" s="10">
        <f ca="1">COUNTIFS(A4:A327,"2",B4:B327,"1")</f>
        <v>13</v>
      </c>
      <c r="D331" s="10">
        <f ca="1">COUNTIFS(A4:A327,"3",B4:B327,"1")</f>
        <v>3</v>
      </c>
      <c r="E331" s="10">
        <f ca="1">COUNTIFS(A4:A327,"4",B4:B327,"1")</f>
        <v>6</v>
      </c>
      <c r="F331" s="1">
        <f t="shared" ref="F331:F335" ca="1" si="1">SUM(B331:E331)</f>
        <v>25</v>
      </c>
      <c r="K331" s="10"/>
    </row>
    <row r="332" spans="1:11" ht="15">
      <c r="A332" s="7" t="s">
        <v>63</v>
      </c>
      <c r="B332" s="10">
        <f ca="1">COUNTIFS(A4:A327,"1",B4:B327,"2")</f>
        <v>11</v>
      </c>
      <c r="C332" s="10">
        <f ca="1">COUNTIFS(A4:A327,"2",B4:B327,"2")</f>
        <v>17</v>
      </c>
      <c r="D332" s="10">
        <f ca="1">COUNTIFS(A4:A327,"3",B4:B327,"2")</f>
        <v>14</v>
      </c>
      <c r="E332" s="10">
        <f ca="1">COUNTIFS(A4:A327,"4",B4:B327,"2")</f>
        <v>14</v>
      </c>
      <c r="F332" s="1">
        <f t="shared" ca="1" si="1"/>
        <v>56</v>
      </c>
      <c r="K332" s="10"/>
    </row>
    <row r="333" spans="1:11" ht="15">
      <c r="A333" s="7" t="s">
        <v>61</v>
      </c>
      <c r="B333" s="10">
        <f ca="1">COUNTIFS(A4:A327,"1",B4:B327,"3")</f>
        <v>18</v>
      </c>
      <c r="C333" s="10">
        <f ca="1">COUNTIFS(A4:A327,"2",B4:B327,"3")</f>
        <v>22</v>
      </c>
      <c r="D333" s="10">
        <f ca="1">COUNTIFS(A4:A327,"3",B4:B327,"3")</f>
        <v>16</v>
      </c>
      <c r="E333" s="10">
        <f ca="1">COUNTIFS(A4:A327,"4",B4:B327,"3")</f>
        <v>28</v>
      </c>
      <c r="F333" s="1">
        <f t="shared" ca="1" si="1"/>
        <v>84</v>
      </c>
      <c r="K333" s="10"/>
    </row>
    <row r="334" spans="1:11" ht="15">
      <c r="A334" s="7" t="s">
        <v>92</v>
      </c>
      <c r="B334" s="10">
        <f ca="1">COUNTIFS(A4:A327,"1",B4:B327,"4")</f>
        <v>13</v>
      </c>
      <c r="C334" s="10">
        <f ca="1">COUNTIFS(A4:A327,"2",B4:B327,"4")</f>
        <v>18</v>
      </c>
      <c r="D334" s="10">
        <f ca="1">COUNTIFS(A4:A327,"3",B4:B327,"4")</f>
        <v>23</v>
      </c>
      <c r="E334" s="10">
        <f ca="1">COUNTIFS(A4:A327,"4",B4:B327,"4")</f>
        <v>12</v>
      </c>
      <c r="F334" s="1">
        <f t="shared" ca="1" si="1"/>
        <v>66</v>
      </c>
      <c r="K334" s="10"/>
    </row>
    <row r="335" spans="1:11" ht="15">
      <c r="A335" s="7" t="s">
        <v>93</v>
      </c>
      <c r="B335" s="10">
        <f ca="1">COUNTIFS(A4:A327,"1",B4:B327,"5")</f>
        <v>11</v>
      </c>
      <c r="C335" s="10">
        <f ca="1">COUNTIFS(A4:A327,"2",B4:B327,"5")</f>
        <v>24</v>
      </c>
      <c r="D335" s="10">
        <f ca="1">COUNTIFS(A4:A327,"3",B4:B327,"5")</f>
        <v>18</v>
      </c>
      <c r="E335" s="10">
        <f ca="1">COUNTIFS(A4:A327,"4",B4:B327,"5")</f>
        <v>15</v>
      </c>
      <c r="F335" s="1">
        <f t="shared" ca="1" si="1"/>
        <v>68</v>
      </c>
      <c r="K335" s="10"/>
    </row>
    <row r="336" spans="1:11" ht="13">
      <c r="F336" s="1">
        <f ca="1">SUM(F331:F335)</f>
        <v>299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FF0000"/>
    <outlinePr summaryBelow="0" summaryRight="0"/>
  </sheetPr>
  <dimension ref="A1:K336"/>
  <sheetViews>
    <sheetView workbookViewId="0"/>
  </sheetViews>
  <sheetFormatPr baseColWidth="10" defaultColWidth="14.5" defaultRowHeight="15.75" customHeight="1"/>
  <sheetData>
    <row r="1" spans="1:2" ht="14">
      <c r="A1" s="9" t="s">
        <v>360</v>
      </c>
    </row>
    <row r="2" spans="1:2" ht="15">
      <c r="A2" s="10"/>
    </row>
    <row r="3" spans="1:2" ht="13">
      <c r="A3" s="7" t="s">
        <v>197</v>
      </c>
    </row>
    <row r="4" spans="1:2" ht="15">
      <c r="A4" s="10">
        <f ca="1">IFERROR(__xludf.DUMMYFUNCTION("query('Converted Data'!BG4:BG327,""select*"")"),3)</f>
        <v>3</v>
      </c>
      <c r="B4" s="10">
        <f ca="1">IFERROR(__xludf.DUMMYFUNCTION("query('Converted Data'!CK4:CK327,""select*"")"),3)</f>
        <v>3</v>
      </c>
    </row>
    <row r="5" spans="1:2" ht="13">
      <c r="A5" s="1">
        <f ca="1">IFERROR(__xludf.DUMMYFUNCTION("""COMPUTED_VALUE"""),1)</f>
        <v>1</v>
      </c>
      <c r="B5" s="1">
        <f ca="1">IFERROR(__xludf.DUMMYFUNCTION("""COMPUTED_VALUE"""),1)</f>
        <v>1</v>
      </c>
    </row>
    <row r="6" spans="1:2" ht="13">
      <c r="A6" s="1" t="str">
        <f ca="1">IFERROR(__xludf.DUMMYFUNCTION("""COMPUTED_VALUE"""),"")</f>
        <v/>
      </c>
      <c r="B6" s="1">
        <f ca="1">IFERROR(__xludf.DUMMYFUNCTION("""COMPUTED_VALUE"""),2)</f>
        <v>2</v>
      </c>
    </row>
    <row r="7" spans="1:2" ht="13">
      <c r="A7" s="1">
        <f ca="1">IFERROR(__xludf.DUMMYFUNCTION("""COMPUTED_VALUE"""),3)</f>
        <v>3</v>
      </c>
      <c r="B7" s="1">
        <f ca="1">IFERROR(__xludf.DUMMYFUNCTION("""COMPUTED_VALUE"""),2)</f>
        <v>2</v>
      </c>
    </row>
    <row r="8" spans="1:2" ht="13">
      <c r="A8" s="1">
        <f ca="1">IFERROR(__xludf.DUMMYFUNCTION("""COMPUTED_VALUE"""),2)</f>
        <v>2</v>
      </c>
      <c r="B8" s="1">
        <f ca="1">IFERROR(__xludf.DUMMYFUNCTION("""COMPUTED_VALUE"""),1)</f>
        <v>1</v>
      </c>
    </row>
    <row r="9" spans="1:2" ht="13">
      <c r="A9" s="1">
        <f ca="1">IFERROR(__xludf.DUMMYFUNCTION("""COMPUTED_VALUE"""),3)</f>
        <v>3</v>
      </c>
      <c r="B9" s="1">
        <f ca="1">IFERROR(__xludf.DUMMYFUNCTION("""COMPUTED_VALUE"""),3)</f>
        <v>3</v>
      </c>
    </row>
    <row r="10" spans="1:2" ht="13" hidden="1">
      <c r="A10" s="1" t="str">
        <f ca="1">IFERROR(__xludf.DUMMYFUNCTION("""COMPUTED_VALUE"""),"")</f>
        <v/>
      </c>
      <c r="B10" s="1">
        <f ca="1">IFERROR(__xludf.DUMMYFUNCTION("""COMPUTED_VALUE"""),1)</f>
        <v>1</v>
      </c>
    </row>
    <row r="11" spans="1:2" ht="13" hidden="1">
      <c r="A11" s="1">
        <f ca="1">IFERROR(__xludf.DUMMYFUNCTION("""COMPUTED_VALUE"""),4)</f>
        <v>4</v>
      </c>
      <c r="B11" s="1">
        <f ca="1">IFERROR(__xludf.DUMMYFUNCTION("""COMPUTED_VALUE"""),2)</f>
        <v>2</v>
      </c>
    </row>
    <row r="12" spans="1:2" ht="13" hidden="1">
      <c r="A12" s="1">
        <f ca="1">IFERROR(__xludf.DUMMYFUNCTION("""COMPUTED_VALUE"""),4)</f>
        <v>4</v>
      </c>
      <c r="B12" s="1">
        <f ca="1">IFERROR(__xludf.DUMMYFUNCTION("""COMPUTED_VALUE"""),3)</f>
        <v>3</v>
      </c>
    </row>
    <row r="13" spans="1:2" ht="13" hidden="1">
      <c r="A13" s="1">
        <f ca="1">IFERROR(__xludf.DUMMYFUNCTION("""COMPUTED_VALUE"""),2)</f>
        <v>2</v>
      </c>
      <c r="B13" s="1">
        <f ca="1">IFERROR(__xludf.DUMMYFUNCTION("""COMPUTED_VALUE"""),1)</f>
        <v>1</v>
      </c>
    </row>
    <row r="14" spans="1:2" ht="13" hidden="1">
      <c r="A14" s="1" t="str">
        <f ca="1">IFERROR(__xludf.DUMMYFUNCTION("""COMPUTED_VALUE"""),"")</f>
        <v/>
      </c>
      <c r="B14" s="1">
        <f ca="1">IFERROR(__xludf.DUMMYFUNCTION("""COMPUTED_VALUE"""),1)</f>
        <v>1</v>
      </c>
    </row>
    <row r="15" spans="1:2" ht="13" hidden="1">
      <c r="A15" s="1">
        <f ca="1">IFERROR(__xludf.DUMMYFUNCTION("""COMPUTED_VALUE"""),2)</f>
        <v>2</v>
      </c>
      <c r="B15" s="1">
        <f ca="1">IFERROR(__xludf.DUMMYFUNCTION("""COMPUTED_VALUE"""),5)</f>
        <v>5</v>
      </c>
    </row>
    <row r="16" spans="1:2" ht="13" hidden="1">
      <c r="A16" s="1">
        <f ca="1">IFERROR(__xludf.DUMMYFUNCTION("""COMPUTED_VALUE"""),3)</f>
        <v>3</v>
      </c>
      <c r="B16" s="1">
        <f ca="1">IFERROR(__xludf.DUMMYFUNCTION("""COMPUTED_VALUE"""),2)</f>
        <v>2</v>
      </c>
    </row>
    <row r="17" spans="1:2" ht="13" hidden="1">
      <c r="A17" s="1">
        <f ca="1">IFERROR(__xludf.DUMMYFUNCTION("""COMPUTED_VALUE"""),3)</f>
        <v>3</v>
      </c>
      <c r="B17" s="1">
        <f ca="1">IFERROR(__xludf.DUMMYFUNCTION("""COMPUTED_VALUE"""),2)</f>
        <v>2</v>
      </c>
    </row>
    <row r="18" spans="1:2" ht="13" hidden="1">
      <c r="A18" s="1">
        <f ca="1">IFERROR(__xludf.DUMMYFUNCTION("""COMPUTED_VALUE"""),2)</f>
        <v>2</v>
      </c>
      <c r="B18" s="1">
        <f ca="1">IFERROR(__xludf.DUMMYFUNCTION("""COMPUTED_VALUE"""),1)</f>
        <v>1</v>
      </c>
    </row>
    <row r="19" spans="1:2" ht="13" hidden="1">
      <c r="A19" s="1">
        <f ca="1">IFERROR(__xludf.DUMMYFUNCTION("""COMPUTED_VALUE"""),2)</f>
        <v>2</v>
      </c>
      <c r="B19" s="1">
        <f ca="1">IFERROR(__xludf.DUMMYFUNCTION("""COMPUTED_VALUE"""),2)</f>
        <v>2</v>
      </c>
    </row>
    <row r="20" spans="1:2" ht="13" hidden="1">
      <c r="A20" s="1">
        <f ca="1">IFERROR(__xludf.DUMMYFUNCTION("""COMPUTED_VALUE"""),4)</f>
        <v>4</v>
      </c>
      <c r="B20" s="1">
        <f ca="1">IFERROR(__xludf.DUMMYFUNCTION("""COMPUTED_VALUE"""),1)</f>
        <v>1</v>
      </c>
    </row>
    <row r="21" spans="1:2" ht="13" hidden="1">
      <c r="A21" s="1">
        <f ca="1">IFERROR(__xludf.DUMMYFUNCTION("""COMPUTED_VALUE"""),2)</f>
        <v>2</v>
      </c>
      <c r="B21" s="1">
        <f ca="1">IFERROR(__xludf.DUMMYFUNCTION("""COMPUTED_VALUE"""),2)</f>
        <v>2</v>
      </c>
    </row>
    <row r="22" spans="1:2" ht="13" hidden="1">
      <c r="A22" s="1">
        <f ca="1">IFERROR(__xludf.DUMMYFUNCTION("""COMPUTED_VALUE"""),1)</f>
        <v>1</v>
      </c>
      <c r="B22" s="1">
        <f ca="1">IFERROR(__xludf.DUMMYFUNCTION("""COMPUTED_VALUE"""),2)</f>
        <v>2</v>
      </c>
    </row>
    <row r="23" spans="1:2" ht="13" hidden="1">
      <c r="A23" s="1">
        <f ca="1">IFERROR(__xludf.DUMMYFUNCTION("""COMPUTED_VALUE"""),2)</f>
        <v>2</v>
      </c>
      <c r="B23" s="1">
        <f ca="1">IFERROR(__xludf.DUMMYFUNCTION("""COMPUTED_VALUE"""),1)</f>
        <v>1</v>
      </c>
    </row>
    <row r="24" spans="1:2" ht="13" hidden="1">
      <c r="A24" s="1" t="str">
        <f ca="1">IFERROR(__xludf.DUMMYFUNCTION("""COMPUTED_VALUE"""),"")</f>
        <v/>
      </c>
      <c r="B24" s="1">
        <f ca="1">IFERROR(__xludf.DUMMYFUNCTION("""COMPUTED_VALUE"""),1)</f>
        <v>1</v>
      </c>
    </row>
    <row r="25" spans="1:2" ht="13" hidden="1">
      <c r="A25" s="1">
        <f ca="1">IFERROR(__xludf.DUMMYFUNCTION("""COMPUTED_VALUE"""),2)</f>
        <v>2</v>
      </c>
      <c r="B25" s="1">
        <f ca="1">IFERROR(__xludf.DUMMYFUNCTION("""COMPUTED_VALUE"""),1)</f>
        <v>1</v>
      </c>
    </row>
    <row r="26" spans="1:2" ht="13" hidden="1">
      <c r="A26" s="1">
        <f ca="1">IFERROR(__xludf.DUMMYFUNCTION("""COMPUTED_VALUE"""),1)</f>
        <v>1</v>
      </c>
      <c r="B26" s="1">
        <f ca="1">IFERROR(__xludf.DUMMYFUNCTION("""COMPUTED_VALUE"""),3)</f>
        <v>3</v>
      </c>
    </row>
    <row r="27" spans="1:2" ht="13" hidden="1">
      <c r="A27" s="1" t="str">
        <f ca="1">IFERROR(__xludf.DUMMYFUNCTION("""COMPUTED_VALUE"""),"")</f>
        <v/>
      </c>
      <c r="B27" s="1">
        <f ca="1">IFERROR(__xludf.DUMMYFUNCTION("""COMPUTED_VALUE"""),2)</f>
        <v>2</v>
      </c>
    </row>
    <row r="28" spans="1:2" ht="13" hidden="1">
      <c r="A28" s="1">
        <f ca="1">IFERROR(__xludf.DUMMYFUNCTION("""COMPUTED_VALUE"""),1)</f>
        <v>1</v>
      </c>
      <c r="B28" s="1">
        <f ca="1">IFERROR(__xludf.DUMMYFUNCTION("""COMPUTED_VALUE"""),3)</f>
        <v>3</v>
      </c>
    </row>
    <row r="29" spans="1:2" ht="13" hidden="1">
      <c r="A29" s="1">
        <f ca="1">IFERROR(__xludf.DUMMYFUNCTION("""COMPUTED_VALUE"""),3)</f>
        <v>3</v>
      </c>
      <c r="B29" s="1">
        <f ca="1">IFERROR(__xludf.DUMMYFUNCTION("""COMPUTED_VALUE"""),3)</f>
        <v>3</v>
      </c>
    </row>
    <row r="30" spans="1:2" ht="13" hidden="1">
      <c r="A30" s="1">
        <f ca="1">IFERROR(__xludf.DUMMYFUNCTION("""COMPUTED_VALUE"""),3)</f>
        <v>3</v>
      </c>
      <c r="B30" s="1">
        <f ca="1">IFERROR(__xludf.DUMMYFUNCTION("""COMPUTED_VALUE"""),4)</f>
        <v>4</v>
      </c>
    </row>
    <row r="31" spans="1:2" ht="13" hidden="1">
      <c r="A31" s="1">
        <f ca="1">IFERROR(__xludf.DUMMYFUNCTION("""COMPUTED_VALUE"""),1)</f>
        <v>1</v>
      </c>
      <c r="B31" s="1">
        <f ca="1">IFERROR(__xludf.DUMMYFUNCTION("""COMPUTED_VALUE"""),2)</f>
        <v>2</v>
      </c>
    </row>
    <row r="32" spans="1:2" ht="13" hidden="1">
      <c r="A32" s="1">
        <f ca="1">IFERROR(__xludf.DUMMYFUNCTION("""COMPUTED_VALUE"""),2)</f>
        <v>2</v>
      </c>
      <c r="B32" s="1">
        <f ca="1">IFERROR(__xludf.DUMMYFUNCTION("""COMPUTED_VALUE"""),1)</f>
        <v>1</v>
      </c>
    </row>
    <row r="33" spans="1:2" ht="13" hidden="1">
      <c r="A33" s="1">
        <f ca="1">IFERROR(__xludf.DUMMYFUNCTION("""COMPUTED_VALUE"""),1)</f>
        <v>1</v>
      </c>
      <c r="B33" s="1">
        <f ca="1">IFERROR(__xludf.DUMMYFUNCTION("""COMPUTED_VALUE"""),3)</f>
        <v>3</v>
      </c>
    </row>
    <row r="34" spans="1:2" ht="13" hidden="1">
      <c r="A34" s="1">
        <f ca="1">IFERROR(__xludf.DUMMYFUNCTION("""COMPUTED_VALUE"""),3)</f>
        <v>3</v>
      </c>
      <c r="B34" s="1">
        <f ca="1">IFERROR(__xludf.DUMMYFUNCTION("""COMPUTED_VALUE"""),1)</f>
        <v>1</v>
      </c>
    </row>
    <row r="35" spans="1:2" ht="13" hidden="1">
      <c r="A35" s="1">
        <f ca="1">IFERROR(__xludf.DUMMYFUNCTION("""COMPUTED_VALUE"""),4)</f>
        <v>4</v>
      </c>
      <c r="B35" s="1">
        <f ca="1">IFERROR(__xludf.DUMMYFUNCTION("""COMPUTED_VALUE"""),3)</f>
        <v>3</v>
      </c>
    </row>
    <row r="36" spans="1:2" ht="13" hidden="1">
      <c r="A36" s="1">
        <f ca="1">IFERROR(__xludf.DUMMYFUNCTION("""COMPUTED_VALUE"""),1)</f>
        <v>1</v>
      </c>
      <c r="B36" s="1">
        <f ca="1">IFERROR(__xludf.DUMMYFUNCTION("""COMPUTED_VALUE"""),3)</f>
        <v>3</v>
      </c>
    </row>
    <row r="37" spans="1:2" ht="13" hidden="1">
      <c r="A37" s="1">
        <f ca="1">IFERROR(__xludf.DUMMYFUNCTION("""COMPUTED_VALUE"""),2)</f>
        <v>2</v>
      </c>
      <c r="B37" s="1">
        <f ca="1">IFERROR(__xludf.DUMMYFUNCTION("""COMPUTED_VALUE"""),1)</f>
        <v>1</v>
      </c>
    </row>
    <row r="38" spans="1:2" ht="13" hidden="1">
      <c r="A38" s="1">
        <f ca="1">IFERROR(__xludf.DUMMYFUNCTION("""COMPUTED_VALUE"""),4)</f>
        <v>4</v>
      </c>
      <c r="B38" s="1">
        <f ca="1">IFERROR(__xludf.DUMMYFUNCTION("""COMPUTED_VALUE"""),2)</f>
        <v>2</v>
      </c>
    </row>
    <row r="39" spans="1:2" ht="13" hidden="1">
      <c r="A39" s="1">
        <f ca="1">IFERROR(__xludf.DUMMYFUNCTION("""COMPUTED_VALUE"""),3)</f>
        <v>3</v>
      </c>
      <c r="B39" s="1">
        <f ca="1">IFERROR(__xludf.DUMMYFUNCTION("""COMPUTED_VALUE"""),2)</f>
        <v>2</v>
      </c>
    </row>
    <row r="40" spans="1:2" ht="13" hidden="1">
      <c r="A40" s="1" t="str">
        <f ca="1">IFERROR(__xludf.DUMMYFUNCTION("""COMPUTED_VALUE"""),"")</f>
        <v/>
      </c>
      <c r="B40" s="1">
        <f ca="1">IFERROR(__xludf.DUMMYFUNCTION("""COMPUTED_VALUE"""),1)</f>
        <v>1</v>
      </c>
    </row>
    <row r="41" spans="1:2" ht="13" hidden="1">
      <c r="A41" s="1">
        <f ca="1">IFERROR(__xludf.DUMMYFUNCTION("""COMPUTED_VALUE"""),1)</f>
        <v>1</v>
      </c>
      <c r="B41" s="1">
        <f ca="1">IFERROR(__xludf.DUMMYFUNCTION("""COMPUTED_VALUE"""),2)</f>
        <v>2</v>
      </c>
    </row>
    <row r="42" spans="1:2" ht="13" hidden="1">
      <c r="A42" s="1">
        <f ca="1">IFERROR(__xludf.DUMMYFUNCTION("""COMPUTED_VALUE"""),2)</f>
        <v>2</v>
      </c>
      <c r="B42" s="1">
        <f ca="1">IFERROR(__xludf.DUMMYFUNCTION("""COMPUTED_VALUE"""),3)</f>
        <v>3</v>
      </c>
    </row>
    <row r="43" spans="1:2" ht="13" hidden="1">
      <c r="A43" s="1">
        <f ca="1">IFERROR(__xludf.DUMMYFUNCTION("""COMPUTED_VALUE"""),1)</f>
        <v>1</v>
      </c>
      <c r="B43" s="1">
        <f ca="1">IFERROR(__xludf.DUMMYFUNCTION("""COMPUTED_VALUE"""),3)</f>
        <v>3</v>
      </c>
    </row>
    <row r="44" spans="1:2" ht="13" hidden="1">
      <c r="A44" s="1">
        <f ca="1">IFERROR(__xludf.DUMMYFUNCTION("""COMPUTED_VALUE"""),4)</f>
        <v>4</v>
      </c>
      <c r="B44" s="1">
        <f ca="1">IFERROR(__xludf.DUMMYFUNCTION("""COMPUTED_VALUE"""),2)</f>
        <v>2</v>
      </c>
    </row>
    <row r="45" spans="1:2" ht="13" hidden="1">
      <c r="A45" s="1">
        <f ca="1">IFERROR(__xludf.DUMMYFUNCTION("""COMPUTED_VALUE"""),4)</f>
        <v>4</v>
      </c>
      <c r="B45" s="1">
        <f ca="1">IFERROR(__xludf.DUMMYFUNCTION("""COMPUTED_VALUE"""),3)</f>
        <v>3</v>
      </c>
    </row>
    <row r="46" spans="1:2" ht="13" hidden="1">
      <c r="A46" s="1">
        <f ca="1">IFERROR(__xludf.DUMMYFUNCTION("""COMPUTED_VALUE"""),2)</f>
        <v>2</v>
      </c>
      <c r="B46" s="1">
        <f ca="1">IFERROR(__xludf.DUMMYFUNCTION("""COMPUTED_VALUE"""),1)</f>
        <v>1</v>
      </c>
    </row>
    <row r="47" spans="1:2" ht="13" hidden="1">
      <c r="A47" s="1">
        <f ca="1">IFERROR(__xludf.DUMMYFUNCTION("""COMPUTED_VALUE"""),4)</f>
        <v>4</v>
      </c>
      <c r="B47" s="1">
        <f ca="1">IFERROR(__xludf.DUMMYFUNCTION("""COMPUTED_VALUE"""),2)</f>
        <v>2</v>
      </c>
    </row>
    <row r="48" spans="1:2" ht="13" hidden="1">
      <c r="A48" s="1">
        <f ca="1">IFERROR(__xludf.DUMMYFUNCTION("""COMPUTED_VALUE"""),2)</f>
        <v>2</v>
      </c>
      <c r="B48" s="1">
        <f ca="1">IFERROR(__xludf.DUMMYFUNCTION("""COMPUTED_VALUE"""),3)</f>
        <v>3</v>
      </c>
    </row>
    <row r="49" spans="1:2" ht="13" hidden="1">
      <c r="A49" s="1">
        <f ca="1">IFERROR(__xludf.DUMMYFUNCTION("""COMPUTED_VALUE"""),4)</f>
        <v>4</v>
      </c>
      <c r="B49" s="1">
        <f ca="1">IFERROR(__xludf.DUMMYFUNCTION("""COMPUTED_VALUE"""),5)</f>
        <v>5</v>
      </c>
    </row>
    <row r="50" spans="1:2" ht="13" hidden="1">
      <c r="A50" s="1">
        <f ca="1">IFERROR(__xludf.DUMMYFUNCTION("""COMPUTED_VALUE"""),2)</f>
        <v>2</v>
      </c>
      <c r="B50" s="1">
        <f ca="1">IFERROR(__xludf.DUMMYFUNCTION("""COMPUTED_VALUE"""),1)</f>
        <v>1</v>
      </c>
    </row>
    <row r="51" spans="1:2" ht="13" hidden="1">
      <c r="A51" s="1">
        <f ca="1">IFERROR(__xludf.DUMMYFUNCTION("""COMPUTED_VALUE"""),1)</f>
        <v>1</v>
      </c>
      <c r="B51" s="1">
        <f ca="1">IFERROR(__xludf.DUMMYFUNCTION("""COMPUTED_VALUE"""),2)</f>
        <v>2</v>
      </c>
    </row>
    <row r="52" spans="1:2" ht="13" hidden="1">
      <c r="A52" s="1">
        <f ca="1">IFERROR(__xludf.DUMMYFUNCTION("""COMPUTED_VALUE"""),3)</f>
        <v>3</v>
      </c>
      <c r="B52" s="1">
        <f ca="1">IFERROR(__xludf.DUMMYFUNCTION("""COMPUTED_VALUE"""),1)</f>
        <v>1</v>
      </c>
    </row>
    <row r="53" spans="1:2" ht="13" hidden="1">
      <c r="A53" s="1">
        <f ca="1">IFERROR(__xludf.DUMMYFUNCTION("""COMPUTED_VALUE"""),2)</f>
        <v>2</v>
      </c>
      <c r="B53" s="1">
        <f ca="1">IFERROR(__xludf.DUMMYFUNCTION("""COMPUTED_VALUE"""),1)</f>
        <v>1</v>
      </c>
    </row>
    <row r="54" spans="1:2" ht="13" hidden="1">
      <c r="A54" s="1">
        <f ca="1">IFERROR(__xludf.DUMMYFUNCTION("""COMPUTED_VALUE"""),3)</f>
        <v>3</v>
      </c>
      <c r="B54" s="1">
        <f ca="1">IFERROR(__xludf.DUMMYFUNCTION("""COMPUTED_VALUE"""),1)</f>
        <v>1</v>
      </c>
    </row>
    <row r="55" spans="1:2" ht="13" hidden="1">
      <c r="A55" s="1">
        <f ca="1">IFERROR(__xludf.DUMMYFUNCTION("""COMPUTED_VALUE"""),1)</f>
        <v>1</v>
      </c>
      <c r="B55" s="1">
        <f ca="1">IFERROR(__xludf.DUMMYFUNCTION("""COMPUTED_VALUE"""),1)</f>
        <v>1</v>
      </c>
    </row>
    <row r="56" spans="1:2" ht="13" hidden="1">
      <c r="A56" s="1">
        <f ca="1">IFERROR(__xludf.DUMMYFUNCTION("""COMPUTED_VALUE"""),3)</f>
        <v>3</v>
      </c>
      <c r="B56" s="1">
        <f ca="1">IFERROR(__xludf.DUMMYFUNCTION("""COMPUTED_VALUE"""),1)</f>
        <v>1</v>
      </c>
    </row>
    <row r="57" spans="1:2" ht="13" hidden="1">
      <c r="A57" s="1">
        <f ca="1">IFERROR(__xludf.DUMMYFUNCTION("""COMPUTED_VALUE"""),2)</f>
        <v>2</v>
      </c>
      <c r="B57" s="1">
        <f ca="1">IFERROR(__xludf.DUMMYFUNCTION("""COMPUTED_VALUE"""),1)</f>
        <v>1</v>
      </c>
    </row>
    <row r="58" spans="1:2" ht="13" hidden="1">
      <c r="A58" s="1">
        <f ca="1">IFERROR(__xludf.DUMMYFUNCTION("""COMPUTED_VALUE"""),3)</f>
        <v>3</v>
      </c>
      <c r="B58" s="1">
        <f ca="1">IFERROR(__xludf.DUMMYFUNCTION("""COMPUTED_VALUE"""),2)</f>
        <v>2</v>
      </c>
    </row>
    <row r="59" spans="1:2" ht="13" hidden="1">
      <c r="A59" s="1">
        <f ca="1">IFERROR(__xludf.DUMMYFUNCTION("""COMPUTED_VALUE"""),1)</f>
        <v>1</v>
      </c>
      <c r="B59" s="1">
        <f ca="1">IFERROR(__xludf.DUMMYFUNCTION("""COMPUTED_VALUE"""),2)</f>
        <v>2</v>
      </c>
    </row>
    <row r="60" spans="1:2" ht="13" hidden="1">
      <c r="A60" s="1">
        <f ca="1">IFERROR(__xludf.DUMMYFUNCTION("""COMPUTED_VALUE"""),1)</f>
        <v>1</v>
      </c>
      <c r="B60" s="1">
        <f ca="1">IFERROR(__xludf.DUMMYFUNCTION("""COMPUTED_VALUE"""),1)</f>
        <v>1</v>
      </c>
    </row>
    <row r="61" spans="1:2" ht="13" hidden="1">
      <c r="A61" s="1">
        <f ca="1">IFERROR(__xludf.DUMMYFUNCTION("""COMPUTED_VALUE"""),1)</f>
        <v>1</v>
      </c>
      <c r="B61" s="1">
        <f ca="1">IFERROR(__xludf.DUMMYFUNCTION("""COMPUTED_VALUE"""),3)</f>
        <v>3</v>
      </c>
    </row>
    <row r="62" spans="1:2" ht="13" hidden="1">
      <c r="A62" s="1">
        <f ca="1">IFERROR(__xludf.DUMMYFUNCTION("""COMPUTED_VALUE"""),4)</f>
        <v>4</v>
      </c>
      <c r="B62" s="1">
        <f ca="1">IFERROR(__xludf.DUMMYFUNCTION("""COMPUTED_VALUE"""),1)</f>
        <v>1</v>
      </c>
    </row>
    <row r="63" spans="1:2" ht="13" hidden="1">
      <c r="A63" s="1">
        <f ca="1">IFERROR(__xludf.DUMMYFUNCTION("""COMPUTED_VALUE"""),4)</f>
        <v>4</v>
      </c>
      <c r="B63" s="1">
        <f ca="1">IFERROR(__xludf.DUMMYFUNCTION("""COMPUTED_VALUE"""),2)</f>
        <v>2</v>
      </c>
    </row>
    <row r="64" spans="1:2" ht="13" hidden="1">
      <c r="A64" s="1" t="str">
        <f ca="1">IFERROR(__xludf.DUMMYFUNCTION("""COMPUTED_VALUE"""),"")</f>
        <v/>
      </c>
      <c r="B64" s="1">
        <f ca="1">IFERROR(__xludf.DUMMYFUNCTION("""COMPUTED_VALUE"""),3)</f>
        <v>3</v>
      </c>
    </row>
    <row r="65" spans="1:2" ht="13" hidden="1">
      <c r="A65" s="1">
        <f ca="1">IFERROR(__xludf.DUMMYFUNCTION("""COMPUTED_VALUE"""),1)</f>
        <v>1</v>
      </c>
      <c r="B65" s="1">
        <f ca="1">IFERROR(__xludf.DUMMYFUNCTION("""COMPUTED_VALUE"""),3)</f>
        <v>3</v>
      </c>
    </row>
    <row r="66" spans="1:2" ht="13" hidden="1">
      <c r="A66" s="1">
        <f ca="1">IFERROR(__xludf.DUMMYFUNCTION("""COMPUTED_VALUE"""),2)</f>
        <v>2</v>
      </c>
      <c r="B66" s="1">
        <f ca="1">IFERROR(__xludf.DUMMYFUNCTION("""COMPUTED_VALUE"""),1)</f>
        <v>1</v>
      </c>
    </row>
    <row r="67" spans="1:2" ht="13" hidden="1">
      <c r="A67" s="1">
        <f ca="1">IFERROR(__xludf.DUMMYFUNCTION("""COMPUTED_VALUE"""),1)</f>
        <v>1</v>
      </c>
      <c r="B67" s="1">
        <f ca="1">IFERROR(__xludf.DUMMYFUNCTION("""COMPUTED_VALUE"""),1)</f>
        <v>1</v>
      </c>
    </row>
    <row r="68" spans="1:2" ht="13" hidden="1">
      <c r="A68" s="1">
        <f ca="1">IFERROR(__xludf.DUMMYFUNCTION("""COMPUTED_VALUE"""),2)</f>
        <v>2</v>
      </c>
      <c r="B68" s="1">
        <f ca="1">IFERROR(__xludf.DUMMYFUNCTION("""COMPUTED_VALUE"""),2)</f>
        <v>2</v>
      </c>
    </row>
    <row r="69" spans="1:2" ht="13" hidden="1">
      <c r="A69" s="1">
        <f ca="1">IFERROR(__xludf.DUMMYFUNCTION("""COMPUTED_VALUE"""),3)</f>
        <v>3</v>
      </c>
      <c r="B69" s="1">
        <f ca="1">IFERROR(__xludf.DUMMYFUNCTION("""COMPUTED_VALUE"""),1)</f>
        <v>1</v>
      </c>
    </row>
    <row r="70" spans="1:2" ht="13" hidden="1">
      <c r="A70" s="1">
        <f ca="1">IFERROR(__xludf.DUMMYFUNCTION("""COMPUTED_VALUE"""),4)</f>
        <v>4</v>
      </c>
      <c r="B70" s="1">
        <f ca="1">IFERROR(__xludf.DUMMYFUNCTION("""COMPUTED_VALUE"""),4)</f>
        <v>4</v>
      </c>
    </row>
    <row r="71" spans="1:2" ht="13" hidden="1">
      <c r="A71" s="1">
        <f ca="1">IFERROR(__xludf.DUMMYFUNCTION("""COMPUTED_VALUE"""),2)</f>
        <v>2</v>
      </c>
      <c r="B71" s="1">
        <f ca="1">IFERROR(__xludf.DUMMYFUNCTION("""COMPUTED_VALUE"""),1)</f>
        <v>1</v>
      </c>
    </row>
    <row r="72" spans="1:2" ht="13" hidden="1">
      <c r="A72" s="1">
        <f ca="1">IFERROR(__xludf.DUMMYFUNCTION("""COMPUTED_VALUE"""),4)</f>
        <v>4</v>
      </c>
      <c r="B72" s="1">
        <f ca="1">IFERROR(__xludf.DUMMYFUNCTION("""COMPUTED_VALUE"""),2)</f>
        <v>2</v>
      </c>
    </row>
    <row r="73" spans="1:2" ht="13" hidden="1">
      <c r="A73" s="1">
        <f ca="1">IFERROR(__xludf.DUMMYFUNCTION("""COMPUTED_VALUE"""),3)</f>
        <v>3</v>
      </c>
      <c r="B73" s="1">
        <f ca="1">IFERROR(__xludf.DUMMYFUNCTION("""COMPUTED_VALUE"""),3)</f>
        <v>3</v>
      </c>
    </row>
    <row r="74" spans="1:2" ht="13" hidden="1">
      <c r="A74" s="1">
        <f ca="1">IFERROR(__xludf.DUMMYFUNCTION("""COMPUTED_VALUE"""),1)</f>
        <v>1</v>
      </c>
      <c r="B74" s="1">
        <f ca="1">IFERROR(__xludf.DUMMYFUNCTION("""COMPUTED_VALUE"""),2)</f>
        <v>2</v>
      </c>
    </row>
    <row r="75" spans="1:2" ht="13" hidden="1">
      <c r="A75" s="1">
        <f ca="1">IFERROR(__xludf.DUMMYFUNCTION("""COMPUTED_VALUE"""),2)</f>
        <v>2</v>
      </c>
      <c r="B75" s="1">
        <f ca="1">IFERROR(__xludf.DUMMYFUNCTION("""COMPUTED_VALUE"""),2)</f>
        <v>2</v>
      </c>
    </row>
    <row r="76" spans="1:2" ht="13" hidden="1">
      <c r="A76" s="1">
        <f ca="1">IFERROR(__xludf.DUMMYFUNCTION("""COMPUTED_VALUE"""),3)</f>
        <v>3</v>
      </c>
      <c r="B76" s="1">
        <f ca="1">IFERROR(__xludf.DUMMYFUNCTION("""COMPUTED_VALUE"""),2)</f>
        <v>2</v>
      </c>
    </row>
    <row r="77" spans="1:2" ht="13" hidden="1">
      <c r="A77" s="1">
        <f ca="1">IFERROR(__xludf.DUMMYFUNCTION("""COMPUTED_VALUE"""),2)</f>
        <v>2</v>
      </c>
      <c r="B77" s="1">
        <f ca="1">IFERROR(__xludf.DUMMYFUNCTION("""COMPUTED_VALUE"""),3)</f>
        <v>3</v>
      </c>
    </row>
    <row r="78" spans="1:2" ht="13" hidden="1">
      <c r="A78" s="1">
        <f ca="1">IFERROR(__xludf.DUMMYFUNCTION("""COMPUTED_VALUE"""),4)</f>
        <v>4</v>
      </c>
      <c r="B78" s="1">
        <f ca="1">IFERROR(__xludf.DUMMYFUNCTION("""COMPUTED_VALUE"""),4)</f>
        <v>4</v>
      </c>
    </row>
    <row r="79" spans="1:2" ht="13" hidden="1">
      <c r="A79" s="1">
        <f ca="1">IFERROR(__xludf.DUMMYFUNCTION("""COMPUTED_VALUE"""),3)</f>
        <v>3</v>
      </c>
      <c r="B79" s="1">
        <f ca="1">IFERROR(__xludf.DUMMYFUNCTION("""COMPUTED_VALUE"""),1)</f>
        <v>1</v>
      </c>
    </row>
    <row r="80" spans="1:2" ht="13" hidden="1">
      <c r="A80" s="1">
        <f ca="1">IFERROR(__xludf.DUMMYFUNCTION("""COMPUTED_VALUE"""),1)</f>
        <v>1</v>
      </c>
      <c r="B80" s="1">
        <f ca="1">IFERROR(__xludf.DUMMYFUNCTION("""COMPUTED_VALUE"""),5)</f>
        <v>5</v>
      </c>
    </row>
    <row r="81" spans="1:2" ht="13" hidden="1">
      <c r="A81" s="1" t="str">
        <f ca="1">IFERROR(__xludf.DUMMYFUNCTION("""COMPUTED_VALUE"""),"")</f>
        <v/>
      </c>
      <c r="B81" s="1">
        <f ca="1">IFERROR(__xludf.DUMMYFUNCTION("""COMPUTED_VALUE"""),2)</f>
        <v>2</v>
      </c>
    </row>
    <row r="82" spans="1:2" ht="13" hidden="1">
      <c r="A82" s="1">
        <f ca="1">IFERROR(__xludf.DUMMYFUNCTION("""COMPUTED_VALUE"""),4)</f>
        <v>4</v>
      </c>
      <c r="B82" s="1">
        <f ca="1">IFERROR(__xludf.DUMMYFUNCTION("""COMPUTED_VALUE"""),3)</f>
        <v>3</v>
      </c>
    </row>
    <row r="83" spans="1:2" ht="13" hidden="1">
      <c r="A83" s="1">
        <f ca="1">IFERROR(__xludf.DUMMYFUNCTION("""COMPUTED_VALUE"""),2)</f>
        <v>2</v>
      </c>
      <c r="B83" s="1">
        <f ca="1">IFERROR(__xludf.DUMMYFUNCTION("""COMPUTED_VALUE"""),1)</f>
        <v>1</v>
      </c>
    </row>
    <row r="84" spans="1:2" ht="13" hidden="1">
      <c r="A84" s="1">
        <f ca="1">IFERROR(__xludf.DUMMYFUNCTION("""COMPUTED_VALUE"""),3)</f>
        <v>3</v>
      </c>
      <c r="B84" s="1">
        <f ca="1">IFERROR(__xludf.DUMMYFUNCTION("""COMPUTED_VALUE"""),1)</f>
        <v>1</v>
      </c>
    </row>
    <row r="85" spans="1:2" ht="13" hidden="1">
      <c r="A85" s="1">
        <f ca="1">IFERROR(__xludf.DUMMYFUNCTION("""COMPUTED_VALUE"""),4)</f>
        <v>4</v>
      </c>
      <c r="B85" s="1">
        <f ca="1">IFERROR(__xludf.DUMMYFUNCTION("""COMPUTED_VALUE"""),2)</f>
        <v>2</v>
      </c>
    </row>
    <row r="86" spans="1:2" ht="13" hidden="1">
      <c r="A86" s="1">
        <f ca="1">IFERROR(__xludf.DUMMYFUNCTION("""COMPUTED_VALUE"""),2)</f>
        <v>2</v>
      </c>
      <c r="B86" s="1">
        <f ca="1">IFERROR(__xludf.DUMMYFUNCTION("""COMPUTED_VALUE"""),3)</f>
        <v>3</v>
      </c>
    </row>
    <row r="87" spans="1:2" ht="13" hidden="1">
      <c r="A87" s="1">
        <f ca="1">IFERROR(__xludf.DUMMYFUNCTION("""COMPUTED_VALUE"""),2)</f>
        <v>2</v>
      </c>
      <c r="B87" s="1">
        <f ca="1">IFERROR(__xludf.DUMMYFUNCTION("""COMPUTED_VALUE"""),3)</f>
        <v>3</v>
      </c>
    </row>
    <row r="88" spans="1:2" ht="13" hidden="1">
      <c r="A88" s="1">
        <f ca="1">IFERROR(__xludf.DUMMYFUNCTION("""COMPUTED_VALUE"""),2)</f>
        <v>2</v>
      </c>
      <c r="B88" s="1">
        <f ca="1">IFERROR(__xludf.DUMMYFUNCTION("""COMPUTED_VALUE"""),2)</f>
        <v>2</v>
      </c>
    </row>
    <row r="89" spans="1:2" ht="13" hidden="1">
      <c r="A89" s="1">
        <f ca="1">IFERROR(__xludf.DUMMYFUNCTION("""COMPUTED_VALUE"""),3)</f>
        <v>3</v>
      </c>
      <c r="B89" s="1">
        <f ca="1">IFERROR(__xludf.DUMMYFUNCTION("""COMPUTED_VALUE"""),2)</f>
        <v>2</v>
      </c>
    </row>
    <row r="90" spans="1:2" ht="13" hidden="1">
      <c r="A90" s="1">
        <f ca="1">IFERROR(__xludf.DUMMYFUNCTION("""COMPUTED_VALUE"""),1)</f>
        <v>1</v>
      </c>
      <c r="B90" s="1">
        <f ca="1">IFERROR(__xludf.DUMMYFUNCTION("""COMPUTED_VALUE"""),2)</f>
        <v>2</v>
      </c>
    </row>
    <row r="91" spans="1:2" ht="13" hidden="1">
      <c r="A91" s="1">
        <f ca="1">IFERROR(__xludf.DUMMYFUNCTION("""COMPUTED_VALUE"""),2)</f>
        <v>2</v>
      </c>
      <c r="B91" s="1">
        <f ca="1">IFERROR(__xludf.DUMMYFUNCTION("""COMPUTED_VALUE"""),3)</f>
        <v>3</v>
      </c>
    </row>
    <row r="92" spans="1:2" ht="13" hidden="1">
      <c r="A92" s="1">
        <f ca="1">IFERROR(__xludf.DUMMYFUNCTION("""COMPUTED_VALUE"""),4)</f>
        <v>4</v>
      </c>
      <c r="B92" s="1">
        <f ca="1">IFERROR(__xludf.DUMMYFUNCTION("""COMPUTED_VALUE"""),1)</f>
        <v>1</v>
      </c>
    </row>
    <row r="93" spans="1:2" ht="13" hidden="1">
      <c r="A93" s="1">
        <f ca="1">IFERROR(__xludf.DUMMYFUNCTION("""COMPUTED_VALUE"""),3)</f>
        <v>3</v>
      </c>
      <c r="B93" s="1">
        <f ca="1">IFERROR(__xludf.DUMMYFUNCTION("""COMPUTED_VALUE"""),2)</f>
        <v>2</v>
      </c>
    </row>
    <row r="94" spans="1:2" ht="13" hidden="1">
      <c r="A94" s="1">
        <f ca="1">IFERROR(__xludf.DUMMYFUNCTION("""COMPUTED_VALUE"""),1)</f>
        <v>1</v>
      </c>
      <c r="B94" s="1">
        <f ca="1">IFERROR(__xludf.DUMMYFUNCTION("""COMPUTED_VALUE"""),4)</f>
        <v>4</v>
      </c>
    </row>
    <row r="95" spans="1:2" ht="13" hidden="1">
      <c r="A95" s="1">
        <f ca="1">IFERROR(__xludf.DUMMYFUNCTION("""COMPUTED_VALUE"""),3)</f>
        <v>3</v>
      </c>
      <c r="B95" s="1">
        <f ca="1">IFERROR(__xludf.DUMMYFUNCTION("""COMPUTED_VALUE"""),3)</f>
        <v>3</v>
      </c>
    </row>
    <row r="96" spans="1:2" ht="13" hidden="1">
      <c r="A96" s="1">
        <f ca="1">IFERROR(__xludf.DUMMYFUNCTION("""COMPUTED_VALUE"""),1)</f>
        <v>1</v>
      </c>
      <c r="B96" s="1">
        <f ca="1">IFERROR(__xludf.DUMMYFUNCTION("""COMPUTED_VALUE"""),3)</f>
        <v>3</v>
      </c>
    </row>
    <row r="97" spans="1:2" ht="13" hidden="1">
      <c r="A97" s="1">
        <f ca="1">IFERROR(__xludf.DUMMYFUNCTION("""COMPUTED_VALUE"""),2)</f>
        <v>2</v>
      </c>
      <c r="B97" s="1">
        <f ca="1">IFERROR(__xludf.DUMMYFUNCTION("""COMPUTED_VALUE"""),2)</f>
        <v>2</v>
      </c>
    </row>
    <row r="98" spans="1:2" ht="13" hidden="1">
      <c r="A98" s="1">
        <f ca="1">IFERROR(__xludf.DUMMYFUNCTION("""COMPUTED_VALUE"""),2)</f>
        <v>2</v>
      </c>
      <c r="B98" s="1">
        <f ca="1">IFERROR(__xludf.DUMMYFUNCTION("""COMPUTED_VALUE"""),2)</f>
        <v>2</v>
      </c>
    </row>
    <row r="99" spans="1:2" ht="13" hidden="1">
      <c r="A99" s="1">
        <f ca="1">IFERROR(__xludf.DUMMYFUNCTION("""COMPUTED_VALUE"""),4)</f>
        <v>4</v>
      </c>
      <c r="B99" s="1">
        <f ca="1">IFERROR(__xludf.DUMMYFUNCTION("""COMPUTED_VALUE"""),2)</f>
        <v>2</v>
      </c>
    </row>
    <row r="100" spans="1:2" ht="13" hidden="1">
      <c r="A100" s="1">
        <f ca="1">IFERROR(__xludf.DUMMYFUNCTION("""COMPUTED_VALUE"""),1)</f>
        <v>1</v>
      </c>
      <c r="B100" s="1">
        <f ca="1">IFERROR(__xludf.DUMMYFUNCTION("""COMPUTED_VALUE"""),3)</f>
        <v>3</v>
      </c>
    </row>
    <row r="101" spans="1:2" ht="13" hidden="1">
      <c r="A101" s="1">
        <f ca="1">IFERROR(__xludf.DUMMYFUNCTION("""COMPUTED_VALUE"""),3)</f>
        <v>3</v>
      </c>
      <c r="B101" s="1">
        <f ca="1">IFERROR(__xludf.DUMMYFUNCTION("""COMPUTED_VALUE"""),3)</f>
        <v>3</v>
      </c>
    </row>
    <row r="102" spans="1:2" ht="13" hidden="1">
      <c r="A102" s="1">
        <f ca="1">IFERROR(__xludf.DUMMYFUNCTION("""COMPUTED_VALUE"""),2)</f>
        <v>2</v>
      </c>
      <c r="B102" s="1">
        <f ca="1">IFERROR(__xludf.DUMMYFUNCTION("""COMPUTED_VALUE"""),1)</f>
        <v>1</v>
      </c>
    </row>
    <row r="103" spans="1:2" ht="13" hidden="1">
      <c r="A103" s="1">
        <f ca="1">IFERROR(__xludf.DUMMYFUNCTION("""COMPUTED_VALUE"""),4)</f>
        <v>4</v>
      </c>
      <c r="B103" s="1">
        <f ca="1">IFERROR(__xludf.DUMMYFUNCTION("""COMPUTED_VALUE"""),2)</f>
        <v>2</v>
      </c>
    </row>
    <row r="104" spans="1:2" ht="13" hidden="1">
      <c r="A104" s="1" t="str">
        <f ca="1">IFERROR(__xludf.DUMMYFUNCTION("""COMPUTED_VALUE"""),"")</f>
        <v/>
      </c>
      <c r="B104" s="1">
        <f ca="1">IFERROR(__xludf.DUMMYFUNCTION("""COMPUTED_VALUE"""),2)</f>
        <v>2</v>
      </c>
    </row>
    <row r="105" spans="1:2" ht="13" hidden="1">
      <c r="A105" s="1">
        <f ca="1">IFERROR(__xludf.DUMMYFUNCTION("""COMPUTED_VALUE"""),2)</f>
        <v>2</v>
      </c>
      <c r="B105" s="1">
        <f ca="1">IFERROR(__xludf.DUMMYFUNCTION("""COMPUTED_VALUE"""),2)</f>
        <v>2</v>
      </c>
    </row>
    <row r="106" spans="1:2" ht="13" hidden="1">
      <c r="A106" s="1">
        <f ca="1">IFERROR(__xludf.DUMMYFUNCTION("""COMPUTED_VALUE"""),1)</f>
        <v>1</v>
      </c>
      <c r="B106" s="1">
        <f ca="1">IFERROR(__xludf.DUMMYFUNCTION("""COMPUTED_VALUE"""),3)</f>
        <v>3</v>
      </c>
    </row>
    <row r="107" spans="1:2" ht="13" hidden="1">
      <c r="A107" s="1">
        <f ca="1">IFERROR(__xludf.DUMMYFUNCTION("""COMPUTED_VALUE"""),4)</f>
        <v>4</v>
      </c>
      <c r="B107" s="1">
        <f ca="1">IFERROR(__xludf.DUMMYFUNCTION("""COMPUTED_VALUE"""),1)</f>
        <v>1</v>
      </c>
    </row>
    <row r="108" spans="1:2" ht="13" hidden="1">
      <c r="A108" s="1">
        <f ca="1">IFERROR(__xludf.DUMMYFUNCTION("""COMPUTED_VALUE"""),2)</f>
        <v>2</v>
      </c>
      <c r="B108" s="1">
        <f ca="1">IFERROR(__xludf.DUMMYFUNCTION("""COMPUTED_VALUE"""),1)</f>
        <v>1</v>
      </c>
    </row>
    <row r="109" spans="1:2" ht="13" hidden="1">
      <c r="A109" s="1">
        <f ca="1">IFERROR(__xludf.DUMMYFUNCTION("""COMPUTED_VALUE"""),3)</f>
        <v>3</v>
      </c>
      <c r="B109" s="1">
        <f ca="1">IFERROR(__xludf.DUMMYFUNCTION("""COMPUTED_VALUE"""),2)</f>
        <v>2</v>
      </c>
    </row>
    <row r="110" spans="1:2" ht="13" hidden="1">
      <c r="A110" s="1">
        <f ca="1">IFERROR(__xludf.DUMMYFUNCTION("""COMPUTED_VALUE"""),1)</f>
        <v>1</v>
      </c>
      <c r="B110" s="1">
        <f ca="1">IFERROR(__xludf.DUMMYFUNCTION("""COMPUTED_VALUE"""),1)</f>
        <v>1</v>
      </c>
    </row>
    <row r="111" spans="1:2" ht="13" hidden="1">
      <c r="A111" s="1">
        <f ca="1">IFERROR(__xludf.DUMMYFUNCTION("""COMPUTED_VALUE"""),4)</f>
        <v>4</v>
      </c>
      <c r="B111" s="1">
        <f ca="1">IFERROR(__xludf.DUMMYFUNCTION("""COMPUTED_VALUE"""),2)</f>
        <v>2</v>
      </c>
    </row>
    <row r="112" spans="1:2" ht="13" hidden="1">
      <c r="A112" s="1">
        <f ca="1">IFERROR(__xludf.DUMMYFUNCTION("""COMPUTED_VALUE"""),4)</f>
        <v>4</v>
      </c>
      <c r="B112" s="1">
        <f ca="1">IFERROR(__xludf.DUMMYFUNCTION("""COMPUTED_VALUE"""),2)</f>
        <v>2</v>
      </c>
    </row>
    <row r="113" spans="1:2" ht="13" hidden="1">
      <c r="A113" s="1">
        <f ca="1">IFERROR(__xludf.DUMMYFUNCTION("""COMPUTED_VALUE"""),2)</f>
        <v>2</v>
      </c>
      <c r="B113" s="1">
        <f ca="1">IFERROR(__xludf.DUMMYFUNCTION("""COMPUTED_VALUE"""),2)</f>
        <v>2</v>
      </c>
    </row>
    <row r="114" spans="1:2" ht="13" hidden="1">
      <c r="A114" s="1">
        <f ca="1">IFERROR(__xludf.DUMMYFUNCTION("""COMPUTED_VALUE"""),3)</f>
        <v>3</v>
      </c>
      <c r="B114" s="1">
        <f ca="1">IFERROR(__xludf.DUMMYFUNCTION("""COMPUTED_VALUE"""),2)</f>
        <v>2</v>
      </c>
    </row>
    <row r="115" spans="1:2" ht="13" hidden="1">
      <c r="A115" s="1">
        <f ca="1">IFERROR(__xludf.DUMMYFUNCTION("""COMPUTED_VALUE"""),2)</f>
        <v>2</v>
      </c>
      <c r="B115" s="1">
        <f ca="1">IFERROR(__xludf.DUMMYFUNCTION("""COMPUTED_VALUE"""),1)</f>
        <v>1</v>
      </c>
    </row>
    <row r="116" spans="1:2" ht="13" hidden="1">
      <c r="A116" s="1">
        <f ca="1">IFERROR(__xludf.DUMMYFUNCTION("""COMPUTED_VALUE"""),3)</f>
        <v>3</v>
      </c>
      <c r="B116" s="1">
        <f ca="1">IFERROR(__xludf.DUMMYFUNCTION("""COMPUTED_VALUE"""),2)</f>
        <v>2</v>
      </c>
    </row>
    <row r="117" spans="1:2" ht="13" hidden="1">
      <c r="A117" s="1">
        <f ca="1">IFERROR(__xludf.DUMMYFUNCTION("""COMPUTED_VALUE"""),3)</f>
        <v>3</v>
      </c>
      <c r="B117" s="1">
        <f ca="1">IFERROR(__xludf.DUMMYFUNCTION("""COMPUTED_VALUE"""),2)</f>
        <v>2</v>
      </c>
    </row>
    <row r="118" spans="1:2" ht="13" hidden="1">
      <c r="A118" s="1">
        <f ca="1">IFERROR(__xludf.DUMMYFUNCTION("""COMPUTED_VALUE"""),4)</f>
        <v>4</v>
      </c>
      <c r="B118" s="1">
        <f ca="1">IFERROR(__xludf.DUMMYFUNCTION("""COMPUTED_VALUE"""),1)</f>
        <v>1</v>
      </c>
    </row>
    <row r="119" spans="1:2" ht="13" hidden="1">
      <c r="A119" s="1">
        <f ca="1">IFERROR(__xludf.DUMMYFUNCTION("""COMPUTED_VALUE"""),2)</f>
        <v>2</v>
      </c>
      <c r="B119" s="1">
        <f ca="1">IFERROR(__xludf.DUMMYFUNCTION("""COMPUTED_VALUE"""),2)</f>
        <v>2</v>
      </c>
    </row>
    <row r="120" spans="1:2" ht="13" hidden="1">
      <c r="A120" s="1">
        <f ca="1">IFERROR(__xludf.DUMMYFUNCTION("""COMPUTED_VALUE"""),4)</f>
        <v>4</v>
      </c>
      <c r="B120" s="1">
        <f ca="1">IFERROR(__xludf.DUMMYFUNCTION("""COMPUTED_VALUE"""),2)</f>
        <v>2</v>
      </c>
    </row>
    <row r="121" spans="1:2" ht="13" hidden="1">
      <c r="A121" s="1">
        <f ca="1">IFERROR(__xludf.DUMMYFUNCTION("""COMPUTED_VALUE"""),4)</f>
        <v>4</v>
      </c>
      <c r="B121" s="1">
        <f ca="1">IFERROR(__xludf.DUMMYFUNCTION("""COMPUTED_VALUE"""),2)</f>
        <v>2</v>
      </c>
    </row>
    <row r="122" spans="1:2" ht="13" hidden="1">
      <c r="A122" s="1">
        <f ca="1">IFERROR(__xludf.DUMMYFUNCTION("""COMPUTED_VALUE"""),4)</f>
        <v>4</v>
      </c>
      <c r="B122" s="1">
        <f ca="1">IFERROR(__xludf.DUMMYFUNCTION("""COMPUTED_VALUE"""),1)</f>
        <v>1</v>
      </c>
    </row>
    <row r="123" spans="1:2" ht="13" hidden="1">
      <c r="A123" s="1">
        <f ca="1">IFERROR(__xludf.DUMMYFUNCTION("""COMPUTED_VALUE"""),4)</f>
        <v>4</v>
      </c>
      <c r="B123" s="1">
        <f ca="1">IFERROR(__xludf.DUMMYFUNCTION("""COMPUTED_VALUE"""),2)</f>
        <v>2</v>
      </c>
    </row>
    <row r="124" spans="1:2" ht="13" hidden="1">
      <c r="A124" s="1">
        <f ca="1">IFERROR(__xludf.DUMMYFUNCTION("""COMPUTED_VALUE"""),4)</f>
        <v>4</v>
      </c>
      <c r="B124" s="1">
        <f ca="1">IFERROR(__xludf.DUMMYFUNCTION("""COMPUTED_VALUE"""),1)</f>
        <v>1</v>
      </c>
    </row>
    <row r="125" spans="1:2" ht="13" hidden="1">
      <c r="A125" s="1">
        <f ca="1">IFERROR(__xludf.DUMMYFUNCTION("""COMPUTED_VALUE"""),4)</f>
        <v>4</v>
      </c>
      <c r="B125" s="1" t="str">
        <f ca="1">IFERROR(__xludf.DUMMYFUNCTION("""COMPUTED_VALUE"""),"")</f>
        <v/>
      </c>
    </row>
    <row r="126" spans="1:2" ht="13" hidden="1">
      <c r="A126" s="1">
        <f ca="1">IFERROR(__xludf.DUMMYFUNCTION("""COMPUTED_VALUE"""),4)</f>
        <v>4</v>
      </c>
      <c r="B126" s="1">
        <f ca="1">IFERROR(__xludf.DUMMYFUNCTION("""COMPUTED_VALUE"""),1)</f>
        <v>1</v>
      </c>
    </row>
    <row r="127" spans="1:2" ht="13" hidden="1">
      <c r="A127" s="1">
        <f ca="1">IFERROR(__xludf.DUMMYFUNCTION("""COMPUTED_VALUE"""),3)</f>
        <v>3</v>
      </c>
      <c r="B127" s="1">
        <f ca="1">IFERROR(__xludf.DUMMYFUNCTION("""COMPUTED_VALUE"""),1)</f>
        <v>1</v>
      </c>
    </row>
    <row r="128" spans="1:2" ht="13" hidden="1">
      <c r="A128" s="1">
        <f ca="1">IFERROR(__xludf.DUMMYFUNCTION("""COMPUTED_VALUE"""),1)</f>
        <v>1</v>
      </c>
      <c r="B128" s="1">
        <f ca="1">IFERROR(__xludf.DUMMYFUNCTION("""COMPUTED_VALUE"""),1)</f>
        <v>1</v>
      </c>
    </row>
    <row r="129" spans="1:2" ht="13" hidden="1">
      <c r="A129" s="1">
        <f ca="1">IFERROR(__xludf.DUMMYFUNCTION("""COMPUTED_VALUE"""),3)</f>
        <v>3</v>
      </c>
      <c r="B129" s="1">
        <f ca="1">IFERROR(__xludf.DUMMYFUNCTION("""COMPUTED_VALUE"""),1)</f>
        <v>1</v>
      </c>
    </row>
    <row r="130" spans="1:2" ht="13" hidden="1">
      <c r="A130" s="1">
        <f ca="1">IFERROR(__xludf.DUMMYFUNCTION("""COMPUTED_VALUE"""),3)</f>
        <v>3</v>
      </c>
      <c r="B130" s="1">
        <f ca="1">IFERROR(__xludf.DUMMYFUNCTION("""COMPUTED_VALUE"""),2)</f>
        <v>2</v>
      </c>
    </row>
    <row r="131" spans="1:2" ht="13" hidden="1">
      <c r="A131" s="1">
        <f ca="1">IFERROR(__xludf.DUMMYFUNCTION("""COMPUTED_VALUE"""),2)</f>
        <v>2</v>
      </c>
      <c r="B131" s="1">
        <f ca="1">IFERROR(__xludf.DUMMYFUNCTION("""COMPUTED_VALUE"""),2)</f>
        <v>2</v>
      </c>
    </row>
    <row r="132" spans="1:2" ht="13" hidden="1">
      <c r="A132" s="1">
        <f ca="1">IFERROR(__xludf.DUMMYFUNCTION("""COMPUTED_VALUE"""),1)</f>
        <v>1</v>
      </c>
      <c r="B132" s="1">
        <f ca="1">IFERROR(__xludf.DUMMYFUNCTION("""COMPUTED_VALUE"""),3)</f>
        <v>3</v>
      </c>
    </row>
    <row r="133" spans="1:2" ht="13" hidden="1">
      <c r="A133" s="1">
        <f ca="1">IFERROR(__xludf.DUMMYFUNCTION("""COMPUTED_VALUE"""),2)</f>
        <v>2</v>
      </c>
      <c r="B133" s="1">
        <f ca="1">IFERROR(__xludf.DUMMYFUNCTION("""COMPUTED_VALUE"""),1)</f>
        <v>1</v>
      </c>
    </row>
    <row r="134" spans="1:2" ht="13" hidden="1">
      <c r="A134" s="1">
        <f ca="1">IFERROR(__xludf.DUMMYFUNCTION("""COMPUTED_VALUE"""),3)</f>
        <v>3</v>
      </c>
      <c r="B134" s="1">
        <f ca="1">IFERROR(__xludf.DUMMYFUNCTION("""COMPUTED_VALUE"""),1)</f>
        <v>1</v>
      </c>
    </row>
    <row r="135" spans="1:2" ht="13" hidden="1">
      <c r="A135" s="1">
        <f ca="1">IFERROR(__xludf.DUMMYFUNCTION("""COMPUTED_VALUE"""),4)</f>
        <v>4</v>
      </c>
      <c r="B135" s="1">
        <f ca="1">IFERROR(__xludf.DUMMYFUNCTION("""COMPUTED_VALUE"""),1)</f>
        <v>1</v>
      </c>
    </row>
    <row r="136" spans="1:2" ht="13" hidden="1">
      <c r="A136" s="1">
        <f ca="1">IFERROR(__xludf.DUMMYFUNCTION("""COMPUTED_VALUE"""),3)</f>
        <v>3</v>
      </c>
      <c r="B136" s="1">
        <f ca="1">IFERROR(__xludf.DUMMYFUNCTION("""COMPUTED_VALUE"""),2)</f>
        <v>2</v>
      </c>
    </row>
    <row r="137" spans="1:2" ht="13" hidden="1">
      <c r="A137" s="1">
        <f ca="1">IFERROR(__xludf.DUMMYFUNCTION("""COMPUTED_VALUE"""),2)</f>
        <v>2</v>
      </c>
      <c r="B137" s="1">
        <f ca="1">IFERROR(__xludf.DUMMYFUNCTION("""COMPUTED_VALUE"""),4)</f>
        <v>4</v>
      </c>
    </row>
    <row r="138" spans="1:2" ht="13" hidden="1">
      <c r="A138" s="1">
        <f ca="1">IFERROR(__xludf.DUMMYFUNCTION("""COMPUTED_VALUE"""),2)</f>
        <v>2</v>
      </c>
      <c r="B138" s="1">
        <f ca="1">IFERROR(__xludf.DUMMYFUNCTION("""COMPUTED_VALUE"""),1)</f>
        <v>1</v>
      </c>
    </row>
    <row r="139" spans="1:2" ht="13" hidden="1">
      <c r="A139" s="1">
        <f ca="1">IFERROR(__xludf.DUMMYFUNCTION("""COMPUTED_VALUE"""),1)</f>
        <v>1</v>
      </c>
      <c r="B139" s="1">
        <f ca="1">IFERROR(__xludf.DUMMYFUNCTION("""COMPUTED_VALUE"""),2)</f>
        <v>2</v>
      </c>
    </row>
    <row r="140" spans="1:2" ht="13" hidden="1">
      <c r="A140" s="1">
        <f ca="1">IFERROR(__xludf.DUMMYFUNCTION("""COMPUTED_VALUE"""),4)</f>
        <v>4</v>
      </c>
      <c r="B140" s="1">
        <f ca="1">IFERROR(__xludf.DUMMYFUNCTION("""COMPUTED_VALUE"""),2)</f>
        <v>2</v>
      </c>
    </row>
    <row r="141" spans="1:2" ht="13" hidden="1">
      <c r="A141" s="1">
        <f ca="1">IFERROR(__xludf.DUMMYFUNCTION("""COMPUTED_VALUE"""),1)</f>
        <v>1</v>
      </c>
      <c r="B141" s="1">
        <f ca="1">IFERROR(__xludf.DUMMYFUNCTION("""COMPUTED_VALUE"""),2)</f>
        <v>2</v>
      </c>
    </row>
    <row r="142" spans="1:2" ht="13" hidden="1">
      <c r="A142" s="1">
        <f ca="1">IFERROR(__xludf.DUMMYFUNCTION("""COMPUTED_VALUE"""),1)</f>
        <v>1</v>
      </c>
      <c r="B142" s="1">
        <f ca="1">IFERROR(__xludf.DUMMYFUNCTION("""COMPUTED_VALUE"""),1)</f>
        <v>1</v>
      </c>
    </row>
    <row r="143" spans="1:2" ht="13" hidden="1">
      <c r="A143" s="1">
        <f ca="1">IFERROR(__xludf.DUMMYFUNCTION("""COMPUTED_VALUE"""),3)</f>
        <v>3</v>
      </c>
      <c r="B143" s="1">
        <f ca="1">IFERROR(__xludf.DUMMYFUNCTION("""COMPUTED_VALUE"""),1)</f>
        <v>1</v>
      </c>
    </row>
    <row r="144" spans="1:2" ht="13" hidden="1">
      <c r="A144" s="1">
        <f ca="1">IFERROR(__xludf.DUMMYFUNCTION("""COMPUTED_VALUE"""),1)</f>
        <v>1</v>
      </c>
      <c r="B144" s="1">
        <f ca="1">IFERROR(__xludf.DUMMYFUNCTION("""COMPUTED_VALUE"""),3)</f>
        <v>3</v>
      </c>
    </row>
    <row r="145" spans="1:2" ht="13" hidden="1">
      <c r="A145" s="1">
        <f ca="1">IFERROR(__xludf.DUMMYFUNCTION("""COMPUTED_VALUE"""),2)</f>
        <v>2</v>
      </c>
      <c r="B145" s="1">
        <f ca="1">IFERROR(__xludf.DUMMYFUNCTION("""COMPUTED_VALUE"""),2)</f>
        <v>2</v>
      </c>
    </row>
    <row r="146" spans="1:2" ht="13" hidden="1">
      <c r="A146" s="1">
        <f ca="1">IFERROR(__xludf.DUMMYFUNCTION("""COMPUTED_VALUE"""),3)</f>
        <v>3</v>
      </c>
      <c r="B146" s="1">
        <f ca="1">IFERROR(__xludf.DUMMYFUNCTION("""COMPUTED_VALUE"""),3)</f>
        <v>3</v>
      </c>
    </row>
    <row r="147" spans="1:2" ht="13" hidden="1">
      <c r="A147" s="1">
        <f ca="1">IFERROR(__xludf.DUMMYFUNCTION("""COMPUTED_VALUE"""),2)</f>
        <v>2</v>
      </c>
      <c r="B147" s="1">
        <f ca="1">IFERROR(__xludf.DUMMYFUNCTION("""COMPUTED_VALUE"""),2)</f>
        <v>2</v>
      </c>
    </row>
    <row r="148" spans="1:2" ht="13" hidden="1">
      <c r="A148" s="1">
        <f ca="1">IFERROR(__xludf.DUMMYFUNCTION("""COMPUTED_VALUE"""),2)</f>
        <v>2</v>
      </c>
      <c r="B148" s="1">
        <f ca="1">IFERROR(__xludf.DUMMYFUNCTION("""COMPUTED_VALUE"""),5)</f>
        <v>5</v>
      </c>
    </row>
    <row r="149" spans="1:2" ht="13" hidden="1">
      <c r="A149" s="1">
        <f ca="1">IFERROR(__xludf.DUMMYFUNCTION("""COMPUTED_VALUE"""),3)</f>
        <v>3</v>
      </c>
      <c r="B149" s="1">
        <f ca="1">IFERROR(__xludf.DUMMYFUNCTION("""COMPUTED_VALUE"""),2)</f>
        <v>2</v>
      </c>
    </row>
    <row r="150" spans="1:2" ht="13" hidden="1">
      <c r="A150" s="1">
        <f ca="1">IFERROR(__xludf.DUMMYFUNCTION("""COMPUTED_VALUE"""),3)</f>
        <v>3</v>
      </c>
      <c r="B150" s="1">
        <f ca="1">IFERROR(__xludf.DUMMYFUNCTION("""COMPUTED_VALUE"""),3)</f>
        <v>3</v>
      </c>
    </row>
    <row r="151" spans="1:2" ht="13" hidden="1">
      <c r="A151" s="1">
        <f ca="1">IFERROR(__xludf.DUMMYFUNCTION("""COMPUTED_VALUE"""),2)</f>
        <v>2</v>
      </c>
      <c r="B151" s="1">
        <f ca="1">IFERROR(__xludf.DUMMYFUNCTION("""COMPUTED_VALUE"""),2)</f>
        <v>2</v>
      </c>
    </row>
    <row r="152" spans="1:2" ht="13" hidden="1">
      <c r="A152" s="1">
        <f ca="1">IFERROR(__xludf.DUMMYFUNCTION("""COMPUTED_VALUE"""),2)</f>
        <v>2</v>
      </c>
      <c r="B152" s="1">
        <f ca="1">IFERROR(__xludf.DUMMYFUNCTION("""COMPUTED_VALUE"""),2)</f>
        <v>2</v>
      </c>
    </row>
    <row r="153" spans="1:2" ht="13" hidden="1">
      <c r="A153" s="1" t="str">
        <f ca="1">IFERROR(__xludf.DUMMYFUNCTION("""COMPUTED_VALUE"""),"")</f>
        <v/>
      </c>
      <c r="B153" s="1">
        <f ca="1">IFERROR(__xludf.DUMMYFUNCTION("""COMPUTED_VALUE"""),1)</f>
        <v>1</v>
      </c>
    </row>
    <row r="154" spans="1:2" ht="13" hidden="1">
      <c r="A154" s="1">
        <f ca="1">IFERROR(__xludf.DUMMYFUNCTION("""COMPUTED_VALUE"""),4)</f>
        <v>4</v>
      </c>
      <c r="B154" s="1">
        <f ca="1">IFERROR(__xludf.DUMMYFUNCTION("""COMPUTED_VALUE"""),1)</f>
        <v>1</v>
      </c>
    </row>
    <row r="155" spans="1:2" ht="13" hidden="1">
      <c r="A155" s="1">
        <f ca="1">IFERROR(__xludf.DUMMYFUNCTION("""COMPUTED_VALUE"""),4)</f>
        <v>4</v>
      </c>
      <c r="B155" s="1">
        <f ca="1">IFERROR(__xludf.DUMMYFUNCTION("""COMPUTED_VALUE"""),1)</f>
        <v>1</v>
      </c>
    </row>
    <row r="156" spans="1:2" ht="13" hidden="1">
      <c r="A156" s="1">
        <f ca="1">IFERROR(__xludf.DUMMYFUNCTION("""COMPUTED_VALUE"""),1)</f>
        <v>1</v>
      </c>
      <c r="B156" s="1">
        <f ca="1">IFERROR(__xludf.DUMMYFUNCTION("""COMPUTED_VALUE"""),3)</f>
        <v>3</v>
      </c>
    </row>
    <row r="157" spans="1:2" ht="13" hidden="1">
      <c r="A157" s="1">
        <f ca="1">IFERROR(__xludf.DUMMYFUNCTION("""COMPUTED_VALUE"""),2)</f>
        <v>2</v>
      </c>
      <c r="B157" s="1">
        <f ca="1">IFERROR(__xludf.DUMMYFUNCTION("""COMPUTED_VALUE"""),3)</f>
        <v>3</v>
      </c>
    </row>
    <row r="158" spans="1:2" ht="13" hidden="1">
      <c r="A158" s="1">
        <f ca="1">IFERROR(__xludf.DUMMYFUNCTION("""COMPUTED_VALUE"""),1)</f>
        <v>1</v>
      </c>
      <c r="B158" s="1">
        <f ca="1">IFERROR(__xludf.DUMMYFUNCTION("""COMPUTED_VALUE"""),3)</f>
        <v>3</v>
      </c>
    </row>
    <row r="159" spans="1:2" ht="13" hidden="1">
      <c r="A159" s="1">
        <f ca="1">IFERROR(__xludf.DUMMYFUNCTION("""COMPUTED_VALUE"""),2)</f>
        <v>2</v>
      </c>
      <c r="B159" s="1">
        <f ca="1">IFERROR(__xludf.DUMMYFUNCTION("""COMPUTED_VALUE"""),3)</f>
        <v>3</v>
      </c>
    </row>
    <row r="160" spans="1:2" ht="13" hidden="1">
      <c r="A160" s="1">
        <f ca="1">IFERROR(__xludf.DUMMYFUNCTION("""COMPUTED_VALUE"""),1)</f>
        <v>1</v>
      </c>
      <c r="B160" s="1">
        <f ca="1">IFERROR(__xludf.DUMMYFUNCTION("""COMPUTED_VALUE"""),1)</f>
        <v>1</v>
      </c>
    </row>
    <row r="161" spans="1:2" ht="13" hidden="1">
      <c r="A161" s="1">
        <f ca="1">IFERROR(__xludf.DUMMYFUNCTION("""COMPUTED_VALUE"""),1)</f>
        <v>1</v>
      </c>
      <c r="B161" s="1">
        <f ca="1">IFERROR(__xludf.DUMMYFUNCTION("""COMPUTED_VALUE"""),2)</f>
        <v>2</v>
      </c>
    </row>
    <row r="162" spans="1:2" ht="13" hidden="1">
      <c r="A162" s="1">
        <f ca="1">IFERROR(__xludf.DUMMYFUNCTION("""COMPUTED_VALUE"""),3)</f>
        <v>3</v>
      </c>
      <c r="B162" s="1">
        <f ca="1">IFERROR(__xludf.DUMMYFUNCTION("""COMPUTED_VALUE"""),2)</f>
        <v>2</v>
      </c>
    </row>
    <row r="163" spans="1:2" ht="13" hidden="1">
      <c r="A163" s="1">
        <f ca="1">IFERROR(__xludf.DUMMYFUNCTION("""COMPUTED_VALUE"""),3)</f>
        <v>3</v>
      </c>
      <c r="B163" s="1">
        <f ca="1">IFERROR(__xludf.DUMMYFUNCTION("""COMPUTED_VALUE"""),2)</f>
        <v>2</v>
      </c>
    </row>
    <row r="164" spans="1:2" ht="13" hidden="1">
      <c r="A164" s="1">
        <f ca="1">IFERROR(__xludf.DUMMYFUNCTION("""COMPUTED_VALUE"""),3)</f>
        <v>3</v>
      </c>
      <c r="B164" s="1">
        <f ca="1">IFERROR(__xludf.DUMMYFUNCTION("""COMPUTED_VALUE"""),2)</f>
        <v>2</v>
      </c>
    </row>
    <row r="165" spans="1:2" ht="13" hidden="1">
      <c r="A165" s="1">
        <f ca="1">IFERROR(__xludf.DUMMYFUNCTION("""COMPUTED_VALUE"""),1)</f>
        <v>1</v>
      </c>
      <c r="B165" s="1">
        <f ca="1">IFERROR(__xludf.DUMMYFUNCTION("""COMPUTED_VALUE"""),2)</f>
        <v>2</v>
      </c>
    </row>
    <row r="166" spans="1:2" ht="13" hidden="1">
      <c r="A166" s="1">
        <f ca="1">IFERROR(__xludf.DUMMYFUNCTION("""COMPUTED_VALUE"""),4)</f>
        <v>4</v>
      </c>
      <c r="B166" s="1">
        <f ca="1">IFERROR(__xludf.DUMMYFUNCTION("""COMPUTED_VALUE"""),2)</f>
        <v>2</v>
      </c>
    </row>
    <row r="167" spans="1:2" ht="13" hidden="1">
      <c r="A167" s="1">
        <f ca="1">IFERROR(__xludf.DUMMYFUNCTION("""COMPUTED_VALUE"""),2)</f>
        <v>2</v>
      </c>
      <c r="B167" s="1">
        <f ca="1">IFERROR(__xludf.DUMMYFUNCTION("""COMPUTED_VALUE"""),1)</f>
        <v>1</v>
      </c>
    </row>
    <row r="168" spans="1:2" ht="13" hidden="1">
      <c r="A168" s="1">
        <f ca="1">IFERROR(__xludf.DUMMYFUNCTION("""COMPUTED_VALUE"""),3)</f>
        <v>3</v>
      </c>
      <c r="B168" s="1">
        <f ca="1">IFERROR(__xludf.DUMMYFUNCTION("""COMPUTED_VALUE"""),2)</f>
        <v>2</v>
      </c>
    </row>
    <row r="169" spans="1:2" ht="13" hidden="1">
      <c r="A169" s="1">
        <f ca="1">IFERROR(__xludf.DUMMYFUNCTION("""COMPUTED_VALUE"""),2)</f>
        <v>2</v>
      </c>
      <c r="B169" s="1">
        <f ca="1">IFERROR(__xludf.DUMMYFUNCTION("""COMPUTED_VALUE"""),2)</f>
        <v>2</v>
      </c>
    </row>
    <row r="170" spans="1:2" ht="13" hidden="1">
      <c r="A170" s="1" t="str">
        <f ca="1">IFERROR(__xludf.DUMMYFUNCTION("""COMPUTED_VALUE"""),"")</f>
        <v/>
      </c>
      <c r="B170" s="1">
        <f ca="1">IFERROR(__xludf.DUMMYFUNCTION("""COMPUTED_VALUE"""),1)</f>
        <v>1</v>
      </c>
    </row>
    <row r="171" spans="1:2" ht="13" hidden="1">
      <c r="A171" s="1">
        <f ca="1">IFERROR(__xludf.DUMMYFUNCTION("""COMPUTED_VALUE"""),4)</f>
        <v>4</v>
      </c>
      <c r="B171" s="1">
        <f ca="1">IFERROR(__xludf.DUMMYFUNCTION("""COMPUTED_VALUE"""),2)</f>
        <v>2</v>
      </c>
    </row>
    <row r="172" spans="1:2" ht="13" hidden="1">
      <c r="A172" s="1">
        <f ca="1">IFERROR(__xludf.DUMMYFUNCTION("""COMPUTED_VALUE"""),2)</f>
        <v>2</v>
      </c>
      <c r="B172" s="1">
        <f ca="1">IFERROR(__xludf.DUMMYFUNCTION("""COMPUTED_VALUE"""),1)</f>
        <v>1</v>
      </c>
    </row>
    <row r="173" spans="1:2" ht="13" hidden="1">
      <c r="A173" s="1">
        <f ca="1">IFERROR(__xludf.DUMMYFUNCTION("""COMPUTED_VALUE"""),2)</f>
        <v>2</v>
      </c>
      <c r="B173" s="1">
        <f ca="1">IFERROR(__xludf.DUMMYFUNCTION("""COMPUTED_VALUE"""),1)</f>
        <v>1</v>
      </c>
    </row>
    <row r="174" spans="1:2" ht="13" hidden="1">
      <c r="A174" s="1">
        <f ca="1">IFERROR(__xludf.DUMMYFUNCTION("""COMPUTED_VALUE"""),1)</f>
        <v>1</v>
      </c>
      <c r="B174" s="1">
        <f ca="1">IFERROR(__xludf.DUMMYFUNCTION("""COMPUTED_VALUE"""),3)</f>
        <v>3</v>
      </c>
    </row>
    <row r="175" spans="1:2" ht="13" hidden="1">
      <c r="A175" s="1">
        <f ca="1">IFERROR(__xludf.DUMMYFUNCTION("""COMPUTED_VALUE"""),4)</f>
        <v>4</v>
      </c>
      <c r="B175" s="1">
        <f ca="1">IFERROR(__xludf.DUMMYFUNCTION("""COMPUTED_VALUE"""),1)</f>
        <v>1</v>
      </c>
    </row>
    <row r="176" spans="1:2" ht="13" hidden="1">
      <c r="A176" s="1">
        <f ca="1">IFERROR(__xludf.DUMMYFUNCTION("""COMPUTED_VALUE"""),2)</f>
        <v>2</v>
      </c>
      <c r="B176" s="1">
        <f ca="1">IFERROR(__xludf.DUMMYFUNCTION("""COMPUTED_VALUE"""),2)</f>
        <v>2</v>
      </c>
    </row>
    <row r="177" spans="1:2" ht="13" hidden="1">
      <c r="A177" s="1" t="str">
        <f ca="1">IFERROR(__xludf.DUMMYFUNCTION("""COMPUTED_VALUE"""),"")</f>
        <v/>
      </c>
      <c r="B177" s="1">
        <f ca="1">IFERROR(__xludf.DUMMYFUNCTION("""COMPUTED_VALUE"""),1)</f>
        <v>1</v>
      </c>
    </row>
    <row r="178" spans="1:2" ht="13" hidden="1">
      <c r="A178" s="1">
        <f ca="1">IFERROR(__xludf.DUMMYFUNCTION("""COMPUTED_VALUE"""),3)</f>
        <v>3</v>
      </c>
      <c r="B178" s="1">
        <f ca="1">IFERROR(__xludf.DUMMYFUNCTION("""COMPUTED_VALUE"""),2)</f>
        <v>2</v>
      </c>
    </row>
    <row r="179" spans="1:2" ht="13" hidden="1">
      <c r="A179" s="1">
        <f ca="1">IFERROR(__xludf.DUMMYFUNCTION("""COMPUTED_VALUE"""),1)</f>
        <v>1</v>
      </c>
      <c r="B179" s="1">
        <f ca="1">IFERROR(__xludf.DUMMYFUNCTION("""COMPUTED_VALUE"""),3)</f>
        <v>3</v>
      </c>
    </row>
    <row r="180" spans="1:2" ht="13" hidden="1">
      <c r="A180" s="1">
        <f ca="1">IFERROR(__xludf.DUMMYFUNCTION("""COMPUTED_VALUE"""),4)</f>
        <v>4</v>
      </c>
      <c r="B180" s="1">
        <f ca="1">IFERROR(__xludf.DUMMYFUNCTION("""COMPUTED_VALUE"""),1)</f>
        <v>1</v>
      </c>
    </row>
    <row r="181" spans="1:2" ht="13" hidden="1">
      <c r="A181" s="1">
        <f ca="1">IFERROR(__xludf.DUMMYFUNCTION("""COMPUTED_VALUE"""),2)</f>
        <v>2</v>
      </c>
      <c r="B181" s="1">
        <f ca="1">IFERROR(__xludf.DUMMYFUNCTION("""COMPUTED_VALUE"""),2)</f>
        <v>2</v>
      </c>
    </row>
    <row r="182" spans="1:2" ht="13" hidden="1">
      <c r="A182" s="1">
        <f ca="1">IFERROR(__xludf.DUMMYFUNCTION("""COMPUTED_VALUE"""),3)</f>
        <v>3</v>
      </c>
      <c r="B182" s="1">
        <f ca="1">IFERROR(__xludf.DUMMYFUNCTION("""COMPUTED_VALUE"""),1)</f>
        <v>1</v>
      </c>
    </row>
    <row r="183" spans="1:2" ht="13" hidden="1">
      <c r="A183" s="1" t="str">
        <f ca="1">IFERROR(__xludf.DUMMYFUNCTION("""COMPUTED_VALUE"""),"")</f>
        <v/>
      </c>
      <c r="B183" s="1">
        <f ca="1">IFERROR(__xludf.DUMMYFUNCTION("""COMPUTED_VALUE"""),5)</f>
        <v>5</v>
      </c>
    </row>
    <row r="184" spans="1:2" ht="13" hidden="1">
      <c r="A184" s="1">
        <f ca="1">IFERROR(__xludf.DUMMYFUNCTION("""COMPUTED_VALUE"""),2)</f>
        <v>2</v>
      </c>
      <c r="B184" s="1">
        <f ca="1">IFERROR(__xludf.DUMMYFUNCTION("""COMPUTED_VALUE"""),2)</f>
        <v>2</v>
      </c>
    </row>
    <row r="185" spans="1:2" ht="13" hidden="1">
      <c r="A185" s="1">
        <f ca="1">IFERROR(__xludf.DUMMYFUNCTION("""COMPUTED_VALUE"""),3)</f>
        <v>3</v>
      </c>
      <c r="B185" s="1">
        <f ca="1">IFERROR(__xludf.DUMMYFUNCTION("""COMPUTED_VALUE"""),1)</f>
        <v>1</v>
      </c>
    </row>
    <row r="186" spans="1:2" ht="13" hidden="1">
      <c r="A186" s="1">
        <f ca="1">IFERROR(__xludf.DUMMYFUNCTION("""COMPUTED_VALUE"""),2)</f>
        <v>2</v>
      </c>
      <c r="B186" s="1">
        <f ca="1">IFERROR(__xludf.DUMMYFUNCTION("""COMPUTED_VALUE"""),2)</f>
        <v>2</v>
      </c>
    </row>
    <row r="187" spans="1:2" ht="13" hidden="1">
      <c r="A187" s="1">
        <f ca="1">IFERROR(__xludf.DUMMYFUNCTION("""COMPUTED_VALUE"""),4)</f>
        <v>4</v>
      </c>
      <c r="B187" s="1">
        <f ca="1">IFERROR(__xludf.DUMMYFUNCTION("""COMPUTED_VALUE"""),2)</f>
        <v>2</v>
      </c>
    </row>
    <row r="188" spans="1:2" ht="13" hidden="1">
      <c r="A188" s="1">
        <f ca="1">IFERROR(__xludf.DUMMYFUNCTION("""COMPUTED_VALUE"""),2)</f>
        <v>2</v>
      </c>
      <c r="B188" s="1">
        <f ca="1">IFERROR(__xludf.DUMMYFUNCTION("""COMPUTED_VALUE"""),1)</f>
        <v>1</v>
      </c>
    </row>
    <row r="189" spans="1:2" ht="13" hidden="1">
      <c r="A189" s="1">
        <f ca="1">IFERROR(__xludf.DUMMYFUNCTION("""COMPUTED_VALUE"""),2)</f>
        <v>2</v>
      </c>
      <c r="B189" s="1">
        <f ca="1">IFERROR(__xludf.DUMMYFUNCTION("""COMPUTED_VALUE"""),2)</f>
        <v>2</v>
      </c>
    </row>
    <row r="190" spans="1:2" ht="13" hidden="1">
      <c r="A190" s="1" t="str">
        <f ca="1">IFERROR(__xludf.DUMMYFUNCTION("""COMPUTED_VALUE"""),"")</f>
        <v/>
      </c>
      <c r="B190" s="1">
        <f ca="1">IFERROR(__xludf.DUMMYFUNCTION("""COMPUTED_VALUE"""),2)</f>
        <v>2</v>
      </c>
    </row>
    <row r="191" spans="1:2" ht="13" hidden="1">
      <c r="A191" s="1">
        <f ca="1">IFERROR(__xludf.DUMMYFUNCTION("""COMPUTED_VALUE"""),4)</f>
        <v>4</v>
      </c>
      <c r="B191" s="1">
        <f ca="1">IFERROR(__xludf.DUMMYFUNCTION("""COMPUTED_VALUE"""),1)</f>
        <v>1</v>
      </c>
    </row>
    <row r="192" spans="1:2" ht="13" hidden="1">
      <c r="A192" s="1">
        <f ca="1">IFERROR(__xludf.DUMMYFUNCTION("""COMPUTED_VALUE"""),3)</f>
        <v>3</v>
      </c>
      <c r="B192" s="1">
        <f ca="1">IFERROR(__xludf.DUMMYFUNCTION("""COMPUTED_VALUE"""),1)</f>
        <v>1</v>
      </c>
    </row>
    <row r="193" spans="1:2" ht="13" hidden="1">
      <c r="A193" s="1">
        <f ca="1">IFERROR(__xludf.DUMMYFUNCTION("""COMPUTED_VALUE"""),2)</f>
        <v>2</v>
      </c>
      <c r="B193" s="1">
        <f ca="1">IFERROR(__xludf.DUMMYFUNCTION("""COMPUTED_VALUE"""),4)</f>
        <v>4</v>
      </c>
    </row>
    <row r="194" spans="1:2" ht="13" hidden="1">
      <c r="A194" s="1">
        <f ca="1">IFERROR(__xludf.DUMMYFUNCTION("""COMPUTED_VALUE"""),2)</f>
        <v>2</v>
      </c>
      <c r="B194" s="1">
        <f ca="1">IFERROR(__xludf.DUMMYFUNCTION("""COMPUTED_VALUE"""),2)</f>
        <v>2</v>
      </c>
    </row>
    <row r="195" spans="1:2" ht="13" hidden="1">
      <c r="A195" s="1">
        <f ca="1">IFERROR(__xludf.DUMMYFUNCTION("""COMPUTED_VALUE"""),2)</f>
        <v>2</v>
      </c>
      <c r="B195" s="1">
        <f ca="1">IFERROR(__xludf.DUMMYFUNCTION("""COMPUTED_VALUE"""),2)</f>
        <v>2</v>
      </c>
    </row>
    <row r="196" spans="1:2" ht="13" hidden="1">
      <c r="A196" s="1">
        <f ca="1">IFERROR(__xludf.DUMMYFUNCTION("""COMPUTED_VALUE"""),3)</f>
        <v>3</v>
      </c>
      <c r="B196" s="1">
        <f ca="1">IFERROR(__xludf.DUMMYFUNCTION("""COMPUTED_VALUE"""),1)</f>
        <v>1</v>
      </c>
    </row>
    <row r="197" spans="1:2" ht="13" hidden="1">
      <c r="A197" s="1">
        <f ca="1">IFERROR(__xludf.DUMMYFUNCTION("""COMPUTED_VALUE"""),2)</f>
        <v>2</v>
      </c>
      <c r="B197" s="1">
        <f ca="1">IFERROR(__xludf.DUMMYFUNCTION("""COMPUTED_VALUE"""),1)</f>
        <v>1</v>
      </c>
    </row>
    <row r="198" spans="1:2" ht="13" hidden="1">
      <c r="A198" s="1">
        <f ca="1">IFERROR(__xludf.DUMMYFUNCTION("""COMPUTED_VALUE"""),2)</f>
        <v>2</v>
      </c>
      <c r="B198" s="1">
        <f ca="1">IFERROR(__xludf.DUMMYFUNCTION("""COMPUTED_VALUE"""),1)</f>
        <v>1</v>
      </c>
    </row>
    <row r="199" spans="1:2" ht="13" hidden="1">
      <c r="A199" s="1">
        <f ca="1">IFERROR(__xludf.DUMMYFUNCTION("""COMPUTED_VALUE"""),3)</f>
        <v>3</v>
      </c>
      <c r="B199" s="1">
        <f ca="1">IFERROR(__xludf.DUMMYFUNCTION("""COMPUTED_VALUE"""),1)</f>
        <v>1</v>
      </c>
    </row>
    <row r="200" spans="1:2" ht="13" hidden="1">
      <c r="A200" s="1" t="str">
        <f ca="1">IFERROR(__xludf.DUMMYFUNCTION("""COMPUTED_VALUE"""),"")</f>
        <v/>
      </c>
      <c r="B200" s="1">
        <f ca="1">IFERROR(__xludf.DUMMYFUNCTION("""COMPUTED_VALUE"""),3)</f>
        <v>3</v>
      </c>
    </row>
    <row r="201" spans="1:2" ht="13" hidden="1">
      <c r="A201" s="1">
        <f ca="1">IFERROR(__xludf.DUMMYFUNCTION("""COMPUTED_VALUE"""),1)</f>
        <v>1</v>
      </c>
      <c r="B201" s="1">
        <f ca="1">IFERROR(__xludf.DUMMYFUNCTION("""COMPUTED_VALUE"""),3)</f>
        <v>3</v>
      </c>
    </row>
    <row r="202" spans="1:2" ht="13" hidden="1">
      <c r="A202" s="1">
        <f ca="1">IFERROR(__xludf.DUMMYFUNCTION("""COMPUTED_VALUE"""),2)</f>
        <v>2</v>
      </c>
      <c r="B202" s="1">
        <f ca="1">IFERROR(__xludf.DUMMYFUNCTION("""COMPUTED_VALUE"""),2)</f>
        <v>2</v>
      </c>
    </row>
    <row r="203" spans="1:2" ht="13" hidden="1">
      <c r="A203" s="1">
        <f ca="1">IFERROR(__xludf.DUMMYFUNCTION("""COMPUTED_VALUE"""),3)</f>
        <v>3</v>
      </c>
      <c r="B203" s="1">
        <f ca="1">IFERROR(__xludf.DUMMYFUNCTION("""COMPUTED_VALUE"""),1)</f>
        <v>1</v>
      </c>
    </row>
    <row r="204" spans="1:2" ht="13" hidden="1">
      <c r="A204" s="1">
        <f ca="1">IFERROR(__xludf.DUMMYFUNCTION("""COMPUTED_VALUE"""),2)</f>
        <v>2</v>
      </c>
      <c r="B204" s="1">
        <f ca="1">IFERROR(__xludf.DUMMYFUNCTION("""COMPUTED_VALUE"""),2)</f>
        <v>2</v>
      </c>
    </row>
    <row r="205" spans="1:2" ht="13" hidden="1">
      <c r="A205" s="1">
        <f ca="1">IFERROR(__xludf.DUMMYFUNCTION("""COMPUTED_VALUE"""),1)</f>
        <v>1</v>
      </c>
      <c r="B205" s="1">
        <f ca="1">IFERROR(__xludf.DUMMYFUNCTION("""COMPUTED_VALUE"""),2)</f>
        <v>2</v>
      </c>
    </row>
    <row r="206" spans="1:2" ht="13" hidden="1">
      <c r="A206" s="1" t="str">
        <f ca="1">IFERROR(__xludf.DUMMYFUNCTION("""COMPUTED_VALUE"""),"")</f>
        <v/>
      </c>
      <c r="B206" s="1">
        <f ca="1">IFERROR(__xludf.DUMMYFUNCTION("""COMPUTED_VALUE"""),2)</f>
        <v>2</v>
      </c>
    </row>
    <row r="207" spans="1:2" ht="13" hidden="1">
      <c r="A207" s="1">
        <f ca="1">IFERROR(__xludf.DUMMYFUNCTION("""COMPUTED_VALUE"""),4)</f>
        <v>4</v>
      </c>
      <c r="B207" s="1">
        <f ca="1">IFERROR(__xludf.DUMMYFUNCTION("""COMPUTED_VALUE"""),2)</f>
        <v>2</v>
      </c>
    </row>
    <row r="208" spans="1:2" ht="13" hidden="1">
      <c r="A208" s="1">
        <f ca="1">IFERROR(__xludf.DUMMYFUNCTION("""COMPUTED_VALUE"""),3)</f>
        <v>3</v>
      </c>
      <c r="B208" s="1">
        <f ca="1">IFERROR(__xludf.DUMMYFUNCTION("""COMPUTED_VALUE"""),1)</f>
        <v>1</v>
      </c>
    </row>
    <row r="209" spans="1:2" ht="13" hidden="1">
      <c r="A209" s="1" t="str">
        <f ca="1">IFERROR(__xludf.DUMMYFUNCTION("""COMPUTED_VALUE"""),"")</f>
        <v/>
      </c>
      <c r="B209" s="1">
        <f ca="1">IFERROR(__xludf.DUMMYFUNCTION("""COMPUTED_VALUE"""),2)</f>
        <v>2</v>
      </c>
    </row>
    <row r="210" spans="1:2" ht="13" hidden="1">
      <c r="A210" s="1">
        <f ca="1">IFERROR(__xludf.DUMMYFUNCTION("""COMPUTED_VALUE"""),1)</f>
        <v>1</v>
      </c>
      <c r="B210" s="1">
        <f ca="1">IFERROR(__xludf.DUMMYFUNCTION("""COMPUTED_VALUE"""),3)</f>
        <v>3</v>
      </c>
    </row>
    <row r="211" spans="1:2" ht="13" hidden="1">
      <c r="A211" s="1">
        <f ca="1">IFERROR(__xludf.DUMMYFUNCTION("""COMPUTED_VALUE"""),4)</f>
        <v>4</v>
      </c>
      <c r="B211" s="1">
        <f ca="1">IFERROR(__xludf.DUMMYFUNCTION("""COMPUTED_VALUE"""),2)</f>
        <v>2</v>
      </c>
    </row>
    <row r="212" spans="1:2" ht="13" hidden="1">
      <c r="A212" s="1">
        <f ca="1">IFERROR(__xludf.DUMMYFUNCTION("""COMPUTED_VALUE"""),3)</f>
        <v>3</v>
      </c>
      <c r="B212" s="1">
        <f ca="1">IFERROR(__xludf.DUMMYFUNCTION("""COMPUTED_VALUE"""),3)</f>
        <v>3</v>
      </c>
    </row>
    <row r="213" spans="1:2" ht="13" hidden="1">
      <c r="A213" s="1">
        <f ca="1">IFERROR(__xludf.DUMMYFUNCTION("""COMPUTED_VALUE"""),2)</f>
        <v>2</v>
      </c>
      <c r="B213" s="1">
        <f ca="1">IFERROR(__xludf.DUMMYFUNCTION("""COMPUTED_VALUE"""),1)</f>
        <v>1</v>
      </c>
    </row>
    <row r="214" spans="1:2" ht="13" hidden="1">
      <c r="A214" s="1">
        <f ca="1">IFERROR(__xludf.DUMMYFUNCTION("""COMPUTED_VALUE"""),3)</f>
        <v>3</v>
      </c>
      <c r="B214" s="1">
        <f ca="1">IFERROR(__xludf.DUMMYFUNCTION("""COMPUTED_VALUE"""),3)</f>
        <v>3</v>
      </c>
    </row>
    <row r="215" spans="1:2" ht="13" hidden="1">
      <c r="A215" s="1">
        <f ca="1">IFERROR(__xludf.DUMMYFUNCTION("""COMPUTED_VALUE"""),2)</f>
        <v>2</v>
      </c>
      <c r="B215" s="1">
        <f ca="1">IFERROR(__xludf.DUMMYFUNCTION("""COMPUTED_VALUE"""),2)</f>
        <v>2</v>
      </c>
    </row>
    <row r="216" spans="1:2" ht="13" hidden="1">
      <c r="A216" s="1">
        <f ca="1">IFERROR(__xludf.DUMMYFUNCTION("""COMPUTED_VALUE"""),1)</f>
        <v>1</v>
      </c>
      <c r="B216" s="1">
        <f ca="1">IFERROR(__xludf.DUMMYFUNCTION("""COMPUTED_VALUE"""),5)</f>
        <v>5</v>
      </c>
    </row>
    <row r="217" spans="1:2" ht="13" hidden="1">
      <c r="A217" s="1">
        <f ca="1">IFERROR(__xludf.DUMMYFUNCTION("""COMPUTED_VALUE"""),1)</f>
        <v>1</v>
      </c>
      <c r="B217" s="1">
        <f ca="1">IFERROR(__xludf.DUMMYFUNCTION("""COMPUTED_VALUE"""),3)</f>
        <v>3</v>
      </c>
    </row>
    <row r="218" spans="1:2" ht="13" hidden="1">
      <c r="A218" s="1">
        <f ca="1">IFERROR(__xludf.DUMMYFUNCTION("""COMPUTED_VALUE"""),4)</f>
        <v>4</v>
      </c>
      <c r="B218" s="1">
        <f ca="1">IFERROR(__xludf.DUMMYFUNCTION("""COMPUTED_VALUE"""),4)</f>
        <v>4</v>
      </c>
    </row>
    <row r="219" spans="1:2" ht="13" hidden="1">
      <c r="A219" s="1">
        <f ca="1">IFERROR(__xludf.DUMMYFUNCTION("""COMPUTED_VALUE"""),4)</f>
        <v>4</v>
      </c>
      <c r="B219" s="1">
        <f ca="1">IFERROR(__xludf.DUMMYFUNCTION("""COMPUTED_VALUE"""),2)</f>
        <v>2</v>
      </c>
    </row>
    <row r="220" spans="1:2" ht="13" hidden="1">
      <c r="A220" s="1">
        <f ca="1">IFERROR(__xludf.DUMMYFUNCTION("""COMPUTED_VALUE"""),4)</f>
        <v>4</v>
      </c>
      <c r="B220" s="1">
        <f ca="1">IFERROR(__xludf.DUMMYFUNCTION("""COMPUTED_VALUE"""),2)</f>
        <v>2</v>
      </c>
    </row>
    <row r="221" spans="1:2" ht="13" hidden="1">
      <c r="A221" s="1">
        <f ca="1">IFERROR(__xludf.DUMMYFUNCTION("""COMPUTED_VALUE"""),3)</f>
        <v>3</v>
      </c>
      <c r="B221" s="1" t="str">
        <f ca="1">IFERROR(__xludf.DUMMYFUNCTION("""COMPUTED_VALUE"""),"")</f>
        <v/>
      </c>
    </row>
    <row r="222" spans="1:2" ht="13" hidden="1">
      <c r="A222" s="1">
        <f ca="1">IFERROR(__xludf.DUMMYFUNCTION("""COMPUTED_VALUE"""),4)</f>
        <v>4</v>
      </c>
      <c r="B222" s="1">
        <f ca="1">IFERROR(__xludf.DUMMYFUNCTION("""COMPUTED_VALUE"""),2)</f>
        <v>2</v>
      </c>
    </row>
    <row r="223" spans="1:2" ht="13" hidden="1">
      <c r="A223" s="1">
        <f ca="1">IFERROR(__xludf.DUMMYFUNCTION("""COMPUTED_VALUE"""),1)</f>
        <v>1</v>
      </c>
      <c r="B223" s="1">
        <f ca="1">IFERROR(__xludf.DUMMYFUNCTION("""COMPUTED_VALUE"""),1)</f>
        <v>1</v>
      </c>
    </row>
    <row r="224" spans="1:2" ht="13" hidden="1">
      <c r="A224" s="1">
        <f ca="1">IFERROR(__xludf.DUMMYFUNCTION("""COMPUTED_VALUE"""),2)</f>
        <v>2</v>
      </c>
      <c r="B224" s="1">
        <f ca="1">IFERROR(__xludf.DUMMYFUNCTION("""COMPUTED_VALUE"""),2)</f>
        <v>2</v>
      </c>
    </row>
    <row r="225" spans="1:2" ht="13" hidden="1">
      <c r="A225" s="1">
        <f ca="1">IFERROR(__xludf.DUMMYFUNCTION("""COMPUTED_VALUE"""),3)</f>
        <v>3</v>
      </c>
      <c r="B225" s="1">
        <f ca="1">IFERROR(__xludf.DUMMYFUNCTION("""COMPUTED_VALUE"""),3)</f>
        <v>3</v>
      </c>
    </row>
    <row r="226" spans="1:2" ht="13" hidden="1">
      <c r="A226" s="1">
        <f ca="1">IFERROR(__xludf.DUMMYFUNCTION("""COMPUTED_VALUE"""),2)</f>
        <v>2</v>
      </c>
      <c r="B226" s="1">
        <f ca="1">IFERROR(__xludf.DUMMYFUNCTION("""COMPUTED_VALUE"""),3)</f>
        <v>3</v>
      </c>
    </row>
    <row r="227" spans="1:2" ht="13" hidden="1">
      <c r="A227" s="1">
        <f ca="1">IFERROR(__xludf.DUMMYFUNCTION("""COMPUTED_VALUE"""),2)</f>
        <v>2</v>
      </c>
      <c r="B227" s="1">
        <f ca="1">IFERROR(__xludf.DUMMYFUNCTION("""COMPUTED_VALUE"""),1)</f>
        <v>1</v>
      </c>
    </row>
    <row r="228" spans="1:2" ht="13" hidden="1">
      <c r="A228" s="1">
        <f ca="1">IFERROR(__xludf.DUMMYFUNCTION("""COMPUTED_VALUE"""),3)</f>
        <v>3</v>
      </c>
      <c r="B228" s="1">
        <f ca="1">IFERROR(__xludf.DUMMYFUNCTION("""COMPUTED_VALUE"""),2)</f>
        <v>2</v>
      </c>
    </row>
    <row r="229" spans="1:2" ht="13" hidden="1">
      <c r="A229" s="1">
        <f ca="1">IFERROR(__xludf.DUMMYFUNCTION("""COMPUTED_VALUE"""),4)</f>
        <v>4</v>
      </c>
      <c r="B229" s="1">
        <f ca="1">IFERROR(__xludf.DUMMYFUNCTION("""COMPUTED_VALUE"""),2)</f>
        <v>2</v>
      </c>
    </row>
    <row r="230" spans="1:2" ht="13" hidden="1">
      <c r="A230" s="1">
        <f ca="1">IFERROR(__xludf.DUMMYFUNCTION("""COMPUTED_VALUE"""),4)</f>
        <v>4</v>
      </c>
      <c r="B230" s="1">
        <f ca="1">IFERROR(__xludf.DUMMYFUNCTION("""COMPUTED_VALUE"""),1)</f>
        <v>1</v>
      </c>
    </row>
    <row r="231" spans="1:2" ht="13" hidden="1">
      <c r="A231" s="1" t="str">
        <f ca="1">IFERROR(__xludf.DUMMYFUNCTION("""COMPUTED_VALUE"""),"")</f>
        <v/>
      </c>
      <c r="B231" s="1">
        <f ca="1">IFERROR(__xludf.DUMMYFUNCTION("""COMPUTED_VALUE"""),3)</f>
        <v>3</v>
      </c>
    </row>
    <row r="232" spans="1:2" ht="13" hidden="1">
      <c r="A232" s="1">
        <f ca="1">IFERROR(__xludf.DUMMYFUNCTION("""COMPUTED_VALUE"""),2)</f>
        <v>2</v>
      </c>
      <c r="B232" s="1">
        <f ca="1">IFERROR(__xludf.DUMMYFUNCTION("""COMPUTED_VALUE"""),1)</f>
        <v>1</v>
      </c>
    </row>
    <row r="233" spans="1:2" ht="13" hidden="1">
      <c r="A233" s="1">
        <f ca="1">IFERROR(__xludf.DUMMYFUNCTION("""COMPUTED_VALUE"""),1)</f>
        <v>1</v>
      </c>
      <c r="B233" s="1">
        <f ca="1">IFERROR(__xludf.DUMMYFUNCTION("""COMPUTED_VALUE"""),1)</f>
        <v>1</v>
      </c>
    </row>
    <row r="234" spans="1:2" ht="13" hidden="1">
      <c r="A234" s="1">
        <f ca="1">IFERROR(__xludf.DUMMYFUNCTION("""COMPUTED_VALUE"""),2)</f>
        <v>2</v>
      </c>
      <c r="B234" s="1">
        <f ca="1">IFERROR(__xludf.DUMMYFUNCTION("""COMPUTED_VALUE"""),1)</f>
        <v>1</v>
      </c>
    </row>
    <row r="235" spans="1:2" ht="13" hidden="1">
      <c r="A235" s="1">
        <f ca="1">IFERROR(__xludf.DUMMYFUNCTION("""COMPUTED_VALUE"""),3)</f>
        <v>3</v>
      </c>
      <c r="B235" s="1">
        <f ca="1">IFERROR(__xludf.DUMMYFUNCTION("""COMPUTED_VALUE"""),2)</f>
        <v>2</v>
      </c>
    </row>
    <row r="236" spans="1:2" ht="13" hidden="1">
      <c r="A236" s="1">
        <f ca="1">IFERROR(__xludf.DUMMYFUNCTION("""COMPUTED_VALUE"""),4)</f>
        <v>4</v>
      </c>
      <c r="B236" s="1">
        <f ca="1">IFERROR(__xludf.DUMMYFUNCTION("""COMPUTED_VALUE"""),2)</f>
        <v>2</v>
      </c>
    </row>
    <row r="237" spans="1:2" ht="13" hidden="1">
      <c r="A237" s="1">
        <f ca="1">IFERROR(__xludf.DUMMYFUNCTION("""COMPUTED_VALUE"""),3)</f>
        <v>3</v>
      </c>
      <c r="B237" s="1">
        <f ca="1">IFERROR(__xludf.DUMMYFUNCTION("""COMPUTED_VALUE"""),2)</f>
        <v>2</v>
      </c>
    </row>
    <row r="238" spans="1:2" ht="13" hidden="1">
      <c r="A238" s="1" t="str">
        <f ca="1">IFERROR(__xludf.DUMMYFUNCTION("""COMPUTED_VALUE"""),"")</f>
        <v/>
      </c>
      <c r="B238" s="1">
        <f ca="1">IFERROR(__xludf.DUMMYFUNCTION("""COMPUTED_VALUE"""),2)</f>
        <v>2</v>
      </c>
    </row>
    <row r="239" spans="1:2" ht="13" hidden="1">
      <c r="A239" s="1">
        <f ca="1">IFERROR(__xludf.DUMMYFUNCTION("""COMPUTED_VALUE"""),2)</f>
        <v>2</v>
      </c>
      <c r="B239" s="1">
        <f ca="1">IFERROR(__xludf.DUMMYFUNCTION("""COMPUTED_VALUE"""),2)</f>
        <v>2</v>
      </c>
    </row>
    <row r="240" spans="1:2" ht="13" hidden="1">
      <c r="A240" s="1">
        <f ca="1">IFERROR(__xludf.DUMMYFUNCTION("""COMPUTED_VALUE"""),4)</f>
        <v>4</v>
      </c>
      <c r="B240" s="1">
        <f ca="1">IFERROR(__xludf.DUMMYFUNCTION("""COMPUTED_VALUE"""),2)</f>
        <v>2</v>
      </c>
    </row>
    <row r="241" spans="1:2" ht="13" hidden="1">
      <c r="A241" s="1">
        <f ca="1">IFERROR(__xludf.DUMMYFUNCTION("""COMPUTED_VALUE"""),2)</f>
        <v>2</v>
      </c>
      <c r="B241" s="1">
        <f ca="1">IFERROR(__xludf.DUMMYFUNCTION("""COMPUTED_VALUE"""),1)</f>
        <v>1</v>
      </c>
    </row>
    <row r="242" spans="1:2" ht="13" hidden="1">
      <c r="A242" s="1">
        <f ca="1">IFERROR(__xludf.DUMMYFUNCTION("""COMPUTED_VALUE"""),3)</f>
        <v>3</v>
      </c>
      <c r="B242" s="1">
        <f ca="1">IFERROR(__xludf.DUMMYFUNCTION("""COMPUTED_VALUE"""),2)</f>
        <v>2</v>
      </c>
    </row>
    <row r="243" spans="1:2" ht="13" hidden="1">
      <c r="A243" s="1">
        <f ca="1">IFERROR(__xludf.DUMMYFUNCTION("""COMPUTED_VALUE"""),3)</f>
        <v>3</v>
      </c>
      <c r="B243" s="1">
        <f ca="1">IFERROR(__xludf.DUMMYFUNCTION("""COMPUTED_VALUE"""),1)</f>
        <v>1</v>
      </c>
    </row>
    <row r="244" spans="1:2" ht="13" hidden="1">
      <c r="A244" s="1">
        <f ca="1">IFERROR(__xludf.DUMMYFUNCTION("""COMPUTED_VALUE"""),4)</f>
        <v>4</v>
      </c>
      <c r="B244" s="1">
        <f ca="1">IFERROR(__xludf.DUMMYFUNCTION("""COMPUTED_VALUE"""),1)</f>
        <v>1</v>
      </c>
    </row>
    <row r="245" spans="1:2" ht="13" hidden="1">
      <c r="A245" s="1">
        <f ca="1">IFERROR(__xludf.DUMMYFUNCTION("""COMPUTED_VALUE"""),4)</f>
        <v>4</v>
      </c>
      <c r="B245" s="1">
        <f ca="1">IFERROR(__xludf.DUMMYFUNCTION("""COMPUTED_VALUE"""),2)</f>
        <v>2</v>
      </c>
    </row>
    <row r="246" spans="1:2" ht="13" hidden="1">
      <c r="A246" s="1">
        <f ca="1">IFERROR(__xludf.DUMMYFUNCTION("""COMPUTED_VALUE"""),4)</f>
        <v>4</v>
      </c>
      <c r="B246" s="1">
        <f ca="1">IFERROR(__xludf.DUMMYFUNCTION("""COMPUTED_VALUE"""),2)</f>
        <v>2</v>
      </c>
    </row>
    <row r="247" spans="1:2" ht="13" hidden="1">
      <c r="A247" s="1">
        <f ca="1">IFERROR(__xludf.DUMMYFUNCTION("""COMPUTED_VALUE"""),4)</f>
        <v>4</v>
      </c>
      <c r="B247" s="1">
        <f ca="1">IFERROR(__xludf.DUMMYFUNCTION("""COMPUTED_VALUE"""),1)</f>
        <v>1</v>
      </c>
    </row>
    <row r="248" spans="1:2" ht="13" hidden="1">
      <c r="A248" s="1">
        <f ca="1">IFERROR(__xludf.DUMMYFUNCTION("""COMPUTED_VALUE"""),3)</f>
        <v>3</v>
      </c>
      <c r="B248" s="1">
        <f ca="1">IFERROR(__xludf.DUMMYFUNCTION("""COMPUTED_VALUE"""),1)</f>
        <v>1</v>
      </c>
    </row>
    <row r="249" spans="1:2" ht="13" hidden="1">
      <c r="A249" s="1">
        <f ca="1">IFERROR(__xludf.DUMMYFUNCTION("""COMPUTED_VALUE"""),1)</f>
        <v>1</v>
      </c>
      <c r="B249" s="1">
        <f ca="1">IFERROR(__xludf.DUMMYFUNCTION("""COMPUTED_VALUE"""),3)</f>
        <v>3</v>
      </c>
    </row>
    <row r="250" spans="1:2" ht="13" hidden="1">
      <c r="A250" s="1">
        <f ca="1">IFERROR(__xludf.DUMMYFUNCTION("""COMPUTED_VALUE"""),2)</f>
        <v>2</v>
      </c>
      <c r="B250" s="1">
        <f ca="1">IFERROR(__xludf.DUMMYFUNCTION("""COMPUTED_VALUE"""),2)</f>
        <v>2</v>
      </c>
    </row>
    <row r="251" spans="1:2" ht="13" hidden="1">
      <c r="A251" s="1">
        <f ca="1">IFERROR(__xludf.DUMMYFUNCTION("""COMPUTED_VALUE"""),4)</f>
        <v>4</v>
      </c>
      <c r="B251" s="1">
        <f ca="1">IFERROR(__xludf.DUMMYFUNCTION("""COMPUTED_VALUE"""),1)</f>
        <v>1</v>
      </c>
    </row>
    <row r="252" spans="1:2" ht="13" hidden="1">
      <c r="A252" s="1">
        <f ca="1">IFERROR(__xludf.DUMMYFUNCTION("""COMPUTED_VALUE"""),1)</f>
        <v>1</v>
      </c>
      <c r="B252" s="1">
        <f ca="1">IFERROR(__xludf.DUMMYFUNCTION("""COMPUTED_VALUE"""),2)</f>
        <v>2</v>
      </c>
    </row>
    <row r="253" spans="1:2" ht="13" hidden="1">
      <c r="A253" s="1">
        <f ca="1">IFERROR(__xludf.DUMMYFUNCTION("""COMPUTED_VALUE"""),4)</f>
        <v>4</v>
      </c>
      <c r="B253" s="1">
        <f ca="1">IFERROR(__xludf.DUMMYFUNCTION("""COMPUTED_VALUE"""),1)</f>
        <v>1</v>
      </c>
    </row>
    <row r="254" spans="1:2" ht="13" hidden="1">
      <c r="A254" s="1">
        <f ca="1">IFERROR(__xludf.DUMMYFUNCTION("""COMPUTED_VALUE"""),3)</f>
        <v>3</v>
      </c>
      <c r="B254" s="1">
        <f ca="1">IFERROR(__xludf.DUMMYFUNCTION("""COMPUTED_VALUE"""),2)</f>
        <v>2</v>
      </c>
    </row>
    <row r="255" spans="1:2" ht="13" hidden="1">
      <c r="A255" s="1">
        <f ca="1">IFERROR(__xludf.DUMMYFUNCTION("""COMPUTED_VALUE"""),3)</f>
        <v>3</v>
      </c>
      <c r="B255" s="1">
        <f ca="1">IFERROR(__xludf.DUMMYFUNCTION("""COMPUTED_VALUE"""),2)</f>
        <v>2</v>
      </c>
    </row>
    <row r="256" spans="1:2" ht="13" hidden="1">
      <c r="A256" s="1">
        <f ca="1">IFERROR(__xludf.DUMMYFUNCTION("""COMPUTED_VALUE"""),1)</f>
        <v>1</v>
      </c>
      <c r="B256" s="1">
        <f ca="1">IFERROR(__xludf.DUMMYFUNCTION("""COMPUTED_VALUE"""),1)</f>
        <v>1</v>
      </c>
    </row>
    <row r="257" spans="1:2" ht="13" hidden="1">
      <c r="A257" s="1">
        <f ca="1">IFERROR(__xludf.DUMMYFUNCTION("""COMPUTED_VALUE"""),2)</f>
        <v>2</v>
      </c>
      <c r="B257" s="1">
        <f ca="1">IFERROR(__xludf.DUMMYFUNCTION("""COMPUTED_VALUE"""),2)</f>
        <v>2</v>
      </c>
    </row>
    <row r="258" spans="1:2" ht="13" hidden="1">
      <c r="A258" s="1">
        <f ca="1">IFERROR(__xludf.DUMMYFUNCTION("""COMPUTED_VALUE"""),4)</f>
        <v>4</v>
      </c>
      <c r="B258" s="1">
        <f ca="1">IFERROR(__xludf.DUMMYFUNCTION("""COMPUTED_VALUE"""),1)</f>
        <v>1</v>
      </c>
    </row>
    <row r="259" spans="1:2" ht="13" hidden="1">
      <c r="A259" s="1">
        <f ca="1">IFERROR(__xludf.DUMMYFUNCTION("""COMPUTED_VALUE"""),2)</f>
        <v>2</v>
      </c>
      <c r="B259" s="1">
        <f ca="1">IFERROR(__xludf.DUMMYFUNCTION("""COMPUTED_VALUE"""),5)</f>
        <v>5</v>
      </c>
    </row>
    <row r="260" spans="1:2" ht="13" hidden="1">
      <c r="A260" s="1">
        <f ca="1">IFERROR(__xludf.DUMMYFUNCTION("""COMPUTED_VALUE"""),2)</f>
        <v>2</v>
      </c>
      <c r="B260" s="1">
        <f ca="1">IFERROR(__xludf.DUMMYFUNCTION("""COMPUTED_VALUE"""),1)</f>
        <v>1</v>
      </c>
    </row>
    <row r="261" spans="1:2" ht="13" hidden="1">
      <c r="A261" s="1">
        <f ca="1">IFERROR(__xludf.DUMMYFUNCTION("""COMPUTED_VALUE"""),3)</f>
        <v>3</v>
      </c>
      <c r="B261" s="1">
        <f ca="1">IFERROR(__xludf.DUMMYFUNCTION("""COMPUTED_VALUE"""),2)</f>
        <v>2</v>
      </c>
    </row>
    <row r="262" spans="1:2" ht="13" hidden="1">
      <c r="A262" s="1">
        <f ca="1">IFERROR(__xludf.DUMMYFUNCTION("""COMPUTED_VALUE"""),3)</f>
        <v>3</v>
      </c>
      <c r="B262" s="1">
        <f ca="1">IFERROR(__xludf.DUMMYFUNCTION("""COMPUTED_VALUE"""),2)</f>
        <v>2</v>
      </c>
    </row>
    <row r="263" spans="1:2" ht="13" hidden="1">
      <c r="A263" s="1">
        <f ca="1">IFERROR(__xludf.DUMMYFUNCTION("""COMPUTED_VALUE"""),4)</f>
        <v>4</v>
      </c>
      <c r="B263" s="1">
        <f ca="1">IFERROR(__xludf.DUMMYFUNCTION("""COMPUTED_VALUE"""),1)</f>
        <v>1</v>
      </c>
    </row>
    <row r="264" spans="1:2" ht="13" hidden="1">
      <c r="A264" s="1">
        <f ca="1">IFERROR(__xludf.DUMMYFUNCTION("""COMPUTED_VALUE"""),2)</f>
        <v>2</v>
      </c>
      <c r="B264" s="1">
        <f ca="1">IFERROR(__xludf.DUMMYFUNCTION("""COMPUTED_VALUE"""),3)</f>
        <v>3</v>
      </c>
    </row>
    <row r="265" spans="1:2" ht="13" hidden="1">
      <c r="A265" s="1">
        <f ca="1">IFERROR(__xludf.DUMMYFUNCTION("""COMPUTED_VALUE"""),4)</f>
        <v>4</v>
      </c>
      <c r="B265" s="1">
        <f ca="1">IFERROR(__xludf.DUMMYFUNCTION("""COMPUTED_VALUE"""),2)</f>
        <v>2</v>
      </c>
    </row>
    <row r="266" spans="1:2" ht="13" hidden="1">
      <c r="A266" s="1">
        <f ca="1">IFERROR(__xludf.DUMMYFUNCTION("""COMPUTED_VALUE"""),4)</f>
        <v>4</v>
      </c>
      <c r="B266" s="1">
        <f ca="1">IFERROR(__xludf.DUMMYFUNCTION("""COMPUTED_VALUE"""),1)</f>
        <v>1</v>
      </c>
    </row>
    <row r="267" spans="1:2" ht="13" hidden="1">
      <c r="A267" s="1">
        <f ca="1">IFERROR(__xludf.DUMMYFUNCTION("""COMPUTED_VALUE"""),4)</f>
        <v>4</v>
      </c>
      <c r="B267" s="1">
        <f ca="1">IFERROR(__xludf.DUMMYFUNCTION("""COMPUTED_VALUE"""),2)</f>
        <v>2</v>
      </c>
    </row>
    <row r="268" spans="1:2" ht="13" hidden="1">
      <c r="A268" s="1">
        <f ca="1">IFERROR(__xludf.DUMMYFUNCTION("""COMPUTED_VALUE"""),2)</f>
        <v>2</v>
      </c>
      <c r="B268" s="1">
        <f ca="1">IFERROR(__xludf.DUMMYFUNCTION("""COMPUTED_VALUE"""),2)</f>
        <v>2</v>
      </c>
    </row>
    <row r="269" spans="1:2" ht="13" hidden="1">
      <c r="A269" s="1">
        <f ca="1">IFERROR(__xludf.DUMMYFUNCTION("""COMPUTED_VALUE"""),2)</f>
        <v>2</v>
      </c>
      <c r="B269" s="1">
        <f ca="1">IFERROR(__xludf.DUMMYFUNCTION("""COMPUTED_VALUE"""),2)</f>
        <v>2</v>
      </c>
    </row>
    <row r="270" spans="1:2" ht="13" hidden="1">
      <c r="A270" s="1">
        <f ca="1">IFERROR(__xludf.DUMMYFUNCTION("""COMPUTED_VALUE"""),3)</f>
        <v>3</v>
      </c>
      <c r="B270" s="1">
        <f ca="1">IFERROR(__xludf.DUMMYFUNCTION("""COMPUTED_VALUE"""),1)</f>
        <v>1</v>
      </c>
    </row>
    <row r="271" spans="1:2" ht="13" hidden="1">
      <c r="A271" s="1">
        <f ca="1">IFERROR(__xludf.DUMMYFUNCTION("""COMPUTED_VALUE"""),1)</f>
        <v>1</v>
      </c>
      <c r="B271" s="1">
        <f ca="1">IFERROR(__xludf.DUMMYFUNCTION("""COMPUTED_VALUE"""),3)</f>
        <v>3</v>
      </c>
    </row>
    <row r="272" spans="1:2" ht="13" hidden="1">
      <c r="A272" s="1">
        <f ca="1">IFERROR(__xludf.DUMMYFUNCTION("""COMPUTED_VALUE"""),2)</f>
        <v>2</v>
      </c>
      <c r="B272" s="1">
        <f ca="1">IFERROR(__xludf.DUMMYFUNCTION("""COMPUTED_VALUE"""),2)</f>
        <v>2</v>
      </c>
    </row>
    <row r="273" spans="1:2" ht="13" hidden="1">
      <c r="A273" s="1">
        <f ca="1">IFERROR(__xludf.DUMMYFUNCTION("""COMPUTED_VALUE"""),3)</f>
        <v>3</v>
      </c>
      <c r="B273" s="1">
        <f ca="1">IFERROR(__xludf.DUMMYFUNCTION("""COMPUTED_VALUE"""),1)</f>
        <v>1</v>
      </c>
    </row>
    <row r="274" spans="1:2" ht="13" hidden="1">
      <c r="A274" s="1">
        <f ca="1">IFERROR(__xludf.DUMMYFUNCTION("""COMPUTED_VALUE"""),2)</f>
        <v>2</v>
      </c>
      <c r="B274" s="1">
        <f ca="1">IFERROR(__xludf.DUMMYFUNCTION("""COMPUTED_VALUE"""),2)</f>
        <v>2</v>
      </c>
    </row>
    <row r="275" spans="1:2" ht="13" hidden="1">
      <c r="A275" s="1">
        <f ca="1">IFERROR(__xludf.DUMMYFUNCTION("""COMPUTED_VALUE"""),4)</f>
        <v>4</v>
      </c>
      <c r="B275" s="1">
        <f ca="1">IFERROR(__xludf.DUMMYFUNCTION("""COMPUTED_VALUE"""),2)</f>
        <v>2</v>
      </c>
    </row>
    <row r="276" spans="1:2" ht="13" hidden="1">
      <c r="A276" s="1">
        <f ca="1">IFERROR(__xludf.DUMMYFUNCTION("""COMPUTED_VALUE"""),3)</f>
        <v>3</v>
      </c>
      <c r="B276" s="1">
        <f ca="1">IFERROR(__xludf.DUMMYFUNCTION("""COMPUTED_VALUE"""),2)</f>
        <v>2</v>
      </c>
    </row>
    <row r="277" spans="1:2" ht="13" hidden="1">
      <c r="A277" s="1">
        <f ca="1">IFERROR(__xludf.DUMMYFUNCTION("""COMPUTED_VALUE"""),2)</f>
        <v>2</v>
      </c>
      <c r="B277" s="1">
        <f ca="1">IFERROR(__xludf.DUMMYFUNCTION("""COMPUTED_VALUE"""),1)</f>
        <v>1</v>
      </c>
    </row>
    <row r="278" spans="1:2" ht="13" hidden="1">
      <c r="A278" s="1">
        <f ca="1">IFERROR(__xludf.DUMMYFUNCTION("""COMPUTED_VALUE"""),4)</f>
        <v>4</v>
      </c>
      <c r="B278" s="1">
        <f ca="1">IFERROR(__xludf.DUMMYFUNCTION("""COMPUTED_VALUE"""),1)</f>
        <v>1</v>
      </c>
    </row>
    <row r="279" spans="1:2" ht="13" hidden="1">
      <c r="A279" s="1">
        <f ca="1">IFERROR(__xludf.DUMMYFUNCTION("""COMPUTED_VALUE"""),2)</f>
        <v>2</v>
      </c>
      <c r="B279" s="1">
        <f ca="1">IFERROR(__xludf.DUMMYFUNCTION("""COMPUTED_VALUE"""),1)</f>
        <v>1</v>
      </c>
    </row>
    <row r="280" spans="1:2" ht="13" hidden="1">
      <c r="A280" s="1">
        <f ca="1">IFERROR(__xludf.DUMMYFUNCTION("""COMPUTED_VALUE"""),2)</f>
        <v>2</v>
      </c>
      <c r="B280" s="1">
        <f ca="1">IFERROR(__xludf.DUMMYFUNCTION("""COMPUTED_VALUE"""),3)</f>
        <v>3</v>
      </c>
    </row>
    <row r="281" spans="1:2" ht="13" hidden="1">
      <c r="A281" s="1">
        <f ca="1">IFERROR(__xludf.DUMMYFUNCTION("""COMPUTED_VALUE"""),2)</f>
        <v>2</v>
      </c>
      <c r="B281" s="1">
        <f ca="1">IFERROR(__xludf.DUMMYFUNCTION("""COMPUTED_VALUE"""),2)</f>
        <v>2</v>
      </c>
    </row>
    <row r="282" spans="1:2" ht="13" hidden="1">
      <c r="A282" s="1">
        <f ca="1">IFERROR(__xludf.DUMMYFUNCTION("""COMPUTED_VALUE"""),4)</f>
        <v>4</v>
      </c>
      <c r="B282" s="1">
        <f ca="1">IFERROR(__xludf.DUMMYFUNCTION("""COMPUTED_VALUE"""),1)</f>
        <v>1</v>
      </c>
    </row>
    <row r="283" spans="1:2" ht="13" hidden="1">
      <c r="A283" s="1">
        <f ca="1">IFERROR(__xludf.DUMMYFUNCTION("""COMPUTED_VALUE"""),3)</f>
        <v>3</v>
      </c>
      <c r="B283" s="1">
        <f ca="1">IFERROR(__xludf.DUMMYFUNCTION("""COMPUTED_VALUE"""),2)</f>
        <v>2</v>
      </c>
    </row>
    <row r="284" spans="1:2" ht="13" hidden="1">
      <c r="A284" s="1">
        <f ca="1">IFERROR(__xludf.DUMMYFUNCTION("""COMPUTED_VALUE"""),3)</f>
        <v>3</v>
      </c>
      <c r="B284" s="1">
        <f ca="1">IFERROR(__xludf.DUMMYFUNCTION("""COMPUTED_VALUE"""),1)</f>
        <v>1</v>
      </c>
    </row>
    <row r="285" spans="1:2" ht="13" hidden="1">
      <c r="A285" s="1">
        <f ca="1">IFERROR(__xludf.DUMMYFUNCTION("""COMPUTED_VALUE"""),2)</f>
        <v>2</v>
      </c>
      <c r="B285" s="1">
        <f ca="1">IFERROR(__xludf.DUMMYFUNCTION("""COMPUTED_VALUE"""),2)</f>
        <v>2</v>
      </c>
    </row>
    <row r="286" spans="1:2" ht="13" hidden="1">
      <c r="A286" s="1">
        <f ca="1">IFERROR(__xludf.DUMMYFUNCTION("""COMPUTED_VALUE"""),2)</f>
        <v>2</v>
      </c>
      <c r="B286" s="1">
        <f ca="1">IFERROR(__xludf.DUMMYFUNCTION("""COMPUTED_VALUE"""),2)</f>
        <v>2</v>
      </c>
    </row>
    <row r="287" spans="1:2" ht="13" hidden="1">
      <c r="A287" s="1">
        <f ca="1">IFERROR(__xludf.DUMMYFUNCTION("""COMPUTED_VALUE"""),4)</f>
        <v>4</v>
      </c>
      <c r="B287" s="1">
        <f ca="1">IFERROR(__xludf.DUMMYFUNCTION("""COMPUTED_VALUE"""),2)</f>
        <v>2</v>
      </c>
    </row>
    <row r="288" spans="1:2" ht="13" hidden="1">
      <c r="A288" s="1">
        <f ca="1">IFERROR(__xludf.DUMMYFUNCTION("""COMPUTED_VALUE"""),2)</f>
        <v>2</v>
      </c>
      <c r="B288" s="1">
        <f ca="1">IFERROR(__xludf.DUMMYFUNCTION("""COMPUTED_VALUE"""),1)</f>
        <v>1</v>
      </c>
    </row>
    <row r="289" spans="1:2" ht="13" hidden="1">
      <c r="A289" s="1">
        <f ca="1">IFERROR(__xludf.DUMMYFUNCTION("""COMPUTED_VALUE"""),3)</f>
        <v>3</v>
      </c>
      <c r="B289" s="1">
        <f ca="1">IFERROR(__xludf.DUMMYFUNCTION("""COMPUTED_VALUE"""),2)</f>
        <v>2</v>
      </c>
    </row>
    <row r="290" spans="1:2" ht="13" hidden="1">
      <c r="A290" s="1">
        <f ca="1">IFERROR(__xludf.DUMMYFUNCTION("""COMPUTED_VALUE"""),1)</f>
        <v>1</v>
      </c>
      <c r="B290" s="1">
        <f ca="1">IFERROR(__xludf.DUMMYFUNCTION("""COMPUTED_VALUE"""),2)</f>
        <v>2</v>
      </c>
    </row>
    <row r="291" spans="1:2" ht="13" hidden="1">
      <c r="A291" s="1">
        <f ca="1">IFERROR(__xludf.DUMMYFUNCTION("""COMPUTED_VALUE"""),4)</f>
        <v>4</v>
      </c>
      <c r="B291" s="1">
        <f ca="1">IFERROR(__xludf.DUMMYFUNCTION("""COMPUTED_VALUE"""),2)</f>
        <v>2</v>
      </c>
    </row>
    <row r="292" spans="1:2" ht="13" hidden="1">
      <c r="A292" s="1">
        <f ca="1">IFERROR(__xludf.DUMMYFUNCTION("""COMPUTED_VALUE"""),4)</f>
        <v>4</v>
      </c>
      <c r="B292" s="1">
        <f ca="1">IFERROR(__xludf.DUMMYFUNCTION("""COMPUTED_VALUE"""),1)</f>
        <v>1</v>
      </c>
    </row>
    <row r="293" spans="1:2" ht="13" hidden="1">
      <c r="A293" s="1">
        <f ca="1">IFERROR(__xludf.DUMMYFUNCTION("""COMPUTED_VALUE"""),3)</f>
        <v>3</v>
      </c>
      <c r="B293" s="1">
        <f ca="1">IFERROR(__xludf.DUMMYFUNCTION("""COMPUTED_VALUE"""),2)</f>
        <v>2</v>
      </c>
    </row>
    <row r="294" spans="1:2" ht="13" hidden="1">
      <c r="A294" s="1">
        <f ca="1">IFERROR(__xludf.DUMMYFUNCTION("""COMPUTED_VALUE"""),1)</f>
        <v>1</v>
      </c>
      <c r="B294" s="1">
        <f ca="1">IFERROR(__xludf.DUMMYFUNCTION("""COMPUTED_VALUE"""),2)</f>
        <v>2</v>
      </c>
    </row>
    <row r="295" spans="1:2" ht="13" hidden="1">
      <c r="A295" s="1">
        <f ca="1">IFERROR(__xludf.DUMMYFUNCTION("""COMPUTED_VALUE"""),1)</f>
        <v>1</v>
      </c>
      <c r="B295" s="1">
        <f ca="1">IFERROR(__xludf.DUMMYFUNCTION("""COMPUTED_VALUE"""),2)</f>
        <v>2</v>
      </c>
    </row>
    <row r="296" spans="1:2" ht="13" hidden="1">
      <c r="A296" s="1">
        <f ca="1">IFERROR(__xludf.DUMMYFUNCTION("""COMPUTED_VALUE"""),1)</f>
        <v>1</v>
      </c>
      <c r="B296" s="1">
        <f ca="1">IFERROR(__xludf.DUMMYFUNCTION("""COMPUTED_VALUE"""),3)</f>
        <v>3</v>
      </c>
    </row>
    <row r="297" spans="1:2" ht="13" hidden="1">
      <c r="A297" s="1">
        <f ca="1">IFERROR(__xludf.DUMMYFUNCTION("""COMPUTED_VALUE"""),3)</f>
        <v>3</v>
      </c>
      <c r="B297" s="1">
        <f ca="1">IFERROR(__xludf.DUMMYFUNCTION("""COMPUTED_VALUE"""),2)</f>
        <v>2</v>
      </c>
    </row>
    <row r="298" spans="1:2" ht="13" hidden="1">
      <c r="A298" s="1">
        <f ca="1">IFERROR(__xludf.DUMMYFUNCTION("""COMPUTED_VALUE"""),2)</f>
        <v>2</v>
      </c>
      <c r="B298" s="1">
        <f ca="1">IFERROR(__xludf.DUMMYFUNCTION("""COMPUTED_VALUE"""),1)</f>
        <v>1</v>
      </c>
    </row>
    <row r="299" spans="1:2" ht="13" hidden="1">
      <c r="A299" s="1">
        <f ca="1">IFERROR(__xludf.DUMMYFUNCTION("""COMPUTED_VALUE"""),4)</f>
        <v>4</v>
      </c>
      <c r="B299" s="1">
        <f ca="1">IFERROR(__xludf.DUMMYFUNCTION("""COMPUTED_VALUE"""),2)</f>
        <v>2</v>
      </c>
    </row>
    <row r="300" spans="1:2" ht="13" hidden="1">
      <c r="A300" s="1">
        <f ca="1">IFERROR(__xludf.DUMMYFUNCTION("""COMPUTED_VALUE"""),3)</f>
        <v>3</v>
      </c>
      <c r="B300" s="1">
        <f ca="1">IFERROR(__xludf.DUMMYFUNCTION("""COMPUTED_VALUE"""),1)</f>
        <v>1</v>
      </c>
    </row>
    <row r="301" spans="1:2" ht="13" hidden="1">
      <c r="A301" s="1">
        <f ca="1">IFERROR(__xludf.DUMMYFUNCTION("""COMPUTED_VALUE"""),4)</f>
        <v>4</v>
      </c>
      <c r="B301" s="1">
        <f ca="1">IFERROR(__xludf.DUMMYFUNCTION("""COMPUTED_VALUE"""),1)</f>
        <v>1</v>
      </c>
    </row>
    <row r="302" spans="1:2" ht="13" hidden="1">
      <c r="A302" s="1">
        <f ca="1">IFERROR(__xludf.DUMMYFUNCTION("""COMPUTED_VALUE"""),1)</f>
        <v>1</v>
      </c>
      <c r="B302" s="1">
        <f ca="1">IFERROR(__xludf.DUMMYFUNCTION("""COMPUTED_VALUE"""),3)</f>
        <v>3</v>
      </c>
    </row>
    <row r="303" spans="1:2" ht="13" hidden="1">
      <c r="A303" s="1">
        <f ca="1">IFERROR(__xludf.DUMMYFUNCTION("""COMPUTED_VALUE"""),4)</f>
        <v>4</v>
      </c>
      <c r="B303" s="1">
        <f ca="1">IFERROR(__xludf.DUMMYFUNCTION("""COMPUTED_VALUE"""),1)</f>
        <v>1</v>
      </c>
    </row>
    <row r="304" spans="1:2" ht="13" hidden="1">
      <c r="A304" s="1">
        <f ca="1">IFERROR(__xludf.DUMMYFUNCTION("""COMPUTED_VALUE"""),4)</f>
        <v>4</v>
      </c>
      <c r="B304" s="1">
        <f ca="1">IFERROR(__xludf.DUMMYFUNCTION("""COMPUTED_VALUE"""),1)</f>
        <v>1</v>
      </c>
    </row>
    <row r="305" spans="1:2" ht="13" hidden="1">
      <c r="A305" s="1">
        <f ca="1">IFERROR(__xludf.DUMMYFUNCTION("""COMPUTED_VALUE"""),2)</f>
        <v>2</v>
      </c>
      <c r="B305" s="1">
        <f ca="1">IFERROR(__xludf.DUMMYFUNCTION("""COMPUTED_VALUE"""),2)</f>
        <v>2</v>
      </c>
    </row>
    <row r="306" spans="1:2" ht="13" hidden="1">
      <c r="A306" s="1">
        <f ca="1">IFERROR(__xludf.DUMMYFUNCTION("""COMPUTED_VALUE"""),4)</f>
        <v>4</v>
      </c>
      <c r="B306" s="1">
        <f ca="1">IFERROR(__xludf.DUMMYFUNCTION("""COMPUTED_VALUE"""),2)</f>
        <v>2</v>
      </c>
    </row>
    <row r="307" spans="1:2" ht="13" hidden="1">
      <c r="A307" s="1" t="str">
        <f ca="1">IFERROR(__xludf.DUMMYFUNCTION("""COMPUTED_VALUE"""),"")</f>
        <v/>
      </c>
      <c r="B307" s="1">
        <f ca="1">IFERROR(__xludf.DUMMYFUNCTION("""COMPUTED_VALUE"""),2)</f>
        <v>2</v>
      </c>
    </row>
    <row r="308" spans="1:2" ht="13" hidden="1">
      <c r="A308" s="1" t="str">
        <f ca="1">IFERROR(__xludf.DUMMYFUNCTION("""COMPUTED_VALUE"""),"")</f>
        <v/>
      </c>
      <c r="B308" s="1">
        <f ca="1">IFERROR(__xludf.DUMMYFUNCTION("""COMPUTED_VALUE"""),2)</f>
        <v>2</v>
      </c>
    </row>
    <row r="309" spans="1:2" ht="13" hidden="1">
      <c r="A309" s="1">
        <f ca="1">IFERROR(__xludf.DUMMYFUNCTION("""COMPUTED_VALUE"""),1)</f>
        <v>1</v>
      </c>
      <c r="B309" s="1">
        <f ca="1">IFERROR(__xludf.DUMMYFUNCTION("""COMPUTED_VALUE"""),2)</f>
        <v>2</v>
      </c>
    </row>
    <row r="310" spans="1:2" ht="13" hidden="1">
      <c r="A310" s="1">
        <f ca="1">IFERROR(__xludf.DUMMYFUNCTION("""COMPUTED_VALUE"""),4)</f>
        <v>4</v>
      </c>
      <c r="B310" s="1">
        <f ca="1">IFERROR(__xludf.DUMMYFUNCTION("""COMPUTED_VALUE"""),1)</f>
        <v>1</v>
      </c>
    </row>
    <row r="311" spans="1:2" ht="13" hidden="1">
      <c r="A311" s="1">
        <f ca="1">IFERROR(__xludf.DUMMYFUNCTION("""COMPUTED_VALUE"""),4)</f>
        <v>4</v>
      </c>
      <c r="B311" s="1">
        <f ca="1">IFERROR(__xludf.DUMMYFUNCTION("""COMPUTED_VALUE"""),3)</f>
        <v>3</v>
      </c>
    </row>
    <row r="312" spans="1:2" ht="13" hidden="1">
      <c r="A312" s="1">
        <f ca="1">IFERROR(__xludf.DUMMYFUNCTION("""COMPUTED_VALUE"""),3)</f>
        <v>3</v>
      </c>
      <c r="B312" s="1">
        <f ca="1">IFERROR(__xludf.DUMMYFUNCTION("""COMPUTED_VALUE"""),3)</f>
        <v>3</v>
      </c>
    </row>
    <row r="313" spans="1:2" ht="13" hidden="1">
      <c r="A313" s="1" t="str">
        <f ca="1">IFERROR(__xludf.DUMMYFUNCTION("""COMPUTED_VALUE"""),"")</f>
        <v/>
      </c>
      <c r="B313" s="1">
        <f ca="1">IFERROR(__xludf.DUMMYFUNCTION("""COMPUTED_VALUE"""),1)</f>
        <v>1</v>
      </c>
    </row>
    <row r="314" spans="1:2" ht="13" hidden="1">
      <c r="A314" s="1">
        <f ca="1">IFERROR(__xludf.DUMMYFUNCTION("""COMPUTED_VALUE"""),2)</f>
        <v>2</v>
      </c>
      <c r="B314" s="1">
        <f ca="1">IFERROR(__xludf.DUMMYFUNCTION("""COMPUTED_VALUE"""),1)</f>
        <v>1</v>
      </c>
    </row>
    <row r="315" spans="1:2" ht="13" hidden="1">
      <c r="A315" s="1">
        <f ca="1">IFERROR(__xludf.DUMMYFUNCTION("""COMPUTED_VALUE"""),2)</f>
        <v>2</v>
      </c>
      <c r="B315" s="1">
        <f ca="1">IFERROR(__xludf.DUMMYFUNCTION("""COMPUTED_VALUE"""),1)</f>
        <v>1</v>
      </c>
    </row>
    <row r="316" spans="1:2" ht="13" hidden="1">
      <c r="A316" s="1">
        <f ca="1">IFERROR(__xludf.DUMMYFUNCTION("""COMPUTED_VALUE"""),3)</f>
        <v>3</v>
      </c>
      <c r="B316" s="1">
        <f ca="1">IFERROR(__xludf.DUMMYFUNCTION("""COMPUTED_VALUE"""),1)</f>
        <v>1</v>
      </c>
    </row>
    <row r="317" spans="1:2" ht="13" hidden="1">
      <c r="A317" s="1">
        <f ca="1">IFERROR(__xludf.DUMMYFUNCTION("""COMPUTED_VALUE"""),4)</f>
        <v>4</v>
      </c>
      <c r="B317" s="1">
        <f ca="1">IFERROR(__xludf.DUMMYFUNCTION("""COMPUTED_VALUE"""),3)</f>
        <v>3</v>
      </c>
    </row>
    <row r="318" spans="1:2" ht="13" hidden="1">
      <c r="A318" s="1">
        <f ca="1">IFERROR(__xludf.DUMMYFUNCTION("""COMPUTED_VALUE"""),2)</f>
        <v>2</v>
      </c>
      <c r="B318" s="1">
        <f ca="1">IFERROR(__xludf.DUMMYFUNCTION("""COMPUTED_VALUE"""),2)</f>
        <v>2</v>
      </c>
    </row>
    <row r="319" spans="1:2" ht="13" hidden="1">
      <c r="A319" s="1">
        <f ca="1">IFERROR(__xludf.DUMMYFUNCTION("""COMPUTED_VALUE"""),3)</f>
        <v>3</v>
      </c>
      <c r="B319" s="1">
        <f ca="1">IFERROR(__xludf.DUMMYFUNCTION("""COMPUTED_VALUE"""),1)</f>
        <v>1</v>
      </c>
    </row>
    <row r="320" spans="1:2" ht="13" hidden="1">
      <c r="A320" s="1">
        <f ca="1">IFERROR(__xludf.DUMMYFUNCTION("""COMPUTED_VALUE"""),3)</f>
        <v>3</v>
      </c>
      <c r="B320" s="1">
        <f ca="1">IFERROR(__xludf.DUMMYFUNCTION("""COMPUTED_VALUE"""),3)</f>
        <v>3</v>
      </c>
    </row>
    <row r="321" spans="1:11" ht="13" hidden="1">
      <c r="A321" s="1">
        <f ca="1">IFERROR(__xludf.DUMMYFUNCTION("""COMPUTED_VALUE"""),1)</f>
        <v>1</v>
      </c>
      <c r="B321" s="1">
        <f ca="1">IFERROR(__xludf.DUMMYFUNCTION("""COMPUTED_VALUE"""),1)</f>
        <v>1</v>
      </c>
    </row>
    <row r="322" spans="1:11" ht="13" hidden="1">
      <c r="A322" s="1">
        <f ca="1">IFERROR(__xludf.DUMMYFUNCTION("""COMPUTED_VALUE"""),2)</f>
        <v>2</v>
      </c>
      <c r="B322" s="1">
        <f ca="1">IFERROR(__xludf.DUMMYFUNCTION("""COMPUTED_VALUE"""),2)</f>
        <v>2</v>
      </c>
    </row>
    <row r="323" spans="1:11" ht="13" hidden="1">
      <c r="A323" s="1" t="str">
        <f ca="1">IFERROR(__xludf.DUMMYFUNCTION("""COMPUTED_VALUE"""),"")</f>
        <v/>
      </c>
      <c r="B323" s="1">
        <f ca="1">IFERROR(__xludf.DUMMYFUNCTION("""COMPUTED_VALUE"""),1)</f>
        <v>1</v>
      </c>
    </row>
    <row r="324" spans="1:11" ht="13" hidden="1">
      <c r="A324" s="1">
        <f ca="1">IFERROR(__xludf.DUMMYFUNCTION("""COMPUTED_VALUE"""),2)</f>
        <v>2</v>
      </c>
      <c r="B324" s="1">
        <f ca="1">IFERROR(__xludf.DUMMYFUNCTION("""COMPUTED_VALUE"""),3)</f>
        <v>3</v>
      </c>
    </row>
    <row r="325" spans="1:11" ht="13" hidden="1">
      <c r="A325" s="1" t="str">
        <f ca="1">IFERROR(__xludf.DUMMYFUNCTION("""COMPUTED_VALUE"""),"")</f>
        <v/>
      </c>
      <c r="B325" s="1">
        <f ca="1">IFERROR(__xludf.DUMMYFUNCTION("""COMPUTED_VALUE"""),2)</f>
        <v>2</v>
      </c>
    </row>
    <row r="326" spans="1:11" ht="13" hidden="1">
      <c r="A326" s="1">
        <f ca="1">IFERROR(__xludf.DUMMYFUNCTION("""COMPUTED_VALUE"""),1)</f>
        <v>1</v>
      </c>
      <c r="B326" s="1">
        <f ca="1">IFERROR(__xludf.DUMMYFUNCTION("""COMPUTED_VALUE"""),3)</f>
        <v>3</v>
      </c>
    </row>
    <row r="327" spans="1:11" ht="13">
      <c r="A327" s="1">
        <f ca="1">IFERROR(__xludf.DUMMYFUNCTION("""COMPUTED_VALUE"""),4)</f>
        <v>4</v>
      </c>
      <c r="B327" s="1">
        <f ca="1">IFERROR(__xludf.DUMMYFUNCTION("""COMPUTED_VALUE"""),2)</f>
        <v>2</v>
      </c>
    </row>
    <row r="328" spans="1:11" ht="13">
      <c r="A328" s="1">
        <f t="shared" ref="A328:B328" ca="1" si="0">COUNT(A4:A327)</f>
        <v>300</v>
      </c>
      <c r="B328" s="1">
        <f t="shared" ca="1" si="0"/>
        <v>322</v>
      </c>
    </row>
    <row r="330" spans="1:11" ht="13">
      <c r="A330" s="14"/>
      <c r="B330" s="15" t="s">
        <v>57</v>
      </c>
      <c r="C330" s="15" t="s">
        <v>136</v>
      </c>
      <c r="D330" s="15" t="s">
        <v>59</v>
      </c>
      <c r="E330" s="15" t="s">
        <v>243</v>
      </c>
      <c r="J330" s="14"/>
      <c r="K330" s="14"/>
    </row>
    <row r="331" spans="1:11" ht="15">
      <c r="A331" s="7" t="s">
        <v>105</v>
      </c>
      <c r="B331" s="10">
        <f ca="1">COUNTIFS(A4:A327,"1",B4:B327,"1")</f>
        <v>12</v>
      </c>
      <c r="C331" s="10">
        <f ca="1">COUNTIFS(A4:A327,"2",B4:B327,"1")</f>
        <v>37</v>
      </c>
      <c r="D331" s="10">
        <f ca="1">COUNTIFS(A4:A327,"3",B4:B327,"1")</f>
        <v>26</v>
      </c>
      <c r="E331" s="10">
        <f ca="1">COUNTIFS(A4:A327,"4",B4:B327,"1")</f>
        <v>29</v>
      </c>
      <c r="F331" s="1">
        <f t="shared" ref="F331:F335" ca="1" si="1">SUM(B331:E331)</f>
        <v>104</v>
      </c>
      <c r="K331" s="10"/>
    </row>
    <row r="332" spans="1:11" ht="15">
      <c r="A332" s="7" t="s">
        <v>63</v>
      </c>
      <c r="B332" s="10">
        <f ca="1">COUNTIFS(A4:A327,"1",B4:B327,"2")</f>
        <v>17</v>
      </c>
      <c r="C332" s="10">
        <f ca="1">COUNTIFS(A4:A327,"2",B4:B327,"2")</f>
        <v>40</v>
      </c>
      <c r="D332" s="10">
        <f ca="1">COUNTIFS(A4:A327,"3",B4:B327,"2")</f>
        <v>33</v>
      </c>
      <c r="E332" s="10">
        <f ca="1">COUNTIFS(A4:A327,"4",B4:B327,"2")</f>
        <v>36</v>
      </c>
      <c r="F332" s="1">
        <f t="shared" ca="1" si="1"/>
        <v>126</v>
      </c>
      <c r="K332" s="10"/>
    </row>
    <row r="333" spans="1:11" ht="15">
      <c r="A333" s="7" t="s">
        <v>61</v>
      </c>
      <c r="B333" s="10">
        <f ca="1">COUNTIFS(A4:A327,"1",B4:B327,"3")</f>
        <v>24</v>
      </c>
      <c r="C333" s="10">
        <f ca="1">COUNTIFS(A4:A327,"2",B4:B327,"3")</f>
        <v>12</v>
      </c>
      <c r="D333" s="10">
        <f ca="1">COUNTIFS(A4:A327,"3",B4:B327,"3")</f>
        <v>13</v>
      </c>
      <c r="E333" s="10">
        <f ca="1">COUNTIFS(A4:A327,"4",B4:B327,"3")</f>
        <v>6</v>
      </c>
      <c r="F333" s="1">
        <f t="shared" ca="1" si="1"/>
        <v>55</v>
      </c>
      <c r="K333" s="10"/>
    </row>
    <row r="334" spans="1:11" ht="15">
      <c r="A334" s="7" t="s">
        <v>92</v>
      </c>
      <c r="B334" s="10">
        <f ca="1">COUNTIFS(A4:A327,"1",B4:B327,"4")</f>
        <v>1</v>
      </c>
      <c r="C334" s="10">
        <f ca="1">COUNTIFS(A4:A327,"2",B4:B327,"4")</f>
        <v>2</v>
      </c>
      <c r="D334" s="10">
        <f ca="1">COUNTIFS(A4:A327,"3",B4:B327,"4")</f>
        <v>1</v>
      </c>
      <c r="E334" s="10">
        <f ca="1">COUNTIFS(A4:A327,"4",B4:B327,"4")</f>
        <v>3</v>
      </c>
      <c r="F334" s="1">
        <f t="shared" ca="1" si="1"/>
        <v>7</v>
      </c>
      <c r="K334" s="10"/>
    </row>
    <row r="335" spans="1:11" ht="15">
      <c r="A335" s="7" t="s">
        <v>93</v>
      </c>
      <c r="B335" s="10">
        <f ca="1">COUNTIFS(A4:A327,"1",B4:B327,"5")</f>
        <v>2</v>
      </c>
      <c r="C335" s="10">
        <f ca="1">COUNTIFS(A4:A327,"2",B4:B327,"5")</f>
        <v>3</v>
      </c>
      <c r="D335" s="10">
        <f ca="1">COUNTIFS(A4:A327,"3",B4:B327,"5")</f>
        <v>0</v>
      </c>
      <c r="E335" s="10">
        <f ca="1">COUNTIFS(A4:A327,"4",B4:B327,"5")</f>
        <v>1</v>
      </c>
      <c r="F335" s="1">
        <f t="shared" ca="1" si="1"/>
        <v>6</v>
      </c>
      <c r="K335" s="10"/>
    </row>
    <row r="336" spans="1:11" ht="13">
      <c r="F336" s="1">
        <f ca="1">SUM(F331:F335)</f>
        <v>298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FF0000"/>
    <outlinePr summaryBelow="0" summaryRight="0"/>
  </sheetPr>
  <dimension ref="A1:K336"/>
  <sheetViews>
    <sheetView workbookViewId="0"/>
  </sheetViews>
  <sheetFormatPr baseColWidth="10" defaultColWidth="14.5" defaultRowHeight="15.75" customHeight="1"/>
  <sheetData>
    <row r="1" spans="1:2" ht="14">
      <c r="A1" s="9" t="s">
        <v>361</v>
      </c>
    </row>
    <row r="2" spans="1:2" ht="15">
      <c r="A2" s="10"/>
    </row>
    <row r="3" spans="1:2" ht="13">
      <c r="A3" s="7" t="s">
        <v>197</v>
      </c>
    </row>
    <row r="4" spans="1:2" ht="15">
      <c r="A4" s="10">
        <f ca="1">IFERROR(__xludf.DUMMYFUNCTION("query('Converted Data'!BG4:BG327,""select*"")"),3)</f>
        <v>3</v>
      </c>
      <c r="B4" s="10">
        <f ca="1">IFERROR(__xludf.DUMMYFUNCTION("query('Converted Data'!CL4:CL327,""select*"")"),3)</f>
        <v>3</v>
      </c>
    </row>
    <row r="5" spans="1:2" ht="13">
      <c r="A5" s="1">
        <f ca="1">IFERROR(__xludf.DUMMYFUNCTION("""COMPUTED_VALUE"""),1)</f>
        <v>1</v>
      </c>
      <c r="B5" s="1">
        <f ca="1">IFERROR(__xludf.DUMMYFUNCTION("""COMPUTED_VALUE"""),4)</f>
        <v>4</v>
      </c>
    </row>
    <row r="6" spans="1:2" ht="13">
      <c r="A6" s="1" t="str">
        <f ca="1">IFERROR(__xludf.DUMMYFUNCTION("""COMPUTED_VALUE"""),"")</f>
        <v/>
      </c>
      <c r="B6" s="1">
        <f ca="1">IFERROR(__xludf.DUMMYFUNCTION("""COMPUTED_VALUE"""),4)</f>
        <v>4</v>
      </c>
    </row>
    <row r="7" spans="1:2" ht="13">
      <c r="A7" s="1">
        <f ca="1">IFERROR(__xludf.DUMMYFUNCTION("""COMPUTED_VALUE"""),3)</f>
        <v>3</v>
      </c>
      <c r="B7" s="1">
        <f ca="1">IFERROR(__xludf.DUMMYFUNCTION("""COMPUTED_VALUE"""),3)</f>
        <v>3</v>
      </c>
    </row>
    <row r="8" spans="1:2" ht="13">
      <c r="A8" s="1">
        <f ca="1">IFERROR(__xludf.DUMMYFUNCTION("""COMPUTED_VALUE"""),2)</f>
        <v>2</v>
      </c>
      <c r="B8" s="1">
        <f ca="1">IFERROR(__xludf.DUMMYFUNCTION("""COMPUTED_VALUE"""),3)</f>
        <v>3</v>
      </c>
    </row>
    <row r="9" spans="1:2" ht="13">
      <c r="A9" s="1">
        <f ca="1">IFERROR(__xludf.DUMMYFUNCTION("""COMPUTED_VALUE"""),3)</f>
        <v>3</v>
      </c>
      <c r="B9" s="1">
        <f ca="1">IFERROR(__xludf.DUMMYFUNCTION("""COMPUTED_VALUE"""),1)</f>
        <v>1</v>
      </c>
    </row>
    <row r="10" spans="1:2" ht="13" hidden="1">
      <c r="A10" s="1" t="str">
        <f ca="1">IFERROR(__xludf.DUMMYFUNCTION("""COMPUTED_VALUE"""),"")</f>
        <v/>
      </c>
      <c r="B10" s="1">
        <f ca="1">IFERROR(__xludf.DUMMYFUNCTION("""COMPUTED_VALUE"""),1)</f>
        <v>1</v>
      </c>
    </row>
    <row r="11" spans="1:2" ht="13" hidden="1">
      <c r="A11" s="1">
        <f ca="1">IFERROR(__xludf.DUMMYFUNCTION("""COMPUTED_VALUE"""),4)</f>
        <v>4</v>
      </c>
      <c r="B11" s="1">
        <f ca="1">IFERROR(__xludf.DUMMYFUNCTION("""COMPUTED_VALUE"""),4)</f>
        <v>4</v>
      </c>
    </row>
    <row r="12" spans="1:2" ht="13" hidden="1">
      <c r="A12" s="1">
        <f ca="1">IFERROR(__xludf.DUMMYFUNCTION("""COMPUTED_VALUE"""),4)</f>
        <v>4</v>
      </c>
      <c r="B12" s="1">
        <f ca="1">IFERROR(__xludf.DUMMYFUNCTION("""COMPUTED_VALUE"""),2)</f>
        <v>2</v>
      </c>
    </row>
    <row r="13" spans="1:2" ht="13" hidden="1">
      <c r="A13" s="1">
        <f ca="1">IFERROR(__xludf.DUMMYFUNCTION("""COMPUTED_VALUE"""),2)</f>
        <v>2</v>
      </c>
      <c r="B13" s="1">
        <f ca="1">IFERROR(__xludf.DUMMYFUNCTION("""COMPUTED_VALUE"""),5)</f>
        <v>5</v>
      </c>
    </row>
    <row r="14" spans="1:2" ht="13" hidden="1">
      <c r="A14" s="1" t="str">
        <f ca="1">IFERROR(__xludf.DUMMYFUNCTION("""COMPUTED_VALUE"""),"")</f>
        <v/>
      </c>
      <c r="B14" s="1">
        <f ca="1">IFERROR(__xludf.DUMMYFUNCTION("""COMPUTED_VALUE"""),5)</f>
        <v>5</v>
      </c>
    </row>
    <row r="15" spans="1:2" ht="13" hidden="1">
      <c r="A15" s="1">
        <f ca="1">IFERROR(__xludf.DUMMYFUNCTION("""COMPUTED_VALUE"""),2)</f>
        <v>2</v>
      </c>
      <c r="B15" s="1">
        <f ca="1">IFERROR(__xludf.DUMMYFUNCTION("""COMPUTED_VALUE"""),2)</f>
        <v>2</v>
      </c>
    </row>
    <row r="16" spans="1:2" ht="13" hidden="1">
      <c r="A16" s="1">
        <f ca="1">IFERROR(__xludf.DUMMYFUNCTION("""COMPUTED_VALUE"""),3)</f>
        <v>3</v>
      </c>
      <c r="B16" s="1">
        <f ca="1">IFERROR(__xludf.DUMMYFUNCTION("""COMPUTED_VALUE"""),5)</f>
        <v>5</v>
      </c>
    </row>
    <row r="17" spans="1:2" ht="13" hidden="1">
      <c r="A17" s="1">
        <f ca="1">IFERROR(__xludf.DUMMYFUNCTION("""COMPUTED_VALUE"""),3)</f>
        <v>3</v>
      </c>
      <c r="B17" s="1">
        <f ca="1">IFERROR(__xludf.DUMMYFUNCTION("""COMPUTED_VALUE"""),4)</f>
        <v>4</v>
      </c>
    </row>
    <row r="18" spans="1:2" ht="13" hidden="1">
      <c r="A18" s="1">
        <f ca="1">IFERROR(__xludf.DUMMYFUNCTION("""COMPUTED_VALUE"""),2)</f>
        <v>2</v>
      </c>
      <c r="B18" s="1">
        <f ca="1">IFERROR(__xludf.DUMMYFUNCTION("""COMPUTED_VALUE"""),3)</f>
        <v>3</v>
      </c>
    </row>
    <row r="19" spans="1:2" ht="13" hidden="1">
      <c r="A19" s="1">
        <f ca="1">IFERROR(__xludf.DUMMYFUNCTION("""COMPUTED_VALUE"""),2)</f>
        <v>2</v>
      </c>
      <c r="B19" s="1">
        <f ca="1">IFERROR(__xludf.DUMMYFUNCTION("""COMPUTED_VALUE"""),3)</f>
        <v>3</v>
      </c>
    </row>
    <row r="20" spans="1:2" ht="13" hidden="1">
      <c r="A20" s="1">
        <f ca="1">IFERROR(__xludf.DUMMYFUNCTION("""COMPUTED_VALUE"""),4)</f>
        <v>4</v>
      </c>
      <c r="B20" s="1">
        <f ca="1">IFERROR(__xludf.DUMMYFUNCTION("""COMPUTED_VALUE"""),2)</f>
        <v>2</v>
      </c>
    </row>
    <row r="21" spans="1:2" ht="13" hidden="1">
      <c r="A21" s="1">
        <f ca="1">IFERROR(__xludf.DUMMYFUNCTION("""COMPUTED_VALUE"""),2)</f>
        <v>2</v>
      </c>
      <c r="B21" s="1">
        <f ca="1">IFERROR(__xludf.DUMMYFUNCTION("""COMPUTED_VALUE"""),5)</f>
        <v>5</v>
      </c>
    </row>
    <row r="22" spans="1:2" ht="13" hidden="1">
      <c r="A22" s="1">
        <f ca="1">IFERROR(__xludf.DUMMYFUNCTION("""COMPUTED_VALUE"""),1)</f>
        <v>1</v>
      </c>
      <c r="B22" s="1">
        <f ca="1">IFERROR(__xludf.DUMMYFUNCTION("""COMPUTED_VALUE"""),2)</f>
        <v>2</v>
      </c>
    </row>
    <row r="23" spans="1:2" ht="13" hidden="1">
      <c r="A23" s="1">
        <f ca="1">IFERROR(__xludf.DUMMYFUNCTION("""COMPUTED_VALUE"""),2)</f>
        <v>2</v>
      </c>
      <c r="B23" s="1">
        <f ca="1">IFERROR(__xludf.DUMMYFUNCTION("""COMPUTED_VALUE"""),3)</f>
        <v>3</v>
      </c>
    </row>
    <row r="24" spans="1:2" ht="13" hidden="1">
      <c r="A24" s="1" t="str">
        <f ca="1">IFERROR(__xludf.DUMMYFUNCTION("""COMPUTED_VALUE"""),"")</f>
        <v/>
      </c>
      <c r="B24" s="1">
        <f ca="1">IFERROR(__xludf.DUMMYFUNCTION("""COMPUTED_VALUE"""),4)</f>
        <v>4</v>
      </c>
    </row>
    <row r="25" spans="1:2" ht="13" hidden="1">
      <c r="A25" s="1">
        <f ca="1">IFERROR(__xludf.DUMMYFUNCTION("""COMPUTED_VALUE"""),2)</f>
        <v>2</v>
      </c>
      <c r="B25" s="1">
        <f ca="1">IFERROR(__xludf.DUMMYFUNCTION("""COMPUTED_VALUE"""),3)</f>
        <v>3</v>
      </c>
    </row>
    <row r="26" spans="1:2" ht="13" hidden="1">
      <c r="A26" s="1">
        <f ca="1">IFERROR(__xludf.DUMMYFUNCTION("""COMPUTED_VALUE"""),1)</f>
        <v>1</v>
      </c>
      <c r="B26" s="1">
        <f ca="1">IFERROR(__xludf.DUMMYFUNCTION("""COMPUTED_VALUE"""),2)</f>
        <v>2</v>
      </c>
    </row>
    <row r="27" spans="1:2" ht="13" hidden="1">
      <c r="A27" s="1" t="str">
        <f ca="1">IFERROR(__xludf.DUMMYFUNCTION("""COMPUTED_VALUE"""),"")</f>
        <v/>
      </c>
      <c r="B27" s="1">
        <f ca="1">IFERROR(__xludf.DUMMYFUNCTION("""COMPUTED_VALUE"""),4)</f>
        <v>4</v>
      </c>
    </row>
    <row r="28" spans="1:2" ht="13" hidden="1">
      <c r="A28" s="1">
        <f ca="1">IFERROR(__xludf.DUMMYFUNCTION("""COMPUTED_VALUE"""),1)</f>
        <v>1</v>
      </c>
      <c r="B28" s="1">
        <f ca="1">IFERROR(__xludf.DUMMYFUNCTION("""COMPUTED_VALUE"""),4)</f>
        <v>4</v>
      </c>
    </row>
    <row r="29" spans="1:2" ht="13" hidden="1">
      <c r="A29" s="1">
        <f ca="1">IFERROR(__xludf.DUMMYFUNCTION("""COMPUTED_VALUE"""),3)</f>
        <v>3</v>
      </c>
      <c r="B29" s="1">
        <f ca="1">IFERROR(__xludf.DUMMYFUNCTION("""COMPUTED_VALUE"""),3)</f>
        <v>3</v>
      </c>
    </row>
    <row r="30" spans="1:2" ht="13" hidden="1">
      <c r="A30" s="1">
        <f ca="1">IFERROR(__xludf.DUMMYFUNCTION("""COMPUTED_VALUE"""),3)</f>
        <v>3</v>
      </c>
      <c r="B30" s="1">
        <f ca="1">IFERROR(__xludf.DUMMYFUNCTION("""COMPUTED_VALUE"""),2)</f>
        <v>2</v>
      </c>
    </row>
    <row r="31" spans="1:2" ht="13" hidden="1">
      <c r="A31" s="1">
        <f ca="1">IFERROR(__xludf.DUMMYFUNCTION("""COMPUTED_VALUE"""),1)</f>
        <v>1</v>
      </c>
      <c r="B31" s="1">
        <f ca="1">IFERROR(__xludf.DUMMYFUNCTION("""COMPUTED_VALUE"""),3)</f>
        <v>3</v>
      </c>
    </row>
    <row r="32" spans="1:2" ht="13" hidden="1">
      <c r="A32" s="1">
        <f ca="1">IFERROR(__xludf.DUMMYFUNCTION("""COMPUTED_VALUE"""),2)</f>
        <v>2</v>
      </c>
      <c r="B32" s="1">
        <f ca="1">IFERROR(__xludf.DUMMYFUNCTION("""COMPUTED_VALUE"""),5)</f>
        <v>5</v>
      </c>
    </row>
    <row r="33" spans="1:2" ht="13" hidden="1">
      <c r="A33" s="1">
        <f ca="1">IFERROR(__xludf.DUMMYFUNCTION("""COMPUTED_VALUE"""),1)</f>
        <v>1</v>
      </c>
      <c r="B33" s="1">
        <f ca="1">IFERROR(__xludf.DUMMYFUNCTION("""COMPUTED_VALUE"""),3)</f>
        <v>3</v>
      </c>
    </row>
    <row r="34" spans="1:2" ht="13" hidden="1">
      <c r="A34" s="1">
        <f ca="1">IFERROR(__xludf.DUMMYFUNCTION("""COMPUTED_VALUE"""),3)</f>
        <v>3</v>
      </c>
      <c r="B34" s="1">
        <f ca="1">IFERROR(__xludf.DUMMYFUNCTION("""COMPUTED_VALUE"""),4)</f>
        <v>4</v>
      </c>
    </row>
    <row r="35" spans="1:2" ht="13" hidden="1">
      <c r="A35" s="1">
        <f ca="1">IFERROR(__xludf.DUMMYFUNCTION("""COMPUTED_VALUE"""),4)</f>
        <v>4</v>
      </c>
      <c r="B35" s="1">
        <f ca="1">IFERROR(__xludf.DUMMYFUNCTION("""COMPUTED_VALUE"""),4)</f>
        <v>4</v>
      </c>
    </row>
    <row r="36" spans="1:2" ht="13" hidden="1">
      <c r="A36" s="1">
        <f ca="1">IFERROR(__xludf.DUMMYFUNCTION("""COMPUTED_VALUE"""),1)</f>
        <v>1</v>
      </c>
      <c r="B36" s="1">
        <f ca="1">IFERROR(__xludf.DUMMYFUNCTION("""COMPUTED_VALUE"""),3)</f>
        <v>3</v>
      </c>
    </row>
    <row r="37" spans="1:2" ht="13" hidden="1">
      <c r="A37" s="1">
        <f ca="1">IFERROR(__xludf.DUMMYFUNCTION("""COMPUTED_VALUE"""),2)</f>
        <v>2</v>
      </c>
      <c r="B37" s="1">
        <f ca="1">IFERROR(__xludf.DUMMYFUNCTION("""COMPUTED_VALUE"""),2)</f>
        <v>2</v>
      </c>
    </row>
    <row r="38" spans="1:2" ht="13" hidden="1">
      <c r="A38" s="1">
        <f ca="1">IFERROR(__xludf.DUMMYFUNCTION("""COMPUTED_VALUE"""),4)</f>
        <v>4</v>
      </c>
      <c r="B38" s="1">
        <f ca="1">IFERROR(__xludf.DUMMYFUNCTION("""COMPUTED_VALUE"""),3)</f>
        <v>3</v>
      </c>
    </row>
    <row r="39" spans="1:2" ht="13" hidden="1">
      <c r="A39" s="1">
        <f ca="1">IFERROR(__xludf.DUMMYFUNCTION("""COMPUTED_VALUE"""),3)</f>
        <v>3</v>
      </c>
      <c r="B39" s="1">
        <f ca="1">IFERROR(__xludf.DUMMYFUNCTION("""COMPUTED_VALUE"""),2)</f>
        <v>2</v>
      </c>
    </row>
    <row r="40" spans="1:2" ht="13" hidden="1">
      <c r="A40" s="1" t="str">
        <f ca="1">IFERROR(__xludf.DUMMYFUNCTION("""COMPUTED_VALUE"""),"")</f>
        <v/>
      </c>
      <c r="B40" s="1">
        <f ca="1">IFERROR(__xludf.DUMMYFUNCTION("""COMPUTED_VALUE"""),3)</f>
        <v>3</v>
      </c>
    </row>
    <row r="41" spans="1:2" ht="13" hidden="1">
      <c r="A41" s="1">
        <f ca="1">IFERROR(__xludf.DUMMYFUNCTION("""COMPUTED_VALUE"""),1)</f>
        <v>1</v>
      </c>
      <c r="B41" s="1">
        <f ca="1">IFERROR(__xludf.DUMMYFUNCTION("""COMPUTED_VALUE"""),3)</f>
        <v>3</v>
      </c>
    </row>
    <row r="42" spans="1:2" ht="13" hidden="1">
      <c r="A42" s="1">
        <f ca="1">IFERROR(__xludf.DUMMYFUNCTION("""COMPUTED_VALUE"""),2)</f>
        <v>2</v>
      </c>
      <c r="B42" s="1">
        <f ca="1">IFERROR(__xludf.DUMMYFUNCTION("""COMPUTED_VALUE"""),1)</f>
        <v>1</v>
      </c>
    </row>
    <row r="43" spans="1:2" ht="13" hidden="1">
      <c r="A43" s="1">
        <f ca="1">IFERROR(__xludf.DUMMYFUNCTION("""COMPUTED_VALUE"""),1)</f>
        <v>1</v>
      </c>
      <c r="B43" s="1">
        <f ca="1">IFERROR(__xludf.DUMMYFUNCTION("""COMPUTED_VALUE"""),4)</f>
        <v>4</v>
      </c>
    </row>
    <row r="44" spans="1:2" ht="13" hidden="1">
      <c r="A44" s="1">
        <f ca="1">IFERROR(__xludf.DUMMYFUNCTION("""COMPUTED_VALUE"""),4)</f>
        <v>4</v>
      </c>
      <c r="B44" s="1">
        <f ca="1">IFERROR(__xludf.DUMMYFUNCTION("""COMPUTED_VALUE"""),3)</f>
        <v>3</v>
      </c>
    </row>
    <row r="45" spans="1:2" ht="13" hidden="1">
      <c r="A45" s="1">
        <f ca="1">IFERROR(__xludf.DUMMYFUNCTION("""COMPUTED_VALUE"""),4)</f>
        <v>4</v>
      </c>
      <c r="B45" s="1">
        <f ca="1">IFERROR(__xludf.DUMMYFUNCTION("""COMPUTED_VALUE"""),2)</f>
        <v>2</v>
      </c>
    </row>
    <row r="46" spans="1:2" ht="13" hidden="1">
      <c r="A46" s="1">
        <f ca="1">IFERROR(__xludf.DUMMYFUNCTION("""COMPUTED_VALUE"""),2)</f>
        <v>2</v>
      </c>
      <c r="B46" s="1">
        <f ca="1">IFERROR(__xludf.DUMMYFUNCTION("""COMPUTED_VALUE"""),3)</f>
        <v>3</v>
      </c>
    </row>
    <row r="47" spans="1:2" ht="13" hidden="1">
      <c r="A47" s="1">
        <f ca="1">IFERROR(__xludf.DUMMYFUNCTION("""COMPUTED_VALUE"""),4)</f>
        <v>4</v>
      </c>
      <c r="B47" s="1">
        <f ca="1">IFERROR(__xludf.DUMMYFUNCTION("""COMPUTED_VALUE"""),3)</f>
        <v>3</v>
      </c>
    </row>
    <row r="48" spans="1:2" ht="13" hidden="1">
      <c r="A48" s="1">
        <f ca="1">IFERROR(__xludf.DUMMYFUNCTION("""COMPUTED_VALUE"""),2)</f>
        <v>2</v>
      </c>
      <c r="B48" s="1">
        <f ca="1">IFERROR(__xludf.DUMMYFUNCTION("""COMPUTED_VALUE"""),2)</f>
        <v>2</v>
      </c>
    </row>
    <row r="49" spans="1:2" ht="13" hidden="1">
      <c r="A49" s="1">
        <f ca="1">IFERROR(__xludf.DUMMYFUNCTION("""COMPUTED_VALUE"""),4)</f>
        <v>4</v>
      </c>
      <c r="B49" s="1">
        <f ca="1">IFERROR(__xludf.DUMMYFUNCTION("""COMPUTED_VALUE"""),3)</f>
        <v>3</v>
      </c>
    </row>
    <row r="50" spans="1:2" ht="13" hidden="1">
      <c r="A50" s="1">
        <f ca="1">IFERROR(__xludf.DUMMYFUNCTION("""COMPUTED_VALUE"""),2)</f>
        <v>2</v>
      </c>
      <c r="B50" s="1">
        <f ca="1">IFERROR(__xludf.DUMMYFUNCTION("""COMPUTED_VALUE"""),3)</f>
        <v>3</v>
      </c>
    </row>
    <row r="51" spans="1:2" ht="13" hidden="1">
      <c r="A51" s="1">
        <f ca="1">IFERROR(__xludf.DUMMYFUNCTION("""COMPUTED_VALUE"""),1)</f>
        <v>1</v>
      </c>
      <c r="B51" s="1">
        <f ca="1">IFERROR(__xludf.DUMMYFUNCTION("""COMPUTED_VALUE"""),3)</f>
        <v>3</v>
      </c>
    </row>
    <row r="52" spans="1:2" ht="13" hidden="1">
      <c r="A52" s="1">
        <f ca="1">IFERROR(__xludf.DUMMYFUNCTION("""COMPUTED_VALUE"""),3)</f>
        <v>3</v>
      </c>
      <c r="B52" s="1">
        <f ca="1">IFERROR(__xludf.DUMMYFUNCTION("""COMPUTED_VALUE"""),1)</f>
        <v>1</v>
      </c>
    </row>
    <row r="53" spans="1:2" ht="13" hidden="1">
      <c r="A53" s="1">
        <f ca="1">IFERROR(__xludf.DUMMYFUNCTION("""COMPUTED_VALUE"""),2)</f>
        <v>2</v>
      </c>
      <c r="B53" s="1">
        <f ca="1">IFERROR(__xludf.DUMMYFUNCTION("""COMPUTED_VALUE"""),1)</f>
        <v>1</v>
      </c>
    </row>
    <row r="54" spans="1:2" ht="13" hidden="1">
      <c r="A54" s="1">
        <f ca="1">IFERROR(__xludf.DUMMYFUNCTION("""COMPUTED_VALUE"""),3)</f>
        <v>3</v>
      </c>
      <c r="B54" s="1">
        <f ca="1">IFERROR(__xludf.DUMMYFUNCTION("""COMPUTED_VALUE"""),1)</f>
        <v>1</v>
      </c>
    </row>
    <row r="55" spans="1:2" ht="13" hidden="1">
      <c r="A55" s="1">
        <f ca="1">IFERROR(__xludf.DUMMYFUNCTION("""COMPUTED_VALUE"""),1)</f>
        <v>1</v>
      </c>
      <c r="B55" s="1">
        <f ca="1">IFERROR(__xludf.DUMMYFUNCTION("""COMPUTED_VALUE"""),4)</f>
        <v>4</v>
      </c>
    </row>
    <row r="56" spans="1:2" ht="13" hidden="1">
      <c r="A56" s="1">
        <f ca="1">IFERROR(__xludf.DUMMYFUNCTION("""COMPUTED_VALUE"""),3)</f>
        <v>3</v>
      </c>
      <c r="B56" s="1">
        <f ca="1">IFERROR(__xludf.DUMMYFUNCTION("""COMPUTED_VALUE"""),4)</f>
        <v>4</v>
      </c>
    </row>
    <row r="57" spans="1:2" ht="13" hidden="1">
      <c r="A57" s="1">
        <f ca="1">IFERROR(__xludf.DUMMYFUNCTION("""COMPUTED_VALUE"""),2)</f>
        <v>2</v>
      </c>
      <c r="B57" s="1">
        <f ca="1">IFERROR(__xludf.DUMMYFUNCTION("""COMPUTED_VALUE"""),1)</f>
        <v>1</v>
      </c>
    </row>
    <row r="58" spans="1:2" ht="13" hidden="1">
      <c r="A58" s="1">
        <f ca="1">IFERROR(__xludf.DUMMYFUNCTION("""COMPUTED_VALUE"""),3)</f>
        <v>3</v>
      </c>
      <c r="B58" s="1">
        <f ca="1">IFERROR(__xludf.DUMMYFUNCTION("""COMPUTED_VALUE"""),1)</f>
        <v>1</v>
      </c>
    </row>
    <row r="59" spans="1:2" ht="13" hidden="1">
      <c r="A59" s="1">
        <f ca="1">IFERROR(__xludf.DUMMYFUNCTION("""COMPUTED_VALUE"""),1)</f>
        <v>1</v>
      </c>
      <c r="B59" s="1">
        <f ca="1">IFERROR(__xludf.DUMMYFUNCTION("""COMPUTED_VALUE"""),5)</f>
        <v>5</v>
      </c>
    </row>
    <row r="60" spans="1:2" ht="13" hidden="1">
      <c r="A60" s="1">
        <f ca="1">IFERROR(__xludf.DUMMYFUNCTION("""COMPUTED_VALUE"""),1)</f>
        <v>1</v>
      </c>
      <c r="B60" s="1">
        <f ca="1">IFERROR(__xludf.DUMMYFUNCTION("""COMPUTED_VALUE"""),3)</f>
        <v>3</v>
      </c>
    </row>
    <row r="61" spans="1:2" ht="13" hidden="1">
      <c r="A61" s="1">
        <f ca="1">IFERROR(__xludf.DUMMYFUNCTION("""COMPUTED_VALUE"""),1)</f>
        <v>1</v>
      </c>
      <c r="B61" s="1">
        <f ca="1">IFERROR(__xludf.DUMMYFUNCTION("""COMPUTED_VALUE"""),3)</f>
        <v>3</v>
      </c>
    </row>
    <row r="62" spans="1:2" ht="13" hidden="1">
      <c r="A62" s="1">
        <f ca="1">IFERROR(__xludf.DUMMYFUNCTION("""COMPUTED_VALUE"""),4)</f>
        <v>4</v>
      </c>
      <c r="B62" s="1">
        <f ca="1">IFERROR(__xludf.DUMMYFUNCTION("""COMPUTED_VALUE"""),4)</f>
        <v>4</v>
      </c>
    </row>
    <row r="63" spans="1:2" ht="13" hidden="1">
      <c r="A63" s="1">
        <f ca="1">IFERROR(__xludf.DUMMYFUNCTION("""COMPUTED_VALUE"""),4)</f>
        <v>4</v>
      </c>
      <c r="B63" s="1">
        <f ca="1">IFERROR(__xludf.DUMMYFUNCTION("""COMPUTED_VALUE"""),2)</f>
        <v>2</v>
      </c>
    </row>
    <row r="64" spans="1:2" ht="13" hidden="1">
      <c r="A64" s="1" t="str">
        <f ca="1">IFERROR(__xludf.DUMMYFUNCTION("""COMPUTED_VALUE"""),"")</f>
        <v/>
      </c>
      <c r="B64" s="1">
        <f ca="1">IFERROR(__xludf.DUMMYFUNCTION("""COMPUTED_VALUE"""),3)</f>
        <v>3</v>
      </c>
    </row>
    <row r="65" spans="1:2" ht="13" hidden="1">
      <c r="A65" s="1">
        <f ca="1">IFERROR(__xludf.DUMMYFUNCTION("""COMPUTED_VALUE"""),1)</f>
        <v>1</v>
      </c>
      <c r="B65" s="1">
        <f ca="1">IFERROR(__xludf.DUMMYFUNCTION("""COMPUTED_VALUE"""),2)</f>
        <v>2</v>
      </c>
    </row>
    <row r="66" spans="1:2" ht="13" hidden="1">
      <c r="A66" s="1">
        <f ca="1">IFERROR(__xludf.DUMMYFUNCTION("""COMPUTED_VALUE"""),2)</f>
        <v>2</v>
      </c>
      <c r="B66" s="1">
        <f ca="1">IFERROR(__xludf.DUMMYFUNCTION("""COMPUTED_VALUE"""),3)</f>
        <v>3</v>
      </c>
    </row>
    <row r="67" spans="1:2" ht="13" hidden="1">
      <c r="A67" s="1">
        <f ca="1">IFERROR(__xludf.DUMMYFUNCTION("""COMPUTED_VALUE"""),1)</f>
        <v>1</v>
      </c>
      <c r="B67" s="1">
        <f ca="1">IFERROR(__xludf.DUMMYFUNCTION("""COMPUTED_VALUE"""),2)</f>
        <v>2</v>
      </c>
    </row>
    <row r="68" spans="1:2" ht="13" hidden="1">
      <c r="A68" s="1">
        <f ca="1">IFERROR(__xludf.DUMMYFUNCTION("""COMPUTED_VALUE"""),2)</f>
        <v>2</v>
      </c>
      <c r="B68" s="1">
        <f ca="1">IFERROR(__xludf.DUMMYFUNCTION("""COMPUTED_VALUE"""),5)</f>
        <v>5</v>
      </c>
    </row>
    <row r="69" spans="1:2" ht="13" hidden="1">
      <c r="A69" s="1">
        <f ca="1">IFERROR(__xludf.DUMMYFUNCTION("""COMPUTED_VALUE"""),3)</f>
        <v>3</v>
      </c>
      <c r="B69" s="1">
        <f ca="1">IFERROR(__xludf.DUMMYFUNCTION("""COMPUTED_VALUE"""),4)</f>
        <v>4</v>
      </c>
    </row>
    <row r="70" spans="1:2" ht="13" hidden="1">
      <c r="A70" s="1">
        <f ca="1">IFERROR(__xludf.DUMMYFUNCTION("""COMPUTED_VALUE"""),4)</f>
        <v>4</v>
      </c>
      <c r="B70" s="1">
        <f ca="1">IFERROR(__xludf.DUMMYFUNCTION("""COMPUTED_VALUE"""),2)</f>
        <v>2</v>
      </c>
    </row>
    <row r="71" spans="1:2" ht="13" hidden="1">
      <c r="A71" s="1">
        <f ca="1">IFERROR(__xludf.DUMMYFUNCTION("""COMPUTED_VALUE"""),2)</f>
        <v>2</v>
      </c>
      <c r="B71" s="1">
        <f ca="1">IFERROR(__xludf.DUMMYFUNCTION("""COMPUTED_VALUE"""),1)</f>
        <v>1</v>
      </c>
    </row>
    <row r="72" spans="1:2" ht="13" hidden="1">
      <c r="A72" s="1">
        <f ca="1">IFERROR(__xludf.DUMMYFUNCTION("""COMPUTED_VALUE"""),4)</f>
        <v>4</v>
      </c>
      <c r="B72" s="1">
        <f ca="1">IFERROR(__xludf.DUMMYFUNCTION("""COMPUTED_VALUE"""),3)</f>
        <v>3</v>
      </c>
    </row>
    <row r="73" spans="1:2" ht="13" hidden="1">
      <c r="A73" s="1">
        <f ca="1">IFERROR(__xludf.DUMMYFUNCTION("""COMPUTED_VALUE"""),3)</f>
        <v>3</v>
      </c>
      <c r="B73" s="1">
        <f ca="1">IFERROR(__xludf.DUMMYFUNCTION("""COMPUTED_VALUE"""),3)</f>
        <v>3</v>
      </c>
    </row>
    <row r="74" spans="1:2" ht="13" hidden="1">
      <c r="A74" s="1">
        <f ca="1">IFERROR(__xludf.DUMMYFUNCTION("""COMPUTED_VALUE"""),1)</f>
        <v>1</v>
      </c>
      <c r="B74" s="1">
        <f ca="1">IFERROR(__xludf.DUMMYFUNCTION("""COMPUTED_VALUE"""),4)</f>
        <v>4</v>
      </c>
    </row>
    <row r="75" spans="1:2" ht="13" hidden="1">
      <c r="A75" s="1">
        <f ca="1">IFERROR(__xludf.DUMMYFUNCTION("""COMPUTED_VALUE"""),2)</f>
        <v>2</v>
      </c>
      <c r="B75" s="1">
        <f ca="1">IFERROR(__xludf.DUMMYFUNCTION("""COMPUTED_VALUE"""),2)</f>
        <v>2</v>
      </c>
    </row>
    <row r="76" spans="1:2" ht="13" hidden="1">
      <c r="A76" s="1">
        <f ca="1">IFERROR(__xludf.DUMMYFUNCTION("""COMPUTED_VALUE"""),3)</f>
        <v>3</v>
      </c>
      <c r="B76" s="1">
        <f ca="1">IFERROR(__xludf.DUMMYFUNCTION("""COMPUTED_VALUE"""),5)</f>
        <v>5</v>
      </c>
    </row>
    <row r="77" spans="1:2" ht="13" hidden="1">
      <c r="A77" s="1">
        <f ca="1">IFERROR(__xludf.DUMMYFUNCTION("""COMPUTED_VALUE"""),2)</f>
        <v>2</v>
      </c>
      <c r="B77" s="1">
        <f ca="1">IFERROR(__xludf.DUMMYFUNCTION("""COMPUTED_VALUE"""),4)</f>
        <v>4</v>
      </c>
    </row>
    <row r="78" spans="1:2" ht="13" hidden="1">
      <c r="A78" s="1">
        <f ca="1">IFERROR(__xludf.DUMMYFUNCTION("""COMPUTED_VALUE"""),4)</f>
        <v>4</v>
      </c>
      <c r="B78" s="1">
        <f ca="1">IFERROR(__xludf.DUMMYFUNCTION("""COMPUTED_VALUE"""),3)</f>
        <v>3</v>
      </c>
    </row>
    <row r="79" spans="1:2" ht="13" hidden="1">
      <c r="A79" s="1">
        <f ca="1">IFERROR(__xludf.DUMMYFUNCTION("""COMPUTED_VALUE"""),3)</f>
        <v>3</v>
      </c>
      <c r="B79" s="1">
        <f ca="1">IFERROR(__xludf.DUMMYFUNCTION("""COMPUTED_VALUE"""),5)</f>
        <v>5</v>
      </c>
    </row>
    <row r="80" spans="1:2" ht="13" hidden="1">
      <c r="A80" s="1">
        <f ca="1">IFERROR(__xludf.DUMMYFUNCTION("""COMPUTED_VALUE"""),1)</f>
        <v>1</v>
      </c>
      <c r="B80" s="1">
        <f ca="1">IFERROR(__xludf.DUMMYFUNCTION("""COMPUTED_VALUE"""),1)</f>
        <v>1</v>
      </c>
    </row>
    <row r="81" spans="1:2" ht="13" hidden="1">
      <c r="A81" s="1" t="str">
        <f ca="1">IFERROR(__xludf.DUMMYFUNCTION("""COMPUTED_VALUE"""),"")</f>
        <v/>
      </c>
      <c r="B81" s="1">
        <f ca="1">IFERROR(__xludf.DUMMYFUNCTION("""COMPUTED_VALUE"""),4)</f>
        <v>4</v>
      </c>
    </row>
    <row r="82" spans="1:2" ht="13" hidden="1">
      <c r="A82" s="1">
        <f ca="1">IFERROR(__xludf.DUMMYFUNCTION("""COMPUTED_VALUE"""),4)</f>
        <v>4</v>
      </c>
      <c r="B82" s="1">
        <f ca="1">IFERROR(__xludf.DUMMYFUNCTION("""COMPUTED_VALUE"""),3)</f>
        <v>3</v>
      </c>
    </row>
    <row r="83" spans="1:2" ht="13" hidden="1">
      <c r="A83" s="1">
        <f ca="1">IFERROR(__xludf.DUMMYFUNCTION("""COMPUTED_VALUE"""),2)</f>
        <v>2</v>
      </c>
      <c r="B83" s="1">
        <f ca="1">IFERROR(__xludf.DUMMYFUNCTION("""COMPUTED_VALUE"""),3)</f>
        <v>3</v>
      </c>
    </row>
    <row r="84" spans="1:2" ht="13" hidden="1">
      <c r="A84" s="1">
        <f ca="1">IFERROR(__xludf.DUMMYFUNCTION("""COMPUTED_VALUE"""),3)</f>
        <v>3</v>
      </c>
      <c r="B84" s="1">
        <f ca="1">IFERROR(__xludf.DUMMYFUNCTION("""COMPUTED_VALUE"""),4)</f>
        <v>4</v>
      </c>
    </row>
    <row r="85" spans="1:2" ht="13" hidden="1">
      <c r="A85" s="1">
        <f ca="1">IFERROR(__xludf.DUMMYFUNCTION("""COMPUTED_VALUE"""),4)</f>
        <v>4</v>
      </c>
      <c r="B85" s="1">
        <f ca="1">IFERROR(__xludf.DUMMYFUNCTION("""COMPUTED_VALUE"""),3)</f>
        <v>3</v>
      </c>
    </row>
    <row r="86" spans="1:2" ht="13" hidden="1">
      <c r="A86" s="1">
        <f ca="1">IFERROR(__xludf.DUMMYFUNCTION("""COMPUTED_VALUE"""),2)</f>
        <v>2</v>
      </c>
      <c r="B86" s="1">
        <f ca="1">IFERROR(__xludf.DUMMYFUNCTION("""COMPUTED_VALUE"""),2)</f>
        <v>2</v>
      </c>
    </row>
    <row r="87" spans="1:2" ht="13" hidden="1">
      <c r="A87" s="1">
        <f ca="1">IFERROR(__xludf.DUMMYFUNCTION("""COMPUTED_VALUE"""),2)</f>
        <v>2</v>
      </c>
      <c r="B87" s="1">
        <f ca="1">IFERROR(__xludf.DUMMYFUNCTION("""COMPUTED_VALUE"""),3)</f>
        <v>3</v>
      </c>
    </row>
    <row r="88" spans="1:2" ht="13" hidden="1">
      <c r="A88" s="1">
        <f ca="1">IFERROR(__xludf.DUMMYFUNCTION("""COMPUTED_VALUE"""),2)</f>
        <v>2</v>
      </c>
      <c r="B88" s="1">
        <f ca="1">IFERROR(__xludf.DUMMYFUNCTION("""COMPUTED_VALUE"""),5)</f>
        <v>5</v>
      </c>
    </row>
    <row r="89" spans="1:2" ht="13" hidden="1">
      <c r="A89" s="1">
        <f ca="1">IFERROR(__xludf.DUMMYFUNCTION("""COMPUTED_VALUE"""),3)</f>
        <v>3</v>
      </c>
      <c r="B89" s="1">
        <f ca="1">IFERROR(__xludf.DUMMYFUNCTION("""COMPUTED_VALUE"""),1)</f>
        <v>1</v>
      </c>
    </row>
    <row r="90" spans="1:2" ht="13" hidden="1">
      <c r="A90" s="1">
        <f ca="1">IFERROR(__xludf.DUMMYFUNCTION("""COMPUTED_VALUE"""),1)</f>
        <v>1</v>
      </c>
      <c r="B90" s="1">
        <f ca="1">IFERROR(__xludf.DUMMYFUNCTION("""COMPUTED_VALUE"""),3)</f>
        <v>3</v>
      </c>
    </row>
    <row r="91" spans="1:2" ht="13" hidden="1">
      <c r="A91" s="1">
        <f ca="1">IFERROR(__xludf.DUMMYFUNCTION("""COMPUTED_VALUE"""),2)</f>
        <v>2</v>
      </c>
      <c r="B91" s="1">
        <f ca="1">IFERROR(__xludf.DUMMYFUNCTION("""COMPUTED_VALUE"""),5)</f>
        <v>5</v>
      </c>
    </row>
    <row r="92" spans="1:2" ht="13" hidden="1">
      <c r="A92" s="1">
        <f ca="1">IFERROR(__xludf.DUMMYFUNCTION("""COMPUTED_VALUE"""),4)</f>
        <v>4</v>
      </c>
      <c r="B92" s="1">
        <f ca="1">IFERROR(__xludf.DUMMYFUNCTION("""COMPUTED_VALUE"""),1)</f>
        <v>1</v>
      </c>
    </row>
    <row r="93" spans="1:2" ht="13" hidden="1">
      <c r="A93" s="1">
        <f ca="1">IFERROR(__xludf.DUMMYFUNCTION("""COMPUTED_VALUE"""),3)</f>
        <v>3</v>
      </c>
      <c r="B93" s="1">
        <f ca="1">IFERROR(__xludf.DUMMYFUNCTION("""COMPUTED_VALUE"""),3)</f>
        <v>3</v>
      </c>
    </row>
    <row r="94" spans="1:2" ht="13" hidden="1">
      <c r="A94" s="1">
        <f ca="1">IFERROR(__xludf.DUMMYFUNCTION("""COMPUTED_VALUE"""),1)</f>
        <v>1</v>
      </c>
      <c r="B94" s="1">
        <f ca="1">IFERROR(__xludf.DUMMYFUNCTION("""COMPUTED_VALUE"""),2)</f>
        <v>2</v>
      </c>
    </row>
    <row r="95" spans="1:2" ht="13" hidden="1">
      <c r="A95" s="1">
        <f ca="1">IFERROR(__xludf.DUMMYFUNCTION("""COMPUTED_VALUE"""),3)</f>
        <v>3</v>
      </c>
      <c r="B95" s="1">
        <f ca="1">IFERROR(__xludf.DUMMYFUNCTION("""COMPUTED_VALUE"""),2)</f>
        <v>2</v>
      </c>
    </row>
    <row r="96" spans="1:2" ht="13" hidden="1">
      <c r="A96" s="1">
        <f ca="1">IFERROR(__xludf.DUMMYFUNCTION("""COMPUTED_VALUE"""),1)</f>
        <v>1</v>
      </c>
      <c r="B96" s="1">
        <f ca="1">IFERROR(__xludf.DUMMYFUNCTION("""COMPUTED_VALUE"""),2)</f>
        <v>2</v>
      </c>
    </row>
    <row r="97" spans="1:2" ht="13" hidden="1">
      <c r="A97" s="1">
        <f ca="1">IFERROR(__xludf.DUMMYFUNCTION("""COMPUTED_VALUE"""),2)</f>
        <v>2</v>
      </c>
      <c r="B97" s="1">
        <f ca="1">IFERROR(__xludf.DUMMYFUNCTION("""COMPUTED_VALUE"""),1)</f>
        <v>1</v>
      </c>
    </row>
    <row r="98" spans="1:2" ht="13" hidden="1">
      <c r="A98" s="1">
        <f ca="1">IFERROR(__xludf.DUMMYFUNCTION("""COMPUTED_VALUE"""),2)</f>
        <v>2</v>
      </c>
      <c r="B98" s="1">
        <f ca="1">IFERROR(__xludf.DUMMYFUNCTION("""COMPUTED_VALUE"""),4)</f>
        <v>4</v>
      </c>
    </row>
    <row r="99" spans="1:2" ht="13" hidden="1">
      <c r="A99" s="1">
        <f ca="1">IFERROR(__xludf.DUMMYFUNCTION("""COMPUTED_VALUE"""),4)</f>
        <v>4</v>
      </c>
      <c r="B99" s="1">
        <f ca="1">IFERROR(__xludf.DUMMYFUNCTION("""COMPUTED_VALUE"""),3)</f>
        <v>3</v>
      </c>
    </row>
    <row r="100" spans="1:2" ht="13" hidden="1">
      <c r="A100" s="1">
        <f ca="1">IFERROR(__xludf.DUMMYFUNCTION("""COMPUTED_VALUE"""),1)</f>
        <v>1</v>
      </c>
      <c r="B100" s="1">
        <f ca="1">IFERROR(__xludf.DUMMYFUNCTION("""COMPUTED_VALUE"""),4)</f>
        <v>4</v>
      </c>
    </row>
    <row r="101" spans="1:2" ht="13" hidden="1">
      <c r="A101" s="1">
        <f ca="1">IFERROR(__xludf.DUMMYFUNCTION("""COMPUTED_VALUE"""),3)</f>
        <v>3</v>
      </c>
      <c r="B101" s="1">
        <f ca="1">IFERROR(__xludf.DUMMYFUNCTION("""COMPUTED_VALUE"""),2)</f>
        <v>2</v>
      </c>
    </row>
    <row r="102" spans="1:2" ht="13" hidden="1">
      <c r="A102" s="1">
        <f ca="1">IFERROR(__xludf.DUMMYFUNCTION("""COMPUTED_VALUE"""),2)</f>
        <v>2</v>
      </c>
      <c r="B102" s="1">
        <f ca="1">IFERROR(__xludf.DUMMYFUNCTION("""COMPUTED_VALUE"""),3)</f>
        <v>3</v>
      </c>
    </row>
    <row r="103" spans="1:2" ht="13" hidden="1">
      <c r="A103" s="1">
        <f ca="1">IFERROR(__xludf.DUMMYFUNCTION("""COMPUTED_VALUE"""),4)</f>
        <v>4</v>
      </c>
      <c r="B103" s="1">
        <f ca="1">IFERROR(__xludf.DUMMYFUNCTION("""COMPUTED_VALUE"""),4)</f>
        <v>4</v>
      </c>
    </row>
    <row r="104" spans="1:2" ht="13" hidden="1">
      <c r="A104" s="1" t="str">
        <f ca="1">IFERROR(__xludf.DUMMYFUNCTION("""COMPUTED_VALUE"""),"")</f>
        <v/>
      </c>
      <c r="B104" s="1">
        <f ca="1">IFERROR(__xludf.DUMMYFUNCTION("""COMPUTED_VALUE"""),2)</f>
        <v>2</v>
      </c>
    </row>
    <row r="105" spans="1:2" ht="13" hidden="1">
      <c r="A105" s="1">
        <f ca="1">IFERROR(__xludf.DUMMYFUNCTION("""COMPUTED_VALUE"""),2)</f>
        <v>2</v>
      </c>
      <c r="B105" s="1">
        <f ca="1">IFERROR(__xludf.DUMMYFUNCTION("""COMPUTED_VALUE"""),4)</f>
        <v>4</v>
      </c>
    </row>
    <row r="106" spans="1:2" ht="13" hidden="1">
      <c r="A106" s="1">
        <f ca="1">IFERROR(__xludf.DUMMYFUNCTION("""COMPUTED_VALUE"""),1)</f>
        <v>1</v>
      </c>
      <c r="B106" s="1">
        <f ca="1">IFERROR(__xludf.DUMMYFUNCTION("""COMPUTED_VALUE"""),1)</f>
        <v>1</v>
      </c>
    </row>
    <row r="107" spans="1:2" ht="13" hidden="1">
      <c r="A107" s="1">
        <f ca="1">IFERROR(__xludf.DUMMYFUNCTION("""COMPUTED_VALUE"""),4)</f>
        <v>4</v>
      </c>
      <c r="B107" s="1">
        <f ca="1">IFERROR(__xludf.DUMMYFUNCTION("""COMPUTED_VALUE"""),2)</f>
        <v>2</v>
      </c>
    </row>
    <row r="108" spans="1:2" ht="13" hidden="1">
      <c r="A108" s="1">
        <f ca="1">IFERROR(__xludf.DUMMYFUNCTION("""COMPUTED_VALUE"""),2)</f>
        <v>2</v>
      </c>
      <c r="B108" s="1">
        <f ca="1">IFERROR(__xludf.DUMMYFUNCTION("""COMPUTED_VALUE"""),3)</f>
        <v>3</v>
      </c>
    </row>
    <row r="109" spans="1:2" ht="13" hidden="1">
      <c r="A109" s="1">
        <f ca="1">IFERROR(__xludf.DUMMYFUNCTION("""COMPUTED_VALUE"""),3)</f>
        <v>3</v>
      </c>
      <c r="B109" s="1">
        <f ca="1">IFERROR(__xludf.DUMMYFUNCTION("""COMPUTED_VALUE"""),3)</f>
        <v>3</v>
      </c>
    </row>
    <row r="110" spans="1:2" ht="13" hidden="1">
      <c r="A110" s="1">
        <f ca="1">IFERROR(__xludf.DUMMYFUNCTION("""COMPUTED_VALUE"""),1)</f>
        <v>1</v>
      </c>
      <c r="B110" s="1">
        <f ca="1">IFERROR(__xludf.DUMMYFUNCTION("""COMPUTED_VALUE"""),3)</f>
        <v>3</v>
      </c>
    </row>
    <row r="111" spans="1:2" ht="13" hidden="1">
      <c r="A111" s="1">
        <f ca="1">IFERROR(__xludf.DUMMYFUNCTION("""COMPUTED_VALUE"""),4)</f>
        <v>4</v>
      </c>
      <c r="B111" s="1">
        <f ca="1">IFERROR(__xludf.DUMMYFUNCTION("""COMPUTED_VALUE"""),3)</f>
        <v>3</v>
      </c>
    </row>
    <row r="112" spans="1:2" ht="13" hidden="1">
      <c r="A112" s="1">
        <f ca="1">IFERROR(__xludf.DUMMYFUNCTION("""COMPUTED_VALUE"""),4)</f>
        <v>4</v>
      </c>
      <c r="B112" s="1">
        <f ca="1">IFERROR(__xludf.DUMMYFUNCTION("""COMPUTED_VALUE"""),1)</f>
        <v>1</v>
      </c>
    </row>
    <row r="113" spans="1:2" ht="13" hidden="1">
      <c r="A113" s="1">
        <f ca="1">IFERROR(__xludf.DUMMYFUNCTION("""COMPUTED_VALUE"""),2)</f>
        <v>2</v>
      </c>
      <c r="B113" s="1">
        <f ca="1">IFERROR(__xludf.DUMMYFUNCTION("""COMPUTED_VALUE"""),2)</f>
        <v>2</v>
      </c>
    </row>
    <row r="114" spans="1:2" ht="13" hidden="1">
      <c r="A114" s="1">
        <f ca="1">IFERROR(__xludf.DUMMYFUNCTION("""COMPUTED_VALUE"""),3)</f>
        <v>3</v>
      </c>
      <c r="B114" s="1">
        <f ca="1">IFERROR(__xludf.DUMMYFUNCTION("""COMPUTED_VALUE"""),4)</f>
        <v>4</v>
      </c>
    </row>
    <row r="115" spans="1:2" ht="13" hidden="1">
      <c r="A115" s="1">
        <f ca="1">IFERROR(__xludf.DUMMYFUNCTION("""COMPUTED_VALUE"""),2)</f>
        <v>2</v>
      </c>
      <c r="B115" s="1">
        <f ca="1">IFERROR(__xludf.DUMMYFUNCTION("""COMPUTED_VALUE"""),5)</f>
        <v>5</v>
      </c>
    </row>
    <row r="116" spans="1:2" ht="13" hidden="1">
      <c r="A116" s="1">
        <f ca="1">IFERROR(__xludf.DUMMYFUNCTION("""COMPUTED_VALUE"""),3)</f>
        <v>3</v>
      </c>
      <c r="B116" s="1">
        <f ca="1">IFERROR(__xludf.DUMMYFUNCTION("""COMPUTED_VALUE"""),5)</f>
        <v>5</v>
      </c>
    </row>
    <row r="117" spans="1:2" ht="13" hidden="1">
      <c r="A117" s="1">
        <f ca="1">IFERROR(__xludf.DUMMYFUNCTION("""COMPUTED_VALUE"""),3)</f>
        <v>3</v>
      </c>
      <c r="B117" s="1">
        <f ca="1">IFERROR(__xludf.DUMMYFUNCTION("""COMPUTED_VALUE"""),3)</f>
        <v>3</v>
      </c>
    </row>
    <row r="118" spans="1:2" ht="13" hidden="1">
      <c r="A118" s="1">
        <f ca="1">IFERROR(__xludf.DUMMYFUNCTION("""COMPUTED_VALUE"""),4)</f>
        <v>4</v>
      </c>
      <c r="B118" s="1">
        <f ca="1">IFERROR(__xludf.DUMMYFUNCTION("""COMPUTED_VALUE"""),3)</f>
        <v>3</v>
      </c>
    </row>
    <row r="119" spans="1:2" ht="13" hidden="1">
      <c r="A119" s="1">
        <f ca="1">IFERROR(__xludf.DUMMYFUNCTION("""COMPUTED_VALUE"""),2)</f>
        <v>2</v>
      </c>
      <c r="B119" s="1">
        <f ca="1">IFERROR(__xludf.DUMMYFUNCTION("""COMPUTED_VALUE"""),4)</f>
        <v>4</v>
      </c>
    </row>
    <row r="120" spans="1:2" ht="13" hidden="1">
      <c r="A120" s="1">
        <f ca="1">IFERROR(__xludf.DUMMYFUNCTION("""COMPUTED_VALUE"""),4)</f>
        <v>4</v>
      </c>
      <c r="B120" s="1">
        <f ca="1">IFERROR(__xludf.DUMMYFUNCTION("""COMPUTED_VALUE"""),3)</f>
        <v>3</v>
      </c>
    </row>
    <row r="121" spans="1:2" ht="13" hidden="1">
      <c r="A121" s="1">
        <f ca="1">IFERROR(__xludf.DUMMYFUNCTION("""COMPUTED_VALUE"""),4)</f>
        <v>4</v>
      </c>
      <c r="B121" s="1">
        <f ca="1">IFERROR(__xludf.DUMMYFUNCTION("""COMPUTED_VALUE"""),5)</f>
        <v>5</v>
      </c>
    </row>
    <row r="122" spans="1:2" ht="13" hidden="1">
      <c r="A122" s="1">
        <f ca="1">IFERROR(__xludf.DUMMYFUNCTION("""COMPUTED_VALUE"""),4)</f>
        <v>4</v>
      </c>
      <c r="B122" s="1">
        <f ca="1">IFERROR(__xludf.DUMMYFUNCTION("""COMPUTED_VALUE"""),2)</f>
        <v>2</v>
      </c>
    </row>
    <row r="123" spans="1:2" ht="13" hidden="1">
      <c r="A123" s="1">
        <f ca="1">IFERROR(__xludf.DUMMYFUNCTION("""COMPUTED_VALUE"""),4)</f>
        <v>4</v>
      </c>
      <c r="B123" s="1">
        <f ca="1">IFERROR(__xludf.DUMMYFUNCTION("""COMPUTED_VALUE"""),2)</f>
        <v>2</v>
      </c>
    </row>
    <row r="124" spans="1:2" ht="13" hidden="1">
      <c r="A124" s="1">
        <f ca="1">IFERROR(__xludf.DUMMYFUNCTION("""COMPUTED_VALUE"""),4)</f>
        <v>4</v>
      </c>
      <c r="B124" s="1">
        <f ca="1">IFERROR(__xludf.DUMMYFUNCTION("""COMPUTED_VALUE"""),4)</f>
        <v>4</v>
      </c>
    </row>
    <row r="125" spans="1:2" ht="13" hidden="1">
      <c r="A125" s="1">
        <f ca="1">IFERROR(__xludf.DUMMYFUNCTION("""COMPUTED_VALUE"""),4)</f>
        <v>4</v>
      </c>
      <c r="B125" s="1">
        <f ca="1">IFERROR(__xludf.DUMMYFUNCTION("""COMPUTED_VALUE"""),3)</f>
        <v>3</v>
      </c>
    </row>
    <row r="126" spans="1:2" ht="13" hidden="1">
      <c r="A126" s="1">
        <f ca="1">IFERROR(__xludf.DUMMYFUNCTION("""COMPUTED_VALUE"""),4)</f>
        <v>4</v>
      </c>
      <c r="B126" s="1">
        <f ca="1">IFERROR(__xludf.DUMMYFUNCTION("""COMPUTED_VALUE"""),3)</f>
        <v>3</v>
      </c>
    </row>
    <row r="127" spans="1:2" ht="13" hidden="1">
      <c r="A127" s="1">
        <f ca="1">IFERROR(__xludf.DUMMYFUNCTION("""COMPUTED_VALUE"""),3)</f>
        <v>3</v>
      </c>
      <c r="B127" s="1">
        <f ca="1">IFERROR(__xludf.DUMMYFUNCTION("""COMPUTED_VALUE"""),3)</f>
        <v>3</v>
      </c>
    </row>
    <row r="128" spans="1:2" ht="13" hidden="1">
      <c r="A128" s="1">
        <f ca="1">IFERROR(__xludf.DUMMYFUNCTION("""COMPUTED_VALUE"""),1)</f>
        <v>1</v>
      </c>
      <c r="B128" s="1">
        <f ca="1">IFERROR(__xludf.DUMMYFUNCTION("""COMPUTED_VALUE"""),4)</f>
        <v>4</v>
      </c>
    </row>
    <row r="129" spans="1:2" ht="13" hidden="1">
      <c r="A129" s="1">
        <f ca="1">IFERROR(__xludf.DUMMYFUNCTION("""COMPUTED_VALUE"""),3)</f>
        <v>3</v>
      </c>
      <c r="B129" s="1">
        <f ca="1">IFERROR(__xludf.DUMMYFUNCTION("""COMPUTED_VALUE"""),2)</f>
        <v>2</v>
      </c>
    </row>
    <row r="130" spans="1:2" ht="13" hidden="1">
      <c r="A130" s="1">
        <f ca="1">IFERROR(__xludf.DUMMYFUNCTION("""COMPUTED_VALUE"""),3)</f>
        <v>3</v>
      </c>
      <c r="B130" s="1">
        <f ca="1">IFERROR(__xludf.DUMMYFUNCTION("""COMPUTED_VALUE"""),4)</f>
        <v>4</v>
      </c>
    </row>
    <row r="131" spans="1:2" ht="13" hidden="1">
      <c r="A131" s="1">
        <f ca="1">IFERROR(__xludf.DUMMYFUNCTION("""COMPUTED_VALUE"""),2)</f>
        <v>2</v>
      </c>
      <c r="B131" s="1">
        <f ca="1">IFERROR(__xludf.DUMMYFUNCTION("""COMPUTED_VALUE"""),4)</f>
        <v>4</v>
      </c>
    </row>
    <row r="132" spans="1:2" ht="13" hidden="1">
      <c r="A132" s="1">
        <f ca="1">IFERROR(__xludf.DUMMYFUNCTION("""COMPUTED_VALUE"""),1)</f>
        <v>1</v>
      </c>
      <c r="B132" s="1">
        <f ca="1">IFERROR(__xludf.DUMMYFUNCTION("""COMPUTED_VALUE"""),3)</f>
        <v>3</v>
      </c>
    </row>
    <row r="133" spans="1:2" ht="13" hidden="1">
      <c r="A133" s="1">
        <f ca="1">IFERROR(__xludf.DUMMYFUNCTION("""COMPUTED_VALUE"""),2)</f>
        <v>2</v>
      </c>
      <c r="B133" s="1">
        <f ca="1">IFERROR(__xludf.DUMMYFUNCTION("""COMPUTED_VALUE"""),3)</f>
        <v>3</v>
      </c>
    </row>
    <row r="134" spans="1:2" ht="13" hidden="1">
      <c r="A134" s="1">
        <f ca="1">IFERROR(__xludf.DUMMYFUNCTION("""COMPUTED_VALUE"""),3)</f>
        <v>3</v>
      </c>
      <c r="B134" s="1">
        <f ca="1">IFERROR(__xludf.DUMMYFUNCTION("""COMPUTED_VALUE"""),3)</f>
        <v>3</v>
      </c>
    </row>
    <row r="135" spans="1:2" ht="13" hidden="1">
      <c r="A135" s="1">
        <f ca="1">IFERROR(__xludf.DUMMYFUNCTION("""COMPUTED_VALUE"""),4)</f>
        <v>4</v>
      </c>
      <c r="B135" s="1">
        <f ca="1">IFERROR(__xludf.DUMMYFUNCTION("""COMPUTED_VALUE"""),2)</f>
        <v>2</v>
      </c>
    </row>
    <row r="136" spans="1:2" ht="13" hidden="1">
      <c r="A136" s="1">
        <f ca="1">IFERROR(__xludf.DUMMYFUNCTION("""COMPUTED_VALUE"""),3)</f>
        <v>3</v>
      </c>
      <c r="B136" s="1">
        <f ca="1">IFERROR(__xludf.DUMMYFUNCTION("""COMPUTED_VALUE"""),3)</f>
        <v>3</v>
      </c>
    </row>
    <row r="137" spans="1:2" ht="13" hidden="1">
      <c r="A137" s="1">
        <f ca="1">IFERROR(__xludf.DUMMYFUNCTION("""COMPUTED_VALUE"""),2)</f>
        <v>2</v>
      </c>
      <c r="B137" s="1">
        <f ca="1">IFERROR(__xludf.DUMMYFUNCTION("""COMPUTED_VALUE"""),3)</f>
        <v>3</v>
      </c>
    </row>
    <row r="138" spans="1:2" ht="13" hidden="1">
      <c r="A138" s="1">
        <f ca="1">IFERROR(__xludf.DUMMYFUNCTION("""COMPUTED_VALUE"""),2)</f>
        <v>2</v>
      </c>
      <c r="B138" s="1">
        <f ca="1">IFERROR(__xludf.DUMMYFUNCTION("""COMPUTED_VALUE"""),1)</f>
        <v>1</v>
      </c>
    </row>
    <row r="139" spans="1:2" ht="13" hidden="1">
      <c r="A139" s="1">
        <f ca="1">IFERROR(__xludf.DUMMYFUNCTION("""COMPUTED_VALUE"""),1)</f>
        <v>1</v>
      </c>
      <c r="B139" s="1">
        <f ca="1">IFERROR(__xludf.DUMMYFUNCTION("""COMPUTED_VALUE"""),3)</f>
        <v>3</v>
      </c>
    </row>
    <row r="140" spans="1:2" ht="13" hidden="1">
      <c r="A140" s="1">
        <f ca="1">IFERROR(__xludf.DUMMYFUNCTION("""COMPUTED_VALUE"""),4)</f>
        <v>4</v>
      </c>
      <c r="B140" s="1">
        <f ca="1">IFERROR(__xludf.DUMMYFUNCTION("""COMPUTED_VALUE"""),3)</f>
        <v>3</v>
      </c>
    </row>
    <row r="141" spans="1:2" ht="13" hidden="1">
      <c r="A141" s="1">
        <f ca="1">IFERROR(__xludf.DUMMYFUNCTION("""COMPUTED_VALUE"""),1)</f>
        <v>1</v>
      </c>
      <c r="B141" s="1">
        <f ca="1">IFERROR(__xludf.DUMMYFUNCTION("""COMPUTED_VALUE"""),3)</f>
        <v>3</v>
      </c>
    </row>
    <row r="142" spans="1:2" ht="13" hidden="1">
      <c r="A142" s="1">
        <f ca="1">IFERROR(__xludf.DUMMYFUNCTION("""COMPUTED_VALUE"""),1)</f>
        <v>1</v>
      </c>
      <c r="B142" s="1">
        <f ca="1">IFERROR(__xludf.DUMMYFUNCTION("""COMPUTED_VALUE"""),3)</f>
        <v>3</v>
      </c>
    </row>
    <row r="143" spans="1:2" ht="13" hidden="1">
      <c r="A143" s="1">
        <f ca="1">IFERROR(__xludf.DUMMYFUNCTION("""COMPUTED_VALUE"""),3)</f>
        <v>3</v>
      </c>
      <c r="B143" s="1">
        <f ca="1">IFERROR(__xludf.DUMMYFUNCTION("""COMPUTED_VALUE"""),5)</f>
        <v>5</v>
      </c>
    </row>
    <row r="144" spans="1:2" ht="13" hidden="1">
      <c r="A144" s="1">
        <f ca="1">IFERROR(__xludf.DUMMYFUNCTION("""COMPUTED_VALUE"""),1)</f>
        <v>1</v>
      </c>
      <c r="B144" s="1">
        <f ca="1">IFERROR(__xludf.DUMMYFUNCTION("""COMPUTED_VALUE"""),1)</f>
        <v>1</v>
      </c>
    </row>
    <row r="145" spans="1:2" ht="13" hidden="1">
      <c r="A145" s="1">
        <f ca="1">IFERROR(__xludf.DUMMYFUNCTION("""COMPUTED_VALUE"""),2)</f>
        <v>2</v>
      </c>
      <c r="B145" s="1">
        <f ca="1">IFERROR(__xludf.DUMMYFUNCTION("""COMPUTED_VALUE"""),3)</f>
        <v>3</v>
      </c>
    </row>
    <row r="146" spans="1:2" ht="13" hidden="1">
      <c r="A146" s="1">
        <f ca="1">IFERROR(__xludf.DUMMYFUNCTION("""COMPUTED_VALUE"""),3)</f>
        <v>3</v>
      </c>
      <c r="B146" s="1">
        <f ca="1">IFERROR(__xludf.DUMMYFUNCTION("""COMPUTED_VALUE"""),4)</f>
        <v>4</v>
      </c>
    </row>
    <row r="147" spans="1:2" ht="13" hidden="1">
      <c r="A147" s="1">
        <f ca="1">IFERROR(__xludf.DUMMYFUNCTION("""COMPUTED_VALUE"""),2)</f>
        <v>2</v>
      </c>
      <c r="B147" s="1">
        <f ca="1">IFERROR(__xludf.DUMMYFUNCTION("""COMPUTED_VALUE"""),3)</f>
        <v>3</v>
      </c>
    </row>
    <row r="148" spans="1:2" ht="13" hidden="1">
      <c r="A148" s="1">
        <f ca="1">IFERROR(__xludf.DUMMYFUNCTION("""COMPUTED_VALUE"""),2)</f>
        <v>2</v>
      </c>
      <c r="B148" s="1">
        <f ca="1">IFERROR(__xludf.DUMMYFUNCTION("""COMPUTED_VALUE"""),5)</f>
        <v>5</v>
      </c>
    </row>
    <row r="149" spans="1:2" ht="13" hidden="1">
      <c r="A149" s="1">
        <f ca="1">IFERROR(__xludf.DUMMYFUNCTION("""COMPUTED_VALUE"""),3)</f>
        <v>3</v>
      </c>
      <c r="B149" s="1">
        <f ca="1">IFERROR(__xludf.DUMMYFUNCTION("""COMPUTED_VALUE"""),2)</f>
        <v>2</v>
      </c>
    </row>
    <row r="150" spans="1:2" ht="13" hidden="1">
      <c r="A150" s="1">
        <f ca="1">IFERROR(__xludf.DUMMYFUNCTION("""COMPUTED_VALUE"""),3)</f>
        <v>3</v>
      </c>
      <c r="B150" s="1">
        <f ca="1">IFERROR(__xludf.DUMMYFUNCTION("""COMPUTED_VALUE"""),1)</f>
        <v>1</v>
      </c>
    </row>
    <row r="151" spans="1:2" ht="13" hidden="1">
      <c r="A151" s="1">
        <f ca="1">IFERROR(__xludf.DUMMYFUNCTION("""COMPUTED_VALUE"""),2)</f>
        <v>2</v>
      </c>
      <c r="B151" s="1">
        <f ca="1">IFERROR(__xludf.DUMMYFUNCTION("""COMPUTED_VALUE"""),4)</f>
        <v>4</v>
      </c>
    </row>
    <row r="152" spans="1:2" ht="13" hidden="1">
      <c r="A152" s="1">
        <f ca="1">IFERROR(__xludf.DUMMYFUNCTION("""COMPUTED_VALUE"""),2)</f>
        <v>2</v>
      </c>
      <c r="B152" s="1">
        <f ca="1">IFERROR(__xludf.DUMMYFUNCTION("""COMPUTED_VALUE"""),4)</f>
        <v>4</v>
      </c>
    </row>
    <row r="153" spans="1:2" ht="13" hidden="1">
      <c r="A153" s="1" t="str">
        <f ca="1">IFERROR(__xludf.DUMMYFUNCTION("""COMPUTED_VALUE"""),"")</f>
        <v/>
      </c>
      <c r="B153" s="1">
        <f ca="1">IFERROR(__xludf.DUMMYFUNCTION("""COMPUTED_VALUE"""),5)</f>
        <v>5</v>
      </c>
    </row>
    <row r="154" spans="1:2" ht="13" hidden="1">
      <c r="A154" s="1">
        <f ca="1">IFERROR(__xludf.DUMMYFUNCTION("""COMPUTED_VALUE"""),4)</f>
        <v>4</v>
      </c>
      <c r="B154" s="1">
        <f ca="1">IFERROR(__xludf.DUMMYFUNCTION("""COMPUTED_VALUE"""),3)</f>
        <v>3</v>
      </c>
    </row>
    <row r="155" spans="1:2" ht="13" hidden="1">
      <c r="A155" s="1">
        <f ca="1">IFERROR(__xludf.DUMMYFUNCTION("""COMPUTED_VALUE"""),4)</f>
        <v>4</v>
      </c>
      <c r="B155" s="1">
        <f ca="1">IFERROR(__xludf.DUMMYFUNCTION("""COMPUTED_VALUE"""),2)</f>
        <v>2</v>
      </c>
    </row>
    <row r="156" spans="1:2" ht="13" hidden="1">
      <c r="A156" s="1">
        <f ca="1">IFERROR(__xludf.DUMMYFUNCTION("""COMPUTED_VALUE"""),1)</f>
        <v>1</v>
      </c>
      <c r="B156" s="1">
        <f ca="1">IFERROR(__xludf.DUMMYFUNCTION("""COMPUTED_VALUE"""),3)</f>
        <v>3</v>
      </c>
    </row>
    <row r="157" spans="1:2" ht="13" hidden="1">
      <c r="A157" s="1">
        <f ca="1">IFERROR(__xludf.DUMMYFUNCTION("""COMPUTED_VALUE"""),2)</f>
        <v>2</v>
      </c>
      <c r="B157" s="1">
        <f ca="1">IFERROR(__xludf.DUMMYFUNCTION("""COMPUTED_VALUE"""),2)</f>
        <v>2</v>
      </c>
    </row>
    <row r="158" spans="1:2" ht="13" hidden="1">
      <c r="A158" s="1">
        <f ca="1">IFERROR(__xludf.DUMMYFUNCTION("""COMPUTED_VALUE"""),1)</f>
        <v>1</v>
      </c>
      <c r="B158" s="1">
        <f ca="1">IFERROR(__xludf.DUMMYFUNCTION("""COMPUTED_VALUE"""),2)</f>
        <v>2</v>
      </c>
    </row>
    <row r="159" spans="1:2" ht="13" hidden="1">
      <c r="A159" s="1">
        <f ca="1">IFERROR(__xludf.DUMMYFUNCTION("""COMPUTED_VALUE"""),2)</f>
        <v>2</v>
      </c>
      <c r="B159" s="1">
        <f ca="1">IFERROR(__xludf.DUMMYFUNCTION("""COMPUTED_VALUE"""),3)</f>
        <v>3</v>
      </c>
    </row>
    <row r="160" spans="1:2" ht="13" hidden="1">
      <c r="A160" s="1">
        <f ca="1">IFERROR(__xludf.DUMMYFUNCTION("""COMPUTED_VALUE"""),1)</f>
        <v>1</v>
      </c>
      <c r="B160" s="1">
        <f ca="1">IFERROR(__xludf.DUMMYFUNCTION("""COMPUTED_VALUE"""),1)</f>
        <v>1</v>
      </c>
    </row>
    <row r="161" spans="1:2" ht="13" hidden="1">
      <c r="A161" s="1">
        <f ca="1">IFERROR(__xludf.DUMMYFUNCTION("""COMPUTED_VALUE"""),1)</f>
        <v>1</v>
      </c>
      <c r="B161" s="1">
        <f ca="1">IFERROR(__xludf.DUMMYFUNCTION("""COMPUTED_VALUE"""),2)</f>
        <v>2</v>
      </c>
    </row>
    <row r="162" spans="1:2" ht="13" hidden="1">
      <c r="A162" s="1">
        <f ca="1">IFERROR(__xludf.DUMMYFUNCTION("""COMPUTED_VALUE"""),3)</f>
        <v>3</v>
      </c>
      <c r="B162" s="1">
        <f ca="1">IFERROR(__xludf.DUMMYFUNCTION("""COMPUTED_VALUE"""),3)</f>
        <v>3</v>
      </c>
    </row>
    <row r="163" spans="1:2" ht="13" hidden="1">
      <c r="A163" s="1">
        <f ca="1">IFERROR(__xludf.DUMMYFUNCTION("""COMPUTED_VALUE"""),3)</f>
        <v>3</v>
      </c>
      <c r="B163" s="1">
        <f ca="1">IFERROR(__xludf.DUMMYFUNCTION("""COMPUTED_VALUE"""),3)</f>
        <v>3</v>
      </c>
    </row>
    <row r="164" spans="1:2" ht="13" hidden="1">
      <c r="A164" s="1">
        <f ca="1">IFERROR(__xludf.DUMMYFUNCTION("""COMPUTED_VALUE"""),3)</f>
        <v>3</v>
      </c>
      <c r="B164" s="1">
        <f ca="1">IFERROR(__xludf.DUMMYFUNCTION("""COMPUTED_VALUE"""),2)</f>
        <v>2</v>
      </c>
    </row>
    <row r="165" spans="1:2" ht="13" hidden="1">
      <c r="A165" s="1">
        <f ca="1">IFERROR(__xludf.DUMMYFUNCTION("""COMPUTED_VALUE"""),1)</f>
        <v>1</v>
      </c>
      <c r="B165" s="1">
        <f ca="1">IFERROR(__xludf.DUMMYFUNCTION("""COMPUTED_VALUE"""),4)</f>
        <v>4</v>
      </c>
    </row>
    <row r="166" spans="1:2" ht="13" hidden="1">
      <c r="A166" s="1">
        <f ca="1">IFERROR(__xludf.DUMMYFUNCTION("""COMPUTED_VALUE"""),4)</f>
        <v>4</v>
      </c>
      <c r="B166" s="1">
        <f ca="1">IFERROR(__xludf.DUMMYFUNCTION("""COMPUTED_VALUE"""),1)</f>
        <v>1</v>
      </c>
    </row>
    <row r="167" spans="1:2" ht="13" hidden="1">
      <c r="A167" s="1">
        <f ca="1">IFERROR(__xludf.DUMMYFUNCTION("""COMPUTED_VALUE"""),2)</f>
        <v>2</v>
      </c>
      <c r="B167" s="1">
        <f ca="1">IFERROR(__xludf.DUMMYFUNCTION("""COMPUTED_VALUE"""),4)</f>
        <v>4</v>
      </c>
    </row>
    <row r="168" spans="1:2" ht="13" hidden="1">
      <c r="A168" s="1">
        <f ca="1">IFERROR(__xludf.DUMMYFUNCTION("""COMPUTED_VALUE"""),3)</f>
        <v>3</v>
      </c>
      <c r="B168" s="1">
        <f ca="1">IFERROR(__xludf.DUMMYFUNCTION("""COMPUTED_VALUE"""),3)</f>
        <v>3</v>
      </c>
    </row>
    <row r="169" spans="1:2" ht="13" hidden="1">
      <c r="A169" s="1">
        <f ca="1">IFERROR(__xludf.DUMMYFUNCTION("""COMPUTED_VALUE"""),2)</f>
        <v>2</v>
      </c>
      <c r="B169" s="1">
        <f ca="1">IFERROR(__xludf.DUMMYFUNCTION("""COMPUTED_VALUE"""),2)</f>
        <v>2</v>
      </c>
    </row>
    <row r="170" spans="1:2" ht="13" hidden="1">
      <c r="A170" s="1" t="str">
        <f ca="1">IFERROR(__xludf.DUMMYFUNCTION("""COMPUTED_VALUE"""),"")</f>
        <v/>
      </c>
      <c r="B170" s="1">
        <f ca="1">IFERROR(__xludf.DUMMYFUNCTION("""COMPUTED_VALUE"""),5)</f>
        <v>5</v>
      </c>
    </row>
    <row r="171" spans="1:2" ht="13" hidden="1">
      <c r="A171" s="1">
        <f ca="1">IFERROR(__xludf.DUMMYFUNCTION("""COMPUTED_VALUE"""),4)</f>
        <v>4</v>
      </c>
      <c r="B171" s="1">
        <f ca="1">IFERROR(__xludf.DUMMYFUNCTION("""COMPUTED_VALUE"""),2)</f>
        <v>2</v>
      </c>
    </row>
    <row r="172" spans="1:2" ht="13" hidden="1">
      <c r="A172" s="1">
        <f ca="1">IFERROR(__xludf.DUMMYFUNCTION("""COMPUTED_VALUE"""),2)</f>
        <v>2</v>
      </c>
      <c r="B172" s="1">
        <f ca="1">IFERROR(__xludf.DUMMYFUNCTION("""COMPUTED_VALUE"""),1)</f>
        <v>1</v>
      </c>
    </row>
    <row r="173" spans="1:2" ht="13" hidden="1">
      <c r="A173" s="1">
        <f ca="1">IFERROR(__xludf.DUMMYFUNCTION("""COMPUTED_VALUE"""),2)</f>
        <v>2</v>
      </c>
      <c r="B173" s="1">
        <f ca="1">IFERROR(__xludf.DUMMYFUNCTION("""COMPUTED_VALUE"""),1)</f>
        <v>1</v>
      </c>
    </row>
    <row r="174" spans="1:2" ht="13" hidden="1">
      <c r="A174" s="1">
        <f ca="1">IFERROR(__xludf.DUMMYFUNCTION("""COMPUTED_VALUE"""),1)</f>
        <v>1</v>
      </c>
      <c r="B174" s="1">
        <f ca="1">IFERROR(__xludf.DUMMYFUNCTION("""COMPUTED_VALUE"""),2)</f>
        <v>2</v>
      </c>
    </row>
    <row r="175" spans="1:2" ht="13" hidden="1">
      <c r="A175" s="1">
        <f ca="1">IFERROR(__xludf.DUMMYFUNCTION("""COMPUTED_VALUE"""),4)</f>
        <v>4</v>
      </c>
      <c r="B175" s="1">
        <f ca="1">IFERROR(__xludf.DUMMYFUNCTION("""COMPUTED_VALUE"""),2)</f>
        <v>2</v>
      </c>
    </row>
    <row r="176" spans="1:2" ht="13" hidden="1">
      <c r="A176" s="1">
        <f ca="1">IFERROR(__xludf.DUMMYFUNCTION("""COMPUTED_VALUE"""),2)</f>
        <v>2</v>
      </c>
      <c r="B176" s="1">
        <f ca="1">IFERROR(__xludf.DUMMYFUNCTION("""COMPUTED_VALUE"""),3)</f>
        <v>3</v>
      </c>
    </row>
    <row r="177" spans="1:2" ht="13" hidden="1">
      <c r="A177" s="1" t="str">
        <f ca="1">IFERROR(__xludf.DUMMYFUNCTION("""COMPUTED_VALUE"""),"")</f>
        <v/>
      </c>
      <c r="B177" s="1">
        <f ca="1">IFERROR(__xludf.DUMMYFUNCTION("""COMPUTED_VALUE"""),4)</f>
        <v>4</v>
      </c>
    </row>
    <row r="178" spans="1:2" ht="13" hidden="1">
      <c r="A178" s="1">
        <f ca="1">IFERROR(__xludf.DUMMYFUNCTION("""COMPUTED_VALUE"""),3)</f>
        <v>3</v>
      </c>
      <c r="B178" s="1">
        <f ca="1">IFERROR(__xludf.DUMMYFUNCTION("""COMPUTED_VALUE"""),3)</f>
        <v>3</v>
      </c>
    </row>
    <row r="179" spans="1:2" ht="13" hidden="1">
      <c r="A179" s="1">
        <f ca="1">IFERROR(__xludf.DUMMYFUNCTION("""COMPUTED_VALUE"""),1)</f>
        <v>1</v>
      </c>
      <c r="B179" s="1">
        <f ca="1">IFERROR(__xludf.DUMMYFUNCTION("""COMPUTED_VALUE"""),1)</f>
        <v>1</v>
      </c>
    </row>
    <row r="180" spans="1:2" ht="13" hidden="1">
      <c r="A180" s="1">
        <f ca="1">IFERROR(__xludf.DUMMYFUNCTION("""COMPUTED_VALUE"""),4)</f>
        <v>4</v>
      </c>
      <c r="B180" s="1">
        <f ca="1">IFERROR(__xludf.DUMMYFUNCTION("""COMPUTED_VALUE"""),1)</f>
        <v>1</v>
      </c>
    </row>
    <row r="181" spans="1:2" ht="13" hidden="1">
      <c r="A181" s="1">
        <f ca="1">IFERROR(__xludf.DUMMYFUNCTION("""COMPUTED_VALUE"""),2)</f>
        <v>2</v>
      </c>
      <c r="B181" s="1">
        <f ca="1">IFERROR(__xludf.DUMMYFUNCTION("""COMPUTED_VALUE"""),5)</f>
        <v>5</v>
      </c>
    </row>
    <row r="182" spans="1:2" ht="13" hidden="1">
      <c r="A182" s="1">
        <f ca="1">IFERROR(__xludf.DUMMYFUNCTION("""COMPUTED_VALUE"""),3)</f>
        <v>3</v>
      </c>
      <c r="B182" s="1">
        <f ca="1">IFERROR(__xludf.DUMMYFUNCTION("""COMPUTED_VALUE"""),4)</f>
        <v>4</v>
      </c>
    </row>
    <row r="183" spans="1:2" ht="13" hidden="1">
      <c r="A183" s="1" t="str">
        <f ca="1">IFERROR(__xludf.DUMMYFUNCTION("""COMPUTED_VALUE"""),"")</f>
        <v/>
      </c>
      <c r="B183" s="1">
        <f ca="1">IFERROR(__xludf.DUMMYFUNCTION("""COMPUTED_VALUE"""),2)</f>
        <v>2</v>
      </c>
    </row>
    <row r="184" spans="1:2" ht="13" hidden="1">
      <c r="A184" s="1">
        <f ca="1">IFERROR(__xludf.DUMMYFUNCTION("""COMPUTED_VALUE"""),2)</f>
        <v>2</v>
      </c>
      <c r="B184" s="1">
        <f ca="1">IFERROR(__xludf.DUMMYFUNCTION("""COMPUTED_VALUE"""),5)</f>
        <v>5</v>
      </c>
    </row>
    <row r="185" spans="1:2" ht="13" hidden="1">
      <c r="A185" s="1">
        <f ca="1">IFERROR(__xludf.DUMMYFUNCTION("""COMPUTED_VALUE"""),3)</f>
        <v>3</v>
      </c>
      <c r="B185" s="1">
        <f ca="1">IFERROR(__xludf.DUMMYFUNCTION("""COMPUTED_VALUE"""),2)</f>
        <v>2</v>
      </c>
    </row>
    <row r="186" spans="1:2" ht="13" hidden="1">
      <c r="A186" s="1">
        <f ca="1">IFERROR(__xludf.DUMMYFUNCTION("""COMPUTED_VALUE"""),2)</f>
        <v>2</v>
      </c>
      <c r="B186" s="1">
        <f ca="1">IFERROR(__xludf.DUMMYFUNCTION("""COMPUTED_VALUE"""),3)</f>
        <v>3</v>
      </c>
    </row>
    <row r="187" spans="1:2" ht="13" hidden="1">
      <c r="A187" s="1">
        <f ca="1">IFERROR(__xludf.DUMMYFUNCTION("""COMPUTED_VALUE"""),4)</f>
        <v>4</v>
      </c>
      <c r="B187" s="1">
        <f ca="1">IFERROR(__xludf.DUMMYFUNCTION("""COMPUTED_VALUE"""),5)</f>
        <v>5</v>
      </c>
    </row>
    <row r="188" spans="1:2" ht="13" hidden="1">
      <c r="A188" s="1">
        <f ca="1">IFERROR(__xludf.DUMMYFUNCTION("""COMPUTED_VALUE"""),2)</f>
        <v>2</v>
      </c>
      <c r="B188" s="1">
        <f ca="1">IFERROR(__xludf.DUMMYFUNCTION("""COMPUTED_VALUE"""),4)</f>
        <v>4</v>
      </c>
    </row>
    <row r="189" spans="1:2" ht="13" hidden="1">
      <c r="A189" s="1">
        <f ca="1">IFERROR(__xludf.DUMMYFUNCTION("""COMPUTED_VALUE"""),2)</f>
        <v>2</v>
      </c>
      <c r="B189" s="1">
        <f ca="1">IFERROR(__xludf.DUMMYFUNCTION("""COMPUTED_VALUE"""),3)</f>
        <v>3</v>
      </c>
    </row>
    <row r="190" spans="1:2" ht="13" hidden="1">
      <c r="A190" s="1" t="str">
        <f ca="1">IFERROR(__xludf.DUMMYFUNCTION("""COMPUTED_VALUE"""),"")</f>
        <v/>
      </c>
      <c r="B190" s="1">
        <f ca="1">IFERROR(__xludf.DUMMYFUNCTION("""COMPUTED_VALUE"""),3)</f>
        <v>3</v>
      </c>
    </row>
    <row r="191" spans="1:2" ht="13" hidden="1">
      <c r="A191" s="1">
        <f ca="1">IFERROR(__xludf.DUMMYFUNCTION("""COMPUTED_VALUE"""),4)</f>
        <v>4</v>
      </c>
      <c r="B191" s="1">
        <f ca="1">IFERROR(__xludf.DUMMYFUNCTION("""COMPUTED_VALUE"""),3)</f>
        <v>3</v>
      </c>
    </row>
    <row r="192" spans="1:2" ht="13" hidden="1">
      <c r="A192" s="1">
        <f ca="1">IFERROR(__xludf.DUMMYFUNCTION("""COMPUTED_VALUE"""),3)</f>
        <v>3</v>
      </c>
      <c r="B192" s="1">
        <f ca="1">IFERROR(__xludf.DUMMYFUNCTION("""COMPUTED_VALUE"""),3)</f>
        <v>3</v>
      </c>
    </row>
    <row r="193" spans="1:2" ht="13" hidden="1">
      <c r="A193" s="1">
        <f ca="1">IFERROR(__xludf.DUMMYFUNCTION("""COMPUTED_VALUE"""),2)</f>
        <v>2</v>
      </c>
      <c r="B193" s="1">
        <f ca="1">IFERROR(__xludf.DUMMYFUNCTION("""COMPUTED_VALUE"""),4)</f>
        <v>4</v>
      </c>
    </row>
    <row r="194" spans="1:2" ht="13" hidden="1">
      <c r="A194" s="1">
        <f ca="1">IFERROR(__xludf.DUMMYFUNCTION("""COMPUTED_VALUE"""),2)</f>
        <v>2</v>
      </c>
      <c r="B194" s="1">
        <f ca="1">IFERROR(__xludf.DUMMYFUNCTION("""COMPUTED_VALUE"""),3)</f>
        <v>3</v>
      </c>
    </row>
    <row r="195" spans="1:2" ht="13" hidden="1">
      <c r="A195" s="1">
        <f ca="1">IFERROR(__xludf.DUMMYFUNCTION("""COMPUTED_VALUE"""),2)</f>
        <v>2</v>
      </c>
      <c r="B195" s="1">
        <f ca="1">IFERROR(__xludf.DUMMYFUNCTION("""COMPUTED_VALUE"""),3)</f>
        <v>3</v>
      </c>
    </row>
    <row r="196" spans="1:2" ht="13" hidden="1">
      <c r="A196" s="1">
        <f ca="1">IFERROR(__xludf.DUMMYFUNCTION("""COMPUTED_VALUE"""),3)</f>
        <v>3</v>
      </c>
      <c r="B196" s="1">
        <f ca="1">IFERROR(__xludf.DUMMYFUNCTION("""COMPUTED_VALUE"""),4)</f>
        <v>4</v>
      </c>
    </row>
    <row r="197" spans="1:2" ht="13" hidden="1">
      <c r="A197" s="1">
        <f ca="1">IFERROR(__xludf.DUMMYFUNCTION("""COMPUTED_VALUE"""),2)</f>
        <v>2</v>
      </c>
      <c r="B197" s="1">
        <f ca="1">IFERROR(__xludf.DUMMYFUNCTION("""COMPUTED_VALUE"""),2)</f>
        <v>2</v>
      </c>
    </row>
    <row r="198" spans="1:2" ht="13" hidden="1">
      <c r="A198" s="1">
        <f ca="1">IFERROR(__xludf.DUMMYFUNCTION("""COMPUTED_VALUE"""),2)</f>
        <v>2</v>
      </c>
      <c r="B198" s="1">
        <f ca="1">IFERROR(__xludf.DUMMYFUNCTION("""COMPUTED_VALUE"""),4)</f>
        <v>4</v>
      </c>
    </row>
    <row r="199" spans="1:2" ht="13" hidden="1">
      <c r="A199" s="1">
        <f ca="1">IFERROR(__xludf.DUMMYFUNCTION("""COMPUTED_VALUE"""),3)</f>
        <v>3</v>
      </c>
      <c r="B199" s="1">
        <f ca="1">IFERROR(__xludf.DUMMYFUNCTION("""COMPUTED_VALUE"""),5)</f>
        <v>5</v>
      </c>
    </row>
    <row r="200" spans="1:2" ht="13" hidden="1">
      <c r="A200" s="1" t="str">
        <f ca="1">IFERROR(__xludf.DUMMYFUNCTION("""COMPUTED_VALUE"""),"")</f>
        <v/>
      </c>
      <c r="B200" s="1">
        <f ca="1">IFERROR(__xludf.DUMMYFUNCTION("""COMPUTED_VALUE"""),1)</f>
        <v>1</v>
      </c>
    </row>
    <row r="201" spans="1:2" ht="13" hidden="1">
      <c r="A201" s="1">
        <f ca="1">IFERROR(__xludf.DUMMYFUNCTION("""COMPUTED_VALUE"""),1)</f>
        <v>1</v>
      </c>
      <c r="B201" s="1">
        <f ca="1">IFERROR(__xludf.DUMMYFUNCTION("""COMPUTED_VALUE"""),3)</f>
        <v>3</v>
      </c>
    </row>
    <row r="202" spans="1:2" ht="13" hidden="1">
      <c r="A202" s="1">
        <f ca="1">IFERROR(__xludf.DUMMYFUNCTION("""COMPUTED_VALUE"""),2)</f>
        <v>2</v>
      </c>
      <c r="B202" s="1">
        <f ca="1">IFERROR(__xludf.DUMMYFUNCTION("""COMPUTED_VALUE"""),3)</f>
        <v>3</v>
      </c>
    </row>
    <row r="203" spans="1:2" ht="13" hidden="1">
      <c r="A203" s="1">
        <f ca="1">IFERROR(__xludf.DUMMYFUNCTION("""COMPUTED_VALUE"""),3)</f>
        <v>3</v>
      </c>
      <c r="B203" s="1">
        <f ca="1">IFERROR(__xludf.DUMMYFUNCTION("""COMPUTED_VALUE"""),4)</f>
        <v>4</v>
      </c>
    </row>
    <row r="204" spans="1:2" ht="13" hidden="1">
      <c r="A204" s="1">
        <f ca="1">IFERROR(__xludf.DUMMYFUNCTION("""COMPUTED_VALUE"""),2)</f>
        <v>2</v>
      </c>
      <c r="B204" s="1">
        <f ca="1">IFERROR(__xludf.DUMMYFUNCTION("""COMPUTED_VALUE"""),2)</f>
        <v>2</v>
      </c>
    </row>
    <row r="205" spans="1:2" ht="13" hidden="1">
      <c r="A205" s="1">
        <f ca="1">IFERROR(__xludf.DUMMYFUNCTION("""COMPUTED_VALUE"""),1)</f>
        <v>1</v>
      </c>
      <c r="B205" s="1">
        <f ca="1">IFERROR(__xludf.DUMMYFUNCTION("""COMPUTED_VALUE"""),2)</f>
        <v>2</v>
      </c>
    </row>
    <row r="206" spans="1:2" ht="13" hidden="1">
      <c r="A206" s="1" t="str">
        <f ca="1">IFERROR(__xludf.DUMMYFUNCTION("""COMPUTED_VALUE"""),"")</f>
        <v/>
      </c>
      <c r="B206" s="1">
        <f ca="1">IFERROR(__xludf.DUMMYFUNCTION("""COMPUTED_VALUE"""),3)</f>
        <v>3</v>
      </c>
    </row>
    <row r="207" spans="1:2" ht="13" hidden="1">
      <c r="A207" s="1">
        <f ca="1">IFERROR(__xludf.DUMMYFUNCTION("""COMPUTED_VALUE"""),4)</f>
        <v>4</v>
      </c>
      <c r="B207" s="1">
        <f ca="1">IFERROR(__xludf.DUMMYFUNCTION("""COMPUTED_VALUE"""),3)</f>
        <v>3</v>
      </c>
    </row>
    <row r="208" spans="1:2" ht="13" hidden="1">
      <c r="A208" s="1">
        <f ca="1">IFERROR(__xludf.DUMMYFUNCTION("""COMPUTED_VALUE"""),3)</f>
        <v>3</v>
      </c>
      <c r="B208" s="1">
        <f ca="1">IFERROR(__xludf.DUMMYFUNCTION("""COMPUTED_VALUE"""),5)</f>
        <v>5</v>
      </c>
    </row>
    <row r="209" spans="1:2" ht="13" hidden="1">
      <c r="A209" s="1" t="str">
        <f ca="1">IFERROR(__xludf.DUMMYFUNCTION("""COMPUTED_VALUE"""),"")</f>
        <v/>
      </c>
      <c r="B209" s="1">
        <f ca="1">IFERROR(__xludf.DUMMYFUNCTION("""COMPUTED_VALUE"""),2)</f>
        <v>2</v>
      </c>
    </row>
    <row r="210" spans="1:2" ht="13" hidden="1">
      <c r="A210" s="1">
        <f ca="1">IFERROR(__xludf.DUMMYFUNCTION("""COMPUTED_VALUE"""),1)</f>
        <v>1</v>
      </c>
      <c r="B210" s="1">
        <f ca="1">IFERROR(__xludf.DUMMYFUNCTION("""COMPUTED_VALUE"""),3)</f>
        <v>3</v>
      </c>
    </row>
    <row r="211" spans="1:2" ht="13" hidden="1">
      <c r="A211" s="1">
        <f ca="1">IFERROR(__xludf.DUMMYFUNCTION("""COMPUTED_VALUE"""),4)</f>
        <v>4</v>
      </c>
      <c r="B211" s="1">
        <f ca="1">IFERROR(__xludf.DUMMYFUNCTION("""COMPUTED_VALUE"""),3)</f>
        <v>3</v>
      </c>
    </row>
    <row r="212" spans="1:2" ht="13" hidden="1">
      <c r="A212" s="1">
        <f ca="1">IFERROR(__xludf.DUMMYFUNCTION("""COMPUTED_VALUE"""),3)</f>
        <v>3</v>
      </c>
      <c r="B212" s="1">
        <f ca="1">IFERROR(__xludf.DUMMYFUNCTION("""COMPUTED_VALUE"""),2)</f>
        <v>2</v>
      </c>
    </row>
    <row r="213" spans="1:2" ht="13" hidden="1">
      <c r="A213" s="1">
        <f ca="1">IFERROR(__xludf.DUMMYFUNCTION("""COMPUTED_VALUE"""),2)</f>
        <v>2</v>
      </c>
      <c r="B213" s="1">
        <f ca="1">IFERROR(__xludf.DUMMYFUNCTION("""COMPUTED_VALUE"""),5)</f>
        <v>5</v>
      </c>
    </row>
    <row r="214" spans="1:2" ht="13" hidden="1">
      <c r="A214" s="1">
        <f ca="1">IFERROR(__xludf.DUMMYFUNCTION("""COMPUTED_VALUE"""),3)</f>
        <v>3</v>
      </c>
      <c r="B214" s="1">
        <f ca="1">IFERROR(__xludf.DUMMYFUNCTION("""COMPUTED_VALUE"""),3)</f>
        <v>3</v>
      </c>
    </row>
    <row r="215" spans="1:2" ht="13" hidden="1">
      <c r="A215" s="1">
        <f ca="1">IFERROR(__xludf.DUMMYFUNCTION("""COMPUTED_VALUE"""),2)</f>
        <v>2</v>
      </c>
      <c r="B215" s="1">
        <f ca="1">IFERROR(__xludf.DUMMYFUNCTION("""COMPUTED_VALUE"""),2)</f>
        <v>2</v>
      </c>
    </row>
    <row r="216" spans="1:2" ht="13" hidden="1">
      <c r="A216" s="1">
        <f ca="1">IFERROR(__xludf.DUMMYFUNCTION("""COMPUTED_VALUE"""),1)</f>
        <v>1</v>
      </c>
      <c r="B216" s="1">
        <f ca="1">IFERROR(__xludf.DUMMYFUNCTION("""COMPUTED_VALUE"""),2)</f>
        <v>2</v>
      </c>
    </row>
    <row r="217" spans="1:2" ht="13" hidden="1">
      <c r="A217" s="1">
        <f ca="1">IFERROR(__xludf.DUMMYFUNCTION("""COMPUTED_VALUE"""),1)</f>
        <v>1</v>
      </c>
      <c r="B217" s="1">
        <f ca="1">IFERROR(__xludf.DUMMYFUNCTION("""COMPUTED_VALUE"""),1)</f>
        <v>1</v>
      </c>
    </row>
    <row r="218" spans="1:2" ht="13" hidden="1">
      <c r="A218" s="1">
        <f ca="1">IFERROR(__xludf.DUMMYFUNCTION("""COMPUTED_VALUE"""),4)</f>
        <v>4</v>
      </c>
      <c r="B218" s="1">
        <f ca="1">IFERROR(__xludf.DUMMYFUNCTION("""COMPUTED_VALUE"""),2)</f>
        <v>2</v>
      </c>
    </row>
    <row r="219" spans="1:2" ht="13" hidden="1">
      <c r="A219" s="1">
        <f ca="1">IFERROR(__xludf.DUMMYFUNCTION("""COMPUTED_VALUE"""),4)</f>
        <v>4</v>
      </c>
      <c r="B219" s="1">
        <f ca="1">IFERROR(__xludf.DUMMYFUNCTION("""COMPUTED_VALUE"""),3)</f>
        <v>3</v>
      </c>
    </row>
    <row r="220" spans="1:2" ht="13" hidden="1">
      <c r="A220" s="1">
        <f ca="1">IFERROR(__xludf.DUMMYFUNCTION("""COMPUTED_VALUE"""),4)</f>
        <v>4</v>
      </c>
      <c r="B220" s="1">
        <f ca="1">IFERROR(__xludf.DUMMYFUNCTION("""COMPUTED_VALUE"""),3)</f>
        <v>3</v>
      </c>
    </row>
    <row r="221" spans="1:2" ht="13" hidden="1">
      <c r="A221" s="1">
        <f ca="1">IFERROR(__xludf.DUMMYFUNCTION("""COMPUTED_VALUE"""),3)</f>
        <v>3</v>
      </c>
      <c r="B221" s="1">
        <f ca="1">IFERROR(__xludf.DUMMYFUNCTION("""COMPUTED_VALUE"""),2)</f>
        <v>2</v>
      </c>
    </row>
    <row r="222" spans="1:2" ht="13" hidden="1">
      <c r="A222" s="1">
        <f ca="1">IFERROR(__xludf.DUMMYFUNCTION("""COMPUTED_VALUE"""),4)</f>
        <v>4</v>
      </c>
      <c r="B222" s="1">
        <f ca="1">IFERROR(__xludf.DUMMYFUNCTION("""COMPUTED_VALUE"""),2)</f>
        <v>2</v>
      </c>
    </row>
    <row r="223" spans="1:2" ht="13" hidden="1">
      <c r="A223" s="1">
        <f ca="1">IFERROR(__xludf.DUMMYFUNCTION("""COMPUTED_VALUE"""),1)</f>
        <v>1</v>
      </c>
      <c r="B223" s="1">
        <f ca="1">IFERROR(__xludf.DUMMYFUNCTION("""COMPUTED_VALUE"""),1)</f>
        <v>1</v>
      </c>
    </row>
    <row r="224" spans="1:2" ht="13" hidden="1">
      <c r="A224" s="1">
        <f ca="1">IFERROR(__xludf.DUMMYFUNCTION("""COMPUTED_VALUE"""),2)</f>
        <v>2</v>
      </c>
      <c r="B224" s="1">
        <f ca="1">IFERROR(__xludf.DUMMYFUNCTION("""COMPUTED_VALUE"""),4)</f>
        <v>4</v>
      </c>
    </row>
    <row r="225" spans="1:2" ht="13" hidden="1">
      <c r="A225" s="1">
        <f ca="1">IFERROR(__xludf.DUMMYFUNCTION("""COMPUTED_VALUE"""),3)</f>
        <v>3</v>
      </c>
      <c r="B225" s="1">
        <f ca="1">IFERROR(__xludf.DUMMYFUNCTION("""COMPUTED_VALUE"""),4)</f>
        <v>4</v>
      </c>
    </row>
    <row r="226" spans="1:2" ht="13" hidden="1">
      <c r="A226" s="1">
        <f ca="1">IFERROR(__xludf.DUMMYFUNCTION("""COMPUTED_VALUE"""),2)</f>
        <v>2</v>
      </c>
      <c r="B226" s="1">
        <f ca="1">IFERROR(__xludf.DUMMYFUNCTION("""COMPUTED_VALUE"""),5)</f>
        <v>5</v>
      </c>
    </row>
    <row r="227" spans="1:2" ht="13" hidden="1">
      <c r="A227" s="1">
        <f ca="1">IFERROR(__xludf.DUMMYFUNCTION("""COMPUTED_VALUE"""),2)</f>
        <v>2</v>
      </c>
      <c r="B227" s="1">
        <f ca="1">IFERROR(__xludf.DUMMYFUNCTION("""COMPUTED_VALUE"""),2)</f>
        <v>2</v>
      </c>
    </row>
    <row r="228" spans="1:2" ht="13" hidden="1">
      <c r="A228" s="1">
        <f ca="1">IFERROR(__xludf.DUMMYFUNCTION("""COMPUTED_VALUE"""),3)</f>
        <v>3</v>
      </c>
      <c r="B228" s="1">
        <f ca="1">IFERROR(__xludf.DUMMYFUNCTION("""COMPUTED_VALUE"""),2)</f>
        <v>2</v>
      </c>
    </row>
    <row r="229" spans="1:2" ht="13" hidden="1">
      <c r="A229" s="1">
        <f ca="1">IFERROR(__xludf.DUMMYFUNCTION("""COMPUTED_VALUE"""),4)</f>
        <v>4</v>
      </c>
      <c r="B229" s="1">
        <f ca="1">IFERROR(__xludf.DUMMYFUNCTION("""COMPUTED_VALUE"""),3)</f>
        <v>3</v>
      </c>
    </row>
    <row r="230" spans="1:2" ht="13" hidden="1">
      <c r="A230" s="1">
        <f ca="1">IFERROR(__xludf.DUMMYFUNCTION("""COMPUTED_VALUE"""),4)</f>
        <v>4</v>
      </c>
      <c r="B230" s="1">
        <f ca="1">IFERROR(__xludf.DUMMYFUNCTION("""COMPUTED_VALUE"""),4)</f>
        <v>4</v>
      </c>
    </row>
    <row r="231" spans="1:2" ht="13" hidden="1">
      <c r="A231" s="1" t="str">
        <f ca="1">IFERROR(__xludf.DUMMYFUNCTION("""COMPUTED_VALUE"""),"")</f>
        <v/>
      </c>
      <c r="B231" s="1">
        <f ca="1">IFERROR(__xludf.DUMMYFUNCTION("""COMPUTED_VALUE"""),3)</f>
        <v>3</v>
      </c>
    </row>
    <row r="232" spans="1:2" ht="13" hidden="1">
      <c r="A232" s="1">
        <f ca="1">IFERROR(__xludf.DUMMYFUNCTION("""COMPUTED_VALUE"""),2)</f>
        <v>2</v>
      </c>
      <c r="B232" s="1">
        <f ca="1">IFERROR(__xludf.DUMMYFUNCTION("""COMPUTED_VALUE"""),3)</f>
        <v>3</v>
      </c>
    </row>
    <row r="233" spans="1:2" ht="13" hidden="1">
      <c r="A233" s="1">
        <f ca="1">IFERROR(__xludf.DUMMYFUNCTION("""COMPUTED_VALUE"""),1)</f>
        <v>1</v>
      </c>
      <c r="B233" s="1">
        <f ca="1">IFERROR(__xludf.DUMMYFUNCTION("""COMPUTED_VALUE"""),1)</f>
        <v>1</v>
      </c>
    </row>
    <row r="234" spans="1:2" ht="13" hidden="1">
      <c r="A234" s="1">
        <f ca="1">IFERROR(__xludf.DUMMYFUNCTION("""COMPUTED_VALUE"""),2)</f>
        <v>2</v>
      </c>
      <c r="B234" s="1">
        <f ca="1">IFERROR(__xludf.DUMMYFUNCTION("""COMPUTED_VALUE"""),5)</f>
        <v>5</v>
      </c>
    </row>
    <row r="235" spans="1:2" ht="13" hidden="1">
      <c r="A235" s="1">
        <f ca="1">IFERROR(__xludf.DUMMYFUNCTION("""COMPUTED_VALUE"""),3)</f>
        <v>3</v>
      </c>
      <c r="B235" s="1">
        <f ca="1">IFERROR(__xludf.DUMMYFUNCTION("""COMPUTED_VALUE"""),4)</f>
        <v>4</v>
      </c>
    </row>
    <row r="236" spans="1:2" ht="13" hidden="1">
      <c r="A236" s="1">
        <f ca="1">IFERROR(__xludf.DUMMYFUNCTION("""COMPUTED_VALUE"""),4)</f>
        <v>4</v>
      </c>
      <c r="B236" s="1">
        <f ca="1">IFERROR(__xludf.DUMMYFUNCTION("""COMPUTED_VALUE"""),3)</f>
        <v>3</v>
      </c>
    </row>
    <row r="237" spans="1:2" ht="13" hidden="1">
      <c r="A237" s="1">
        <f ca="1">IFERROR(__xludf.DUMMYFUNCTION("""COMPUTED_VALUE"""),3)</f>
        <v>3</v>
      </c>
      <c r="B237" s="1">
        <f ca="1">IFERROR(__xludf.DUMMYFUNCTION("""COMPUTED_VALUE"""),5)</f>
        <v>5</v>
      </c>
    </row>
    <row r="238" spans="1:2" ht="13" hidden="1">
      <c r="A238" s="1" t="str">
        <f ca="1">IFERROR(__xludf.DUMMYFUNCTION("""COMPUTED_VALUE"""),"")</f>
        <v/>
      </c>
      <c r="B238" s="1">
        <f ca="1">IFERROR(__xludf.DUMMYFUNCTION("""COMPUTED_VALUE"""),3)</f>
        <v>3</v>
      </c>
    </row>
    <row r="239" spans="1:2" ht="13" hidden="1">
      <c r="A239" s="1">
        <f ca="1">IFERROR(__xludf.DUMMYFUNCTION("""COMPUTED_VALUE"""),2)</f>
        <v>2</v>
      </c>
      <c r="B239" s="1">
        <f ca="1">IFERROR(__xludf.DUMMYFUNCTION("""COMPUTED_VALUE"""),2)</f>
        <v>2</v>
      </c>
    </row>
    <row r="240" spans="1:2" ht="13" hidden="1">
      <c r="A240" s="1">
        <f ca="1">IFERROR(__xludf.DUMMYFUNCTION("""COMPUTED_VALUE"""),4)</f>
        <v>4</v>
      </c>
      <c r="B240" s="1">
        <f ca="1">IFERROR(__xludf.DUMMYFUNCTION("""COMPUTED_VALUE"""),2)</f>
        <v>2</v>
      </c>
    </row>
    <row r="241" spans="1:2" ht="13" hidden="1">
      <c r="A241" s="1">
        <f ca="1">IFERROR(__xludf.DUMMYFUNCTION("""COMPUTED_VALUE"""),2)</f>
        <v>2</v>
      </c>
      <c r="B241" s="1">
        <f ca="1">IFERROR(__xludf.DUMMYFUNCTION("""COMPUTED_VALUE"""),4)</f>
        <v>4</v>
      </c>
    </row>
    <row r="242" spans="1:2" ht="13" hidden="1">
      <c r="A242" s="1">
        <f ca="1">IFERROR(__xludf.DUMMYFUNCTION("""COMPUTED_VALUE"""),3)</f>
        <v>3</v>
      </c>
      <c r="B242" s="1">
        <f ca="1">IFERROR(__xludf.DUMMYFUNCTION("""COMPUTED_VALUE"""),4)</f>
        <v>4</v>
      </c>
    </row>
    <row r="243" spans="1:2" ht="13" hidden="1">
      <c r="A243" s="1">
        <f ca="1">IFERROR(__xludf.DUMMYFUNCTION("""COMPUTED_VALUE"""),3)</f>
        <v>3</v>
      </c>
      <c r="B243" s="1">
        <f ca="1">IFERROR(__xludf.DUMMYFUNCTION("""COMPUTED_VALUE"""),3)</f>
        <v>3</v>
      </c>
    </row>
    <row r="244" spans="1:2" ht="13" hidden="1">
      <c r="A244" s="1">
        <f ca="1">IFERROR(__xludf.DUMMYFUNCTION("""COMPUTED_VALUE"""),4)</f>
        <v>4</v>
      </c>
      <c r="B244" s="1">
        <f ca="1">IFERROR(__xludf.DUMMYFUNCTION("""COMPUTED_VALUE"""),2)</f>
        <v>2</v>
      </c>
    </row>
    <row r="245" spans="1:2" ht="13" hidden="1">
      <c r="A245" s="1">
        <f ca="1">IFERROR(__xludf.DUMMYFUNCTION("""COMPUTED_VALUE"""),4)</f>
        <v>4</v>
      </c>
      <c r="B245" s="1">
        <f ca="1">IFERROR(__xludf.DUMMYFUNCTION("""COMPUTED_VALUE"""),3)</f>
        <v>3</v>
      </c>
    </row>
    <row r="246" spans="1:2" ht="13" hidden="1">
      <c r="A246" s="1">
        <f ca="1">IFERROR(__xludf.DUMMYFUNCTION("""COMPUTED_VALUE"""),4)</f>
        <v>4</v>
      </c>
      <c r="B246" s="1">
        <f ca="1">IFERROR(__xludf.DUMMYFUNCTION("""COMPUTED_VALUE"""),5)</f>
        <v>5</v>
      </c>
    </row>
    <row r="247" spans="1:2" ht="13" hidden="1">
      <c r="A247" s="1">
        <f ca="1">IFERROR(__xludf.DUMMYFUNCTION("""COMPUTED_VALUE"""),4)</f>
        <v>4</v>
      </c>
      <c r="B247" s="1">
        <f ca="1">IFERROR(__xludf.DUMMYFUNCTION("""COMPUTED_VALUE"""),1)</f>
        <v>1</v>
      </c>
    </row>
    <row r="248" spans="1:2" ht="13" hidden="1">
      <c r="A248" s="1">
        <f ca="1">IFERROR(__xludf.DUMMYFUNCTION("""COMPUTED_VALUE"""),3)</f>
        <v>3</v>
      </c>
      <c r="B248" s="1">
        <f ca="1">IFERROR(__xludf.DUMMYFUNCTION("""COMPUTED_VALUE"""),3)</f>
        <v>3</v>
      </c>
    </row>
    <row r="249" spans="1:2" ht="13" hidden="1">
      <c r="A249" s="1">
        <f ca="1">IFERROR(__xludf.DUMMYFUNCTION("""COMPUTED_VALUE"""),1)</f>
        <v>1</v>
      </c>
      <c r="B249" s="1">
        <f ca="1">IFERROR(__xludf.DUMMYFUNCTION("""COMPUTED_VALUE"""),3)</f>
        <v>3</v>
      </c>
    </row>
    <row r="250" spans="1:2" ht="13" hidden="1">
      <c r="A250" s="1">
        <f ca="1">IFERROR(__xludf.DUMMYFUNCTION("""COMPUTED_VALUE"""),2)</f>
        <v>2</v>
      </c>
      <c r="B250" s="1">
        <f ca="1">IFERROR(__xludf.DUMMYFUNCTION("""COMPUTED_VALUE"""),3)</f>
        <v>3</v>
      </c>
    </row>
    <row r="251" spans="1:2" ht="13" hidden="1">
      <c r="A251" s="1">
        <f ca="1">IFERROR(__xludf.DUMMYFUNCTION("""COMPUTED_VALUE"""),4)</f>
        <v>4</v>
      </c>
      <c r="B251" s="1">
        <f ca="1">IFERROR(__xludf.DUMMYFUNCTION("""COMPUTED_VALUE"""),3)</f>
        <v>3</v>
      </c>
    </row>
    <row r="252" spans="1:2" ht="13" hidden="1">
      <c r="A252" s="1">
        <f ca="1">IFERROR(__xludf.DUMMYFUNCTION("""COMPUTED_VALUE"""),1)</f>
        <v>1</v>
      </c>
      <c r="B252" s="1">
        <f ca="1">IFERROR(__xludf.DUMMYFUNCTION("""COMPUTED_VALUE"""),3)</f>
        <v>3</v>
      </c>
    </row>
    <row r="253" spans="1:2" ht="13" hidden="1">
      <c r="A253" s="1">
        <f ca="1">IFERROR(__xludf.DUMMYFUNCTION("""COMPUTED_VALUE"""),4)</f>
        <v>4</v>
      </c>
      <c r="B253" s="1">
        <f ca="1">IFERROR(__xludf.DUMMYFUNCTION("""COMPUTED_VALUE"""),3)</f>
        <v>3</v>
      </c>
    </row>
    <row r="254" spans="1:2" ht="13" hidden="1">
      <c r="A254" s="1">
        <f ca="1">IFERROR(__xludf.DUMMYFUNCTION("""COMPUTED_VALUE"""),3)</f>
        <v>3</v>
      </c>
      <c r="B254" s="1">
        <f ca="1">IFERROR(__xludf.DUMMYFUNCTION("""COMPUTED_VALUE"""),4)</f>
        <v>4</v>
      </c>
    </row>
    <row r="255" spans="1:2" ht="13" hidden="1">
      <c r="A255" s="1">
        <f ca="1">IFERROR(__xludf.DUMMYFUNCTION("""COMPUTED_VALUE"""),3)</f>
        <v>3</v>
      </c>
      <c r="B255" s="1">
        <f ca="1">IFERROR(__xludf.DUMMYFUNCTION("""COMPUTED_VALUE"""),3)</f>
        <v>3</v>
      </c>
    </row>
    <row r="256" spans="1:2" ht="13" hidden="1">
      <c r="A256" s="1">
        <f ca="1">IFERROR(__xludf.DUMMYFUNCTION("""COMPUTED_VALUE"""),1)</f>
        <v>1</v>
      </c>
      <c r="B256" s="1">
        <f ca="1">IFERROR(__xludf.DUMMYFUNCTION("""COMPUTED_VALUE"""),1)</f>
        <v>1</v>
      </c>
    </row>
    <row r="257" spans="1:2" ht="13" hidden="1">
      <c r="A257" s="1">
        <f ca="1">IFERROR(__xludf.DUMMYFUNCTION("""COMPUTED_VALUE"""),2)</f>
        <v>2</v>
      </c>
      <c r="B257" s="1">
        <f ca="1">IFERROR(__xludf.DUMMYFUNCTION("""COMPUTED_VALUE"""),3)</f>
        <v>3</v>
      </c>
    </row>
    <row r="258" spans="1:2" ht="13" hidden="1">
      <c r="A258" s="1">
        <f ca="1">IFERROR(__xludf.DUMMYFUNCTION("""COMPUTED_VALUE"""),4)</f>
        <v>4</v>
      </c>
      <c r="B258" s="1">
        <f ca="1">IFERROR(__xludf.DUMMYFUNCTION("""COMPUTED_VALUE"""),2)</f>
        <v>2</v>
      </c>
    </row>
    <row r="259" spans="1:2" ht="13" hidden="1">
      <c r="A259" s="1">
        <f ca="1">IFERROR(__xludf.DUMMYFUNCTION("""COMPUTED_VALUE"""),2)</f>
        <v>2</v>
      </c>
      <c r="B259" s="1">
        <f ca="1">IFERROR(__xludf.DUMMYFUNCTION("""COMPUTED_VALUE"""),2)</f>
        <v>2</v>
      </c>
    </row>
    <row r="260" spans="1:2" ht="13" hidden="1">
      <c r="A260" s="1">
        <f ca="1">IFERROR(__xludf.DUMMYFUNCTION("""COMPUTED_VALUE"""),2)</f>
        <v>2</v>
      </c>
      <c r="B260" s="1">
        <f ca="1">IFERROR(__xludf.DUMMYFUNCTION("""COMPUTED_VALUE"""),3)</f>
        <v>3</v>
      </c>
    </row>
    <row r="261" spans="1:2" ht="13" hidden="1">
      <c r="A261" s="1">
        <f ca="1">IFERROR(__xludf.DUMMYFUNCTION("""COMPUTED_VALUE"""),3)</f>
        <v>3</v>
      </c>
      <c r="B261" s="1">
        <f ca="1">IFERROR(__xludf.DUMMYFUNCTION("""COMPUTED_VALUE"""),4)</f>
        <v>4</v>
      </c>
    </row>
    <row r="262" spans="1:2" ht="13" hidden="1">
      <c r="A262" s="1">
        <f ca="1">IFERROR(__xludf.DUMMYFUNCTION("""COMPUTED_VALUE"""),3)</f>
        <v>3</v>
      </c>
      <c r="B262" s="1">
        <f ca="1">IFERROR(__xludf.DUMMYFUNCTION("""COMPUTED_VALUE"""),5)</f>
        <v>5</v>
      </c>
    </row>
    <row r="263" spans="1:2" ht="13" hidden="1">
      <c r="A263" s="1">
        <f ca="1">IFERROR(__xludf.DUMMYFUNCTION("""COMPUTED_VALUE"""),4)</f>
        <v>4</v>
      </c>
      <c r="B263" s="1">
        <f ca="1">IFERROR(__xludf.DUMMYFUNCTION("""COMPUTED_VALUE"""),1)</f>
        <v>1</v>
      </c>
    </row>
    <row r="264" spans="1:2" ht="13" hidden="1">
      <c r="A264" s="1">
        <f ca="1">IFERROR(__xludf.DUMMYFUNCTION("""COMPUTED_VALUE"""),2)</f>
        <v>2</v>
      </c>
      <c r="B264" s="1">
        <f ca="1">IFERROR(__xludf.DUMMYFUNCTION("""COMPUTED_VALUE"""),4)</f>
        <v>4</v>
      </c>
    </row>
    <row r="265" spans="1:2" ht="13" hidden="1">
      <c r="A265" s="1">
        <f ca="1">IFERROR(__xludf.DUMMYFUNCTION("""COMPUTED_VALUE"""),4)</f>
        <v>4</v>
      </c>
      <c r="B265" s="1">
        <f ca="1">IFERROR(__xludf.DUMMYFUNCTION("""COMPUTED_VALUE"""),2)</f>
        <v>2</v>
      </c>
    </row>
    <row r="266" spans="1:2" ht="13" hidden="1">
      <c r="A266" s="1">
        <f ca="1">IFERROR(__xludf.DUMMYFUNCTION("""COMPUTED_VALUE"""),4)</f>
        <v>4</v>
      </c>
      <c r="B266" s="1">
        <f ca="1">IFERROR(__xludf.DUMMYFUNCTION("""COMPUTED_VALUE"""),3)</f>
        <v>3</v>
      </c>
    </row>
    <row r="267" spans="1:2" ht="13" hidden="1">
      <c r="A267" s="1">
        <f ca="1">IFERROR(__xludf.DUMMYFUNCTION("""COMPUTED_VALUE"""),4)</f>
        <v>4</v>
      </c>
      <c r="B267" s="1">
        <f ca="1">IFERROR(__xludf.DUMMYFUNCTION("""COMPUTED_VALUE"""),3)</f>
        <v>3</v>
      </c>
    </row>
    <row r="268" spans="1:2" ht="13" hidden="1">
      <c r="A268" s="1">
        <f ca="1">IFERROR(__xludf.DUMMYFUNCTION("""COMPUTED_VALUE"""),2)</f>
        <v>2</v>
      </c>
      <c r="B268" s="1">
        <f ca="1">IFERROR(__xludf.DUMMYFUNCTION("""COMPUTED_VALUE"""),3)</f>
        <v>3</v>
      </c>
    </row>
    <row r="269" spans="1:2" ht="13" hidden="1">
      <c r="A269" s="1">
        <f ca="1">IFERROR(__xludf.DUMMYFUNCTION("""COMPUTED_VALUE"""),2)</f>
        <v>2</v>
      </c>
      <c r="B269" s="1">
        <f ca="1">IFERROR(__xludf.DUMMYFUNCTION("""COMPUTED_VALUE"""),2)</f>
        <v>2</v>
      </c>
    </row>
    <row r="270" spans="1:2" ht="13" hidden="1">
      <c r="A270" s="1">
        <f ca="1">IFERROR(__xludf.DUMMYFUNCTION("""COMPUTED_VALUE"""),3)</f>
        <v>3</v>
      </c>
      <c r="B270" s="1">
        <f ca="1">IFERROR(__xludf.DUMMYFUNCTION("""COMPUTED_VALUE"""),5)</f>
        <v>5</v>
      </c>
    </row>
    <row r="271" spans="1:2" ht="13" hidden="1">
      <c r="A271" s="1">
        <f ca="1">IFERROR(__xludf.DUMMYFUNCTION("""COMPUTED_VALUE"""),1)</f>
        <v>1</v>
      </c>
      <c r="B271" s="1">
        <f ca="1">IFERROR(__xludf.DUMMYFUNCTION("""COMPUTED_VALUE"""),2)</f>
        <v>2</v>
      </c>
    </row>
    <row r="272" spans="1:2" ht="13" hidden="1">
      <c r="A272" s="1">
        <f ca="1">IFERROR(__xludf.DUMMYFUNCTION("""COMPUTED_VALUE"""),2)</f>
        <v>2</v>
      </c>
      <c r="B272" s="1">
        <f ca="1">IFERROR(__xludf.DUMMYFUNCTION("""COMPUTED_VALUE"""),3)</f>
        <v>3</v>
      </c>
    </row>
    <row r="273" spans="1:2" ht="13" hidden="1">
      <c r="A273" s="1">
        <f ca="1">IFERROR(__xludf.DUMMYFUNCTION("""COMPUTED_VALUE"""),3)</f>
        <v>3</v>
      </c>
      <c r="B273" s="1">
        <f ca="1">IFERROR(__xludf.DUMMYFUNCTION("""COMPUTED_VALUE"""),3)</f>
        <v>3</v>
      </c>
    </row>
    <row r="274" spans="1:2" ht="13" hidden="1">
      <c r="A274" s="1">
        <f ca="1">IFERROR(__xludf.DUMMYFUNCTION("""COMPUTED_VALUE"""),2)</f>
        <v>2</v>
      </c>
      <c r="B274" s="1">
        <f ca="1">IFERROR(__xludf.DUMMYFUNCTION("""COMPUTED_VALUE"""),5)</f>
        <v>5</v>
      </c>
    </row>
    <row r="275" spans="1:2" ht="13" hidden="1">
      <c r="A275" s="1">
        <f ca="1">IFERROR(__xludf.DUMMYFUNCTION("""COMPUTED_VALUE"""),4)</f>
        <v>4</v>
      </c>
      <c r="B275" s="1">
        <f ca="1">IFERROR(__xludf.DUMMYFUNCTION("""COMPUTED_VALUE"""),4)</f>
        <v>4</v>
      </c>
    </row>
    <row r="276" spans="1:2" ht="13" hidden="1">
      <c r="A276" s="1">
        <f ca="1">IFERROR(__xludf.DUMMYFUNCTION("""COMPUTED_VALUE"""),3)</f>
        <v>3</v>
      </c>
      <c r="B276" s="1">
        <f ca="1">IFERROR(__xludf.DUMMYFUNCTION("""COMPUTED_VALUE"""),5)</f>
        <v>5</v>
      </c>
    </row>
    <row r="277" spans="1:2" ht="13" hidden="1">
      <c r="A277" s="1">
        <f ca="1">IFERROR(__xludf.DUMMYFUNCTION("""COMPUTED_VALUE"""),2)</f>
        <v>2</v>
      </c>
      <c r="B277" s="1">
        <f ca="1">IFERROR(__xludf.DUMMYFUNCTION("""COMPUTED_VALUE"""),1)</f>
        <v>1</v>
      </c>
    </row>
    <row r="278" spans="1:2" ht="13" hidden="1">
      <c r="A278" s="1">
        <f ca="1">IFERROR(__xludf.DUMMYFUNCTION("""COMPUTED_VALUE"""),4)</f>
        <v>4</v>
      </c>
      <c r="B278" s="1">
        <f ca="1">IFERROR(__xludf.DUMMYFUNCTION("""COMPUTED_VALUE"""),2)</f>
        <v>2</v>
      </c>
    </row>
    <row r="279" spans="1:2" ht="13" hidden="1">
      <c r="A279" s="1">
        <f ca="1">IFERROR(__xludf.DUMMYFUNCTION("""COMPUTED_VALUE"""),2)</f>
        <v>2</v>
      </c>
      <c r="B279" s="1">
        <f ca="1">IFERROR(__xludf.DUMMYFUNCTION("""COMPUTED_VALUE"""),3)</f>
        <v>3</v>
      </c>
    </row>
    <row r="280" spans="1:2" ht="13" hidden="1">
      <c r="A280" s="1">
        <f ca="1">IFERROR(__xludf.DUMMYFUNCTION("""COMPUTED_VALUE"""),2)</f>
        <v>2</v>
      </c>
      <c r="B280" s="1">
        <f ca="1">IFERROR(__xludf.DUMMYFUNCTION("""COMPUTED_VALUE"""),2)</f>
        <v>2</v>
      </c>
    </row>
    <row r="281" spans="1:2" ht="13" hidden="1">
      <c r="A281" s="1">
        <f ca="1">IFERROR(__xludf.DUMMYFUNCTION("""COMPUTED_VALUE"""),2)</f>
        <v>2</v>
      </c>
      <c r="B281" s="1">
        <f ca="1">IFERROR(__xludf.DUMMYFUNCTION("""COMPUTED_VALUE"""),2)</f>
        <v>2</v>
      </c>
    </row>
    <row r="282" spans="1:2" ht="13" hidden="1">
      <c r="A282" s="1">
        <f ca="1">IFERROR(__xludf.DUMMYFUNCTION("""COMPUTED_VALUE"""),4)</f>
        <v>4</v>
      </c>
      <c r="B282" s="1">
        <f ca="1">IFERROR(__xludf.DUMMYFUNCTION("""COMPUTED_VALUE"""),2)</f>
        <v>2</v>
      </c>
    </row>
    <row r="283" spans="1:2" ht="13" hidden="1">
      <c r="A283" s="1">
        <f ca="1">IFERROR(__xludf.DUMMYFUNCTION("""COMPUTED_VALUE"""),3)</f>
        <v>3</v>
      </c>
      <c r="B283" s="1">
        <f ca="1">IFERROR(__xludf.DUMMYFUNCTION("""COMPUTED_VALUE"""),2)</f>
        <v>2</v>
      </c>
    </row>
    <row r="284" spans="1:2" ht="13" hidden="1">
      <c r="A284" s="1">
        <f ca="1">IFERROR(__xludf.DUMMYFUNCTION("""COMPUTED_VALUE"""),3)</f>
        <v>3</v>
      </c>
      <c r="B284" s="1">
        <f ca="1">IFERROR(__xludf.DUMMYFUNCTION("""COMPUTED_VALUE"""),5)</f>
        <v>5</v>
      </c>
    </row>
    <row r="285" spans="1:2" ht="13" hidden="1">
      <c r="A285" s="1">
        <f ca="1">IFERROR(__xludf.DUMMYFUNCTION("""COMPUTED_VALUE"""),2)</f>
        <v>2</v>
      </c>
      <c r="B285" s="1">
        <f ca="1">IFERROR(__xludf.DUMMYFUNCTION("""COMPUTED_VALUE"""),5)</f>
        <v>5</v>
      </c>
    </row>
    <row r="286" spans="1:2" ht="13" hidden="1">
      <c r="A286" s="1">
        <f ca="1">IFERROR(__xludf.DUMMYFUNCTION("""COMPUTED_VALUE"""),2)</f>
        <v>2</v>
      </c>
      <c r="B286" s="1">
        <f ca="1">IFERROR(__xludf.DUMMYFUNCTION("""COMPUTED_VALUE"""),3)</f>
        <v>3</v>
      </c>
    </row>
    <row r="287" spans="1:2" ht="13" hidden="1">
      <c r="A287" s="1">
        <f ca="1">IFERROR(__xludf.DUMMYFUNCTION("""COMPUTED_VALUE"""),4)</f>
        <v>4</v>
      </c>
      <c r="B287" s="1">
        <f ca="1">IFERROR(__xludf.DUMMYFUNCTION("""COMPUTED_VALUE"""),2)</f>
        <v>2</v>
      </c>
    </row>
    <row r="288" spans="1:2" ht="13" hidden="1">
      <c r="A288" s="1">
        <f ca="1">IFERROR(__xludf.DUMMYFUNCTION("""COMPUTED_VALUE"""),2)</f>
        <v>2</v>
      </c>
      <c r="B288" s="1">
        <f ca="1">IFERROR(__xludf.DUMMYFUNCTION("""COMPUTED_VALUE"""),1)</f>
        <v>1</v>
      </c>
    </row>
    <row r="289" spans="1:2" ht="13" hidden="1">
      <c r="A289" s="1">
        <f ca="1">IFERROR(__xludf.DUMMYFUNCTION("""COMPUTED_VALUE"""),3)</f>
        <v>3</v>
      </c>
      <c r="B289" s="1">
        <f ca="1">IFERROR(__xludf.DUMMYFUNCTION("""COMPUTED_VALUE"""),4)</f>
        <v>4</v>
      </c>
    </row>
    <row r="290" spans="1:2" ht="13" hidden="1">
      <c r="A290" s="1">
        <f ca="1">IFERROR(__xludf.DUMMYFUNCTION("""COMPUTED_VALUE"""),1)</f>
        <v>1</v>
      </c>
      <c r="B290" s="1">
        <f ca="1">IFERROR(__xludf.DUMMYFUNCTION("""COMPUTED_VALUE"""),1)</f>
        <v>1</v>
      </c>
    </row>
    <row r="291" spans="1:2" ht="13" hidden="1">
      <c r="A291" s="1">
        <f ca="1">IFERROR(__xludf.DUMMYFUNCTION("""COMPUTED_VALUE"""),4)</f>
        <v>4</v>
      </c>
      <c r="B291" s="1">
        <f ca="1">IFERROR(__xludf.DUMMYFUNCTION("""COMPUTED_VALUE"""),2)</f>
        <v>2</v>
      </c>
    </row>
    <row r="292" spans="1:2" ht="13" hidden="1">
      <c r="A292" s="1">
        <f ca="1">IFERROR(__xludf.DUMMYFUNCTION("""COMPUTED_VALUE"""),4)</f>
        <v>4</v>
      </c>
      <c r="B292" s="1">
        <f ca="1">IFERROR(__xludf.DUMMYFUNCTION("""COMPUTED_VALUE"""),3)</f>
        <v>3</v>
      </c>
    </row>
    <row r="293" spans="1:2" ht="13" hidden="1">
      <c r="A293" s="1">
        <f ca="1">IFERROR(__xludf.DUMMYFUNCTION("""COMPUTED_VALUE"""),3)</f>
        <v>3</v>
      </c>
      <c r="B293" s="1">
        <f ca="1">IFERROR(__xludf.DUMMYFUNCTION("""COMPUTED_VALUE"""),1)</f>
        <v>1</v>
      </c>
    </row>
    <row r="294" spans="1:2" ht="13" hidden="1">
      <c r="A294" s="1">
        <f ca="1">IFERROR(__xludf.DUMMYFUNCTION("""COMPUTED_VALUE"""),1)</f>
        <v>1</v>
      </c>
      <c r="B294" s="1">
        <f ca="1">IFERROR(__xludf.DUMMYFUNCTION("""COMPUTED_VALUE"""),4)</f>
        <v>4</v>
      </c>
    </row>
    <row r="295" spans="1:2" ht="13" hidden="1">
      <c r="A295" s="1">
        <f ca="1">IFERROR(__xludf.DUMMYFUNCTION("""COMPUTED_VALUE"""),1)</f>
        <v>1</v>
      </c>
      <c r="B295" s="1">
        <f ca="1">IFERROR(__xludf.DUMMYFUNCTION("""COMPUTED_VALUE"""),2)</f>
        <v>2</v>
      </c>
    </row>
    <row r="296" spans="1:2" ht="13" hidden="1">
      <c r="A296" s="1">
        <f ca="1">IFERROR(__xludf.DUMMYFUNCTION("""COMPUTED_VALUE"""),1)</f>
        <v>1</v>
      </c>
      <c r="B296" s="1">
        <f ca="1">IFERROR(__xludf.DUMMYFUNCTION("""COMPUTED_VALUE"""),3)</f>
        <v>3</v>
      </c>
    </row>
    <row r="297" spans="1:2" ht="13" hidden="1">
      <c r="A297" s="1">
        <f ca="1">IFERROR(__xludf.DUMMYFUNCTION("""COMPUTED_VALUE"""),3)</f>
        <v>3</v>
      </c>
      <c r="B297" s="1">
        <f ca="1">IFERROR(__xludf.DUMMYFUNCTION("""COMPUTED_VALUE"""),2)</f>
        <v>2</v>
      </c>
    </row>
    <row r="298" spans="1:2" ht="13" hidden="1">
      <c r="A298" s="1">
        <f ca="1">IFERROR(__xludf.DUMMYFUNCTION("""COMPUTED_VALUE"""),2)</f>
        <v>2</v>
      </c>
      <c r="B298" s="1">
        <f ca="1">IFERROR(__xludf.DUMMYFUNCTION("""COMPUTED_VALUE"""),2)</f>
        <v>2</v>
      </c>
    </row>
    <row r="299" spans="1:2" ht="13" hidden="1">
      <c r="A299" s="1">
        <f ca="1">IFERROR(__xludf.DUMMYFUNCTION("""COMPUTED_VALUE"""),4)</f>
        <v>4</v>
      </c>
      <c r="B299" s="1">
        <f ca="1">IFERROR(__xludf.DUMMYFUNCTION("""COMPUTED_VALUE"""),2)</f>
        <v>2</v>
      </c>
    </row>
    <row r="300" spans="1:2" ht="13" hidden="1">
      <c r="A300" s="1">
        <f ca="1">IFERROR(__xludf.DUMMYFUNCTION("""COMPUTED_VALUE"""),3)</f>
        <v>3</v>
      </c>
      <c r="B300" s="1">
        <f ca="1">IFERROR(__xludf.DUMMYFUNCTION("""COMPUTED_VALUE"""),3)</f>
        <v>3</v>
      </c>
    </row>
    <row r="301" spans="1:2" ht="13" hidden="1">
      <c r="A301" s="1">
        <f ca="1">IFERROR(__xludf.DUMMYFUNCTION("""COMPUTED_VALUE"""),4)</f>
        <v>4</v>
      </c>
      <c r="B301" s="1">
        <f ca="1">IFERROR(__xludf.DUMMYFUNCTION("""COMPUTED_VALUE"""),3)</f>
        <v>3</v>
      </c>
    </row>
    <row r="302" spans="1:2" ht="13" hidden="1">
      <c r="A302" s="1">
        <f ca="1">IFERROR(__xludf.DUMMYFUNCTION("""COMPUTED_VALUE"""),1)</f>
        <v>1</v>
      </c>
      <c r="B302" s="1">
        <f ca="1">IFERROR(__xludf.DUMMYFUNCTION("""COMPUTED_VALUE"""),2)</f>
        <v>2</v>
      </c>
    </row>
    <row r="303" spans="1:2" ht="13" hidden="1">
      <c r="A303" s="1">
        <f ca="1">IFERROR(__xludf.DUMMYFUNCTION("""COMPUTED_VALUE"""),4)</f>
        <v>4</v>
      </c>
      <c r="B303" s="1">
        <f ca="1">IFERROR(__xludf.DUMMYFUNCTION("""COMPUTED_VALUE"""),2)</f>
        <v>2</v>
      </c>
    </row>
    <row r="304" spans="1:2" ht="13" hidden="1">
      <c r="A304" s="1">
        <f ca="1">IFERROR(__xludf.DUMMYFUNCTION("""COMPUTED_VALUE"""),4)</f>
        <v>4</v>
      </c>
      <c r="B304" s="1">
        <f ca="1">IFERROR(__xludf.DUMMYFUNCTION("""COMPUTED_VALUE"""),4)</f>
        <v>4</v>
      </c>
    </row>
    <row r="305" spans="1:2" ht="13" hidden="1">
      <c r="A305" s="1">
        <f ca="1">IFERROR(__xludf.DUMMYFUNCTION("""COMPUTED_VALUE"""),2)</f>
        <v>2</v>
      </c>
      <c r="B305" s="1">
        <f ca="1">IFERROR(__xludf.DUMMYFUNCTION("""COMPUTED_VALUE"""),4)</f>
        <v>4</v>
      </c>
    </row>
    <row r="306" spans="1:2" ht="13" hidden="1">
      <c r="A306" s="1">
        <f ca="1">IFERROR(__xludf.DUMMYFUNCTION("""COMPUTED_VALUE"""),4)</f>
        <v>4</v>
      </c>
      <c r="B306" s="1">
        <f ca="1">IFERROR(__xludf.DUMMYFUNCTION("""COMPUTED_VALUE"""),5)</f>
        <v>5</v>
      </c>
    </row>
    <row r="307" spans="1:2" ht="13" hidden="1">
      <c r="A307" s="1" t="str">
        <f ca="1">IFERROR(__xludf.DUMMYFUNCTION("""COMPUTED_VALUE"""),"")</f>
        <v/>
      </c>
      <c r="B307" s="1">
        <f ca="1">IFERROR(__xludf.DUMMYFUNCTION("""COMPUTED_VALUE"""),3)</f>
        <v>3</v>
      </c>
    </row>
    <row r="308" spans="1:2" ht="13" hidden="1">
      <c r="A308" s="1" t="str">
        <f ca="1">IFERROR(__xludf.DUMMYFUNCTION("""COMPUTED_VALUE"""),"")</f>
        <v/>
      </c>
      <c r="B308" s="1">
        <f ca="1">IFERROR(__xludf.DUMMYFUNCTION("""COMPUTED_VALUE"""),3)</f>
        <v>3</v>
      </c>
    </row>
    <row r="309" spans="1:2" ht="13" hidden="1">
      <c r="A309" s="1">
        <f ca="1">IFERROR(__xludf.DUMMYFUNCTION("""COMPUTED_VALUE"""),1)</f>
        <v>1</v>
      </c>
      <c r="B309" s="1">
        <f ca="1">IFERROR(__xludf.DUMMYFUNCTION("""COMPUTED_VALUE"""),3)</f>
        <v>3</v>
      </c>
    </row>
    <row r="310" spans="1:2" ht="13" hidden="1">
      <c r="A310" s="1">
        <f ca="1">IFERROR(__xludf.DUMMYFUNCTION("""COMPUTED_VALUE"""),4)</f>
        <v>4</v>
      </c>
      <c r="B310" s="1">
        <f ca="1">IFERROR(__xludf.DUMMYFUNCTION("""COMPUTED_VALUE"""),1)</f>
        <v>1</v>
      </c>
    </row>
    <row r="311" spans="1:2" ht="13" hidden="1">
      <c r="A311" s="1">
        <f ca="1">IFERROR(__xludf.DUMMYFUNCTION("""COMPUTED_VALUE"""),4)</f>
        <v>4</v>
      </c>
      <c r="B311" s="1">
        <f ca="1">IFERROR(__xludf.DUMMYFUNCTION("""COMPUTED_VALUE"""),2)</f>
        <v>2</v>
      </c>
    </row>
    <row r="312" spans="1:2" ht="13" hidden="1">
      <c r="A312" s="1">
        <f ca="1">IFERROR(__xludf.DUMMYFUNCTION("""COMPUTED_VALUE"""),3)</f>
        <v>3</v>
      </c>
      <c r="B312" s="1">
        <f ca="1">IFERROR(__xludf.DUMMYFUNCTION("""COMPUTED_VALUE"""),1)</f>
        <v>1</v>
      </c>
    </row>
    <row r="313" spans="1:2" ht="13" hidden="1">
      <c r="A313" s="1" t="str">
        <f ca="1">IFERROR(__xludf.DUMMYFUNCTION("""COMPUTED_VALUE"""),"")</f>
        <v/>
      </c>
      <c r="B313" s="1">
        <f ca="1">IFERROR(__xludf.DUMMYFUNCTION("""COMPUTED_VALUE"""),1)</f>
        <v>1</v>
      </c>
    </row>
    <row r="314" spans="1:2" ht="13" hidden="1">
      <c r="A314" s="1">
        <f ca="1">IFERROR(__xludf.DUMMYFUNCTION("""COMPUTED_VALUE"""),2)</f>
        <v>2</v>
      </c>
      <c r="B314" s="1">
        <f ca="1">IFERROR(__xludf.DUMMYFUNCTION("""COMPUTED_VALUE"""),2)</f>
        <v>2</v>
      </c>
    </row>
    <row r="315" spans="1:2" ht="13" hidden="1">
      <c r="A315" s="1">
        <f ca="1">IFERROR(__xludf.DUMMYFUNCTION("""COMPUTED_VALUE"""),2)</f>
        <v>2</v>
      </c>
      <c r="B315" s="1">
        <f ca="1">IFERROR(__xludf.DUMMYFUNCTION("""COMPUTED_VALUE"""),4)</f>
        <v>4</v>
      </c>
    </row>
    <row r="316" spans="1:2" ht="13" hidden="1">
      <c r="A316" s="1">
        <f ca="1">IFERROR(__xludf.DUMMYFUNCTION("""COMPUTED_VALUE"""),3)</f>
        <v>3</v>
      </c>
      <c r="B316" s="1">
        <f ca="1">IFERROR(__xludf.DUMMYFUNCTION("""COMPUTED_VALUE"""),3)</f>
        <v>3</v>
      </c>
    </row>
    <row r="317" spans="1:2" ht="13" hidden="1">
      <c r="A317" s="1">
        <f ca="1">IFERROR(__xludf.DUMMYFUNCTION("""COMPUTED_VALUE"""),4)</f>
        <v>4</v>
      </c>
      <c r="B317" s="1">
        <f ca="1">IFERROR(__xludf.DUMMYFUNCTION("""COMPUTED_VALUE"""),2)</f>
        <v>2</v>
      </c>
    </row>
    <row r="318" spans="1:2" ht="13" hidden="1">
      <c r="A318" s="1">
        <f ca="1">IFERROR(__xludf.DUMMYFUNCTION("""COMPUTED_VALUE"""),2)</f>
        <v>2</v>
      </c>
      <c r="B318" s="1">
        <f ca="1">IFERROR(__xludf.DUMMYFUNCTION("""COMPUTED_VALUE"""),4)</f>
        <v>4</v>
      </c>
    </row>
    <row r="319" spans="1:2" ht="13" hidden="1">
      <c r="A319" s="1">
        <f ca="1">IFERROR(__xludf.DUMMYFUNCTION("""COMPUTED_VALUE"""),3)</f>
        <v>3</v>
      </c>
      <c r="B319" s="1">
        <f ca="1">IFERROR(__xludf.DUMMYFUNCTION("""COMPUTED_VALUE"""),3)</f>
        <v>3</v>
      </c>
    </row>
    <row r="320" spans="1:2" ht="13" hidden="1">
      <c r="A320" s="1">
        <f ca="1">IFERROR(__xludf.DUMMYFUNCTION("""COMPUTED_VALUE"""),3)</f>
        <v>3</v>
      </c>
      <c r="B320" s="1">
        <f ca="1">IFERROR(__xludf.DUMMYFUNCTION("""COMPUTED_VALUE"""),4)</f>
        <v>4</v>
      </c>
    </row>
    <row r="321" spans="1:11" ht="13" hidden="1">
      <c r="A321" s="1">
        <f ca="1">IFERROR(__xludf.DUMMYFUNCTION("""COMPUTED_VALUE"""),1)</f>
        <v>1</v>
      </c>
      <c r="B321" s="1">
        <f ca="1">IFERROR(__xludf.DUMMYFUNCTION("""COMPUTED_VALUE"""),4)</f>
        <v>4</v>
      </c>
    </row>
    <row r="322" spans="1:11" ht="13" hidden="1">
      <c r="A322" s="1">
        <f ca="1">IFERROR(__xludf.DUMMYFUNCTION("""COMPUTED_VALUE"""),2)</f>
        <v>2</v>
      </c>
      <c r="B322" s="1">
        <f ca="1">IFERROR(__xludf.DUMMYFUNCTION("""COMPUTED_VALUE"""),1)</f>
        <v>1</v>
      </c>
    </row>
    <row r="323" spans="1:11" ht="13" hidden="1">
      <c r="A323" s="1" t="str">
        <f ca="1">IFERROR(__xludf.DUMMYFUNCTION("""COMPUTED_VALUE"""),"")</f>
        <v/>
      </c>
      <c r="B323" s="1">
        <f ca="1">IFERROR(__xludf.DUMMYFUNCTION("""COMPUTED_VALUE"""),2)</f>
        <v>2</v>
      </c>
    </row>
    <row r="324" spans="1:11" ht="13" hidden="1">
      <c r="A324" s="1">
        <f ca="1">IFERROR(__xludf.DUMMYFUNCTION("""COMPUTED_VALUE"""),2)</f>
        <v>2</v>
      </c>
      <c r="B324" s="1">
        <f ca="1">IFERROR(__xludf.DUMMYFUNCTION("""COMPUTED_VALUE"""),2)</f>
        <v>2</v>
      </c>
    </row>
    <row r="325" spans="1:11" ht="13" hidden="1">
      <c r="A325" s="1" t="str">
        <f ca="1">IFERROR(__xludf.DUMMYFUNCTION("""COMPUTED_VALUE"""),"")</f>
        <v/>
      </c>
      <c r="B325" s="1">
        <f ca="1">IFERROR(__xludf.DUMMYFUNCTION("""COMPUTED_VALUE"""),3)</f>
        <v>3</v>
      </c>
    </row>
    <row r="326" spans="1:11" ht="13" hidden="1">
      <c r="A326" s="1">
        <f ca="1">IFERROR(__xludf.DUMMYFUNCTION("""COMPUTED_VALUE"""),1)</f>
        <v>1</v>
      </c>
      <c r="B326" s="1">
        <f ca="1">IFERROR(__xludf.DUMMYFUNCTION("""COMPUTED_VALUE"""),2)</f>
        <v>2</v>
      </c>
    </row>
    <row r="327" spans="1:11" ht="13">
      <c r="A327" s="1">
        <f ca="1">IFERROR(__xludf.DUMMYFUNCTION("""COMPUTED_VALUE"""),4)</f>
        <v>4</v>
      </c>
      <c r="B327" s="1">
        <f ca="1">IFERROR(__xludf.DUMMYFUNCTION("""COMPUTED_VALUE"""),2)</f>
        <v>2</v>
      </c>
    </row>
    <row r="328" spans="1:11" ht="13">
      <c r="A328" s="1">
        <f t="shared" ref="A328:B328" ca="1" si="0">COUNT(A4:A327)</f>
        <v>300</v>
      </c>
      <c r="B328" s="1">
        <f t="shared" ca="1" si="0"/>
        <v>324</v>
      </c>
    </row>
    <row r="330" spans="1:11" ht="13">
      <c r="A330" s="14"/>
      <c r="B330" s="15" t="s">
        <v>57</v>
      </c>
      <c r="C330" s="15" t="s">
        <v>136</v>
      </c>
      <c r="D330" s="15" t="s">
        <v>59</v>
      </c>
      <c r="E330" s="15" t="s">
        <v>243</v>
      </c>
      <c r="J330" s="14"/>
      <c r="K330" s="14"/>
    </row>
    <row r="331" spans="1:11" ht="15">
      <c r="A331" s="7" t="s">
        <v>105</v>
      </c>
      <c r="B331" s="10">
        <f ca="1">COUNTIFS(A4:A327,"1",B4:B327,"1")</f>
        <v>10</v>
      </c>
      <c r="C331" s="10">
        <f ca="1">COUNTIFS(A4:A327,"2",B4:B327,"1")</f>
        <v>11</v>
      </c>
      <c r="D331" s="10">
        <f ca="1">COUNTIFS(A4:A327,"3",B4:B327,"1")</f>
        <v>8</v>
      </c>
      <c r="E331" s="10">
        <f ca="1">COUNTIFS(A4:A327,"4",B4:B327,"1")</f>
        <v>7</v>
      </c>
      <c r="F331" s="1">
        <f t="shared" ref="F331:F335" ca="1" si="1">SUM(B331:E331)</f>
        <v>36</v>
      </c>
      <c r="K331" s="10"/>
    </row>
    <row r="332" spans="1:11" ht="15">
      <c r="A332" s="7" t="s">
        <v>63</v>
      </c>
      <c r="B332" s="10">
        <f ca="1">COUNTIFS(A4:A327,"1",B4:B327,"2")</f>
        <v>15</v>
      </c>
      <c r="C332" s="10">
        <f ca="1">COUNTIFS(A4:A327,"2",B4:B327,"2")</f>
        <v>20</v>
      </c>
      <c r="D332" s="10">
        <f ca="1">COUNTIFS(A4:A327,"3",B4:B327,"2")</f>
        <v>13</v>
      </c>
      <c r="E332" s="10">
        <f ca="1">COUNTIFS(A4:A327,"4",B4:B327,"2")</f>
        <v>27</v>
      </c>
      <c r="F332" s="1">
        <f t="shared" ca="1" si="1"/>
        <v>75</v>
      </c>
      <c r="K332" s="10"/>
    </row>
    <row r="333" spans="1:11" ht="15">
      <c r="A333" s="7" t="s">
        <v>61</v>
      </c>
      <c r="B333" s="10">
        <f ca="1">COUNTIFS(A4:A327,"1",B4:B327,"3")</f>
        <v>20</v>
      </c>
      <c r="C333" s="10">
        <f ca="1">COUNTIFS(A4:A327,"2",B4:B327,"3")</f>
        <v>31</v>
      </c>
      <c r="D333" s="10">
        <f ca="1">COUNTIFS(A4:A327,"3",B4:B327,"3")</f>
        <v>23</v>
      </c>
      <c r="E333" s="10">
        <f ca="1">COUNTIFS(A4:A327,"4",B4:B327,"3")</f>
        <v>30</v>
      </c>
      <c r="F333" s="1">
        <f t="shared" ca="1" si="1"/>
        <v>104</v>
      </c>
      <c r="K333" s="10"/>
    </row>
    <row r="334" spans="1:11" ht="15">
      <c r="A334" s="7" t="s">
        <v>92</v>
      </c>
      <c r="B334" s="10">
        <f ca="1">COUNTIFS(A4:A327,"1",B4:B327,"4")</f>
        <v>10</v>
      </c>
      <c r="C334" s="10">
        <f ca="1">COUNTIFS(A4:A327,"2",B4:B327,"4")</f>
        <v>17</v>
      </c>
      <c r="D334" s="10">
        <f ca="1">COUNTIFS(A4:A327,"3",B4:B327,"4")</f>
        <v>18</v>
      </c>
      <c r="E334" s="10">
        <f ca="1">COUNTIFS(A4:A327,"4",B4:B327,"4")</f>
        <v>8</v>
      </c>
      <c r="F334" s="1">
        <f t="shared" ca="1" si="1"/>
        <v>53</v>
      </c>
      <c r="K334" s="10"/>
    </row>
    <row r="335" spans="1:11" ht="15">
      <c r="A335" s="7" t="s">
        <v>93</v>
      </c>
      <c r="B335" s="10">
        <f ca="1">COUNTIFS(A4:A327,"1",B4:B327,"5")</f>
        <v>1</v>
      </c>
      <c r="C335" s="10">
        <f ca="1">COUNTIFS(A4:A327,"2",B4:B327,"5")</f>
        <v>15</v>
      </c>
      <c r="D335" s="10">
        <f ca="1">COUNTIFS(A4:A327,"3",B4:B327,"5")</f>
        <v>12</v>
      </c>
      <c r="E335" s="10">
        <f ca="1">COUNTIFS(A4:A327,"4",B4:B327,"5")</f>
        <v>4</v>
      </c>
      <c r="F335" s="1">
        <f t="shared" ca="1" si="1"/>
        <v>32</v>
      </c>
      <c r="K335" s="10"/>
    </row>
    <row r="336" spans="1:11" ht="13">
      <c r="F336" s="1">
        <f ca="1">SUM(F331:F335)</f>
        <v>300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FF0000"/>
    <outlinePr summaryBelow="0" summaryRight="0"/>
  </sheetPr>
  <dimension ref="A1:K336"/>
  <sheetViews>
    <sheetView workbookViewId="0"/>
  </sheetViews>
  <sheetFormatPr baseColWidth="10" defaultColWidth="14.5" defaultRowHeight="15.75" customHeight="1"/>
  <sheetData>
    <row r="1" spans="1:2" ht="14">
      <c r="A1" s="9" t="s">
        <v>362</v>
      </c>
    </row>
    <row r="2" spans="1:2" ht="15">
      <c r="A2" s="10"/>
    </row>
    <row r="3" spans="1:2" ht="13">
      <c r="A3" s="7" t="s">
        <v>197</v>
      </c>
    </row>
    <row r="4" spans="1:2" ht="15">
      <c r="A4" s="10">
        <f ca="1">IFERROR(__xludf.DUMMYFUNCTION("query('Converted Data'!BG4:BG327,""select*"")"),3)</f>
        <v>3</v>
      </c>
      <c r="B4" s="10">
        <f ca="1">IFERROR(__xludf.DUMMYFUNCTION("query('Converted Data'!CM4:CM327,""select*"")"),3)</f>
        <v>3</v>
      </c>
    </row>
    <row r="5" spans="1:2" ht="13">
      <c r="A5" s="1">
        <f ca="1">IFERROR(__xludf.DUMMYFUNCTION("""COMPUTED_VALUE"""),1)</f>
        <v>1</v>
      </c>
      <c r="B5" s="1">
        <f ca="1">IFERROR(__xludf.DUMMYFUNCTION("""COMPUTED_VALUE"""),4)</f>
        <v>4</v>
      </c>
    </row>
    <row r="6" spans="1:2" ht="13">
      <c r="A6" s="1" t="str">
        <f ca="1">IFERROR(__xludf.DUMMYFUNCTION("""COMPUTED_VALUE"""),"")</f>
        <v/>
      </c>
      <c r="B6" s="1">
        <f ca="1">IFERROR(__xludf.DUMMYFUNCTION("""COMPUTED_VALUE"""),4)</f>
        <v>4</v>
      </c>
    </row>
    <row r="7" spans="1:2" ht="13">
      <c r="A7" s="1">
        <f ca="1">IFERROR(__xludf.DUMMYFUNCTION("""COMPUTED_VALUE"""),3)</f>
        <v>3</v>
      </c>
      <c r="B7" s="1">
        <f ca="1">IFERROR(__xludf.DUMMYFUNCTION("""COMPUTED_VALUE"""),3)</f>
        <v>3</v>
      </c>
    </row>
    <row r="8" spans="1:2" ht="13">
      <c r="A8" s="1">
        <f ca="1">IFERROR(__xludf.DUMMYFUNCTION("""COMPUTED_VALUE"""),2)</f>
        <v>2</v>
      </c>
      <c r="B8" s="1">
        <f ca="1">IFERROR(__xludf.DUMMYFUNCTION("""COMPUTED_VALUE"""),1)</f>
        <v>1</v>
      </c>
    </row>
    <row r="9" spans="1:2" ht="13">
      <c r="A9" s="1">
        <f ca="1">IFERROR(__xludf.DUMMYFUNCTION("""COMPUTED_VALUE"""),3)</f>
        <v>3</v>
      </c>
      <c r="B9" s="1">
        <f ca="1">IFERROR(__xludf.DUMMYFUNCTION("""COMPUTED_VALUE"""),1)</f>
        <v>1</v>
      </c>
    </row>
    <row r="10" spans="1:2" ht="13" hidden="1">
      <c r="A10" s="1" t="str">
        <f ca="1">IFERROR(__xludf.DUMMYFUNCTION("""COMPUTED_VALUE"""),"")</f>
        <v/>
      </c>
      <c r="B10" s="1">
        <f ca="1">IFERROR(__xludf.DUMMYFUNCTION("""COMPUTED_VALUE"""),3)</f>
        <v>3</v>
      </c>
    </row>
    <row r="11" spans="1:2" ht="13" hidden="1">
      <c r="A11" s="1">
        <f ca="1">IFERROR(__xludf.DUMMYFUNCTION("""COMPUTED_VALUE"""),4)</f>
        <v>4</v>
      </c>
      <c r="B11" s="1">
        <f ca="1">IFERROR(__xludf.DUMMYFUNCTION("""COMPUTED_VALUE"""),4)</f>
        <v>4</v>
      </c>
    </row>
    <row r="12" spans="1:2" ht="13" hidden="1">
      <c r="A12" s="1">
        <f ca="1">IFERROR(__xludf.DUMMYFUNCTION("""COMPUTED_VALUE"""),4)</f>
        <v>4</v>
      </c>
      <c r="B12" s="1">
        <f ca="1">IFERROR(__xludf.DUMMYFUNCTION("""COMPUTED_VALUE"""),2)</f>
        <v>2</v>
      </c>
    </row>
    <row r="13" spans="1:2" ht="13" hidden="1">
      <c r="A13" s="1">
        <f ca="1">IFERROR(__xludf.DUMMYFUNCTION("""COMPUTED_VALUE"""),2)</f>
        <v>2</v>
      </c>
      <c r="B13" s="1">
        <f ca="1">IFERROR(__xludf.DUMMYFUNCTION("""COMPUTED_VALUE"""),3)</f>
        <v>3</v>
      </c>
    </row>
    <row r="14" spans="1:2" ht="13" hidden="1">
      <c r="A14" s="1" t="str">
        <f ca="1">IFERROR(__xludf.DUMMYFUNCTION("""COMPUTED_VALUE"""),"")</f>
        <v/>
      </c>
      <c r="B14" s="1">
        <f ca="1">IFERROR(__xludf.DUMMYFUNCTION("""COMPUTED_VALUE"""),5)</f>
        <v>5</v>
      </c>
    </row>
    <row r="15" spans="1:2" ht="13" hidden="1">
      <c r="A15" s="1">
        <f ca="1">IFERROR(__xludf.DUMMYFUNCTION("""COMPUTED_VALUE"""),2)</f>
        <v>2</v>
      </c>
      <c r="B15" s="1">
        <f ca="1">IFERROR(__xludf.DUMMYFUNCTION("""COMPUTED_VALUE"""),1)</f>
        <v>1</v>
      </c>
    </row>
    <row r="16" spans="1:2" ht="13" hidden="1">
      <c r="A16" s="1">
        <f ca="1">IFERROR(__xludf.DUMMYFUNCTION("""COMPUTED_VALUE"""),3)</f>
        <v>3</v>
      </c>
      <c r="B16" s="1">
        <f ca="1">IFERROR(__xludf.DUMMYFUNCTION("""COMPUTED_VALUE"""),4)</f>
        <v>4</v>
      </c>
    </row>
    <row r="17" spans="1:2" ht="13" hidden="1">
      <c r="A17" s="1">
        <f ca="1">IFERROR(__xludf.DUMMYFUNCTION("""COMPUTED_VALUE"""),3)</f>
        <v>3</v>
      </c>
      <c r="B17" s="1">
        <f ca="1">IFERROR(__xludf.DUMMYFUNCTION("""COMPUTED_VALUE"""),4)</f>
        <v>4</v>
      </c>
    </row>
    <row r="18" spans="1:2" ht="13" hidden="1">
      <c r="A18" s="1">
        <f ca="1">IFERROR(__xludf.DUMMYFUNCTION("""COMPUTED_VALUE"""),2)</f>
        <v>2</v>
      </c>
      <c r="B18" s="1">
        <f ca="1">IFERROR(__xludf.DUMMYFUNCTION("""COMPUTED_VALUE"""),4)</f>
        <v>4</v>
      </c>
    </row>
    <row r="19" spans="1:2" ht="13" hidden="1">
      <c r="A19" s="1">
        <f ca="1">IFERROR(__xludf.DUMMYFUNCTION("""COMPUTED_VALUE"""),2)</f>
        <v>2</v>
      </c>
      <c r="B19" s="1">
        <f ca="1">IFERROR(__xludf.DUMMYFUNCTION("""COMPUTED_VALUE"""),3)</f>
        <v>3</v>
      </c>
    </row>
    <row r="20" spans="1:2" ht="13" hidden="1">
      <c r="A20" s="1">
        <f ca="1">IFERROR(__xludf.DUMMYFUNCTION("""COMPUTED_VALUE"""),4)</f>
        <v>4</v>
      </c>
      <c r="B20" s="1">
        <f ca="1">IFERROR(__xludf.DUMMYFUNCTION("""COMPUTED_VALUE"""),2)</f>
        <v>2</v>
      </c>
    </row>
    <row r="21" spans="1:2" ht="13" hidden="1">
      <c r="A21" s="1">
        <f ca="1">IFERROR(__xludf.DUMMYFUNCTION("""COMPUTED_VALUE"""),2)</f>
        <v>2</v>
      </c>
      <c r="B21" s="1">
        <f ca="1">IFERROR(__xludf.DUMMYFUNCTION("""COMPUTED_VALUE"""),2)</f>
        <v>2</v>
      </c>
    </row>
    <row r="22" spans="1:2" ht="13" hidden="1">
      <c r="A22" s="1">
        <f ca="1">IFERROR(__xludf.DUMMYFUNCTION("""COMPUTED_VALUE"""),1)</f>
        <v>1</v>
      </c>
      <c r="B22" s="1">
        <f ca="1">IFERROR(__xludf.DUMMYFUNCTION("""COMPUTED_VALUE"""),1)</f>
        <v>1</v>
      </c>
    </row>
    <row r="23" spans="1:2" ht="13" hidden="1">
      <c r="A23" s="1">
        <f ca="1">IFERROR(__xludf.DUMMYFUNCTION("""COMPUTED_VALUE"""),2)</f>
        <v>2</v>
      </c>
      <c r="B23" s="1">
        <f ca="1">IFERROR(__xludf.DUMMYFUNCTION("""COMPUTED_VALUE"""),1)</f>
        <v>1</v>
      </c>
    </row>
    <row r="24" spans="1:2" ht="13" hidden="1">
      <c r="A24" s="1" t="str">
        <f ca="1">IFERROR(__xludf.DUMMYFUNCTION("""COMPUTED_VALUE"""),"")</f>
        <v/>
      </c>
      <c r="B24" s="1">
        <f ca="1">IFERROR(__xludf.DUMMYFUNCTION("""COMPUTED_VALUE"""),4)</f>
        <v>4</v>
      </c>
    </row>
    <row r="25" spans="1:2" ht="13" hidden="1">
      <c r="A25" s="1">
        <f ca="1">IFERROR(__xludf.DUMMYFUNCTION("""COMPUTED_VALUE"""),2)</f>
        <v>2</v>
      </c>
      <c r="B25" s="1">
        <f ca="1">IFERROR(__xludf.DUMMYFUNCTION("""COMPUTED_VALUE"""),3)</f>
        <v>3</v>
      </c>
    </row>
    <row r="26" spans="1:2" ht="13" hidden="1">
      <c r="A26" s="1">
        <f ca="1">IFERROR(__xludf.DUMMYFUNCTION("""COMPUTED_VALUE"""),1)</f>
        <v>1</v>
      </c>
      <c r="B26" s="1">
        <f ca="1">IFERROR(__xludf.DUMMYFUNCTION("""COMPUTED_VALUE"""),2)</f>
        <v>2</v>
      </c>
    </row>
    <row r="27" spans="1:2" ht="13" hidden="1">
      <c r="A27" s="1" t="str">
        <f ca="1">IFERROR(__xludf.DUMMYFUNCTION("""COMPUTED_VALUE"""),"")</f>
        <v/>
      </c>
      <c r="B27" s="1">
        <f ca="1">IFERROR(__xludf.DUMMYFUNCTION("""COMPUTED_VALUE"""),3)</f>
        <v>3</v>
      </c>
    </row>
    <row r="28" spans="1:2" ht="13" hidden="1">
      <c r="A28" s="1">
        <f ca="1">IFERROR(__xludf.DUMMYFUNCTION("""COMPUTED_VALUE"""),1)</f>
        <v>1</v>
      </c>
      <c r="B28" s="1">
        <f ca="1">IFERROR(__xludf.DUMMYFUNCTION("""COMPUTED_VALUE"""),3)</f>
        <v>3</v>
      </c>
    </row>
    <row r="29" spans="1:2" ht="13" hidden="1">
      <c r="A29" s="1">
        <f ca="1">IFERROR(__xludf.DUMMYFUNCTION("""COMPUTED_VALUE"""),3)</f>
        <v>3</v>
      </c>
      <c r="B29" s="1">
        <f ca="1">IFERROR(__xludf.DUMMYFUNCTION("""COMPUTED_VALUE"""),3)</f>
        <v>3</v>
      </c>
    </row>
    <row r="30" spans="1:2" ht="13" hidden="1">
      <c r="A30" s="1">
        <f ca="1">IFERROR(__xludf.DUMMYFUNCTION("""COMPUTED_VALUE"""),3)</f>
        <v>3</v>
      </c>
      <c r="B30" s="1">
        <f ca="1">IFERROR(__xludf.DUMMYFUNCTION("""COMPUTED_VALUE"""),3)</f>
        <v>3</v>
      </c>
    </row>
    <row r="31" spans="1:2" ht="13" hidden="1">
      <c r="A31" s="1">
        <f ca="1">IFERROR(__xludf.DUMMYFUNCTION("""COMPUTED_VALUE"""),1)</f>
        <v>1</v>
      </c>
      <c r="B31" s="1">
        <f ca="1">IFERROR(__xludf.DUMMYFUNCTION("""COMPUTED_VALUE"""),3)</f>
        <v>3</v>
      </c>
    </row>
    <row r="32" spans="1:2" ht="13" hidden="1">
      <c r="A32" s="1">
        <f ca="1">IFERROR(__xludf.DUMMYFUNCTION("""COMPUTED_VALUE"""),2)</f>
        <v>2</v>
      </c>
      <c r="B32" s="1">
        <f ca="1">IFERROR(__xludf.DUMMYFUNCTION("""COMPUTED_VALUE"""),5)</f>
        <v>5</v>
      </c>
    </row>
    <row r="33" spans="1:2" ht="13" hidden="1">
      <c r="A33" s="1">
        <f ca="1">IFERROR(__xludf.DUMMYFUNCTION("""COMPUTED_VALUE"""),1)</f>
        <v>1</v>
      </c>
      <c r="B33" s="1">
        <f ca="1">IFERROR(__xludf.DUMMYFUNCTION("""COMPUTED_VALUE"""),3)</f>
        <v>3</v>
      </c>
    </row>
    <row r="34" spans="1:2" ht="13" hidden="1">
      <c r="A34" s="1">
        <f ca="1">IFERROR(__xludf.DUMMYFUNCTION("""COMPUTED_VALUE"""),3)</f>
        <v>3</v>
      </c>
      <c r="B34" s="1">
        <f ca="1">IFERROR(__xludf.DUMMYFUNCTION("""COMPUTED_VALUE"""),3)</f>
        <v>3</v>
      </c>
    </row>
    <row r="35" spans="1:2" ht="13" hidden="1">
      <c r="A35" s="1">
        <f ca="1">IFERROR(__xludf.DUMMYFUNCTION("""COMPUTED_VALUE"""),4)</f>
        <v>4</v>
      </c>
      <c r="B35" s="1">
        <f ca="1">IFERROR(__xludf.DUMMYFUNCTION("""COMPUTED_VALUE"""),4)</f>
        <v>4</v>
      </c>
    </row>
    <row r="36" spans="1:2" ht="13" hidden="1">
      <c r="A36" s="1">
        <f ca="1">IFERROR(__xludf.DUMMYFUNCTION("""COMPUTED_VALUE"""),1)</f>
        <v>1</v>
      </c>
      <c r="B36" s="1">
        <f ca="1">IFERROR(__xludf.DUMMYFUNCTION("""COMPUTED_VALUE"""),2)</f>
        <v>2</v>
      </c>
    </row>
    <row r="37" spans="1:2" ht="13" hidden="1">
      <c r="A37" s="1">
        <f ca="1">IFERROR(__xludf.DUMMYFUNCTION("""COMPUTED_VALUE"""),2)</f>
        <v>2</v>
      </c>
      <c r="B37" s="1">
        <f ca="1">IFERROR(__xludf.DUMMYFUNCTION("""COMPUTED_VALUE"""),2)</f>
        <v>2</v>
      </c>
    </row>
    <row r="38" spans="1:2" ht="13" hidden="1">
      <c r="A38" s="1">
        <f ca="1">IFERROR(__xludf.DUMMYFUNCTION("""COMPUTED_VALUE"""),4)</f>
        <v>4</v>
      </c>
      <c r="B38" s="1">
        <f ca="1">IFERROR(__xludf.DUMMYFUNCTION("""COMPUTED_VALUE"""),3)</f>
        <v>3</v>
      </c>
    </row>
    <row r="39" spans="1:2" ht="13" hidden="1">
      <c r="A39" s="1">
        <f ca="1">IFERROR(__xludf.DUMMYFUNCTION("""COMPUTED_VALUE"""),3)</f>
        <v>3</v>
      </c>
      <c r="B39" s="1">
        <f ca="1">IFERROR(__xludf.DUMMYFUNCTION("""COMPUTED_VALUE"""),1)</f>
        <v>1</v>
      </c>
    </row>
    <row r="40" spans="1:2" ht="13" hidden="1">
      <c r="A40" s="1" t="str">
        <f ca="1">IFERROR(__xludf.DUMMYFUNCTION("""COMPUTED_VALUE"""),"")</f>
        <v/>
      </c>
      <c r="B40" s="1">
        <f ca="1">IFERROR(__xludf.DUMMYFUNCTION("""COMPUTED_VALUE"""),3)</f>
        <v>3</v>
      </c>
    </row>
    <row r="41" spans="1:2" ht="13" hidden="1">
      <c r="A41" s="1">
        <f ca="1">IFERROR(__xludf.DUMMYFUNCTION("""COMPUTED_VALUE"""),1)</f>
        <v>1</v>
      </c>
      <c r="B41" s="1">
        <f ca="1">IFERROR(__xludf.DUMMYFUNCTION("""COMPUTED_VALUE"""),3)</f>
        <v>3</v>
      </c>
    </row>
    <row r="42" spans="1:2" ht="13" hidden="1">
      <c r="A42" s="1">
        <f ca="1">IFERROR(__xludf.DUMMYFUNCTION("""COMPUTED_VALUE"""),2)</f>
        <v>2</v>
      </c>
      <c r="B42" s="1">
        <f ca="1">IFERROR(__xludf.DUMMYFUNCTION("""COMPUTED_VALUE"""),3)</f>
        <v>3</v>
      </c>
    </row>
    <row r="43" spans="1:2" ht="13" hidden="1">
      <c r="A43" s="1">
        <f ca="1">IFERROR(__xludf.DUMMYFUNCTION("""COMPUTED_VALUE"""),1)</f>
        <v>1</v>
      </c>
      <c r="B43" s="1">
        <f ca="1">IFERROR(__xludf.DUMMYFUNCTION("""COMPUTED_VALUE"""),1)</f>
        <v>1</v>
      </c>
    </row>
    <row r="44" spans="1:2" ht="13" hidden="1">
      <c r="A44" s="1">
        <f ca="1">IFERROR(__xludf.DUMMYFUNCTION("""COMPUTED_VALUE"""),4)</f>
        <v>4</v>
      </c>
      <c r="B44" s="1">
        <f ca="1">IFERROR(__xludf.DUMMYFUNCTION("""COMPUTED_VALUE"""),2)</f>
        <v>2</v>
      </c>
    </row>
    <row r="45" spans="1:2" ht="13" hidden="1">
      <c r="A45" s="1">
        <f ca="1">IFERROR(__xludf.DUMMYFUNCTION("""COMPUTED_VALUE"""),4)</f>
        <v>4</v>
      </c>
      <c r="B45" s="1">
        <f ca="1">IFERROR(__xludf.DUMMYFUNCTION("""COMPUTED_VALUE"""),4)</f>
        <v>4</v>
      </c>
    </row>
    <row r="46" spans="1:2" ht="13" hidden="1">
      <c r="A46" s="1">
        <f ca="1">IFERROR(__xludf.DUMMYFUNCTION("""COMPUTED_VALUE"""),2)</f>
        <v>2</v>
      </c>
      <c r="B46" s="1">
        <f ca="1">IFERROR(__xludf.DUMMYFUNCTION("""COMPUTED_VALUE"""),3)</f>
        <v>3</v>
      </c>
    </row>
    <row r="47" spans="1:2" ht="13" hidden="1">
      <c r="A47" s="1">
        <f ca="1">IFERROR(__xludf.DUMMYFUNCTION("""COMPUTED_VALUE"""),4)</f>
        <v>4</v>
      </c>
      <c r="B47" s="1">
        <f ca="1">IFERROR(__xludf.DUMMYFUNCTION("""COMPUTED_VALUE"""),3)</f>
        <v>3</v>
      </c>
    </row>
    <row r="48" spans="1:2" ht="13" hidden="1">
      <c r="A48" s="1">
        <f ca="1">IFERROR(__xludf.DUMMYFUNCTION("""COMPUTED_VALUE"""),2)</f>
        <v>2</v>
      </c>
      <c r="B48" s="1">
        <f ca="1">IFERROR(__xludf.DUMMYFUNCTION("""COMPUTED_VALUE"""),2)</f>
        <v>2</v>
      </c>
    </row>
    <row r="49" spans="1:2" ht="13" hidden="1">
      <c r="A49" s="1">
        <f ca="1">IFERROR(__xludf.DUMMYFUNCTION("""COMPUTED_VALUE"""),4)</f>
        <v>4</v>
      </c>
      <c r="B49" s="1">
        <f ca="1">IFERROR(__xludf.DUMMYFUNCTION("""COMPUTED_VALUE"""),2)</f>
        <v>2</v>
      </c>
    </row>
    <row r="50" spans="1:2" ht="13" hidden="1">
      <c r="A50" s="1">
        <f ca="1">IFERROR(__xludf.DUMMYFUNCTION("""COMPUTED_VALUE"""),2)</f>
        <v>2</v>
      </c>
      <c r="B50" s="1">
        <f ca="1">IFERROR(__xludf.DUMMYFUNCTION("""COMPUTED_VALUE"""),4)</f>
        <v>4</v>
      </c>
    </row>
    <row r="51" spans="1:2" ht="13" hidden="1">
      <c r="A51" s="1">
        <f ca="1">IFERROR(__xludf.DUMMYFUNCTION("""COMPUTED_VALUE"""),1)</f>
        <v>1</v>
      </c>
      <c r="B51" s="1">
        <f ca="1">IFERROR(__xludf.DUMMYFUNCTION("""COMPUTED_VALUE"""),3)</f>
        <v>3</v>
      </c>
    </row>
    <row r="52" spans="1:2" ht="13" hidden="1">
      <c r="A52" s="1">
        <f ca="1">IFERROR(__xludf.DUMMYFUNCTION("""COMPUTED_VALUE"""),3)</f>
        <v>3</v>
      </c>
      <c r="B52" s="1">
        <f ca="1">IFERROR(__xludf.DUMMYFUNCTION("""COMPUTED_VALUE"""),1)</f>
        <v>1</v>
      </c>
    </row>
    <row r="53" spans="1:2" ht="13" hidden="1">
      <c r="A53" s="1">
        <f ca="1">IFERROR(__xludf.DUMMYFUNCTION("""COMPUTED_VALUE"""),2)</f>
        <v>2</v>
      </c>
      <c r="B53" s="1">
        <f ca="1">IFERROR(__xludf.DUMMYFUNCTION("""COMPUTED_VALUE"""),1)</f>
        <v>1</v>
      </c>
    </row>
    <row r="54" spans="1:2" ht="13" hidden="1">
      <c r="A54" s="1">
        <f ca="1">IFERROR(__xludf.DUMMYFUNCTION("""COMPUTED_VALUE"""),3)</f>
        <v>3</v>
      </c>
      <c r="B54" s="1">
        <f ca="1">IFERROR(__xludf.DUMMYFUNCTION("""COMPUTED_VALUE"""),1)</f>
        <v>1</v>
      </c>
    </row>
    <row r="55" spans="1:2" ht="13" hidden="1">
      <c r="A55" s="1">
        <f ca="1">IFERROR(__xludf.DUMMYFUNCTION("""COMPUTED_VALUE"""),1)</f>
        <v>1</v>
      </c>
      <c r="B55" s="1">
        <f ca="1">IFERROR(__xludf.DUMMYFUNCTION("""COMPUTED_VALUE"""),1)</f>
        <v>1</v>
      </c>
    </row>
    <row r="56" spans="1:2" ht="13" hidden="1">
      <c r="A56" s="1">
        <f ca="1">IFERROR(__xludf.DUMMYFUNCTION("""COMPUTED_VALUE"""),3)</f>
        <v>3</v>
      </c>
      <c r="B56" s="1">
        <f ca="1">IFERROR(__xludf.DUMMYFUNCTION("""COMPUTED_VALUE"""),4)</f>
        <v>4</v>
      </c>
    </row>
    <row r="57" spans="1:2" ht="13" hidden="1">
      <c r="A57" s="1">
        <f ca="1">IFERROR(__xludf.DUMMYFUNCTION("""COMPUTED_VALUE"""),2)</f>
        <v>2</v>
      </c>
      <c r="B57" s="1">
        <f ca="1">IFERROR(__xludf.DUMMYFUNCTION("""COMPUTED_VALUE"""),1)</f>
        <v>1</v>
      </c>
    </row>
    <row r="58" spans="1:2" ht="13" hidden="1">
      <c r="A58" s="1">
        <f ca="1">IFERROR(__xludf.DUMMYFUNCTION("""COMPUTED_VALUE"""),3)</f>
        <v>3</v>
      </c>
      <c r="B58" s="1">
        <f ca="1">IFERROR(__xludf.DUMMYFUNCTION("""COMPUTED_VALUE"""),3)</f>
        <v>3</v>
      </c>
    </row>
    <row r="59" spans="1:2" ht="13" hidden="1">
      <c r="A59" s="1">
        <f ca="1">IFERROR(__xludf.DUMMYFUNCTION("""COMPUTED_VALUE"""),1)</f>
        <v>1</v>
      </c>
      <c r="B59" s="1">
        <f ca="1">IFERROR(__xludf.DUMMYFUNCTION("""COMPUTED_VALUE"""),5)</f>
        <v>5</v>
      </c>
    </row>
    <row r="60" spans="1:2" ht="13" hidden="1">
      <c r="A60" s="1">
        <f ca="1">IFERROR(__xludf.DUMMYFUNCTION("""COMPUTED_VALUE"""),1)</f>
        <v>1</v>
      </c>
      <c r="B60" s="1">
        <f ca="1">IFERROR(__xludf.DUMMYFUNCTION("""COMPUTED_VALUE"""),2)</f>
        <v>2</v>
      </c>
    </row>
    <row r="61" spans="1:2" ht="13" hidden="1">
      <c r="A61" s="1">
        <f ca="1">IFERROR(__xludf.DUMMYFUNCTION("""COMPUTED_VALUE"""),1)</f>
        <v>1</v>
      </c>
      <c r="B61" s="1">
        <f ca="1">IFERROR(__xludf.DUMMYFUNCTION("""COMPUTED_VALUE"""),2)</f>
        <v>2</v>
      </c>
    </row>
    <row r="62" spans="1:2" ht="13" hidden="1">
      <c r="A62" s="1">
        <f ca="1">IFERROR(__xludf.DUMMYFUNCTION("""COMPUTED_VALUE"""),4)</f>
        <v>4</v>
      </c>
      <c r="B62" s="1">
        <f ca="1">IFERROR(__xludf.DUMMYFUNCTION("""COMPUTED_VALUE"""),3)</f>
        <v>3</v>
      </c>
    </row>
    <row r="63" spans="1:2" ht="13" hidden="1">
      <c r="A63" s="1">
        <f ca="1">IFERROR(__xludf.DUMMYFUNCTION("""COMPUTED_VALUE"""),4)</f>
        <v>4</v>
      </c>
      <c r="B63" s="1">
        <f ca="1">IFERROR(__xludf.DUMMYFUNCTION("""COMPUTED_VALUE"""),3)</f>
        <v>3</v>
      </c>
    </row>
    <row r="64" spans="1:2" ht="13" hidden="1">
      <c r="A64" s="1" t="str">
        <f ca="1">IFERROR(__xludf.DUMMYFUNCTION("""COMPUTED_VALUE"""),"")</f>
        <v/>
      </c>
      <c r="B64" s="1">
        <f ca="1">IFERROR(__xludf.DUMMYFUNCTION("""COMPUTED_VALUE"""),2)</f>
        <v>2</v>
      </c>
    </row>
    <row r="65" spans="1:2" ht="13" hidden="1">
      <c r="A65" s="1">
        <f ca="1">IFERROR(__xludf.DUMMYFUNCTION("""COMPUTED_VALUE"""),1)</f>
        <v>1</v>
      </c>
      <c r="B65" s="1">
        <f ca="1">IFERROR(__xludf.DUMMYFUNCTION("""COMPUTED_VALUE"""),2)</f>
        <v>2</v>
      </c>
    </row>
    <row r="66" spans="1:2" ht="13" hidden="1">
      <c r="A66" s="1">
        <f ca="1">IFERROR(__xludf.DUMMYFUNCTION("""COMPUTED_VALUE"""),2)</f>
        <v>2</v>
      </c>
      <c r="B66" s="1">
        <f ca="1">IFERROR(__xludf.DUMMYFUNCTION("""COMPUTED_VALUE"""),2)</f>
        <v>2</v>
      </c>
    </row>
    <row r="67" spans="1:2" ht="13" hidden="1">
      <c r="A67" s="1">
        <f ca="1">IFERROR(__xludf.DUMMYFUNCTION("""COMPUTED_VALUE"""),1)</f>
        <v>1</v>
      </c>
      <c r="B67" s="1">
        <f ca="1">IFERROR(__xludf.DUMMYFUNCTION("""COMPUTED_VALUE"""),1)</f>
        <v>1</v>
      </c>
    </row>
    <row r="68" spans="1:2" ht="13" hidden="1">
      <c r="A68" s="1">
        <f ca="1">IFERROR(__xludf.DUMMYFUNCTION("""COMPUTED_VALUE"""),2)</f>
        <v>2</v>
      </c>
      <c r="B68" s="1">
        <f ca="1">IFERROR(__xludf.DUMMYFUNCTION("""COMPUTED_VALUE"""),2)</f>
        <v>2</v>
      </c>
    </row>
    <row r="69" spans="1:2" ht="13" hidden="1">
      <c r="A69" s="1">
        <f ca="1">IFERROR(__xludf.DUMMYFUNCTION("""COMPUTED_VALUE"""),3)</f>
        <v>3</v>
      </c>
      <c r="B69" s="1">
        <f ca="1">IFERROR(__xludf.DUMMYFUNCTION("""COMPUTED_VALUE"""),1)</f>
        <v>1</v>
      </c>
    </row>
    <row r="70" spans="1:2" ht="13" hidden="1">
      <c r="A70" s="1">
        <f ca="1">IFERROR(__xludf.DUMMYFUNCTION("""COMPUTED_VALUE"""),4)</f>
        <v>4</v>
      </c>
      <c r="B70" s="1">
        <f ca="1">IFERROR(__xludf.DUMMYFUNCTION("""COMPUTED_VALUE"""),2)</f>
        <v>2</v>
      </c>
    </row>
    <row r="71" spans="1:2" ht="13" hidden="1">
      <c r="A71" s="1">
        <f ca="1">IFERROR(__xludf.DUMMYFUNCTION("""COMPUTED_VALUE"""),2)</f>
        <v>2</v>
      </c>
      <c r="B71" s="1">
        <f ca="1">IFERROR(__xludf.DUMMYFUNCTION("""COMPUTED_VALUE"""),1)</f>
        <v>1</v>
      </c>
    </row>
    <row r="72" spans="1:2" ht="13" hidden="1">
      <c r="A72" s="1">
        <f ca="1">IFERROR(__xludf.DUMMYFUNCTION("""COMPUTED_VALUE"""),4)</f>
        <v>4</v>
      </c>
      <c r="B72" s="1">
        <f ca="1">IFERROR(__xludf.DUMMYFUNCTION("""COMPUTED_VALUE"""),3)</f>
        <v>3</v>
      </c>
    </row>
    <row r="73" spans="1:2" ht="13" hidden="1">
      <c r="A73" s="1">
        <f ca="1">IFERROR(__xludf.DUMMYFUNCTION("""COMPUTED_VALUE"""),3)</f>
        <v>3</v>
      </c>
      <c r="B73" s="1">
        <f ca="1">IFERROR(__xludf.DUMMYFUNCTION("""COMPUTED_VALUE"""),3)</f>
        <v>3</v>
      </c>
    </row>
    <row r="74" spans="1:2" ht="13" hidden="1">
      <c r="A74" s="1">
        <f ca="1">IFERROR(__xludf.DUMMYFUNCTION("""COMPUTED_VALUE"""),1)</f>
        <v>1</v>
      </c>
      <c r="B74" s="1">
        <f ca="1">IFERROR(__xludf.DUMMYFUNCTION("""COMPUTED_VALUE"""),3)</f>
        <v>3</v>
      </c>
    </row>
    <row r="75" spans="1:2" ht="13" hidden="1">
      <c r="A75" s="1">
        <f ca="1">IFERROR(__xludf.DUMMYFUNCTION("""COMPUTED_VALUE"""),2)</f>
        <v>2</v>
      </c>
      <c r="B75" s="1">
        <f ca="1">IFERROR(__xludf.DUMMYFUNCTION("""COMPUTED_VALUE"""),3)</f>
        <v>3</v>
      </c>
    </row>
    <row r="76" spans="1:2" ht="13" hidden="1">
      <c r="A76" s="1">
        <f ca="1">IFERROR(__xludf.DUMMYFUNCTION("""COMPUTED_VALUE"""),3)</f>
        <v>3</v>
      </c>
      <c r="B76" s="1">
        <f ca="1">IFERROR(__xludf.DUMMYFUNCTION("""COMPUTED_VALUE"""),2)</f>
        <v>2</v>
      </c>
    </row>
    <row r="77" spans="1:2" ht="13" hidden="1">
      <c r="A77" s="1">
        <f ca="1">IFERROR(__xludf.DUMMYFUNCTION("""COMPUTED_VALUE"""),2)</f>
        <v>2</v>
      </c>
      <c r="B77" s="1">
        <f ca="1">IFERROR(__xludf.DUMMYFUNCTION("""COMPUTED_VALUE"""),3)</f>
        <v>3</v>
      </c>
    </row>
    <row r="78" spans="1:2" ht="13" hidden="1">
      <c r="A78" s="1">
        <f ca="1">IFERROR(__xludf.DUMMYFUNCTION("""COMPUTED_VALUE"""),4)</f>
        <v>4</v>
      </c>
      <c r="B78" s="1">
        <f ca="1">IFERROR(__xludf.DUMMYFUNCTION("""COMPUTED_VALUE"""),2)</f>
        <v>2</v>
      </c>
    </row>
    <row r="79" spans="1:2" ht="13" hidden="1">
      <c r="A79" s="1">
        <f ca="1">IFERROR(__xludf.DUMMYFUNCTION("""COMPUTED_VALUE"""),3)</f>
        <v>3</v>
      </c>
      <c r="B79" s="1">
        <f ca="1">IFERROR(__xludf.DUMMYFUNCTION("""COMPUTED_VALUE"""),5)</f>
        <v>5</v>
      </c>
    </row>
    <row r="80" spans="1:2" ht="13" hidden="1">
      <c r="A80" s="1">
        <f ca="1">IFERROR(__xludf.DUMMYFUNCTION("""COMPUTED_VALUE"""),1)</f>
        <v>1</v>
      </c>
      <c r="B80" s="1">
        <f ca="1">IFERROR(__xludf.DUMMYFUNCTION("""COMPUTED_VALUE"""),3)</f>
        <v>3</v>
      </c>
    </row>
    <row r="81" spans="1:2" ht="13" hidden="1">
      <c r="A81" s="1" t="str">
        <f ca="1">IFERROR(__xludf.DUMMYFUNCTION("""COMPUTED_VALUE"""),"")</f>
        <v/>
      </c>
      <c r="B81" s="1">
        <f ca="1">IFERROR(__xludf.DUMMYFUNCTION("""COMPUTED_VALUE"""),2)</f>
        <v>2</v>
      </c>
    </row>
    <row r="82" spans="1:2" ht="13" hidden="1">
      <c r="A82" s="1">
        <f ca="1">IFERROR(__xludf.DUMMYFUNCTION("""COMPUTED_VALUE"""),4)</f>
        <v>4</v>
      </c>
      <c r="B82" s="1">
        <f ca="1">IFERROR(__xludf.DUMMYFUNCTION("""COMPUTED_VALUE"""),4)</f>
        <v>4</v>
      </c>
    </row>
    <row r="83" spans="1:2" ht="13" hidden="1">
      <c r="A83" s="1">
        <f ca="1">IFERROR(__xludf.DUMMYFUNCTION("""COMPUTED_VALUE"""),2)</f>
        <v>2</v>
      </c>
      <c r="B83" s="1">
        <f ca="1">IFERROR(__xludf.DUMMYFUNCTION("""COMPUTED_VALUE"""),2)</f>
        <v>2</v>
      </c>
    </row>
    <row r="84" spans="1:2" ht="13" hidden="1">
      <c r="A84" s="1">
        <f ca="1">IFERROR(__xludf.DUMMYFUNCTION("""COMPUTED_VALUE"""),3)</f>
        <v>3</v>
      </c>
      <c r="B84" s="1">
        <f ca="1">IFERROR(__xludf.DUMMYFUNCTION("""COMPUTED_VALUE"""),3)</f>
        <v>3</v>
      </c>
    </row>
    <row r="85" spans="1:2" ht="13" hidden="1">
      <c r="A85" s="1">
        <f ca="1">IFERROR(__xludf.DUMMYFUNCTION("""COMPUTED_VALUE"""),4)</f>
        <v>4</v>
      </c>
      <c r="B85" s="1">
        <f ca="1">IFERROR(__xludf.DUMMYFUNCTION("""COMPUTED_VALUE"""),2)</f>
        <v>2</v>
      </c>
    </row>
    <row r="86" spans="1:2" ht="13" hidden="1">
      <c r="A86" s="1">
        <f ca="1">IFERROR(__xludf.DUMMYFUNCTION("""COMPUTED_VALUE"""),2)</f>
        <v>2</v>
      </c>
      <c r="B86" s="1">
        <f ca="1">IFERROR(__xludf.DUMMYFUNCTION("""COMPUTED_VALUE"""),1)</f>
        <v>1</v>
      </c>
    </row>
    <row r="87" spans="1:2" ht="13" hidden="1">
      <c r="A87" s="1">
        <f ca="1">IFERROR(__xludf.DUMMYFUNCTION("""COMPUTED_VALUE"""),2)</f>
        <v>2</v>
      </c>
      <c r="B87" s="1">
        <f ca="1">IFERROR(__xludf.DUMMYFUNCTION("""COMPUTED_VALUE"""),3)</f>
        <v>3</v>
      </c>
    </row>
    <row r="88" spans="1:2" ht="13" hidden="1">
      <c r="A88" s="1">
        <f ca="1">IFERROR(__xludf.DUMMYFUNCTION("""COMPUTED_VALUE"""),2)</f>
        <v>2</v>
      </c>
      <c r="B88" s="1">
        <f ca="1">IFERROR(__xludf.DUMMYFUNCTION("""COMPUTED_VALUE"""),4)</f>
        <v>4</v>
      </c>
    </row>
    <row r="89" spans="1:2" ht="13" hidden="1">
      <c r="A89" s="1">
        <f ca="1">IFERROR(__xludf.DUMMYFUNCTION("""COMPUTED_VALUE"""),3)</f>
        <v>3</v>
      </c>
      <c r="B89" s="1">
        <f ca="1">IFERROR(__xludf.DUMMYFUNCTION("""COMPUTED_VALUE"""),2)</f>
        <v>2</v>
      </c>
    </row>
    <row r="90" spans="1:2" ht="13" hidden="1">
      <c r="A90" s="1">
        <f ca="1">IFERROR(__xludf.DUMMYFUNCTION("""COMPUTED_VALUE"""),1)</f>
        <v>1</v>
      </c>
      <c r="B90" s="1">
        <f ca="1">IFERROR(__xludf.DUMMYFUNCTION("""COMPUTED_VALUE"""),1)</f>
        <v>1</v>
      </c>
    </row>
    <row r="91" spans="1:2" ht="13" hidden="1">
      <c r="A91" s="1">
        <f ca="1">IFERROR(__xludf.DUMMYFUNCTION("""COMPUTED_VALUE"""),2)</f>
        <v>2</v>
      </c>
      <c r="B91" s="1">
        <f ca="1">IFERROR(__xludf.DUMMYFUNCTION("""COMPUTED_VALUE"""),5)</f>
        <v>5</v>
      </c>
    </row>
    <row r="92" spans="1:2" ht="13" hidden="1">
      <c r="A92" s="1">
        <f ca="1">IFERROR(__xludf.DUMMYFUNCTION("""COMPUTED_VALUE"""),4)</f>
        <v>4</v>
      </c>
      <c r="B92" s="1">
        <f ca="1">IFERROR(__xludf.DUMMYFUNCTION("""COMPUTED_VALUE"""),4)</f>
        <v>4</v>
      </c>
    </row>
    <row r="93" spans="1:2" ht="13" hidden="1">
      <c r="A93" s="1">
        <f ca="1">IFERROR(__xludf.DUMMYFUNCTION("""COMPUTED_VALUE"""),3)</f>
        <v>3</v>
      </c>
      <c r="B93" s="1">
        <f ca="1">IFERROR(__xludf.DUMMYFUNCTION("""COMPUTED_VALUE"""),3)</f>
        <v>3</v>
      </c>
    </row>
    <row r="94" spans="1:2" ht="13" hidden="1">
      <c r="A94" s="1">
        <f ca="1">IFERROR(__xludf.DUMMYFUNCTION("""COMPUTED_VALUE"""),1)</f>
        <v>1</v>
      </c>
      <c r="B94" s="1">
        <f ca="1">IFERROR(__xludf.DUMMYFUNCTION("""COMPUTED_VALUE"""),3)</f>
        <v>3</v>
      </c>
    </row>
    <row r="95" spans="1:2" ht="13" hidden="1">
      <c r="A95" s="1">
        <f ca="1">IFERROR(__xludf.DUMMYFUNCTION("""COMPUTED_VALUE"""),3)</f>
        <v>3</v>
      </c>
      <c r="B95" s="1">
        <f ca="1">IFERROR(__xludf.DUMMYFUNCTION("""COMPUTED_VALUE"""),2)</f>
        <v>2</v>
      </c>
    </row>
    <row r="96" spans="1:2" ht="13" hidden="1">
      <c r="A96" s="1">
        <f ca="1">IFERROR(__xludf.DUMMYFUNCTION("""COMPUTED_VALUE"""),1)</f>
        <v>1</v>
      </c>
      <c r="B96" s="1">
        <f ca="1">IFERROR(__xludf.DUMMYFUNCTION("""COMPUTED_VALUE"""),2)</f>
        <v>2</v>
      </c>
    </row>
    <row r="97" spans="1:2" ht="13" hidden="1">
      <c r="A97" s="1">
        <f ca="1">IFERROR(__xludf.DUMMYFUNCTION("""COMPUTED_VALUE"""),2)</f>
        <v>2</v>
      </c>
      <c r="B97" s="1">
        <f ca="1">IFERROR(__xludf.DUMMYFUNCTION("""COMPUTED_VALUE"""),2)</f>
        <v>2</v>
      </c>
    </row>
    <row r="98" spans="1:2" ht="13" hidden="1">
      <c r="A98" s="1">
        <f ca="1">IFERROR(__xludf.DUMMYFUNCTION("""COMPUTED_VALUE"""),2)</f>
        <v>2</v>
      </c>
      <c r="B98" s="1">
        <f ca="1">IFERROR(__xludf.DUMMYFUNCTION("""COMPUTED_VALUE"""),3)</f>
        <v>3</v>
      </c>
    </row>
    <row r="99" spans="1:2" ht="13" hidden="1">
      <c r="A99" s="1">
        <f ca="1">IFERROR(__xludf.DUMMYFUNCTION("""COMPUTED_VALUE"""),4)</f>
        <v>4</v>
      </c>
      <c r="B99" s="1">
        <f ca="1">IFERROR(__xludf.DUMMYFUNCTION("""COMPUTED_VALUE"""),3)</f>
        <v>3</v>
      </c>
    </row>
    <row r="100" spans="1:2" ht="13" hidden="1">
      <c r="A100" s="1">
        <f ca="1">IFERROR(__xludf.DUMMYFUNCTION("""COMPUTED_VALUE"""),1)</f>
        <v>1</v>
      </c>
      <c r="B100" s="1">
        <f ca="1">IFERROR(__xludf.DUMMYFUNCTION("""COMPUTED_VALUE"""),5)</f>
        <v>5</v>
      </c>
    </row>
    <row r="101" spans="1:2" ht="13" hidden="1">
      <c r="A101" s="1">
        <f ca="1">IFERROR(__xludf.DUMMYFUNCTION("""COMPUTED_VALUE"""),3)</f>
        <v>3</v>
      </c>
      <c r="B101" s="1">
        <f ca="1">IFERROR(__xludf.DUMMYFUNCTION("""COMPUTED_VALUE"""),2)</f>
        <v>2</v>
      </c>
    </row>
    <row r="102" spans="1:2" ht="13" hidden="1">
      <c r="A102" s="1">
        <f ca="1">IFERROR(__xludf.DUMMYFUNCTION("""COMPUTED_VALUE"""),2)</f>
        <v>2</v>
      </c>
      <c r="B102" s="1">
        <f ca="1">IFERROR(__xludf.DUMMYFUNCTION("""COMPUTED_VALUE"""),3)</f>
        <v>3</v>
      </c>
    </row>
    <row r="103" spans="1:2" ht="13" hidden="1">
      <c r="A103" s="1">
        <f ca="1">IFERROR(__xludf.DUMMYFUNCTION("""COMPUTED_VALUE"""),4)</f>
        <v>4</v>
      </c>
      <c r="B103" s="1">
        <f ca="1">IFERROR(__xludf.DUMMYFUNCTION("""COMPUTED_VALUE"""),2)</f>
        <v>2</v>
      </c>
    </row>
    <row r="104" spans="1:2" ht="13" hidden="1">
      <c r="A104" s="1" t="str">
        <f ca="1">IFERROR(__xludf.DUMMYFUNCTION("""COMPUTED_VALUE"""),"")</f>
        <v/>
      </c>
      <c r="B104" s="1">
        <f ca="1">IFERROR(__xludf.DUMMYFUNCTION("""COMPUTED_VALUE"""),1)</f>
        <v>1</v>
      </c>
    </row>
    <row r="105" spans="1:2" ht="13" hidden="1">
      <c r="A105" s="1">
        <f ca="1">IFERROR(__xludf.DUMMYFUNCTION("""COMPUTED_VALUE"""),2)</f>
        <v>2</v>
      </c>
      <c r="B105" s="1">
        <f ca="1">IFERROR(__xludf.DUMMYFUNCTION("""COMPUTED_VALUE"""),3)</f>
        <v>3</v>
      </c>
    </row>
    <row r="106" spans="1:2" ht="13" hidden="1">
      <c r="A106" s="1">
        <f ca="1">IFERROR(__xludf.DUMMYFUNCTION("""COMPUTED_VALUE"""),1)</f>
        <v>1</v>
      </c>
      <c r="B106" s="1">
        <f ca="1">IFERROR(__xludf.DUMMYFUNCTION("""COMPUTED_VALUE"""),3)</f>
        <v>3</v>
      </c>
    </row>
    <row r="107" spans="1:2" ht="13" hidden="1">
      <c r="A107" s="1">
        <f ca="1">IFERROR(__xludf.DUMMYFUNCTION("""COMPUTED_VALUE"""),4)</f>
        <v>4</v>
      </c>
      <c r="B107" s="1">
        <f ca="1">IFERROR(__xludf.DUMMYFUNCTION("""COMPUTED_VALUE"""),2)</f>
        <v>2</v>
      </c>
    </row>
    <row r="108" spans="1:2" ht="13" hidden="1">
      <c r="A108" s="1">
        <f ca="1">IFERROR(__xludf.DUMMYFUNCTION("""COMPUTED_VALUE"""),2)</f>
        <v>2</v>
      </c>
      <c r="B108" s="1">
        <f ca="1">IFERROR(__xludf.DUMMYFUNCTION("""COMPUTED_VALUE"""),3)</f>
        <v>3</v>
      </c>
    </row>
    <row r="109" spans="1:2" ht="13" hidden="1">
      <c r="A109" s="1">
        <f ca="1">IFERROR(__xludf.DUMMYFUNCTION("""COMPUTED_VALUE"""),3)</f>
        <v>3</v>
      </c>
      <c r="B109" s="1">
        <f ca="1">IFERROR(__xludf.DUMMYFUNCTION("""COMPUTED_VALUE"""),3)</f>
        <v>3</v>
      </c>
    </row>
    <row r="110" spans="1:2" ht="13" hidden="1">
      <c r="A110" s="1">
        <f ca="1">IFERROR(__xludf.DUMMYFUNCTION("""COMPUTED_VALUE"""),1)</f>
        <v>1</v>
      </c>
      <c r="B110" s="1">
        <f ca="1">IFERROR(__xludf.DUMMYFUNCTION("""COMPUTED_VALUE"""),3)</f>
        <v>3</v>
      </c>
    </row>
    <row r="111" spans="1:2" ht="13" hidden="1">
      <c r="A111" s="1">
        <f ca="1">IFERROR(__xludf.DUMMYFUNCTION("""COMPUTED_VALUE"""),4)</f>
        <v>4</v>
      </c>
      <c r="B111" s="1">
        <f ca="1">IFERROR(__xludf.DUMMYFUNCTION("""COMPUTED_VALUE"""),3)</f>
        <v>3</v>
      </c>
    </row>
    <row r="112" spans="1:2" ht="13" hidden="1">
      <c r="A112" s="1">
        <f ca="1">IFERROR(__xludf.DUMMYFUNCTION("""COMPUTED_VALUE"""),4)</f>
        <v>4</v>
      </c>
      <c r="B112" s="1">
        <f ca="1">IFERROR(__xludf.DUMMYFUNCTION("""COMPUTED_VALUE"""),3)</f>
        <v>3</v>
      </c>
    </row>
    <row r="113" spans="1:2" ht="13" hidden="1">
      <c r="A113" s="1">
        <f ca="1">IFERROR(__xludf.DUMMYFUNCTION("""COMPUTED_VALUE"""),2)</f>
        <v>2</v>
      </c>
      <c r="B113" s="1">
        <f ca="1">IFERROR(__xludf.DUMMYFUNCTION("""COMPUTED_VALUE"""),3)</f>
        <v>3</v>
      </c>
    </row>
    <row r="114" spans="1:2" ht="13" hidden="1">
      <c r="A114" s="1">
        <f ca="1">IFERROR(__xludf.DUMMYFUNCTION("""COMPUTED_VALUE"""),3)</f>
        <v>3</v>
      </c>
      <c r="B114" s="1">
        <f ca="1">IFERROR(__xludf.DUMMYFUNCTION("""COMPUTED_VALUE"""),3)</f>
        <v>3</v>
      </c>
    </row>
    <row r="115" spans="1:2" ht="13" hidden="1">
      <c r="A115" s="1">
        <f ca="1">IFERROR(__xludf.DUMMYFUNCTION("""COMPUTED_VALUE"""),2)</f>
        <v>2</v>
      </c>
      <c r="B115" s="1">
        <f ca="1">IFERROR(__xludf.DUMMYFUNCTION("""COMPUTED_VALUE"""),3)</f>
        <v>3</v>
      </c>
    </row>
    <row r="116" spans="1:2" ht="13" hidden="1">
      <c r="A116" s="1">
        <f ca="1">IFERROR(__xludf.DUMMYFUNCTION("""COMPUTED_VALUE"""),3)</f>
        <v>3</v>
      </c>
      <c r="B116" s="1">
        <f ca="1">IFERROR(__xludf.DUMMYFUNCTION("""COMPUTED_VALUE"""),3)</f>
        <v>3</v>
      </c>
    </row>
    <row r="117" spans="1:2" ht="13" hidden="1">
      <c r="A117" s="1">
        <f ca="1">IFERROR(__xludf.DUMMYFUNCTION("""COMPUTED_VALUE"""),3)</f>
        <v>3</v>
      </c>
      <c r="B117" s="1">
        <f ca="1">IFERROR(__xludf.DUMMYFUNCTION("""COMPUTED_VALUE"""),3)</f>
        <v>3</v>
      </c>
    </row>
    <row r="118" spans="1:2" ht="13" hidden="1">
      <c r="A118" s="1">
        <f ca="1">IFERROR(__xludf.DUMMYFUNCTION("""COMPUTED_VALUE"""),4)</f>
        <v>4</v>
      </c>
      <c r="B118" s="1">
        <f ca="1">IFERROR(__xludf.DUMMYFUNCTION("""COMPUTED_VALUE"""),2)</f>
        <v>2</v>
      </c>
    </row>
    <row r="119" spans="1:2" ht="13" hidden="1">
      <c r="A119" s="1">
        <f ca="1">IFERROR(__xludf.DUMMYFUNCTION("""COMPUTED_VALUE"""),2)</f>
        <v>2</v>
      </c>
      <c r="B119" s="1">
        <f ca="1">IFERROR(__xludf.DUMMYFUNCTION("""COMPUTED_VALUE"""),3)</f>
        <v>3</v>
      </c>
    </row>
    <row r="120" spans="1:2" ht="13" hidden="1">
      <c r="A120" s="1">
        <f ca="1">IFERROR(__xludf.DUMMYFUNCTION("""COMPUTED_VALUE"""),4)</f>
        <v>4</v>
      </c>
      <c r="B120" s="1">
        <f ca="1">IFERROR(__xludf.DUMMYFUNCTION("""COMPUTED_VALUE"""),3)</f>
        <v>3</v>
      </c>
    </row>
    <row r="121" spans="1:2" ht="13" hidden="1">
      <c r="A121" s="1">
        <f ca="1">IFERROR(__xludf.DUMMYFUNCTION("""COMPUTED_VALUE"""),4)</f>
        <v>4</v>
      </c>
      <c r="B121" s="1">
        <f ca="1">IFERROR(__xludf.DUMMYFUNCTION("""COMPUTED_VALUE"""),4)</f>
        <v>4</v>
      </c>
    </row>
    <row r="122" spans="1:2" ht="13" hidden="1">
      <c r="A122" s="1">
        <f ca="1">IFERROR(__xludf.DUMMYFUNCTION("""COMPUTED_VALUE"""),4)</f>
        <v>4</v>
      </c>
      <c r="B122" s="1">
        <f ca="1">IFERROR(__xludf.DUMMYFUNCTION("""COMPUTED_VALUE"""),1)</f>
        <v>1</v>
      </c>
    </row>
    <row r="123" spans="1:2" ht="13" hidden="1">
      <c r="A123" s="1">
        <f ca="1">IFERROR(__xludf.DUMMYFUNCTION("""COMPUTED_VALUE"""),4)</f>
        <v>4</v>
      </c>
      <c r="B123" s="1">
        <f ca="1">IFERROR(__xludf.DUMMYFUNCTION("""COMPUTED_VALUE"""),1)</f>
        <v>1</v>
      </c>
    </row>
    <row r="124" spans="1:2" ht="13" hidden="1">
      <c r="A124" s="1">
        <f ca="1">IFERROR(__xludf.DUMMYFUNCTION("""COMPUTED_VALUE"""),4)</f>
        <v>4</v>
      </c>
      <c r="B124" s="1">
        <f ca="1">IFERROR(__xludf.DUMMYFUNCTION("""COMPUTED_VALUE"""),2)</f>
        <v>2</v>
      </c>
    </row>
    <row r="125" spans="1:2" ht="13" hidden="1">
      <c r="A125" s="1">
        <f ca="1">IFERROR(__xludf.DUMMYFUNCTION("""COMPUTED_VALUE"""),4)</f>
        <v>4</v>
      </c>
      <c r="B125" s="1">
        <f ca="1">IFERROR(__xludf.DUMMYFUNCTION("""COMPUTED_VALUE"""),2)</f>
        <v>2</v>
      </c>
    </row>
    <row r="126" spans="1:2" ht="13" hidden="1">
      <c r="A126" s="1">
        <f ca="1">IFERROR(__xludf.DUMMYFUNCTION("""COMPUTED_VALUE"""),4)</f>
        <v>4</v>
      </c>
      <c r="B126" s="1">
        <f ca="1">IFERROR(__xludf.DUMMYFUNCTION("""COMPUTED_VALUE"""),2)</f>
        <v>2</v>
      </c>
    </row>
    <row r="127" spans="1:2" ht="13" hidden="1">
      <c r="A127" s="1">
        <f ca="1">IFERROR(__xludf.DUMMYFUNCTION("""COMPUTED_VALUE"""),3)</f>
        <v>3</v>
      </c>
      <c r="B127" s="1">
        <f ca="1">IFERROR(__xludf.DUMMYFUNCTION("""COMPUTED_VALUE"""),1)</f>
        <v>1</v>
      </c>
    </row>
    <row r="128" spans="1:2" ht="13" hidden="1">
      <c r="A128" s="1">
        <f ca="1">IFERROR(__xludf.DUMMYFUNCTION("""COMPUTED_VALUE"""),1)</f>
        <v>1</v>
      </c>
      <c r="B128" s="1">
        <f ca="1">IFERROR(__xludf.DUMMYFUNCTION("""COMPUTED_VALUE"""),2)</f>
        <v>2</v>
      </c>
    </row>
    <row r="129" spans="1:2" ht="13" hidden="1">
      <c r="A129" s="1">
        <f ca="1">IFERROR(__xludf.DUMMYFUNCTION("""COMPUTED_VALUE"""),3)</f>
        <v>3</v>
      </c>
      <c r="B129" s="1">
        <f ca="1">IFERROR(__xludf.DUMMYFUNCTION("""COMPUTED_VALUE"""),2)</f>
        <v>2</v>
      </c>
    </row>
    <row r="130" spans="1:2" ht="13" hidden="1">
      <c r="A130" s="1">
        <f ca="1">IFERROR(__xludf.DUMMYFUNCTION("""COMPUTED_VALUE"""),3)</f>
        <v>3</v>
      </c>
      <c r="B130" s="1">
        <f ca="1">IFERROR(__xludf.DUMMYFUNCTION("""COMPUTED_VALUE"""),1)</f>
        <v>1</v>
      </c>
    </row>
    <row r="131" spans="1:2" ht="13" hidden="1">
      <c r="A131" s="1">
        <f ca="1">IFERROR(__xludf.DUMMYFUNCTION("""COMPUTED_VALUE"""),2)</f>
        <v>2</v>
      </c>
      <c r="B131" s="1">
        <f ca="1">IFERROR(__xludf.DUMMYFUNCTION("""COMPUTED_VALUE"""),3)</f>
        <v>3</v>
      </c>
    </row>
    <row r="132" spans="1:2" ht="13" hidden="1">
      <c r="A132" s="1">
        <f ca="1">IFERROR(__xludf.DUMMYFUNCTION("""COMPUTED_VALUE"""),1)</f>
        <v>1</v>
      </c>
      <c r="B132" s="1">
        <f ca="1">IFERROR(__xludf.DUMMYFUNCTION("""COMPUTED_VALUE"""),2)</f>
        <v>2</v>
      </c>
    </row>
    <row r="133" spans="1:2" ht="13" hidden="1">
      <c r="A133" s="1">
        <f ca="1">IFERROR(__xludf.DUMMYFUNCTION("""COMPUTED_VALUE"""),2)</f>
        <v>2</v>
      </c>
      <c r="B133" s="1">
        <f ca="1">IFERROR(__xludf.DUMMYFUNCTION("""COMPUTED_VALUE"""),4)</f>
        <v>4</v>
      </c>
    </row>
    <row r="134" spans="1:2" ht="13" hidden="1">
      <c r="A134" s="1">
        <f ca="1">IFERROR(__xludf.DUMMYFUNCTION("""COMPUTED_VALUE"""),3)</f>
        <v>3</v>
      </c>
      <c r="B134" s="1">
        <f ca="1">IFERROR(__xludf.DUMMYFUNCTION("""COMPUTED_VALUE"""),2)</f>
        <v>2</v>
      </c>
    </row>
    <row r="135" spans="1:2" ht="13" hidden="1">
      <c r="A135" s="1">
        <f ca="1">IFERROR(__xludf.DUMMYFUNCTION("""COMPUTED_VALUE"""),4)</f>
        <v>4</v>
      </c>
      <c r="B135" s="1">
        <f ca="1">IFERROR(__xludf.DUMMYFUNCTION("""COMPUTED_VALUE"""),1)</f>
        <v>1</v>
      </c>
    </row>
    <row r="136" spans="1:2" ht="13" hidden="1">
      <c r="A136" s="1">
        <f ca="1">IFERROR(__xludf.DUMMYFUNCTION("""COMPUTED_VALUE"""),3)</f>
        <v>3</v>
      </c>
      <c r="B136" s="1">
        <f ca="1">IFERROR(__xludf.DUMMYFUNCTION("""COMPUTED_VALUE"""),3)</f>
        <v>3</v>
      </c>
    </row>
    <row r="137" spans="1:2" ht="13" hidden="1">
      <c r="A137" s="1">
        <f ca="1">IFERROR(__xludf.DUMMYFUNCTION("""COMPUTED_VALUE"""),2)</f>
        <v>2</v>
      </c>
      <c r="B137" s="1">
        <f ca="1">IFERROR(__xludf.DUMMYFUNCTION("""COMPUTED_VALUE"""),1)</f>
        <v>1</v>
      </c>
    </row>
    <row r="138" spans="1:2" ht="13" hidden="1">
      <c r="A138" s="1">
        <f ca="1">IFERROR(__xludf.DUMMYFUNCTION("""COMPUTED_VALUE"""),2)</f>
        <v>2</v>
      </c>
      <c r="B138" s="1">
        <f ca="1">IFERROR(__xludf.DUMMYFUNCTION("""COMPUTED_VALUE"""),2)</f>
        <v>2</v>
      </c>
    </row>
    <row r="139" spans="1:2" ht="13" hidden="1">
      <c r="A139" s="1">
        <f ca="1">IFERROR(__xludf.DUMMYFUNCTION("""COMPUTED_VALUE"""),1)</f>
        <v>1</v>
      </c>
      <c r="B139" s="1">
        <f ca="1">IFERROR(__xludf.DUMMYFUNCTION("""COMPUTED_VALUE"""),2)</f>
        <v>2</v>
      </c>
    </row>
    <row r="140" spans="1:2" ht="13" hidden="1">
      <c r="A140" s="1">
        <f ca="1">IFERROR(__xludf.DUMMYFUNCTION("""COMPUTED_VALUE"""),4)</f>
        <v>4</v>
      </c>
      <c r="B140" s="1">
        <f ca="1">IFERROR(__xludf.DUMMYFUNCTION("""COMPUTED_VALUE"""),2)</f>
        <v>2</v>
      </c>
    </row>
    <row r="141" spans="1:2" ht="13" hidden="1">
      <c r="A141" s="1">
        <f ca="1">IFERROR(__xludf.DUMMYFUNCTION("""COMPUTED_VALUE"""),1)</f>
        <v>1</v>
      </c>
      <c r="B141" s="1">
        <f ca="1">IFERROR(__xludf.DUMMYFUNCTION("""COMPUTED_VALUE"""),2)</f>
        <v>2</v>
      </c>
    </row>
    <row r="142" spans="1:2" ht="13" hidden="1">
      <c r="A142" s="1">
        <f ca="1">IFERROR(__xludf.DUMMYFUNCTION("""COMPUTED_VALUE"""),1)</f>
        <v>1</v>
      </c>
      <c r="B142" s="1">
        <f ca="1">IFERROR(__xludf.DUMMYFUNCTION("""COMPUTED_VALUE"""),2)</f>
        <v>2</v>
      </c>
    </row>
    <row r="143" spans="1:2" ht="13" hidden="1">
      <c r="A143" s="1">
        <f ca="1">IFERROR(__xludf.DUMMYFUNCTION("""COMPUTED_VALUE"""),3)</f>
        <v>3</v>
      </c>
      <c r="B143" s="1">
        <f ca="1">IFERROR(__xludf.DUMMYFUNCTION("""COMPUTED_VALUE"""),3)</f>
        <v>3</v>
      </c>
    </row>
    <row r="144" spans="1:2" ht="13" hidden="1">
      <c r="A144" s="1">
        <f ca="1">IFERROR(__xludf.DUMMYFUNCTION("""COMPUTED_VALUE"""),1)</f>
        <v>1</v>
      </c>
      <c r="B144" s="1">
        <f ca="1">IFERROR(__xludf.DUMMYFUNCTION("""COMPUTED_VALUE"""),4)</f>
        <v>4</v>
      </c>
    </row>
    <row r="145" spans="1:2" ht="13" hidden="1">
      <c r="A145" s="1">
        <f ca="1">IFERROR(__xludf.DUMMYFUNCTION("""COMPUTED_VALUE"""),2)</f>
        <v>2</v>
      </c>
      <c r="B145" s="1">
        <f ca="1">IFERROR(__xludf.DUMMYFUNCTION("""COMPUTED_VALUE"""),3)</f>
        <v>3</v>
      </c>
    </row>
    <row r="146" spans="1:2" ht="13" hidden="1">
      <c r="A146" s="1">
        <f ca="1">IFERROR(__xludf.DUMMYFUNCTION("""COMPUTED_VALUE"""),3)</f>
        <v>3</v>
      </c>
      <c r="B146" s="1">
        <f ca="1">IFERROR(__xludf.DUMMYFUNCTION("""COMPUTED_VALUE"""),4)</f>
        <v>4</v>
      </c>
    </row>
    <row r="147" spans="1:2" ht="13" hidden="1">
      <c r="A147" s="1">
        <f ca="1">IFERROR(__xludf.DUMMYFUNCTION("""COMPUTED_VALUE"""),2)</f>
        <v>2</v>
      </c>
      <c r="B147" s="1">
        <f ca="1">IFERROR(__xludf.DUMMYFUNCTION("""COMPUTED_VALUE"""),3)</f>
        <v>3</v>
      </c>
    </row>
    <row r="148" spans="1:2" ht="13" hidden="1">
      <c r="A148" s="1">
        <f ca="1">IFERROR(__xludf.DUMMYFUNCTION("""COMPUTED_VALUE"""),2)</f>
        <v>2</v>
      </c>
      <c r="B148" s="1">
        <f ca="1">IFERROR(__xludf.DUMMYFUNCTION("""COMPUTED_VALUE"""),5)</f>
        <v>5</v>
      </c>
    </row>
    <row r="149" spans="1:2" ht="13" hidden="1">
      <c r="A149" s="1">
        <f ca="1">IFERROR(__xludf.DUMMYFUNCTION("""COMPUTED_VALUE"""),3)</f>
        <v>3</v>
      </c>
      <c r="B149" s="1">
        <f ca="1">IFERROR(__xludf.DUMMYFUNCTION("""COMPUTED_VALUE"""),2)</f>
        <v>2</v>
      </c>
    </row>
    <row r="150" spans="1:2" ht="13" hidden="1">
      <c r="A150" s="1">
        <f ca="1">IFERROR(__xludf.DUMMYFUNCTION("""COMPUTED_VALUE"""),3)</f>
        <v>3</v>
      </c>
      <c r="B150" s="1">
        <f ca="1">IFERROR(__xludf.DUMMYFUNCTION("""COMPUTED_VALUE"""),1)</f>
        <v>1</v>
      </c>
    </row>
    <row r="151" spans="1:2" ht="13" hidden="1">
      <c r="A151" s="1">
        <f ca="1">IFERROR(__xludf.DUMMYFUNCTION("""COMPUTED_VALUE"""),2)</f>
        <v>2</v>
      </c>
      <c r="B151" s="1">
        <f ca="1">IFERROR(__xludf.DUMMYFUNCTION("""COMPUTED_VALUE"""),1)</f>
        <v>1</v>
      </c>
    </row>
    <row r="152" spans="1:2" ht="13" hidden="1">
      <c r="A152" s="1">
        <f ca="1">IFERROR(__xludf.DUMMYFUNCTION("""COMPUTED_VALUE"""),2)</f>
        <v>2</v>
      </c>
      <c r="B152" s="1">
        <f ca="1">IFERROR(__xludf.DUMMYFUNCTION("""COMPUTED_VALUE"""),3)</f>
        <v>3</v>
      </c>
    </row>
    <row r="153" spans="1:2" ht="13" hidden="1">
      <c r="A153" s="1" t="str">
        <f ca="1">IFERROR(__xludf.DUMMYFUNCTION("""COMPUTED_VALUE"""),"")</f>
        <v/>
      </c>
      <c r="B153" s="1">
        <f ca="1">IFERROR(__xludf.DUMMYFUNCTION("""COMPUTED_VALUE"""),5)</f>
        <v>5</v>
      </c>
    </row>
    <row r="154" spans="1:2" ht="13" hidden="1">
      <c r="A154" s="1">
        <f ca="1">IFERROR(__xludf.DUMMYFUNCTION("""COMPUTED_VALUE"""),4)</f>
        <v>4</v>
      </c>
      <c r="B154" s="1">
        <f ca="1">IFERROR(__xludf.DUMMYFUNCTION("""COMPUTED_VALUE"""),2)</f>
        <v>2</v>
      </c>
    </row>
    <row r="155" spans="1:2" ht="13" hidden="1">
      <c r="A155" s="1">
        <f ca="1">IFERROR(__xludf.DUMMYFUNCTION("""COMPUTED_VALUE"""),4)</f>
        <v>4</v>
      </c>
      <c r="B155" s="1">
        <f ca="1">IFERROR(__xludf.DUMMYFUNCTION("""COMPUTED_VALUE"""),2)</f>
        <v>2</v>
      </c>
    </row>
    <row r="156" spans="1:2" ht="13" hidden="1">
      <c r="A156" s="1">
        <f ca="1">IFERROR(__xludf.DUMMYFUNCTION("""COMPUTED_VALUE"""),1)</f>
        <v>1</v>
      </c>
      <c r="B156" s="1">
        <f ca="1">IFERROR(__xludf.DUMMYFUNCTION("""COMPUTED_VALUE"""),3)</f>
        <v>3</v>
      </c>
    </row>
    <row r="157" spans="1:2" ht="13" hidden="1">
      <c r="A157" s="1">
        <f ca="1">IFERROR(__xludf.DUMMYFUNCTION("""COMPUTED_VALUE"""),2)</f>
        <v>2</v>
      </c>
      <c r="B157" s="1">
        <f ca="1">IFERROR(__xludf.DUMMYFUNCTION("""COMPUTED_VALUE"""),2)</f>
        <v>2</v>
      </c>
    </row>
    <row r="158" spans="1:2" ht="13" hidden="1">
      <c r="A158" s="1">
        <f ca="1">IFERROR(__xludf.DUMMYFUNCTION("""COMPUTED_VALUE"""),1)</f>
        <v>1</v>
      </c>
      <c r="B158" s="1">
        <f ca="1">IFERROR(__xludf.DUMMYFUNCTION("""COMPUTED_VALUE"""),2)</f>
        <v>2</v>
      </c>
    </row>
    <row r="159" spans="1:2" ht="13" hidden="1">
      <c r="A159" s="1">
        <f ca="1">IFERROR(__xludf.DUMMYFUNCTION("""COMPUTED_VALUE"""),2)</f>
        <v>2</v>
      </c>
      <c r="B159" s="1">
        <f ca="1">IFERROR(__xludf.DUMMYFUNCTION("""COMPUTED_VALUE"""),4)</f>
        <v>4</v>
      </c>
    </row>
    <row r="160" spans="1:2" ht="13" hidden="1">
      <c r="A160" s="1">
        <f ca="1">IFERROR(__xludf.DUMMYFUNCTION("""COMPUTED_VALUE"""),1)</f>
        <v>1</v>
      </c>
      <c r="B160" s="1">
        <f ca="1">IFERROR(__xludf.DUMMYFUNCTION("""COMPUTED_VALUE"""),1)</f>
        <v>1</v>
      </c>
    </row>
    <row r="161" spans="1:2" ht="13" hidden="1">
      <c r="A161" s="1">
        <f ca="1">IFERROR(__xludf.DUMMYFUNCTION("""COMPUTED_VALUE"""),1)</f>
        <v>1</v>
      </c>
      <c r="B161" s="1">
        <f ca="1">IFERROR(__xludf.DUMMYFUNCTION("""COMPUTED_VALUE"""),1)</f>
        <v>1</v>
      </c>
    </row>
    <row r="162" spans="1:2" ht="13" hidden="1">
      <c r="A162" s="1">
        <f ca="1">IFERROR(__xludf.DUMMYFUNCTION("""COMPUTED_VALUE"""),3)</f>
        <v>3</v>
      </c>
      <c r="B162" s="1">
        <f ca="1">IFERROR(__xludf.DUMMYFUNCTION("""COMPUTED_VALUE"""),3)</f>
        <v>3</v>
      </c>
    </row>
    <row r="163" spans="1:2" ht="13" hidden="1">
      <c r="A163" s="1">
        <f ca="1">IFERROR(__xludf.DUMMYFUNCTION("""COMPUTED_VALUE"""),3)</f>
        <v>3</v>
      </c>
      <c r="B163" s="1">
        <f ca="1">IFERROR(__xludf.DUMMYFUNCTION("""COMPUTED_VALUE"""),4)</f>
        <v>4</v>
      </c>
    </row>
    <row r="164" spans="1:2" ht="13" hidden="1">
      <c r="A164" s="1">
        <f ca="1">IFERROR(__xludf.DUMMYFUNCTION("""COMPUTED_VALUE"""),3)</f>
        <v>3</v>
      </c>
      <c r="B164" s="1">
        <f ca="1">IFERROR(__xludf.DUMMYFUNCTION("""COMPUTED_VALUE"""),2)</f>
        <v>2</v>
      </c>
    </row>
    <row r="165" spans="1:2" ht="13" hidden="1">
      <c r="A165" s="1">
        <f ca="1">IFERROR(__xludf.DUMMYFUNCTION("""COMPUTED_VALUE"""),1)</f>
        <v>1</v>
      </c>
      <c r="B165" s="1">
        <f ca="1">IFERROR(__xludf.DUMMYFUNCTION("""COMPUTED_VALUE"""),2)</f>
        <v>2</v>
      </c>
    </row>
    <row r="166" spans="1:2" ht="13" hidden="1">
      <c r="A166" s="1">
        <f ca="1">IFERROR(__xludf.DUMMYFUNCTION("""COMPUTED_VALUE"""),4)</f>
        <v>4</v>
      </c>
      <c r="B166" s="1">
        <f ca="1">IFERROR(__xludf.DUMMYFUNCTION("""COMPUTED_VALUE"""),3)</f>
        <v>3</v>
      </c>
    </row>
    <row r="167" spans="1:2" ht="13" hidden="1">
      <c r="A167" s="1">
        <f ca="1">IFERROR(__xludf.DUMMYFUNCTION("""COMPUTED_VALUE"""),2)</f>
        <v>2</v>
      </c>
      <c r="B167" s="1">
        <f ca="1">IFERROR(__xludf.DUMMYFUNCTION("""COMPUTED_VALUE"""),4)</f>
        <v>4</v>
      </c>
    </row>
    <row r="168" spans="1:2" ht="13" hidden="1">
      <c r="A168" s="1">
        <f ca="1">IFERROR(__xludf.DUMMYFUNCTION("""COMPUTED_VALUE"""),3)</f>
        <v>3</v>
      </c>
      <c r="B168" s="1">
        <f ca="1">IFERROR(__xludf.DUMMYFUNCTION("""COMPUTED_VALUE"""),3)</f>
        <v>3</v>
      </c>
    </row>
    <row r="169" spans="1:2" ht="13" hidden="1">
      <c r="A169" s="1">
        <f ca="1">IFERROR(__xludf.DUMMYFUNCTION("""COMPUTED_VALUE"""),2)</f>
        <v>2</v>
      </c>
      <c r="B169" s="1">
        <f ca="1">IFERROR(__xludf.DUMMYFUNCTION("""COMPUTED_VALUE"""),3)</f>
        <v>3</v>
      </c>
    </row>
    <row r="170" spans="1:2" ht="13" hidden="1">
      <c r="A170" s="1" t="str">
        <f ca="1">IFERROR(__xludf.DUMMYFUNCTION("""COMPUTED_VALUE"""),"")</f>
        <v/>
      </c>
      <c r="B170" s="1">
        <f ca="1">IFERROR(__xludf.DUMMYFUNCTION("""COMPUTED_VALUE"""),5)</f>
        <v>5</v>
      </c>
    </row>
    <row r="171" spans="1:2" ht="13" hidden="1">
      <c r="A171" s="1">
        <f ca="1">IFERROR(__xludf.DUMMYFUNCTION("""COMPUTED_VALUE"""),4)</f>
        <v>4</v>
      </c>
      <c r="B171" s="1">
        <f ca="1">IFERROR(__xludf.DUMMYFUNCTION("""COMPUTED_VALUE"""),2)</f>
        <v>2</v>
      </c>
    </row>
    <row r="172" spans="1:2" ht="13" hidden="1">
      <c r="A172" s="1">
        <f ca="1">IFERROR(__xludf.DUMMYFUNCTION("""COMPUTED_VALUE"""),2)</f>
        <v>2</v>
      </c>
      <c r="B172" s="1">
        <f ca="1">IFERROR(__xludf.DUMMYFUNCTION("""COMPUTED_VALUE"""),2)</f>
        <v>2</v>
      </c>
    </row>
    <row r="173" spans="1:2" ht="13" hidden="1">
      <c r="A173" s="1">
        <f ca="1">IFERROR(__xludf.DUMMYFUNCTION("""COMPUTED_VALUE"""),2)</f>
        <v>2</v>
      </c>
      <c r="B173" s="1">
        <f ca="1">IFERROR(__xludf.DUMMYFUNCTION("""COMPUTED_VALUE"""),1)</f>
        <v>1</v>
      </c>
    </row>
    <row r="174" spans="1:2" ht="13" hidden="1">
      <c r="A174" s="1">
        <f ca="1">IFERROR(__xludf.DUMMYFUNCTION("""COMPUTED_VALUE"""),1)</f>
        <v>1</v>
      </c>
      <c r="B174" s="1">
        <f ca="1">IFERROR(__xludf.DUMMYFUNCTION("""COMPUTED_VALUE"""),2)</f>
        <v>2</v>
      </c>
    </row>
    <row r="175" spans="1:2" ht="13" hidden="1">
      <c r="A175" s="1">
        <f ca="1">IFERROR(__xludf.DUMMYFUNCTION("""COMPUTED_VALUE"""),4)</f>
        <v>4</v>
      </c>
      <c r="B175" s="1">
        <f ca="1">IFERROR(__xludf.DUMMYFUNCTION("""COMPUTED_VALUE"""),1)</f>
        <v>1</v>
      </c>
    </row>
    <row r="176" spans="1:2" ht="13" hidden="1">
      <c r="A176" s="1">
        <f ca="1">IFERROR(__xludf.DUMMYFUNCTION("""COMPUTED_VALUE"""),2)</f>
        <v>2</v>
      </c>
      <c r="B176" s="1">
        <f ca="1">IFERROR(__xludf.DUMMYFUNCTION("""COMPUTED_VALUE"""),2)</f>
        <v>2</v>
      </c>
    </row>
    <row r="177" spans="1:2" ht="13" hidden="1">
      <c r="A177" s="1" t="str">
        <f ca="1">IFERROR(__xludf.DUMMYFUNCTION("""COMPUTED_VALUE"""),"")</f>
        <v/>
      </c>
      <c r="B177" s="1">
        <f ca="1">IFERROR(__xludf.DUMMYFUNCTION("""COMPUTED_VALUE"""),3)</f>
        <v>3</v>
      </c>
    </row>
    <row r="178" spans="1:2" ht="13" hidden="1">
      <c r="A178" s="1">
        <f ca="1">IFERROR(__xludf.DUMMYFUNCTION("""COMPUTED_VALUE"""),3)</f>
        <v>3</v>
      </c>
      <c r="B178" s="1">
        <f ca="1">IFERROR(__xludf.DUMMYFUNCTION("""COMPUTED_VALUE"""),3)</f>
        <v>3</v>
      </c>
    </row>
    <row r="179" spans="1:2" ht="13" hidden="1">
      <c r="A179" s="1">
        <f ca="1">IFERROR(__xludf.DUMMYFUNCTION("""COMPUTED_VALUE"""),1)</f>
        <v>1</v>
      </c>
      <c r="B179" s="1">
        <f ca="1">IFERROR(__xludf.DUMMYFUNCTION("""COMPUTED_VALUE"""),5)</f>
        <v>5</v>
      </c>
    </row>
    <row r="180" spans="1:2" ht="13" hidden="1">
      <c r="A180" s="1">
        <f ca="1">IFERROR(__xludf.DUMMYFUNCTION("""COMPUTED_VALUE"""),4)</f>
        <v>4</v>
      </c>
      <c r="B180" s="1">
        <f ca="1">IFERROR(__xludf.DUMMYFUNCTION("""COMPUTED_VALUE"""),1)</f>
        <v>1</v>
      </c>
    </row>
    <row r="181" spans="1:2" ht="13" hidden="1">
      <c r="A181" s="1">
        <f ca="1">IFERROR(__xludf.DUMMYFUNCTION("""COMPUTED_VALUE"""),2)</f>
        <v>2</v>
      </c>
      <c r="B181" s="1">
        <f ca="1">IFERROR(__xludf.DUMMYFUNCTION("""COMPUTED_VALUE"""),3)</f>
        <v>3</v>
      </c>
    </row>
    <row r="182" spans="1:2" ht="13" hidden="1">
      <c r="A182" s="1">
        <f ca="1">IFERROR(__xludf.DUMMYFUNCTION("""COMPUTED_VALUE"""),3)</f>
        <v>3</v>
      </c>
      <c r="B182" s="1">
        <f ca="1">IFERROR(__xludf.DUMMYFUNCTION("""COMPUTED_VALUE"""),5)</f>
        <v>5</v>
      </c>
    </row>
    <row r="183" spans="1:2" ht="13" hidden="1">
      <c r="A183" s="1" t="str">
        <f ca="1">IFERROR(__xludf.DUMMYFUNCTION("""COMPUTED_VALUE"""),"")</f>
        <v/>
      </c>
      <c r="B183" s="1">
        <f ca="1">IFERROR(__xludf.DUMMYFUNCTION("""COMPUTED_VALUE"""),1)</f>
        <v>1</v>
      </c>
    </row>
    <row r="184" spans="1:2" ht="13" hidden="1">
      <c r="A184" s="1">
        <f ca="1">IFERROR(__xludf.DUMMYFUNCTION("""COMPUTED_VALUE"""),2)</f>
        <v>2</v>
      </c>
      <c r="B184" s="1">
        <f ca="1">IFERROR(__xludf.DUMMYFUNCTION("""COMPUTED_VALUE"""),3)</f>
        <v>3</v>
      </c>
    </row>
    <row r="185" spans="1:2" ht="13" hidden="1">
      <c r="A185" s="1">
        <f ca="1">IFERROR(__xludf.DUMMYFUNCTION("""COMPUTED_VALUE"""),3)</f>
        <v>3</v>
      </c>
      <c r="B185" s="1">
        <f ca="1">IFERROR(__xludf.DUMMYFUNCTION("""COMPUTED_VALUE"""),2)</f>
        <v>2</v>
      </c>
    </row>
    <row r="186" spans="1:2" ht="13" hidden="1">
      <c r="A186" s="1">
        <f ca="1">IFERROR(__xludf.DUMMYFUNCTION("""COMPUTED_VALUE"""),2)</f>
        <v>2</v>
      </c>
      <c r="B186" s="1">
        <f ca="1">IFERROR(__xludf.DUMMYFUNCTION("""COMPUTED_VALUE"""),3)</f>
        <v>3</v>
      </c>
    </row>
    <row r="187" spans="1:2" ht="13" hidden="1">
      <c r="A187" s="1">
        <f ca="1">IFERROR(__xludf.DUMMYFUNCTION("""COMPUTED_VALUE"""),4)</f>
        <v>4</v>
      </c>
      <c r="B187" s="1">
        <f ca="1">IFERROR(__xludf.DUMMYFUNCTION("""COMPUTED_VALUE"""),4)</f>
        <v>4</v>
      </c>
    </row>
    <row r="188" spans="1:2" ht="13" hidden="1">
      <c r="A188" s="1">
        <f ca="1">IFERROR(__xludf.DUMMYFUNCTION("""COMPUTED_VALUE"""),2)</f>
        <v>2</v>
      </c>
      <c r="B188" s="1">
        <f ca="1">IFERROR(__xludf.DUMMYFUNCTION("""COMPUTED_VALUE"""),3)</f>
        <v>3</v>
      </c>
    </row>
    <row r="189" spans="1:2" ht="13" hidden="1">
      <c r="A189" s="1">
        <f ca="1">IFERROR(__xludf.DUMMYFUNCTION("""COMPUTED_VALUE"""),2)</f>
        <v>2</v>
      </c>
      <c r="B189" s="1">
        <f ca="1">IFERROR(__xludf.DUMMYFUNCTION("""COMPUTED_VALUE"""),2)</f>
        <v>2</v>
      </c>
    </row>
    <row r="190" spans="1:2" ht="13" hidden="1">
      <c r="A190" s="1" t="str">
        <f ca="1">IFERROR(__xludf.DUMMYFUNCTION("""COMPUTED_VALUE"""),"")</f>
        <v/>
      </c>
      <c r="B190" s="1">
        <f ca="1">IFERROR(__xludf.DUMMYFUNCTION("""COMPUTED_VALUE"""),4)</f>
        <v>4</v>
      </c>
    </row>
    <row r="191" spans="1:2" ht="13" hidden="1">
      <c r="A191" s="1">
        <f ca="1">IFERROR(__xludf.DUMMYFUNCTION("""COMPUTED_VALUE"""),4)</f>
        <v>4</v>
      </c>
      <c r="B191" s="1">
        <f ca="1">IFERROR(__xludf.DUMMYFUNCTION("""COMPUTED_VALUE"""),3)</f>
        <v>3</v>
      </c>
    </row>
    <row r="192" spans="1:2" ht="13" hidden="1">
      <c r="A192" s="1">
        <f ca="1">IFERROR(__xludf.DUMMYFUNCTION("""COMPUTED_VALUE"""),3)</f>
        <v>3</v>
      </c>
      <c r="B192" s="1">
        <f ca="1">IFERROR(__xludf.DUMMYFUNCTION("""COMPUTED_VALUE"""),2)</f>
        <v>2</v>
      </c>
    </row>
    <row r="193" spans="1:2" ht="13" hidden="1">
      <c r="A193" s="1">
        <f ca="1">IFERROR(__xludf.DUMMYFUNCTION("""COMPUTED_VALUE"""),2)</f>
        <v>2</v>
      </c>
      <c r="B193" s="1">
        <f ca="1">IFERROR(__xludf.DUMMYFUNCTION("""COMPUTED_VALUE"""),1)</f>
        <v>1</v>
      </c>
    </row>
    <row r="194" spans="1:2" ht="13" hidden="1">
      <c r="A194" s="1">
        <f ca="1">IFERROR(__xludf.DUMMYFUNCTION("""COMPUTED_VALUE"""),2)</f>
        <v>2</v>
      </c>
      <c r="B194" s="1">
        <f ca="1">IFERROR(__xludf.DUMMYFUNCTION("""COMPUTED_VALUE"""),3)</f>
        <v>3</v>
      </c>
    </row>
    <row r="195" spans="1:2" ht="13" hidden="1">
      <c r="A195" s="1">
        <f ca="1">IFERROR(__xludf.DUMMYFUNCTION("""COMPUTED_VALUE"""),2)</f>
        <v>2</v>
      </c>
      <c r="B195" s="1">
        <f ca="1">IFERROR(__xludf.DUMMYFUNCTION("""COMPUTED_VALUE"""),2)</f>
        <v>2</v>
      </c>
    </row>
    <row r="196" spans="1:2" ht="13" hidden="1">
      <c r="A196" s="1">
        <f ca="1">IFERROR(__xludf.DUMMYFUNCTION("""COMPUTED_VALUE"""),3)</f>
        <v>3</v>
      </c>
      <c r="B196" s="1">
        <f ca="1">IFERROR(__xludf.DUMMYFUNCTION("""COMPUTED_VALUE"""),3)</f>
        <v>3</v>
      </c>
    </row>
    <row r="197" spans="1:2" ht="13" hidden="1">
      <c r="A197" s="1">
        <f ca="1">IFERROR(__xludf.DUMMYFUNCTION("""COMPUTED_VALUE"""),2)</f>
        <v>2</v>
      </c>
      <c r="B197" s="1">
        <f ca="1">IFERROR(__xludf.DUMMYFUNCTION("""COMPUTED_VALUE"""),3)</f>
        <v>3</v>
      </c>
    </row>
    <row r="198" spans="1:2" ht="13" hidden="1">
      <c r="A198" s="1">
        <f ca="1">IFERROR(__xludf.DUMMYFUNCTION("""COMPUTED_VALUE"""),2)</f>
        <v>2</v>
      </c>
      <c r="B198" s="1">
        <f ca="1">IFERROR(__xludf.DUMMYFUNCTION("""COMPUTED_VALUE"""),3)</f>
        <v>3</v>
      </c>
    </row>
    <row r="199" spans="1:2" ht="13" hidden="1">
      <c r="A199" s="1">
        <f ca="1">IFERROR(__xludf.DUMMYFUNCTION("""COMPUTED_VALUE"""),3)</f>
        <v>3</v>
      </c>
      <c r="B199" s="1">
        <f ca="1">IFERROR(__xludf.DUMMYFUNCTION("""COMPUTED_VALUE"""),5)</f>
        <v>5</v>
      </c>
    </row>
    <row r="200" spans="1:2" ht="13" hidden="1">
      <c r="A200" s="1" t="str">
        <f ca="1">IFERROR(__xludf.DUMMYFUNCTION("""COMPUTED_VALUE"""),"")</f>
        <v/>
      </c>
      <c r="B200" s="1">
        <f ca="1">IFERROR(__xludf.DUMMYFUNCTION("""COMPUTED_VALUE"""),2)</f>
        <v>2</v>
      </c>
    </row>
    <row r="201" spans="1:2" ht="13" hidden="1">
      <c r="A201" s="1">
        <f ca="1">IFERROR(__xludf.DUMMYFUNCTION("""COMPUTED_VALUE"""),1)</f>
        <v>1</v>
      </c>
      <c r="B201" s="1">
        <f ca="1">IFERROR(__xludf.DUMMYFUNCTION("""COMPUTED_VALUE"""),2)</f>
        <v>2</v>
      </c>
    </row>
    <row r="202" spans="1:2" ht="13" hidden="1">
      <c r="A202" s="1">
        <f ca="1">IFERROR(__xludf.DUMMYFUNCTION("""COMPUTED_VALUE"""),2)</f>
        <v>2</v>
      </c>
      <c r="B202" s="1">
        <f ca="1">IFERROR(__xludf.DUMMYFUNCTION("""COMPUTED_VALUE"""),2)</f>
        <v>2</v>
      </c>
    </row>
    <row r="203" spans="1:2" ht="13" hidden="1">
      <c r="A203" s="1">
        <f ca="1">IFERROR(__xludf.DUMMYFUNCTION("""COMPUTED_VALUE"""),3)</f>
        <v>3</v>
      </c>
      <c r="B203" s="1">
        <f ca="1">IFERROR(__xludf.DUMMYFUNCTION("""COMPUTED_VALUE"""),5)</f>
        <v>5</v>
      </c>
    </row>
    <row r="204" spans="1:2" ht="13" hidden="1">
      <c r="A204" s="1">
        <f ca="1">IFERROR(__xludf.DUMMYFUNCTION("""COMPUTED_VALUE"""),2)</f>
        <v>2</v>
      </c>
      <c r="B204" s="1">
        <f ca="1">IFERROR(__xludf.DUMMYFUNCTION("""COMPUTED_VALUE"""),2)</f>
        <v>2</v>
      </c>
    </row>
    <row r="205" spans="1:2" ht="13" hidden="1">
      <c r="A205" s="1">
        <f ca="1">IFERROR(__xludf.DUMMYFUNCTION("""COMPUTED_VALUE"""),1)</f>
        <v>1</v>
      </c>
      <c r="B205" s="1">
        <f ca="1">IFERROR(__xludf.DUMMYFUNCTION("""COMPUTED_VALUE"""),2)</f>
        <v>2</v>
      </c>
    </row>
    <row r="206" spans="1:2" ht="13" hidden="1">
      <c r="A206" s="1" t="str">
        <f ca="1">IFERROR(__xludf.DUMMYFUNCTION("""COMPUTED_VALUE"""),"")</f>
        <v/>
      </c>
      <c r="B206" s="1">
        <f ca="1">IFERROR(__xludf.DUMMYFUNCTION("""COMPUTED_VALUE"""),2)</f>
        <v>2</v>
      </c>
    </row>
    <row r="207" spans="1:2" ht="13" hidden="1">
      <c r="A207" s="1">
        <f ca="1">IFERROR(__xludf.DUMMYFUNCTION("""COMPUTED_VALUE"""),4)</f>
        <v>4</v>
      </c>
      <c r="B207" s="1">
        <f ca="1">IFERROR(__xludf.DUMMYFUNCTION("""COMPUTED_VALUE"""),3)</f>
        <v>3</v>
      </c>
    </row>
    <row r="208" spans="1:2" ht="13" hidden="1">
      <c r="A208" s="1">
        <f ca="1">IFERROR(__xludf.DUMMYFUNCTION("""COMPUTED_VALUE"""),3)</f>
        <v>3</v>
      </c>
      <c r="B208" s="1">
        <f ca="1">IFERROR(__xludf.DUMMYFUNCTION("""COMPUTED_VALUE"""),2)</f>
        <v>2</v>
      </c>
    </row>
    <row r="209" spans="1:2" ht="13" hidden="1">
      <c r="A209" s="1" t="str">
        <f ca="1">IFERROR(__xludf.DUMMYFUNCTION("""COMPUTED_VALUE"""),"")</f>
        <v/>
      </c>
      <c r="B209" s="1">
        <f ca="1">IFERROR(__xludf.DUMMYFUNCTION("""COMPUTED_VALUE"""),1)</f>
        <v>1</v>
      </c>
    </row>
    <row r="210" spans="1:2" ht="13" hidden="1">
      <c r="A210" s="1">
        <f ca="1">IFERROR(__xludf.DUMMYFUNCTION("""COMPUTED_VALUE"""),1)</f>
        <v>1</v>
      </c>
      <c r="B210" s="1">
        <f ca="1">IFERROR(__xludf.DUMMYFUNCTION("""COMPUTED_VALUE"""),2)</f>
        <v>2</v>
      </c>
    </row>
    <row r="211" spans="1:2" ht="13" hidden="1">
      <c r="A211" s="1">
        <f ca="1">IFERROR(__xludf.DUMMYFUNCTION("""COMPUTED_VALUE"""),4)</f>
        <v>4</v>
      </c>
      <c r="B211" s="1">
        <f ca="1">IFERROR(__xludf.DUMMYFUNCTION("""COMPUTED_VALUE"""),3)</f>
        <v>3</v>
      </c>
    </row>
    <row r="212" spans="1:2" ht="13" hidden="1">
      <c r="A212" s="1">
        <f ca="1">IFERROR(__xludf.DUMMYFUNCTION("""COMPUTED_VALUE"""),3)</f>
        <v>3</v>
      </c>
      <c r="B212" s="1">
        <f ca="1">IFERROR(__xludf.DUMMYFUNCTION("""COMPUTED_VALUE"""),2)</f>
        <v>2</v>
      </c>
    </row>
    <row r="213" spans="1:2" ht="13" hidden="1">
      <c r="A213" s="1">
        <f ca="1">IFERROR(__xludf.DUMMYFUNCTION("""COMPUTED_VALUE"""),2)</f>
        <v>2</v>
      </c>
      <c r="B213" s="1">
        <f ca="1">IFERROR(__xludf.DUMMYFUNCTION("""COMPUTED_VALUE"""),3)</f>
        <v>3</v>
      </c>
    </row>
    <row r="214" spans="1:2" ht="13" hidden="1">
      <c r="A214" s="1">
        <f ca="1">IFERROR(__xludf.DUMMYFUNCTION("""COMPUTED_VALUE"""),3)</f>
        <v>3</v>
      </c>
      <c r="B214" s="1">
        <f ca="1">IFERROR(__xludf.DUMMYFUNCTION("""COMPUTED_VALUE"""),3)</f>
        <v>3</v>
      </c>
    </row>
    <row r="215" spans="1:2" ht="13" hidden="1">
      <c r="A215" s="1">
        <f ca="1">IFERROR(__xludf.DUMMYFUNCTION("""COMPUTED_VALUE"""),2)</f>
        <v>2</v>
      </c>
      <c r="B215" s="1">
        <f ca="1">IFERROR(__xludf.DUMMYFUNCTION("""COMPUTED_VALUE"""),3)</f>
        <v>3</v>
      </c>
    </row>
    <row r="216" spans="1:2" ht="13" hidden="1">
      <c r="A216" s="1">
        <f ca="1">IFERROR(__xludf.DUMMYFUNCTION("""COMPUTED_VALUE"""),1)</f>
        <v>1</v>
      </c>
      <c r="B216" s="1">
        <f ca="1">IFERROR(__xludf.DUMMYFUNCTION("""COMPUTED_VALUE"""),3)</f>
        <v>3</v>
      </c>
    </row>
    <row r="217" spans="1:2" ht="13" hidden="1">
      <c r="A217" s="1">
        <f ca="1">IFERROR(__xludf.DUMMYFUNCTION("""COMPUTED_VALUE"""),1)</f>
        <v>1</v>
      </c>
      <c r="B217" s="1">
        <f ca="1">IFERROR(__xludf.DUMMYFUNCTION("""COMPUTED_VALUE"""),1)</f>
        <v>1</v>
      </c>
    </row>
    <row r="218" spans="1:2" ht="13" hidden="1">
      <c r="A218" s="1">
        <f ca="1">IFERROR(__xludf.DUMMYFUNCTION("""COMPUTED_VALUE"""),4)</f>
        <v>4</v>
      </c>
      <c r="B218" s="1">
        <f ca="1">IFERROR(__xludf.DUMMYFUNCTION("""COMPUTED_VALUE"""),2)</f>
        <v>2</v>
      </c>
    </row>
    <row r="219" spans="1:2" ht="13" hidden="1">
      <c r="A219" s="1">
        <f ca="1">IFERROR(__xludf.DUMMYFUNCTION("""COMPUTED_VALUE"""),4)</f>
        <v>4</v>
      </c>
      <c r="B219" s="1">
        <f ca="1">IFERROR(__xludf.DUMMYFUNCTION("""COMPUTED_VALUE"""),1)</f>
        <v>1</v>
      </c>
    </row>
    <row r="220" spans="1:2" ht="13" hidden="1">
      <c r="A220" s="1">
        <f ca="1">IFERROR(__xludf.DUMMYFUNCTION("""COMPUTED_VALUE"""),4)</f>
        <v>4</v>
      </c>
      <c r="B220" s="1">
        <f ca="1">IFERROR(__xludf.DUMMYFUNCTION("""COMPUTED_VALUE"""),5)</f>
        <v>5</v>
      </c>
    </row>
    <row r="221" spans="1:2" ht="13" hidden="1">
      <c r="A221" s="1">
        <f ca="1">IFERROR(__xludf.DUMMYFUNCTION("""COMPUTED_VALUE"""),3)</f>
        <v>3</v>
      </c>
      <c r="B221" s="1">
        <f ca="1">IFERROR(__xludf.DUMMYFUNCTION("""COMPUTED_VALUE"""),2)</f>
        <v>2</v>
      </c>
    </row>
    <row r="222" spans="1:2" ht="13" hidden="1">
      <c r="A222" s="1">
        <f ca="1">IFERROR(__xludf.DUMMYFUNCTION("""COMPUTED_VALUE"""),4)</f>
        <v>4</v>
      </c>
      <c r="B222" s="1">
        <f ca="1">IFERROR(__xludf.DUMMYFUNCTION("""COMPUTED_VALUE"""),3)</f>
        <v>3</v>
      </c>
    </row>
    <row r="223" spans="1:2" ht="13" hidden="1">
      <c r="A223" s="1">
        <f ca="1">IFERROR(__xludf.DUMMYFUNCTION("""COMPUTED_VALUE"""),1)</f>
        <v>1</v>
      </c>
      <c r="B223" s="1">
        <f ca="1">IFERROR(__xludf.DUMMYFUNCTION("""COMPUTED_VALUE"""),1)</f>
        <v>1</v>
      </c>
    </row>
    <row r="224" spans="1:2" ht="13" hidden="1">
      <c r="A224" s="1">
        <f ca="1">IFERROR(__xludf.DUMMYFUNCTION("""COMPUTED_VALUE"""),2)</f>
        <v>2</v>
      </c>
      <c r="B224" s="1">
        <f ca="1">IFERROR(__xludf.DUMMYFUNCTION("""COMPUTED_VALUE"""),4)</f>
        <v>4</v>
      </c>
    </row>
    <row r="225" spans="1:2" ht="13" hidden="1">
      <c r="A225" s="1">
        <f ca="1">IFERROR(__xludf.DUMMYFUNCTION("""COMPUTED_VALUE"""),3)</f>
        <v>3</v>
      </c>
      <c r="B225" s="1">
        <f ca="1">IFERROR(__xludf.DUMMYFUNCTION("""COMPUTED_VALUE"""),3)</f>
        <v>3</v>
      </c>
    </row>
    <row r="226" spans="1:2" ht="13" hidden="1">
      <c r="A226" s="1">
        <f ca="1">IFERROR(__xludf.DUMMYFUNCTION("""COMPUTED_VALUE"""),2)</f>
        <v>2</v>
      </c>
      <c r="B226" s="1">
        <f ca="1">IFERROR(__xludf.DUMMYFUNCTION("""COMPUTED_VALUE"""),4)</f>
        <v>4</v>
      </c>
    </row>
    <row r="227" spans="1:2" ht="13" hidden="1">
      <c r="A227" s="1">
        <f ca="1">IFERROR(__xludf.DUMMYFUNCTION("""COMPUTED_VALUE"""),2)</f>
        <v>2</v>
      </c>
      <c r="B227" s="1">
        <f ca="1">IFERROR(__xludf.DUMMYFUNCTION("""COMPUTED_VALUE"""),2)</f>
        <v>2</v>
      </c>
    </row>
    <row r="228" spans="1:2" ht="13" hidden="1">
      <c r="A228" s="1">
        <f ca="1">IFERROR(__xludf.DUMMYFUNCTION("""COMPUTED_VALUE"""),3)</f>
        <v>3</v>
      </c>
      <c r="B228" s="1">
        <f ca="1">IFERROR(__xludf.DUMMYFUNCTION("""COMPUTED_VALUE"""),2)</f>
        <v>2</v>
      </c>
    </row>
    <row r="229" spans="1:2" ht="13" hidden="1">
      <c r="A229" s="1">
        <f ca="1">IFERROR(__xludf.DUMMYFUNCTION("""COMPUTED_VALUE"""),4)</f>
        <v>4</v>
      </c>
      <c r="B229" s="1">
        <f ca="1">IFERROR(__xludf.DUMMYFUNCTION("""COMPUTED_VALUE"""),2)</f>
        <v>2</v>
      </c>
    </row>
    <row r="230" spans="1:2" ht="13" hidden="1">
      <c r="A230" s="1">
        <f ca="1">IFERROR(__xludf.DUMMYFUNCTION("""COMPUTED_VALUE"""),4)</f>
        <v>4</v>
      </c>
      <c r="B230" s="1">
        <f ca="1">IFERROR(__xludf.DUMMYFUNCTION("""COMPUTED_VALUE"""),2)</f>
        <v>2</v>
      </c>
    </row>
    <row r="231" spans="1:2" ht="13" hidden="1">
      <c r="A231" s="1" t="str">
        <f ca="1">IFERROR(__xludf.DUMMYFUNCTION("""COMPUTED_VALUE"""),"")</f>
        <v/>
      </c>
      <c r="B231" s="1">
        <f ca="1">IFERROR(__xludf.DUMMYFUNCTION("""COMPUTED_VALUE"""),2)</f>
        <v>2</v>
      </c>
    </row>
    <row r="232" spans="1:2" ht="13" hidden="1">
      <c r="A232" s="1">
        <f ca="1">IFERROR(__xludf.DUMMYFUNCTION("""COMPUTED_VALUE"""),2)</f>
        <v>2</v>
      </c>
      <c r="B232" s="1">
        <f ca="1">IFERROR(__xludf.DUMMYFUNCTION("""COMPUTED_VALUE"""),2)</f>
        <v>2</v>
      </c>
    </row>
    <row r="233" spans="1:2" ht="13" hidden="1">
      <c r="A233" s="1">
        <f ca="1">IFERROR(__xludf.DUMMYFUNCTION("""COMPUTED_VALUE"""),1)</f>
        <v>1</v>
      </c>
      <c r="B233" s="1">
        <f ca="1">IFERROR(__xludf.DUMMYFUNCTION("""COMPUTED_VALUE"""),1)</f>
        <v>1</v>
      </c>
    </row>
    <row r="234" spans="1:2" ht="13" hidden="1">
      <c r="A234" s="1">
        <f ca="1">IFERROR(__xludf.DUMMYFUNCTION("""COMPUTED_VALUE"""),2)</f>
        <v>2</v>
      </c>
      <c r="B234" s="1">
        <f ca="1">IFERROR(__xludf.DUMMYFUNCTION("""COMPUTED_VALUE"""),4)</f>
        <v>4</v>
      </c>
    </row>
    <row r="235" spans="1:2" ht="13" hidden="1">
      <c r="A235" s="1">
        <f ca="1">IFERROR(__xludf.DUMMYFUNCTION("""COMPUTED_VALUE"""),3)</f>
        <v>3</v>
      </c>
      <c r="B235" s="1">
        <f ca="1">IFERROR(__xludf.DUMMYFUNCTION("""COMPUTED_VALUE"""),2)</f>
        <v>2</v>
      </c>
    </row>
    <row r="236" spans="1:2" ht="13" hidden="1">
      <c r="A236" s="1">
        <f ca="1">IFERROR(__xludf.DUMMYFUNCTION("""COMPUTED_VALUE"""),4)</f>
        <v>4</v>
      </c>
      <c r="B236" s="1">
        <f ca="1">IFERROR(__xludf.DUMMYFUNCTION("""COMPUTED_VALUE"""),2)</f>
        <v>2</v>
      </c>
    </row>
    <row r="237" spans="1:2" ht="13" hidden="1">
      <c r="A237" s="1">
        <f ca="1">IFERROR(__xludf.DUMMYFUNCTION("""COMPUTED_VALUE"""),3)</f>
        <v>3</v>
      </c>
      <c r="B237" s="1">
        <f ca="1">IFERROR(__xludf.DUMMYFUNCTION("""COMPUTED_VALUE"""),5)</f>
        <v>5</v>
      </c>
    </row>
    <row r="238" spans="1:2" ht="13" hidden="1">
      <c r="A238" s="1" t="str">
        <f ca="1">IFERROR(__xludf.DUMMYFUNCTION("""COMPUTED_VALUE"""),"")</f>
        <v/>
      </c>
      <c r="B238" s="1">
        <f ca="1">IFERROR(__xludf.DUMMYFUNCTION("""COMPUTED_VALUE"""),4)</f>
        <v>4</v>
      </c>
    </row>
    <row r="239" spans="1:2" ht="13" hidden="1">
      <c r="A239" s="1">
        <f ca="1">IFERROR(__xludf.DUMMYFUNCTION("""COMPUTED_VALUE"""),2)</f>
        <v>2</v>
      </c>
      <c r="B239" s="1">
        <f ca="1">IFERROR(__xludf.DUMMYFUNCTION("""COMPUTED_VALUE"""),3)</f>
        <v>3</v>
      </c>
    </row>
    <row r="240" spans="1:2" ht="13" hidden="1">
      <c r="A240" s="1">
        <f ca="1">IFERROR(__xludf.DUMMYFUNCTION("""COMPUTED_VALUE"""),4)</f>
        <v>4</v>
      </c>
      <c r="B240" s="1">
        <f ca="1">IFERROR(__xludf.DUMMYFUNCTION("""COMPUTED_VALUE"""),2)</f>
        <v>2</v>
      </c>
    </row>
    <row r="241" spans="1:2" ht="13" hidden="1">
      <c r="A241" s="1">
        <f ca="1">IFERROR(__xludf.DUMMYFUNCTION("""COMPUTED_VALUE"""),2)</f>
        <v>2</v>
      </c>
      <c r="B241" s="1">
        <f ca="1">IFERROR(__xludf.DUMMYFUNCTION("""COMPUTED_VALUE"""),5)</f>
        <v>5</v>
      </c>
    </row>
    <row r="242" spans="1:2" ht="13" hidden="1">
      <c r="A242" s="1">
        <f ca="1">IFERROR(__xludf.DUMMYFUNCTION("""COMPUTED_VALUE"""),3)</f>
        <v>3</v>
      </c>
      <c r="B242" s="1">
        <f ca="1">IFERROR(__xludf.DUMMYFUNCTION("""COMPUTED_VALUE"""),3)</f>
        <v>3</v>
      </c>
    </row>
    <row r="243" spans="1:2" ht="13" hidden="1">
      <c r="A243" s="1">
        <f ca="1">IFERROR(__xludf.DUMMYFUNCTION("""COMPUTED_VALUE"""),3)</f>
        <v>3</v>
      </c>
      <c r="B243" s="1">
        <f ca="1">IFERROR(__xludf.DUMMYFUNCTION("""COMPUTED_VALUE"""),3)</f>
        <v>3</v>
      </c>
    </row>
    <row r="244" spans="1:2" ht="13" hidden="1">
      <c r="A244" s="1">
        <f ca="1">IFERROR(__xludf.DUMMYFUNCTION("""COMPUTED_VALUE"""),4)</f>
        <v>4</v>
      </c>
      <c r="B244" s="1">
        <f ca="1">IFERROR(__xludf.DUMMYFUNCTION("""COMPUTED_VALUE"""),3)</f>
        <v>3</v>
      </c>
    </row>
    <row r="245" spans="1:2" ht="13" hidden="1">
      <c r="A245" s="1">
        <f ca="1">IFERROR(__xludf.DUMMYFUNCTION("""COMPUTED_VALUE"""),4)</f>
        <v>4</v>
      </c>
      <c r="B245" s="1">
        <f ca="1">IFERROR(__xludf.DUMMYFUNCTION("""COMPUTED_VALUE"""),3)</f>
        <v>3</v>
      </c>
    </row>
    <row r="246" spans="1:2" ht="13" hidden="1">
      <c r="A246" s="1">
        <f ca="1">IFERROR(__xludf.DUMMYFUNCTION("""COMPUTED_VALUE"""),4)</f>
        <v>4</v>
      </c>
      <c r="B246" s="1">
        <f ca="1">IFERROR(__xludf.DUMMYFUNCTION("""COMPUTED_VALUE"""),1)</f>
        <v>1</v>
      </c>
    </row>
    <row r="247" spans="1:2" ht="13" hidden="1">
      <c r="A247" s="1">
        <f ca="1">IFERROR(__xludf.DUMMYFUNCTION("""COMPUTED_VALUE"""),4)</f>
        <v>4</v>
      </c>
      <c r="B247" s="1">
        <f ca="1">IFERROR(__xludf.DUMMYFUNCTION("""COMPUTED_VALUE"""),2)</f>
        <v>2</v>
      </c>
    </row>
    <row r="248" spans="1:2" ht="13" hidden="1">
      <c r="A248" s="1">
        <f ca="1">IFERROR(__xludf.DUMMYFUNCTION("""COMPUTED_VALUE"""),3)</f>
        <v>3</v>
      </c>
      <c r="B248" s="1">
        <f ca="1">IFERROR(__xludf.DUMMYFUNCTION("""COMPUTED_VALUE"""),3)</f>
        <v>3</v>
      </c>
    </row>
    <row r="249" spans="1:2" ht="13" hidden="1">
      <c r="A249" s="1">
        <f ca="1">IFERROR(__xludf.DUMMYFUNCTION("""COMPUTED_VALUE"""),1)</f>
        <v>1</v>
      </c>
      <c r="B249" s="1">
        <f ca="1">IFERROR(__xludf.DUMMYFUNCTION("""COMPUTED_VALUE"""),5)</f>
        <v>5</v>
      </c>
    </row>
    <row r="250" spans="1:2" ht="13" hidden="1">
      <c r="A250" s="1">
        <f ca="1">IFERROR(__xludf.DUMMYFUNCTION("""COMPUTED_VALUE"""),2)</f>
        <v>2</v>
      </c>
      <c r="B250" s="1">
        <f ca="1">IFERROR(__xludf.DUMMYFUNCTION("""COMPUTED_VALUE"""),2)</f>
        <v>2</v>
      </c>
    </row>
    <row r="251" spans="1:2" ht="13" hidden="1">
      <c r="A251" s="1">
        <f ca="1">IFERROR(__xludf.DUMMYFUNCTION("""COMPUTED_VALUE"""),4)</f>
        <v>4</v>
      </c>
      <c r="B251" s="1">
        <f ca="1">IFERROR(__xludf.DUMMYFUNCTION("""COMPUTED_VALUE"""),2)</f>
        <v>2</v>
      </c>
    </row>
    <row r="252" spans="1:2" ht="13" hidden="1">
      <c r="A252" s="1">
        <f ca="1">IFERROR(__xludf.DUMMYFUNCTION("""COMPUTED_VALUE"""),1)</f>
        <v>1</v>
      </c>
      <c r="B252" s="1">
        <f ca="1">IFERROR(__xludf.DUMMYFUNCTION("""COMPUTED_VALUE"""),2)</f>
        <v>2</v>
      </c>
    </row>
    <row r="253" spans="1:2" ht="13" hidden="1">
      <c r="A253" s="1">
        <f ca="1">IFERROR(__xludf.DUMMYFUNCTION("""COMPUTED_VALUE"""),4)</f>
        <v>4</v>
      </c>
      <c r="B253" s="1">
        <f ca="1">IFERROR(__xludf.DUMMYFUNCTION("""COMPUTED_VALUE"""),2)</f>
        <v>2</v>
      </c>
    </row>
    <row r="254" spans="1:2" ht="13" hidden="1">
      <c r="A254" s="1">
        <f ca="1">IFERROR(__xludf.DUMMYFUNCTION("""COMPUTED_VALUE"""),3)</f>
        <v>3</v>
      </c>
      <c r="B254" s="1">
        <f ca="1">IFERROR(__xludf.DUMMYFUNCTION("""COMPUTED_VALUE"""),3)</f>
        <v>3</v>
      </c>
    </row>
    <row r="255" spans="1:2" ht="13" hidden="1">
      <c r="A255" s="1">
        <f ca="1">IFERROR(__xludf.DUMMYFUNCTION("""COMPUTED_VALUE"""),3)</f>
        <v>3</v>
      </c>
      <c r="B255" s="1">
        <f ca="1">IFERROR(__xludf.DUMMYFUNCTION("""COMPUTED_VALUE"""),2)</f>
        <v>2</v>
      </c>
    </row>
    <row r="256" spans="1:2" ht="13" hidden="1">
      <c r="A256" s="1">
        <f ca="1">IFERROR(__xludf.DUMMYFUNCTION("""COMPUTED_VALUE"""),1)</f>
        <v>1</v>
      </c>
      <c r="B256" s="1">
        <f ca="1">IFERROR(__xludf.DUMMYFUNCTION("""COMPUTED_VALUE"""),2)</f>
        <v>2</v>
      </c>
    </row>
    <row r="257" spans="1:2" ht="13" hidden="1">
      <c r="A257" s="1">
        <f ca="1">IFERROR(__xludf.DUMMYFUNCTION("""COMPUTED_VALUE"""),2)</f>
        <v>2</v>
      </c>
      <c r="B257" s="1">
        <f ca="1">IFERROR(__xludf.DUMMYFUNCTION("""COMPUTED_VALUE"""),1)</f>
        <v>1</v>
      </c>
    </row>
    <row r="258" spans="1:2" ht="13" hidden="1">
      <c r="A258" s="1">
        <f ca="1">IFERROR(__xludf.DUMMYFUNCTION("""COMPUTED_VALUE"""),4)</f>
        <v>4</v>
      </c>
      <c r="B258" s="1">
        <f ca="1">IFERROR(__xludf.DUMMYFUNCTION("""COMPUTED_VALUE"""),1)</f>
        <v>1</v>
      </c>
    </row>
    <row r="259" spans="1:2" ht="13" hidden="1">
      <c r="A259" s="1">
        <f ca="1">IFERROR(__xludf.DUMMYFUNCTION("""COMPUTED_VALUE"""),2)</f>
        <v>2</v>
      </c>
      <c r="B259" s="1">
        <f ca="1">IFERROR(__xludf.DUMMYFUNCTION("""COMPUTED_VALUE"""),1)</f>
        <v>1</v>
      </c>
    </row>
    <row r="260" spans="1:2" ht="13" hidden="1">
      <c r="A260" s="1">
        <f ca="1">IFERROR(__xludf.DUMMYFUNCTION("""COMPUTED_VALUE"""),2)</f>
        <v>2</v>
      </c>
      <c r="B260" s="1">
        <f ca="1">IFERROR(__xludf.DUMMYFUNCTION("""COMPUTED_VALUE"""),3)</f>
        <v>3</v>
      </c>
    </row>
    <row r="261" spans="1:2" ht="13" hidden="1">
      <c r="A261" s="1">
        <f ca="1">IFERROR(__xludf.DUMMYFUNCTION("""COMPUTED_VALUE"""),3)</f>
        <v>3</v>
      </c>
      <c r="B261" s="1">
        <f ca="1">IFERROR(__xludf.DUMMYFUNCTION("""COMPUTED_VALUE"""),3)</f>
        <v>3</v>
      </c>
    </row>
    <row r="262" spans="1:2" ht="13" hidden="1">
      <c r="A262" s="1">
        <f ca="1">IFERROR(__xludf.DUMMYFUNCTION("""COMPUTED_VALUE"""),3)</f>
        <v>3</v>
      </c>
      <c r="B262" s="1">
        <f ca="1">IFERROR(__xludf.DUMMYFUNCTION("""COMPUTED_VALUE"""),1)</f>
        <v>1</v>
      </c>
    </row>
    <row r="263" spans="1:2" ht="13" hidden="1">
      <c r="A263" s="1">
        <f ca="1">IFERROR(__xludf.DUMMYFUNCTION("""COMPUTED_VALUE"""),4)</f>
        <v>4</v>
      </c>
      <c r="B263" s="1">
        <f ca="1">IFERROR(__xludf.DUMMYFUNCTION("""COMPUTED_VALUE"""),1)</f>
        <v>1</v>
      </c>
    </row>
    <row r="264" spans="1:2" ht="13" hidden="1">
      <c r="A264" s="1">
        <f ca="1">IFERROR(__xludf.DUMMYFUNCTION("""COMPUTED_VALUE"""),2)</f>
        <v>2</v>
      </c>
      <c r="B264" s="1">
        <f ca="1">IFERROR(__xludf.DUMMYFUNCTION("""COMPUTED_VALUE"""),4)</f>
        <v>4</v>
      </c>
    </row>
    <row r="265" spans="1:2" ht="13" hidden="1">
      <c r="A265" s="1">
        <f ca="1">IFERROR(__xludf.DUMMYFUNCTION("""COMPUTED_VALUE"""),4)</f>
        <v>4</v>
      </c>
      <c r="B265" s="1">
        <f ca="1">IFERROR(__xludf.DUMMYFUNCTION("""COMPUTED_VALUE"""),2)</f>
        <v>2</v>
      </c>
    </row>
    <row r="266" spans="1:2" ht="13" hidden="1">
      <c r="A266" s="1">
        <f ca="1">IFERROR(__xludf.DUMMYFUNCTION("""COMPUTED_VALUE"""),4)</f>
        <v>4</v>
      </c>
      <c r="B266" s="1">
        <f ca="1">IFERROR(__xludf.DUMMYFUNCTION("""COMPUTED_VALUE"""),1)</f>
        <v>1</v>
      </c>
    </row>
    <row r="267" spans="1:2" ht="13" hidden="1">
      <c r="A267" s="1">
        <f ca="1">IFERROR(__xludf.DUMMYFUNCTION("""COMPUTED_VALUE"""),4)</f>
        <v>4</v>
      </c>
      <c r="B267" s="1">
        <f ca="1">IFERROR(__xludf.DUMMYFUNCTION("""COMPUTED_VALUE"""),2)</f>
        <v>2</v>
      </c>
    </row>
    <row r="268" spans="1:2" ht="13" hidden="1">
      <c r="A268" s="1">
        <f ca="1">IFERROR(__xludf.DUMMYFUNCTION("""COMPUTED_VALUE"""),2)</f>
        <v>2</v>
      </c>
      <c r="B268" s="1">
        <f ca="1">IFERROR(__xludf.DUMMYFUNCTION("""COMPUTED_VALUE"""),1)</f>
        <v>1</v>
      </c>
    </row>
    <row r="269" spans="1:2" ht="13" hidden="1">
      <c r="A269" s="1">
        <f ca="1">IFERROR(__xludf.DUMMYFUNCTION("""COMPUTED_VALUE"""),2)</f>
        <v>2</v>
      </c>
      <c r="B269" s="1">
        <f ca="1">IFERROR(__xludf.DUMMYFUNCTION("""COMPUTED_VALUE"""),2)</f>
        <v>2</v>
      </c>
    </row>
    <row r="270" spans="1:2" ht="13" hidden="1">
      <c r="A270" s="1">
        <f ca="1">IFERROR(__xludf.DUMMYFUNCTION("""COMPUTED_VALUE"""),3)</f>
        <v>3</v>
      </c>
      <c r="B270" s="1">
        <f ca="1">IFERROR(__xludf.DUMMYFUNCTION("""COMPUTED_VALUE"""),2)</f>
        <v>2</v>
      </c>
    </row>
    <row r="271" spans="1:2" ht="13" hidden="1">
      <c r="A271" s="1">
        <f ca="1">IFERROR(__xludf.DUMMYFUNCTION("""COMPUTED_VALUE"""),1)</f>
        <v>1</v>
      </c>
      <c r="B271" s="1">
        <f ca="1">IFERROR(__xludf.DUMMYFUNCTION("""COMPUTED_VALUE"""),3)</f>
        <v>3</v>
      </c>
    </row>
    <row r="272" spans="1:2" ht="13" hidden="1">
      <c r="A272" s="1">
        <f ca="1">IFERROR(__xludf.DUMMYFUNCTION("""COMPUTED_VALUE"""),2)</f>
        <v>2</v>
      </c>
      <c r="B272" s="1">
        <f ca="1">IFERROR(__xludf.DUMMYFUNCTION("""COMPUTED_VALUE"""),1)</f>
        <v>1</v>
      </c>
    </row>
    <row r="273" spans="1:2" ht="13" hidden="1">
      <c r="A273" s="1">
        <f ca="1">IFERROR(__xludf.DUMMYFUNCTION("""COMPUTED_VALUE"""),3)</f>
        <v>3</v>
      </c>
      <c r="B273" s="1">
        <f ca="1">IFERROR(__xludf.DUMMYFUNCTION("""COMPUTED_VALUE"""),3)</f>
        <v>3</v>
      </c>
    </row>
    <row r="274" spans="1:2" ht="13" hidden="1">
      <c r="A274" s="1">
        <f ca="1">IFERROR(__xludf.DUMMYFUNCTION("""COMPUTED_VALUE"""),2)</f>
        <v>2</v>
      </c>
      <c r="B274" s="1">
        <f ca="1">IFERROR(__xludf.DUMMYFUNCTION("""COMPUTED_VALUE"""),3)</f>
        <v>3</v>
      </c>
    </row>
    <row r="275" spans="1:2" ht="13" hidden="1">
      <c r="A275" s="1">
        <f ca="1">IFERROR(__xludf.DUMMYFUNCTION("""COMPUTED_VALUE"""),4)</f>
        <v>4</v>
      </c>
      <c r="B275" s="1">
        <f ca="1">IFERROR(__xludf.DUMMYFUNCTION("""COMPUTED_VALUE"""),2)</f>
        <v>2</v>
      </c>
    </row>
    <row r="276" spans="1:2" ht="13" hidden="1">
      <c r="A276" s="1">
        <f ca="1">IFERROR(__xludf.DUMMYFUNCTION("""COMPUTED_VALUE"""),3)</f>
        <v>3</v>
      </c>
      <c r="B276" s="1">
        <f ca="1">IFERROR(__xludf.DUMMYFUNCTION("""COMPUTED_VALUE"""),2)</f>
        <v>2</v>
      </c>
    </row>
    <row r="277" spans="1:2" ht="13" hidden="1">
      <c r="A277" s="1">
        <f ca="1">IFERROR(__xludf.DUMMYFUNCTION("""COMPUTED_VALUE"""),2)</f>
        <v>2</v>
      </c>
      <c r="B277" s="1">
        <f ca="1">IFERROR(__xludf.DUMMYFUNCTION("""COMPUTED_VALUE"""),1)</f>
        <v>1</v>
      </c>
    </row>
    <row r="278" spans="1:2" ht="13" hidden="1">
      <c r="A278" s="1">
        <f ca="1">IFERROR(__xludf.DUMMYFUNCTION("""COMPUTED_VALUE"""),4)</f>
        <v>4</v>
      </c>
      <c r="B278" s="1">
        <f ca="1">IFERROR(__xludf.DUMMYFUNCTION("""COMPUTED_VALUE"""),3)</f>
        <v>3</v>
      </c>
    </row>
    <row r="279" spans="1:2" ht="13" hidden="1">
      <c r="A279" s="1">
        <f ca="1">IFERROR(__xludf.DUMMYFUNCTION("""COMPUTED_VALUE"""),2)</f>
        <v>2</v>
      </c>
      <c r="B279" s="1">
        <f ca="1">IFERROR(__xludf.DUMMYFUNCTION("""COMPUTED_VALUE"""),3)</f>
        <v>3</v>
      </c>
    </row>
    <row r="280" spans="1:2" ht="13" hidden="1">
      <c r="A280" s="1">
        <f ca="1">IFERROR(__xludf.DUMMYFUNCTION("""COMPUTED_VALUE"""),2)</f>
        <v>2</v>
      </c>
      <c r="B280" s="1">
        <f ca="1">IFERROR(__xludf.DUMMYFUNCTION("""COMPUTED_VALUE"""),2)</f>
        <v>2</v>
      </c>
    </row>
    <row r="281" spans="1:2" ht="13" hidden="1">
      <c r="A281" s="1">
        <f ca="1">IFERROR(__xludf.DUMMYFUNCTION("""COMPUTED_VALUE"""),2)</f>
        <v>2</v>
      </c>
      <c r="B281" s="1">
        <f ca="1">IFERROR(__xludf.DUMMYFUNCTION("""COMPUTED_VALUE"""),1)</f>
        <v>1</v>
      </c>
    </row>
    <row r="282" spans="1:2" ht="13" hidden="1">
      <c r="A282" s="1">
        <f ca="1">IFERROR(__xludf.DUMMYFUNCTION("""COMPUTED_VALUE"""),4)</f>
        <v>4</v>
      </c>
      <c r="B282" s="1">
        <f ca="1">IFERROR(__xludf.DUMMYFUNCTION("""COMPUTED_VALUE"""),2)</f>
        <v>2</v>
      </c>
    </row>
    <row r="283" spans="1:2" ht="13" hidden="1">
      <c r="A283" s="1">
        <f ca="1">IFERROR(__xludf.DUMMYFUNCTION("""COMPUTED_VALUE"""),3)</f>
        <v>3</v>
      </c>
      <c r="B283" s="1">
        <f ca="1">IFERROR(__xludf.DUMMYFUNCTION("""COMPUTED_VALUE"""),2)</f>
        <v>2</v>
      </c>
    </row>
    <row r="284" spans="1:2" ht="13" hidden="1">
      <c r="A284" s="1">
        <f ca="1">IFERROR(__xludf.DUMMYFUNCTION("""COMPUTED_VALUE"""),3)</f>
        <v>3</v>
      </c>
      <c r="B284" s="1">
        <f ca="1">IFERROR(__xludf.DUMMYFUNCTION("""COMPUTED_VALUE"""),5)</f>
        <v>5</v>
      </c>
    </row>
    <row r="285" spans="1:2" ht="13" hidden="1">
      <c r="A285" s="1">
        <f ca="1">IFERROR(__xludf.DUMMYFUNCTION("""COMPUTED_VALUE"""),2)</f>
        <v>2</v>
      </c>
      <c r="B285" s="1">
        <f ca="1">IFERROR(__xludf.DUMMYFUNCTION("""COMPUTED_VALUE"""),2)</f>
        <v>2</v>
      </c>
    </row>
    <row r="286" spans="1:2" ht="13" hidden="1">
      <c r="A286" s="1">
        <f ca="1">IFERROR(__xludf.DUMMYFUNCTION("""COMPUTED_VALUE"""),2)</f>
        <v>2</v>
      </c>
      <c r="B286" s="1">
        <f ca="1">IFERROR(__xludf.DUMMYFUNCTION("""COMPUTED_VALUE"""),4)</f>
        <v>4</v>
      </c>
    </row>
    <row r="287" spans="1:2" ht="13" hidden="1">
      <c r="A287" s="1">
        <f ca="1">IFERROR(__xludf.DUMMYFUNCTION("""COMPUTED_VALUE"""),4)</f>
        <v>4</v>
      </c>
      <c r="B287" s="1">
        <f ca="1">IFERROR(__xludf.DUMMYFUNCTION("""COMPUTED_VALUE"""),1)</f>
        <v>1</v>
      </c>
    </row>
    <row r="288" spans="1:2" ht="13" hidden="1">
      <c r="A288" s="1">
        <f ca="1">IFERROR(__xludf.DUMMYFUNCTION("""COMPUTED_VALUE"""),2)</f>
        <v>2</v>
      </c>
      <c r="B288" s="1">
        <f ca="1">IFERROR(__xludf.DUMMYFUNCTION("""COMPUTED_VALUE"""),1)</f>
        <v>1</v>
      </c>
    </row>
    <row r="289" spans="1:2" ht="13" hidden="1">
      <c r="A289" s="1">
        <f ca="1">IFERROR(__xludf.DUMMYFUNCTION("""COMPUTED_VALUE"""),3)</f>
        <v>3</v>
      </c>
      <c r="B289" s="1">
        <f ca="1">IFERROR(__xludf.DUMMYFUNCTION("""COMPUTED_VALUE"""),3)</f>
        <v>3</v>
      </c>
    </row>
    <row r="290" spans="1:2" ht="13" hidden="1">
      <c r="A290" s="1">
        <f ca="1">IFERROR(__xludf.DUMMYFUNCTION("""COMPUTED_VALUE"""),1)</f>
        <v>1</v>
      </c>
      <c r="B290" s="1">
        <f ca="1">IFERROR(__xludf.DUMMYFUNCTION("""COMPUTED_VALUE"""),3)</f>
        <v>3</v>
      </c>
    </row>
    <row r="291" spans="1:2" ht="13" hidden="1">
      <c r="A291" s="1">
        <f ca="1">IFERROR(__xludf.DUMMYFUNCTION("""COMPUTED_VALUE"""),4)</f>
        <v>4</v>
      </c>
      <c r="B291" s="1">
        <f ca="1">IFERROR(__xludf.DUMMYFUNCTION("""COMPUTED_VALUE"""),1)</f>
        <v>1</v>
      </c>
    </row>
    <row r="292" spans="1:2" ht="13" hidden="1">
      <c r="A292" s="1">
        <f ca="1">IFERROR(__xludf.DUMMYFUNCTION("""COMPUTED_VALUE"""),4)</f>
        <v>4</v>
      </c>
      <c r="B292" s="1">
        <f ca="1">IFERROR(__xludf.DUMMYFUNCTION("""COMPUTED_VALUE"""),3)</f>
        <v>3</v>
      </c>
    </row>
    <row r="293" spans="1:2" ht="13" hidden="1">
      <c r="A293" s="1">
        <f ca="1">IFERROR(__xludf.DUMMYFUNCTION("""COMPUTED_VALUE"""),3)</f>
        <v>3</v>
      </c>
      <c r="B293" s="1">
        <f ca="1">IFERROR(__xludf.DUMMYFUNCTION("""COMPUTED_VALUE"""),1)</f>
        <v>1</v>
      </c>
    </row>
    <row r="294" spans="1:2" ht="13" hidden="1">
      <c r="A294" s="1">
        <f ca="1">IFERROR(__xludf.DUMMYFUNCTION("""COMPUTED_VALUE"""),1)</f>
        <v>1</v>
      </c>
      <c r="B294" s="1">
        <f ca="1">IFERROR(__xludf.DUMMYFUNCTION("""COMPUTED_VALUE"""),3)</f>
        <v>3</v>
      </c>
    </row>
    <row r="295" spans="1:2" ht="13" hidden="1">
      <c r="A295" s="1">
        <f ca="1">IFERROR(__xludf.DUMMYFUNCTION("""COMPUTED_VALUE"""),1)</f>
        <v>1</v>
      </c>
      <c r="B295" s="1">
        <f ca="1">IFERROR(__xludf.DUMMYFUNCTION("""COMPUTED_VALUE"""),1)</f>
        <v>1</v>
      </c>
    </row>
    <row r="296" spans="1:2" ht="13" hidden="1">
      <c r="A296" s="1">
        <f ca="1">IFERROR(__xludf.DUMMYFUNCTION("""COMPUTED_VALUE"""),1)</f>
        <v>1</v>
      </c>
      <c r="B296" s="1">
        <f ca="1">IFERROR(__xludf.DUMMYFUNCTION("""COMPUTED_VALUE"""),2)</f>
        <v>2</v>
      </c>
    </row>
    <row r="297" spans="1:2" ht="13" hidden="1">
      <c r="A297" s="1">
        <f ca="1">IFERROR(__xludf.DUMMYFUNCTION("""COMPUTED_VALUE"""),3)</f>
        <v>3</v>
      </c>
      <c r="B297" s="1">
        <f ca="1">IFERROR(__xludf.DUMMYFUNCTION("""COMPUTED_VALUE"""),3)</f>
        <v>3</v>
      </c>
    </row>
    <row r="298" spans="1:2" ht="13" hidden="1">
      <c r="A298" s="1">
        <f ca="1">IFERROR(__xludf.DUMMYFUNCTION("""COMPUTED_VALUE"""),2)</f>
        <v>2</v>
      </c>
      <c r="B298" s="1">
        <f ca="1">IFERROR(__xludf.DUMMYFUNCTION("""COMPUTED_VALUE"""),1)</f>
        <v>1</v>
      </c>
    </row>
    <row r="299" spans="1:2" ht="13" hidden="1">
      <c r="A299" s="1">
        <f ca="1">IFERROR(__xludf.DUMMYFUNCTION("""COMPUTED_VALUE"""),4)</f>
        <v>4</v>
      </c>
      <c r="B299" s="1">
        <f ca="1">IFERROR(__xludf.DUMMYFUNCTION("""COMPUTED_VALUE"""),2)</f>
        <v>2</v>
      </c>
    </row>
    <row r="300" spans="1:2" ht="13" hidden="1">
      <c r="A300" s="1">
        <f ca="1">IFERROR(__xludf.DUMMYFUNCTION("""COMPUTED_VALUE"""),3)</f>
        <v>3</v>
      </c>
      <c r="B300" s="1">
        <f ca="1">IFERROR(__xludf.DUMMYFUNCTION("""COMPUTED_VALUE"""),2)</f>
        <v>2</v>
      </c>
    </row>
    <row r="301" spans="1:2" ht="13" hidden="1">
      <c r="A301" s="1">
        <f ca="1">IFERROR(__xludf.DUMMYFUNCTION("""COMPUTED_VALUE"""),4)</f>
        <v>4</v>
      </c>
      <c r="B301" s="1">
        <f ca="1">IFERROR(__xludf.DUMMYFUNCTION("""COMPUTED_VALUE"""),2)</f>
        <v>2</v>
      </c>
    </row>
    <row r="302" spans="1:2" ht="13" hidden="1">
      <c r="A302" s="1">
        <f ca="1">IFERROR(__xludf.DUMMYFUNCTION("""COMPUTED_VALUE"""),1)</f>
        <v>1</v>
      </c>
      <c r="B302" s="1">
        <f ca="1">IFERROR(__xludf.DUMMYFUNCTION("""COMPUTED_VALUE"""),2)</f>
        <v>2</v>
      </c>
    </row>
    <row r="303" spans="1:2" ht="13" hidden="1">
      <c r="A303" s="1">
        <f ca="1">IFERROR(__xludf.DUMMYFUNCTION("""COMPUTED_VALUE"""),4)</f>
        <v>4</v>
      </c>
      <c r="B303" s="1">
        <f ca="1">IFERROR(__xludf.DUMMYFUNCTION("""COMPUTED_VALUE"""),2)</f>
        <v>2</v>
      </c>
    </row>
    <row r="304" spans="1:2" ht="13" hidden="1">
      <c r="A304" s="1">
        <f ca="1">IFERROR(__xludf.DUMMYFUNCTION("""COMPUTED_VALUE"""),4)</f>
        <v>4</v>
      </c>
      <c r="B304" s="1">
        <f ca="1">IFERROR(__xludf.DUMMYFUNCTION("""COMPUTED_VALUE"""),4)</f>
        <v>4</v>
      </c>
    </row>
    <row r="305" spans="1:2" ht="13" hidden="1">
      <c r="A305" s="1">
        <f ca="1">IFERROR(__xludf.DUMMYFUNCTION("""COMPUTED_VALUE"""),2)</f>
        <v>2</v>
      </c>
      <c r="B305" s="1">
        <f ca="1">IFERROR(__xludf.DUMMYFUNCTION("""COMPUTED_VALUE"""),3)</f>
        <v>3</v>
      </c>
    </row>
    <row r="306" spans="1:2" ht="13" hidden="1">
      <c r="A306" s="1">
        <f ca="1">IFERROR(__xludf.DUMMYFUNCTION("""COMPUTED_VALUE"""),4)</f>
        <v>4</v>
      </c>
      <c r="B306" s="1">
        <f ca="1">IFERROR(__xludf.DUMMYFUNCTION("""COMPUTED_VALUE"""),5)</f>
        <v>5</v>
      </c>
    </row>
    <row r="307" spans="1:2" ht="13" hidden="1">
      <c r="A307" s="1" t="str">
        <f ca="1">IFERROR(__xludf.DUMMYFUNCTION("""COMPUTED_VALUE"""),"")</f>
        <v/>
      </c>
      <c r="B307" s="1">
        <f ca="1">IFERROR(__xludf.DUMMYFUNCTION("""COMPUTED_VALUE"""),2)</f>
        <v>2</v>
      </c>
    </row>
    <row r="308" spans="1:2" ht="13" hidden="1">
      <c r="A308" s="1" t="str">
        <f ca="1">IFERROR(__xludf.DUMMYFUNCTION("""COMPUTED_VALUE"""),"")</f>
        <v/>
      </c>
      <c r="B308" s="1">
        <f ca="1">IFERROR(__xludf.DUMMYFUNCTION("""COMPUTED_VALUE"""),2)</f>
        <v>2</v>
      </c>
    </row>
    <row r="309" spans="1:2" ht="13" hidden="1">
      <c r="A309" s="1">
        <f ca="1">IFERROR(__xludf.DUMMYFUNCTION("""COMPUTED_VALUE"""),1)</f>
        <v>1</v>
      </c>
      <c r="B309" s="1">
        <f ca="1">IFERROR(__xludf.DUMMYFUNCTION("""COMPUTED_VALUE"""),2)</f>
        <v>2</v>
      </c>
    </row>
    <row r="310" spans="1:2" ht="13" hidden="1">
      <c r="A310" s="1">
        <f ca="1">IFERROR(__xludf.DUMMYFUNCTION("""COMPUTED_VALUE"""),4)</f>
        <v>4</v>
      </c>
      <c r="B310" s="1">
        <f ca="1">IFERROR(__xludf.DUMMYFUNCTION("""COMPUTED_VALUE"""),1)</f>
        <v>1</v>
      </c>
    </row>
    <row r="311" spans="1:2" ht="13" hidden="1">
      <c r="A311" s="1">
        <f ca="1">IFERROR(__xludf.DUMMYFUNCTION("""COMPUTED_VALUE"""),4)</f>
        <v>4</v>
      </c>
      <c r="B311" s="1">
        <f ca="1">IFERROR(__xludf.DUMMYFUNCTION("""COMPUTED_VALUE"""),4)</f>
        <v>4</v>
      </c>
    </row>
    <row r="312" spans="1:2" ht="13" hidden="1">
      <c r="A312" s="1">
        <f ca="1">IFERROR(__xludf.DUMMYFUNCTION("""COMPUTED_VALUE"""),3)</f>
        <v>3</v>
      </c>
      <c r="B312" s="1">
        <f ca="1">IFERROR(__xludf.DUMMYFUNCTION("""COMPUTED_VALUE"""),1)</f>
        <v>1</v>
      </c>
    </row>
    <row r="313" spans="1:2" ht="13" hidden="1">
      <c r="A313" s="1" t="str">
        <f ca="1">IFERROR(__xludf.DUMMYFUNCTION("""COMPUTED_VALUE"""),"")</f>
        <v/>
      </c>
      <c r="B313" s="1">
        <f ca="1">IFERROR(__xludf.DUMMYFUNCTION("""COMPUTED_VALUE"""),3)</f>
        <v>3</v>
      </c>
    </row>
    <row r="314" spans="1:2" ht="13" hidden="1">
      <c r="A314" s="1">
        <f ca="1">IFERROR(__xludf.DUMMYFUNCTION("""COMPUTED_VALUE"""),2)</f>
        <v>2</v>
      </c>
      <c r="B314" s="1">
        <f ca="1">IFERROR(__xludf.DUMMYFUNCTION("""COMPUTED_VALUE"""),2)</f>
        <v>2</v>
      </c>
    </row>
    <row r="315" spans="1:2" ht="13" hidden="1">
      <c r="A315" s="1">
        <f ca="1">IFERROR(__xludf.DUMMYFUNCTION("""COMPUTED_VALUE"""),2)</f>
        <v>2</v>
      </c>
      <c r="B315" s="1">
        <f ca="1">IFERROR(__xludf.DUMMYFUNCTION("""COMPUTED_VALUE"""),3)</f>
        <v>3</v>
      </c>
    </row>
    <row r="316" spans="1:2" ht="13" hidden="1">
      <c r="A316" s="1">
        <f ca="1">IFERROR(__xludf.DUMMYFUNCTION("""COMPUTED_VALUE"""),3)</f>
        <v>3</v>
      </c>
      <c r="B316" s="1">
        <f ca="1">IFERROR(__xludf.DUMMYFUNCTION("""COMPUTED_VALUE"""),1)</f>
        <v>1</v>
      </c>
    </row>
    <row r="317" spans="1:2" ht="13" hidden="1">
      <c r="A317" s="1">
        <f ca="1">IFERROR(__xludf.DUMMYFUNCTION("""COMPUTED_VALUE"""),4)</f>
        <v>4</v>
      </c>
      <c r="B317" s="1">
        <f ca="1">IFERROR(__xludf.DUMMYFUNCTION("""COMPUTED_VALUE"""),2)</f>
        <v>2</v>
      </c>
    </row>
    <row r="318" spans="1:2" ht="13" hidden="1">
      <c r="A318" s="1">
        <f ca="1">IFERROR(__xludf.DUMMYFUNCTION("""COMPUTED_VALUE"""),2)</f>
        <v>2</v>
      </c>
      <c r="B318" s="1">
        <f ca="1">IFERROR(__xludf.DUMMYFUNCTION("""COMPUTED_VALUE"""),3)</f>
        <v>3</v>
      </c>
    </row>
    <row r="319" spans="1:2" ht="13" hidden="1">
      <c r="A319" s="1">
        <f ca="1">IFERROR(__xludf.DUMMYFUNCTION("""COMPUTED_VALUE"""),3)</f>
        <v>3</v>
      </c>
      <c r="B319" s="1">
        <f ca="1">IFERROR(__xludf.DUMMYFUNCTION("""COMPUTED_VALUE"""),2)</f>
        <v>2</v>
      </c>
    </row>
    <row r="320" spans="1:2" ht="13" hidden="1">
      <c r="A320" s="1">
        <f ca="1">IFERROR(__xludf.DUMMYFUNCTION("""COMPUTED_VALUE"""),3)</f>
        <v>3</v>
      </c>
      <c r="B320" s="1">
        <f ca="1">IFERROR(__xludf.DUMMYFUNCTION("""COMPUTED_VALUE"""),5)</f>
        <v>5</v>
      </c>
    </row>
    <row r="321" spans="1:11" ht="13" hidden="1">
      <c r="A321" s="1">
        <f ca="1">IFERROR(__xludf.DUMMYFUNCTION("""COMPUTED_VALUE"""),1)</f>
        <v>1</v>
      </c>
      <c r="B321" s="1">
        <f ca="1">IFERROR(__xludf.DUMMYFUNCTION("""COMPUTED_VALUE"""),3)</f>
        <v>3</v>
      </c>
    </row>
    <row r="322" spans="1:11" ht="13" hidden="1">
      <c r="A322" s="1">
        <f ca="1">IFERROR(__xludf.DUMMYFUNCTION("""COMPUTED_VALUE"""),2)</f>
        <v>2</v>
      </c>
      <c r="B322" s="1">
        <f ca="1">IFERROR(__xludf.DUMMYFUNCTION("""COMPUTED_VALUE"""),2)</f>
        <v>2</v>
      </c>
    </row>
    <row r="323" spans="1:11" ht="13" hidden="1">
      <c r="A323" s="1" t="str">
        <f ca="1">IFERROR(__xludf.DUMMYFUNCTION("""COMPUTED_VALUE"""),"")</f>
        <v/>
      </c>
      <c r="B323" s="1">
        <f ca="1">IFERROR(__xludf.DUMMYFUNCTION("""COMPUTED_VALUE"""),2)</f>
        <v>2</v>
      </c>
    </row>
    <row r="324" spans="1:11" ht="13" hidden="1">
      <c r="A324" s="1">
        <f ca="1">IFERROR(__xludf.DUMMYFUNCTION("""COMPUTED_VALUE"""),2)</f>
        <v>2</v>
      </c>
      <c r="B324" s="1">
        <f ca="1">IFERROR(__xludf.DUMMYFUNCTION("""COMPUTED_VALUE"""),4)</f>
        <v>4</v>
      </c>
    </row>
    <row r="325" spans="1:11" ht="13" hidden="1">
      <c r="A325" s="1" t="str">
        <f ca="1">IFERROR(__xludf.DUMMYFUNCTION("""COMPUTED_VALUE"""),"")</f>
        <v/>
      </c>
      <c r="B325" s="1">
        <f ca="1">IFERROR(__xludf.DUMMYFUNCTION("""COMPUTED_VALUE"""),3)</f>
        <v>3</v>
      </c>
    </row>
    <row r="326" spans="1:11" ht="13" hidden="1">
      <c r="A326" s="1">
        <f ca="1">IFERROR(__xludf.DUMMYFUNCTION("""COMPUTED_VALUE"""),1)</f>
        <v>1</v>
      </c>
      <c r="B326" s="1" t="str">
        <f ca="1">IFERROR(__xludf.DUMMYFUNCTION("""COMPUTED_VALUE"""),"")</f>
        <v/>
      </c>
    </row>
    <row r="327" spans="1:11" ht="13">
      <c r="A327" s="1">
        <f ca="1">IFERROR(__xludf.DUMMYFUNCTION("""COMPUTED_VALUE"""),4)</f>
        <v>4</v>
      </c>
      <c r="B327" s="1">
        <f ca="1">IFERROR(__xludf.DUMMYFUNCTION("""COMPUTED_VALUE"""),2)</f>
        <v>2</v>
      </c>
    </row>
    <row r="328" spans="1:11" ht="13">
      <c r="A328" s="1">
        <f t="shared" ref="A328:B328" ca="1" si="0">COUNT(A4:A327)</f>
        <v>300</v>
      </c>
      <c r="B328" s="1">
        <f t="shared" ca="1" si="0"/>
        <v>323</v>
      </c>
    </row>
    <row r="330" spans="1:11" ht="13">
      <c r="A330" s="14"/>
      <c r="B330" s="15" t="s">
        <v>57</v>
      </c>
      <c r="C330" s="15" t="s">
        <v>136</v>
      </c>
      <c r="D330" s="15" t="s">
        <v>59</v>
      </c>
      <c r="E330" s="15" t="s">
        <v>243</v>
      </c>
      <c r="J330" s="14"/>
      <c r="K330" s="14"/>
    </row>
    <row r="331" spans="1:11" ht="15">
      <c r="A331" s="7" t="s">
        <v>105</v>
      </c>
      <c r="B331" s="10">
        <f ca="1">COUNTIFS(A4:A327,"1",B4:B327,"1")</f>
        <v>11</v>
      </c>
      <c r="C331" s="10">
        <f ca="1">COUNTIFS(A4:A327,"2",B4:B327,"1")</f>
        <v>19</v>
      </c>
      <c r="D331" s="10">
        <f ca="1">COUNTIFS(A4:A327,"3",B4:B327,"1")</f>
        <v>12</v>
      </c>
      <c r="E331" s="10">
        <f ca="1">COUNTIFS(A4:A327,"4",B4:B327,"1")</f>
        <v>13</v>
      </c>
      <c r="F331" s="1">
        <f t="shared" ref="F331:F335" ca="1" si="1">SUM(B331:E331)</f>
        <v>55</v>
      </c>
      <c r="K331" s="10"/>
    </row>
    <row r="332" spans="1:11" ht="15">
      <c r="A332" s="7" t="s">
        <v>63</v>
      </c>
      <c r="B332" s="10">
        <f ca="1">COUNTIFS(A4:A327,"1",B4:B327,"2")</f>
        <v>22</v>
      </c>
      <c r="C332" s="10">
        <f ca="1">COUNTIFS(A4:A327,"2",B4:B327,"2")</f>
        <v>23</v>
      </c>
      <c r="D332" s="10">
        <f ca="1">COUNTIFS(A4:A327,"3",B4:B327,"2")</f>
        <v>21</v>
      </c>
      <c r="E332" s="10">
        <f ca="1">COUNTIFS(A4:A327,"4",B4:B327,"2")</f>
        <v>34</v>
      </c>
      <c r="F332" s="1">
        <f t="shared" ca="1" si="1"/>
        <v>100</v>
      </c>
      <c r="K332" s="10"/>
    </row>
    <row r="333" spans="1:11" ht="15">
      <c r="A333" s="7" t="s">
        <v>61</v>
      </c>
      <c r="B333" s="10">
        <f ca="1">COUNTIFS(A4:A327,"1",B4:B327,"3")</f>
        <v>16</v>
      </c>
      <c r="C333" s="10">
        <f ca="1">COUNTIFS(A4:A327,"2",B4:B327,"3")</f>
        <v>36</v>
      </c>
      <c r="D333" s="10">
        <f ca="1">COUNTIFS(A4:A327,"3",B4:B327,"3")</f>
        <v>29</v>
      </c>
      <c r="E333" s="10">
        <f ca="1">COUNTIFS(A4:A327,"4",B4:B327,"3")</f>
        <v>18</v>
      </c>
      <c r="F333" s="1">
        <f t="shared" ca="1" si="1"/>
        <v>99</v>
      </c>
      <c r="K333" s="10"/>
    </row>
    <row r="334" spans="1:11" ht="15">
      <c r="A334" s="7" t="s">
        <v>92</v>
      </c>
      <c r="B334" s="10">
        <f ca="1">COUNTIFS(A4:A327,"1",B4:B327,"4")</f>
        <v>2</v>
      </c>
      <c r="C334" s="10">
        <f ca="1">COUNTIFS(A4:A327,"2",B4:B327,"4")</f>
        <v>12</v>
      </c>
      <c r="D334" s="10">
        <f ca="1">COUNTIFS(A4:A327,"3",B4:B327,"4")</f>
        <v>5</v>
      </c>
      <c r="E334" s="10">
        <f ca="1">COUNTIFS(A4:A327,"4",B4:B327,"4")</f>
        <v>9</v>
      </c>
      <c r="F334" s="1">
        <f t="shared" ca="1" si="1"/>
        <v>28</v>
      </c>
      <c r="K334" s="10"/>
    </row>
    <row r="335" spans="1:11" ht="15">
      <c r="A335" s="7" t="s">
        <v>93</v>
      </c>
      <c r="B335" s="10">
        <f ca="1">COUNTIFS(A4:A327,"1",B4:B327,"5")</f>
        <v>4</v>
      </c>
      <c r="C335" s="10">
        <f ca="1">COUNTIFS(A4:A327,"2",B4:B327,"5")</f>
        <v>4</v>
      </c>
      <c r="D335" s="10">
        <f ca="1">COUNTIFS(A4:A327,"3",B4:B327,"5")</f>
        <v>7</v>
      </c>
      <c r="E335" s="10">
        <f ca="1">COUNTIFS(A4:A327,"4",B4:B327,"5")</f>
        <v>2</v>
      </c>
      <c r="F335" s="1">
        <f t="shared" ca="1" si="1"/>
        <v>17</v>
      </c>
      <c r="K335" s="10"/>
    </row>
    <row r="336" spans="1:11" ht="13">
      <c r="F336" s="1">
        <f ca="1">SUM(F331:F335)</f>
        <v>299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FF0000"/>
    <outlinePr summaryBelow="0" summaryRight="0"/>
  </sheetPr>
  <dimension ref="A1:K336"/>
  <sheetViews>
    <sheetView workbookViewId="0"/>
  </sheetViews>
  <sheetFormatPr baseColWidth="10" defaultColWidth="14.5" defaultRowHeight="15.75" customHeight="1"/>
  <sheetData>
    <row r="1" spans="1:2" ht="14">
      <c r="A1" s="9" t="s">
        <v>363</v>
      </c>
    </row>
    <row r="2" spans="1:2" ht="15">
      <c r="A2" s="10"/>
    </row>
    <row r="3" spans="1:2" ht="13">
      <c r="A3" s="7" t="s">
        <v>197</v>
      </c>
    </row>
    <row r="4" spans="1:2" ht="15">
      <c r="A4" s="10">
        <f ca="1">IFERROR(__xludf.DUMMYFUNCTION("query('Converted Data'!BG4:BG327,""select*"")"),3)</f>
        <v>3</v>
      </c>
      <c r="B4" s="10">
        <f ca="1">IFERROR(__xludf.DUMMYFUNCTION("query('Converted Data'!CN4:CN327,""select*"")"),4)</f>
        <v>4</v>
      </c>
    </row>
    <row r="5" spans="1:2" ht="13">
      <c r="A5" s="1">
        <f ca="1">IFERROR(__xludf.DUMMYFUNCTION("""COMPUTED_VALUE"""),1)</f>
        <v>1</v>
      </c>
      <c r="B5" s="1">
        <f ca="1">IFERROR(__xludf.DUMMYFUNCTION("""COMPUTED_VALUE"""),5)</f>
        <v>5</v>
      </c>
    </row>
    <row r="6" spans="1:2" ht="13">
      <c r="A6" s="1" t="str">
        <f ca="1">IFERROR(__xludf.DUMMYFUNCTION("""COMPUTED_VALUE"""),"")</f>
        <v/>
      </c>
      <c r="B6" s="1">
        <f ca="1">IFERROR(__xludf.DUMMYFUNCTION("""COMPUTED_VALUE"""),3)</f>
        <v>3</v>
      </c>
    </row>
    <row r="7" spans="1:2" ht="13">
      <c r="A7" s="1">
        <f ca="1">IFERROR(__xludf.DUMMYFUNCTION("""COMPUTED_VALUE"""),3)</f>
        <v>3</v>
      </c>
      <c r="B7" s="1">
        <f ca="1">IFERROR(__xludf.DUMMYFUNCTION("""COMPUTED_VALUE"""),3)</f>
        <v>3</v>
      </c>
    </row>
    <row r="8" spans="1:2" ht="13">
      <c r="A8" s="1">
        <f ca="1">IFERROR(__xludf.DUMMYFUNCTION("""COMPUTED_VALUE"""),2)</f>
        <v>2</v>
      </c>
      <c r="B8" s="1">
        <f ca="1">IFERROR(__xludf.DUMMYFUNCTION("""COMPUTED_VALUE"""),1)</f>
        <v>1</v>
      </c>
    </row>
    <row r="9" spans="1:2" ht="13">
      <c r="A9" s="1">
        <f ca="1">IFERROR(__xludf.DUMMYFUNCTION("""COMPUTED_VALUE"""),3)</f>
        <v>3</v>
      </c>
      <c r="B9" s="1">
        <f ca="1">IFERROR(__xludf.DUMMYFUNCTION("""COMPUTED_VALUE"""),2)</f>
        <v>2</v>
      </c>
    </row>
    <row r="10" spans="1:2" ht="13" hidden="1">
      <c r="A10" s="1" t="str">
        <f ca="1">IFERROR(__xludf.DUMMYFUNCTION("""COMPUTED_VALUE"""),"")</f>
        <v/>
      </c>
      <c r="B10" s="1">
        <f ca="1">IFERROR(__xludf.DUMMYFUNCTION("""COMPUTED_VALUE"""),3)</f>
        <v>3</v>
      </c>
    </row>
    <row r="11" spans="1:2" ht="13" hidden="1">
      <c r="A11" s="1">
        <f ca="1">IFERROR(__xludf.DUMMYFUNCTION("""COMPUTED_VALUE"""),4)</f>
        <v>4</v>
      </c>
      <c r="B11" s="1">
        <f ca="1">IFERROR(__xludf.DUMMYFUNCTION("""COMPUTED_VALUE"""),3)</f>
        <v>3</v>
      </c>
    </row>
    <row r="12" spans="1:2" ht="13" hidden="1">
      <c r="A12" s="1">
        <f ca="1">IFERROR(__xludf.DUMMYFUNCTION("""COMPUTED_VALUE"""),4)</f>
        <v>4</v>
      </c>
      <c r="B12" s="1">
        <f ca="1">IFERROR(__xludf.DUMMYFUNCTION("""COMPUTED_VALUE"""),2)</f>
        <v>2</v>
      </c>
    </row>
    <row r="13" spans="1:2" ht="13" hidden="1">
      <c r="A13" s="1">
        <f ca="1">IFERROR(__xludf.DUMMYFUNCTION("""COMPUTED_VALUE"""),2)</f>
        <v>2</v>
      </c>
      <c r="B13" s="1">
        <f ca="1">IFERROR(__xludf.DUMMYFUNCTION("""COMPUTED_VALUE"""),3)</f>
        <v>3</v>
      </c>
    </row>
    <row r="14" spans="1:2" ht="13" hidden="1">
      <c r="A14" s="1" t="str">
        <f ca="1">IFERROR(__xludf.DUMMYFUNCTION("""COMPUTED_VALUE"""),"")</f>
        <v/>
      </c>
      <c r="B14" s="1">
        <f ca="1">IFERROR(__xludf.DUMMYFUNCTION("""COMPUTED_VALUE"""),5)</f>
        <v>5</v>
      </c>
    </row>
    <row r="15" spans="1:2" ht="13" hidden="1">
      <c r="A15" s="1">
        <f ca="1">IFERROR(__xludf.DUMMYFUNCTION("""COMPUTED_VALUE"""),2)</f>
        <v>2</v>
      </c>
      <c r="B15" s="1">
        <f ca="1">IFERROR(__xludf.DUMMYFUNCTION("""COMPUTED_VALUE"""),5)</f>
        <v>5</v>
      </c>
    </row>
    <row r="16" spans="1:2" ht="13" hidden="1">
      <c r="A16" s="1">
        <f ca="1">IFERROR(__xludf.DUMMYFUNCTION("""COMPUTED_VALUE"""),3)</f>
        <v>3</v>
      </c>
      <c r="B16" s="1">
        <f ca="1">IFERROR(__xludf.DUMMYFUNCTION("""COMPUTED_VALUE"""),4)</f>
        <v>4</v>
      </c>
    </row>
    <row r="17" spans="1:2" ht="13" hidden="1">
      <c r="A17" s="1">
        <f ca="1">IFERROR(__xludf.DUMMYFUNCTION("""COMPUTED_VALUE"""),3)</f>
        <v>3</v>
      </c>
      <c r="B17" s="1">
        <f ca="1">IFERROR(__xludf.DUMMYFUNCTION("""COMPUTED_VALUE"""),4)</f>
        <v>4</v>
      </c>
    </row>
    <row r="18" spans="1:2" ht="13" hidden="1">
      <c r="A18" s="1">
        <f ca="1">IFERROR(__xludf.DUMMYFUNCTION("""COMPUTED_VALUE"""),2)</f>
        <v>2</v>
      </c>
      <c r="B18" s="1">
        <f ca="1">IFERROR(__xludf.DUMMYFUNCTION("""COMPUTED_VALUE"""),4)</f>
        <v>4</v>
      </c>
    </row>
    <row r="19" spans="1:2" ht="13" hidden="1">
      <c r="A19" s="1">
        <f ca="1">IFERROR(__xludf.DUMMYFUNCTION("""COMPUTED_VALUE"""),2)</f>
        <v>2</v>
      </c>
      <c r="B19" s="1">
        <f ca="1">IFERROR(__xludf.DUMMYFUNCTION("""COMPUTED_VALUE"""),4)</f>
        <v>4</v>
      </c>
    </row>
    <row r="20" spans="1:2" ht="13" hidden="1">
      <c r="A20" s="1">
        <f ca="1">IFERROR(__xludf.DUMMYFUNCTION("""COMPUTED_VALUE"""),4)</f>
        <v>4</v>
      </c>
      <c r="B20" s="1">
        <f ca="1">IFERROR(__xludf.DUMMYFUNCTION("""COMPUTED_VALUE"""),2)</f>
        <v>2</v>
      </c>
    </row>
    <row r="21" spans="1:2" ht="13" hidden="1">
      <c r="A21" s="1">
        <f ca="1">IFERROR(__xludf.DUMMYFUNCTION("""COMPUTED_VALUE"""),2)</f>
        <v>2</v>
      </c>
      <c r="B21" s="1">
        <f ca="1">IFERROR(__xludf.DUMMYFUNCTION("""COMPUTED_VALUE"""),4)</f>
        <v>4</v>
      </c>
    </row>
    <row r="22" spans="1:2" ht="13" hidden="1">
      <c r="A22" s="1">
        <f ca="1">IFERROR(__xludf.DUMMYFUNCTION("""COMPUTED_VALUE"""),1)</f>
        <v>1</v>
      </c>
      <c r="B22" s="1">
        <f ca="1">IFERROR(__xludf.DUMMYFUNCTION("""COMPUTED_VALUE"""),2)</f>
        <v>2</v>
      </c>
    </row>
    <row r="23" spans="1:2" ht="13" hidden="1">
      <c r="A23" s="1">
        <f ca="1">IFERROR(__xludf.DUMMYFUNCTION("""COMPUTED_VALUE"""),2)</f>
        <v>2</v>
      </c>
      <c r="B23" s="1">
        <f ca="1">IFERROR(__xludf.DUMMYFUNCTION("""COMPUTED_VALUE"""),3)</f>
        <v>3</v>
      </c>
    </row>
    <row r="24" spans="1:2" ht="13" hidden="1">
      <c r="A24" s="1" t="str">
        <f ca="1">IFERROR(__xludf.DUMMYFUNCTION("""COMPUTED_VALUE"""),"")</f>
        <v/>
      </c>
      <c r="B24" s="1">
        <f ca="1">IFERROR(__xludf.DUMMYFUNCTION("""COMPUTED_VALUE"""),3)</f>
        <v>3</v>
      </c>
    </row>
    <row r="25" spans="1:2" ht="13" hidden="1">
      <c r="A25" s="1">
        <f ca="1">IFERROR(__xludf.DUMMYFUNCTION("""COMPUTED_VALUE"""),2)</f>
        <v>2</v>
      </c>
      <c r="B25" s="1">
        <f ca="1">IFERROR(__xludf.DUMMYFUNCTION("""COMPUTED_VALUE"""),4)</f>
        <v>4</v>
      </c>
    </row>
    <row r="26" spans="1:2" ht="13" hidden="1">
      <c r="A26" s="1">
        <f ca="1">IFERROR(__xludf.DUMMYFUNCTION("""COMPUTED_VALUE"""),1)</f>
        <v>1</v>
      </c>
      <c r="B26" s="1">
        <f ca="1">IFERROR(__xludf.DUMMYFUNCTION("""COMPUTED_VALUE"""),4)</f>
        <v>4</v>
      </c>
    </row>
    <row r="27" spans="1:2" ht="13" hidden="1">
      <c r="A27" s="1" t="str">
        <f ca="1">IFERROR(__xludf.DUMMYFUNCTION("""COMPUTED_VALUE"""),"")</f>
        <v/>
      </c>
      <c r="B27" s="1">
        <f ca="1">IFERROR(__xludf.DUMMYFUNCTION("""COMPUTED_VALUE"""),3)</f>
        <v>3</v>
      </c>
    </row>
    <row r="28" spans="1:2" ht="13" hidden="1">
      <c r="A28" s="1">
        <f ca="1">IFERROR(__xludf.DUMMYFUNCTION("""COMPUTED_VALUE"""),1)</f>
        <v>1</v>
      </c>
      <c r="B28" s="1">
        <f ca="1">IFERROR(__xludf.DUMMYFUNCTION("""COMPUTED_VALUE"""),4)</f>
        <v>4</v>
      </c>
    </row>
    <row r="29" spans="1:2" ht="13" hidden="1">
      <c r="A29" s="1">
        <f ca="1">IFERROR(__xludf.DUMMYFUNCTION("""COMPUTED_VALUE"""),3)</f>
        <v>3</v>
      </c>
      <c r="B29" s="1">
        <f ca="1">IFERROR(__xludf.DUMMYFUNCTION("""COMPUTED_VALUE"""),3)</f>
        <v>3</v>
      </c>
    </row>
    <row r="30" spans="1:2" ht="13" hidden="1">
      <c r="A30" s="1">
        <f ca="1">IFERROR(__xludf.DUMMYFUNCTION("""COMPUTED_VALUE"""),3)</f>
        <v>3</v>
      </c>
      <c r="B30" s="1">
        <f ca="1">IFERROR(__xludf.DUMMYFUNCTION("""COMPUTED_VALUE"""),3)</f>
        <v>3</v>
      </c>
    </row>
    <row r="31" spans="1:2" ht="13" hidden="1">
      <c r="A31" s="1">
        <f ca="1">IFERROR(__xludf.DUMMYFUNCTION("""COMPUTED_VALUE"""),1)</f>
        <v>1</v>
      </c>
      <c r="B31" s="1">
        <f ca="1">IFERROR(__xludf.DUMMYFUNCTION("""COMPUTED_VALUE"""),2)</f>
        <v>2</v>
      </c>
    </row>
    <row r="32" spans="1:2" ht="13" hidden="1">
      <c r="A32" s="1">
        <f ca="1">IFERROR(__xludf.DUMMYFUNCTION("""COMPUTED_VALUE"""),2)</f>
        <v>2</v>
      </c>
      <c r="B32" s="1">
        <f ca="1">IFERROR(__xludf.DUMMYFUNCTION("""COMPUTED_VALUE"""),5)</f>
        <v>5</v>
      </c>
    </row>
    <row r="33" spans="1:2" ht="13" hidden="1">
      <c r="A33" s="1">
        <f ca="1">IFERROR(__xludf.DUMMYFUNCTION("""COMPUTED_VALUE"""),1)</f>
        <v>1</v>
      </c>
      <c r="B33" s="1">
        <f ca="1">IFERROR(__xludf.DUMMYFUNCTION("""COMPUTED_VALUE"""),4)</f>
        <v>4</v>
      </c>
    </row>
    <row r="34" spans="1:2" ht="13" hidden="1">
      <c r="A34" s="1">
        <f ca="1">IFERROR(__xludf.DUMMYFUNCTION("""COMPUTED_VALUE"""),3)</f>
        <v>3</v>
      </c>
      <c r="B34" s="1">
        <f ca="1">IFERROR(__xludf.DUMMYFUNCTION("""COMPUTED_VALUE"""),3)</f>
        <v>3</v>
      </c>
    </row>
    <row r="35" spans="1:2" ht="13" hidden="1">
      <c r="A35" s="1">
        <f ca="1">IFERROR(__xludf.DUMMYFUNCTION("""COMPUTED_VALUE"""),4)</f>
        <v>4</v>
      </c>
      <c r="B35" s="1">
        <f ca="1">IFERROR(__xludf.DUMMYFUNCTION("""COMPUTED_VALUE"""),3)</f>
        <v>3</v>
      </c>
    </row>
    <row r="36" spans="1:2" ht="13" hidden="1">
      <c r="A36" s="1">
        <f ca="1">IFERROR(__xludf.DUMMYFUNCTION("""COMPUTED_VALUE"""),1)</f>
        <v>1</v>
      </c>
      <c r="B36" s="1">
        <f ca="1">IFERROR(__xludf.DUMMYFUNCTION("""COMPUTED_VALUE"""),3)</f>
        <v>3</v>
      </c>
    </row>
    <row r="37" spans="1:2" ht="13" hidden="1">
      <c r="A37" s="1">
        <f ca="1">IFERROR(__xludf.DUMMYFUNCTION("""COMPUTED_VALUE"""),2)</f>
        <v>2</v>
      </c>
      <c r="B37" s="1">
        <f ca="1">IFERROR(__xludf.DUMMYFUNCTION("""COMPUTED_VALUE"""),3)</f>
        <v>3</v>
      </c>
    </row>
    <row r="38" spans="1:2" ht="13" hidden="1">
      <c r="A38" s="1">
        <f ca="1">IFERROR(__xludf.DUMMYFUNCTION("""COMPUTED_VALUE"""),4)</f>
        <v>4</v>
      </c>
      <c r="B38" s="1">
        <f ca="1">IFERROR(__xludf.DUMMYFUNCTION("""COMPUTED_VALUE"""),3)</f>
        <v>3</v>
      </c>
    </row>
    <row r="39" spans="1:2" ht="13" hidden="1">
      <c r="A39" s="1">
        <f ca="1">IFERROR(__xludf.DUMMYFUNCTION("""COMPUTED_VALUE"""),3)</f>
        <v>3</v>
      </c>
      <c r="B39" s="1">
        <f ca="1">IFERROR(__xludf.DUMMYFUNCTION("""COMPUTED_VALUE"""),1)</f>
        <v>1</v>
      </c>
    </row>
    <row r="40" spans="1:2" ht="13" hidden="1">
      <c r="A40" s="1" t="str">
        <f ca="1">IFERROR(__xludf.DUMMYFUNCTION("""COMPUTED_VALUE"""),"")</f>
        <v/>
      </c>
      <c r="B40" s="1">
        <f ca="1">IFERROR(__xludf.DUMMYFUNCTION("""COMPUTED_VALUE"""),3)</f>
        <v>3</v>
      </c>
    </row>
    <row r="41" spans="1:2" ht="13" hidden="1">
      <c r="A41" s="1">
        <f ca="1">IFERROR(__xludf.DUMMYFUNCTION("""COMPUTED_VALUE"""),1)</f>
        <v>1</v>
      </c>
      <c r="B41" s="1">
        <f ca="1">IFERROR(__xludf.DUMMYFUNCTION("""COMPUTED_VALUE"""),3)</f>
        <v>3</v>
      </c>
    </row>
    <row r="42" spans="1:2" ht="13" hidden="1">
      <c r="A42" s="1">
        <f ca="1">IFERROR(__xludf.DUMMYFUNCTION("""COMPUTED_VALUE"""),2)</f>
        <v>2</v>
      </c>
      <c r="B42" s="1">
        <f ca="1">IFERROR(__xludf.DUMMYFUNCTION("""COMPUTED_VALUE"""),3)</f>
        <v>3</v>
      </c>
    </row>
    <row r="43" spans="1:2" ht="13" hidden="1">
      <c r="A43" s="1">
        <f ca="1">IFERROR(__xludf.DUMMYFUNCTION("""COMPUTED_VALUE"""),1)</f>
        <v>1</v>
      </c>
      <c r="B43" s="1">
        <f ca="1">IFERROR(__xludf.DUMMYFUNCTION("""COMPUTED_VALUE"""),2)</f>
        <v>2</v>
      </c>
    </row>
    <row r="44" spans="1:2" ht="13" hidden="1">
      <c r="A44" s="1">
        <f ca="1">IFERROR(__xludf.DUMMYFUNCTION("""COMPUTED_VALUE"""),4)</f>
        <v>4</v>
      </c>
      <c r="B44" s="1">
        <f ca="1">IFERROR(__xludf.DUMMYFUNCTION("""COMPUTED_VALUE"""),4)</f>
        <v>4</v>
      </c>
    </row>
    <row r="45" spans="1:2" ht="13" hidden="1">
      <c r="A45" s="1">
        <f ca="1">IFERROR(__xludf.DUMMYFUNCTION("""COMPUTED_VALUE"""),4)</f>
        <v>4</v>
      </c>
      <c r="B45" s="1">
        <f ca="1">IFERROR(__xludf.DUMMYFUNCTION("""COMPUTED_VALUE"""),3)</f>
        <v>3</v>
      </c>
    </row>
    <row r="46" spans="1:2" ht="13" hidden="1">
      <c r="A46" s="1">
        <f ca="1">IFERROR(__xludf.DUMMYFUNCTION("""COMPUTED_VALUE"""),2)</f>
        <v>2</v>
      </c>
      <c r="B46" s="1">
        <f ca="1">IFERROR(__xludf.DUMMYFUNCTION("""COMPUTED_VALUE"""),3)</f>
        <v>3</v>
      </c>
    </row>
    <row r="47" spans="1:2" ht="13" hidden="1">
      <c r="A47" s="1">
        <f ca="1">IFERROR(__xludf.DUMMYFUNCTION("""COMPUTED_VALUE"""),4)</f>
        <v>4</v>
      </c>
      <c r="B47" s="1">
        <f ca="1">IFERROR(__xludf.DUMMYFUNCTION("""COMPUTED_VALUE"""),4)</f>
        <v>4</v>
      </c>
    </row>
    <row r="48" spans="1:2" ht="13" hidden="1">
      <c r="A48" s="1">
        <f ca="1">IFERROR(__xludf.DUMMYFUNCTION("""COMPUTED_VALUE"""),2)</f>
        <v>2</v>
      </c>
      <c r="B48" s="1">
        <f ca="1">IFERROR(__xludf.DUMMYFUNCTION("""COMPUTED_VALUE"""),2)</f>
        <v>2</v>
      </c>
    </row>
    <row r="49" spans="1:2" ht="13" hidden="1">
      <c r="A49" s="1">
        <f ca="1">IFERROR(__xludf.DUMMYFUNCTION("""COMPUTED_VALUE"""),4)</f>
        <v>4</v>
      </c>
      <c r="B49" s="1">
        <f ca="1">IFERROR(__xludf.DUMMYFUNCTION("""COMPUTED_VALUE"""),2)</f>
        <v>2</v>
      </c>
    </row>
    <row r="50" spans="1:2" ht="13" hidden="1">
      <c r="A50" s="1">
        <f ca="1">IFERROR(__xludf.DUMMYFUNCTION("""COMPUTED_VALUE"""),2)</f>
        <v>2</v>
      </c>
      <c r="B50" s="1">
        <f ca="1">IFERROR(__xludf.DUMMYFUNCTION("""COMPUTED_VALUE"""),4)</f>
        <v>4</v>
      </c>
    </row>
    <row r="51" spans="1:2" ht="13" hidden="1">
      <c r="A51" s="1">
        <f ca="1">IFERROR(__xludf.DUMMYFUNCTION("""COMPUTED_VALUE"""),1)</f>
        <v>1</v>
      </c>
      <c r="B51" s="1">
        <f ca="1">IFERROR(__xludf.DUMMYFUNCTION("""COMPUTED_VALUE"""),3)</f>
        <v>3</v>
      </c>
    </row>
    <row r="52" spans="1:2" ht="13" hidden="1">
      <c r="A52" s="1">
        <f ca="1">IFERROR(__xludf.DUMMYFUNCTION("""COMPUTED_VALUE"""),3)</f>
        <v>3</v>
      </c>
      <c r="B52" s="1">
        <f ca="1">IFERROR(__xludf.DUMMYFUNCTION("""COMPUTED_VALUE"""),3)</f>
        <v>3</v>
      </c>
    </row>
    <row r="53" spans="1:2" ht="13" hidden="1">
      <c r="A53" s="1">
        <f ca="1">IFERROR(__xludf.DUMMYFUNCTION("""COMPUTED_VALUE"""),2)</f>
        <v>2</v>
      </c>
      <c r="B53" s="1">
        <f ca="1">IFERROR(__xludf.DUMMYFUNCTION("""COMPUTED_VALUE"""),1)</f>
        <v>1</v>
      </c>
    </row>
    <row r="54" spans="1:2" ht="13" hidden="1">
      <c r="A54" s="1">
        <f ca="1">IFERROR(__xludf.DUMMYFUNCTION("""COMPUTED_VALUE"""),3)</f>
        <v>3</v>
      </c>
      <c r="B54" s="1">
        <f ca="1">IFERROR(__xludf.DUMMYFUNCTION("""COMPUTED_VALUE"""),3)</f>
        <v>3</v>
      </c>
    </row>
    <row r="55" spans="1:2" ht="13" hidden="1">
      <c r="A55" s="1">
        <f ca="1">IFERROR(__xludf.DUMMYFUNCTION("""COMPUTED_VALUE"""),1)</f>
        <v>1</v>
      </c>
      <c r="B55" s="1">
        <f ca="1">IFERROR(__xludf.DUMMYFUNCTION("""COMPUTED_VALUE"""),2)</f>
        <v>2</v>
      </c>
    </row>
    <row r="56" spans="1:2" ht="13" hidden="1">
      <c r="A56" s="1">
        <f ca="1">IFERROR(__xludf.DUMMYFUNCTION("""COMPUTED_VALUE"""),3)</f>
        <v>3</v>
      </c>
      <c r="B56" s="1">
        <f ca="1">IFERROR(__xludf.DUMMYFUNCTION("""COMPUTED_VALUE"""),3)</f>
        <v>3</v>
      </c>
    </row>
    <row r="57" spans="1:2" ht="13" hidden="1">
      <c r="A57" s="1">
        <f ca="1">IFERROR(__xludf.DUMMYFUNCTION("""COMPUTED_VALUE"""),2)</f>
        <v>2</v>
      </c>
      <c r="B57" s="1">
        <f ca="1">IFERROR(__xludf.DUMMYFUNCTION("""COMPUTED_VALUE"""),2)</f>
        <v>2</v>
      </c>
    </row>
    <row r="58" spans="1:2" ht="13" hidden="1">
      <c r="A58" s="1">
        <f ca="1">IFERROR(__xludf.DUMMYFUNCTION("""COMPUTED_VALUE"""),3)</f>
        <v>3</v>
      </c>
      <c r="B58" s="1">
        <f ca="1">IFERROR(__xludf.DUMMYFUNCTION("""COMPUTED_VALUE"""),3)</f>
        <v>3</v>
      </c>
    </row>
    <row r="59" spans="1:2" ht="13" hidden="1">
      <c r="A59" s="1">
        <f ca="1">IFERROR(__xludf.DUMMYFUNCTION("""COMPUTED_VALUE"""),1)</f>
        <v>1</v>
      </c>
      <c r="B59" s="1">
        <f ca="1">IFERROR(__xludf.DUMMYFUNCTION("""COMPUTED_VALUE"""),5)</f>
        <v>5</v>
      </c>
    </row>
    <row r="60" spans="1:2" ht="13" hidden="1">
      <c r="A60" s="1">
        <f ca="1">IFERROR(__xludf.DUMMYFUNCTION("""COMPUTED_VALUE"""),1)</f>
        <v>1</v>
      </c>
      <c r="B60" s="1">
        <f ca="1">IFERROR(__xludf.DUMMYFUNCTION("""COMPUTED_VALUE"""),3)</f>
        <v>3</v>
      </c>
    </row>
    <row r="61" spans="1:2" ht="13" hidden="1">
      <c r="A61" s="1">
        <f ca="1">IFERROR(__xludf.DUMMYFUNCTION("""COMPUTED_VALUE"""),1)</f>
        <v>1</v>
      </c>
      <c r="B61" s="1">
        <f ca="1">IFERROR(__xludf.DUMMYFUNCTION("""COMPUTED_VALUE"""),3)</f>
        <v>3</v>
      </c>
    </row>
    <row r="62" spans="1:2" ht="13" hidden="1">
      <c r="A62" s="1">
        <f ca="1">IFERROR(__xludf.DUMMYFUNCTION("""COMPUTED_VALUE"""),4)</f>
        <v>4</v>
      </c>
      <c r="B62" s="1">
        <f ca="1">IFERROR(__xludf.DUMMYFUNCTION("""COMPUTED_VALUE"""),3)</f>
        <v>3</v>
      </c>
    </row>
    <row r="63" spans="1:2" ht="13" hidden="1">
      <c r="A63" s="1">
        <f ca="1">IFERROR(__xludf.DUMMYFUNCTION("""COMPUTED_VALUE"""),4)</f>
        <v>4</v>
      </c>
      <c r="B63" s="1">
        <f ca="1">IFERROR(__xludf.DUMMYFUNCTION("""COMPUTED_VALUE"""),5)</f>
        <v>5</v>
      </c>
    </row>
    <row r="64" spans="1:2" ht="13" hidden="1">
      <c r="A64" s="1" t="str">
        <f ca="1">IFERROR(__xludf.DUMMYFUNCTION("""COMPUTED_VALUE"""),"")</f>
        <v/>
      </c>
      <c r="B64" s="1">
        <f ca="1">IFERROR(__xludf.DUMMYFUNCTION("""COMPUTED_VALUE"""),3)</f>
        <v>3</v>
      </c>
    </row>
    <row r="65" spans="1:2" ht="13" hidden="1">
      <c r="A65" s="1">
        <f ca="1">IFERROR(__xludf.DUMMYFUNCTION("""COMPUTED_VALUE"""),1)</f>
        <v>1</v>
      </c>
      <c r="B65" s="1">
        <f ca="1">IFERROR(__xludf.DUMMYFUNCTION("""COMPUTED_VALUE"""),3)</f>
        <v>3</v>
      </c>
    </row>
    <row r="66" spans="1:2" ht="13" hidden="1">
      <c r="A66" s="1">
        <f ca="1">IFERROR(__xludf.DUMMYFUNCTION("""COMPUTED_VALUE"""),2)</f>
        <v>2</v>
      </c>
      <c r="B66" s="1">
        <f ca="1">IFERROR(__xludf.DUMMYFUNCTION("""COMPUTED_VALUE"""),2)</f>
        <v>2</v>
      </c>
    </row>
    <row r="67" spans="1:2" ht="13" hidden="1">
      <c r="A67" s="1">
        <f ca="1">IFERROR(__xludf.DUMMYFUNCTION("""COMPUTED_VALUE"""),1)</f>
        <v>1</v>
      </c>
      <c r="B67" s="1">
        <f ca="1">IFERROR(__xludf.DUMMYFUNCTION("""COMPUTED_VALUE"""),4)</f>
        <v>4</v>
      </c>
    </row>
    <row r="68" spans="1:2" ht="13" hidden="1">
      <c r="A68" s="1">
        <f ca="1">IFERROR(__xludf.DUMMYFUNCTION("""COMPUTED_VALUE"""),2)</f>
        <v>2</v>
      </c>
      <c r="B68" s="1">
        <f ca="1">IFERROR(__xludf.DUMMYFUNCTION("""COMPUTED_VALUE"""),2)</f>
        <v>2</v>
      </c>
    </row>
    <row r="69" spans="1:2" ht="13" hidden="1">
      <c r="A69" s="1">
        <f ca="1">IFERROR(__xludf.DUMMYFUNCTION("""COMPUTED_VALUE"""),3)</f>
        <v>3</v>
      </c>
      <c r="B69" s="1">
        <f ca="1">IFERROR(__xludf.DUMMYFUNCTION("""COMPUTED_VALUE"""),1)</f>
        <v>1</v>
      </c>
    </row>
    <row r="70" spans="1:2" ht="13" hidden="1">
      <c r="A70" s="1">
        <f ca="1">IFERROR(__xludf.DUMMYFUNCTION("""COMPUTED_VALUE"""),4)</f>
        <v>4</v>
      </c>
      <c r="B70" s="1">
        <f ca="1">IFERROR(__xludf.DUMMYFUNCTION("""COMPUTED_VALUE"""),2)</f>
        <v>2</v>
      </c>
    </row>
    <row r="71" spans="1:2" ht="13" hidden="1">
      <c r="A71" s="1">
        <f ca="1">IFERROR(__xludf.DUMMYFUNCTION("""COMPUTED_VALUE"""),2)</f>
        <v>2</v>
      </c>
      <c r="B71" s="1">
        <f ca="1">IFERROR(__xludf.DUMMYFUNCTION("""COMPUTED_VALUE"""),1)</f>
        <v>1</v>
      </c>
    </row>
    <row r="72" spans="1:2" ht="13" hidden="1">
      <c r="A72" s="1">
        <f ca="1">IFERROR(__xludf.DUMMYFUNCTION("""COMPUTED_VALUE"""),4)</f>
        <v>4</v>
      </c>
      <c r="B72" s="1">
        <f ca="1">IFERROR(__xludf.DUMMYFUNCTION("""COMPUTED_VALUE"""),2)</f>
        <v>2</v>
      </c>
    </row>
    <row r="73" spans="1:2" ht="13" hidden="1">
      <c r="A73" s="1">
        <f ca="1">IFERROR(__xludf.DUMMYFUNCTION("""COMPUTED_VALUE"""),3)</f>
        <v>3</v>
      </c>
      <c r="B73" s="1">
        <f ca="1">IFERROR(__xludf.DUMMYFUNCTION("""COMPUTED_VALUE"""),4)</f>
        <v>4</v>
      </c>
    </row>
    <row r="74" spans="1:2" ht="13" hidden="1">
      <c r="A74" s="1">
        <f ca="1">IFERROR(__xludf.DUMMYFUNCTION("""COMPUTED_VALUE"""),1)</f>
        <v>1</v>
      </c>
      <c r="B74" s="1">
        <f ca="1">IFERROR(__xludf.DUMMYFUNCTION("""COMPUTED_VALUE"""),3)</f>
        <v>3</v>
      </c>
    </row>
    <row r="75" spans="1:2" ht="13" hidden="1">
      <c r="A75" s="1">
        <f ca="1">IFERROR(__xludf.DUMMYFUNCTION("""COMPUTED_VALUE"""),2)</f>
        <v>2</v>
      </c>
      <c r="B75" s="1">
        <f ca="1">IFERROR(__xludf.DUMMYFUNCTION("""COMPUTED_VALUE"""),2)</f>
        <v>2</v>
      </c>
    </row>
    <row r="76" spans="1:2" ht="13" hidden="1">
      <c r="A76" s="1">
        <f ca="1">IFERROR(__xludf.DUMMYFUNCTION("""COMPUTED_VALUE"""),3)</f>
        <v>3</v>
      </c>
      <c r="B76" s="1">
        <f ca="1">IFERROR(__xludf.DUMMYFUNCTION("""COMPUTED_VALUE"""),2)</f>
        <v>2</v>
      </c>
    </row>
    <row r="77" spans="1:2" ht="13" hidden="1">
      <c r="A77" s="1">
        <f ca="1">IFERROR(__xludf.DUMMYFUNCTION("""COMPUTED_VALUE"""),2)</f>
        <v>2</v>
      </c>
      <c r="B77" s="1">
        <f ca="1">IFERROR(__xludf.DUMMYFUNCTION("""COMPUTED_VALUE"""),3)</f>
        <v>3</v>
      </c>
    </row>
    <row r="78" spans="1:2" ht="13" hidden="1">
      <c r="A78" s="1">
        <f ca="1">IFERROR(__xludf.DUMMYFUNCTION("""COMPUTED_VALUE"""),4)</f>
        <v>4</v>
      </c>
      <c r="B78" s="1">
        <f ca="1">IFERROR(__xludf.DUMMYFUNCTION("""COMPUTED_VALUE"""),2)</f>
        <v>2</v>
      </c>
    </row>
    <row r="79" spans="1:2" ht="13" hidden="1">
      <c r="A79" s="1">
        <f ca="1">IFERROR(__xludf.DUMMYFUNCTION("""COMPUTED_VALUE"""),3)</f>
        <v>3</v>
      </c>
      <c r="B79" s="1">
        <f ca="1">IFERROR(__xludf.DUMMYFUNCTION("""COMPUTED_VALUE"""),5)</f>
        <v>5</v>
      </c>
    </row>
    <row r="80" spans="1:2" ht="13" hidden="1">
      <c r="A80" s="1">
        <f ca="1">IFERROR(__xludf.DUMMYFUNCTION("""COMPUTED_VALUE"""),1)</f>
        <v>1</v>
      </c>
      <c r="B80" s="1">
        <f ca="1">IFERROR(__xludf.DUMMYFUNCTION("""COMPUTED_VALUE"""),3)</f>
        <v>3</v>
      </c>
    </row>
    <row r="81" spans="1:2" ht="13" hidden="1">
      <c r="A81" s="1" t="str">
        <f ca="1">IFERROR(__xludf.DUMMYFUNCTION("""COMPUTED_VALUE"""),"")</f>
        <v/>
      </c>
      <c r="B81" s="1">
        <f ca="1">IFERROR(__xludf.DUMMYFUNCTION("""COMPUTED_VALUE"""),3)</f>
        <v>3</v>
      </c>
    </row>
    <row r="82" spans="1:2" ht="13" hidden="1">
      <c r="A82" s="1">
        <f ca="1">IFERROR(__xludf.DUMMYFUNCTION("""COMPUTED_VALUE"""),4)</f>
        <v>4</v>
      </c>
      <c r="B82" s="1">
        <f ca="1">IFERROR(__xludf.DUMMYFUNCTION("""COMPUTED_VALUE"""),3)</f>
        <v>3</v>
      </c>
    </row>
    <row r="83" spans="1:2" ht="13" hidden="1">
      <c r="A83" s="1">
        <f ca="1">IFERROR(__xludf.DUMMYFUNCTION("""COMPUTED_VALUE"""),2)</f>
        <v>2</v>
      </c>
      <c r="B83" s="1">
        <f ca="1">IFERROR(__xludf.DUMMYFUNCTION("""COMPUTED_VALUE"""),2)</f>
        <v>2</v>
      </c>
    </row>
    <row r="84" spans="1:2" ht="13" hidden="1">
      <c r="A84" s="1">
        <f ca="1">IFERROR(__xludf.DUMMYFUNCTION("""COMPUTED_VALUE"""),3)</f>
        <v>3</v>
      </c>
      <c r="B84" s="1">
        <f ca="1">IFERROR(__xludf.DUMMYFUNCTION("""COMPUTED_VALUE"""),2)</f>
        <v>2</v>
      </c>
    </row>
    <row r="85" spans="1:2" ht="13" hidden="1">
      <c r="A85" s="1">
        <f ca="1">IFERROR(__xludf.DUMMYFUNCTION("""COMPUTED_VALUE"""),4)</f>
        <v>4</v>
      </c>
      <c r="B85" s="1">
        <f ca="1">IFERROR(__xludf.DUMMYFUNCTION("""COMPUTED_VALUE"""),2)</f>
        <v>2</v>
      </c>
    </row>
    <row r="86" spans="1:2" ht="13" hidden="1">
      <c r="A86" s="1">
        <f ca="1">IFERROR(__xludf.DUMMYFUNCTION("""COMPUTED_VALUE"""),2)</f>
        <v>2</v>
      </c>
      <c r="B86" s="1">
        <f ca="1">IFERROR(__xludf.DUMMYFUNCTION("""COMPUTED_VALUE"""),1)</f>
        <v>1</v>
      </c>
    </row>
    <row r="87" spans="1:2" ht="13" hidden="1">
      <c r="A87" s="1">
        <f ca="1">IFERROR(__xludf.DUMMYFUNCTION("""COMPUTED_VALUE"""),2)</f>
        <v>2</v>
      </c>
      <c r="B87" s="1">
        <f ca="1">IFERROR(__xludf.DUMMYFUNCTION("""COMPUTED_VALUE"""),3)</f>
        <v>3</v>
      </c>
    </row>
    <row r="88" spans="1:2" ht="13" hidden="1">
      <c r="A88" s="1">
        <f ca="1">IFERROR(__xludf.DUMMYFUNCTION("""COMPUTED_VALUE"""),2)</f>
        <v>2</v>
      </c>
      <c r="B88" s="1">
        <f ca="1">IFERROR(__xludf.DUMMYFUNCTION("""COMPUTED_VALUE"""),4)</f>
        <v>4</v>
      </c>
    </row>
    <row r="89" spans="1:2" ht="13" hidden="1">
      <c r="A89" s="1">
        <f ca="1">IFERROR(__xludf.DUMMYFUNCTION("""COMPUTED_VALUE"""),3)</f>
        <v>3</v>
      </c>
      <c r="B89" s="1">
        <f ca="1">IFERROR(__xludf.DUMMYFUNCTION("""COMPUTED_VALUE"""),3)</f>
        <v>3</v>
      </c>
    </row>
    <row r="90" spans="1:2" ht="13" hidden="1">
      <c r="A90" s="1">
        <f ca="1">IFERROR(__xludf.DUMMYFUNCTION("""COMPUTED_VALUE"""),1)</f>
        <v>1</v>
      </c>
      <c r="B90" s="1">
        <f ca="1">IFERROR(__xludf.DUMMYFUNCTION("""COMPUTED_VALUE"""),3)</f>
        <v>3</v>
      </c>
    </row>
    <row r="91" spans="1:2" ht="13" hidden="1">
      <c r="A91" s="1">
        <f ca="1">IFERROR(__xludf.DUMMYFUNCTION("""COMPUTED_VALUE"""),2)</f>
        <v>2</v>
      </c>
      <c r="B91" s="1">
        <f ca="1">IFERROR(__xludf.DUMMYFUNCTION("""COMPUTED_VALUE"""),5)</f>
        <v>5</v>
      </c>
    </row>
    <row r="92" spans="1:2" ht="13" hidden="1">
      <c r="A92" s="1">
        <f ca="1">IFERROR(__xludf.DUMMYFUNCTION("""COMPUTED_VALUE"""),4)</f>
        <v>4</v>
      </c>
      <c r="B92" s="1">
        <f ca="1">IFERROR(__xludf.DUMMYFUNCTION("""COMPUTED_VALUE"""),3)</f>
        <v>3</v>
      </c>
    </row>
    <row r="93" spans="1:2" ht="13" hidden="1">
      <c r="A93" s="1">
        <f ca="1">IFERROR(__xludf.DUMMYFUNCTION("""COMPUTED_VALUE"""),3)</f>
        <v>3</v>
      </c>
      <c r="B93" s="1">
        <f ca="1">IFERROR(__xludf.DUMMYFUNCTION("""COMPUTED_VALUE"""),3)</f>
        <v>3</v>
      </c>
    </row>
    <row r="94" spans="1:2" ht="13" hidden="1">
      <c r="A94" s="1">
        <f ca="1">IFERROR(__xludf.DUMMYFUNCTION("""COMPUTED_VALUE"""),1)</f>
        <v>1</v>
      </c>
      <c r="B94" s="1">
        <f ca="1">IFERROR(__xludf.DUMMYFUNCTION("""COMPUTED_VALUE"""),3)</f>
        <v>3</v>
      </c>
    </row>
    <row r="95" spans="1:2" ht="13" hidden="1">
      <c r="A95" s="1">
        <f ca="1">IFERROR(__xludf.DUMMYFUNCTION("""COMPUTED_VALUE"""),3)</f>
        <v>3</v>
      </c>
      <c r="B95" s="1">
        <f ca="1">IFERROR(__xludf.DUMMYFUNCTION("""COMPUTED_VALUE"""),3)</f>
        <v>3</v>
      </c>
    </row>
    <row r="96" spans="1:2" ht="13" hidden="1">
      <c r="A96" s="1">
        <f ca="1">IFERROR(__xludf.DUMMYFUNCTION("""COMPUTED_VALUE"""),1)</f>
        <v>1</v>
      </c>
      <c r="B96" s="1">
        <f ca="1">IFERROR(__xludf.DUMMYFUNCTION("""COMPUTED_VALUE"""),3)</f>
        <v>3</v>
      </c>
    </row>
    <row r="97" spans="1:2" ht="13" hidden="1">
      <c r="A97" s="1">
        <f ca="1">IFERROR(__xludf.DUMMYFUNCTION("""COMPUTED_VALUE"""),2)</f>
        <v>2</v>
      </c>
      <c r="B97" s="1">
        <f ca="1">IFERROR(__xludf.DUMMYFUNCTION("""COMPUTED_VALUE"""),2)</f>
        <v>2</v>
      </c>
    </row>
    <row r="98" spans="1:2" ht="13" hidden="1">
      <c r="A98" s="1">
        <f ca="1">IFERROR(__xludf.DUMMYFUNCTION("""COMPUTED_VALUE"""),2)</f>
        <v>2</v>
      </c>
      <c r="B98" s="1">
        <f ca="1">IFERROR(__xludf.DUMMYFUNCTION("""COMPUTED_VALUE"""),3)</f>
        <v>3</v>
      </c>
    </row>
    <row r="99" spans="1:2" ht="13" hidden="1">
      <c r="A99" s="1">
        <f ca="1">IFERROR(__xludf.DUMMYFUNCTION("""COMPUTED_VALUE"""),4)</f>
        <v>4</v>
      </c>
      <c r="B99" s="1">
        <f ca="1">IFERROR(__xludf.DUMMYFUNCTION("""COMPUTED_VALUE"""),1)</f>
        <v>1</v>
      </c>
    </row>
    <row r="100" spans="1:2" ht="13" hidden="1">
      <c r="A100" s="1">
        <f ca="1">IFERROR(__xludf.DUMMYFUNCTION("""COMPUTED_VALUE"""),1)</f>
        <v>1</v>
      </c>
      <c r="B100" s="1">
        <f ca="1">IFERROR(__xludf.DUMMYFUNCTION("""COMPUTED_VALUE"""),3)</f>
        <v>3</v>
      </c>
    </row>
    <row r="101" spans="1:2" ht="13" hidden="1">
      <c r="A101" s="1">
        <f ca="1">IFERROR(__xludf.DUMMYFUNCTION("""COMPUTED_VALUE"""),3)</f>
        <v>3</v>
      </c>
      <c r="B101" s="1">
        <f ca="1">IFERROR(__xludf.DUMMYFUNCTION("""COMPUTED_VALUE"""),2)</f>
        <v>2</v>
      </c>
    </row>
    <row r="102" spans="1:2" ht="13" hidden="1">
      <c r="A102" s="1">
        <f ca="1">IFERROR(__xludf.DUMMYFUNCTION("""COMPUTED_VALUE"""),2)</f>
        <v>2</v>
      </c>
      <c r="B102" s="1">
        <f ca="1">IFERROR(__xludf.DUMMYFUNCTION("""COMPUTED_VALUE"""),4)</f>
        <v>4</v>
      </c>
    </row>
    <row r="103" spans="1:2" ht="13" hidden="1">
      <c r="A103" s="1">
        <f ca="1">IFERROR(__xludf.DUMMYFUNCTION("""COMPUTED_VALUE"""),4)</f>
        <v>4</v>
      </c>
      <c r="B103" s="1">
        <f ca="1">IFERROR(__xludf.DUMMYFUNCTION("""COMPUTED_VALUE"""),3)</f>
        <v>3</v>
      </c>
    </row>
    <row r="104" spans="1:2" ht="13" hidden="1">
      <c r="A104" s="1" t="str">
        <f ca="1">IFERROR(__xludf.DUMMYFUNCTION("""COMPUTED_VALUE"""),"")</f>
        <v/>
      </c>
      <c r="B104" s="1">
        <f ca="1">IFERROR(__xludf.DUMMYFUNCTION("""COMPUTED_VALUE"""),2)</f>
        <v>2</v>
      </c>
    </row>
    <row r="105" spans="1:2" ht="13" hidden="1">
      <c r="A105" s="1">
        <f ca="1">IFERROR(__xludf.DUMMYFUNCTION("""COMPUTED_VALUE"""),2)</f>
        <v>2</v>
      </c>
      <c r="B105" s="1">
        <f ca="1">IFERROR(__xludf.DUMMYFUNCTION("""COMPUTED_VALUE"""),4)</f>
        <v>4</v>
      </c>
    </row>
    <row r="106" spans="1:2" ht="13" hidden="1">
      <c r="A106" s="1">
        <f ca="1">IFERROR(__xludf.DUMMYFUNCTION("""COMPUTED_VALUE"""),1)</f>
        <v>1</v>
      </c>
      <c r="B106" s="1">
        <f ca="1">IFERROR(__xludf.DUMMYFUNCTION("""COMPUTED_VALUE"""),3)</f>
        <v>3</v>
      </c>
    </row>
    <row r="107" spans="1:2" ht="13" hidden="1">
      <c r="A107" s="1">
        <f ca="1">IFERROR(__xludf.DUMMYFUNCTION("""COMPUTED_VALUE"""),4)</f>
        <v>4</v>
      </c>
      <c r="B107" s="1">
        <f ca="1">IFERROR(__xludf.DUMMYFUNCTION("""COMPUTED_VALUE"""),2)</f>
        <v>2</v>
      </c>
    </row>
    <row r="108" spans="1:2" ht="13" hidden="1">
      <c r="A108" s="1">
        <f ca="1">IFERROR(__xludf.DUMMYFUNCTION("""COMPUTED_VALUE"""),2)</f>
        <v>2</v>
      </c>
      <c r="B108" s="1">
        <f ca="1">IFERROR(__xludf.DUMMYFUNCTION("""COMPUTED_VALUE"""),2)</f>
        <v>2</v>
      </c>
    </row>
    <row r="109" spans="1:2" ht="13" hidden="1">
      <c r="A109" s="1">
        <f ca="1">IFERROR(__xludf.DUMMYFUNCTION("""COMPUTED_VALUE"""),3)</f>
        <v>3</v>
      </c>
      <c r="B109" s="1">
        <f ca="1">IFERROR(__xludf.DUMMYFUNCTION("""COMPUTED_VALUE"""),4)</f>
        <v>4</v>
      </c>
    </row>
    <row r="110" spans="1:2" ht="13" hidden="1">
      <c r="A110" s="1">
        <f ca="1">IFERROR(__xludf.DUMMYFUNCTION("""COMPUTED_VALUE"""),1)</f>
        <v>1</v>
      </c>
      <c r="B110" s="1">
        <f ca="1">IFERROR(__xludf.DUMMYFUNCTION("""COMPUTED_VALUE"""),5)</f>
        <v>5</v>
      </c>
    </row>
    <row r="111" spans="1:2" ht="13" hidden="1">
      <c r="A111" s="1">
        <f ca="1">IFERROR(__xludf.DUMMYFUNCTION("""COMPUTED_VALUE"""),4)</f>
        <v>4</v>
      </c>
      <c r="B111" s="1">
        <f ca="1">IFERROR(__xludf.DUMMYFUNCTION("""COMPUTED_VALUE"""),3)</f>
        <v>3</v>
      </c>
    </row>
    <row r="112" spans="1:2" ht="13" hidden="1">
      <c r="A112" s="1">
        <f ca="1">IFERROR(__xludf.DUMMYFUNCTION("""COMPUTED_VALUE"""),4)</f>
        <v>4</v>
      </c>
      <c r="B112" s="1">
        <f ca="1">IFERROR(__xludf.DUMMYFUNCTION("""COMPUTED_VALUE"""),3)</f>
        <v>3</v>
      </c>
    </row>
    <row r="113" spans="1:2" ht="13" hidden="1">
      <c r="A113" s="1">
        <f ca="1">IFERROR(__xludf.DUMMYFUNCTION("""COMPUTED_VALUE"""),2)</f>
        <v>2</v>
      </c>
      <c r="B113" s="1">
        <f ca="1">IFERROR(__xludf.DUMMYFUNCTION("""COMPUTED_VALUE"""),2)</f>
        <v>2</v>
      </c>
    </row>
    <row r="114" spans="1:2" ht="13" hidden="1">
      <c r="A114" s="1">
        <f ca="1">IFERROR(__xludf.DUMMYFUNCTION("""COMPUTED_VALUE"""),3)</f>
        <v>3</v>
      </c>
      <c r="B114" s="1">
        <f ca="1">IFERROR(__xludf.DUMMYFUNCTION("""COMPUTED_VALUE"""),2)</f>
        <v>2</v>
      </c>
    </row>
    <row r="115" spans="1:2" ht="13" hidden="1">
      <c r="A115" s="1">
        <f ca="1">IFERROR(__xludf.DUMMYFUNCTION("""COMPUTED_VALUE"""),2)</f>
        <v>2</v>
      </c>
      <c r="B115" s="1">
        <f ca="1">IFERROR(__xludf.DUMMYFUNCTION("""COMPUTED_VALUE"""),5)</f>
        <v>5</v>
      </c>
    </row>
    <row r="116" spans="1:2" ht="13" hidden="1">
      <c r="A116" s="1">
        <f ca="1">IFERROR(__xludf.DUMMYFUNCTION("""COMPUTED_VALUE"""),3)</f>
        <v>3</v>
      </c>
      <c r="B116" s="1">
        <f ca="1">IFERROR(__xludf.DUMMYFUNCTION("""COMPUTED_VALUE"""),4)</f>
        <v>4</v>
      </c>
    </row>
    <row r="117" spans="1:2" ht="13" hidden="1">
      <c r="A117" s="1">
        <f ca="1">IFERROR(__xludf.DUMMYFUNCTION("""COMPUTED_VALUE"""),3)</f>
        <v>3</v>
      </c>
      <c r="B117" s="1">
        <f ca="1">IFERROR(__xludf.DUMMYFUNCTION("""COMPUTED_VALUE"""),2)</f>
        <v>2</v>
      </c>
    </row>
    <row r="118" spans="1:2" ht="13" hidden="1">
      <c r="A118" s="1">
        <f ca="1">IFERROR(__xludf.DUMMYFUNCTION("""COMPUTED_VALUE"""),4)</f>
        <v>4</v>
      </c>
      <c r="B118" s="1">
        <f ca="1">IFERROR(__xludf.DUMMYFUNCTION("""COMPUTED_VALUE"""),2)</f>
        <v>2</v>
      </c>
    </row>
    <row r="119" spans="1:2" ht="13" hidden="1">
      <c r="A119" s="1">
        <f ca="1">IFERROR(__xludf.DUMMYFUNCTION("""COMPUTED_VALUE"""),2)</f>
        <v>2</v>
      </c>
      <c r="B119" s="1">
        <f ca="1">IFERROR(__xludf.DUMMYFUNCTION("""COMPUTED_VALUE"""),3)</f>
        <v>3</v>
      </c>
    </row>
    <row r="120" spans="1:2" ht="13" hidden="1">
      <c r="A120" s="1">
        <f ca="1">IFERROR(__xludf.DUMMYFUNCTION("""COMPUTED_VALUE"""),4)</f>
        <v>4</v>
      </c>
      <c r="B120" s="1">
        <f ca="1">IFERROR(__xludf.DUMMYFUNCTION("""COMPUTED_VALUE"""),2)</f>
        <v>2</v>
      </c>
    </row>
    <row r="121" spans="1:2" ht="13" hidden="1">
      <c r="A121" s="1">
        <f ca="1">IFERROR(__xludf.DUMMYFUNCTION("""COMPUTED_VALUE"""),4)</f>
        <v>4</v>
      </c>
      <c r="B121" s="1">
        <f ca="1">IFERROR(__xludf.DUMMYFUNCTION("""COMPUTED_VALUE"""),5)</f>
        <v>5</v>
      </c>
    </row>
    <row r="122" spans="1:2" ht="13" hidden="1">
      <c r="A122" s="1">
        <f ca="1">IFERROR(__xludf.DUMMYFUNCTION("""COMPUTED_VALUE"""),4)</f>
        <v>4</v>
      </c>
      <c r="B122" s="1">
        <f ca="1">IFERROR(__xludf.DUMMYFUNCTION("""COMPUTED_VALUE"""),2)</f>
        <v>2</v>
      </c>
    </row>
    <row r="123" spans="1:2" ht="13" hidden="1">
      <c r="A123" s="1">
        <f ca="1">IFERROR(__xludf.DUMMYFUNCTION("""COMPUTED_VALUE"""),4)</f>
        <v>4</v>
      </c>
      <c r="B123" s="1">
        <f ca="1">IFERROR(__xludf.DUMMYFUNCTION("""COMPUTED_VALUE"""),1)</f>
        <v>1</v>
      </c>
    </row>
    <row r="124" spans="1:2" ht="13" hidden="1">
      <c r="A124" s="1">
        <f ca="1">IFERROR(__xludf.DUMMYFUNCTION("""COMPUTED_VALUE"""),4)</f>
        <v>4</v>
      </c>
      <c r="B124" s="1">
        <f ca="1">IFERROR(__xludf.DUMMYFUNCTION("""COMPUTED_VALUE"""),2)</f>
        <v>2</v>
      </c>
    </row>
    <row r="125" spans="1:2" ht="13" hidden="1">
      <c r="A125" s="1">
        <f ca="1">IFERROR(__xludf.DUMMYFUNCTION("""COMPUTED_VALUE"""),4)</f>
        <v>4</v>
      </c>
      <c r="B125" s="1">
        <f ca="1">IFERROR(__xludf.DUMMYFUNCTION("""COMPUTED_VALUE"""),3)</f>
        <v>3</v>
      </c>
    </row>
    <row r="126" spans="1:2" ht="13" hidden="1">
      <c r="A126" s="1">
        <f ca="1">IFERROR(__xludf.DUMMYFUNCTION("""COMPUTED_VALUE"""),4)</f>
        <v>4</v>
      </c>
      <c r="B126" s="1">
        <f ca="1">IFERROR(__xludf.DUMMYFUNCTION("""COMPUTED_VALUE"""),2)</f>
        <v>2</v>
      </c>
    </row>
    <row r="127" spans="1:2" ht="13" hidden="1">
      <c r="A127" s="1">
        <f ca="1">IFERROR(__xludf.DUMMYFUNCTION("""COMPUTED_VALUE"""),3)</f>
        <v>3</v>
      </c>
      <c r="B127" s="1">
        <f ca="1">IFERROR(__xludf.DUMMYFUNCTION("""COMPUTED_VALUE"""),4)</f>
        <v>4</v>
      </c>
    </row>
    <row r="128" spans="1:2" ht="13" hidden="1">
      <c r="A128" s="1">
        <f ca="1">IFERROR(__xludf.DUMMYFUNCTION("""COMPUTED_VALUE"""),1)</f>
        <v>1</v>
      </c>
      <c r="B128" s="1">
        <f ca="1">IFERROR(__xludf.DUMMYFUNCTION("""COMPUTED_VALUE"""),3)</f>
        <v>3</v>
      </c>
    </row>
    <row r="129" spans="1:2" ht="13" hidden="1">
      <c r="A129" s="1">
        <f ca="1">IFERROR(__xludf.DUMMYFUNCTION("""COMPUTED_VALUE"""),3)</f>
        <v>3</v>
      </c>
      <c r="B129" s="1">
        <f ca="1">IFERROR(__xludf.DUMMYFUNCTION("""COMPUTED_VALUE"""),3)</f>
        <v>3</v>
      </c>
    </row>
    <row r="130" spans="1:2" ht="13" hidden="1">
      <c r="A130" s="1">
        <f ca="1">IFERROR(__xludf.DUMMYFUNCTION("""COMPUTED_VALUE"""),3)</f>
        <v>3</v>
      </c>
      <c r="B130" s="1">
        <f ca="1">IFERROR(__xludf.DUMMYFUNCTION("""COMPUTED_VALUE"""),1)</f>
        <v>1</v>
      </c>
    </row>
    <row r="131" spans="1:2" ht="13" hidden="1">
      <c r="A131" s="1">
        <f ca="1">IFERROR(__xludf.DUMMYFUNCTION("""COMPUTED_VALUE"""),2)</f>
        <v>2</v>
      </c>
      <c r="B131" s="1">
        <f ca="1">IFERROR(__xludf.DUMMYFUNCTION("""COMPUTED_VALUE"""),3)</f>
        <v>3</v>
      </c>
    </row>
    <row r="132" spans="1:2" ht="13" hidden="1">
      <c r="A132" s="1">
        <f ca="1">IFERROR(__xludf.DUMMYFUNCTION("""COMPUTED_VALUE"""),1)</f>
        <v>1</v>
      </c>
      <c r="B132" s="1">
        <f ca="1">IFERROR(__xludf.DUMMYFUNCTION("""COMPUTED_VALUE"""),2)</f>
        <v>2</v>
      </c>
    </row>
    <row r="133" spans="1:2" ht="13" hidden="1">
      <c r="A133" s="1">
        <f ca="1">IFERROR(__xludf.DUMMYFUNCTION("""COMPUTED_VALUE"""),2)</f>
        <v>2</v>
      </c>
      <c r="B133" s="1">
        <f ca="1">IFERROR(__xludf.DUMMYFUNCTION("""COMPUTED_VALUE"""),3)</f>
        <v>3</v>
      </c>
    </row>
    <row r="134" spans="1:2" ht="13" hidden="1">
      <c r="A134" s="1">
        <f ca="1">IFERROR(__xludf.DUMMYFUNCTION("""COMPUTED_VALUE"""),3)</f>
        <v>3</v>
      </c>
      <c r="B134" s="1">
        <f ca="1">IFERROR(__xludf.DUMMYFUNCTION("""COMPUTED_VALUE"""),2)</f>
        <v>2</v>
      </c>
    </row>
    <row r="135" spans="1:2" ht="13" hidden="1">
      <c r="A135" s="1">
        <f ca="1">IFERROR(__xludf.DUMMYFUNCTION("""COMPUTED_VALUE"""),4)</f>
        <v>4</v>
      </c>
      <c r="B135" s="1">
        <f ca="1">IFERROR(__xludf.DUMMYFUNCTION("""COMPUTED_VALUE"""),3)</f>
        <v>3</v>
      </c>
    </row>
    <row r="136" spans="1:2" ht="13" hidden="1">
      <c r="A136" s="1">
        <f ca="1">IFERROR(__xludf.DUMMYFUNCTION("""COMPUTED_VALUE"""),3)</f>
        <v>3</v>
      </c>
      <c r="B136" s="1">
        <f ca="1">IFERROR(__xludf.DUMMYFUNCTION("""COMPUTED_VALUE"""),3)</f>
        <v>3</v>
      </c>
    </row>
    <row r="137" spans="1:2" ht="13" hidden="1">
      <c r="A137" s="1">
        <f ca="1">IFERROR(__xludf.DUMMYFUNCTION("""COMPUTED_VALUE"""),2)</f>
        <v>2</v>
      </c>
      <c r="B137" s="1">
        <f ca="1">IFERROR(__xludf.DUMMYFUNCTION("""COMPUTED_VALUE"""),2)</f>
        <v>2</v>
      </c>
    </row>
    <row r="138" spans="1:2" ht="13" hidden="1">
      <c r="A138" s="1">
        <f ca="1">IFERROR(__xludf.DUMMYFUNCTION("""COMPUTED_VALUE"""),2)</f>
        <v>2</v>
      </c>
      <c r="B138" s="1">
        <f ca="1">IFERROR(__xludf.DUMMYFUNCTION("""COMPUTED_VALUE"""),4)</f>
        <v>4</v>
      </c>
    </row>
    <row r="139" spans="1:2" ht="13" hidden="1">
      <c r="A139" s="1">
        <f ca="1">IFERROR(__xludf.DUMMYFUNCTION("""COMPUTED_VALUE"""),1)</f>
        <v>1</v>
      </c>
      <c r="B139" s="1">
        <f ca="1">IFERROR(__xludf.DUMMYFUNCTION("""COMPUTED_VALUE"""),3)</f>
        <v>3</v>
      </c>
    </row>
    <row r="140" spans="1:2" ht="13" hidden="1">
      <c r="A140" s="1">
        <f ca="1">IFERROR(__xludf.DUMMYFUNCTION("""COMPUTED_VALUE"""),4)</f>
        <v>4</v>
      </c>
      <c r="B140" s="1">
        <f ca="1">IFERROR(__xludf.DUMMYFUNCTION("""COMPUTED_VALUE"""),2)</f>
        <v>2</v>
      </c>
    </row>
    <row r="141" spans="1:2" ht="13" hidden="1">
      <c r="A141" s="1">
        <f ca="1">IFERROR(__xludf.DUMMYFUNCTION("""COMPUTED_VALUE"""),1)</f>
        <v>1</v>
      </c>
      <c r="B141" s="1">
        <f ca="1">IFERROR(__xludf.DUMMYFUNCTION("""COMPUTED_VALUE"""),3)</f>
        <v>3</v>
      </c>
    </row>
    <row r="142" spans="1:2" ht="13" hidden="1">
      <c r="A142" s="1">
        <f ca="1">IFERROR(__xludf.DUMMYFUNCTION("""COMPUTED_VALUE"""),1)</f>
        <v>1</v>
      </c>
      <c r="B142" s="1">
        <f ca="1">IFERROR(__xludf.DUMMYFUNCTION("""COMPUTED_VALUE"""),2)</f>
        <v>2</v>
      </c>
    </row>
    <row r="143" spans="1:2" ht="13" hidden="1">
      <c r="A143" s="1">
        <f ca="1">IFERROR(__xludf.DUMMYFUNCTION("""COMPUTED_VALUE"""),3)</f>
        <v>3</v>
      </c>
      <c r="B143" s="1">
        <f ca="1">IFERROR(__xludf.DUMMYFUNCTION("""COMPUTED_VALUE"""),5)</f>
        <v>5</v>
      </c>
    </row>
    <row r="144" spans="1:2" ht="13" hidden="1">
      <c r="A144" s="1">
        <f ca="1">IFERROR(__xludf.DUMMYFUNCTION("""COMPUTED_VALUE"""),1)</f>
        <v>1</v>
      </c>
      <c r="B144" s="1">
        <f ca="1">IFERROR(__xludf.DUMMYFUNCTION("""COMPUTED_VALUE"""),4)</f>
        <v>4</v>
      </c>
    </row>
    <row r="145" spans="1:2" ht="13" hidden="1">
      <c r="A145" s="1">
        <f ca="1">IFERROR(__xludf.DUMMYFUNCTION("""COMPUTED_VALUE"""),2)</f>
        <v>2</v>
      </c>
      <c r="B145" s="1">
        <f ca="1">IFERROR(__xludf.DUMMYFUNCTION("""COMPUTED_VALUE"""),3)</f>
        <v>3</v>
      </c>
    </row>
    <row r="146" spans="1:2" ht="13" hidden="1">
      <c r="A146" s="1">
        <f ca="1">IFERROR(__xludf.DUMMYFUNCTION("""COMPUTED_VALUE"""),3)</f>
        <v>3</v>
      </c>
      <c r="B146" s="1">
        <f ca="1">IFERROR(__xludf.DUMMYFUNCTION("""COMPUTED_VALUE"""),4)</f>
        <v>4</v>
      </c>
    </row>
    <row r="147" spans="1:2" ht="13" hidden="1">
      <c r="A147" s="1">
        <f ca="1">IFERROR(__xludf.DUMMYFUNCTION("""COMPUTED_VALUE"""),2)</f>
        <v>2</v>
      </c>
      <c r="B147" s="1">
        <f ca="1">IFERROR(__xludf.DUMMYFUNCTION("""COMPUTED_VALUE"""),4)</f>
        <v>4</v>
      </c>
    </row>
    <row r="148" spans="1:2" ht="13" hidden="1">
      <c r="A148" s="1">
        <f ca="1">IFERROR(__xludf.DUMMYFUNCTION("""COMPUTED_VALUE"""),2)</f>
        <v>2</v>
      </c>
      <c r="B148" s="1">
        <f ca="1">IFERROR(__xludf.DUMMYFUNCTION("""COMPUTED_VALUE"""),4)</f>
        <v>4</v>
      </c>
    </row>
    <row r="149" spans="1:2" ht="13" hidden="1">
      <c r="A149" s="1">
        <f ca="1">IFERROR(__xludf.DUMMYFUNCTION("""COMPUTED_VALUE"""),3)</f>
        <v>3</v>
      </c>
      <c r="B149" s="1">
        <f ca="1">IFERROR(__xludf.DUMMYFUNCTION("""COMPUTED_VALUE"""),1)</f>
        <v>1</v>
      </c>
    </row>
    <row r="150" spans="1:2" ht="13" hidden="1">
      <c r="A150" s="1">
        <f ca="1">IFERROR(__xludf.DUMMYFUNCTION("""COMPUTED_VALUE"""),3)</f>
        <v>3</v>
      </c>
      <c r="B150" s="1">
        <f ca="1">IFERROR(__xludf.DUMMYFUNCTION("""COMPUTED_VALUE"""),2)</f>
        <v>2</v>
      </c>
    </row>
    <row r="151" spans="1:2" ht="13" hidden="1">
      <c r="A151" s="1">
        <f ca="1">IFERROR(__xludf.DUMMYFUNCTION("""COMPUTED_VALUE"""),2)</f>
        <v>2</v>
      </c>
      <c r="B151" s="1">
        <f ca="1">IFERROR(__xludf.DUMMYFUNCTION("""COMPUTED_VALUE"""),3)</f>
        <v>3</v>
      </c>
    </row>
    <row r="152" spans="1:2" ht="13" hidden="1">
      <c r="A152" s="1">
        <f ca="1">IFERROR(__xludf.DUMMYFUNCTION("""COMPUTED_VALUE"""),2)</f>
        <v>2</v>
      </c>
      <c r="B152" s="1">
        <f ca="1">IFERROR(__xludf.DUMMYFUNCTION("""COMPUTED_VALUE"""),4)</f>
        <v>4</v>
      </c>
    </row>
    <row r="153" spans="1:2" ht="13" hidden="1">
      <c r="A153" s="1" t="str">
        <f ca="1">IFERROR(__xludf.DUMMYFUNCTION("""COMPUTED_VALUE"""),"")</f>
        <v/>
      </c>
      <c r="B153" s="1">
        <f ca="1">IFERROR(__xludf.DUMMYFUNCTION("""COMPUTED_VALUE"""),5)</f>
        <v>5</v>
      </c>
    </row>
    <row r="154" spans="1:2" ht="13" hidden="1">
      <c r="A154" s="1">
        <f ca="1">IFERROR(__xludf.DUMMYFUNCTION("""COMPUTED_VALUE"""),4)</f>
        <v>4</v>
      </c>
      <c r="B154" s="1">
        <f ca="1">IFERROR(__xludf.DUMMYFUNCTION("""COMPUTED_VALUE"""),3)</f>
        <v>3</v>
      </c>
    </row>
    <row r="155" spans="1:2" ht="13" hidden="1">
      <c r="A155" s="1">
        <f ca="1">IFERROR(__xludf.DUMMYFUNCTION("""COMPUTED_VALUE"""),4)</f>
        <v>4</v>
      </c>
      <c r="B155" s="1">
        <f ca="1">IFERROR(__xludf.DUMMYFUNCTION("""COMPUTED_VALUE"""),2)</f>
        <v>2</v>
      </c>
    </row>
    <row r="156" spans="1:2" ht="13" hidden="1">
      <c r="A156" s="1">
        <f ca="1">IFERROR(__xludf.DUMMYFUNCTION("""COMPUTED_VALUE"""),1)</f>
        <v>1</v>
      </c>
      <c r="B156" s="1">
        <f ca="1">IFERROR(__xludf.DUMMYFUNCTION("""COMPUTED_VALUE"""),2)</f>
        <v>2</v>
      </c>
    </row>
    <row r="157" spans="1:2" ht="13" hidden="1">
      <c r="A157" s="1">
        <f ca="1">IFERROR(__xludf.DUMMYFUNCTION("""COMPUTED_VALUE"""),2)</f>
        <v>2</v>
      </c>
      <c r="B157" s="1">
        <f ca="1">IFERROR(__xludf.DUMMYFUNCTION("""COMPUTED_VALUE"""),2)</f>
        <v>2</v>
      </c>
    </row>
    <row r="158" spans="1:2" ht="13" hidden="1">
      <c r="A158" s="1">
        <f ca="1">IFERROR(__xludf.DUMMYFUNCTION("""COMPUTED_VALUE"""),1)</f>
        <v>1</v>
      </c>
      <c r="B158" s="1">
        <f ca="1">IFERROR(__xludf.DUMMYFUNCTION("""COMPUTED_VALUE"""),2)</f>
        <v>2</v>
      </c>
    </row>
    <row r="159" spans="1:2" ht="13" hidden="1">
      <c r="A159" s="1">
        <f ca="1">IFERROR(__xludf.DUMMYFUNCTION("""COMPUTED_VALUE"""),2)</f>
        <v>2</v>
      </c>
      <c r="B159" s="1">
        <f ca="1">IFERROR(__xludf.DUMMYFUNCTION("""COMPUTED_VALUE"""),2)</f>
        <v>2</v>
      </c>
    </row>
    <row r="160" spans="1:2" ht="13" hidden="1">
      <c r="A160" s="1">
        <f ca="1">IFERROR(__xludf.DUMMYFUNCTION("""COMPUTED_VALUE"""),1)</f>
        <v>1</v>
      </c>
      <c r="B160" s="1">
        <f ca="1">IFERROR(__xludf.DUMMYFUNCTION("""COMPUTED_VALUE"""),3)</f>
        <v>3</v>
      </c>
    </row>
    <row r="161" spans="1:2" ht="13" hidden="1">
      <c r="A161" s="1">
        <f ca="1">IFERROR(__xludf.DUMMYFUNCTION("""COMPUTED_VALUE"""),1)</f>
        <v>1</v>
      </c>
      <c r="B161" s="1">
        <f ca="1">IFERROR(__xludf.DUMMYFUNCTION("""COMPUTED_VALUE"""),1)</f>
        <v>1</v>
      </c>
    </row>
    <row r="162" spans="1:2" ht="13" hidden="1">
      <c r="A162" s="1">
        <f ca="1">IFERROR(__xludf.DUMMYFUNCTION("""COMPUTED_VALUE"""),3)</f>
        <v>3</v>
      </c>
      <c r="B162" s="1">
        <f ca="1">IFERROR(__xludf.DUMMYFUNCTION("""COMPUTED_VALUE"""),2)</f>
        <v>2</v>
      </c>
    </row>
    <row r="163" spans="1:2" ht="13" hidden="1">
      <c r="A163" s="1">
        <f ca="1">IFERROR(__xludf.DUMMYFUNCTION("""COMPUTED_VALUE"""),3)</f>
        <v>3</v>
      </c>
      <c r="B163" s="1">
        <f ca="1">IFERROR(__xludf.DUMMYFUNCTION("""COMPUTED_VALUE"""),3)</f>
        <v>3</v>
      </c>
    </row>
    <row r="164" spans="1:2" ht="13" hidden="1">
      <c r="A164" s="1">
        <f ca="1">IFERROR(__xludf.DUMMYFUNCTION("""COMPUTED_VALUE"""),3)</f>
        <v>3</v>
      </c>
      <c r="B164" s="1">
        <f ca="1">IFERROR(__xludf.DUMMYFUNCTION("""COMPUTED_VALUE"""),3)</f>
        <v>3</v>
      </c>
    </row>
    <row r="165" spans="1:2" ht="13" hidden="1">
      <c r="A165" s="1">
        <f ca="1">IFERROR(__xludf.DUMMYFUNCTION("""COMPUTED_VALUE"""),1)</f>
        <v>1</v>
      </c>
      <c r="B165" s="1">
        <f ca="1">IFERROR(__xludf.DUMMYFUNCTION("""COMPUTED_VALUE"""),3)</f>
        <v>3</v>
      </c>
    </row>
    <row r="166" spans="1:2" ht="13" hidden="1">
      <c r="A166" s="1">
        <f ca="1">IFERROR(__xludf.DUMMYFUNCTION("""COMPUTED_VALUE"""),4)</f>
        <v>4</v>
      </c>
      <c r="B166" s="1">
        <f ca="1">IFERROR(__xludf.DUMMYFUNCTION("""COMPUTED_VALUE"""),2)</f>
        <v>2</v>
      </c>
    </row>
    <row r="167" spans="1:2" ht="13" hidden="1">
      <c r="A167" s="1">
        <f ca="1">IFERROR(__xludf.DUMMYFUNCTION("""COMPUTED_VALUE"""),2)</f>
        <v>2</v>
      </c>
      <c r="B167" s="1">
        <f ca="1">IFERROR(__xludf.DUMMYFUNCTION("""COMPUTED_VALUE"""),5)</f>
        <v>5</v>
      </c>
    </row>
    <row r="168" spans="1:2" ht="13" hidden="1">
      <c r="A168" s="1">
        <f ca="1">IFERROR(__xludf.DUMMYFUNCTION("""COMPUTED_VALUE"""),3)</f>
        <v>3</v>
      </c>
      <c r="B168" s="1">
        <f ca="1">IFERROR(__xludf.DUMMYFUNCTION("""COMPUTED_VALUE"""),4)</f>
        <v>4</v>
      </c>
    </row>
    <row r="169" spans="1:2" ht="13" hidden="1">
      <c r="A169" s="1">
        <f ca="1">IFERROR(__xludf.DUMMYFUNCTION("""COMPUTED_VALUE"""),2)</f>
        <v>2</v>
      </c>
      <c r="B169" s="1">
        <f ca="1">IFERROR(__xludf.DUMMYFUNCTION("""COMPUTED_VALUE"""),3)</f>
        <v>3</v>
      </c>
    </row>
    <row r="170" spans="1:2" ht="13" hidden="1">
      <c r="A170" s="1" t="str">
        <f ca="1">IFERROR(__xludf.DUMMYFUNCTION("""COMPUTED_VALUE"""),"")</f>
        <v/>
      </c>
      <c r="B170" s="1">
        <f ca="1">IFERROR(__xludf.DUMMYFUNCTION("""COMPUTED_VALUE"""),5)</f>
        <v>5</v>
      </c>
    </row>
    <row r="171" spans="1:2" ht="13" hidden="1">
      <c r="A171" s="1">
        <f ca="1">IFERROR(__xludf.DUMMYFUNCTION("""COMPUTED_VALUE"""),4)</f>
        <v>4</v>
      </c>
      <c r="B171" s="1">
        <f ca="1">IFERROR(__xludf.DUMMYFUNCTION("""COMPUTED_VALUE"""),2)</f>
        <v>2</v>
      </c>
    </row>
    <row r="172" spans="1:2" ht="13" hidden="1">
      <c r="A172" s="1">
        <f ca="1">IFERROR(__xludf.DUMMYFUNCTION("""COMPUTED_VALUE"""),2)</f>
        <v>2</v>
      </c>
      <c r="B172" s="1">
        <f ca="1">IFERROR(__xludf.DUMMYFUNCTION("""COMPUTED_VALUE"""),2)</f>
        <v>2</v>
      </c>
    </row>
    <row r="173" spans="1:2" ht="13" hidden="1">
      <c r="A173" s="1">
        <f ca="1">IFERROR(__xludf.DUMMYFUNCTION("""COMPUTED_VALUE"""),2)</f>
        <v>2</v>
      </c>
      <c r="B173" s="1">
        <f ca="1">IFERROR(__xludf.DUMMYFUNCTION("""COMPUTED_VALUE"""),1)</f>
        <v>1</v>
      </c>
    </row>
    <row r="174" spans="1:2" ht="13" hidden="1">
      <c r="A174" s="1">
        <f ca="1">IFERROR(__xludf.DUMMYFUNCTION("""COMPUTED_VALUE"""),1)</f>
        <v>1</v>
      </c>
      <c r="B174" s="1">
        <f ca="1">IFERROR(__xludf.DUMMYFUNCTION("""COMPUTED_VALUE"""),2)</f>
        <v>2</v>
      </c>
    </row>
    <row r="175" spans="1:2" ht="13" hidden="1">
      <c r="A175" s="1">
        <f ca="1">IFERROR(__xludf.DUMMYFUNCTION("""COMPUTED_VALUE"""),4)</f>
        <v>4</v>
      </c>
      <c r="B175" s="1">
        <f ca="1">IFERROR(__xludf.DUMMYFUNCTION("""COMPUTED_VALUE"""),1)</f>
        <v>1</v>
      </c>
    </row>
    <row r="176" spans="1:2" ht="13" hidden="1">
      <c r="A176" s="1">
        <f ca="1">IFERROR(__xludf.DUMMYFUNCTION("""COMPUTED_VALUE"""),2)</f>
        <v>2</v>
      </c>
      <c r="B176" s="1">
        <f ca="1">IFERROR(__xludf.DUMMYFUNCTION("""COMPUTED_VALUE"""),2)</f>
        <v>2</v>
      </c>
    </row>
    <row r="177" spans="1:2" ht="13" hidden="1">
      <c r="A177" s="1" t="str">
        <f ca="1">IFERROR(__xludf.DUMMYFUNCTION("""COMPUTED_VALUE"""),"")</f>
        <v/>
      </c>
      <c r="B177" s="1">
        <f ca="1">IFERROR(__xludf.DUMMYFUNCTION("""COMPUTED_VALUE"""),3)</f>
        <v>3</v>
      </c>
    </row>
    <row r="178" spans="1:2" ht="13" hidden="1">
      <c r="A178" s="1">
        <f ca="1">IFERROR(__xludf.DUMMYFUNCTION("""COMPUTED_VALUE"""),3)</f>
        <v>3</v>
      </c>
      <c r="B178" s="1">
        <f ca="1">IFERROR(__xludf.DUMMYFUNCTION("""COMPUTED_VALUE"""),4)</f>
        <v>4</v>
      </c>
    </row>
    <row r="179" spans="1:2" ht="13" hidden="1">
      <c r="A179" s="1">
        <f ca="1">IFERROR(__xludf.DUMMYFUNCTION("""COMPUTED_VALUE"""),1)</f>
        <v>1</v>
      </c>
      <c r="B179" s="1">
        <f ca="1">IFERROR(__xludf.DUMMYFUNCTION("""COMPUTED_VALUE"""),3)</f>
        <v>3</v>
      </c>
    </row>
    <row r="180" spans="1:2" ht="13" hidden="1">
      <c r="A180" s="1">
        <f ca="1">IFERROR(__xludf.DUMMYFUNCTION("""COMPUTED_VALUE"""),4)</f>
        <v>4</v>
      </c>
      <c r="B180" s="1">
        <f ca="1">IFERROR(__xludf.DUMMYFUNCTION("""COMPUTED_VALUE"""),1)</f>
        <v>1</v>
      </c>
    </row>
    <row r="181" spans="1:2" ht="13" hidden="1">
      <c r="A181" s="1">
        <f ca="1">IFERROR(__xludf.DUMMYFUNCTION("""COMPUTED_VALUE"""),2)</f>
        <v>2</v>
      </c>
      <c r="B181" s="1">
        <f ca="1">IFERROR(__xludf.DUMMYFUNCTION("""COMPUTED_VALUE"""),4)</f>
        <v>4</v>
      </c>
    </row>
    <row r="182" spans="1:2" ht="13" hidden="1">
      <c r="A182" s="1">
        <f ca="1">IFERROR(__xludf.DUMMYFUNCTION("""COMPUTED_VALUE"""),3)</f>
        <v>3</v>
      </c>
      <c r="B182" s="1">
        <f ca="1">IFERROR(__xludf.DUMMYFUNCTION("""COMPUTED_VALUE"""),4)</f>
        <v>4</v>
      </c>
    </row>
    <row r="183" spans="1:2" ht="13" hidden="1">
      <c r="A183" s="1" t="str">
        <f ca="1">IFERROR(__xludf.DUMMYFUNCTION("""COMPUTED_VALUE"""),"")</f>
        <v/>
      </c>
      <c r="B183" s="1">
        <f ca="1">IFERROR(__xludf.DUMMYFUNCTION("""COMPUTED_VALUE"""),2)</f>
        <v>2</v>
      </c>
    </row>
    <row r="184" spans="1:2" ht="13" hidden="1">
      <c r="A184" s="1">
        <f ca="1">IFERROR(__xludf.DUMMYFUNCTION("""COMPUTED_VALUE"""),2)</f>
        <v>2</v>
      </c>
      <c r="B184" s="1">
        <f ca="1">IFERROR(__xludf.DUMMYFUNCTION("""COMPUTED_VALUE"""),2)</f>
        <v>2</v>
      </c>
    </row>
    <row r="185" spans="1:2" ht="13" hidden="1">
      <c r="A185" s="1">
        <f ca="1">IFERROR(__xludf.DUMMYFUNCTION("""COMPUTED_VALUE"""),3)</f>
        <v>3</v>
      </c>
      <c r="B185" s="1">
        <f ca="1">IFERROR(__xludf.DUMMYFUNCTION("""COMPUTED_VALUE"""),2)</f>
        <v>2</v>
      </c>
    </row>
    <row r="186" spans="1:2" ht="13" hidden="1">
      <c r="A186" s="1">
        <f ca="1">IFERROR(__xludf.DUMMYFUNCTION("""COMPUTED_VALUE"""),2)</f>
        <v>2</v>
      </c>
      <c r="B186" s="1">
        <f ca="1">IFERROR(__xludf.DUMMYFUNCTION("""COMPUTED_VALUE"""),2)</f>
        <v>2</v>
      </c>
    </row>
    <row r="187" spans="1:2" ht="13" hidden="1">
      <c r="A187" s="1">
        <f ca="1">IFERROR(__xludf.DUMMYFUNCTION("""COMPUTED_VALUE"""),4)</f>
        <v>4</v>
      </c>
      <c r="B187" s="1">
        <f ca="1">IFERROR(__xludf.DUMMYFUNCTION("""COMPUTED_VALUE"""),5)</f>
        <v>5</v>
      </c>
    </row>
    <row r="188" spans="1:2" ht="13" hidden="1">
      <c r="A188" s="1">
        <f ca="1">IFERROR(__xludf.DUMMYFUNCTION("""COMPUTED_VALUE"""),2)</f>
        <v>2</v>
      </c>
      <c r="B188" s="1">
        <f ca="1">IFERROR(__xludf.DUMMYFUNCTION("""COMPUTED_VALUE"""),4)</f>
        <v>4</v>
      </c>
    </row>
    <row r="189" spans="1:2" ht="13" hidden="1">
      <c r="A189" s="1">
        <f ca="1">IFERROR(__xludf.DUMMYFUNCTION("""COMPUTED_VALUE"""),2)</f>
        <v>2</v>
      </c>
      <c r="B189" s="1">
        <f ca="1">IFERROR(__xludf.DUMMYFUNCTION("""COMPUTED_VALUE"""),3)</f>
        <v>3</v>
      </c>
    </row>
    <row r="190" spans="1:2" ht="13" hidden="1">
      <c r="A190" s="1" t="str">
        <f ca="1">IFERROR(__xludf.DUMMYFUNCTION("""COMPUTED_VALUE"""),"")</f>
        <v/>
      </c>
      <c r="B190" s="1">
        <f ca="1">IFERROR(__xludf.DUMMYFUNCTION("""COMPUTED_VALUE"""),2)</f>
        <v>2</v>
      </c>
    </row>
    <row r="191" spans="1:2" ht="13" hidden="1">
      <c r="A191" s="1">
        <f ca="1">IFERROR(__xludf.DUMMYFUNCTION("""COMPUTED_VALUE"""),4)</f>
        <v>4</v>
      </c>
      <c r="B191" s="1">
        <f ca="1">IFERROR(__xludf.DUMMYFUNCTION("""COMPUTED_VALUE"""),2)</f>
        <v>2</v>
      </c>
    </row>
    <row r="192" spans="1:2" ht="13" hidden="1">
      <c r="A192" s="1">
        <f ca="1">IFERROR(__xludf.DUMMYFUNCTION("""COMPUTED_VALUE"""),3)</f>
        <v>3</v>
      </c>
      <c r="B192" s="1">
        <f ca="1">IFERROR(__xludf.DUMMYFUNCTION("""COMPUTED_VALUE"""),3)</f>
        <v>3</v>
      </c>
    </row>
    <row r="193" spans="1:2" ht="13" hidden="1">
      <c r="A193" s="1">
        <f ca="1">IFERROR(__xludf.DUMMYFUNCTION("""COMPUTED_VALUE"""),2)</f>
        <v>2</v>
      </c>
      <c r="B193" s="1">
        <f ca="1">IFERROR(__xludf.DUMMYFUNCTION("""COMPUTED_VALUE"""),2)</f>
        <v>2</v>
      </c>
    </row>
    <row r="194" spans="1:2" ht="13" hidden="1">
      <c r="A194" s="1">
        <f ca="1">IFERROR(__xludf.DUMMYFUNCTION("""COMPUTED_VALUE"""),2)</f>
        <v>2</v>
      </c>
      <c r="B194" s="1">
        <f ca="1">IFERROR(__xludf.DUMMYFUNCTION("""COMPUTED_VALUE"""),2)</f>
        <v>2</v>
      </c>
    </row>
    <row r="195" spans="1:2" ht="13" hidden="1">
      <c r="A195" s="1">
        <f ca="1">IFERROR(__xludf.DUMMYFUNCTION("""COMPUTED_VALUE"""),2)</f>
        <v>2</v>
      </c>
      <c r="B195" s="1">
        <f ca="1">IFERROR(__xludf.DUMMYFUNCTION("""COMPUTED_VALUE"""),2)</f>
        <v>2</v>
      </c>
    </row>
    <row r="196" spans="1:2" ht="13" hidden="1">
      <c r="A196" s="1">
        <f ca="1">IFERROR(__xludf.DUMMYFUNCTION("""COMPUTED_VALUE"""),3)</f>
        <v>3</v>
      </c>
      <c r="B196" s="1">
        <f ca="1">IFERROR(__xludf.DUMMYFUNCTION("""COMPUTED_VALUE"""),3)</f>
        <v>3</v>
      </c>
    </row>
    <row r="197" spans="1:2" ht="13" hidden="1">
      <c r="A197" s="1">
        <f ca="1">IFERROR(__xludf.DUMMYFUNCTION("""COMPUTED_VALUE"""),2)</f>
        <v>2</v>
      </c>
      <c r="B197" s="1">
        <f ca="1">IFERROR(__xludf.DUMMYFUNCTION("""COMPUTED_VALUE"""),3)</f>
        <v>3</v>
      </c>
    </row>
    <row r="198" spans="1:2" ht="13" hidden="1">
      <c r="A198" s="1">
        <f ca="1">IFERROR(__xludf.DUMMYFUNCTION("""COMPUTED_VALUE"""),2)</f>
        <v>2</v>
      </c>
      <c r="B198" s="1">
        <f ca="1">IFERROR(__xludf.DUMMYFUNCTION("""COMPUTED_VALUE"""),3)</f>
        <v>3</v>
      </c>
    </row>
    <row r="199" spans="1:2" ht="13" hidden="1">
      <c r="A199" s="1">
        <f ca="1">IFERROR(__xludf.DUMMYFUNCTION("""COMPUTED_VALUE"""),3)</f>
        <v>3</v>
      </c>
      <c r="B199" s="1">
        <f ca="1">IFERROR(__xludf.DUMMYFUNCTION("""COMPUTED_VALUE"""),5)</f>
        <v>5</v>
      </c>
    </row>
    <row r="200" spans="1:2" ht="13" hidden="1">
      <c r="A200" s="1" t="str">
        <f ca="1">IFERROR(__xludf.DUMMYFUNCTION("""COMPUTED_VALUE"""),"")</f>
        <v/>
      </c>
      <c r="B200" s="1">
        <f ca="1">IFERROR(__xludf.DUMMYFUNCTION("""COMPUTED_VALUE"""),2)</f>
        <v>2</v>
      </c>
    </row>
    <row r="201" spans="1:2" ht="13" hidden="1">
      <c r="A201" s="1">
        <f ca="1">IFERROR(__xludf.DUMMYFUNCTION("""COMPUTED_VALUE"""),1)</f>
        <v>1</v>
      </c>
      <c r="B201" s="1">
        <f ca="1">IFERROR(__xludf.DUMMYFUNCTION("""COMPUTED_VALUE"""),2)</f>
        <v>2</v>
      </c>
    </row>
    <row r="202" spans="1:2" ht="13" hidden="1">
      <c r="A202" s="1">
        <f ca="1">IFERROR(__xludf.DUMMYFUNCTION("""COMPUTED_VALUE"""),2)</f>
        <v>2</v>
      </c>
      <c r="B202" s="1">
        <f ca="1">IFERROR(__xludf.DUMMYFUNCTION("""COMPUTED_VALUE"""),3)</f>
        <v>3</v>
      </c>
    </row>
    <row r="203" spans="1:2" ht="13" hidden="1">
      <c r="A203" s="1">
        <f ca="1">IFERROR(__xludf.DUMMYFUNCTION("""COMPUTED_VALUE"""),3)</f>
        <v>3</v>
      </c>
      <c r="B203" s="1">
        <f ca="1">IFERROR(__xludf.DUMMYFUNCTION("""COMPUTED_VALUE"""),5)</f>
        <v>5</v>
      </c>
    </row>
    <row r="204" spans="1:2" ht="13" hidden="1">
      <c r="A204" s="1">
        <f ca="1">IFERROR(__xludf.DUMMYFUNCTION("""COMPUTED_VALUE"""),2)</f>
        <v>2</v>
      </c>
      <c r="B204" s="1">
        <f ca="1">IFERROR(__xludf.DUMMYFUNCTION("""COMPUTED_VALUE"""),2)</f>
        <v>2</v>
      </c>
    </row>
    <row r="205" spans="1:2" ht="13" hidden="1">
      <c r="A205" s="1">
        <f ca="1">IFERROR(__xludf.DUMMYFUNCTION("""COMPUTED_VALUE"""),1)</f>
        <v>1</v>
      </c>
      <c r="B205" s="1">
        <f ca="1">IFERROR(__xludf.DUMMYFUNCTION("""COMPUTED_VALUE"""),2)</f>
        <v>2</v>
      </c>
    </row>
    <row r="206" spans="1:2" ht="13" hidden="1">
      <c r="A206" s="1" t="str">
        <f ca="1">IFERROR(__xludf.DUMMYFUNCTION("""COMPUTED_VALUE"""),"")</f>
        <v/>
      </c>
      <c r="B206" s="1">
        <f ca="1">IFERROR(__xludf.DUMMYFUNCTION("""COMPUTED_VALUE"""),3)</f>
        <v>3</v>
      </c>
    </row>
    <row r="207" spans="1:2" ht="13" hidden="1">
      <c r="A207" s="1">
        <f ca="1">IFERROR(__xludf.DUMMYFUNCTION("""COMPUTED_VALUE"""),4)</f>
        <v>4</v>
      </c>
      <c r="B207" s="1">
        <f ca="1">IFERROR(__xludf.DUMMYFUNCTION("""COMPUTED_VALUE"""),3)</f>
        <v>3</v>
      </c>
    </row>
    <row r="208" spans="1:2" ht="13" hidden="1">
      <c r="A208" s="1">
        <f ca="1">IFERROR(__xludf.DUMMYFUNCTION("""COMPUTED_VALUE"""),3)</f>
        <v>3</v>
      </c>
      <c r="B208" s="1">
        <f ca="1">IFERROR(__xludf.DUMMYFUNCTION("""COMPUTED_VALUE"""),3)</f>
        <v>3</v>
      </c>
    </row>
    <row r="209" spans="1:2" ht="13" hidden="1">
      <c r="A209" s="1" t="str">
        <f ca="1">IFERROR(__xludf.DUMMYFUNCTION("""COMPUTED_VALUE"""),"")</f>
        <v/>
      </c>
      <c r="B209" s="1">
        <f ca="1">IFERROR(__xludf.DUMMYFUNCTION("""COMPUTED_VALUE"""),2)</f>
        <v>2</v>
      </c>
    </row>
    <row r="210" spans="1:2" ht="13" hidden="1">
      <c r="A210" s="1">
        <f ca="1">IFERROR(__xludf.DUMMYFUNCTION("""COMPUTED_VALUE"""),1)</f>
        <v>1</v>
      </c>
      <c r="B210" s="1">
        <f ca="1">IFERROR(__xludf.DUMMYFUNCTION("""COMPUTED_VALUE"""),1)</f>
        <v>1</v>
      </c>
    </row>
    <row r="211" spans="1:2" ht="13" hidden="1">
      <c r="A211" s="1">
        <f ca="1">IFERROR(__xludf.DUMMYFUNCTION("""COMPUTED_VALUE"""),4)</f>
        <v>4</v>
      </c>
      <c r="B211" s="1">
        <f ca="1">IFERROR(__xludf.DUMMYFUNCTION("""COMPUTED_VALUE"""),3)</f>
        <v>3</v>
      </c>
    </row>
    <row r="212" spans="1:2" ht="13" hidden="1">
      <c r="A212" s="1">
        <f ca="1">IFERROR(__xludf.DUMMYFUNCTION("""COMPUTED_VALUE"""),3)</f>
        <v>3</v>
      </c>
      <c r="B212" s="1">
        <f ca="1">IFERROR(__xludf.DUMMYFUNCTION("""COMPUTED_VALUE"""),2)</f>
        <v>2</v>
      </c>
    </row>
    <row r="213" spans="1:2" ht="13" hidden="1">
      <c r="A213" s="1">
        <f ca="1">IFERROR(__xludf.DUMMYFUNCTION("""COMPUTED_VALUE"""),2)</f>
        <v>2</v>
      </c>
      <c r="B213" s="1">
        <f ca="1">IFERROR(__xludf.DUMMYFUNCTION("""COMPUTED_VALUE"""),3)</f>
        <v>3</v>
      </c>
    </row>
    <row r="214" spans="1:2" ht="13" hidden="1">
      <c r="A214" s="1">
        <f ca="1">IFERROR(__xludf.DUMMYFUNCTION("""COMPUTED_VALUE"""),3)</f>
        <v>3</v>
      </c>
      <c r="B214" s="1">
        <f ca="1">IFERROR(__xludf.DUMMYFUNCTION("""COMPUTED_VALUE"""),3)</f>
        <v>3</v>
      </c>
    </row>
    <row r="215" spans="1:2" ht="13" hidden="1">
      <c r="A215" s="1">
        <f ca="1">IFERROR(__xludf.DUMMYFUNCTION("""COMPUTED_VALUE"""),2)</f>
        <v>2</v>
      </c>
      <c r="B215" s="1">
        <f ca="1">IFERROR(__xludf.DUMMYFUNCTION("""COMPUTED_VALUE"""),3)</f>
        <v>3</v>
      </c>
    </row>
    <row r="216" spans="1:2" ht="13" hidden="1">
      <c r="A216" s="1">
        <f ca="1">IFERROR(__xludf.DUMMYFUNCTION("""COMPUTED_VALUE"""),1)</f>
        <v>1</v>
      </c>
      <c r="B216" s="1">
        <f ca="1">IFERROR(__xludf.DUMMYFUNCTION("""COMPUTED_VALUE"""),3)</f>
        <v>3</v>
      </c>
    </row>
    <row r="217" spans="1:2" ht="13" hidden="1">
      <c r="A217" s="1">
        <f ca="1">IFERROR(__xludf.DUMMYFUNCTION("""COMPUTED_VALUE"""),1)</f>
        <v>1</v>
      </c>
      <c r="B217" s="1">
        <f ca="1">IFERROR(__xludf.DUMMYFUNCTION("""COMPUTED_VALUE"""),2)</f>
        <v>2</v>
      </c>
    </row>
    <row r="218" spans="1:2" ht="13" hidden="1">
      <c r="A218" s="1">
        <f ca="1">IFERROR(__xludf.DUMMYFUNCTION("""COMPUTED_VALUE"""),4)</f>
        <v>4</v>
      </c>
      <c r="B218" s="1">
        <f ca="1">IFERROR(__xludf.DUMMYFUNCTION("""COMPUTED_VALUE"""),2)</f>
        <v>2</v>
      </c>
    </row>
    <row r="219" spans="1:2" ht="13" hidden="1">
      <c r="A219" s="1">
        <f ca="1">IFERROR(__xludf.DUMMYFUNCTION("""COMPUTED_VALUE"""),4)</f>
        <v>4</v>
      </c>
      <c r="B219" s="1">
        <f ca="1">IFERROR(__xludf.DUMMYFUNCTION("""COMPUTED_VALUE"""),2)</f>
        <v>2</v>
      </c>
    </row>
    <row r="220" spans="1:2" ht="13" hidden="1">
      <c r="A220" s="1">
        <f ca="1">IFERROR(__xludf.DUMMYFUNCTION("""COMPUTED_VALUE"""),4)</f>
        <v>4</v>
      </c>
      <c r="B220" s="1">
        <f ca="1">IFERROR(__xludf.DUMMYFUNCTION("""COMPUTED_VALUE"""),5)</f>
        <v>5</v>
      </c>
    </row>
    <row r="221" spans="1:2" ht="13" hidden="1">
      <c r="A221" s="1">
        <f ca="1">IFERROR(__xludf.DUMMYFUNCTION("""COMPUTED_VALUE"""),3)</f>
        <v>3</v>
      </c>
      <c r="B221" s="1">
        <f ca="1">IFERROR(__xludf.DUMMYFUNCTION("""COMPUTED_VALUE"""),4)</f>
        <v>4</v>
      </c>
    </row>
    <row r="222" spans="1:2" ht="13" hidden="1">
      <c r="A222" s="1">
        <f ca="1">IFERROR(__xludf.DUMMYFUNCTION("""COMPUTED_VALUE"""),4)</f>
        <v>4</v>
      </c>
      <c r="B222" s="1">
        <f ca="1">IFERROR(__xludf.DUMMYFUNCTION("""COMPUTED_VALUE"""),3)</f>
        <v>3</v>
      </c>
    </row>
    <row r="223" spans="1:2" ht="13" hidden="1">
      <c r="A223" s="1">
        <f ca="1">IFERROR(__xludf.DUMMYFUNCTION("""COMPUTED_VALUE"""),1)</f>
        <v>1</v>
      </c>
      <c r="B223" s="1">
        <f ca="1">IFERROR(__xludf.DUMMYFUNCTION("""COMPUTED_VALUE"""),3)</f>
        <v>3</v>
      </c>
    </row>
    <row r="224" spans="1:2" ht="13" hidden="1">
      <c r="A224" s="1">
        <f ca="1">IFERROR(__xludf.DUMMYFUNCTION("""COMPUTED_VALUE"""),2)</f>
        <v>2</v>
      </c>
      <c r="B224" s="1">
        <f ca="1">IFERROR(__xludf.DUMMYFUNCTION("""COMPUTED_VALUE"""),5)</f>
        <v>5</v>
      </c>
    </row>
    <row r="225" spans="1:2" ht="13" hidden="1">
      <c r="A225" s="1">
        <f ca="1">IFERROR(__xludf.DUMMYFUNCTION("""COMPUTED_VALUE"""),3)</f>
        <v>3</v>
      </c>
      <c r="B225" s="1">
        <f ca="1">IFERROR(__xludf.DUMMYFUNCTION("""COMPUTED_VALUE"""),3)</f>
        <v>3</v>
      </c>
    </row>
    <row r="226" spans="1:2" ht="13" hidden="1">
      <c r="A226" s="1">
        <f ca="1">IFERROR(__xludf.DUMMYFUNCTION("""COMPUTED_VALUE"""),2)</f>
        <v>2</v>
      </c>
      <c r="B226" s="1">
        <f ca="1">IFERROR(__xludf.DUMMYFUNCTION("""COMPUTED_VALUE"""),3)</f>
        <v>3</v>
      </c>
    </row>
    <row r="227" spans="1:2" ht="13" hidden="1">
      <c r="A227" s="1">
        <f ca="1">IFERROR(__xludf.DUMMYFUNCTION("""COMPUTED_VALUE"""),2)</f>
        <v>2</v>
      </c>
      <c r="B227" s="1">
        <f ca="1">IFERROR(__xludf.DUMMYFUNCTION("""COMPUTED_VALUE"""),2)</f>
        <v>2</v>
      </c>
    </row>
    <row r="228" spans="1:2" ht="13" hidden="1">
      <c r="A228" s="1">
        <f ca="1">IFERROR(__xludf.DUMMYFUNCTION("""COMPUTED_VALUE"""),3)</f>
        <v>3</v>
      </c>
      <c r="B228" s="1">
        <f ca="1">IFERROR(__xludf.DUMMYFUNCTION("""COMPUTED_VALUE"""),2)</f>
        <v>2</v>
      </c>
    </row>
    <row r="229" spans="1:2" ht="13" hidden="1">
      <c r="A229" s="1">
        <f ca="1">IFERROR(__xludf.DUMMYFUNCTION("""COMPUTED_VALUE"""),4)</f>
        <v>4</v>
      </c>
      <c r="B229" s="1">
        <f ca="1">IFERROR(__xludf.DUMMYFUNCTION("""COMPUTED_VALUE"""),2)</f>
        <v>2</v>
      </c>
    </row>
    <row r="230" spans="1:2" ht="13" hidden="1">
      <c r="A230" s="1">
        <f ca="1">IFERROR(__xludf.DUMMYFUNCTION("""COMPUTED_VALUE"""),4)</f>
        <v>4</v>
      </c>
      <c r="B230" s="1">
        <f ca="1">IFERROR(__xludf.DUMMYFUNCTION("""COMPUTED_VALUE"""),3)</f>
        <v>3</v>
      </c>
    </row>
    <row r="231" spans="1:2" ht="13" hidden="1">
      <c r="A231" s="1" t="str">
        <f ca="1">IFERROR(__xludf.DUMMYFUNCTION("""COMPUTED_VALUE"""),"")</f>
        <v/>
      </c>
      <c r="B231" s="1">
        <f ca="1">IFERROR(__xludf.DUMMYFUNCTION("""COMPUTED_VALUE"""),2)</f>
        <v>2</v>
      </c>
    </row>
    <row r="232" spans="1:2" ht="13" hidden="1">
      <c r="A232" s="1">
        <f ca="1">IFERROR(__xludf.DUMMYFUNCTION("""COMPUTED_VALUE"""),2)</f>
        <v>2</v>
      </c>
      <c r="B232" s="1">
        <f ca="1">IFERROR(__xludf.DUMMYFUNCTION("""COMPUTED_VALUE"""),3)</f>
        <v>3</v>
      </c>
    </row>
    <row r="233" spans="1:2" ht="13" hidden="1">
      <c r="A233" s="1">
        <f ca="1">IFERROR(__xludf.DUMMYFUNCTION("""COMPUTED_VALUE"""),1)</f>
        <v>1</v>
      </c>
      <c r="B233" s="1">
        <f ca="1">IFERROR(__xludf.DUMMYFUNCTION("""COMPUTED_VALUE"""),2)</f>
        <v>2</v>
      </c>
    </row>
    <row r="234" spans="1:2" ht="13" hidden="1">
      <c r="A234" s="1">
        <f ca="1">IFERROR(__xludf.DUMMYFUNCTION("""COMPUTED_VALUE"""),2)</f>
        <v>2</v>
      </c>
      <c r="B234" s="1">
        <f ca="1">IFERROR(__xludf.DUMMYFUNCTION("""COMPUTED_VALUE"""),4)</f>
        <v>4</v>
      </c>
    </row>
    <row r="235" spans="1:2" ht="13" hidden="1">
      <c r="A235" s="1">
        <f ca="1">IFERROR(__xludf.DUMMYFUNCTION("""COMPUTED_VALUE"""),3)</f>
        <v>3</v>
      </c>
      <c r="B235" s="1">
        <f ca="1">IFERROR(__xludf.DUMMYFUNCTION("""COMPUTED_VALUE"""),3)</f>
        <v>3</v>
      </c>
    </row>
    <row r="236" spans="1:2" ht="13" hidden="1">
      <c r="A236" s="1">
        <f ca="1">IFERROR(__xludf.DUMMYFUNCTION("""COMPUTED_VALUE"""),4)</f>
        <v>4</v>
      </c>
      <c r="B236" s="1">
        <f ca="1">IFERROR(__xludf.DUMMYFUNCTION("""COMPUTED_VALUE"""),2)</f>
        <v>2</v>
      </c>
    </row>
    <row r="237" spans="1:2" ht="13" hidden="1">
      <c r="A237" s="1">
        <f ca="1">IFERROR(__xludf.DUMMYFUNCTION("""COMPUTED_VALUE"""),3)</f>
        <v>3</v>
      </c>
      <c r="B237" s="1">
        <f ca="1">IFERROR(__xludf.DUMMYFUNCTION("""COMPUTED_VALUE"""),4)</f>
        <v>4</v>
      </c>
    </row>
    <row r="238" spans="1:2" ht="13" hidden="1">
      <c r="A238" s="1" t="str">
        <f ca="1">IFERROR(__xludf.DUMMYFUNCTION("""COMPUTED_VALUE"""),"")</f>
        <v/>
      </c>
      <c r="B238" s="1">
        <f ca="1">IFERROR(__xludf.DUMMYFUNCTION("""COMPUTED_VALUE"""),3)</f>
        <v>3</v>
      </c>
    </row>
    <row r="239" spans="1:2" ht="13" hidden="1">
      <c r="A239" s="1">
        <f ca="1">IFERROR(__xludf.DUMMYFUNCTION("""COMPUTED_VALUE"""),2)</f>
        <v>2</v>
      </c>
      <c r="B239" s="1">
        <f ca="1">IFERROR(__xludf.DUMMYFUNCTION("""COMPUTED_VALUE"""),3)</f>
        <v>3</v>
      </c>
    </row>
    <row r="240" spans="1:2" ht="13" hidden="1">
      <c r="A240" s="1">
        <f ca="1">IFERROR(__xludf.DUMMYFUNCTION("""COMPUTED_VALUE"""),4)</f>
        <v>4</v>
      </c>
      <c r="B240" s="1">
        <f ca="1">IFERROR(__xludf.DUMMYFUNCTION("""COMPUTED_VALUE"""),2)</f>
        <v>2</v>
      </c>
    </row>
    <row r="241" spans="1:2" ht="13" hidden="1">
      <c r="A241" s="1">
        <f ca="1">IFERROR(__xludf.DUMMYFUNCTION("""COMPUTED_VALUE"""),2)</f>
        <v>2</v>
      </c>
      <c r="B241" s="1">
        <f ca="1">IFERROR(__xludf.DUMMYFUNCTION("""COMPUTED_VALUE"""),3)</f>
        <v>3</v>
      </c>
    </row>
    <row r="242" spans="1:2" ht="13" hidden="1">
      <c r="A242" s="1">
        <f ca="1">IFERROR(__xludf.DUMMYFUNCTION("""COMPUTED_VALUE"""),3)</f>
        <v>3</v>
      </c>
      <c r="B242" s="1">
        <f ca="1">IFERROR(__xludf.DUMMYFUNCTION("""COMPUTED_VALUE"""),4)</f>
        <v>4</v>
      </c>
    </row>
    <row r="243" spans="1:2" ht="13" hidden="1">
      <c r="A243" s="1">
        <f ca="1">IFERROR(__xludf.DUMMYFUNCTION("""COMPUTED_VALUE"""),3)</f>
        <v>3</v>
      </c>
      <c r="B243" s="1">
        <f ca="1">IFERROR(__xludf.DUMMYFUNCTION("""COMPUTED_VALUE"""),3)</f>
        <v>3</v>
      </c>
    </row>
    <row r="244" spans="1:2" ht="13" hidden="1">
      <c r="A244" s="1">
        <f ca="1">IFERROR(__xludf.DUMMYFUNCTION("""COMPUTED_VALUE"""),4)</f>
        <v>4</v>
      </c>
      <c r="B244" s="1">
        <f ca="1">IFERROR(__xludf.DUMMYFUNCTION("""COMPUTED_VALUE"""),3)</f>
        <v>3</v>
      </c>
    </row>
    <row r="245" spans="1:2" ht="13" hidden="1">
      <c r="A245" s="1">
        <f ca="1">IFERROR(__xludf.DUMMYFUNCTION("""COMPUTED_VALUE"""),4)</f>
        <v>4</v>
      </c>
      <c r="B245" s="1">
        <f ca="1">IFERROR(__xludf.DUMMYFUNCTION("""COMPUTED_VALUE"""),3)</f>
        <v>3</v>
      </c>
    </row>
    <row r="246" spans="1:2" ht="13" hidden="1">
      <c r="A246" s="1">
        <f ca="1">IFERROR(__xludf.DUMMYFUNCTION("""COMPUTED_VALUE"""),4)</f>
        <v>4</v>
      </c>
      <c r="B246" s="1">
        <f ca="1">IFERROR(__xludf.DUMMYFUNCTION("""COMPUTED_VALUE"""),3)</f>
        <v>3</v>
      </c>
    </row>
    <row r="247" spans="1:2" ht="13" hidden="1">
      <c r="A247" s="1">
        <f ca="1">IFERROR(__xludf.DUMMYFUNCTION("""COMPUTED_VALUE"""),4)</f>
        <v>4</v>
      </c>
      <c r="B247" s="1">
        <f ca="1">IFERROR(__xludf.DUMMYFUNCTION("""COMPUTED_VALUE"""),2)</f>
        <v>2</v>
      </c>
    </row>
    <row r="248" spans="1:2" ht="13" hidden="1">
      <c r="A248" s="1">
        <f ca="1">IFERROR(__xludf.DUMMYFUNCTION("""COMPUTED_VALUE"""),3)</f>
        <v>3</v>
      </c>
      <c r="B248" s="1">
        <f ca="1">IFERROR(__xludf.DUMMYFUNCTION("""COMPUTED_VALUE"""),3)</f>
        <v>3</v>
      </c>
    </row>
    <row r="249" spans="1:2" ht="13" hidden="1">
      <c r="A249" s="1">
        <f ca="1">IFERROR(__xludf.DUMMYFUNCTION("""COMPUTED_VALUE"""),1)</f>
        <v>1</v>
      </c>
      <c r="B249" s="1">
        <f ca="1">IFERROR(__xludf.DUMMYFUNCTION("""COMPUTED_VALUE"""),5)</f>
        <v>5</v>
      </c>
    </row>
    <row r="250" spans="1:2" ht="13" hidden="1">
      <c r="A250" s="1">
        <f ca="1">IFERROR(__xludf.DUMMYFUNCTION("""COMPUTED_VALUE"""),2)</f>
        <v>2</v>
      </c>
      <c r="B250" s="1">
        <f ca="1">IFERROR(__xludf.DUMMYFUNCTION("""COMPUTED_VALUE"""),2)</f>
        <v>2</v>
      </c>
    </row>
    <row r="251" spans="1:2" ht="13" hidden="1">
      <c r="A251" s="1">
        <f ca="1">IFERROR(__xludf.DUMMYFUNCTION("""COMPUTED_VALUE"""),4)</f>
        <v>4</v>
      </c>
      <c r="B251" s="1">
        <f ca="1">IFERROR(__xludf.DUMMYFUNCTION("""COMPUTED_VALUE"""),3)</f>
        <v>3</v>
      </c>
    </row>
    <row r="252" spans="1:2" ht="13" hidden="1">
      <c r="A252" s="1">
        <f ca="1">IFERROR(__xludf.DUMMYFUNCTION("""COMPUTED_VALUE"""),1)</f>
        <v>1</v>
      </c>
      <c r="B252" s="1">
        <f ca="1">IFERROR(__xludf.DUMMYFUNCTION("""COMPUTED_VALUE"""),2)</f>
        <v>2</v>
      </c>
    </row>
    <row r="253" spans="1:2" ht="13" hidden="1">
      <c r="A253" s="1">
        <f ca="1">IFERROR(__xludf.DUMMYFUNCTION("""COMPUTED_VALUE"""),4)</f>
        <v>4</v>
      </c>
      <c r="B253" s="1">
        <f ca="1">IFERROR(__xludf.DUMMYFUNCTION("""COMPUTED_VALUE"""),3)</f>
        <v>3</v>
      </c>
    </row>
    <row r="254" spans="1:2" ht="13" hidden="1">
      <c r="A254" s="1">
        <f ca="1">IFERROR(__xludf.DUMMYFUNCTION("""COMPUTED_VALUE"""),3)</f>
        <v>3</v>
      </c>
      <c r="B254" s="1">
        <f ca="1">IFERROR(__xludf.DUMMYFUNCTION("""COMPUTED_VALUE"""),3)</f>
        <v>3</v>
      </c>
    </row>
    <row r="255" spans="1:2" ht="13" hidden="1">
      <c r="A255" s="1">
        <f ca="1">IFERROR(__xludf.DUMMYFUNCTION("""COMPUTED_VALUE"""),3)</f>
        <v>3</v>
      </c>
      <c r="B255" s="1">
        <f ca="1">IFERROR(__xludf.DUMMYFUNCTION("""COMPUTED_VALUE"""),3)</f>
        <v>3</v>
      </c>
    </row>
    <row r="256" spans="1:2" ht="13" hidden="1">
      <c r="A256" s="1">
        <f ca="1">IFERROR(__xludf.DUMMYFUNCTION("""COMPUTED_VALUE"""),1)</f>
        <v>1</v>
      </c>
      <c r="B256" s="1">
        <f ca="1">IFERROR(__xludf.DUMMYFUNCTION("""COMPUTED_VALUE"""),1)</f>
        <v>1</v>
      </c>
    </row>
    <row r="257" spans="1:2" ht="13" hidden="1">
      <c r="A257" s="1">
        <f ca="1">IFERROR(__xludf.DUMMYFUNCTION("""COMPUTED_VALUE"""),2)</f>
        <v>2</v>
      </c>
      <c r="B257" s="1">
        <f ca="1">IFERROR(__xludf.DUMMYFUNCTION("""COMPUTED_VALUE"""),3)</f>
        <v>3</v>
      </c>
    </row>
    <row r="258" spans="1:2" ht="13" hidden="1">
      <c r="A258" s="1">
        <f ca="1">IFERROR(__xludf.DUMMYFUNCTION("""COMPUTED_VALUE"""),4)</f>
        <v>4</v>
      </c>
      <c r="B258" s="1">
        <f ca="1">IFERROR(__xludf.DUMMYFUNCTION("""COMPUTED_VALUE"""),3)</f>
        <v>3</v>
      </c>
    </row>
    <row r="259" spans="1:2" ht="13" hidden="1">
      <c r="A259" s="1">
        <f ca="1">IFERROR(__xludf.DUMMYFUNCTION("""COMPUTED_VALUE"""),2)</f>
        <v>2</v>
      </c>
      <c r="B259" s="1">
        <f ca="1">IFERROR(__xludf.DUMMYFUNCTION("""COMPUTED_VALUE"""),4)</f>
        <v>4</v>
      </c>
    </row>
    <row r="260" spans="1:2" ht="13" hidden="1">
      <c r="A260" s="1">
        <f ca="1">IFERROR(__xludf.DUMMYFUNCTION("""COMPUTED_VALUE"""),2)</f>
        <v>2</v>
      </c>
      <c r="B260" s="1">
        <f ca="1">IFERROR(__xludf.DUMMYFUNCTION("""COMPUTED_VALUE"""),3)</f>
        <v>3</v>
      </c>
    </row>
    <row r="261" spans="1:2" ht="13" hidden="1">
      <c r="A261" s="1">
        <f ca="1">IFERROR(__xludf.DUMMYFUNCTION("""COMPUTED_VALUE"""),3)</f>
        <v>3</v>
      </c>
      <c r="B261" s="1">
        <f ca="1">IFERROR(__xludf.DUMMYFUNCTION("""COMPUTED_VALUE"""),3)</f>
        <v>3</v>
      </c>
    </row>
    <row r="262" spans="1:2" ht="13" hidden="1">
      <c r="A262" s="1">
        <f ca="1">IFERROR(__xludf.DUMMYFUNCTION("""COMPUTED_VALUE"""),3)</f>
        <v>3</v>
      </c>
      <c r="B262" s="1">
        <f ca="1">IFERROR(__xludf.DUMMYFUNCTION("""COMPUTED_VALUE"""),2)</f>
        <v>2</v>
      </c>
    </row>
    <row r="263" spans="1:2" ht="13" hidden="1">
      <c r="A263" s="1">
        <f ca="1">IFERROR(__xludf.DUMMYFUNCTION("""COMPUTED_VALUE"""),4)</f>
        <v>4</v>
      </c>
      <c r="B263" s="1">
        <f ca="1">IFERROR(__xludf.DUMMYFUNCTION("""COMPUTED_VALUE"""),2)</f>
        <v>2</v>
      </c>
    </row>
    <row r="264" spans="1:2" ht="13" hidden="1">
      <c r="A264" s="1">
        <f ca="1">IFERROR(__xludf.DUMMYFUNCTION("""COMPUTED_VALUE"""),2)</f>
        <v>2</v>
      </c>
      <c r="B264" s="1">
        <f ca="1">IFERROR(__xludf.DUMMYFUNCTION("""COMPUTED_VALUE"""),3)</f>
        <v>3</v>
      </c>
    </row>
    <row r="265" spans="1:2" ht="13" hidden="1">
      <c r="A265" s="1">
        <f ca="1">IFERROR(__xludf.DUMMYFUNCTION("""COMPUTED_VALUE"""),4)</f>
        <v>4</v>
      </c>
      <c r="B265" s="1">
        <f ca="1">IFERROR(__xludf.DUMMYFUNCTION("""COMPUTED_VALUE"""),2)</f>
        <v>2</v>
      </c>
    </row>
    <row r="266" spans="1:2" ht="13" hidden="1">
      <c r="A266" s="1">
        <f ca="1">IFERROR(__xludf.DUMMYFUNCTION("""COMPUTED_VALUE"""),4)</f>
        <v>4</v>
      </c>
      <c r="B266" s="1">
        <f ca="1">IFERROR(__xludf.DUMMYFUNCTION("""COMPUTED_VALUE"""),2)</f>
        <v>2</v>
      </c>
    </row>
    <row r="267" spans="1:2" ht="13" hidden="1">
      <c r="A267" s="1">
        <f ca="1">IFERROR(__xludf.DUMMYFUNCTION("""COMPUTED_VALUE"""),4)</f>
        <v>4</v>
      </c>
      <c r="B267" s="1">
        <f ca="1">IFERROR(__xludf.DUMMYFUNCTION("""COMPUTED_VALUE"""),2)</f>
        <v>2</v>
      </c>
    </row>
    <row r="268" spans="1:2" ht="13" hidden="1">
      <c r="A268" s="1">
        <f ca="1">IFERROR(__xludf.DUMMYFUNCTION("""COMPUTED_VALUE"""),2)</f>
        <v>2</v>
      </c>
      <c r="B268" s="1">
        <f ca="1">IFERROR(__xludf.DUMMYFUNCTION("""COMPUTED_VALUE"""),2)</f>
        <v>2</v>
      </c>
    </row>
    <row r="269" spans="1:2" ht="13" hidden="1">
      <c r="A269" s="1">
        <f ca="1">IFERROR(__xludf.DUMMYFUNCTION("""COMPUTED_VALUE"""),2)</f>
        <v>2</v>
      </c>
      <c r="B269" s="1">
        <f ca="1">IFERROR(__xludf.DUMMYFUNCTION("""COMPUTED_VALUE"""),2)</f>
        <v>2</v>
      </c>
    </row>
    <row r="270" spans="1:2" ht="13" hidden="1">
      <c r="A270" s="1">
        <f ca="1">IFERROR(__xludf.DUMMYFUNCTION("""COMPUTED_VALUE"""),3)</f>
        <v>3</v>
      </c>
      <c r="B270" s="1">
        <f ca="1">IFERROR(__xludf.DUMMYFUNCTION("""COMPUTED_VALUE"""),3)</f>
        <v>3</v>
      </c>
    </row>
    <row r="271" spans="1:2" ht="13" hidden="1">
      <c r="A271" s="1">
        <f ca="1">IFERROR(__xludf.DUMMYFUNCTION("""COMPUTED_VALUE"""),1)</f>
        <v>1</v>
      </c>
      <c r="B271" s="1">
        <f ca="1">IFERROR(__xludf.DUMMYFUNCTION("""COMPUTED_VALUE"""),2)</f>
        <v>2</v>
      </c>
    </row>
    <row r="272" spans="1:2" ht="13" hidden="1">
      <c r="A272" s="1">
        <f ca="1">IFERROR(__xludf.DUMMYFUNCTION("""COMPUTED_VALUE"""),2)</f>
        <v>2</v>
      </c>
      <c r="B272" s="1">
        <f ca="1">IFERROR(__xludf.DUMMYFUNCTION("""COMPUTED_VALUE"""),2)</f>
        <v>2</v>
      </c>
    </row>
    <row r="273" spans="1:2" ht="13" hidden="1">
      <c r="A273" s="1">
        <f ca="1">IFERROR(__xludf.DUMMYFUNCTION("""COMPUTED_VALUE"""),3)</f>
        <v>3</v>
      </c>
      <c r="B273" s="1">
        <f ca="1">IFERROR(__xludf.DUMMYFUNCTION("""COMPUTED_VALUE"""),3)</f>
        <v>3</v>
      </c>
    </row>
    <row r="274" spans="1:2" ht="13" hidden="1">
      <c r="A274" s="1">
        <f ca="1">IFERROR(__xludf.DUMMYFUNCTION("""COMPUTED_VALUE"""),2)</f>
        <v>2</v>
      </c>
      <c r="B274" s="1">
        <f ca="1">IFERROR(__xludf.DUMMYFUNCTION("""COMPUTED_VALUE"""),3)</f>
        <v>3</v>
      </c>
    </row>
    <row r="275" spans="1:2" ht="13" hidden="1">
      <c r="A275" s="1">
        <f ca="1">IFERROR(__xludf.DUMMYFUNCTION("""COMPUTED_VALUE"""),4)</f>
        <v>4</v>
      </c>
      <c r="B275" s="1">
        <f ca="1">IFERROR(__xludf.DUMMYFUNCTION("""COMPUTED_VALUE"""),2)</f>
        <v>2</v>
      </c>
    </row>
    <row r="276" spans="1:2" ht="13" hidden="1">
      <c r="A276" s="1">
        <f ca="1">IFERROR(__xludf.DUMMYFUNCTION("""COMPUTED_VALUE"""),3)</f>
        <v>3</v>
      </c>
      <c r="B276" s="1">
        <f ca="1">IFERROR(__xludf.DUMMYFUNCTION("""COMPUTED_VALUE"""),2)</f>
        <v>2</v>
      </c>
    </row>
    <row r="277" spans="1:2" ht="13" hidden="1">
      <c r="A277" s="1">
        <f ca="1">IFERROR(__xludf.DUMMYFUNCTION("""COMPUTED_VALUE"""),2)</f>
        <v>2</v>
      </c>
      <c r="B277" s="1">
        <f ca="1">IFERROR(__xludf.DUMMYFUNCTION("""COMPUTED_VALUE"""),1)</f>
        <v>1</v>
      </c>
    </row>
    <row r="278" spans="1:2" ht="13" hidden="1">
      <c r="A278" s="1">
        <f ca="1">IFERROR(__xludf.DUMMYFUNCTION("""COMPUTED_VALUE"""),4)</f>
        <v>4</v>
      </c>
      <c r="B278" s="1">
        <f ca="1">IFERROR(__xludf.DUMMYFUNCTION("""COMPUTED_VALUE"""),5)</f>
        <v>5</v>
      </c>
    </row>
    <row r="279" spans="1:2" ht="13" hidden="1">
      <c r="A279" s="1">
        <f ca="1">IFERROR(__xludf.DUMMYFUNCTION("""COMPUTED_VALUE"""),2)</f>
        <v>2</v>
      </c>
      <c r="B279" s="1">
        <f ca="1">IFERROR(__xludf.DUMMYFUNCTION("""COMPUTED_VALUE"""),2)</f>
        <v>2</v>
      </c>
    </row>
    <row r="280" spans="1:2" ht="13" hidden="1">
      <c r="A280" s="1">
        <f ca="1">IFERROR(__xludf.DUMMYFUNCTION("""COMPUTED_VALUE"""),2)</f>
        <v>2</v>
      </c>
      <c r="B280" s="1">
        <f ca="1">IFERROR(__xludf.DUMMYFUNCTION("""COMPUTED_VALUE"""),2)</f>
        <v>2</v>
      </c>
    </row>
    <row r="281" spans="1:2" ht="13" hidden="1">
      <c r="A281" s="1">
        <f ca="1">IFERROR(__xludf.DUMMYFUNCTION("""COMPUTED_VALUE"""),2)</f>
        <v>2</v>
      </c>
      <c r="B281" s="1">
        <f ca="1">IFERROR(__xludf.DUMMYFUNCTION("""COMPUTED_VALUE"""),2)</f>
        <v>2</v>
      </c>
    </row>
    <row r="282" spans="1:2" ht="13" hidden="1">
      <c r="A282" s="1">
        <f ca="1">IFERROR(__xludf.DUMMYFUNCTION("""COMPUTED_VALUE"""),4)</f>
        <v>4</v>
      </c>
      <c r="B282" s="1">
        <f ca="1">IFERROR(__xludf.DUMMYFUNCTION("""COMPUTED_VALUE"""),2)</f>
        <v>2</v>
      </c>
    </row>
    <row r="283" spans="1:2" ht="13" hidden="1">
      <c r="A283" s="1">
        <f ca="1">IFERROR(__xludf.DUMMYFUNCTION("""COMPUTED_VALUE"""),3)</f>
        <v>3</v>
      </c>
      <c r="B283" s="1">
        <f ca="1">IFERROR(__xludf.DUMMYFUNCTION("""COMPUTED_VALUE"""),2)</f>
        <v>2</v>
      </c>
    </row>
    <row r="284" spans="1:2" ht="13" hidden="1">
      <c r="A284" s="1">
        <f ca="1">IFERROR(__xludf.DUMMYFUNCTION("""COMPUTED_VALUE"""),3)</f>
        <v>3</v>
      </c>
      <c r="B284" s="1">
        <f ca="1">IFERROR(__xludf.DUMMYFUNCTION("""COMPUTED_VALUE"""),4)</f>
        <v>4</v>
      </c>
    </row>
    <row r="285" spans="1:2" ht="13" hidden="1">
      <c r="A285" s="1">
        <f ca="1">IFERROR(__xludf.DUMMYFUNCTION("""COMPUTED_VALUE"""),2)</f>
        <v>2</v>
      </c>
      <c r="B285" s="1">
        <f ca="1">IFERROR(__xludf.DUMMYFUNCTION("""COMPUTED_VALUE"""),3)</f>
        <v>3</v>
      </c>
    </row>
    <row r="286" spans="1:2" ht="13" hidden="1">
      <c r="A286" s="1">
        <f ca="1">IFERROR(__xludf.DUMMYFUNCTION("""COMPUTED_VALUE"""),2)</f>
        <v>2</v>
      </c>
      <c r="B286" s="1">
        <f ca="1">IFERROR(__xludf.DUMMYFUNCTION("""COMPUTED_VALUE"""),4)</f>
        <v>4</v>
      </c>
    </row>
    <row r="287" spans="1:2" ht="13" hidden="1">
      <c r="A287" s="1">
        <f ca="1">IFERROR(__xludf.DUMMYFUNCTION("""COMPUTED_VALUE"""),4)</f>
        <v>4</v>
      </c>
      <c r="B287" s="1">
        <f ca="1">IFERROR(__xludf.DUMMYFUNCTION("""COMPUTED_VALUE"""),3)</f>
        <v>3</v>
      </c>
    </row>
    <row r="288" spans="1:2" ht="13" hidden="1">
      <c r="A288" s="1">
        <f ca="1">IFERROR(__xludf.DUMMYFUNCTION("""COMPUTED_VALUE"""),2)</f>
        <v>2</v>
      </c>
      <c r="B288" s="1">
        <f ca="1">IFERROR(__xludf.DUMMYFUNCTION("""COMPUTED_VALUE"""),1)</f>
        <v>1</v>
      </c>
    </row>
    <row r="289" spans="1:2" ht="13" hidden="1">
      <c r="A289" s="1">
        <f ca="1">IFERROR(__xludf.DUMMYFUNCTION("""COMPUTED_VALUE"""),3)</f>
        <v>3</v>
      </c>
      <c r="B289" s="1">
        <f ca="1">IFERROR(__xludf.DUMMYFUNCTION("""COMPUTED_VALUE"""),3)</f>
        <v>3</v>
      </c>
    </row>
    <row r="290" spans="1:2" ht="13" hidden="1">
      <c r="A290" s="1">
        <f ca="1">IFERROR(__xludf.DUMMYFUNCTION("""COMPUTED_VALUE"""),1)</f>
        <v>1</v>
      </c>
      <c r="B290" s="1">
        <f ca="1">IFERROR(__xludf.DUMMYFUNCTION("""COMPUTED_VALUE"""),3)</f>
        <v>3</v>
      </c>
    </row>
    <row r="291" spans="1:2" ht="13" hidden="1">
      <c r="A291" s="1">
        <f ca="1">IFERROR(__xludf.DUMMYFUNCTION("""COMPUTED_VALUE"""),4)</f>
        <v>4</v>
      </c>
      <c r="B291" s="1">
        <f ca="1">IFERROR(__xludf.DUMMYFUNCTION("""COMPUTED_VALUE"""),2)</f>
        <v>2</v>
      </c>
    </row>
    <row r="292" spans="1:2" ht="13" hidden="1">
      <c r="A292" s="1">
        <f ca="1">IFERROR(__xludf.DUMMYFUNCTION("""COMPUTED_VALUE"""),4)</f>
        <v>4</v>
      </c>
      <c r="B292" s="1">
        <f ca="1">IFERROR(__xludf.DUMMYFUNCTION("""COMPUTED_VALUE"""),3)</f>
        <v>3</v>
      </c>
    </row>
    <row r="293" spans="1:2" ht="13" hidden="1">
      <c r="A293" s="1">
        <f ca="1">IFERROR(__xludf.DUMMYFUNCTION("""COMPUTED_VALUE"""),3)</f>
        <v>3</v>
      </c>
      <c r="B293" s="1">
        <f ca="1">IFERROR(__xludf.DUMMYFUNCTION("""COMPUTED_VALUE"""),2)</f>
        <v>2</v>
      </c>
    </row>
    <row r="294" spans="1:2" ht="13" hidden="1">
      <c r="A294" s="1">
        <f ca="1">IFERROR(__xludf.DUMMYFUNCTION("""COMPUTED_VALUE"""),1)</f>
        <v>1</v>
      </c>
      <c r="B294" s="1">
        <f ca="1">IFERROR(__xludf.DUMMYFUNCTION("""COMPUTED_VALUE"""),2)</f>
        <v>2</v>
      </c>
    </row>
    <row r="295" spans="1:2" ht="13" hidden="1">
      <c r="A295" s="1">
        <f ca="1">IFERROR(__xludf.DUMMYFUNCTION("""COMPUTED_VALUE"""),1)</f>
        <v>1</v>
      </c>
      <c r="B295" s="1">
        <f ca="1">IFERROR(__xludf.DUMMYFUNCTION("""COMPUTED_VALUE"""),2)</f>
        <v>2</v>
      </c>
    </row>
    <row r="296" spans="1:2" ht="13" hidden="1">
      <c r="A296" s="1">
        <f ca="1">IFERROR(__xludf.DUMMYFUNCTION("""COMPUTED_VALUE"""),1)</f>
        <v>1</v>
      </c>
      <c r="B296" s="1">
        <f ca="1">IFERROR(__xludf.DUMMYFUNCTION("""COMPUTED_VALUE"""),3)</f>
        <v>3</v>
      </c>
    </row>
    <row r="297" spans="1:2" ht="13" hidden="1">
      <c r="A297" s="1">
        <f ca="1">IFERROR(__xludf.DUMMYFUNCTION("""COMPUTED_VALUE"""),3)</f>
        <v>3</v>
      </c>
      <c r="B297" s="1">
        <f ca="1">IFERROR(__xludf.DUMMYFUNCTION("""COMPUTED_VALUE"""),2)</f>
        <v>2</v>
      </c>
    </row>
    <row r="298" spans="1:2" ht="13" hidden="1">
      <c r="A298" s="1">
        <f ca="1">IFERROR(__xludf.DUMMYFUNCTION("""COMPUTED_VALUE"""),2)</f>
        <v>2</v>
      </c>
      <c r="B298" s="1">
        <f ca="1">IFERROR(__xludf.DUMMYFUNCTION("""COMPUTED_VALUE"""),2)</f>
        <v>2</v>
      </c>
    </row>
    <row r="299" spans="1:2" ht="13" hidden="1">
      <c r="A299" s="1">
        <f ca="1">IFERROR(__xludf.DUMMYFUNCTION("""COMPUTED_VALUE"""),4)</f>
        <v>4</v>
      </c>
      <c r="B299" s="1">
        <f ca="1">IFERROR(__xludf.DUMMYFUNCTION("""COMPUTED_VALUE"""),2)</f>
        <v>2</v>
      </c>
    </row>
    <row r="300" spans="1:2" ht="13" hidden="1">
      <c r="A300" s="1">
        <f ca="1">IFERROR(__xludf.DUMMYFUNCTION("""COMPUTED_VALUE"""),3)</f>
        <v>3</v>
      </c>
      <c r="B300" s="1">
        <f ca="1">IFERROR(__xludf.DUMMYFUNCTION("""COMPUTED_VALUE"""),1)</f>
        <v>1</v>
      </c>
    </row>
    <row r="301" spans="1:2" ht="13" hidden="1">
      <c r="A301" s="1">
        <f ca="1">IFERROR(__xludf.DUMMYFUNCTION("""COMPUTED_VALUE"""),4)</f>
        <v>4</v>
      </c>
      <c r="B301" s="1">
        <f ca="1">IFERROR(__xludf.DUMMYFUNCTION("""COMPUTED_VALUE"""),2)</f>
        <v>2</v>
      </c>
    </row>
    <row r="302" spans="1:2" ht="13" hidden="1">
      <c r="A302" s="1">
        <f ca="1">IFERROR(__xludf.DUMMYFUNCTION("""COMPUTED_VALUE"""),1)</f>
        <v>1</v>
      </c>
      <c r="B302" s="1">
        <f ca="1">IFERROR(__xludf.DUMMYFUNCTION("""COMPUTED_VALUE"""),4)</f>
        <v>4</v>
      </c>
    </row>
    <row r="303" spans="1:2" ht="13" hidden="1">
      <c r="A303" s="1">
        <f ca="1">IFERROR(__xludf.DUMMYFUNCTION("""COMPUTED_VALUE"""),4)</f>
        <v>4</v>
      </c>
      <c r="B303" s="1">
        <f ca="1">IFERROR(__xludf.DUMMYFUNCTION("""COMPUTED_VALUE"""),2)</f>
        <v>2</v>
      </c>
    </row>
    <row r="304" spans="1:2" ht="13" hidden="1">
      <c r="A304" s="1">
        <f ca="1">IFERROR(__xludf.DUMMYFUNCTION("""COMPUTED_VALUE"""),4)</f>
        <v>4</v>
      </c>
      <c r="B304" s="1">
        <f ca="1">IFERROR(__xludf.DUMMYFUNCTION("""COMPUTED_VALUE"""),4)</f>
        <v>4</v>
      </c>
    </row>
    <row r="305" spans="1:2" ht="13" hidden="1">
      <c r="A305" s="1">
        <f ca="1">IFERROR(__xludf.DUMMYFUNCTION("""COMPUTED_VALUE"""),2)</f>
        <v>2</v>
      </c>
      <c r="B305" s="1">
        <f ca="1">IFERROR(__xludf.DUMMYFUNCTION("""COMPUTED_VALUE"""),3)</f>
        <v>3</v>
      </c>
    </row>
    <row r="306" spans="1:2" ht="13" hidden="1">
      <c r="A306" s="1">
        <f ca="1">IFERROR(__xludf.DUMMYFUNCTION("""COMPUTED_VALUE"""),4)</f>
        <v>4</v>
      </c>
      <c r="B306" s="1">
        <f ca="1">IFERROR(__xludf.DUMMYFUNCTION("""COMPUTED_VALUE"""),5)</f>
        <v>5</v>
      </c>
    </row>
    <row r="307" spans="1:2" ht="13" hidden="1">
      <c r="A307" s="1" t="str">
        <f ca="1">IFERROR(__xludf.DUMMYFUNCTION("""COMPUTED_VALUE"""),"")</f>
        <v/>
      </c>
      <c r="B307" s="1">
        <f ca="1">IFERROR(__xludf.DUMMYFUNCTION("""COMPUTED_VALUE"""),2)</f>
        <v>2</v>
      </c>
    </row>
    <row r="308" spans="1:2" ht="13" hidden="1">
      <c r="A308" s="1" t="str">
        <f ca="1">IFERROR(__xludf.DUMMYFUNCTION("""COMPUTED_VALUE"""),"")</f>
        <v/>
      </c>
      <c r="B308" s="1">
        <f ca="1">IFERROR(__xludf.DUMMYFUNCTION("""COMPUTED_VALUE"""),3)</f>
        <v>3</v>
      </c>
    </row>
    <row r="309" spans="1:2" ht="13" hidden="1">
      <c r="A309" s="1">
        <f ca="1">IFERROR(__xludf.DUMMYFUNCTION("""COMPUTED_VALUE"""),1)</f>
        <v>1</v>
      </c>
      <c r="B309" s="1">
        <f ca="1">IFERROR(__xludf.DUMMYFUNCTION("""COMPUTED_VALUE"""),3)</f>
        <v>3</v>
      </c>
    </row>
    <row r="310" spans="1:2" ht="13" hidden="1">
      <c r="A310" s="1">
        <f ca="1">IFERROR(__xludf.DUMMYFUNCTION("""COMPUTED_VALUE"""),4)</f>
        <v>4</v>
      </c>
      <c r="B310" s="1">
        <f ca="1">IFERROR(__xludf.DUMMYFUNCTION("""COMPUTED_VALUE"""),1)</f>
        <v>1</v>
      </c>
    </row>
    <row r="311" spans="1:2" ht="13" hidden="1">
      <c r="A311" s="1">
        <f ca="1">IFERROR(__xludf.DUMMYFUNCTION("""COMPUTED_VALUE"""),4)</f>
        <v>4</v>
      </c>
      <c r="B311" s="1">
        <f ca="1">IFERROR(__xludf.DUMMYFUNCTION("""COMPUTED_VALUE"""),3)</f>
        <v>3</v>
      </c>
    </row>
    <row r="312" spans="1:2" ht="13" hidden="1">
      <c r="A312" s="1">
        <f ca="1">IFERROR(__xludf.DUMMYFUNCTION("""COMPUTED_VALUE"""),3)</f>
        <v>3</v>
      </c>
      <c r="B312" s="1">
        <f ca="1">IFERROR(__xludf.DUMMYFUNCTION("""COMPUTED_VALUE"""),1)</f>
        <v>1</v>
      </c>
    </row>
    <row r="313" spans="1:2" ht="13" hidden="1">
      <c r="A313" s="1" t="str">
        <f ca="1">IFERROR(__xludf.DUMMYFUNCTION("""COMPUTED_VALUE"""),"")</f>
        <v/>
      </c>
      <c r="B313" s="1">
        <f ca="1">IFERROR(__xludf.DUMMYFUNCTION("""COMPUTED_VALUE"""),3)</f>
        <v>3</v>
      </c>
    </row>
    <row r="314" spans="1:2" ht="13" hidden="1">
      <c r="A314" s="1">
        <f ca="1">IFERROR(__xludf.DUMMYFUNCTION("""COMPUTED_VALUE"""),2)</f>
        <v>2</v>
      </c>
      <c r="B314" s="1">
        <f ca="1">IFERROR(__xludf.DUMMYFUNCTION("""COMPUTED_VALUE"""),2)</f>
        <v>2</v>
      </c>
    </row>
    <row r="315" spans="1:2" ht="13" hidden="1">
      <c r="A315" s="1">
        <f ca="1">IFERROR(__xludf.DUMMYFUNCTION("""COMPUTED_VALUE"""),2)</f>
        <v>2</v>
      </c>
      <c r="B315" s="1">
        <f ca="1">IFERROR(__xludf.DUMMYFUNCTION("""COMPUTED_VALUE"""),3)</f>
        <v>3</v>
      </c>
    </row>
    <row r="316" spans="1:2" ht="13" hidden="1">
      <c r="A316" s="1">
        <f ca="1">IFERROR(__xludf.DUMMYFUNCTION("""COMPUTED_VALUE"""),3)</f>
        <v>3</v>
      </c>
      <c r="B316" s="1">
        <f ca="1">IFERROR(__xludf.DUMMYFUNCTION("""COMPUTED_VALUE"""),2)</f>
        <v>2</v>
      </c>
    </row>
    <row r="317" spans="1:2" ht="13" hidden="1">
      <c r="A317" s="1">
        <f ca="1">IFERROR(__xludf.DUMMYFUNCTION("""COMPUTED_VALUE"""),4)</f>
        <v>4</v>
      </c>
      <c r="B317" s="1">
        <f ca="1">IFERROR(__xludf.DUMMYFUNCTION("""COMPUTED_VALUE"""),2)</f>
        <v>2</v>
      </c>
    </row>
    <row r="318" spans="1:2" ht="13" hidden="1">
      <c r="A318" s="1">
        <f ca="1">IFERROR(__xludf.DUMMYFUNCTION("""COMPUTED_VALUE"""),2)</f>
        <v>2</v>
      </c>
      <c r="B318" s="1">
        <f ca="1">IFERROR(__xludf.DUMMYFUNCTION("""COMPUTED_VALUE"""),3)</f>
        <v>3</v>
      </c>
    </row>
    <row r="319" spans="1:2" ht="13" hidden="1">
      <c r="A319" s="1">
        <f ca="1">IFERROR(__xludf.DUMMYFUNCTION("""COMPUTED_VALUE"""),3)</f>
        <v>3</v>
      </c>
      <c r="B319" s="1">
        <f ca="1">IFERROR(__xludf.DUMMYFUNCTION("""COMPUTED_VALUE"""),2)</f>
        <v>2</v>
      </c>
    </row>
    <row r="320" spans="1:2" ht="13" hidden="1">
      <c r="A320" s="1">
        <f ca="1">IFERROR(__xludf.DUMMYFUNCTION("""COMPUTED_VALUE"""),3)</f>
        <v>3</v>
      </c>
      <c r="B320" s="1">
        <f ca="1">IFERROR(__xludf.DUMMYFUNCTION("""COMPUTED_VALUE"""),5)</f>
        <v>5</v>
      </c>
    </row>
    <row r="321" spans="1:11" ht="13" hidden="1">
      <c r="A321" s="1">
        <f ca="1">IFERROR(__xludf.DUMMYFUNCTION("""COMPUTED_VALUE"""),1)</f>
        <v>1</v>
      </c>
      <c r="B321" s="1">
        <f ca="1">IFERROR(__xludf.DUMMYFUNCTION("""COMPUTED_VALUE"""),3)</f>
        <v>3</v>
      </c>
    </row>
    <row r="322" spans="1:11" ht="13" hidden="1">
      <c r="A322" s="1">
        <f ca="1">IFERROR(__xludf.DUMMYFUNCTION("""COMPUTED_VALUE"""),2)</f>
        <v>2</v>
      </c>
      <c r="B322" s="1">
        <f ca="1">IFERROR(__xludf.DUMMYFUNCTION("""COMPUTED_VALUE"""),2)</f>
        <v>2</v>
      </c>
    </row>
    <row r="323" spans="1:11" ht="13" hidden="1">
      <c r="A323" s="1" t="str">
        <f ca="1">IFERROR(__xludf.DUMMYFUNCTION("""COMPUTED_VALUE"""),"")</f>
        <v/>
      </c>
      <c r="B323" s="1">
        <f ca="1">IFERROR(__xludf.DUMMYFUNCTION("""COMPUTED_VALUE"""),2)</f>
        <v>2</v>
      </c>
    </row>
    <row r="324" spans="1:11" ht="13" hidden="1">
      <c r="A324" s="1">
        <f ca="1">IFERROR(__xludf.DUMMYFUNCTION("""COMPUTED_VALUE"""),2)</f>
        <v>2</v>
      </c>
      <c r="B324" s="1">
        <f ca="1">IFERROR(__xludf.DUMMYFUNCTION("""COMPUTED_VALUE"""),2)</f>
        <v>2</v>
      </c>
    </row>
    <row r="325" spans="1:11" ht="13" hidden="1">
      <c r="A325" s="1" t="str">
        <f ca="1">IFERROR(__xludf.DUMMYFUNCTION("""COMPUTED_VALUE"""),"")</f>
        <v/>
      </c>
      <c r="B325" s="1">
        <f ca="1">IFERROR(__xludf.DUMMYFUNCTION("""COMPUTED_VALUE"""),3)</f>
        <v>3</v>
      </c>
    </row>
    <row r="326" spans="1:11" ht="13" hidden="1">
      <c r="A326" s="1">
        <f ca="1">IFERROR(__xludf.DUMMYFUNCTION("""COMPUTED_VALUE"""),1)</f>
        <v>1</v>
      </c>
      <c r="B326" s="1">
        <f ca="1">IFERROR(__xludf.DUMMYFUNCTION("""COMPUTED_VALUE"""),5)</f>
        <v>5</v>
      </c>
    </row>
    <row r="327" spans="1:11" ht="13">
      <c r="A327" s="1">
        <f ca="1">IFERROR(__xludf.DUMMYFUNCTION("""COMPUTED_VALUE"""),4)</f>
        <v>4</v>
      </c>
      <c r="B327" s="1">
        <f ca="1">IFERROR(__xludf.DUMMYFUNCTION("""COMPUTED_VALUE"""),2)</f>
        <v>2</v>
      </c>
    </row>
    <row r="328" spans="1:11" ht="13">
      <c r="A328" s="1">
        <f t="shared" ref="A328:B328" ca="1" si="0">COUNT(A4:A327)</f>
        <v>300</v>
      </c>
      <c r="B328" s="1">
        <f t="shared" ca="1" si="0"/>
        <v>324</v>
      </c>
    </row>
    <row r="330" spans="1:11" ht="13">
      <c r="A330" s="14"/>
      <c r="B330" s="15" t="s">
        <v>57</v>
      </c>
      <c r="C330" s="15" t="s">
        <v>136</v>
      </c>
      <c r="D330" s="15" t="s">
        <v>59</v>
      </c>
      <c r="E330" s="15" t="s">
        <v>243</v>
      </c>
      <c r="J330" s="14"/>
      <c r="K330" s="14"/>
    </row>
    <row r="331" spans="1:11" ht="15">
      <c r="A331" s="7" t="s">
        <v>105</v>
      </c>
      <c r="B331" s="10">
        <f ca="1">COUNTIFS(A4:A327,"1",B4:B327,"1")</f>
        <v>3</v>
      </c>
      <c r="C331" s="10">
        <f ca="1">COUNTIFS(A4:A327,"2",B4:B327,"1")</f>
        <v>7</v>
      </c>
      <c r="D331" s="10">
        <f ca="1">COUNTIFS(A4:A327,"3",B4:B327,"1")</f>
        <v>6</v>
      </c>
      <c r="E331" s="10">
        <f ca="1">COUNTIFS(A4:A327,"4",B4:B327,"1")</f>
        <v>5</v>
      </c>
      <c r="F331" s="1">
        <f t="shared" ref="F331:F335" ca="1" si="1">SUM(B331:E331)</f>
        <v>21</v>
      </c>
      <c r="K331" s="10"/>
    </row>
    <row r="332" spans="1:11" ht="15">
      <c r="A332" s="7" t="s">
        <v>63</v>
      </c>
      <c r="B332" s="10">
        <f ca="1">COUNTIFS(A4:A327,"1",B4:B327,"2")</f>
        <v>17</v>
      </c>
      <c r="C332" s="10">
        <f ca="1">COUNTIFS(A4:A327,"2",B4:B327,"2")</f>
        <v>32</v>
      </c>
      <c r="D332" s="10">
        <f ca="1">COUNTIFS(A4:A327,"3",B4:B327,"2")</f>
        <v>19</v>
      </c>
      <c r="E332" s="10">
        <f ca="1">COUNTIFS(A4:A327,"4",B4:B327,"2")</f>
        <v>36</v>
      </c>
      <c r="F332" s="1">
        <f t="shared" ca="1" si="1"/>
        <v>104</v>
      </c>
      <c r="K332" s="10"/>
    </row>
    <row r="333" spans="1:11" ht="15">
      <c r="A333" s="7" t="s">
        <v>61</v>
      </c>
      <c r="B333" s="10">
        <f ca="1">COUNTIFS(A4:A327,"1",B4:B327,"3")</f>
        <v>25</v>
      </c>
      <c r="C333" s="10">
        <f ca="1">COUNTIFS(A4:A327,"2",B4:B327,"3")</f>
        <v>32</v>
      </c>
      <c r="D333" s="10">
        <f ca="1">COUNTIFS(A4:A327,"3",B4:B327,"3")</f>
        <v>29</v>
      </c>
      <c r="E333" s="10">
        <f ca="1">COUNTIFS(A4:A327,"4",B4:B327,"3")</f>
        <v>26</v>
      </c>
      <c r="F333" s="1">
        <f t="shared" ca="1" si="1"/>
        <v>112</v>
      </c>
      <c r="K333" s="10"/>
    </row>
    <row r="334" spans="1:11" ht="15">
      <c r="A334" s="7" t="s">
        <v>92</v>
      </c>
      <c r="B334" s="10">
        <f ca="1">COUNTIFS(A4:A327,"1",B4:B327,"4")</f>
        <v>6</v>
      </c>
      <c r="C334" s="10">
        <f ca="1">COUNTIFS(A4:A327,"2",B4:B327,"4")</f>
        <v>17</v>
      </c>
      <c r="D334" s="10">
        <f ca="1">COUNTIFS(A4:A327,"3",B4:B327,"4")</f>
        <v>15</v>
      </c>
      <c r="E334" s="10">
        <f ca="1">COUNTIFS(A4:A327,"4",B4:B327,"4")</f>
        <v>3</v>
      </c>
      <c r="F334" s="1">
        <f t="shared" ca="1" si="1"/>
        <v>41</v>
      </c>
      <c r="K334" s="10"/>
    </row>
    <row r="335" spans="1:11" ht="15">
      <c r="A335" s="7" t="s">
        <v>93</v>
      </c>
      <c r="B335" s="10">
        <f ca="1">COUNTIFS(A4:A327,"1",B4:B327,"5")</f>
        <v>5</v>
      </c>
      <c r="C335" s="10">
        <f ca="1">COUNTIFS(A4:A327,"2",B4:B327,"5")</f>
        <v>6</v>
      </c>
      <c r="D335" s="10">
        <f ca="1">COUNTIFS(A4:A327,"3",B4:B327,"5")</f>
        <v>5</v>
      </c>
      <c r="E335" s="10">
        <f ca="1">COUNTIFS(A4:A327,"4",B4:B327,"5")</f>
        <v>6</v>
      </c>
      <c r="F335" s="1">
        <f t="shared" ca="1" si="1"/>
        <v>22</v>
      </c>
      <c r="K335" s="10"/>
    </row>
    <row r="336" spans="1:11" ht="13">
      <c r="F336" s="1">
        <f ca="1">SUM(F331:F335)</f>
        <v>300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FF0000"/>
    <outlinePr summaryBelow="0" summaryRight="0"/>
  </sheetPr>
  <dimension ref="A1:K336"/>
  <sheetViews>
    <sheetView workbookViewId="0"/>
  </sheetViews>
  <sheetFormatPr baseColWidth="10" defaultColWidth="14.5" defaultRowHeight="15.75" customHeight="1"/>
  <sheetData>
    <row r="1" spans="1:2" ht="14">
      <c r="A1" s="9" t="s">
        <v>364</v>
      </c>
    </row>
    <row r="2" spans="1:2" ht="15">
      <c r="A2" s="10"/>
    </row>
    <row r="3" spans="1:2" ht="13">
      <c r="A3" s="7" t="s">
        <v>197</v>
      </c>
    </row>
    <row r="4" spans="1:2" ht="15">
      <c r="A4" s="10">
        <f ca="1">IFERROR(__xludf.DUMMYFUNCTION("query('Converted Data'!BG4:BG327,""select*"")"),3)</f>
        <v>3</v>
      </c>
      <c r="B4" s="10">
        <f ca="1">IFERROR(__xludf.DUMMYFUNCTION("query('Converted Data'!CO4:CO327,""select*"")"),3)</f>
        <v>3</v>
      </c>
    </row>
    <row r="5" spans="1:2" ht="13">
      <c r="A5" s="1">
        <f ca="1">IFERROR(__xludf.DUMMYFUNCTION("""COMPUTED_VALUE"""),1)</f>
        <v>1</v>
      </c>
      <c r="B5" s="1">
        <f ca="1">IFERROR(__xludf.DUMMYFUNCTION("""COMPUTED_VALUE"""),3)</f>
        <v>3</v>
      </c>
    </row>
    <row r="6" spans="1:2" ht="13">
      <c r="A6" s="1" t="str">
        <f ca="1">IFERROR(__xludf.DUMMYFUNCTION("""COMPUTED_VALUE"""),"")</f>
        <v/>
      </c>
      <c r="B6" s="1">
        <f ca="1">IFERROR(__xludf.DUMMYFUNCTION("""COMPUTED_VALUE"""),3)</f>
        <v>3</v>
      </c>
    </row>
    <row r="7" spans="1:2" ht="13">
      <c r="A7" s="1">
        <f ca="1">IFERROR(__xludf.DUMMYFUNCTION("""COMPUTED_VALUE"""),3)</f>
        <v>3</v>
      </c>
      <c r="B7" s="1">
        <f ca="1">IFERROR(__xludf.DUMMYFUNCTION("""COMPUTED_VALUE"""),4)</f>
        <v>4</v>
      </c>
    </row>
    <row r="8" spans="1:2" ht="13">
      <c r="A8" s="1">
        <f ca="1">IFERROR(__xludf.DUMMYFUNCTION("""COMPUTED_VALUE"""),2)</f>
        <v>2</v>
      </c>
      <c r="B8" s="1">
        <f ca="1">IFERROR(__xludf.DUMMYFUNCTION("""COMPUTED_VALUE"""),3)</f>
        <v>3</v>
      </c>
    </row>
    <row r="9" spans="1:2" ht="13">
      <c r="A9" s="1">
        <f ca="1">IFERROR(__xludf.DUMMYFUNCTION("""COMPUTED_VALUE"""),3)</f>
        <v>3</v>
      </c>
      <c r="B9" s="1">
        <f ca="1">IFERROR(__xludf.DUMMYFUNCTION("""COMPUTED_VALUE"""),2)</f>
        <v>2</v>
      </c>
    </row>
    <row r="10" spans="1:2" ht="13" hidden="1">
      <c r="A10" s="1" t="str">
        <f ca="1">IFERROR(__xludf.DUMMYFUNCTION("""COMPUTED_VALUE"""),"")</f>
        <v/>
      </c>
      <c r="B10" s="1">
        <f ca="1">IFERROR(__xludf.DUMMYFUNCTION("""COMPUTED_VALUE"""),3)</f>
        <v>3</v>
      </c>
    </row>
    <row r="11" spans="1:2" ht="13" hidden="1">
      <c r="A11" s="1">
        <f ca="1">IFERROR(__xludf.DUMMYFUNCTION("""COMPUTED_VALUE"""),4)</f>
        <v>4</v>
      </c>
      <c r="B11" s="1">
        <f ca="1">IFERROR(__xludf.DUMMYFUNCTION("""COMPUTED_VALUE"""),3)</f>
        <v>3</v>
      </c>
    </row>
    <row r="12" spans="1:2" ht="13" hidden="1">
      <c r="A12" s="1">
        <f ca="1">IFERROR(__xludf.DUMMYFUNCTION("""COMPUTED_VALUE"""),4)</f>
        <v>4</v>
      </c>
      <c r="B12" s="1">
        <f ca="1">IFERROR(__xludf.DUMMYFUNCTION("""COMPUTED_VALUE"""),2)</f>
        <v>2</v>
      </c>
    </row>
    <row r="13" spans="1:2" ht="13" hidden="1">
      <c r="A13" s="1">
        <f ca="1">IFERROR(__xludf.DUMMYFUNCTION("""COMPUTED_VALUE"""),2)</f>
        <v>2</v>
      </c>
      <c r="B13" s="1">
        <f ca="1">IFERROR(__xludf.DUMMYFUNCTION("""COMPUTED_VALUE"""),4)</f>
        <v>4</v>
      </c>
    </row>
    <row r="14" spans="1:2" ht="13" hidden="1">
      <c r="A14" s="1" t="str">
        <f ca="1">IFERROR(__xludf.DUMMYFUNCTION("""COMPUTED_VALUE"""),"")</f>
        <v/>
      </c>
      <c r="B14" s="1">
        <f ca="1">IFERROR(__xludf.DUMMYFUNCTION("""COMPUTED_VALUE"""),5)</f>
        <v>5</v>
      </c>
    </row>
    <row r="15" spans="1:2" ht="13" hidden="1">
      <c r="A15" s="1">
        <f ca="1">IFERROR(__xludf.DUMMYFUNCTION("""COMPUTED_VALUE"""),2)</f>
        <v>2</v>
      </c>
      <c r="B15" s="1">
        <f ca="1">IFERROR(__xludf.DUMMYFUNCTION("""COMPUTED_VALUE"""),2)</f>
        <v>2</v>
      </c>
    </row>
    <row r="16" spans="1:2" ht="13" hidden="1">
      <c r="A16" s="1">
        <f ca="1">IFERROR(__xludf.DUMMYFUNCTION("""COMPUTED_VALUE"""),3)</f>
        <v>3</v>
      </c>
      <c r="B16" s="1">
        <f ca="1">IFERROR(__xludf.DUMMYFUNCTION("""COMPUTED_VALUE"""),5)</f>
        <v>5</v>
      </c>
    </row>
    <row r="17" spans="1:2" ht="13" hidden="1">
      <c r="A17" s="1">
        <f ca="1">IFERROR(__xludf.DUMMYFUNCTION("""COMPUTED_VALUE"""),3)</f>
        <v>3</v>
      </c>
      <c r="B17" s="1">
        <f ca="1">IFERROR(__xludf.DUMMYFUNCTION("""COMPUTED_VALUE"""),3)</f>
        <v>3</v>
      </c>
    </row>
    <row r="18" spans="1:2" ht="13" hidden="1">
      <c r="A18" s="1">
        <f ca="1">IFERROR(__xludf.DUMMYFUNCTION("""COMPUTED_VALUE"""),2)</f>
        <v>2</v>
      </c>
      <c r="B18" s="1">
        <f ca="1">IFERROR(__xludf.DUMMYFUNCTION("""COMPUTED_VALUE"""),2)</f>
        <v>2</v>
      </c>
    </row>
    <row r="19" spans="1:2" ht="13" hidden="1">
      <c r="A19" s="1">
        <f ca="1">IFERROR(__xludf.DUMMYFUNCTION("""COMPUTED_VALUE"""),2)</f>
        <v>2</v>
      </c>
      <c r="B19" s="1">
        <f ca="1">IFERROR(__xludf.DUMMYFUNCTION("""COMPUTED_VALUE"""),3)</f>
        <v>3</v>
      </c>
    </row>
    <row r="20" spans="1:2" ht="13" hidden="1">
      <c r="A20" s="1">
        <f ca="1">IFERROR(__xludf.DUMMYFUNCTION("""COMPUTED_VALUE"""),4)</f>
        <v>4</v>
      </c>
      <c r="B20" s="1">
        <f ca="1">IFERROR(__xludf.DUMMYFUNCTION("""COMPUTED_VALUE"""),2)</f>
        <v>2</v>
      </c>
    </row>
    <row r="21" spans="1:2" ht="13" hidden="1">
      <c r="A21" s="1">
        <f ca="1">IFERROR(__xludf.DUMMYFUNCTION("""COMPUTED_VALUE"""),2)</f>
        <v>2</v>
      </c>
      <c r="B21" s="1">
        <f ca="1">IFERROR(__xludf.DUMMYFUNCTION("""COMPUTED_VALUE"""),4)</f>
        <v>4</v>
      </c>
    </row>
    <row r="22" spans="1:2" ht="13" hidden="1">
      <c r="A22" s="1">
        <f ca="1">IFERROR(__xludf.DUMMYFUNCTION("""COMPUTED_VALUE"""),1)</f>
        <v>1</v>
      </c>
      <c r="B22" s="1">
        <f ca="1">IFERROR(__xludf.DUMMYFUNCTION("""COMPUTED_VALUE"""),2)</f>
        <v>2</v>
      </c>
    </row>
    <row r="23" spans="1:2" ht="13" hidden="1">
      <c r="A23" s="1">
        <f ca="1">IFERROR(__xludf.DUMMYFUNCTION("""COMPUTED_VALUE"""),2)</f>
        <v>2</v>
      </c>
      <c r="B23" s="1">
        <f ca="1">IFERROR(__xludf.DUMMYFUNCTION("""COMPUTED_VALUE"""),3)</f>
        <v>3</v>
      </c>
    </row>
    <row r="24" spans="1:2" ht="13" hidden="1">
      <c r="A24" s="1" t="str">
        <f ca="1">IFERROR(__xludf.DUMMYFUNCTION("""COMPUTED_VALUE"""),"")</f>
        <v/>
      </c>
      <c r="B24" s="1">
        <f ca="1">IFERROR(__xludf.DUMMYFUNCTION("""COMPUTED_VALUE"""),3)</f>
        <v>3</v>
      </c>
    </row>
    <row r="25" spans="1:2" ht="13" hidden="1">
      <c r="A25" s="1">
        <f ca="1">IFERROR(__xludf.DUMMYFUNCTION("""COMPUTED_VALUE"""),2)</f>
        <v>2</v>
      </c>
      <c r="B25" s="1">
        <f ca="1">IFERROR(__xludf.DUMMYFUNCTION("""COMPUTED_VALUE"""),3)</f>
        <v>3</v>
      </c>
    </row>
    <row r="26" spans="1:2" ht="13" hidden="1">
      <c r="A26" s="1">
        <f ca="1">IFERROR(__xludf.DUMMYFUNCTION("""COMPUTED_VALUE"""),1)</f>
        <v>1</v>
      </c>
      <c r="B26" s="1">
        <f ca="1">IFERROR(__xludf.DUMMYFUNCTION("""COMPUTED_VALUE"""),2)</f>
        <v>2</v>
      </c>
    </row>
    <row r="27" spans="1:2" ht="13" hidden="1">
      <c r="A27" s="1" t="str">
        <f ca="1">IFERROR(__xludf.DUMMYFUNCTION("""COMPUTED_VALUE"""),"")</f>
        <v/>
      </c>
      <c r="B27" s="1">
        <f ca="1">IFERROR(__xludf.DUMMYFUNCTION("""COMPUTED_VALUE"""),3)</f>
        <v>3</v>
      </c>
    </row>
    <row r="28" spans="1:2" ht="13" hidden="1">
      <c r="A28" s="1">
        <f ca="1">IFERROR(__xludf.DUMMYFUNCTION("""COMPUTED_VALUE"""),1)</f>
        <v>1</v>
      </c>
      <c r="B28" s="1">
        <f ca="1">IFERROR(__xludf.DUMMYFUNCTION("""COMPUTED_VALUE"""),2)</f>
        <v>2</v>
      </c>
    </row>
    <row r="29" spans="1:2" ht="13" hidden="1">
      <c r="A29" s="1">
        <f ca="1">IFERROR(__xludf.DUMMYFUNCTION("""COMPUTED_VALUE"""),3)</f>
        <v>3</v>
      </c>
      <c r="B29" s="1">
        <f ca="1">IFERROR(__xludf.DUMMYFUNCTION("""COMPUTED_VALUE"""),3)</f>
        <v>3</v>
      </c>
    </row>
    <row r="30" spans="1:2" ht="13" hidden="1">
      <c r="A30" s="1">
        <f ca="1">IFERROR(__xludf.DUMMYFUNCTION("""COMPUTED_VALUE"""),3)</f>
        <v>3</v>
      </c>
      <c r="B30" s="1">
        <f ca="1">IFERROR(__xludf.DUMMYFUNCTION("""COMPUTED_VALUE"""),2)</f>
        <v>2</v>
      </c>
    </row>
    <row r="31" spans="1:2" ht="13" hidden="1">
      <c r="A31" s="1">
        <f ca="1">IFERROR(__xludf.DUMMYFUNCTION("""COMPUTED_VALUE"""),1)</f>
        <v>1</v>
      </c>
      <c r="B31" s="1">
        <f ca="1">IFERROR(__xludf.DUMMYFUNCTION("""COMPUTED_VALUE"""),4)</f>
        <v>4</v>
      </c>
    </row>
    <row r="32" spans="1:2" ht="13" hidden="1">
      <c r="A32" s="1">
        <f ca="1">IFERROR(__xludf.DUMMYFUNCTION("""COMPUTED_VALUE"""),2)</f>
        <v>2</v>
      </c>
      <c r="B32" s="1">
        <f ca="1">IFERROR(__xludf.DUMMYFUNCTION("""COMPUTED_VALUE"""),5)</f>
        <v>5</v>
      </c>
    </row>
    <row r="33" spans="1:2" ht="13" hidden="1">
      <c r="A33" s="1">
        <f ca="1">IFERROR(__xludf.DUMMYFUNCTION("""COMPUTED_VALUE"""),1)</f>
        <v>1</v>
      </c>
      <c r="B33" s="1">
        <f ca="1">IFERROR(__xludf.DUMMYFUNCTION("""COMPUTED_VALUE"""),2)</f>
        <v>2</v>
      </c>
    </row>
    <row r="34" spans="1:2" ht="13" hidden="1">
      <c r="A34" s="1">
        <f ca="1">IFERROR(__xludf.DUMMYFUNCTION("""COMPUTED_VALUE"""),3)</f>
        <v>3</v>
      </c>
      <c r="B34" s="1">
        <f ca="1">IFERROR(__xludf.DUMMYFUNCTION("""COMPUTED_VALUE"""),3)</f>
        <v>3</v>
      </c>
    </row>
    <row r="35" spans="1:2" ht="13" hidden="1">
      <c r="A35" s="1">
        <f ca="1">IFERROR(__xludf.DUMMYFUNCTION("""COMPUTED_VALUE"""),4)</f>
        <v>4</v>
      </c>
      <c r="B35" s="1">
        <f ca="1">IFERROR(__xludf.DUMMYFUNCTION("""COMPUTED_VALUE"""),5)</f>
        <v>5</v>
      </c>
    </row>
    <row r="36" spans="1:2" ht="13" hidden="1">
      <c r="A36" s="1">
        <f ca="1">IFERROR(__xludf.DUMMYFUNCTION("""COMPUTED_VALUE"""),1)</f>
        <v>1</v>
      </c>
      <c r="B36" s="1">
        <f ca="1">IFERROR(__xludf.DUMMYFUNCTION("""COMPUTED_VALUE"""),3)</f>
        <v>3</v>
      </c>
    </row>
    <row r="37" spans="1:2" ht="13" hidden="1">
      <c r="A37" s="1">
        <f ca="1">IFERROR(__xludf.DUMMYFUNCTION("""COMPUTED_VALUE"""),2)</f>
        <v>2</v>
      </c>
      <c r="B37" s="1">
        <f ca="1">IFERROR(__xludf.DUMMYFUNCTION("""COMPUTED_VALUE"""),2)</f>
        <v>2</v>
      </c>
    </row>
    <row r="38" spans="1:2" ht="13" hidden="1">
      <c r="A38" s="1">
        <f ca="1">IFERROR(__xludf.DUMMYFUNCTION("""COMPUTED_VALUE"""),4)</f>
        <v>4</v>
      </c>
      <c r="B38" s="1">
        <f ca="1">IFERROR(__xludf.DUMMYFUNCTION("""COMPUTED_VALUE"""),3)</f>
        <v>3</v>
      </c>
    </row>
    <row r="39" spans="1:2" ht="13" hidden="1">
      <c r="A39" s="1">
        <f ca="1">IFERROR(__xludf.DUMMYFUNCTION("""COMPUTED_VALUE"""),3)</f>
        <v>3</v>
      </c>
      <c r="B39" s="1">
        <f ca="1">IFERROR(__xludf.DUMMYFUNCTION("""COMPUTED_VALUE"""),2)</f>
        <v>2</v>
      </c>
    </row>
    <row r="40" spans="1:2" ht="13" hidden="1">
      <c r="A40" s="1" t="str">
        <f ca="1">IFERROR(__xludf.DUMMYFUNCTION("""COMPUTED_VALUE"""),"")</f>
        <v/>
      </c>
      <c r="B40" s="1">
        <f ca="1">IFERROR(__xludf.DUMMYFUNCTION("""COMPUTED_VALUE"""),3)</f>
        <v>3</v>
      </c>
    </row>
    <row r="41" spans="1:2" ht="13" hidden="1">
      <c r="A41" s="1">
        <f ca="1">IFERROR(__xludf.DUMMYFUNCTION("""COMPUTED_VALUE"""),1)</f>
        <v>1</v>
      </c>
      <c r="B41" s="1">
        <f ca="1">IFERROR(__xludf.DUMMYFUNCTION("""COMPUTED_VALUE"""),3)</f>
        <v>3</v>
      </c>
    </row>
    <row r="42" spans="1:2" ht="13" hidden="1">
      <c r="A42" s="1">
        <f ca="1">IFERROR(__xludf.DUMMYFUNCTION("""COMPUTED_VALUE"""),2)</f>
        <v>2</v>
      </c>
      <c r="B42" s="1">
        <f ca="1">IFERROR(__xludf.DUMMYFUNCTION("""COMPUTED_VALUE"""),1)</f>
        <v>1</v>
      </c>
    </row>
    <row r="43" spans="1:2" ht="13" hidden="1">
      <c r="A43" s="1">
        <f ca="1">IFERROR(__xludf.DUMMYFUNCTION("""COMPUTED_VALUE"""),1)</f>
        <v>1</v>
      </c>
      <c r="B43" s="1">
        <f ca="1">IFERROR(__xludf.DUMMYFUNCTION("""COMPUTED_VALUE"""),3)</f>
        <v>3</v>
      </c>
    </row>
    <row r="44" spans="1:2" ht="13" hidden="1">
      <c r="A44" s="1">
        <f ca="1">IFERROR(__xludf.DUMMYFUNCTION("""COMPUTED_VALUE"""),4)</f>
        <v>4</v>
      </c>
      <c r="B44" s="1">
        <f ca="1">IFERROR(__xludf.DUMMYFUNCTION("""COMPUTED_VALUE"""),4)</f>
        <v>4</v>
      </c>
    </row>
    <row r="45" spans="1:2" ht="13" hidden="1">
      <c r="A45" s="1">
        <f ca="1">IFERROR(__xludf.DUMMYFUNCTION("""COMPUTED_VALUE"""),4)</f>
        <v>4</v>
      </c>
      <c r="B45" s="1">
        <f ca="1">IFERROR(__xludf.DUMMYFUNCTION("""COMPUTED_VALUE"""),3)</f>
        <v>3</v>
      </c>
    </row>
    <row r="46" spans="1:2" ht="13" hidden="1">
      <c r="A46" s="1">
        <f ca="1">IFERROR(__xludf.DUMMYFUNCTION("""COMPUTED_VALUE"""),2)</f>
        <v>2</v>
      </c>
      <c r="B46" s="1">
        <f ca="1">IFERROR(__xludf.DUMMYFUNCTION("""COMPUTED_VALUE"""),4)</f>
        <v>4</v>
      </c>
    </row>
    <row r="47" spans="1:2" ht="13" hidden="1">
      <c r="A47" s="1">
        <f ca="1">IFERROR(__xludf.DUMMYFUNCTION("""COMPUTED_VALUE"""),4)</f>
        <v>4</v>
      </c>
      <c r="B47" s="1">
        <f ca="1">IFERROR(__xludf.DUMMYFUNCTION("""COMPUTED_VALUE"""),3)</f>
        <v>3</v>
      </c>
    </row>
    <row r="48" spans="1:2" ht="13" hidden="1">
      <c r="A48" s="1">
        <f ca="1">IFERROR(__xludf.DUMMYFUNCTION("""COMPUTED_VALUE"""),2)</f>
        <v>2</v>
      </c>
      <c r="B48" s="1">
        <f ca="1">IFERROR(__xludf.DUMMYFUNCTION("""COMPUTED_VALUE"""),2)</f>
        <v>2</v>
      </c>
    </row>
    <row r="49" spans="1:2" ht="13" hidden="1">
      <c r="A49" s="1">
        <f ca="1">IFERROR(__xludf.DUMMYFUNCTION("""COMPUTED_VALUE"""),4)</f>
        <v>4</v>
      </c>
      <c r="B49" s="1">
        <f ca="1">IFERROR(__xludf.DUMMYFUNCTION("""COMPUTED_VALUE"""),1)</f>
        <v>1</v>
      </c>
    </row>
    <row r="50" spans="1:2" ht="13" hidden="1">
      <c r="A50" s="1">
        <f ca="1">IFERROR(__xludf.DUMMYFUNCTION("""COMPUTED_VALUE"""),2)</f>
        <v>2</v>
      </c>
      <c r="B50" s="1">
        <f ca="1">IFERROR(__xludf.DUMMYFUNCTION("""COMPUTED_VALUE"""),5)</f>
        <v>5</v>
      </c>
    </row>
    <row r="51" spans="1:2" ht="13" hidden="1">
      <c r="A51" s="1">
        <f ca="1">IFERROR(__xludf.DUMMYFUNCTION("""COMPUTED_VALUE"""),1)</f>
        <v>1</v>
      </c>
      <c r="B51" s="1">
        <f ca="1">IFERROR(__xludf.DUMMYFUNCTION("""COMPUTED_VALUE"""),2)</f>
        <v>2</v>
      </c>
    </row>
    <row r="52" spans="1:2" ht="13" hidden="1">
      <c r="A52" s="1">
        <f ca="1">IFERROR(__xludf.DUMMYFUNCTION("""COMPUTED_VALUE"""),3)</f>
        <v>3</v>
      </c>
      <c r="B52" s="1">
        <f ca="1">IFERROR(__xludf.DUMMYFUNCTION("""COMPUTED_VALUE"""),2)</f>
        <v>2</v>
      </c>
    </row>
    <row r="53" spans="1:2" ht="13" hidden="1">
      <c r="A53" s="1">
        <f ca="1">IFERROR(__xludf.DUMMYFUNCTION("""COMPUTED_VALUE"""),2)</f>
        <v>2</v>
      </c>
      <c r="B53" s="1">
        <f ca="1">IFERROR(__xludf.DUMMYFUNCTION("""COMPUTED_VALUE"""),1)</f>
        <v>1</v>
      </c>
    </row>
    <row r="54" spans="1:2" ht="13" hidden="1">
      <c r="A54" s="1">
        <f ca="1">IFERROR(__xludf.DUMMYFUNCTION("""COMPUTED_VALUE"""),3)</f>
        <v>3</v>
      </c>
      <c r="B54" s="1">
        <f ca="1">IFERROR(__xludf.DUMMYFUNCTION("""COMPUTED_VALUE"""),2)</f>
        <v>2</v>
      </c>
    </row>
    <row r="55" spans="1:2" ht="13" hidden="1">
      <c r="A55" s="1">
        <f ca="1">IFERROR(__xludf.DUMMYFUNCTION("""COMPUTED_VALUE"""),1)</f>
        <v>1</v>
      </c>
      <c r="B55" s="1">
        <f ca="1">IFERROR(__xludf.DUMMYFUNCTION("""COMPUTED_VALUE"""),3)</f>
        <v>3</v>
      </c>
    </row>
    <row r="56" spans="1:2" ht="13" hidden="1">
      <c r="A56" s="1">
        <f ca="1">IFERROR(__xludf.DUMMYFUNCTION("""COMPUTED_VALUE"""),3)</f>
        <v>3</v>
      </c>
      <c r="B56" s="1">
        <f ca="1">IFERROR(__xludf.DUMMYFUNCTION("""COMPUTED_VALUE"""),2)</f>
        <v>2</v>
      </c>
    </row>
    <row r="57" spans="1:2" ht="13" hidden="1">
      <c r="A57" s="1">
        <f ca="1">IFERROR(__xludf.DUMMYFUNCTION("""COMPUTED_VALUE"""),2)</f>
        <v>2</v>
      </c>
      <c r="B57" s="1">
        <f ca="1">IFERROR(__xludf.DUMMYFUNCTION("""COMPUTED_VALUE"""),2)</f>
        <v>2</v>
      </c>
    </row>
    <row r="58" spans="1:2" ht="13" hidden="1">
      <c r="A58" s="1">
        <f ca="1">IFERROR(__xludf.DUMMYFUNCTION("""COMPUTED_VALUE"""),3)</f>
        <v>3</v>
      </c>
      <c r="B58" s="1">
        <f ca="1">IFERROR(__xludf.DUMMYFUNCTION("""COMPUTED_VALUE"""),3)</f>
        <v>3</v>
      </c>
    </row>
    <row r="59" spans="1:2" ht="13" hidden="1">
      <c r="A59" s="1">
        <f ca="1">IFERROR(__xludf.DUMMYFUNCTION("""COMPUTED_VALUE"""),1)</f>
        <v>1</v>
      </c>
      <c r="B59" s="1">
        <f ca="1">IFERROR(__xludf.DUMMYFUNCTION("""COMPUTED_VALUE"""),4)</f>
        <v>4</v>
      </c>
    </row>
    <row r="60" spans="1:2" ht="13" hidden="1">
      <c r="A60" s="1">
        <f ca="1">IFERROR(__xludf.DUMMYFUNCTION("""COMPUTED_VALUE"""),1)</f>
        <v>1</v>
      </c>
      <c r="B60" s="1">
        <f ca="1">IFERROR(__xludf.DUMMYFUNCTION("""COMPUTED_VALUE"""),3)</f>
        <v>3</v>
      </c>
    </row>
    <row r="61" spans="1:2" ht="13" hidden="1">
      <c r="A61" s="1">
        <f ca="1">IFERROR(__xludf.DUMMYFUNCTION("""COMPUTED_VALUE"""),1)</f>
        <v>1</v>
      </c>
      <c r="B61" s="1">
        <f ca="1">IFERROR(__xludf.DUMMYFUNCTION("""COMPUTED_VALUE"""),3)</f>
        <v>3</v>
      </c>
    </row>
    <row r="62" spans="1:2" ht="13" hidden="1">
      <c r="A62" s="1">
        <f ca="1">IFERROR(__xludf.DUMMYFUNCTION("""COMPUTED_VALUE"""),4)</f>
        <v>4</v>
      </c>
      <c r="B62" s="1">
        <f ca="1">IFERROR(__xludf.DUMMYFUNCTION("""COMPUTED_VALUE"""),2)</f>
        <v>2</v>
      </c>
    </row>
    <row r="63" spans="1:2" ht="13" hidden="1">
      <c r="A63" s="1">
        <f ca="1">IFERROR(__xludf.DUMMYFUNCTION("""COMPUTED_VALUE"""),4)</f>
        <v>4</v>
      </c>
      <c r="B63" s="1">
        <f ca="1">IFERROR(__xludf.DUMMYFUNCTION("""COMPUTED_VALUE"""),2)</f>
        <v>2</v>
      </c>
    </row>
    <row r="64" spans="1:2" ht="13" hidden="1">
      <c r="A64" s="1" t="str">
        <f ca="1">IFERROR(__xludf.DUMMYFUNCTION("""COMPUTED_VALUE"""),"")</f>
        <v/>
      </c>
      <c r="B64" s="1">
        <f ca="1">IFERROR(__xludf.DUMMYFUNCTION("""COMPUTED_VALUE"""),3)</f>
        <v>3</v>
      </c>
    </row>
    <row r="65" spans="1:2" ht="13" hidden="1">
      <c r="A65" s="1">
        <f ca="1">IFERROR(__xludf.DUMMYFUNCTION("""COMPUTED_VALUE"""),1)</f>
        <v>1</v>
      </c>
      <c r="B65" s="1">
        <f ca="1">IFERROR(__xludf.DUMMYFUNCTION("""COMPUTED_VALUE"""),2)</f>
        <v>2</v>
      </c>
    </row>
    <row r="66" spans="1:2" ht="13" hidden="1">
      <c r="A66" s="1">
        <f ca="1">IFERROR(__xludf.DUMMYFUNCTION("""COMPUTED_VALUE"""),2)</f>
        <v>2</v>
      </c>
      <c r="B66" s="1">
        <f ca="1">IFERROR(__xludf.DUMMYFUNCTION("""COMPUTED_VALUE"""),3)</f>
        <v>3</v>
      </c>
    </row>
    <row r="67" spans="1:2" ht="13" hidden="1">
      <c r="A67" s="1">
        <f ca="1">IFERROR(__xludf.DUMMYFUNCTION("""COMPUTED_VALUE"""),1)</f>
        <v>1</v>
      </c>
      <c r="B67" s="1">
        <f ca="1">IFERROR(__xludf.DUMMYFUNCTION("""COMPUTED_VALUE"""),2)</f>
        <v>2</v>
      </c>
    </row>
    <row r="68" spans="1:2" ht="13" hidden="1">
      <c r="A68" s="1">
        <f ca="1">IFERROR(__xludf.DUMMYFUNCTION("""COMPUTED_VALUE"""),2)</f>
        <v>2</v>
      </c>
      <c r="B68" s="1">
        <f ca="1">IFERROR(__xludf.DUMMYFUNCTION("""COMPUTED_VALUE"""),2)</f>
        <v>2</v>
      </c>
    </row>
    <row r="69" spans="1:2" ht="13" hidden="1">
      <c r="A69" s="1">
        <f ca="1">IFERROR(__xludf.DUMMYFUNCTION("""COMPUTED_VALUE"""),3)</f>
        <v>3</v>
      </c>
      <c r="B69" s="1">
        <f ca="1">IFERROR(__xludf.DUMMYFUNCTION("""COMPUTED_VALUE"""),1)</f>
        <v>1</v>
      </c>
    </row>
    <row r="70" spans="1:2" ht="13" hidden="1">
      <c r="A70" s="1">
        <f ca="1">IFERROR(__xludf.DUMMYFUNCTION("""COMPUTED_VALUE"""),4)</f>
        <v>4</v>
      </c>
      <c r="B70" s="1">
        <f ca="1">IFERROR(__xludf.DUMMYFUNCTION("""COMPUTED_VALUE"""),4)</f>
        <v>4</v>
      </c>
    </row>
    <row r="71" spans="1:2" ht="13" hidden="1">
      <c r="A71" s="1">
        <f ca="1">IFERROR(__xludf.DUMMYFUNCTION("""COMPUTED_VALUE"""),2)</f>
        <v>2</v>
      </c>
      <c r="B71" s="1">
        <f ca="1">IFERROR(__xludf.DUMMYFUNCTION("""COMPUTED_VALUE"""),1)</f>
        <v>1</v>
      </c>
    </row>
    <row r="72" spans="1:2" ht="13" hidden="1">
      <c r="A72" s="1">
        <f ca="1">IFERROR(__xludf.DUMMYFUNCTION("""COMPUTED_VALUE"""),4)</f>
        <v>4</v>
      </c>
      <c r="B72" s="1">
        <f ca="1">IFERROR(__xludf.DUMMYFUNCTION("""COMPUTED_VALUE"""),2)</f>
        <v>2</v>
      </c>
    </row>
    <row r="73" spans="1:2" ht="13" hidden="1">
      <c r="A73" s="1">
        <f ca="1">IFERROR(__xludf.DUMMYFUNCTION("""COMPUTED_VALUE"""),3)</f>
        <v>3</v>
      </c>
      <c r="B73" s="1">
        <f ca="1">IFERROR(__xludf.DUMMYFUNCTION("""COMPUTED_VALUE"""),4)</f>
        <v>4</v>
      </c>
    </row>
    <row r="74" spans="1:2" ht="13" hidden="1">
      <c r="A74" s="1">
        <f ca="1">IFERROR(__xludf.DUMMYFUNCTION("""COMPUTED_VALUE"""),1)</f>
        <v>1</v>
      </c>
      <c r="B74" s="1">
        <f ca="1">IFERROR(__xludf.DUMMYFUNCTION("""COMPUTED_VALUE"""),3)</f>
        <v>3</v>
      </c>
    </row>
    <row r="75" spans="1:2" ht="13" hidden="1">
      <c r="A75" s="1">
        <f ca="1">IFERROR(__xludf.DUMMYFUNCTION("""COMPUTED_VALUE"""),2)</f>
        <v>2</v>
      </c>
      <c r="B75" s="1">
        <f ca="1">IFERROR(__xludf.DUMMYFUNCTION("""COMPUTED_VALUE"""),2)</f>
        <v>2</v>
      </c>
    </row>
    <row r="76" spans="1:2" ht="13" hidden="1">
      <c r="A76" s="1">
        <f ca="1">IFERROR(__xludf.DUMMYFUNCTION("""COMPUTED_VALUE"""),3)</f>
        <v>3</v>
      </c>
      <c r="B76" s="1">
        <f ca="1">IFERROR(__xludf.DUMMYFUNCTION("""COMPUTED_VALUE"""),2)</f>
        <v>2</v>
      </c>
    </row>
    <row r="77" spans="1:2" ht="13" hidden="1">
      <c r="A77" s="1">
        <f ca="1">IFERROR(__xludf.DUMMYFUNCTION("""COMPUTED_VALUE"""),2)</f>
        <v>2</v>
      </c>
      <c r="B77" s="1">
        <f ca="1">IFERROR(__xludf.DUMMYFUNCTION("""COMPUTED_VALUE"""),1)</f>
        <v>1</v>
      </c>
    </row>
    <row r="78" spans="1:2" ht="13" hidden="1">
      <c r="A78" s="1">
        <f ca="1">IFERROR(__xludf.DUMMYFUNCTION("""COMPUTED_VALUE"""),4)</f>
        <v>4</v>
      </c>
      <c r="B78" s="1">
        <f ca="1">IFERROR(__xludf.DUMMYFUNCTION("""COMPUTED_VALUE"""),2)</f>
        <v>2</v>
      </c>
    </row>
    <row r="79" spans="1:2" ht="13" hidden="1">
      <c r="A79" s="1">
        <f ca="1">IFERROR(__xludf.DUMMYFUNCTION("""COMPUTED_VALUE"""),3)</f>
        <v>3</v>
      </c>
      <c r="B79" s="1">
        <f ca="1">IFERROR(__xludf.DUMMYFUNCTION("""COMPUTED_VALUE"""),5)</f>
        <v>5</v>
      </c>
    </row>
    <row r="80" spans="1:2" ht="13" hidden="1">
      <c r="A80" s="1">
        <f ca="1">IFERROR(__xludf.DUMMYFUNCTION("""COMPUTED_VALUE"""),1)</f>
        <v>1</v>
      </c>
      <c r="B80" s="1">
        <f ca="1">IFERROR(__xludf.DUMMYFUNCTION("""COMPUTED_VALUE"""),2)</f>
        <v>2</v>
      </c>
    </row>
    <row r="81" spans="1:2" ht="13" hidden="1">
      <c r="A81" s="1" t="str">
        <f ca="1">IFERROR(__xludf.DUMMYFUNCTION("""COMPUTED_VALUE"""),"")</f>
        <v/>
      </c>
      <c r="B81" s="1">
        <f ca="1">IFERROR(__xludf.DUMMYFUNCTION("""COMPUTED_VALUE"""),2)</f>
        <v>2</v>
      </c>
    </row>
    <row r="82" spans="1:2" ht="13" hidden="1">
      <c r="A82" s="1">
        <f ca="1">IFERROR(__xludf.DUMMYFUNCTION("""COMPUTED_VALUE"""),4)</f>
        <v>4</v>
      </c>
      <c r="B82" s="1">
        <f ca="1">IFERROR(__xludf.DUMMYFUNCTION("""COMPUTED_VALUE"""),2)</f>
        <v>2</v>
      </c>
    </row>
    <row r="83" spans="1:2" ht="13" hidden="1">
      <c r="A83" s="1">
        <f ca="1">IFERROR(__xludf.DUMMYFUNCTION("""COMPUTED_VALUE"""),2)</f>
        <v>2</v>
      </c>
      <c r="B83" s="1">
        <f ca="1">IFERROR(__xludf.DUMMYFUNCTION("""COMPUTED_VALUE"""),2)</f>
        <v>2</v>
      </c>
    </row>
    <row r="84" spans="1:2" ht="13" hidden="1">
      <c r="A84" s="1">
        <f ca="1">IFERROR(__xludf.DUMMYFUNCTION("""COMPUTED_VALUE"""),3)</f>
        <v>3</v>
      </c>
      <c r="B84" s="1">
        <f ca="1">IFERROR(__xludf.DUMMYFUNCTION("""COMPUTED_VALUE"""),4)</f>
        <v>4</v>
      </c>
    </row>
    <row r="85" spans="1:2" ht="13" hidden="1">
      <c r="A85" s="1">
        <f ca="1">IFERROR(__xludf.DUMMYFUNCTION("""COMPUTED_VALUE"""),4)</f>
        <v>4</v>
      </c>
      <c r="B85" s="1">
        <f ca="1">IFERROR(__xludf.DUMMYFUNCTION("""COMPUTED_VALUE"""),2)</f>
        <v>2</v>
      </c>
    </row>
    <row r="86" spans="1:2" ht="13" hidden="1">
      <c r="A86" s="1">
        <f ca="1">IFERROR(__xludf.DUMMYFUNCTION("""COMPUTED_VALUE"""),2)</f>
        <v>2</v>
      </c>
      <c r="B86" s="1">
        <f ca="1">IFERROR(__xludf.DUMMYFUNCTION("""COMPUTED_VALUE"""),3)</f>
        <v>3</v>
      </c>
    </row>
    <row r="87" spans="1:2" ht="13" hidden="1">
      <c r="A87" s="1">
        <f ca="1">IFERROR(__xludf.DUMMYFUNCTION("""COMPUTED_VALUE"""),2)</f>
        <v>2</v>
      </c>
      <c r="B87" s="1">
        <f ca="1">IFERROR(__xludf.DUMMYFUNCTION("""COMPUTED_VALUE"""),3)</f>
        <v>3</v>
      </c>
    </row>
    <row r="88" spans="1:2" ht="13" hidden="1">
      <c r="A88" s="1">
        <f ca="1">IFERROR(__xludf.DUMMYFUNCTION("""COMPUTED_VALUE"""),2)</f>
        <v>2</v>
      </c>
      <c r="B88" s="1">
        <f ca="1">IFERROR(__xludf.DUMMYFUNCTION("""COMPUTED_VALUE"""),3)</f>
        <v>3</v>
      </c>
    </row>
    <row r="89" spans="1:2" ht="13" hidden="1">
      <c r="A89" s="1">
        <f ca="1">IFERROR(__xludf.DUMMYFUNCTION("""COMPUTED_VALUE"""),3)</f>
        <v>3</v>
      </c>
      <c r="B89" s="1">
        <f ca="1">IFERROR(__xludf.DUMMYFUNCTION("""COMPUTED_VALUE"""),3)</f>
        <v>3</v>
      </c>
    </row>
    <row r="90" spans="1:2" ht="13" hidden="1">
      <c r="A90" s="1">
        <f ca="1">IFERROR(__xludf.DUMMYFUNCTION("""COMPUTED_VALUE"""),1)</f>
        <v>1</v>
      </c>
      <c r="B90" s="1">
        <f ca="1">IFERROR(__xludf.DUMMYFUNCTION("""COMPUTED_VALUE"""),1)</f>
        <v>1</v>
      </c>
    </row>
    <row r="91" spans="1:2" ht="13" hidden="1">
      <c r="A91" s="1">
        <f ca="1">IFERROR(__xludf.DUMMYFUNCTION("""COMPUTED_VALUE"""),2)</f>
        <v>2</v>
      </c>
      <c r="B91" s="1">
        <f ca="1">IFERROR(__xludf.DUMMYFUNCTION("""COMPUTED_VALUE"""),5)</f>
        <v>5</v>
      </c>
    </row>
    <row r="92" spans="1:2" ht="13" hidden="1">
      <c r="A92" s="1">
        <f ca="1">IFERROR(__xludf.DUMMYFUNCTION("""COMPUTED_VALUE"""),4)</f>
        <v>4</v>
      </c>
      <c r="B92" s="1">
        <f ca="1">IFERROR(__xludf.DUMMYFUNCTION("""COMPUTED_VALUE"""),5)</f>
        <v>5</v>
      </c>
    </row>
    <row r="93" spans="1:2" ht="13" hidden="1">
      <c r="A93" s="1">
        <f ca="1">IFERROR(__xludf.DUMMYFUNCTION("""COMPUTED_VALUE"""),3)</f>
        <v>3</v>
      </c>
      <c r="B93" s="1">
        <f ca="1">IFERROR(__xludf.DUMMYFUNCTION("""COMPUTED_VALUE"""),2)</f>
        <v>2</v>
      </c>
    </row>
    <row r="94" spans="1:2" ht="13" hidden="1">
      <c r="A94" s="1">
        <f ca="1">IFERROR(__xludf.DUMMYFUNCTION("""COMPUTED_VALUE"""),1)</f>
        <v>1</v>
      </c>
      <c r="B94" s="1">
        <f ca="1">IFERROR(__xludf.DUMMYFUNCTION("""COMPUTED_VALUE"""),1)</f>
        <v>1</v>
      </c>
    </row>
    <row r="95" spans="1:2" ht="13" hidden="1">
      <c r="A95" s="1">
        <f ca="1">IFERROR(__xludf.DUMMYFUNCTION("""COMPUTED_VALUE"""),3)</f>
        <v>3</v>
      </c>
      <c r="B95" s="1">
        <f ca="1">IFERROR(__xludf.DUMMYFUNCTION("""COMPUTED_VALUE"""),2)</f>
        <v>2</v>
      </c>
    </row>
    <row r="96" spans="1:2" ht="13" hidden="1">
      <c r="A96" s="1">
        <f ca="1">IFERROR(__xludf.DUMMYFUNCTION("""COMPUTED_VALUE"""),1)</f>
        <v>1</v>
      </c>
      <c r="B96" s="1">
        <f ca="1">IFERROR(__xludf.DUMMYFUNCTION("""COMPUTED_VALUE"""),2)</f>
        <v>2</v>
      </c>
    </row>
    <row r="97" spans="1:2" ht="13" hidden="1">
      <c r="A97" s="1">
        <f ca="1">IFERROR(__xludf.DUMMYFUNCTION("""COMPUTED_VALUE"""),2)</f>
        <v>2</v>
      </c>
      <c r="B97" s="1">
        <f ca="1">IFERROR(__xludf.DUMMYFUNCTION("""COMPUTED_VALUE"""),1)</f>
        <v>1</v>
      </c>
    </row>
    <row r="98" spans="1:2" ht="13" hidden="1">
      <c r="A98" s="1">
        <f ca="1">IFERROR(__xludf.DUMMYFUNCTION("""COMPUTED_VALUE"""),2)</f>
        <v>2</v>
      </c>
      <c r="B98" s="1">
        <f ca="1">IFERROR(__xludf.DUMMYFUNCTION("""COMPUTED_VALUE"""),3)</f>
        <v>3</v>
      </c>
    </row>
    <row r="99" spans="1:2" ht="13" hidden="1">
      <c r="A99" s="1">
        <f ca="1">IFERROR(__xludf.DUMMYFUNCTION("""COMPUTED_VALUE"""),4)</f>
        <v>4</v>
      </c>
      <c r="B99" s="1">
        <f ca="1">IFERROR(__xludf.DUMMYFUNCTION("""COMPUTED_VALUE"""),2)</f>
        <v>2</v>
      </c>
    </row>
    <row r="100" spans="1:2" ht="13" hidden="1">
      <c r="A100" s="1">
        <f ca="1">IFERROR(__xludf.DUMMYFUNCTION("""COMPUTED_VALUE"""),1)</f>
        <v>1</v>
      </c>
      <c r="B100" s="1">
        <f ca="1">IFERROR(__xludf.DUMMYFUNCTION("""COMPUTED_VALUE"""),4)</f>
        <v>4</v>
      </c>
    </row>
    <row r="101" spans="1:2" ht="13" hidden="1">
      <c r="A101" s="1">
        <f ca="1">IFERROR(__xludf.DUMMYFUNCTION("""COMPUTED_VALUE"""),3)</f>
        <v>3</v>
      </c>
      <c r="B101" s="1">
        <f ca="1">IFERROR(__xludf.DUMMYFUNCTION("""COMPUTED_VALUE"""),3)</f>
        <v>3</v>
      </c>
    </row>
    <row r="102" spans="1:2" ht="13" hidden="1">
      <c r="A102" s="1">
        <f ca="1">IFERROR(__xludf.DUMMYFUNCTION("""COMPUTED_VALUE"""),2)</f>
        <v>2</v>
      </c>
      <c r="B102" s="1">
        <f ca="1">IFERROR(__xludf.DUMMYFUNCTION("""COMPUTED_VALUE"""),2)</f>
        <v>2</v>
      </c>
    </row>
    <row r="103" spans="1:2" ht="13" hidden="1">
      <c r="A103" s="1">
        <f ca="1">IFERROR(__xludf.DUMMYFUNCTION("""COMPUTED_VALUE"""),4)</f>
        <v>4</v>
      </c>
      <c r="B103" s="1">
        <f ca="1">IFERROR(__xludf.DUMMYFUNCTION("""COMPUTED_VALUE"""),2)</f>
        <v>2</v>
      </c>
    </row>
    <row r="104" spans="1:2" ht="13" hidden="1">
      <c r="A104" s="1" t="str">
        <f ca="1">IFERROR(__xludf.DUMMYFUNCTION("""COMPUTED_VALUE"""),"")</f>
        <v/>
      </c>
      <c r="B104" s="1">
        <f ca="1">IFERROR(__xludf.DUMMYFUNCTION("""COMPUTED_VALUE"""),2)</f>
        <v>2</v>
      </c>
    </row>
    <row r="105" spans="1:2" ht="13" hidden="1">
      <c r="A105" s="1">
        <f ca="1">IFERROR(__xludf.DUMMYFUNCTION("""COMPUTED_VALUE"""),2)</f>
        <v>2</v>
      </c>
      <c r="B105" s="1">
        <f ca="1">IFERROR(__xludf.DUMMYFUNCTION("""COMPUTED_VALUE"""),3)</f>
        <v>3</v>
      </c>
    </row>
    <row r="106" spans="1:2" ht="13" hidden="1">
      <c r="A106" s="1">
        <f ca="1">IFERROR(__xludf.DUMMYFUNCTION("""COMPUTED_VALUE"""),1)</f>
        <v>1</v>
      </c>
      <c r="B106" s="1">
        <f ca="1">IFERROR(__xludf.DUMMYFUNCTION("""COMPUTED_VALUE"""),1)</f>
        <v>1</v>
      </c>
    </row>
    <row r="107" spans="1:2" ht="13" hidden="1">
      <c r="A107" s="1">
        <f ca="1">IFERROR(__xludf.DUMMYFUNCTION("""COMPUTED_VALUE"""),4)</f>
        <v>4</v>
      </c>
      <c r="B107" s="1">
        <f ca="1">IFERROR(__xludf.DUMMYFUNCTION("""COMPUTED_VALUE"""),1)</f>
        <v>1</v>
      </c>
    </row>
    <row r="108" spans="1:2" ht="13" hidden="1">
      <c r="A108" s="1">
        <f ca="1">IFERROR(__xludf.DUMMYFUNCTION("""COMPUTED_VALUE"""),2)</f>
        <v>2</v>
      </c>
      <c r="B108" s="1">
        <f ca="1">IFERROR(__xludf.DUMMYFUNCTION("""COMPUTED_VALUE"""),2)</f>
        <v>2</v>
      </c>
    </row>
    <row r="109" spans="1:2" ht="13" hidden="1">
      <c r="A109" s="1">
        <f ca="1">IFERROR(__xludf.DUMMYFUNCTION("""COMPUTED_VALUE"""),3)</f>
        <v>3</v>
      </c>
      <c r="B109" s="1">
        <f ca="1">IFERROR(__xludf.DUMMYFUNCTION("""COMPUTED_VALUE"""),3)</f>
        <v>3</v>
      </c>
    </row>
    <row r="110" spans="1:2" ht="13" hidden="1">
      <c r="A110" s="1">
        <f ca="1">IFERROR(__xludf.DUMMYFUNCTION("""COMPUTED_VALUE"""),1)</f>
        <v>1</v>
      </c>
      <c r="B110" s="1">
        <f ca="1">IFERROR(__xludf.DUMMYFUNCTION("""COMPUTED_VALUE"""),3)</f>
        <v>3</v>
      </c>
    </row>
    <row r="111" spans="1:2" ht="13" hidden="1">
      <c r="A111" s="1">
        <f ca="1">IFERROR(__xludf.DUMMYFUNCTION("""COMPUTED_VALUE"""),4)</f>
        <v>4</v>
      </c>
      <c r="B111" s="1">
        <f ca="1">IFERROR(__xludf.DUMMYFUNCTION("""COMPUTED_VALUE"""),3)</f>
        <v>3</v>
      </c>
    </row>
    <row r="112" spans="1:2" ht="13" hidden="1">
      <c r="A112" s="1">
        <f ca="1">IFERROR(__xludf.DUMMYFUNCTION("""COMPUTED_VALUE"""),4)</f>
        <v>4</v>
      </c>
      <c r="B112" s="1">
        <f ca="1">IFERROR(__xludf.DUMMYFUNCTION("""COMPUTED_VALUE"""),5)</f>
        <v>5</v>
      </c>
    </row>
    <row r="113" spans="1:2" ht="13" hidden="1">
      <c r="A113" s="1">
        <f ca="1">IFERROR(__xludf.DUMMYFUNCTION("""COMPUTED_VALUE"""),2)</f>
        <v>2</v>
      </c>
      <c r="B113" s="1">
        <f ca="1">IFERROR(__xludf.DUMMYFUNCTION("""COMPUTED_VALUE"""),3)</f>
        <v>3</v>
      </c>
    </row>
    <row r="114" spans="1:2" ht="13" hidden="1">
      <c r="A114" s="1">
        <f ca="1">IFERROR(__xludf.DUMMYFUNCTION("""COMPUTED_VALUE"""),3)</f>
        <v>3</v>
      </c>
      <c r="B114" s="1">
        <f ca="1">IFERROR(__xludf.DUMMYFUNCTION("""COMPUTED_VALUE"""),4)</f>
        <v>4</v>
      </c>
    </row>
    <row r="115" spans="1:2" ht="13" hidden="1">
      <c r="A115" s="1">
        <f ca="1">IFERROR(__xludf.DUMMYFUNCTION("""COMPUTED_VALUE"""),2)</f>
        <v>2</v>
      </c>
      <c r="B115" s="1">
        <f ca="1">IFERROR(__xludf.DUMMYFUNCTION("""COMPUTED_VALUE"""),3)</f>
        <v>3</v>
      </c>
    </row>
    <row r="116" spans="1:2" ht="13" hidden="1">
      <c r="A116" s="1">
        <f ca="1">IFERROR(__xludf.DUMMYFUNCTION("""COMPUTED_VALUE"""),3)</f>
        <v>3</v>
      </c>
      <c r="B116" s="1">
        <f ca="1">IFERROR(__xludf.DUMMYFUNCTION("""COMPUTED_VALUE"""),4)</f>
        <v>4</v>
      </c>
    </row>
    <row r="117" spans="1:2" ht="13" hidden="1">
      <c r="A117" s="1">
        <f ca="1">IFERROR(__xludf.DUMMYFUNCTION("""COMPUTED_VALUE"""),3)</f>
        <v>3</v>
      </c>
      <c r="B117" s="1">
        <f ca="1">IFERROR(__xludf.DUMMYFUNCTION("""COMPUTED_VALUE"""),2)</f>
        <v>2</v>
      </c>
    </row>
    <row r="118" spans="1:2" ht="13" hidden="1">
      <c r="A118" s="1">
        <f ca="1">IFERROR(__xludf.DUMMYFUNCTION("""COMPUTED_VALUE"""),4)</f>
        <v>4</v>
      </c>
      <c r="B118" s="1">
        <f ca="1">IFERROR(__xludf.DUMMYFUNCTION("""COMPUTED_VALUE"""),2)</f>
        <v>2</v>
      </c>
    </row>
    <row r="119" spans="1:2" ht="13" hidden="1">
      <c r="A119" s="1">
        <f ca="1">IFERROR(__xludf.DUMMYFUNCTION("""COMPUTED_VALUE"""),2)</f>
        <v>2</v>
      </c>
      <c r="B119" s="1">
        <f ca="1">IFERROR(__xludf.DUMMYFUNCTION("""COMPUTED_VALUE"""),3)</f>
        <v>3</v>
      </c>
    </row>
    <row r="120" spans="1:2" ht="13" hidden="1">
      <c r="A120" s="1">
        <f ca="1">IFERROR(__xludf.DUMMYFUNCTION("""COMPUTED_VALUE"""),4)</f>
        <v>4</v>
      </c>
      <c r="B120" s="1">
        <f ca="1">IFERROR(__xludf.DUMMYFUNCTION("""COMPUTED_VALUE"""),2)</f>
        <v>2</v>
      </c>
    </row>
    <row r="121" spans="1:2" ht="13" hidden="1">
      <c r="A121" s="1">
        <f ca="1">IFERROR(__xludf.DUMMYFUNCTION("""COMPUTED_VALUE"""),4)</f>
        <v>4</v>
      </c>
      <c r="B121" s="1">
        <f ca="1">IFERROR(__xludf.DUMMYFUNCTION("""COMPUTED_VALUE"""),4)</f>
        <v>4</v>
      </c>
    </row>
    <row r="122" spans="1:2" ht="13" hidden="1">
      <c r="A122" s="1">
        <f ca="1">IFERROR(__xludf.DUMMYFUNCTION("""COMPUTED_VALUE"""),4)</f>
        <v>4</v>
      </c>
      <c r="B122" s="1">
        <f ca="1">IFERROR(__xludf.DUMMYFUNCTION("""COMPUTED_VALUE"""),1)</f>
        <v>1</v>
      </c>
    </row>
    <row r="123" spans="1:2" ht="13" hidden="1">
      <c r="A123" s="1">
        <f ca="1">IFERROR(__xludf.DUMMYFUNCTION("""COMPUTED_VALUE"""),4)</f>
        <v>4</v>
      </c>
      <c r="B123" s="1">
        <f ca="1">IFERROR(__xludf.DUMMYFUNCTION("""COMPUTED_VALUE"""),2)</f>
        <v>2</v>
      </c>
    </row>
    <row r="124" spans="1:2" ht="13" hidden="1">
      <c r="A124" s="1">
        <f ca="1">IFERROR(__xludf.DUMMYFUNCTION("""COMPUTED_VALUE"""),4)</f>
        <v>4</v>
      </c>
      <c r="B124" s="1">
        <f ca="1">IFERROR(__xludf.DUMMYFUNCTION("""COMPUTED_VALUE"""),3)</f>
        <v>3</v>
      </c>
    </row>
    <row r="125" spans="1:2" ht="13" hidden="1">
      <c r="A125" s="1">
        <f ca="1">IFERROR(__xludf.DUMMYFUNCTION("""COMPUTED_VALUE"""),4)</f>
        <v>4</v>
      </c>
      <c r="B125" s="1">
        <f ca="1">IFERROR(__xludf.DUMMYFUNCTION("""COMPUTED_VALUE"""),2)</f>
        <v>2</v>
      </c>
    </row>
    <row r="126" spans="1:2" ht="13" hidden="1">
      <c r="A126" s="1">
        <f ca="1">IFERROR(__xludf.DUMMYFUNCTION("""COMPUTED_VALUE"""),4)</f>
        <v>4</v>
      </c>
      <c r="B126" s="1">
        <f ca="1">IFERROR(__xludf.DUMMYFUNCTION("""COMPUTED_VALUE"""),3)</f>
        <v>3</v>
      </c>
    </row>
    <row r="127" spans="1:2" ht="13" hidden="1">
      <c r="A127" s="1">
        <f ca="1">IFERROR(__xludf.DUMMYFUNCTION("""COMPUTED_VALUE"""),3)</f>
        <v>3</v>
      </c>
      <c r="B127" s="1">
        <f ca="1">IFERROR(__xludf.DUMMYFUNCTION("""COMPUTED_VALUE"""),2)</f>
        <v>2</v>
      </c>
    </row>
    <row r="128" spans="1:2" ht="13" hidden="1">
      <c r="A128" s="1">
        <f ca="1">IFERROR(__xludf.DUMMYFUNCTION("""COMPUTED_VALUE"""),1)</f>
        <v>1</v>
      </c>
      <c r="B128" s="1">
        <f ca="1">IFERROR(__xludf.DUMMYFUNCTION("""COMPUTED_VALUE"""),3)</f>
        <v>3</v>
      </c>
    </row>
    <row r="129" spans="1:2" ht="13" hidden="1">
      <c r="A129" s="1">
        <f ca="1">IFERROR(__xludf.DUMMYFUNCTION("""COMPUTED_VALUE"""),3)</f>
        <v>3</v>
      </c>
      <c r="B129" s="1">
        <f ca="1">IFERROR(__xludf.DUMMYFUNCTION("""COMPUTED_VALUE"""),2)</f>
        <v>2</v>
      </c>
    </row>
    <row r="130" spans="1:2" ht="13" hidden="1">
      <c r="A130" s="1">
        <f ca="1">IFERROR(__xludf.DUMMYFUNCTION("""COMPUTED_VALUE"""),3)</f>
        <v>3</v>
      </c>
      <c r="B130" s="1">
        <f ca="1">IFERROR(__xludf.DUMMYFUNCTION("""COMPUTED_VALUE"""),3)</f>
        <v>3</v>
      </c>
    </row>
    <row r="131" spans="1:2" ht="13" hidden="1">
      <c r="A131" s="1">
        <f ca="1">IFERROR(__xludf.DUMMYFUNCTION("""COMPUTED_VALUE"""),2)</f>
        <v>2</v>
      </c>
      <c r="B131" s="1">
        <f ca="1">IFERROR(__xludf.DUMMYFUNCTION("""COMPUTED_VALUE"""),2)</f>
        <v>2</v>
      </c>
    </row>
    <row r="132" spans="1:2" ht="13" hidden="1">
      <c r="A132" s="1">
        <f ca="1">IFERROR(__xludf.DUMMYFUNCTION("""COMPUTED_VALUE"""),1)</f>
        <v>1</v>
      </c>
      <c r="B132" s="1">
        <f ca="1">IFERROR(__xludf.DUMMYFUNCTION("""COMPUTED_VALUE"""),2)</f>
        <v>2</v>
      </c>
    </row>
    <row r="133" spans="1:2" ht="13" hidden="1">
      <c r="A133" s="1">
        <f ca="1">IFERROR(__xludf.DUMMYFUNCTION("""COMPUTED_VALUE"""),2)</f>
        <v>2</v>
      </c>
      <c r="B133" s="1">
        <f ca="1">IFERROR(__xludf.DUMMYFUNCTION("""COMPUTED_VALUE"""),5)</f>
        <v>5</v>
      </c>
    </row>
    <row r="134" spans="1:2" ht="13" hidden="1">
      <c r="A134" s="1">
        <f ca="1">IFERROR(__xludf.DUMMYFUNCTION("""COMPUTED_VALUE"""),3)</f>
        <v>3</v>
      </c>
      <c r="B134" s="1">
        <f ca="1">IFERROR(__xludf.DUMMYFUNCTION("""COMPUTED_VALUE"""),3)</f>
        <v>3</v>
      </c>
    </row>
    <row r="135" spans="1:2" ht="13" hidden="1">
      <c r="A135" s="1">
        <f ca="1">IFERROR(__xludf.DUMMYFUNCTION("""COMPUTED_VALUE"""),4)</f>
        <v>4</v>
      </c>
      <c r="B135" s="1">
        <f ca="1">IFERROR(__xludf.DUMMYFUNCTION("""COMPUTED_VALUE"""),3)</f>
        <v>3</v>
      </c>
    </row>
    <row r="136" spans="1:2" ht="13" hidden="1">
      <c r="A136" s="1">
        <f ca="1">IFERROR(__xludf.DUMMYFUNCTION("""COMPUTED_VALUE"""),3)</f>
        <v>3</v>
      </c>
      <c r="B136" s="1">
        <f ca="1">IFERROR(__xludf.DUMMYFUNCTION("""COMPUTED_VALUE"""),3)</f>
        <v>3</v>
      </c>
    </row>
    <row r="137" spans="1:2" ht="13" hidden="1">
      <c r="A137" s="1">
        <f ca="1">IFERROR(__xludf.DUMMYFUNCTION("""COMPUTED_VALUE"""),2)</f>
        <v>2</v>
      </c>
      <c r="B137" s="1">
        <f ca="1">IFERROR(__xludf.DUMMYFUNCTION("""COMPUTED_VALUE"""),4)</f>
        <v>4</v>
      </c>
    </row>
    <row r="138" spans="1:2" ht="13" hidden="1">
      <c r="A138" s="1">
        <f ca="1">IFERROR(__xludf.DUMMYFUNCTION("""COMPUTED_VALUE"""),2)</f>
        <v>2</v>
      </c>
      <c r="B138" s="1">
        <f ca="1">IFERROR(__xludf.DUMMYFUNCTION("""COMPUTED_VALUE"""),1)</f>
        <v>1</v>
      </c>
    </row>
    <row r="139" spans="1:2" ht="13" hidden="1">
      <c r="A139" s="1">
        <f ca="1">IFERROR(__xludf.DUMMYFUNCTION("""COMPUTED_VALUE"""),1)</f>
        <v>1</v>
      </c>
      <c r="B139" s="1">
        <f ca="1">IFERROR(__xludf.DUMMYFUNCTION("""COMPUTED_VALUE"""),2)</f>
        <v>2</v>
      </c>
    </row>
    <row r="140" spans="1:2" ht="13" hidden="1">
      <c r="A140" s="1">
        <f ca="1">IFERROR(__xludf.DUMMYFUNCTION("""COMPUTED_VALUE"""),4)</f>
        <v>4</v>
      </c>
      <c r="B140" s="1">
        <f ca="1">IFERROR(__xludf.DUMMYFUNCTION("""COMPUTED_VALUE"""),2)</f>
        <v>2</v>
      </c>
    </row>
    <row r="141" spans="1:2" ht="13" hidden="1">
      <c r="A141" s="1">
        <f ca="1">IFERROR(__xludf.DUMMYFUNCTION("""COMPUTED_VALUE"""),1)</f>
        <v>1</v>
      </c>
      <c r="B141" s="1">
        <f ca="1">IFERROR(__xludf.DUMMYFUNCTION("""COMPUTED_VALUE"""),1)</f>
        <v>1</v>
      </c>
    </row>
    <row r="142" spans="1:2" ht="13" hidden="1">
      <c r="A142" s="1">
        <f ca="1">IFERROR(__xludf.DUMMYFUNCTION("""COMPUTED_VALUE"""),1)</f>
        <v>1</v>
      </c>
      <c r="B142" s="1">
        <f ca="1">IFERROR(__xludf.DUMMYFUNCTION("""COMPUTED_VALUE"""),2)</f>
        <v>2</v>
      </c>
    </row>
    <row r="143" spans="1:2" ht="13" hidden="1">
      <c r="A143" s="1">
        <f ca="1">IFERROR(__xludf.DUMMYFUNCTION("""COMPUTED_VALUE"""),3)</f>
        <v>3</v>
      </c>
      <c r="B143" s="1">
        <f ca="1">IFERROR(__xludf.DUMMYFUNCTION("""COMPUTED_VALUE"""),3)</f>
        <v>3</v>
      </c>
    </row>
    <row r="144" spans="1:2" ht="13" hidden="1">
      <c r="A144" s="1">
        <f ca="1">IFERROR(__xludf.DUMMYFUNCTION("""COMPUTED_VALUE"""),1)</f>
        <v>1</v>
      </c>
      <c r="B144" s="1">
        <f ca="1">IFERROR(__xludf.DUMMYFUNCTION("""COMPUTED_VALUE"""),3)</f>
        <v>3</v>
      </c>
    </row>
    <row r="145" spans="1:2" ht="13" hidden="1">
      <c r="A145" s="1">
        <f ca="1">IFERROR(__xludf.DUMMYFUNCTION("""COMPUTED_VALUE"""),2)</f>
        <v>2</v>
      </c>
      <c r="B145" s="1">
        <f ca="1">IFERROR(__xludf.DUMMYFUNCTION("""COMPUTED_VALUE"""),3)</f>
        <v>3</v>
      </c>
    </row>
    <row r="146" spans="1:2" ht="13" hidden="1">
      <c r="A146" s="1">
        <f ca="1">IFERROR(__xludf.DUMMYFUNCTION("""COMPUTED_VALUE"""),3)</f>
        <v>3</v>
      </c>
      <c r="B146" s="1">
        <f ca="1">IFERROR(__xludf.DUMMYFUNCTION("""COMPUTED_VALUE"""),2)</f>
        <v>2</v>
      </c>
    </row>
    <row r="147" spans="1:2" ht="13" hidden="1">
      <c r="A147" s="1">
        <f ca="1">IFERROR(__xludf.DUMMYFUNCTION("""COMPUTED_VALUE"""),2)</f>
        <v>2</v>
      </c>
      <c r="B147" s="1">
        <f ca="1">IFERROR(__xludf.DUMMYFUNCTION("""COMPUTED_VALUE"""),2)</f>
        <v>2</v>
      </c>
    </row>
    <row r="148" spans="1:2" ht="13" hidden="1">
      <c r="A148" s="1">
        <f ca="1">IFERROR(__xludf.DUMMYFUNCTION("""COMPUTED_VALUE"""),2)</f>
        <v>2</v>
      </c>
      <c r="B148" s="1">
        <f ca="1">IFERROR(__xludf.DUMMYFUNCTION("""COMPUTED_VALUE"""),5)</f>
        <v>5</v>
      </c>
    </row>
    <row r="149" spans="1:2" ht="13" hidden="1">
      <c r="A149" s="1">
        <f ca="1">IFERROR(__xludf.DUMMYFUNCTION("""COMPUTED_VALUE"""),3)</f>
        <v>3</v>
      </c>
      <c r="B149" s="1">
        <f ca="1">IFERROR(__xludf.DUMMYFUNCTION("""COMPUTED_VALUE"""),1)</f>
        <v>1</v>
      </c>
    </row>
    <row r="150" spans="1:2" ht="13" hidden="1">
      <c r="A150" s="1">
        <f ca="1">IFERROR(__xludf.DUMMYFUNCTION("""COMPUTED_VALUE"""),3)</f>
        <v>3</v>
      </c>
      <c r="B150" s="1">
        <f ca="1">IFERROR(__xludf.DUMMYFUNCTION("""COMPUTED_VALUE"""),2)</f>
        <v>2</v>
      </c>
    </row>
    <row r="151" spans="1:2" ht="13" hidden="1">
      <c r="A151" s="1">
        <f ca="1">IFERROR(__xludf.DUMMYFUNCTION("""COMPUTED_VALUE"""),2)</f>
        <v>2</v>
      </c>
      <c r="B151" s="1">
        <f ca="1">IFERROR(__xludf.DUMMYFUNCTION("""COMPUTED_VALUE"""),2)</f>
        <v>2</v>
      </c>
    </row>
    <row r="152" spans="1:2" ht="13" hidden="1">
      <c r="A152" s="1">
        <f ca="1">IFERROR(__xludf.DUMMYFUNCTION("""COMPUTED_VALUE"""),2)</f>
        <v>2</v>
      </c>
      <c r="B152" s="1">
        <f ca="1">IFERROR(__xludf.DUMMYFUNCTION("""COMPUTED_VALUE"""),2)</f>
        <v>2</v>
      </c>
    </row>
    <row r="153" spans="1:2" ht="13" hidden="1">
      <c r="A153" s="1" t="str">
        <f ca="1">IFERROR(__xludf.DUMMYFUNCTION("""COMPUTED_VALUE"""),"")</f>
        <v/>
      </c>
      <c r="B153" s="1">
        <f ca="1">IFERROR(__xludf.DUMMYFUNCTION("""COMPUTED_VALUE"""),5)</f>
        <v>5</v>
      </c>
    </row>
    <row r="154" spans="1:2" ht="13" hidden="1">
      <c r="A154" s="1">
        <f ca="1">IFERROR(__xludf.DUMMYFUNCTION("""COMPUTED_VALUE"""),4)</f>
        <v>4</v>
      </c>
      <c r="B154" s="1">
        <f ca="1">IFERROR(__xludf.DUMMYFUNCTION("""COMPUTED_VALUE"""),1)</f>
        <v>1</v>
      </c>
    </row>
    <row r="155" spans="1:2" ht="13" hidden="1">
      <c r="A155" s="1">
        <f ca="1">IFERROR(__xludf.DUMMYFUNCTION("""COMPUTED_VALUE"""),4)</f>
        <v>4</v>
      </c>
      <c r="B155" s="1">
        <f ca="1">IFERROR(__xludf.DUMMYFUNCTION("""COMPUTED_VALUE"""),2)</f>
        <v>2</v>
      </c>
    </row>
    <row r="156" spans="1:2" ht="13" hidden="1">
      <c r="A156" s="1">
        <f ca="1">IFERROR(__xludf.DUMMYFUNCTION("""COMPUTED_VALUE"""),1)</f>
        <v>1</v>
      </c>
      <c r="B156" s="1">
        <f ca="1">IFERROR(__xludf.DUMMYFUNCTION("""COMPUTED_VALUE"""),2)</f>
        <v>2</v>
      </c>
    </row>
    <row r="157" spans="1:2" ht="13" hidden="1">
      <c r="A157" s="1">
        <f ca="1">IFERROR(__xludf.DUMMYFUNCTION("""COMPUTED_VALUE"""),2)</f>
        <v>2</v>
      </c>
      <c r="B157" s="1">
        <f ca="1">IFERROR(__xludf.DUMMYFUNCTION("""COMPUTED_VALUE"""),4)</f>
        <v>4</v>
      </c>
    </row>
    <row r="158" spans="1:2" ht="13" hidden="1">
      <c r="A158" s="1">
        <f ca="1">IFERROR(__xludf.DUMMYFUNCTION("""COMPUTED_VALUE"""),1)</f>
        <v>1</v>
      </c>
      <c r="B158" s="1">
        <f ca="1">IFERROR(__xludf.DUMMYFUNCTION("""COMPUTED_VALUE"""),2)</f>
        <v>2</v>
      </c>
    </row>
    <row r="159" spans="1:2" ht="13" hidden="1">
      <c r="A159" s="1">
        <f ca="1">IFERROR(__xludf.DUMMYFUNCTION("""COMPUTED_VALUE"""),2)</f>
        <v>2</v>
      </c>
      <c r="B159" s="1">
        <f ca="1">IFERROR(__xludf.DUMMYFUNCTION("""COMPUTED_VALUE"""),2)</f>
        <v>2</v>
      </c>
    </row>
    <row r="160" spans="1:2" ht="13" hidden="1">
      <c r="A160" s="1">
        <f ca="1">IFERROR(__xludf.DUMMYFUNCTION("""COMPUTED_VALUE"""),1)</f>
        <v>1</v>
      </c>
      <c r="B160" s="1">
        <f ca="1">IFERROR(__xludf.DUMMYFUNCTION("""COMPUTED_VALUE"""),2)</f>
        <v>2</v>
      </c>
    </row>
    <row r="161" spans="1:2" ht="13" hidden="1">
      <c r="A161" s="1">
        <f ca="1">IFERROR(__xludf.DUMMYFUNCTION("""COMPUTED_VALUE"""),1)</f>
        <v>1</v>
      </c>
      <c r="B161" s="1">
        <f ca="1">IFERROR(__xludf.DUMMYFUNCTION("""COMPUTED_VALUE"""),1)</f>
        <v>1</v>
      </c>
    </row>
    <row r="162" spans="1:2" ht="13" hidden="1">
      <c r="A162" s="1">
        <f ca="1">IFERROR(__xludf.DUMMYFUNCTION("""COMPUTED_VALUE"""),3)</f>
        <v>3</v>
      </c>
      <c r="B162" s="1">
        <f ca="1">IFERROR(__xludf.DUMMYFUNCTION("""COMPUTED_VALUE"""),3)</f>
        <v>3</v>
      </c>
    </row>
    <row r="163" spans="1:2" ht="13" hidden="1">
      <c r="A163" s="1">
        <f ca="1">IFERROR(__xludf.DUMMYFUNCTION("""COMPUTED_VALUE"""),3)</f>
        <v>3</v>
      </c>
      <c r="B163" s="1">
        <f ca="1">IFERROR(__xludf.DUMMYFUNCTION("""COMPUTED_VALUE"""),5)</f>
        <v>5</v>
      </c>
    </row>
    <row r="164" spans="1:2" ht="13" hidden="1">
      <c r="A164" s="1">
        <f ca="1">IFERROR(__xludf.DUMMYFUNCTION("""COMPUTED_VALUE"""),3)</f>
        <v>3</v>
      </c>
      <c r="B164" s="1">
        <f ca="1">IFERROR(__xludf.DUMMYFUNCTION("""COMPUTED_VALUE"""),2)</f>
        <v>2</v>
      </c>
    </row>
    <row r="165" spans="1:2" ht="13" hidden="1">
      <c r="A165" s="1">
        <f ca="1">IFERROR(__xludf.DUMMYFUNCTION("""COMPUTED_VALUE"""),1)</f>
        <v>1</v>
      </c>
      <c r="B165" s="1">
        <f ca="1">IFERROR(__xludf.DUMMYFUNCTION("""COMPUTED_VALUE"""),3)</f>
        <v>3</v>
      </c>
    </row>
    <row r="166" spans="1:2" ht="13" hidden="1">
      <c r="A166" s="1">
        <f ca="1">IFERROR(__xludf.DUMMYFUNCTION("""COMPUTED_VALUE"""),4)</f>
        <v>4</v>
      </c>
      <c r="B166" s="1">
        <f ca="1">IFERROR(__xludf.DUMMYFUNCTION("""COMPUTED_VALUE"""),2)</f>
        <v>2</v>
      </c>
    </row>
    <row r="167" spans="1:2" ht="13" hidden="1">
      <c r="A167" s="1">
        <f ca="1">IFERROR(__xludf.DUMMYFUNCTION("""COMPUTED_VALUE"""),2)</f>
        <v>2</v>
      </c>
      <c r="B167" s="1">
        <f ca="1">IFERROR(__xludf.DUMMYFUNCTION("""COMPUTED_VALUE"""),2)</f>
        <v>2</v>
      </c>
    </row>
    <row r="168" spans="1:2" ht="13" hidden="1">
      <c r="A168" s="1">
        <f ca="1">IFERROR(__xludf.DUMMYFUNCTION("""COMPUTED_VALUE"""),3)</f>
        <v>3</v>
      </c>
      <c r="B168" s="1">
        <f ca="1">IFERROR(__xludf.DUMMYFUNCTION("""COMPUTED_VALUE"""),2)</f>
        <v>2</v>
      </c>
    </row>
    <row r="169" spans="1:2" ht="13" hidden="1">
      <c r="A169" s="1">
        <f ca="1">IFERROR(__xludf.DUMMYFUNCTION("""COMPUTED_VALUE"""),2)</f>
        <v>2</v>
      </c>
      <c r="B169" s="1">
        <f ca="1">IFERROR(__xludf.DUMMYFUNCTION("""COMPUTED_VALUE"""),3)</f>
        <v>3</v>
      </c>
    </row>
    <row r="170" spans="1:2" ht="13" hidden="1">
      <c r="A170" s="1" t="str">
        <f ca="1">IFERROR(__xludf.DUMMYFUNCTION("""COMPUTED_VALUE"""),"")</f>
        <v/>
      </c>
      <c r="B170" s="1">
        <f ca="1">IFERROR(__xludf.DUMMYFUNCTION("""COMPUTED_VALUE"""),5)</f>
        <v>5</v>
      </c>
    </row>
    <row r="171" spans="1:2" ht="13" hidden="1">
      <c r="A171" s="1">
        <f ca="1">IFERROR(__xludf.DUMMYFUNCTION("""COMPUTED_VALUE"""),4)</f>
        <v>4</v>
      </c>
      <c r="B171" s="1">
        <f ca="1">IFERROR(__xludf.DUMMYFUNCTION("""COMPUTED_VALUE"""),2)</f>
        <v>2</v>
      </c>
    </row>
    <row r="172" spans="1:2" ht="13" hidden="1">
      <c r="A172" s="1">
        <f ca="1">IFERROR(__xludf.DUMMYFUNCTION("""COMPUTED_VALUE"""),2)</f>
        <v>2</v>
      </c>
      <c r="B172" s="1">
        <f ca="1">IFERROR(__xludf.DUMMYFUNCTION("""COMPUTED_VALUE"""),3)</f>
        <v>3</v>
      </c>
    </row>
    <row r="173" spans="1:2" ht="13" hidden="1">
      <c r="A173" s="1">
        <f ca="1">IFERROR(__xludf.DUMMYFUNCTION("""COMPUTED_VALUE"""),2)</f>
        <v>2</v>
      </c>
      <c r="B173" s="1">
        <f ca="1">IFERROR(__xludf.DUMMYFUNCTION("""COMPUTED_VALUE"""),1)</f>
        <v>1</v>
      </c>
    </row>
    <row r="174" spans="1:2" ht="13" hidden="1">
      <c r="A174" s="1">
        <f ca="1">IFERROR(__xludf.DUMMYFUNCTION("""COMPUTED_VALUE"""),1)</f>
        <v>1</v>
      </c>
      <c r="B174" s="1">
        <f ca="1">IFERROR(__xludf.DUMMYFUNCTION("""COMPUTED_VALUE"""),2)</f>
        <v>2</v>
      </c>
    </row>
    <row r="175" spans="1:2" ht="13" hidden="1">
      <c r="A175" s="1">
        <f ca="1">IFERROR(__xludf.DUMMYFUNCTION("""COMPUTED_VALUE"""),4)</f>
        <v>4</v>
      </c>
      <c r="B175" s="1">
        <f ca="1">IFERROR(__xludf.DUMMYFUNCTION("""COMPUTED_VALUE"""),2)</f>
        <v>2</v>
      </c>
    </row>
    <row r="176" spans="1:2" ht="13" hidden="1">
      <c r="A176" s="1">
        <f ca="1">IFERROR(__xludf.DUMMYFUNCTION("""COMPUTED_VALUE"""),2)</f>
        <v>2</v>
      </c>
      <c r="B176" s="1">
        <f ca="1">IFERROR(__xludf.DUMMYFUNCTION("""COMPUTED_VALUE"""),4)</f>
        <v>4</v>
      </c>
    </row>
    <row r="177" spans="1:2" ht="13" hidden="1">
      <c r="A177" s="1" t="str">
        <f ca="1">IFERROR(__xludf.DUMMYFUNCTION("""COMPUTED_VALUE"""),"")</f>
        <v/>
      </c>
      <c r="B177" s="1">
        <f ca="1">IFERROR(__xludf.DUMMYFUNCTION("""COMPUTED_VALUE"""),4)</f>
        <v>4</v>
      </c>
    </row>
    <row r="178" spans="1:2" ht="13" hidden="1">
      <c r="A178" s="1">
        <f ca="1">IFERROR(__xludf.DUMMYFUNCTION("""COMPUTED_VALUE"""),3)</f>
        <v>3</v>
      </c>
      <c r="B178" s="1">
        <f ca="1">IFERROR(__xludf.DUMMYFUNCTION("""COMPUTED_VALUE"""),3)</f>
        <v>3</v>
      </c>
    </row>
    <row r="179" spans="1:2" ht="13" hidden="1">
      <c r="A179" s="1">
        <f ca="1">IFERROR(__xludf.DUMMYFUNCTION("""COMPUTED_VALUE"""),1)</f>
        <v>1</v>
      </c>
      <c r="B179" s="1">
        <f ca="1">IFERROR(__xludf.DUMMYFUNCTION("""COMPUTED_VALUE"""),1)</f>
        <v>1</v>
      </c>
    </row>
    <row r="180" spans="1:2" ht="13" hidden="1">
      <c r="A180" s="1">
        <f ca="1">IFERROR(__xludf.DUMMYFUNCTION("""COMPUTED_VALUE"""),4)</f>
        <v>4</v>
      </c>
      <c r="B180" s="1">
        <f ca="1">IFERROR(__xludf.DUMMYFUNCTION("""COMPUTED_VALUE"""),1)</f>
        <v>1</v>
      </c>
    </row>
    <row r="181" spans="1:2" ht="13" hidden="1">
      <c r="A181" s="1">
        <f ca="1">IFERROR(__xludf.DUMMYFUNCTION("""COMPUTED_VALUE"""),2)</f>
        <v>2</v>
      </c>
      <c r="B181" s="1">
        <f ca="1">IFERROR(__xludf.DUMMYFUNCTION("""COMPUTED_VALUE"""),3)</f>
        <v>3</v>
      </c>
    </row>
    <row r="182" spans="1:2" ht="13" hidden="1">
      <c r="A182" s="1">
        <f ca="1">IFERROR(__xludf.DUMMYFUNCTION("""COMPUTED_VALUE"""),3)</f>
        <v>3</v>
      </c>
      <c r="B182" s="1">
        <f ca="1">IFERROR(__xludf.DUMMYFUNCTION("""COMPUTED_VALUE"""),5)</f>
        <v>5</v>
      </c>
    </row>
    <row r="183" spans="1:2" ht="13" hidden="1">
      <c r="A183" s="1" t="str">
        <f ca="1">IFERROR(__xludf.DUMMYFUNCTION("""COMPUTED_VALUE"""),"")</f>
        <v/>
      </c>
      <c r="B183" s="1">
        <f ca="1">IFERROR(__xludf.DUMMYFUNCTION("""COMPUTED_VALUE"""),1)</f>
        <v>1</v>
      </c>
    </row>
    <row r="184" spans="1:2" ht="13" hidden="1">
      <c r="A184" s="1">
        <f ca="1">IFERROR(__xludf.DUMMYFUNCTION("""COMPUTED_VALUE"""),2)</f>
        <v>2</v>
      </c>
      <c r="B184" s="1">
        <f ca="1">IFERROR(__xludf.DUMMYFUNCTION("""COMPUTED_VALUE"""),1)</f>
        <v>1</v>
      </c>
    </row>
    <row r="185" spans="1:2" ht="13" hidden="1">
      <c r="A185" s="1">
        <f ca="1">IFERROR(__xludf.DUMMYFUNCTION("""COMPUTED_VALUE"""),3)</f>
        <v>3</v>
      </c>
      <c r="B185" s="1">
        <f ca="1">IFERROR(__xludf.DUMMYFUNCTION("""COMPUTED_VALUE"""),3)</f>
        <v>3</v>
      </c>
    </row>
    <row r="186" spans="1:2" ht="13" hidden="1">
      <c r="A186" s="1">
        <f ca="1">IFERROR(__xludf.DUMMYFUNCTION("""COMPUTED_VALUE"""),2)</f>
        <v>2</v>
      </c>
      <c r="B186" s="1">
        <f ca="1">IFERROR(__xludf.DUMMYFUNCTION("""COMPUTED_VALUE"""),2)</f>
        <v>2</v>
      </c>
    </row>
    <row r="187" spans="1:2" ht="13" hidden="1">
      <c r="A187" s="1">
        <f ca="1">IFERROR(__xludf.DUMMYFUNCTION("""COMPUTED_VALUE"""),4)</f>
        <v>4</v>
      </c>
      <c r="B187" s="1">
        <f ca="1">IFERROR(__xludf.DUMMYFUNCTION("""COMPUTED_VALUE"""),5)</f>
        <v>5</v>
      </c>
    </row>
    <row r="188" spans="1:2" ht="13" hidden="1">
      <c r="A188" s="1">
        <f ca="1">IFERROR(__xludf.DUMMYFUNCTION("""COMPUTED_VALUE"""),2)</f>
        <v>2</v>
      </c>
      <c r="B188" s="1">
        <f ca="1">IFERROR(__xludf.DUMMYFUNCTION("""COMPUTED_VALUE"""),4)</f>
        <v>4</v>
      </c>
    </row>
    <row r="189" spans="1:2" ht="13" hidden="1">
      <c r="A189" s="1">
        <f ca="1">IFERROR(__xludf.DUMMYFUNCTION("""COMPUTED_VALUE"""),2)</f>
        <v>2</v>
      </c>
      <c r="B189" s="1">
        <f ca="1">IFERROR(__xludf.DUMMYFUNCTION("""COMPUTED_VALUE"""),3)</f>
        <v>3</v>
      </c>
    </row>
    <row r="190" spans="1:2" ht="13" hidden="1">
      <c r="A190" s="1" t="str">
        <f ca="1">IFERROR(__xludf.DUMMYFUNCTION("""COMPUTED_VALUE"""),"")</f>
        <v/>
      </c>
      <c r="B190" s="1">
        <f ca="1">IFERROR(__xludf.DUMMYFUNCTION("""COMPUTED_VALUE"""),2)</f>
        <v>2</v>
      </c>
    </row>
    <row r="191" spans="1:2" ht="13" hidden="1">
      <c r="A191" s="1">
        <f ca="1">IFERROR(__xludf.DUMMYFUNCTION("""COMPUTED_VALUE"""),4)</f>
        <v>4</v>
      </c>
      <c r="B191" s="1">
        <f ca="1">IFERROR(__xludf.DUMMYFUNCTION("""COMPUTED_VALUE"""),1)</f>
        <v>1</v>
      </c>
    </row>
    <row r="192" spans="1:2" ht="13" hidden="1">
      <c r="A192" s="1">
        <f ca="1">IFERROR(__xludf.DUMMYFUNCTION("""COMPUTED_VALUE"""),3)</f>
        <v>3</v>
      </c>
      <c r="B192" s="1">
        <f ca="1">IFERROR(__xludf.DUMMYFUNCTION("""COMPUTED_VALUE"""),3)</f>
        <v>3</v>
      </c>
    </row>
    <row r="193" spans="1:2" ht="13" hidden="1">
      <c r="A193" s="1">
        <f ca="1">IFERROR(__xludf.DUMMYFUNCTION("""COMPUTED_VALUE"""),2)</f>
        <v>2</v>
      </c>
      <c r="B193" s="1">
        <f ca="1">IFERROR(__xludf.DUMMYFUNCTION("""COMPUTED_VALUE"""),5)</f>
        <v>5</v>
      </c>
    </row>
    <row r="194" spans="1:2" ht="13" hidden="1">
      <c r="A194" s="1">
        <f ca="1">IFERROR(__xludf.DUMMYFUNCTION("""COMPUTED_VALUE"""),2)</f>
        <v>2</v>
      </c>
      <c r="B194" s="1">
        <f ca="1">IFERROR(__xludf.DUMMYFUNCTION("""COMPUTED_VALUE"""),2)</f>
        <v>2</v>
      </c>
    </row>
    <row r="195" spans="1:2" ht="13" hidden="1">
      <c r="A195" s="1">
        <f ca="1">IFERROR(__xludf.DUMMYFUNCTION("""COMPUTED_VALUE"""),2)</f>
        <v>2</v>
      </c>
      <c r="B195" s="1">
        <f ca="1">IFERROR(__xludf.DUMMYFUNCTION("""COMPUTED_VALUE"""),1)</f>
        <v>1</v>
      </c>
    </row>
    <row r="196" spans="1:2" ht="13" hidden="1">
      <c r="A196" s="1">
        <f ca="1">IFERROR(__xludf.DUMMYFUNCTION("""COMPUTED_VALUE"""),3)</f>
        <v>3</v>
      </c>
      <c r="B196" s="1">
        <f ca="1">IFERROR(__xludf.DUMMYFUNCTION("""COMPUTED_VALUE"""),5)</f>
        <v>5</v>
      </c>
    </row>
    <row r="197" spans="1:2" ht="13" hidden="1">
      <c r="A197" s="1">
        <f ca="1">IFERROR(__xludf.DUMMYFUNCTION("""COMPUTED_VALUE"""),2)</f>
        <v>2</v>
      </c>
      <c r="B197" s="1">
        <f ca="1">IFERROR(__xludf.DUMMYFUNCTION("""COMPUTED_VALUE"""),3)</f>
        <v>3</v>
      </c>
    </row>
    <row r="198" spans="1:2" ht="13" hidden="1">
      <c r="A198" s="1">
        <f ca="1">IFERROR(__xludf.DUMMYFUNCTION("""COMPUTED_VALUE"""),2)</f>
        <v>2</v>
      </c>
      <c r="B198" s="1">
        <f ca="1">IFERROR(__xludf.DUMMYFUNCTION("""COMPUTED_VALUE"""),2)</f>
        <v>2</v>
      </c>
    </row>
    <row r="199" spans="1:2" ht="13" hidden="1">
      <c r="A199" s="1">
        <f ca="1">IFERROR(__xludf.DUMMYFUNCTION("""COMPUTED_VALUE"""),3)</f>
        <v>3</v>
      </c>
      <c r="B199" s="1">
        <f ca="1">IFERROR(__xludf.DUMMYFUNCTION("""COMPUTED_VALUE"""),3)</f>
        <v>3</v>
      </c>
    </row>
    <row r="200" spans="1:2" ht="13" hidden="1">
      <c r="A200" s="1" t="str">
        <f ca="1">IFERROR(__xludf.DUMMYFUNCTION("""COMPUTED_VALUE"""),"")</f>
        <v/>
      </c>
      <c r="B200" s="1">
        <f ca="1">IFERROR(__xludf.DUMMYFUNCTION("""COMPUTED_VALUE"""),1)</f>
        <v>1</v>
      </c>
    </row>
    <row r="201" spans="1:2" ht="13" hidden="1">
      <c r="A201" s="1">
        <f ca="1">IFERROR(__xludf.DUMMYFUNCTION("""COMPUTED_VALUE"""),1)</f>
        <v>1</v>
      </c>
      <c r="B201" s="1">
        <f ca="1">IFERROR(__xludf.DUMMYFUNCTION("""COMPUTED_VALUE"""),2)</f>
        <v>2</v>
      </c>
    </row>
    <row r="202" spans="1:2" ht="13" hidden="1">
      <c r="A202" s="1">
        <f ca="1">IFERROR(__xludf.DUMMYFUNCTION("""COMPUTED_VALUE"""),2)</f>
        <v>2</v>
      </c>
      <c r="B202" s="1">
        <f ca="1">IFERROR(__xludf.DUMMYFUNCTION("""COMPUTED_VALUE"""),2)</f>
        <v>2</v>
      </c>
    </row>
    <row r="203" spans="1:2" ht="13" hidden="1">
      <c r="A203" s="1">
        <f ca="1">IFERROR(__xludf.DUMMYFUNCTION("""COMPUTED_VALUE"""),3)</f>
        <v>3</v>
      </c>
      <c r="B203" s="1">
        <f ca="1">IFERROR(__xludf.DUMMYFUNCTION("""COMPUTED_VALUE"""),3)</f>
        <v>3</v>
      </c>
    </row>
    <row r="204" spans="1:2" ht="13" hidden="1">
      <c r="A204" s="1">
        <f ca="1">IFERROR(__xludf.DUMMYFUNCTION("""COMPUTED_VALUE"""),2)</f>
        <v>2</v>
      </c>
      <c r="B204" s="1">
        <f ca="1">IFERROR(__xludf.DUMMYFUNCTION("""COMPUTED_VALUE"""),2)</f>
        <v>2</v>
      </c>
    </row>
    <row r="205" spans="1:2" ht="13" hidden="1">
      <c r="A205" s="1">
        <f ca="1">IFERROR(__xludf.DUMMYFUNCTION("""COMPUTED_VALUE"""),1)</f>
        <v>1</v>
      </c>
      <c r="B205" s="1">
        <f ca="1">IFERROR(__xludf.DUMMYFUNCTION("""COMPUTED_VALUE"""),2)</f>
        <v>2</v>
      </c>
    </row>
    <row r="206" spans="1:2" ht="13" hidden="1">
      <c r="A206" s="1" t="str">
        <f ca="1">IFERROR(__xludf.DUMMYFUNCTION("""COMPUTED_VALUE"""),"")</f>
        <v/>
      </c>
      <c r="B206" s="1">
        <f ca="1">IFERROR(__xludf.DUMMYFUNCTION("""COMPUTED_VALUE"""),2)</f>
        <v>2</v>
      </c>
    </row>
    <row r="207" spans="1:2" ht="13" hidden="1">
      <c r="A207" s="1">
        <f ca="1">IFERROR(__xludf.DUMMYFUNCTION("""COMPUTED_VALUE"""),4)</f>
        <v>4</v>
      </c>
      <c r="B207" s="1">
        <f ca="1">IFERROR(__xludf.DUMMYFUNCTION("""COMPUTED_VALUE"""),1)</f>
        <v>1</v>
      </c>
    </row>
    <row r="208" spans="1:2" ht="13" hidden="1">
      <c r="A208" s="1">
        <f ca="1">IFERROR(__xludf.DUMMYFUNCTION("""COMPUTED_VALUE"""),3)</f>
        <v>3</v>
      </c>
      <c r="B208" s="1">
        <f ca="1">IFERROR(__xludf.DUMMYFUNCTION("""COMPUTED_VALUE"""),1)</f>
        <v>1</v>
      </c>
    </row>
    <row r="209" spans="1:2" ht="13" hidden="1">
      <c r="A209" s="1" t="str">
        <f ca="1">IFERROR(__xludf.DUMMYFUNCTION("""COMPUTED_VALUE"""),"")</f>
        <v/>
      </c>
      <c r="B209" s="1">
        <f ca="1">IFERROR(__xludf.DUMMYFUNCTION("""COMPUTED_VALUE"""),3)</f>
        <v>3</v>
      </c>
    </row>
    <row r="210" spans="1:2" ht="13" hidden="1">
      <c r="A210" s="1">
        <f ca="1">IFERROR(__xludf.DUMMYFUNCTION("""COMPUTED_VALUE"""),1)</f>
        <v>1</v>
      </c>
      <c r="B210" s="1">
        <f ca="1">IFERROR(__xludf.DUMMYFUNCTION("""COMPUTED_VALUE"""),4)</f>
        <v>4</v>
      </c>
    </row>
    <row r="211" spans="1:2" ht="13" hidden="1">
      <c r="A211" s="1">
        <f ca="1">IFERROR(__xludf.DUMMYFUNCTION("""COMPUTED_VALUE"""),4)</f>
        <v>4</v>
      </c>
      <c r="B211" s="1">
        <f ca="1">IFERROR(__xludf.DUMMYFUNCTION("""COMPUTED_VALUE"""),3)</f>
        <v>3</v>
      </c>
    </row>
    <row r="212" spans="1:2" ht="13" hidden="1">
      <c r="A212" s="1">
        <f ca="1">IFERROR(__xludf.DUMMYFUNCTION("""COMPUTED_VALUE"""),3)</f>
        <v>3</v>
      </c>
      <c r="B212" s="1">
        <f ca="1">IFERROR(__xludf.DUMMYFUNCTION("""COMPUTED_VALUE"""),2)</f>
        <v>2</v>
      </c>
    </row>
    <row r="213" spans="1:2" ht="13" hidden="1">
      <c r="A213" s="1">
        <f ca="1">IFERROR(__xludf.DUMMYFUNCTION("""COMPUTED_VALUE"""),2)</f>
        <v>2</v>
      </c>
      <c r="B213" s="1">
        <f ca="1">IFERROR(__xludf.DUMMYFUNCTION("""COMPUTED_VALUE"""),3)</f>
        <v>3</v>
      </c>
    </row>
    <row r="214" spans="1:2" ht="13" hidden="1">
      <c r="A214" s="1">
        <f ca="1">IFERROR(__xludf.DUMMYFUNCTION("""COMPUTED_VALUE"""),3)</f>
        <v>3</v>
      </c>
      <c r="B214" s="1">
        <f ca="1">IFERROR(__xludf.DUMMYFUNCTION("""COMPUTED_VALUE"""),3)</f>
        <v>3</v>
      </c>
    </row>
    <row r="215" spans="1:2" ht="13" hidden="1">
      <c r="A215" s="1">
        <f ca="1">IFERROR(__xludf.DUMMYFUNCTION("""COMPUTED_VALUE"""),2)</f>
        <v>2</v>
      </c>
      <c r="B215" s="1">
        <f ca="1">IFERROR(__xludf.DUMMYFUNCTION("""COMPUTED_VALUE"""),1)</f>
        <v>1</v>
      </c>
    </row>
    <row r="216" spans="1:2" ht="13" hidden="1">
      <c r="A216" s="1">
        <f ca="1">IFERROR(__xludf.DUMMYFUNCTION("""COMPUTED_VALUE"""),1)</f>
        <v>1</v>
      </c>
      <c r="B216" s="1">
        <f ca="1">IFERROR(__xludf.DUMMYFUNCTION("""COMPUTED_VALUE"""),2)</f>
        <v>2</v>
      </c>
    </row>
    <row r="217" spans="1:2" ht="13" hidden="1">
      <c r="A217" s="1">
        <f ca="1">IFERROR(__xludf.DUMMYFUNCTION("""COMPUTED_VALUE"""),1)</f>
        <v>1</v>
      </c>
      <c r="B217" s="1">
        <f ca="1">IFERROR(__xludf.DUMMYFUNCTION("""COMPUTED_VALUE"""),2)</f>
        <v>2</v>
      </c>
    </row>
    <row r="218" spans="1:2" ht="13" hidden="1">
      <c r="A218" s="1">
        <f ca="1">IFERROR(__xludf.DUMMYFUNCTION("""COMPUTED_VALUE"""),4)</f>
        <v>4</v>
      </c>
      <c r="B218" s="1">
        <f ca="1">IFERROR(__xludf.DUMMYFUNCTION("""COMPUTED_VALUE"""),2)</f>
        <v>2</v>
      </c>
    </row>
    <row r="219" spans="1:2" ht="13" hidden="1">
      <c r="A219" s="1">
        <f ca="1">IFERROR(__xludf.DUMMYFUNCTION("""COMPUTED_VALUE"""),4)</f>
        <v>4</v>
      </c>
      <c r="B219" s="1">
        <f ca="1">IFERROR(__xludf.DUMMYFUNCTION("""COMPUTED_VALUE"""),3)</f>
        <v>3</v>
      </c>
    </row>
    <row r="220" spans="1:2" ht="13" hidden="1">
      <c r="A220" s="1">
        <f ca="1">IFERROR(__xludf.DUMMYFUNCTION("""COMPUTED_VALUE"""),4)</f>
        <v>4</v>
      </c>
      <c r="B220" s="1">
        <f ca="1">IFERROR(__xludf.DUMMYFUNCTION("""COMPUTED_VALUE"""),3)</f>
        <v>3</v>
      </c>
    </row>
    <row r="221" spans="1:2" ht="13" hidden="1">
      <c r="A221" s="1">
        <f ca="1">IFERROR(__xludf.DUMMYFUNCTION("""COMPUTED_VALUE"""),3)</f>
        <v>3</v>
      </c>
      <c r="B221" s="1">
        <f ca="1">IFERROR(__xludf.DUMMYFUNCTION("""COMPUTED_VALUE"""),3)</f>
        <v>3</v>
      </c>
    </row>
    <row r="222" spans="1:2" ht="13" hidden="1">
      <c r="A222" s="1">
        <f ca="1">IFERROR(__xludf.DUMMYFUNCTION("""COMPUTED_VALUE"""),4)</f>
        <v>4</v>
      </c>
      <c r="B222" s="1">
        <f ca="1">IFERROR(__xludf.DUMMYFUNCTION("""COMPUTED_VALUE"""),2)</f>
        <v>2</v>
      </c>
    </row>
    <row r="223" spans="1:2" ht="13" hidden="1">
      <c r="A223" s="1">
        <f ca="1">IFERROR(__xludf.DUMMYFUNCTION("""COMPUTED_VALUE"""),1)</f>
        <v>1</v>
      </c>
      <c r="B223" s="1">
        <f ca="1">IFERROR(__xludf.DUMMYFUNCTION("""COMPUTED_VALUE"""),1)</f>
        <v>1</v>
      </c>
    </row>
    <row r="224" spans="1:2" ht="13" hidden="1">
      <c r="A224" s="1">
        <f ca="1">IFERROR(__xludf.DUMMYFUNCTION("""COMPUTED_VALUE"""),2)</f>
        <v>2</v>
      </c>
      <c r="B224" s="1">
        <f ca="1">IFERROR(__xludf.DUMMYFUNCTION("""COMPUTED_VALUE"""),3)</f>
        <v>3</v>
      </c>
    </row>
    <row r="225" spans="1:2" ht="13" hidden="1">
      <c r="A225" s="1">
        <f ca="1">IFERROR(__xludf.DUMMYFUNCTION("""COMPUTED_VALUE"""),3)</f>
        <v>3</v>
      </c>
      <c r="B225" s="1">
        <f ca="1">IFERROR(__xludf.DUMMYFUNCTION("""COMPUTED_VALUE"""),3)</f>
        <v>3</v>
      </c>
    </row>
    <row r="226" spans="1:2" ht="13" hidden="1">
      <c r="A226" s="1">
        <f ca="1">IFERROR(__xludf.DUMMYFUNCTION("""COMPUTED_VALUE"""),2)</f>
        <v>2</v>
      </c>
      <c r="B226" s="1">
        <f ca="1">IFERROR(__xludf.DUMMYFUNCTION("""COMPUTED_VALUE"""),3)</f>
        <v>3</v>
      </c>
    </row>
    <row r="227" spans="1:2" ht="13" hidden="1">
      <c r="A227" s="1">
        <f ca="1">IFERROR(__xludf.DUMMYFUNCTION("""COMPUTED_VALUE"""),2)</f>
        <v>2</v>
      </c>
      <c r="B227" s="1">
        <f ca="1">IFERROR(__xludf.DUMMYFUNCTION("""COMPUTED_VALUE"""),1)</f>
        <v>1</v>
      </c>
    </row>
    <row r="228" spans="1:2" ht="13" hidden="1">
      <c r="A228" s="1">
        <f ca="1">IFERROR(__xludf.DUMMYFUNCTION("""COMPUTED_VALUE"""),3)</f>
        <v>3</v>
      </c>
      <c r="B228" s="1">
        <f ca="1">IFERROR(__xludf.DUMMYFUNCTION("""COMPUTED_VALUE"""),2)</f>
        <v>2</v>
      </c>
    </row>
    <row r="229" spans="1:2" ht="13" hidden="1">
      <c r="A229" s="1">
        <f ca="1">IFERROR(__xludf.DUMMYFUNCTION("""COMPUTED_VALUE"""),4)</f>
        <v>4</v>
      </c>
      <c r="B229" s="1">
        <f ca="1">IFERROR(__xludf.DUMMYFUNCTION("""COMPUTED_VALUE"""),1)</f>
        <v>1</v>
      </c>
    </row>
    <row r="230" spans="1:2" ht="13" hidden="1">
      <c r="A230" s="1">
        <f ca="1">IFERROR(__xludf.DUMMYFUNCTION("""COMPUTED_VALUE"""),4)</f>
        <v>4</v>
      </c>
      <c r="B230" s="1">
        <f ca="1">IFERROR(__xludf.DUMMYFUNCTION("""COMPUTED_VALUE"""),1)</f>
        <v>1</v>
      </c>
    </row>
    <row r="231" spans="1:2" ht="13" hidden="1">
      <c r="A231" s="1" t="str">
        <f ca="1">IFERROR(__xludf.DUMMYFUNCTION("""COMPUTED_VALUE"""),"")</f>
        <v/>
      </c>
      <c r="B231" s="1">
        <f ca="1">IFERROR(__xludf.DUMMYFUNCTION("""COMPUTED_VALUE"""),3)</f>
        <v>3</v>
      </c>
    </row>
    <row r="232" spans="1:2" ht="13" hidden="1">
      <c r="A232" s="1">
        <f ca="1">IFERROR(__xludf.DUMMYFUNCTION("""COMPUTED_VALUE"""),2)</f>
        <v>2</v>
      </c>
      <c r="B232" s="1">
        <f ca="1">IFERROR(__xludf.DUMMYFUNCTION("""COMPUTED_VALUE"""),2)</f>
        <v>2</v>
      </c>
    </row>
    <row r="233" spans="1:2" ht="13" hidden="1">
      <c r="A233" s="1">
        <f ca="1">IFERROR(__xludf.DUMMYFUNCTION("""COMPUTED_VALUE"""),1)</f>
        <v>1</v>
      </c>
      <c r="B233" s="1">
        <f ca="1">IFERROR(__xludf.DUMMYFUNCTION("""COMPUTED_VALUE"""),2)</f>
        <v>2</v>
      </c>
    </row>
    <row r="234" spans="1:2" ht="13" hidden="1">
      <c r="A234" s="1">
        <f ca="1">IFERROR(__xludf.DUMMYFUNCTION("""COMPUTED_VALUE"""),2)</f>
        <v>2</v>
      </c>
      <c r="B234" s="1">
        <f ca="1">IFERROR(__xludf.DUMMYFUNCTION("""COMPUTED_VALUE"""),5)</f>
        <v>5</v>
      </c>
    </row>
    <row r="235" spans="1:2" ht="13" hidden="1">
      <c r="A235" s="1">
        <f ca="1">IFERROR(__xludf.DUMMYFUNCTION("""COMPUTED_VALUE"""),3)</f>
        <v>3</v>
      </c>
      <c r="B235" s="1">
        <f ca="1">IFERROR(__xludf.DUMMYFUNCTION("""COMPUTED_VALUE"""),2)</f>
        <v>2</v>
      </c>
    </row>
    <row r="236" spans="1:2" ht="13" hidden="1">
      <c r="A236" s="1">
        <f ca="1">IFERROR(__xludf.DUMMYFUNCTION("""COMPUTED_VALUE"""),4)</f>
        <v>4</v>
      </c>
      <c r="B236" s="1">
        <f ca="1">IFERROR(__xludf.DUMMYFUNCTION("""COMPUTED_VALUE"""),3)</f>
        <v>3</v>
      </c>
    </row>
    <row r="237" spans="1:2" ht="13" hidden="1">
      <c r="A237" s="1">
        <f ca="1">IFERROR(__xludf.DUMMYFUNCTION("""COMPUTED_VALUE"""),3)</f>
        <v>3</v>
      </c>
      <c r="B237" s="1">
        <f ca="1">IFERROR(__xludf.DUMMYFUNCTION("""COMPUTED_VALUE"""),5)</f>
        <v>5</v>
      </c>
    </row>
    <row r="238" spans="1:2" ht="13" hidden="1">
      <c r="A238" s="1" t="str">
        <f ca="1">IFERROR(__xludf.DUMMYFUNCTION("""COMPUTED_VALUE"""),"")</f>
        <v/>
      </c>
      <c r="B238" s="1">
        <f ca="1">IFERROR(__xludf.DUMMYFUNCTION("""COMPUTED_VALUE"""),4)</f>
        <v>4</v>
      </c>
    </row>
    <row r="239" spans="1:2" ht="13" hidden="1">
      <c r="A239" s="1">
        <f ca="1">IFERROR(__xludf.DUMMYFUNCTION("""COMPUTED_VALUE"""),2)</f>
        <v>2</v>
      </c>
      <c r="B239" s="1">
        <f ca="1">IFERROR(__xludf.DUMMYFUNCTION("""COMPUTED_VALUE"""),3)</f>
        <v>3</v>
      </c>
    </row>
    <row r="240" spans="1:2" ht="13" hidden="1">
      <c r="A240" s="1">
        <f ca="1">IFERROR(__xludf.DUMMYFUNCTION("""COMPUTED_VALUE"""),4)</f>
        <v>4</v>
      </c>
      <c r="B240" s="1">
        <f ca="1">IFERROR(__xludf.DUMMYFUNCTION("""COMPUTED_VALUE"""),2)</f>
        <v>2</v>
      </c>
    </row>
    <row r="241" spans="1:2" ht="13" hidden="1">
      <c r="A241" s="1">
        <f ca="1">IFERROR(__xludf.DUMMYFUNCTION("""COMPUTED_VALUE"""),2)</f>
        <v>2</v>
      </c>
      <c r="B241" s="1">
        <f ca="1">IFERROR(__xludf.DUMMYFUNCTION("""COMPUTED_VALUE"""),2)</f>
        <v>2</v>
      </c>
    </row>
    <row r="242" spans="1:2" ht="13" hidden="1">
      <c r="A242" s="1">
        <f ca="1">IFERROR(__xludf.DUMMYFUNCTION("""COMPUTED_VALUE"""),3)</f>
        <v>3</v>
      </c>
      <c r="B242" s="1">
        <f ca="1">IFERROR(__xludf.DUMMYFUNCTION("""COMPUTED_VALUE"""),3)</f>
        <v>3</v>
      </c>
    </row>
    <row r="243" spans="1:2" ht="13" hidden="1">
      <c r="A243" s="1">
        <f ca="1">IFERROR(__xludf.DUMMYFUNCTION("""COMPUTED_VALUE"""),3)</f>
        <v>3</v>
      </c>
      <c r="B243" s="1">
        <f ca="1">IFERROR(__xludf.DUMMYFUNCTION("""COMPUTED_VALUE"""),3)</f>
        <v>3</v>
      </c>
    </row>
    <row r="244" spans="1:2" ht="13" hidden="1">
      <c r="A244" s="1">
        <f ca="1">IFERROR(__xludf.DUMMYFUNCTION("""COMPUTED_VALUE"""),4)</f>
        <v>4</v>
      </c>
      <c r="B244" s="1">
        <f ca="1">IFERROR(__xludf.DUMMYFUNCTION("""COMPUTED_VALUE"""),2)</f>
        <v>2</v>
      </c>
    </row>
    <row r="245" spans="1:2" ht="13" hidden="1">
      <c r="A245" s="1">
        <f ca="1">IFERROR(__xludf.DUMMYFUNCTION("""COMPUTED_VALUE"""),4)</f>
        <v>4</v>
      </c>
      <c r="B245" s="1">
        <f ca="1">IFERROR(__xludf.DUMMYFUNCTION("""COMPUTED_VALUE"""),3)</f>
        <v>3</v>
      </c>
    </row>
    <row r="246" spans="1:2" ht="13" hidden="1">
      <c r="A246" s="1">
        <f ca="1">IFERROR(__xludf.DUMMYFUNCTION("""COMPUTED_VALUE"""),4)</f>
        <v>4</v>
      </c>
      <c r="B246" s="1">
        <f ca="1">IFERROR(__xludf.DUMMYFUNCTION("""COMPUTED_VALUE"""),3)</f>
        <v>3</v>
      </c>
    </row>
    <row r="247" spans="1:2" ht="13" hidden="1">
      <c r="A247" s="1">
        <f ca="1">IFERROR(__xludf.DUMMYFUNCTION("""COMPUTED_VALUE"""),4)</f>
        <v>4</v>
      </c>
      <c r="B247" s="1">
        <f ca="1">IFERROR(__xludf.DUMMYFUNCTION("""COMPUTED_VALUE"""),1)</f>
        <v>1</v>
      </c>
    </row>
    <row r="248" spans="1:2" ht="13" hidden="1">
      <c r="A248" s="1">
        <f ca="1">IFERROR(__xludf.DUMMYFUNCTION("""COMPUTED_VALUE"""),3)</f>
        <v>3</v>
      </c>
      <c r="B248" s="1">
        <f ca="1">IFERROR(__xludf.DUMMYFUNCTION("""COMPUTED_VALUE"""),1)</f>
        <v>1</v>
      </c>
    </row>
    <row r="249" spans="1:2" ht="13" hidden="1">
      <c r="A249" s="1">
        <f ca="1">IFERROR(__xludf.DUMMYFUNCTION("""COMPUTED_VALUE"""),1)</f>
        <v>1</v>
      </c>
      <c r="B249" s="1">
        <f ca="1">IFERROR(__xludf.DUMMYFUNCTION("""COMPUTED_VALUE"""),4)</f>
        <v>4</v>
      </c>
    </row>
    <row r="250" spans="1:2" ht="13" hidden="1">
      <c r="A250" s="1">
        <f ca="1">IFERROR(__xludf.DUMMYFUNCTION("""COMPUTED_VALUE"""),2)</f>
        <v>2</v>
      </c>
      <c r="B250" s="1">
        <f ca="1">IFERROR(__xludf.DUMMYFUNCTION("""COMPUTED_VALUE"""),3)</f>
        <v>3</v>
      </c>
    </row>
    <row r="251" spans="1:2" ht="13" hidden="1">
      <c r="A251" s="1">
        <f ca="1">IFERROR(__xludf.DUMMYFUNCTION("""COMPUTED_VALUE"""),4)</f>
        <v>4</v>
      </c>
      <c r="B251" s="1">
        <f ca="1">IFERROR(__xludf.DUMMYFUNCTION("""COMPUTED_VALUE"""),2)</f>
        <v>2</v>
      </c>
    </row>
    <row r="252" spans="1:2" ht="13" hidden="1">
      <c r="A252" s="1">
        <f ca="1">IFERROR(__xludf.DUMMYFUNCTION("""COMPUTED_VALUE"""),1)</f>
        <v>1</v>
      </c>
      <c r="B252" s="1">
        <f ca="1">IFERROR(__xludf.DUMMYFUNCTION("""COMPUTED_VALUE"""),2)</f>
        <v>2</v>
      </c>
    </row>
    <row r="253" spans="1:2" ht="13" hidden="1">
      <c r="A253" s="1">
        <f ca="1">IFERROR(__xludf.DUMMYFUNCTION("""COMPUTED_VALUE"""),4)</f>
        <v>4</v>
      </c>
      <c r="B253" s="1">
        <f ca="1">IFERROR(__xludf.DUMMYFUNCTION("""COMPUTED_VALUE"""),3)</f>
        <v>3</v>
      </c>
    </row>
    <row r="254" spans="1:2" ht="13" hidden="1">
      <c r="A254" s="1">
        <f ca="1">IFERROR(__xludf.DUMMYFUNCTION("""COMPUTED_VALUE"""),3)</f>
        <v>3</v>
      </c>
      <c r="B254" s="1">
        <f ca="1">IFERROR(__xludf.DUMMYFUNCTION("""COMPUTED_VALUE"""),4)</f>
        <v>4</v>
      </c>
    </row>
    <row r="255" spans="1:2" ht="13" hidden="1">
      <c r="A255" s="1">
        <f ca="1">IFERROR(__xludf.DUMMYFUNCTION("""COMPUTED_VALUE"""),3)</f>
        <v>3</v>
      </c>
      <c r="B255" s="1">
        <f ca="1">IFERROR(__xludf.DUMMYFUNCTION("""COMPUTED_VALUE"""),2)</f>
        <v>2</v>
      </c>
    </row>
    <row r="256" spans="1:2" ht="13" hidden="1">
      <c r="A256" s="1">
        <f ca="1">IFERROR(__xludf.DUMMYFUNCTION("""COMPUTED_VALUE"""),1)</f>
        <v>1</v>
      </c>
      <c r="B256" s="1">
        <f ca="1">IFERROR(__xludf.DUMMYFUNCTION("""COMPUTED_VALUE"""),1)</f>
        <v>1</v>
      </c>
    </row>
    <row r="257" spans="1:2" ht="13" hidden="1">
      <c r="A257" s="1">
        <f ca="1">IFERROR(__xludf.DUMMYFUNCTION("""COMPUTED_VALUE"""),2)</f>
        <v>2</v>
      </c>
      <c r="B257" s="1">
        <f ca="1">IFERROR(__xludf.DUMMYFUNCTION("""COMPUTED_VALUE"""),2)</f>
        <v>2</v>
      </c>
    </row>
    <row r="258" spans="1:2" ht="13" hidden="1">
      <c r="A258" s="1">
        <f ca="1">IFERROR(__xludf.DUMMYFUNCTION("""COMPUTED_VALUE"""),4)</f>
        <v>4</v>
      </c>
      <c r="B258" s="1">
        <f ca="1">IFERROR(__xludf.DUMMYFUNCTION("""COMPUTED_VALUE"""),2)</f>
        <v>2</v>
      </c>
    </row>
    <row r="259" spans="1:2" ht="13" hidden="1">
      <c r="A259" s="1">
        <f ca="1">IFERROR(__xludf.DUMMYFUNCTION("""COMPUTED_VALUE"""),2)</f>
        <v>2</v>
      </c>
      <c r="B259" s="1">
        <f ca="1">IFERROR(__xludf.DUMMYFUNCTION("""COMPUTED_VALUE"""),2)</f>
        <v>2</v>
      </c>
    </row>
    <row r="260" spans="1:2" ht="13" hidden="1">
      <c r="A260" s="1">
        <f ca="1">IFERROR(__xludf.DUMMYFUNCTION("""COMPUTED_VALUE"""),2)</f>
        <v>2</v>
      </c>
      <c r="B260" s="1">
        <f ca="1">IFERROR(__xludf.DUMMYFUNCTION("""COMPUTED_VALUE"""),4)</f>
        <v>4</v>
      </c>
    </row>
    <row r="261" spans="1:2" ht="13" hidden="1">
      <c r="A261" s="1">
        <f ca="1">IFERROR(__xludf.DUMMYFUNCTION("""COMPUTED_VALUE"""),3)</f>
        <v>3</v>
      </c>
      <c r="B261" s="1">
        <f ca="1">IFERROR(__xludf.DUMMYFUNCTION("""COMPUTED_VALUE"""),2)</f>
        <v>2</v>
      </c>
    </row>
    <row r="262" spans="1:2" ht="13" hidden="1">
      <c r="A262" s="1">
        <f ca="1">IFERROR(__xludf.DUMMYFUNCTION("""COMPUTED_VALUE"""),3)</f>
        <v>3</v>
      </c>
      <c r="B262" s="1">
        <f ca="1">IFERROR(__xludf.DUMMYFUNCTION("""COMPUTED_VALUE"""),3)</f>
        <v>3</v>
      </c>
    </row>
    <row r="263" spans="1:2" ht="13" hidden="1">
      <c r="A263" s="1">
        <f ca="1">IFERROR(__xludf.DUMMYFUNCTION("""COMPUTED_VALUE"""),4)</f>
        <v>4</v>
      </c>
      <c r="B263" s="1">
        <f ca="1">IFERROR(__xludf.DUMMYFUNCTION("""COMPUTED_VALUE"""),1)</f>
        <v>1</v>
      </c>
    </row>
    <row r="264" spans="1:2" ht="13" hidden="1">
      <c r="A264" s="1">
        <f ca="1">IFERROR(__xludf.DUMMYFUNCTION("""COMPUTED_VALUE"""),2)</f>
        <v>2</v>
      </c>
      <c r="B264" s="1">
        <f ca="1">IFERROR(__xludf.DUMMYFUNCTION("""COMPUTED_VALUE"""),2)</f>
        <v>2</v>
      </c>
    </row>
    <row r="265" spans="1:2" ht="13" hidden="1">
      <c r="A265" s="1">
        <f ca="1">IFERROR(__xludf.DUMMYFUNCTION("""COMPUTED_VALUE"""),4)</f>
        <v>4</v>
      </c>
      <c r="B265" s="1">
        <f ca="1">IFERROR(__xludf.DUMMYFUNCTION("""COMPUTED_VALUE"""),2)</f>
        <v>2</v>
      </c>
    </row>
    <row r="266" spans="1:2" ht="13" hidden="1">
      <c r="A266" s="1">
        <f ca="1">IFERROR(__xludf.DUMMYFUNCTION("""COMPUTED_VALUE"""),4)</f>
        <v>4</v>
      </c>
      <c r="B266" s="1">
        <f ca="1">IFERROR(__xludf.DUMMYFUNCTION("""COMPUTED_VALUE"""),2)</f>
        <v>2</v>
      </c>
    </row>
    <row r="267" spans="1:2" ht="13" hidden="1">
      <c r="A267" s="1">
        <f ca="1">IFERROR(__xludf.DUMMYFUNCTION("""COMPUTED_VALUE"""),4)</f>
        <v>4</v>
      </c>
      <c r="B267" s="1">
        <f ca="1">IFERROR(__xludf.DUMMYFUNCTION("""COMPUTED_VALUE"""),2)</f>
        <v>2</v>
      </c>
    </row>
    <row r="268" spans="1:2" ht="13" hidden="1">
      <c r="A268" s="1">
        <f ca="1">IFERROR(__xludf.DUMMYFUNCTION("""COMPUTED_VALUE"""),2)</f>
        <v>2</v>
      </c>
      <c r="B268" s="1">
        <f ca="1">IFERROR(__xludf.DUMMYFUNCTION("""COMPUTED_VALUE"""),3)</f>
        <v>3</v>
      </c>
    </row>
    <row r="269" spans="1:2" ht="13" hidden="1">
      <c r="A269" s="1">
        <f ca="1">IFERROR(__xludf.DUMMYFUNCTION("""COMPUTED_VALUE"""),2)</f>
        <v>2</v>
      </c>
      <c r="B269" s="1">
        <f ca="1">IFERROR(__xludf.DUMMYFUNCTION("""COMPUTED_VALUE"""),2)</f>
        <v>2</v>
      </c>
    </row>
    <row r="270" spans="1:2" ht="13" hidden="1">
      <c r="A270" s="1">
        <f ca="1">IFERROR(__xludf.DUMMYFUNCTION("""COMPUTED_VALUE"""),3)</f>
        <v>3</v>
      </c>
      <c r="B270" s="1">
        <f ca="1">IFERROR(__xludf.DUMMYFUNCTION("""COMPUTED_VALUE"""),3)</f>
        <v>3</v>
      </c>
    </row>
    <row r="271" spans="1:2" ht="13" hidden="1">
      <c r="A271" s="1">
        <f ca="1">IFERROR(__xludf.DUMMYFUNCTION("""COMPUTED_VALUE"""),1)</f>
        <v>1</v>
      </c>
      <c r="B271" s="1">
        <f ca="1">IFERROR(__xludf.DUMMYFUNCTION("""COMPUTED_VALUE"""),2)</f>
        <v>2</v>
      </c>
    </row>
    <row r="272" spans="1:2" ht="13" hidden="1">
      <c r="A272" s="1">
        <f ca="1">IFERROR(__xludf.DUMMYFUNCTION("""COMPUTED_VALUE"""),2)</f>
        <v>2</v>
      </c>
      <c r="B272" s="1">
        <f ca="1">IFERROR(__xludf.DUMMYFUNCTION("""COMPUTED_VALUE"""),3)</f>
        <v>3</v>
      </c>
    </row>
    <row r="273" spans="1:2" ht="13" hidden="1">
      <c r="A273" s="1">
        <f ca="1">IFERROR(__xludf.DUMMYFUNCTION("""COMPUTED_VALUE"""),3)</f>
        <v>3</v>
      </c>
      <c r="B273" s="1">
        <f ca="1">IFERROR(__xludf.DUMMYFUNCTION("""COMPUTED_VALUE"""),3)</f>
        <v>3</v>
      </c>
    </row>
    <row r="274" spans="1:2" ht="13" hidden="1">
      <c r="A274" s="1">
        <f ca="1">IFERROR(__xludf.DUMMYFUNCTION("""COMPUTED_VALUE"""),2)</f>
        <v>2</v>
      </c>
      <c r="B274" s="1">
        <f ca="1">IFERROR(__xludf.DUMMYFUNCTION("""COMPUTED_VALUE"""),3)</f>
        <v>3</v>
      </c>
    </row>
    <row r="275" spans="1:2" ht="13" hidden="1">
      <c r="A275" s="1">
        <f ca="1">IFERROR(__xludf.DUMMYFUNCTION("""COMPUTED_VALUE"""),4)</f>
        <v>4</v>
      </c>
      <c r="B275" s="1">
        <f ca="1">IFERROR(__xludf.DUMMYFUNCTION("""COMPUTED_VALUE"""),2)</f>
        <v>2</v>
      </c>
    </row>
    <row r="276" spans="1:2" ht="13" hidden="1">
      <c r="A276" s="1">
        <f ca="1">IFERROR(__xludf.DUMMYFUNCTION("""COMPUTED_VALUE"""),3)</f>
        <v>3</v>
      </c>
      <c r="B276" s="1">
        <f ca="1">IFERROR(__xludf.DUMMYFUNCTION("""COMPUTED_VALUE"""),2)</f>
        <v>2</v>
      </c>
    </row>
    <row r="277" spans="1:2" ht="13" hidden="1">
      <c r="A277" s="1">
        <f ca="1">IFERROR(__xludf.DUMMYFUNCTION("""COMPUTED_VALUE"""),2)</f>
        <v>2</v>
      </c>
      <c r="B277" s="1">
        <f ca="1">IFERROR(__xludf.DUMMYFUNCTION("""COMPUTED_VALUE"""),3)</f>
        <v>3</v>
      </c>
    </row>
    <row r="278" spans="1:2" ht="13" hidden="1">
      <c r="A278" s="1">
        <f ca="1">IFERROR(__xludf.DUMMYFUNCTION("""COMPUTED_VALUE"""),4)</f>
        <v>4</v>
      </c>
      <c r="B278" s="1">
        <f ca="1">IFERROR(__xludf.DUMMYFUNCTION("""COMPUTED_VALUE"""),5)</f>
        <v>5</v>
      </c>
    </row>
    <row r="279" spans="1:2" ht="13" hidden="1">
      <c r="A279" s="1">
        <f ca="1">IFERROR(__xludf.DUMMYFUNCTION("""COMPUTED_VALUE"""),2)</f>
        <v>2</v>
      </c>
      <c r="B279" s="1">
        <f ca="1">IFERROR(__xludf.DUMMYFUNCTION("""COMPUTED_VALUE"""),4)</f>
        <v>4</v>
      </c>
    </row>
    <row r="280" spans="1:2" ht="13" hidden="1">
      <c r="A280" s="1">
        <f ca="1">IFERROR(__xludf.DUMMYFUNCTION("""COMPUTED_VALUE"""),2)</f>
        <v>2</v>
      </c>
      <c r="B280" s="1">
        <f ca="1">IFERROR(__xludf.DUMMYFUNCTION("""COMPUTED_VALUE"""),3)</f>
        <v>3</v>
      </c>
    </row>
    <row r="281" spans="1:2" ht="13" hidden="1">
      <c r="A281" s="1">
        <f ca="1">IFERROR(__xludf.DUMMYFUNCTION("""COMPUTED_VALUE"""),2)</f>
        <v>2</v>
      </c>
      <c r="B281" s="1">
        <f ca="1">IFERROR(__xludf.DUMMYFUNCTION("""COMPUTED_VALUE"""),2)</f>
        <v>2</v>
      </c>
    </row>
    <row r="282" spans="1:2" ht="13" hidden="1">
      <c r="A282" s="1">
        <f ca="1">IFERROR(__xludf.DUMMYFUNCTION("""COMPUTED_VALUE"""),4)</f>
        <v>4</v>
      </c>
      <c r="B282" s="1">
        <f ca="1">IFERROR(__xludf.DUMMYFUNCTION("""COMPUTED_VALUE"""),2)</f>
        <v>2</v>
      </c>
    </row>
    <row r="283" spans="1:2" ht="13" hidden="1">
      <c r="A283" s="1">
        <f ca="1">IFERROR(__xludf.DUMMYFUNCTION("""COMPUTED_VALUE"""),3)</f>
        <v>3</v>
      </c>
      <c r="B283" s="1">
        <f ca="1">IFERROR(__xludf.DUMMYFUNCTION("""COMPUTED_VALUE"""),2)</f>
        <v>2</v>
      </c>
    </row>
    <row r="284" spans="1:2" ht="13" hidden="1">
      <c r="A284" s="1">
        <f ca="1">IFERROR(__xludf.DUMMYFUNCTION("""COMPUTED_VALUE"""),3)</f>
        <v>3</v>
      </c>
      <c r="B284" s="1">
        <f ca="1">IFERROR(__xludf.DUMMYFUNCTION("""COMPUTED_VALUE"""),3)</f>
        <v>3</v>
      </c>
    </row>
    <row r="285" spans="1:2" ht="13" hidden="1">
      <c r="A285" s="1">
        <f ca="1">IFERROR(__xludf.DUMMYFUNCTION("""COMPUTED_VALUE"""),2)</f>
        <v>2</v>
      </c>
      <c r="B285" s="1">
        <f ca="1">IFERROR(__xludf.DUMMYFUNCTION("""COMPUTED_VALUE"""),3)</f>
        <v>3</v>
      </c>
    </row>
    <row r="286" spans="1:2" ht="13" hidden="1">
      <c r="A286" s="1">
        <f ca="1">IFERROR(__xludf.DUMMYFUNCTION("""COMPUTED_VALUE"""),2)</f>
        <v>2</v>
      </c>
      <c r="B286" s="1">
        <f ca="1">IFERROR(__xludf.DUMMYFUNCTION("""COMPUTED_VALUE"""),3)</f>
        <v>3</v>
      </c>
    </row>
    <row r="287" spans="1:2" ht="13" hidden="1">
      <c r="A287" s="1">
        <f ca="1">IFERROR(__xludf.DUMMYFUNCTION("""COMPUTED_VALUE"""),4)</f>
        <v>4</v>
      </c>
      <c r="B287" s="1">
        <f ca="1">IFERROR(__xludf.DUMMYFUNCTION("""COMPUTED_VALUE"""),2)</f>
        <v>2</v>
      </c>
    </row>
    <row r="288" spans="1:2" ht="13" hidden="1">
      <c r="A288" s="1">
        <f ca="1">IFERROR(__xludf.DUMMYFUNCTION("""COMPUTED_VALUE"""),2)</f>
        <v>2</v>
      </c>
      <c r="B288" s="1">
        <f ca="1">IFERROR(__xludf.DUMMYFUNCTION("""COMPUTED_VALUE"""),2)</f>
        <v>2</v>
      </c>
    </row>
    <row r="289" spans="1:2" ht="13" hidden="1">
      <c r="A289" s="1">
        <f ca="1">IFERROR(__xludf.DUMMYFUNCTION("""COMPUTED_VALUE"""),3)</f>
        <v>3</v>
      </c>
      <c r="B289" s="1">
        <f ca="1">IFERROR(__xludf.DUMMYFUNCTION("""COMPUTED_VALUE"""),4)</f>
        <v>4</v>
      </c>
    </row>
    <row r="290" spans="1:2" ht="13" hidden="1">
      <c r="A290" s="1">
        <f ca="1">IFERROR(__xludf.DUMMYFUNCTION("""COMPUTED_VALUE"""),1)</f>
        <v>1</v>
      </c>
      <c r="B290" s="1">
        <f ca="1">IFERROR(__xludf.DUMMYFUNCTION("""COMPUTED_VALUE"""),2)</f>
        <v>2</v>
      </c>
    </row>
    <row r="291" spans="1:2" ht="13" hidden="1">
      <c r="A291" s="1">
        <f ca="1">IFERROR(__xludf.DUMMYFUNCTION("""COMPUTED_VALUE"""),4)</f>
        <v>4</v>
      </c>
      <c r="B291" s="1">
        <f ca="1">IFERROR(__xludf.DUMMYFUNCTION("""COMPUTED_VALUE"""),2)</f>
        <v>2</v>
      </c>
    </row>
    <row r="292" spans="1:2" ht="13" hidden="1">
      <c r="A292" s="1">
        <f ca="1">IFERROR(__xludf.DUMMYFUNCTION("""COMPUTED_VALUE"""),4)</f>
        <v>4</v>
      </c>
      <c r="B292" s="1">
        <f ca="1">IFERROR(__xludf.DUMMYFUNCTION("""COMPUTED_VALUE"""),3)</f>
        <v>3</v>
      </c>
    </row>
    <row r="293" spans="1:2" ht="13" hidden="1">
      <c r="A293" s="1">
        <f ca="1">IFERROR(__xludf.DUMMYFUNCTION("""COMPUTED_VALUE"""),3)</f>
        <v>3</v>
      </c>
      <c r="B293" s="1">
        <f ca="1">IFERROR(__xludf.DUMMYFUNCTION("""COMPUTED_VALUE"""),1)</f>
        <v>1</v>
      </c>
    </row>
    <row r="294" spans="1:2" ht="13" hidden="1">
      <c r="A294" s="1">
        <f ca="1">IFERROR(__xludf.DUMMYFUNCTION("""COMPUTED_VALUE"""),1)</f>
        <v>1</v>
      </c>
      <c r="B294" s="1">
        <f ca="1">IFERROR(__xludf.DUMMYFUNCTION("""COMPUTED_VALUE"""),3)</f>
        <v>3</v>
      </c>
    </row>
    <row r="295" spans="1:2" ht="13" hidden="1">
      <c r="A295" s="1">
        <f ca="1">IFERROR(__xludf.DUMMYFUNCTION("""COMPUTED_VALUE"""),1)</f>
        <v>1</v>
      </c>
      <c r="B295" s="1">
        <f ca="1">IFERROR(__xludf.DUMMYFUNCTION("""COMPUTED_VALUE"""),3)</f>
        <v>3</v>
      </c>
    </row>
    <row r="296" spans="1:2" ht="13" hidden="1">
      <c r="A296" s="1">
        <f ca="1">IFERROR(__xludf.DUMMYFUNCTION("""COMPUTED_VALUE"""),1)</f>
        <v>1</v>
      </c>
      <c r="B296" s="1">
        <f ca="1">IFERROR(__xludf.DUMMYFUNCTION("""COMPUTED_VALUE"""),2)</f>
        <v>2</v>
      </c>
    </row>
    <row r="297" spans="1:2" ht="13" hidden="1">
      <c r="A297" s="1">
        <f ca="1">IFERROR(__xludf.DUMMYFUNCTION("""COMPUTED_VALUE"""),3)</f>
        <v>3</v>
      </c>
      <c r="B297" s="1">
        <f ca="1">IFERROR(__xludf.DUMMYFUNCTION("""COMPUTED_VALUE"""),2)</f>
        <v>2</v>
      </c>
    </row>
    <row r="298" spans="1:2" ht="13" hidden="1">
      <c r="A298" s="1">
        <f ca="1">IFERROR(__xludf.DUMMYFUNCTION("""COMPUTED_VALUE"""),2)</f>
        <v>2</v>
      </c>
      <c r="B298" s="1">
        <f ca="1">IFERROR(__xludf.DUMMYFUNCTION("""COMPUTED_VALUE"""),2)</f>
        <v>2</v>
      </c>
    </row>
    <row r="299" spans="1:2" ht="13" hidden="1">
      <c r="A299" s="1">
        <f ca="1">IFERROR(__xludf.DUMMYFUNCTION("""COMPUTED_VALUE"""),4)</f>
        <v>4</v>
      </c>
      <c r="B299" s="1">
        <f ca="1">IFERROR(__xludf.DUMMYFUNCTION("""COMPUTED_VALUE"""),2)</f>
        <v>2</v>
      </c>
    </row>
    <row r="300" spans="1:2" ht="13" hidden="1">
      <c r="A300" s="1">
        <f ca="1">IFERROR(__xludf.DUMMYFUNCTION("""COMPUTED_VALUE"""),3)</f>
        <v>3</v>
      </c>
      <c r="B300" s="1">
        <f ca="1">IFERROR(__xludf.DUMMYFUNCTION("""COMPUTED_VALUE"""),3)</f>
        <v>3</v>
      </c>
    </row>
    <row r="301" spans="1:2" ht="13" hidden="1">
      <c r="A301" s="1">
        <f ca="1">IFERROR(__xludf.DUMMYFUNCTION("""COMPUTED_VALUE"""),4)</f>
        <v>4</v>
      </c>
      <c r="B301" s="1">
        <f ca="1">IFERROR(__xludf.DUMMYFUNCTION("""COMPUTED_VALUE"""),4)</f>
        <v>4</v>
      </c>
    </row>
    <row r="302" spans="1:2" ht="13" hidden="1">
      <c r="A302" s="1">
        <f ca="1">IFERROR(__xludf.DUMMYFUNCTION("""COMPUTED_VALUE"""),1)</f>
        <v>1</v>
      </c>
      <c r="B302" s="1">
        <f ca="1">IFERROR(__xludf.DUMMYFUNCTION("""COMPUTED_VALUE"""),2)</f>
        <v>2</v>
      </c>
    </row>
    <row r="303" spans="1:2" ht="13" hidden="1">
      <c r="A303" s="1">
        <f ca="1">IFERROR(__xludf.DUMMYFUNCTION("""COMPUTED_VALUE"""),4)</f>
        <v>4</v>
      </c>
      <c r="B303" s="1">
        <f ca="1">IFERROR(__xludf.DUMMYFUNCTION("""COMPUTED_VALUE"""),3)</f>
        <v>3</v>
      </c>
    </row>
    <row r="304" spans="1:2" ht="13" hidden="1">
      <c r="A304" s="1">
        <f ca="1">IFERROR(__xludf.DUMMYFUNCTION("""COMPUTED_VALUE"""),4)</f>
        <v>4</v>
      </c>
      <c r="B304" s="1">
        <f ca="1">IFERROR(__xludf.DUMMYFUNCTION("""COMPUTED_VALUE"""),5)</f>
        <v>5</v>
      </c>
    </row>
    <row r="305" spans="1:2" ht="13" hidden="1">
      <c r="A305" s="1">
        <f ca="1">IFERROR(__xludf.DUMMYFUNCTION("""COMPUTED_VALUE"""),2)</f>
        <v>2</v>
      </c>
      <c r="B305" s="1">
        <f ca="1">IFERROR(__xludf.DUMMYFUNCTION("""COMPUTED_VALUE"""),2)</f>
        <v>2</v>
      </c>
    </row>
    <row r="306" spans="1:2" ht="13" hidden="1">
      <c r="A306" s="1">
        <f ca="1">IFERROR(__xludf.DUMMYFUNCTION("""COMPUTED_VALUE"""),4)</f>
        <v>4</v>
      </c>
      <c r="B306" s="1">
        <f ca="1">IFERROR(__xludf.DUMMYFUNCTION("""COMPUTED_VALUE"""),5)</f>
        <v>5</v>
      </c>
    </row>
    <row r="307" spans="1:2" ht="13" hidden="1">
      <c r="A307" s="1" t="str">
        <f ca="1">IFERROR(__xludf.DUMMYFUNCTION("""COMPUTED_VALUE"""),"")</f>
        <v/>
      </c>
      <c r="B307" s="1">
        <f ca="1">IFERROR(__xludf.DUMMYFUNCTION("""COMPUTED_VALUE"""),3)</f>
        <v>3</v>
      </c>
    </row>
    <row r="308" spans="1:2" ht="13" hidden="1">
      <c r="A308" s="1" t="str">
        <f ca="1">IFERROR(__xludf.DUMMYFUNCTION("""COMPUTED_VALUE"""),"")</f>
        <v/>
      </c>
      <c r="B308" s="1">
        <f ca="1">IFERROR(__xludf.DUMMYFUNCTION("""COMPUTED_VALUE"""),2)</f>
        <v>2</v>
      </c>
    </row>
    <row r="309" spans="1:2" ht="13" hidden="1">
      <c r="A309" s="1">
        <f ca="1">IFERROR(__xludf.DUMMYFUNCTION("""COMPUTED_VALUE"""),1)</f>
        <v>1</v>
      </c>
      <c r="B309" s="1">
        <f ca="1">IFERROR(__xludf.DUMMYFUNCTION("""COMPUTED_VALUE"""),3)</f>
        <v>3</v>
      </c>
    </row>
    <row r="310" spans="1:2" ht="13" hidden="1">
      <c r="A310" s="1">
        <f ca="1">IFERROR(__xludf.DUMMYFUNCTION("""COMPUTED_VALUE"""),4)</f>
        <v>4</v>
      </c>
      <c r="B310" s="1">
        <f ca="1">IFERROR(__xludf.DUMMYFUNCTION("""COMPUTED_VALUE"""),1)</f>
        <v>1</v>
      </c>
    </row>
    <row r="311" spans="1:2" ht="13" hidden="1">
      <c r="A311" s="1">
        <f ca="1">IFERROR(__xludf.DUMMYFUNCTION("""COMPUTED_VALUE"""),4)</f>
        <v>4</v>
      </c>
      <c r="B311" s="1">
        <f ca="1">IFERROR(__xludf.DUMMYFUNCTION("""COMPUTED_VALUE"""),3)</f>
        <v>3</v>
      </c>
    </row>
    <row r="312" spans="1:2" ht="13" hidden="1">
      <c r="A312" s="1">
        <f ca="1">IFERROR(__xludf.DUMMYFUNCTION("""COMPUTED_VALUE"""),3)</f>
        <v>3</v>
      </c>
      <c r="B312" s="1">
        <f ca="1">IFERROR(__xludf.DUMMYFUNCTION("""COMPUTED_VALUE"""),1)</f>
        <v>1</v>
      </c>
    </row>
    <row r="313" spans="1:2" ht="13" hidden="1">
      <c r="A313" s="1" t="str">
        <f ca="1">IFERROR(__xludf.DUMMYFUNCTION("""COMPUTED_VALUE"""),"")</f>
        <v/>
      </c>
      <c r="B313" s="1">
        <f ca="1">IFERROR(__xludf.DUMMYFUNCTION("""COMPUTED_VALUE"""),3)</f>
        <v>3</v>
      </c>
    </row>
    <row r="314" spans="1:2" ht="13" hidden="1">
      <c r="A314" s="1">
        <f ca="1">IFERROR(__xludf.DUMMYFUNCTION("""COMPUTED_VALUE"""),2)</f>
        <v>2</v>
      </c>
      <c r="B314" s="1">
        <f ca="1">IFERROR(__xludf.DUMMYFUNCTION("""COMPUTED_VALUE"""),2)</f>
        <v>2</v>
      </c>
    </row>
    <row r="315" spans="1:2" ht="13" hidden="1">
      <c r="A315" s="1">
        <f ca="1">IFERROR(__xludf.DUMMYFUNCTION("""COMPUTED_VALUE"""),2)</f>
        <v>2</v>
      </c>
      <c r="B315" s="1">
        <f ca="1">IFERROR(__xludf.DUMMYFUNCTION("""COMPUTED_VALUE"""),3)</f>
        <v>3</v>
      </c>
    </row>
    <row r="316" spans="1:2" ht="13" hidden="1">
      <c r="A316" s="1">
        <f ca="1">IFERROR(__xludf.DUMMYFUNCTION("""COMPUTED_VALUE"""),3)</f>
        <v>3</v>
      </c>
      <c r="B316" s="1">
        <f ca="1">IFERROR(__xludf.DUMMYFUNCTION("""COMPUTED_VALUE"""),2)</f>
        <v>2</v>
      </c>
    </row>
    <row r="317" spans="1:2" ht="13" hidden="1">
      <c r="A317" s="1">
        <f ca="1">IFERROR(__xludf.DUMMYFUNCTION("""COMPUTED_VALUE"""),4)</f>
        <v>4</v>
      </c>
      <c r="B317" s="1">
        <f ca="1">IFERROR(__xludf.DUMMYFUNCTION("""COMPUTED_VALUE"""),2)</f>
        <v>2</v>
      </c>
    </row>
    <row r="318" spans="1:2" ht="13" hidden="1">
      <c r="A318" s="1">
        <f ca="1">IFERROR(__xludf.DUMMYFUNCTION("""COMPUTED_VALUE"""),2)</f>
        <v>2</v>
      </c>
      <c r="B318" s="1">
        <f ca="1">IFERROR(__xludf.DUMMYFUNCTION("""COMPUTED_VALUE"""),3)</f>
        <v>3</v>
      </c>
    </row>
    <row r="319" spans="1:2" ht="13" hidden="1">
      <c r="A319" s="1">
        <f ca="1">IFERROR(__xludf.DUMMYFUNCTION("""COMPUTED_VALUE"""),3)</f>
        <v>3</v>
      </c>
      <c r="B319" s="1">
        <f ca="1">IFERROR(__xludf.DUMMYFUNCTION("""COMPUTED_VALUE"""),2)</f>
        <v>2</v>
      </c>
    </row>
    <row r="320" spans="1:2" ht="13" hidden="1">
      <c r="A320" s="1">
        <f ca="1">IFERROR(__xludf.DUMMYFUNCTION("""COMPUTED_VALUE"""),3)</f>
        <v>3</v>
      </c>
      <c r="B320" s="1">
        <f ca="1">IFERROR(__xludf.DUMMYFUNCTION("""COMPUTED_VALUE"""),5)</f>
        <v>5</v>
      </c>
    </row>
    <row r="321" spans="1:11" ht="13" hidden="1">
      <c r="A321" s="1">
        <f ca="1">IFERROR(__xludf.DUMMYFUNCTION("""COMPUTED_VALUE"""),1)</f>
        <v>1</v>
      </c>
      <c r="B321" s="1">
        <f ca="1">IFERROR(__xludf.DUMMYFUNCTION("""COMPUTED_VALUE"""),2)</f>
        <v>2</v>
      </c>
    </row>
    <row r="322" spans="1:11" ht="13" hidden="1">
      <c r="A322" s="1">
        <f ca="1">IFERROR(__xludf.DUMMYFUNCTION("""COMPUTED_VALUE"""),2)</f>
        <v>2</v>
      </c>
      <c r="B322" s="1">
        <f ca="1">IFERROR(__xludf.DUMMYFUNCTION("""COMPUTED_VALUE"""),2)</f>
        <v>2</v>
      </c>
    </row>
    <row r="323" spans="1:11" ht="13" hidden="1">
      <c r="A323" s="1" t="str">
        <f ca="1">IFERROR(__xludf.DUMMYFUNCTION("""COMPUTED_VALUE"""),"")</f>
        <v/>
      </c>
      <c r="B323" s="1">
        <f ca="1">IFERROR(__xludf.DUMMYFUNCTION("""COMPUTED_VALUE"""),3)</f>
        <v>3</v>
      </c>
    </row>
    <row r="324" spans="1:11" ht="13" hidden="1">
      <c r="A324" s="1">
        <f ca="1">IFERROR(__xludf.DUMMYFUNCTION("""COMPUTED_VALUE"""),2)</f>
        <v>2</v>
      </c>
      <c r="B324" s="1">
        <f ca="1">IFERROR(__xludf.DUMMYFUNCTION("""COMPUTED_VALUE"""),2)</f>
        <v>2</v>
      </c>
    </row>
    <row r="325" spans="1:11" ht="13" hidden="1">
      <c r="A325" s="1" t="str">
        <f ca="1">IFERROR(__xludf.DUMMYFUNCTION("""COMPUTED_VALUE"""),"")</f>
        <v/>
      </c>
      <c r="B325" s="1">
        <f ca="1">IFERROR(__xludf.DUMMYFUNCTION("""COMPUTED_VALUE"""),2)</f>
        <v>2</v>
      </c>
    </row>
    <row r="326" spans="1:11" ht="13" hidden="1">
      <c r="A326" s="1">
        <f ca="1">IFERROR(__xludf.DUMMYFUNCTION("""COMPUTED_VALUE"""),1)</f>
        <v>1</v>
      </c>
      <c r="B326" s="1">
        <f ca="1">IFERROR(__xludf.DUMMYFUNCTION("""COMPUTED_VALUE"""),3)</f>
        <v>3</v>
      </c>
    </row>
    <row r="327" spans="1:11" ht="13">
      <c r="A327" s="1">
        <f ca="1">IFERROR(__xludf.DUMMYFUNCTION("""COMPUTED_VALUE"""),4)</f>
        <v>4</v>
      </c>
      <c r="B327" s="1">
        <f ca="1">IFERROR(__xludf.DUMMYFUNCTION("""COMPUTED_VALUE"""),1)</f>
        <v>1</v>
      </c>
    </row>
    <row r="328" spans="1:11" ht="13">
      <c r="A328" s="1">
        <f t="shared" ref="A328:B328" ca="1" si="0">COUNT(A4:A327)</f>
        <v>300</v>
      </c>
      <c r="B328" s="1">
        <f t="shared" ca="1" si="0"/>
        <v>324</v>
      </c>
    </row>
    <row r="330" spans="1:11" ht="13">
      <c r="A330" s="14"/>
      <c r="B330" s="15" t="s">
        <v>57</v>
      </c>
      <c r="C330" s="15" t="s">
        <v>136</v>
      </c>
      <c r="D330" s="15" t="s">
        <v>59</v>
      </c>
      <c r="E330" s="15" t="s">
        <v>243</v>
      </c>
      <c r="J330" s="14"/>
      <c r="K330" s="14"/>
    </row>
    <row r="331" spans="1:11" ht="15">
      <c r="A331" s="7" t="s">
        <v>105</v>
      </c>
      <c r="B331" s="10">
        <f ca="1">COUNTIFS(A4:A327,"1",B4:B327,"1")</f>
        <v>8</v>
      </c>
      <c r="C331" s="10">
        <f ca="1">COUNTIFS(A4:A327,"2",B4:B327,"1")</f>
        <v>11</v>
      </c>
      <c r="D331" s="10">
        <f ca="1">COUNTIFS(A4:A327,"3",B4:B327,"1")</f>
        <v>6</v>
      </c>
      <c r="E331" s="10">
        <f ca="1">COUNTIFS(A4:A327,"4",B4:B327,"1")</f>
        <v>13</v>
      </c>
      <c r="F331" s="1">
        <f t="shared" ref="F331:F335" ca="1" si="1">SUM(B331:E331)</f>
        <v>38</v>
      </c>
      <c r="K331" s="10"/>
    </row>
    <row r="332" spans="1:11" ht="15">
      <c r="A332" s="7" t="s">
        <v>63</v>
      </c>
      <c r="B332" s="10">
        <f ca="1">COUNTIFS(A4:A327,"1",B4:B327,"2")</f>
        <v>27</v>
      </c>
      <c r="C332" s="10">
        <f ca="1">COUNTIFS(A4:A327,"2",B4:B327,"2")</f>
        <v>34</v>
      </c>
      <c r="D332" s="10">
        <f ca="1">COUNTIFS(A4:A327,"3",B4:B327,"2")</f>
        <v>26</v>
      </c>
      <c r="E332" s="10">
        <f ca="1">COUNTIFS(A4:A327,"4",B4:B327,"2")</f>
        <v>34</v>
      </c>
      <c r="F332" s="1">
        <f t="shared" ca="1" si="1"/>
        <v>121</v>
      </c>
      <c r="K332" s="10"/>
    </row>
    <row r="333" spans="1:11" ht="15">
      <c r="A333" s="7" t="s">
        <v>61</v>
      </c>
      <c r="B333" s="10">
        <f ca="1">COUNTIFS(A4:A327,"1",B4:B327,"3")</f>
        <v>16</v>
      </c>
      <c r="C333" s="10">
        <f ca="1">COUNTIFS(A4:A327,"2",B4:B327,"3")</f>
        <v>33</v>
      </c>
      <c r="D333" s="10">
        <f ca="1">COUNTIFS(A4:A327,"3",B4:B327,"3")</f>
        <v>28</v>
      </c>
      <c r="E333" s="10">
        <f ca="1">COUNTIFS(A4:A327,"4",B4:B327,"3")</f>
        <v>18</v>
      </c>
      <c r="F333" s="1">
        <f t="shared" ca="1" si="1"/>
        <v>95</v>
      </c>
      <c r="K333" s="10"/>
    </row>
    <row r="334" spans="1:11" ht="15">
      <c r="A334" s="7" t="s">
        <v>92</v>
      </c>
      <c r="B334" s="10">
        <f ca="1">COUNTIFS(A4:A327,"1",B4:B327,"4")</f>
        <v>5</v>
      </c>
      <c r="C334" s="10">
        <f ca="1">COUNTIFS(A4:A327,"2",B4:B327,"4")</f>
        <v>9</v>
      </c>
      <c r="D334" s="10">
        <f ca="1">COUNTIFS(A4:A327,"3",B4:B327,"4")</f>
        <v>7</v>
      </c>
      <c r="E334" s="10">
        <f ca="1">COUNTIFS(A4:A327,"4",B4:B327,"4")</f>
        <v>4</v>
      </c>
      <c r="F334" s="1">
        <f t="shared" ca="1" si="1"/>
        <v>25</v>
      </c>
      <c r="K334" s="10"/>
    </row>
    <row r="335" spans="1:11" ht="15">
      <c r="A335" s="7" t="s">
        <v>93</v>
      </c>
      <c r="B335" s="10">
        <f ca="1">COUNTIFS(A4:A327,"1",B4:B327,"5")</f>
        <v>0</v>
      </c>
      <c r="C335" s="10">
        <f ca="1">COUNTIFS(A4:A327,"2",B4:B327,"5")</f>
        <v>7</v>
      </c>
      <c r="D335" s="10">
        <f ca="1">COUNTIFS(A4:A327,"3",B4:B327,"5")</f>
        <v>7</v>
      </c>
      <c r="E335" s="10">
        <f ca="1">COUNTIFS(A4:A327,"4",B4:B327,"5")</f>
        <v>7</v>
      </c>
      <c r="F335" s="1">
        <f t="shared" ca="1" si="1"/>
        <v>21</v>
      </c>
      <c r="K335" s="10"/>
    </row>
    <row r="336" spans="1:11" ht="13">
      <c r="F336" s="1">
        <f ca="1">SUM(F331:F335)</f>
        <v>300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FF0000"/>
    <outlinePr summaryBelow="0" summaryRight="0"/>
  </sheetPr>
  <dimension ref="A1:K336"/>
  <sheetViews>
    <sheetView workbookViewId="0"/>
  </sheetViews>
  <sheetFormatPr baseColWidth="10" defaultColWidth="14.5" defaultRowHeight="15.75" customHeight="1"/>
  <sheetData>
    <row r="1" spans="1:2" ht="14">
      <c r="A1" s="9" t="s">
        <v>365</v>
      </c>
    </row>
    <row r="2" spans="1:2" ht="15">
      <c r="A2" s="10"/>
    </row>
    <row r="3" spans="1:2" ht="13">
      <c r="A3" s="7" t="s">
        <v>197</v>
      </c>
    </row>
    <row r="4" spans="1:2" ht="15">
      <c r="A4" s="10">
        <f ca="1">IFERROR(__xludf.DUMMYFUNCTION("query('Converted Data'!BG4:BG327,""select*"")"),3)</f>
        <v>3</v>
      </c>
      <c r="B4" s="10">
        <f ca="1">IFERROR(__xludf.DUMMYFUNCTION("query('Converted Data'!CP4:CP327,""select*"")"),4)</f>
        <v>4</v>
      </c>
    </row>
    <row r="5" spans="1:2" ht="13">
      <c r="A5" s="1">
        <f ca="1">IFERROR(__xludf.DUMMYFUNCTION("""COMPUTED_VALUE"""),1)</f>
        <v>1</v>
      </c>
      <c r="B5" s="1">
        <f ca="1">IFERROR(__xludf.DUMMYFUNCTION("""COMPUTED_VALUE"""),2)</f>
        <v>2</v>
      </c>
    </row>
    <row r="6" spans="1:2" ht="13">
      <c r="A6" s="1" t="str">
        <f ca="1">IFERROR(__xludf.DUMMYFUNCTION("""COMPUTED_VALUE"""),"")</f>
        <v/>
      </c>
      <c r="B6" s="1">
        <f ca="1">IFERROR(__xludf.DUMMYFUNCTION("""COMPUTED_VALUE"""),2)</f>
        <v>2</v>
      </c>
    </row>
    <row r="7" spans="1:2" ht="13">
      <c r="A7" s="1">
        <f ca="1">IFERROR(__xludf.DUMMYFUNCTION("""COMPUTED_VALUE"""),3)</f>
        <v>3</v>
      </c>
      <c r="B7" s="1">
        <f ca="1">IFERROR(__xludf.DUMMYFUNCTION("""COMPUTED_VALUE"""),4)</f>
        <v>4</v>
      </c>
    </row>
    <row r="8" spans="1:2" ht="13">
      <c r="A8" s="1">
        <f ca="1">IFERROR(__xludf.DUMMYFUNCTION("""COMPUTED_VALUE"""),2)</f>
        <v>2</v>
      </c>
      <c r="B8" s="1">
        <f ca="1">IFERROR(__xludf.DUMMYFUNCTION("""COMPUTED_VALUE"""),2)</f>
        <v>2</v>
      </c>
    </row>
    <row r="9" spans="1:2" ht="13">
      <c r="A9" s="1">
        <f ca="1">IFERROR(__xludf.DUMMYFUNCTION("""COMPUTED_VALUE"""),3)</f>
        <v>3</v>
      </c>
      <c r="B9" s="1">
        <f ca="1">IFERROR(__xludf.DUMMYFUNCTION("""COMPUTED_VALUE"""),2)</f>
        <v>2</v>
      </c>
    </row>
    <row r="10" spans="1:2" ht="13" hidden="1">
      <c r="A10" s="1" t="str">
        <f ca="1">IFERROR(__xludf.DUMMYFUNCTION("""COMPUTED_VALUE"""),"")</f>
        <v/>
      </c>
      <c r="B10" s="1">
        <f ca="1">IFERROR(__xludf.DUMMYFUNCTION("""COMPUTED_VALUE"""),2)</f>
        <v>2</v>
      </c>
    </row>
    <row r="11" spans="1:2" ht="13" hidden="1">
      <c r="A11" s="1">
        <f ca="1">IFERROR(__xludf.DUMMYFUNCTION("""COMPUTED_VALUE"""),4)</f>
        <v>4</v>
      </c>
      <c r="B11" s="1">
        <f ca="1">IFERROR(__xludf.DUMMYFUNCTION("""COMPUTED_VALUE"""),2)</f>
        <v>2</v>
      </c>
    </row>
    <row r="12" spans="1:2" ht="13" hidden="1">
      <c r="A12" s="1">
        <f ca="1">IFERROR(__xludf.DUMMYFUNCTION("""COMPUTED_VALUE"""),4)</f>
        <v>4</v>
      </c>
      <c r="B12" s="1">
        <f ca="1">IFERROR(__xludf.DUMMYFUNCTION("""COMPUTED_VALUE"""),2)</f>
        <v>2</v>
      </c>
    </row>
    <row r="13" spans="1:2" ht="13" hidden="1">
      <c r="A13" s="1">
        <f ca="1">IFERROR(__xludf.DUMMYFUNCTION("""COMPUTED_VALUE"""),2)</f>
        <v>2</v>
      </c>
      <c r="B13" s="1">
        <f ca="1">IFERROR(__xludf.DUMMYFUNCTION("""COMPUTED_VALUE"""),3)</f>
        <v>3</v>
      </c>
    </row>
    <row r="14" spans="1:2" ht="13" hidden="1">
      <c r="A14" s="1" t="str">
        <f ca="1">IFERROR(__xludf.DUMMYFUNCTION("""COMPUTED_VALUE"""),"")</f>
        <v/>
      </c>
      <c r="B14" s="1">
        <f ca="1">IFERROR(__xludf.DUMMYFUNCTION("""COMPUTED_VALUE"""),5)</f>
        <v>5</v>
      </c>
    </row>
    <row r="15" spans="1:2" ht="13" hidden="1">
      <c r="A15" s="1">
        <f ca="1">IFERROR(__xludf.DUMMYFUNCTION("""COMPUTED_VALUE"""),2)</f>
        <v>2</v>
      </c>
      <c r="B15" s="1">
        <f ca="1">IFERROR(__xludf.DUMMYFUNCTION("""COMPUTED_VALUE"""),1)</f>
        <v>1</v>
      </c>
    </row>
    <row r="16" spans="1:2" ht="13" hidden="1">
      <c r="A16" s="1">
        <f ca="1">IFERROR(__xludf.DUMMYFUNCTION("""COMPUTED_VALUE"""),3)</f>
        <v>3</v>
      </c>
      <c r="B16" s="1">
        <f ca="1">IFERROR(__xludf.DUMMYFUNCTION("""COMPUTED_VALUE"""),3)</f>
        <v>3</v>
      </c>
    </row>
    <row r="17" spans="1:2" ht="13" hidden="1">
      <c r="A17" s="1">
        <f ca="1">IFERROR(__xludf.DUMMYFUNCTION("""COMPUTED_VALUE"""),3)</f>
        <v>3</v>
      </c>
      <c r="B17" s="1">
        <f ca="1">IFERROR(__xludf.DUMMYFUNCTION("""COMPUTED_VALUE"""),3)</f>
        <v>3</v>
      </c>
    </row>
    <row r="18" spans="1:2" ht="13" hidden="1">
      <c r="A18" s="1">
        <f ca="1">IFERROR(__xludf.DUMMYFUNCTION("""COMPUTED_VALUE"""),2)</f>
        <v>2</v>
      </c>
      <c r="B18" s="1">
        <f ca="1">IFERROR(__xludf.DUMMYFUNCTION("""COMPUTED_VALUE"""),2)</f>
        <v>2</v>
      </c>
    </row>
    <row r="19" spans="1:2" ht="13" hidden="1">
      <c r="A19" s="1">
        <f ca="1">IFERROR(__xludf.DUMMYFUNCTION("""COMPUTED_VALUE"""),2)</f>
        <v>2</v>
      </c>
      <c r="B19" s="1">
        <f ca="1">IFERROR(__xludf.DUMMYFUNCTION("""COMPUTED_VALUE"""),2)</f>
        <v>2</v>
      </c>
    </row>
    <row r="20" spans="1:2" ht="13" hidden="1">
      <c r="A20" s="1">
        <f ca="1">IFERROR(__xludf.DUMMYFUNCTION("""COMPUTED_VALUE"""),4)</f>
        <v>4</v>
      </c>
      <c r="B20" s="1">
        <f ca="1">IFERROR(__xludf.DUMMYFUNCTION("""COMPUTED_VALUE"""),1)</f>
        <v>1</v>
      </c>
    </row>
    <row r="21" spans="1:2" ht="13" hidden="1">
      <c r="A21" s="1">
        <f ca="1">IFERROR(__xludf.DUMMYFUNCTION("""COMPUTED_VALUE"""),2)</f>
        <v>2</v>
      </c>
      <c r="B21" s="1">
        <f ca="1">IFERROR(__xludf.DUMMYFUNCTION("""COMPUTED_VALUE"""),3)</f>
        <v>3</v>
      </c>
    </row>
    <row r="22" spans="1:2" ht="13" hidden="1">
      <c r="A22" s="1">
        <f ca="1">IFERROR(__xludf.DUMMYFUNCTION("""COMPUTED_VALUE"""),1)</f>
        <v>1</v>
      </c>
      <c r="B22" s="1">
        <f ca="1">IFERROR(__xludf.DUMMYFUNCTION("""COMPUTED_VALUE"""),2)</f>
        <v>2</v>
      </c>
    </row>
    <row r="23" spans="1:2" ht="13" hidden="1">
      <c r="A23" s="1">
        <f ca="1">IFERROR(__xludf.DUMMYFUNCTION("""COMPUTED_VALUE"""),2)</f>
        <v>2</v>
      </c>
      <c r="B23" s="1">
        <f ca="1">IFERROR(__xludf.DUMMYFUNCTION("""COMPUTED_VALUE"""),3)</f>
        <v>3</v>
      </c>
    </row>
    <row r="24" spans="1:2" ht="13" hidden="1">
      <c r="A24" s="1" t="str">
        <f ca="1">IFERROR(__xludf.DUMMYFUNCTION("""COMPUTED_VALUE"""),"")</f>
        <v/>
      </c>
      <c r="B24" s="1">
        <f ca="1">IFERROR(__xludf.DUMMYFUNCTION("""COMPUTED_VALUE"""),1)</f>
        <v>1</v>
      </c>
    </row>
    <row r="25" spans="1:2" ht="13" hidden="1">
      <c r="A25" s="1">
        <f ca="1">IFERROR(__xludf.DUMMYFUNCTION("""COMPUTED_VALUE"""),2)</f>
        <v>2</v>
      </c>
      <c r="B25" s="1">
        <f ca="1">IFERROR(__xludf.DUMMYFUNCTION("""COMPUTED_VALUE"""),2)</f>
        <v>2</v>
      </c>
    </row>
    <row r="26" spans="1:2" ht="13" hidden="1">
      <c r="A26" s="1">
        <f ca="1">IFERROR(__xludf.DUMMYFUNCTION("""COMPUTED_VALUE"""),1)</f>
        <v>1</v>
      </c>
      <c r="B26" s="1">
        <f ca="1">IFERROR(__xludf.DUMMYFUNCTION("""COMPUTED_VALUE"""),1)</f>
        <v>1</v>
      </c>
    </row>
    <row r="27" spans="1:2" ht="13" hidden="1">
      <c r="A27" s="1" t="str">
        <f ca="1">IFERROR(__xludf.DUMMYFUNCTION("""COMPUTED_VALUE"""),"")</f>
        <v/>
      </c>
      <c r="B27" s="1">
        <f ca="1">IFERROR(__xludf.DUMMYFUNCTION("""COMPUTED_VALUE"""),2)</f>
        <v>2</v>
      </c>
    </row>
    <row r="28" spans="1:2" ht="13" hidden="1">
      <c r="A28" s="1">
        <f ca="1">IFERROR(__xludf.DUMMYFUNCTION("""COMPUTED_VALUE"""),1)</f>
        <v>1</v>
      </c>
      <c r="B28" s="1">
        <f ca="1">IFERROR(__xludf.DUMMYFUNCTION("""COMPUTED_VALUE"""),2)</f>
        <v>2</v>
      </c>
    </row>
    <row r="29" spans="1:2" ht="13" hidden="1">
      <c r="A29" s="1">
        <f ca="1">IFERROR(__xludf.DUMMYFUNCTION("""COMPUTED_VALUE"""),3)</f>
        <v>3</v>
      </c>
      <c r="B29" s="1">
        <f ca="1">IFERROR(__xludf.DUMMYFUNCTION("""COMPUTED_VALUE"""),3)</f>
        <v>3</v>
      </c>
    </row>
    <row r="30" spans="1:2" ht="13" hidden="1">
      <c r="A30" s="1">
        <f ca="1">IFERROR(__xludf.DUMMYFUNCTION("""COMPUTED_VALUE"""),3)</f>
        <v>3</v>
      </c>
      <c r="B30" s="1">
        <f ca="1">IFERROR(__xludf.DUMMYFUNCTION("""COMPUTED_VALUE"""),1)</f>
        <v>1</v>
      </c>
    </row>
    <row r="31" spans="1:2" ht="13" hidden="1">
      <c r="A31" s="1">
        <f ca="1">IFERROR(__xludf.DUMMYFUNCTION("""COMPUTED_VALUE"""),1)</f>
        <v>1</v>
      </c>
      <c r="B31" s="1">
        <f ca="1">IFERROR(__xludf.DUMMYFUNCTION("""COMPUTED_VALUE"""),4)</f>
        <v>4</v>
      </c>
    </row>
    <row r="32" spans="1:2" ht="13" hidden="1">
      <c r="A32" s="1">
        <f ca="1">IFERROR(__xludf.DUMMYFUNCTION("""COMPUTED_VALUE"""),2)</f>
        <v>2</v>
      </c>
      <c r="B32" s="1">
        <f ca="1">IFERROR(__xludf.DUMMYFUNCTION("""COMPUTED_VALUE"""),5)</f>
        <v>5</v>
      </c>
    </row>
    <row r="33" spans="1:2" ht="13" hidden="1">
      <c r="A33" s="1">
        <f ca="1">IFERROR(__xludf.DUMMYFUNCTION("""COMPUTED_VALUE"""),1)</f>
        <v>1</v>
      </c>
      <c r="B33" s="1">
        <f ca="1">IFERROR(__xludf.DUMMYFUNCTION("""COMPUTED_VALUE"""),1)</f>
        <v>1</v>
      </c>
    </row>
    <row r="34" spans="1:2" ht="13" hidden="1">
      <c r="A34" s="1">
        <f ca="1">IFERROR(__xludf.DUMMYFUNCTION("""COMPUTED_VALUE"""),3)</f>
        <v>3</v>
      </c>
      <c r="B34" s="1">
        <f ca="1">IFERROR(__xludf.DUMMYFUNCTION("""COMPUTED_VALUE"""),3)</f>
        <v>3</v>
      </c>
    </row>
    <row r="35" spans="1:2" ht="13" hidden="1">
      <c r="A35" s="1">
        <f ca="1">IFERROR(__xludf.DUMMYFUNCTION("""COMPUTED_VALUE"""),4)</f>
        <v>4</v>
      </c>
      <c r="B35" s="1">
        <f ca="1">IFERROR(__xludf.DUMMYFUNCTION("""COMPUTED_VALUE"""),4)</f>
        <v>4</v>
      </c>
    </row>
    <row r="36" spans="1:2" ht="13" hidden="1">
      <c r="A36" s="1">
        <f ca="1">IFERROR(__xludf.DUMMYFUNCTION("""COMPUTED_VALUE"""),1)</f>
        <v>1</v>
      </c>
      <c r="B36" s="1">
        <f ca="1">IFERROR(__xludf.DUMMYFUNCTION("""COMPUTED_VALUE"""),3)</f>
        <v>3</v>
      </c>
    </row>
    <row r="37" spans="1:2" ht="13" hidden="1">
      <c r="A37" s="1">
        <f ca="1">IFERROR(__xludf.DUMMYFUNCTION("""COMPUTED_VALUE"""),2)</f>
        <v>2</v>
      </c>
      <c r="B37" s="1">
        <f ca="1">IFERROR(__xludf.DUMMYFUNCTION("""COMPUTED_VALUE"""),2)</f>
        <v>2</v>
      </c>
    </row>
    <row r="38" spans="1:2" ht="13" hidden="1">
      <c r="A38" s="1">
        <f ca="1">IFERROR(__xludf.DUMMYFUNCTION("""COMPUTED_VALUE"""),4)</f>
        <v>4</v>
      </c>
      <c r="B38" s="1">
        <f ca="1">IFERROR(__xludf.DUMMYFUNCTION("""COMPUTED_VALUE"""),2)</f>
        <v>2</v>
      </c>
    </row>
    <row r="39" spans="1:2" ht="13" hidden="1">
      <c r="A39" s="1">
        <f ca="1">IFERROR(__xludf.DUMMYFUNCTION("""COMPUTED_VALUE"""),3)</f>
        <v>3</v>
      </c>
      <c r="B39" s="1">
        <f ca="1">IFERROR(__xludf.DUMMYFUNCTION("""COMPUTED_VALUE"""),1)</f>
        <v>1</v>
      </c>
    </row>
    <row r="40" spans="1:2" ht="13" hidden="1">
      <c r="A40" s="1" t="str">
        <f ca="1">IFERROR(__xludf.DUMMYFUNCTION("""COMPUTED_VALUE"""),"")</f>
        <v/>
      </c>
      <c r="B40" s="1">
        <f ca="1">IFERROR(__xludf.DUMMYFUNCTION("""COMPUTED_VALUE"""),3)</f>
        <v>3</v>
      </c>
    </row>
    <row r="41" spans="1:2" ht="13" hidden="1">
      <c r="A41" s="1">
        <f ca="1">IFERROR(__xludf.DUMMYFUNCTION("""COMPUTED_VALUE"""),1)</f>
        <v>1</v>
      </c>
      <c r="B41" s="1">
        <f ca="1">IFERROR(__xludf.DUMMYFUNCTION("""COMPUTED_VALUE"""),2)</f>
        <v>2</v>
      </c>
    </row>
    <row r="42" spans="1:2" ht="13" hidden="1">
      <c r="A42" s="1">
        <f ca="1">IFERROR(__xludf.DUMMYFUNCTION("""COMPUTED_VALUE"""),2)</f>
        <v>2</v>
      </c>
      <c r="B42" s="1">
        <f ca="1">IFERROR(__xludf.DUMMYFUNCTION("""COMPUTED_VALUE"""),1)</f>
        <v>1</v>
      </c>
    </row>
    <row r="43" spans="1:2" ht="13" hidden="1">
      <c r="A43" s="1">
        <f ca="1">IFERROR(__xludf.DUMMYFUNCTION("""COMPUTED_VALUE"""),1)</f>
        <v>1</v>
      </c>
      <c r="B43" s="1">
        <f ca="1">IFERROR(__xludf.DUMMYFUNCTION("""COMPUTED_VALUE"""),1)</f>
        <v>1</v>
      </c>
    </row>
    <row r="44" spans="1:2" ht="13" hidden="1">
      <c r="A44" s="1">
        <f ca="1">IFERROR(__xludf.DUMMYFUNCTION("""COMPUTED_VALUE"""),4)</f>
        <v>4</v>
      </c>
      <c r="B44" s="1">
        <f ca="1">IFERROR(__xludf.DUMMYFUNCTION("""COMPUTED_VALUE"""),4)</f>
        <v>4</v>
      </c>
    </row>
    <row r="45" spans="1:2" ht="13" hidden="1">
      <c r="A45" s="1">
        <f ca="1">IFERROR(__xludf.DUMMYFUNCTION("""COMPUTED_VALUE"""),4)</f>
        <v>4</v>
      </c>
      <c r="B45" s="1">
        <f ca="1">IFERROR(__xludf.DUMMYFUNCTION("""COMPUTED_VALUE"""),3)</f>
        <v>3</v>
      </c>
    </row>
    <row r="46" spans="1:2" ht="13" hidden="1">
      <c r="A46" s="1">
        <f ca="1">IFERROR(__xludf.DUMMYFUNCTION("""COMPUTED_VALUE"""),2)</f>
        <v>2</v>
      </c>
      <c r="B46" s="1">
        <f ca="1">IFERROR(__xludf.DUMMYFUNCTION("""COMPUTED_VALUE"""),3)</f>
        <v>3</v>
      </c>
    </row>
    <row r="47" spans="1:2" ht="13" hidden="1">
      <c r="A47" s="1">
        <f ca="1">IFERROR(__xludf.DUMMYFUNCTION("""COMPUTED_VALUE"""),4)</f>
        <v>4</v>
      </c>
      <c r="B47" s="1">
        <f ca="1">IFERROR(__xludf.DUMMYFUNCTION("""COMPUTED_VALUE"""),2)</f>
        <v>2</v>
      </c>
    </row>
    <row r="48" spans="1:2" ht="13" hidden="1">
      <c r="A48" s="1">
        <f ca="1">IFERROR(__xludf.DUMMYFUNCTION("""COMPUTED_VALUE"""),2)</f>
        <v>2</v>
      </c>
      <c r="B48" s="1">
        <f ca="1">IFERROR(__xludf.DUMMYFUNCTION("""COMPUTED_VALUE"""),2)</f>
        <v>2</v>
      </c>
    </row>
    <row r="49" spans="1:2" ht="13" hidden="1">
      <c r="A49" s="1">
        <f ca="1">IFERROR(__xludf.DUMMYFUNCTION("""COMPUTED_VALUE"""),4)</f>
        <v>4</v>
      </c>
      <c r="B49" s="1">
        <f ca="1">IFERROR(__xludf.DUMMYFUNCTION("""COMPUTED_VALUE"""),1)</f>
        <v>1</v>
      </c>
    </row>
    <row r="50" spans="1:2" ht="13" hidden="1">
      <c r="A50" s="1">
        <f ca="1">IFERROR(__xludf.DUMMYFUNCTION("""COMPUTED_VALUE"""),2)</f>
        <v>2</v>
      </c>
      <c r="B50" s="1">
        <f ca="1">IFERROR(__xludf.DUMMYFUNCTION("""COMPUTED_VALUE"""),3)</f>
        <v>3</v>
      </c>
    </row>
    <row r="51" spans="1:2" ht="13" hidden="1">
      <c r="A51" s="1">
        <f ca="1">IFERROR(__xludf.DUMMYFUNCTION("""COMPUTED_VALUE"""),1)</f>
        <v>1</v>
      </c>
      <c r="B51" s="1">
        <f ca="1">IFERROR(__xludf.DUMMYFUNCTION("""COMPUTED_VALUE"""),1)</f>
        <v>1</v>
      </c>
    </row>
    <row r="52" spans="1:2" ht="13" hidden="1">
      <c r="A52" s="1">
        <f ca="1">IFERROR(__xludf.DUMMYFUNCTION("""COMPUTED_VALUE"""),3)</f>
        <v>3</v>
      </c>
      <c r="B52" s="1">
        <f ca="1">IFERROR(__xludf.DUMMYFUNCTION("""COMPUTED_VALUE"""),2)</f>
        <v>2</v>
      </c>
    </row>
    <row r="53" spans="1:2" ht="13" hidden="1">
      <c r="A53" s="1">
        <f ca="1">IFERROR(__xludf.DUMMYFUNCTION("""COMPUTED_VALUE"""),2)</f>
        <v>2</v>
      </c>
      <c r="B53" s="1">
        <f ca="1">IFERROR(__xludf.DUMMYFUNCTION("""COMPUTED_VALUE"""),3)</f>
        <v>3</v>
      </c>
    </row>
    <row r="54" spans="1:2" ht="13" hidden="1">
      <c r="A54" s="1">
        <f ca="1">IFERROR(__xludf.DUMMYFUNCTION("""COMPUTED_VALUE"""),3)</f>
        <v>3</v>
      </c>
      <c r="B54" s="1">
        <f ca="1">IFERROR(__xludf.DUMMYFUNCTION("""COMPUTED_VALUE"""),1)</f>
        <v>1</v>
      </c>
    </row>
    <row r="55" spans="1:2" ht="13" hidden="1">
      <c r="A55" s="1">
        <f ca="1">IFERROR(__xludf.DUMMYFUNCTION("""COMPUTED_VALUE"""),1)</f>
        <v>1</v>
      </c>
      <c r="B55" s="1">
        <f ca="1">IFERROR(__xludf.DUMMYFUNCTION("""COMPUTED_VALUE"""),1)</f>
        <v>1</v>
      </c>
    </row>
    <row r="56" spans="1:2" ht="13" hidden="1">
      <c r="A56" s="1">
        <f ca="1">IFERROR(__xludf.DUMMYFUNCTION("""COMPUTED_VALUE"""),3)</f>
        <v>3</v>
      </c>
      <c r="B56" s="1">
        <f ca="1">IFERROR(__xludf.DUMMYFUNCTION("""COMPUTED_VALUE"""),3)</f>
        <v>3</v>
      </c>
    </row>
    <row r="57" spans="1:2" ht="13" hidden="1">
      <c r="A57" s="1">
        <f ca="1">IFERROR(__xludf.DUMMYFUNCTION("""COMPUTED_VALUE"""),2)</f>
        <v>2</v>
      </c>
      <c r="B57" s="1">
        <f ca="1">IFERROR(__xludf.DUMMYFUNCTION("""COMPUTED_VALUE"""),1)</f>
        <v>1</v>
      </c>
    </row>
    <row r="58" spans="1:2" ht="13" hidden="1">
      <c r="A58" s="1">
        <f ca="1">IFERROR(__xludf.DUMMYFUNCTION("""COMPUTED_VALUE"""),3)</f>
        <v>3</v>
      </c>
      <c r="B58" s="1">
        <f ca="1">IFERROR(__xludf.DUMMYFUNCTION("""COMPUTED_VALUE"""),1)</f>
        <v>1</v>
      </c>
    </row>
    <row r="59" spans="1:2" ht="13" hidden="1">
      <c r="A59" s="1">
        <f ca="1">IFERROR(__xludf.DUMMYFUNCTION("""COMPUTED_VALUE"""),1)</f>
        <v>1</v>
      </c>
      <c r="B59" s="1">
        <f ca="1">IFERROR(__xludf.DUMMYFUNCTION("""COMPUTED_VALUE"""),4)</f>
        <v>4</v>
      </c>
    </row>
    <row r="60" spans="1:2" ht="13" hidden="1">
      <c r="A60" s="1">
        <f ca="1">IFERROR(__xludf.DUMMYFUNCTION("""COMPUTED_VALUE"""),1)</f>
        <v>1</v>
      </c>
      <c r="B60" s="1">
        <f ca="1">IFERROR(__xludf.DUMMYFUNCTION("""COMPUTED_VALUE"""),2)</f>
        <v>2</v>
      </c>
    </row>
    <row r="61" spans="1:2" ht="13" hidden="1">
      <c r="A61" s="1">
        <f ca="1">IFERROR(__xludf.DUMMYFUNCTION("""COMPUTED_VALUE"""),1)</f>
        <v>1</v>
      </c>
      <c r="B61" s="1">
        <f ca="1">IFERROR(__xludf.DUMMYFUNCTION("""COMPUTED_VALUE"""),2)</f>
        <v>2</v>
      </c>
    </row>
    <row r="62" spans="1:2" ht="13" hidden="1">
      <c r="A62" s="1">
        <f ca="1">IFERROR(__xludf.DUMMYFUNCTION("""COMPUTED_VALUE"""),4)</f>
        <v>4</v>
      </c>
      <c r="B62" s="1">
        <f ca="1">IFERROR(__xludf.DUMMYFUNCTION("""COMPUTED_VALUE"""),2)</f>
        <v>2</v>
      </c>
    </row>
    <row r="63" spans="1:2" ht="13" hidden="1">
      <c r="A63" s="1">
        <f ca="1">IFERROR(__xludf.DUMMYFUNCTION("""COMPUTED_VALUE"""),4)</f>
        <v>4</v>
      </c>
      <c r="B63" s="1">
        <f ca="1">IFERROR(__xludf.DUMMYFUNCTION("""COMPUTED_VALUE"""),1)</f>
        <v>1</v>
      </c>
    </row>
    <row r="64" spans="1:2" ht="13" hidden="1">
      <c r="A64" s="1" t="str">
        <f ca="1">IFERROR(__xludf.DUMMYFUNCTION("""COMPUTED_VALUE"""),"")</f>
        <v/>
      </c>
      <c r="B64" s="1">
        <f ca="1">IFERROR(__xludf.DUMMYFUNCTION("""COMPUTED_VALUE"""),2)</f>
        <v>2</v>
      </c>
    </row>
    <row r="65" spans="1:2" ht="13" hidden="1">
      <c r="A65" s="1">
        <f ca="1">IFERROR(__xludf.DUMMYFUNCTION("""COMPUTED_VALUE"""),1)</f>
        <v>1</v>
      </c>
      <c r="B65" s="1">
        <f ca="1">IFERROR(__xludf.DUMMYFUNCTION("""COMPUTED_VALUE"""),3)</f>
        <v>3</v>
      </c>
    </row>
    <row r="66" spans="1:2" ht="13" hidden="1">
      <c r="A66" s="1">
        <f ca="1">IFERROR(__xludf.DUMMYFUNCTION("""COMPUTED_VALUE"""),2)</f>
        <v>2</v>
      </c>
      <c r="B66" s="1">
        <f ca="1">IFERROR(__xludf.DUMMYFUNCTION("""COMPUTED_VALUE"""),1)</f>
        <v>1</v>
      </c>
    </row>
    <row r="67" spans="1:2" ht="13" hidden="1">
      <c r="A67" s="1">
        <f ca="1">IFERROR(__xludf.DUMMYFUNCTION("""COMPUTED_VALUE"""),1)</f>
        <v>1</v>
      </c>
      <c r="B67" s="1">
        <f ca="1">IFERROR(__xludf.DUMMYFUNCTION("""COMPUTED_VALUE"""),2)</f>
        <v>2</v>
      </c>
    </row>
    <row r="68" spans="1:2" ht="13" hidden="1">
      <c r="A68" s="1">
        <f ca="1">IFERROR(__xludf.DUMMYFUNCTION("""COMPUTED_VALUE"""),2)</f>
        <v>2</v>
      </c>
      <c r="B68" s="1">
        <f ca="1">IFERROR(__xludf.DUMMYFUNCTION("""COMPUTED_VALUE"""),2)</f>
        <v>2</v>
      </c>
    </row>
    <row r="69" spans="1:2" ht="13" hidden="1">
      <c r="A69" s="1">
        <f ca="1">IFERROR(__xludf.DUMMYFUNCTION("""COMPUTED_VALUE"""),3)</f>
        <v>3</v>
      </c>
      <c r="B69" s="1">
        <f ca="1">IFERROR(__xludf.DUMMYFUNCTION("""COMPUTED_VALUE"""),1)</f>
        <v>1</v>
      </c>
    </row>
    <row r="70" spans="1:2" ht="13" hidden="1">
      <c r="A70" s="1">
        <f ca="1">IFERROR(__xludf.DUMMYFUNCTION("""COMPUTED_VALUE"""),4)</f>
        <v>4</v>
      </c>
      <c r="B70" s="1">
        <f ca="1">IFERROR(__xludf.DUMMYFUNCTION("""COMPUTED_VALUE"""),3)</f>
        <v>3</v>
      </c>
    </row>
    <row r="71" spans="1:2" ht="13" hidden="1">
      <c r="A71" s="1">
        <f ca="1">IFERROR(__xludf.DUMMYFUNCTION("""COMPUTED_VALUE"""),2)</f>
        <v>2</v>
      </c>
      <c r="B71" s="1">
        <f ca="1">IFERROR(__xludf.DUMMYFUNCTION("""COMPUTED_VALUE"""),1)</f>
        <v>1</v>
      </c>
    </row>
    <row r="72" spans="1:2" ht="13" hidden="1">
      <c r="A72" s="1">
        <f ca="1">IFERROR(__xludf.DUMMYFUNCTION("""COMPUTED_VALUE"""),4)</f>
        <v>4</v>
      </c>
      <c r="B72" s="1">
        <f ca="1">IFERROR(__xludf.DUMMYFUNCTION("""COMPUTED_VALUE"""),2)</f>
        <v>2</v>
      </c>
    </row>
    <row r="73" spans="1:2" ht="13" hidden="1">
      <c r="A73" s="1">
        <f ca="1">IFERROR(__xludf.DUMMYFUNCTION("""COMPUTED_VALUE"""),3)</f>
        <v>3</v>
      </c>
      <c r="B73" s="1">
        <f ca="1">IFERROR(__xludf.DUMMYFUNCTION("""COMPUTED_VALUE"""),3)</f>
        <v>3</v>
      </c>
    </row>
    <row r="74" spans="1:2" ht="13" hidden="1">
      <c r="A74" s="1">
        <f ca="1">IFERROR(__xludf.DUMMYFUNCTION("""COMPUTED_VALUE"""),1)</f>
        <v>1</v>
      </c>
      <c r="B74" s="1">
        <f ca="1">IFERROR(__xludf.DUMMYFUNCTION("""COMPUTED_VALUE"""),3)</f>
        <v>3</v>
      </c>
    </row>
    <row r="75" spans="1:2" ht="13" hidden="1">
      <c r="A75" s="1">
        <f ca="1">IFERROR(__xludf.DUMMYFUNCTION("""COMPUTED_VALUE"""),2)</f>
        <v>2</v>
      </c>
      <c r="B75" s="1">
        <f ca="1">IFERROR(__xludf.DUMMYFUNCTION("""COMPUTED_VALUE"""),3)</f>
        <v>3</v>
      </c>
    </row>
    <row r="76" spans="1:2" ht="13" hidden="1">
      <c r="A76" s="1">
        <f ca="1">IFERROR(__xludf.DUMMYFUNCTION("""COMPUTED_VALUE"""),3)</f>
        <v>3</v>
      </c>
      <c r="B76" s="1">
        <f ca="1">IFERROR(__xludf.DUMMYFUNCTION("""COMPUTED_VALUE"""),3)</f>
        <v>3</v>
      </c>
    </row>
    <row r="77" spans="1:2" ht="13" hidden="1">
      <c r="A77" s="1">
        <f ca="1">IFERROR(__xludf.DUMMYFUNCTION("""COMPUTED_VALUE"""),2)</f>
        <v>2</v>
      </c>
      <c r="B77" s="1">
        <f ca="1">IFERROR(__xludf.DUMMYFUNCTION("""COMPUTED_VALUE"""),2)</f>
        <v>2</v>
      </c>
    </row>
    <row r="78" spans="1:2" ht="13" hidden="1">
      <c r="A78" s="1">
        <f ca="1">IFERROR(__xludf.DUMMYFUNCTION("""COMPUTED_VALUE"""),4)</f>
        <v>4</v>
      </c>
      <c r="B78" s="1">
        <f ca="1">IFERROR(__xludf.DUMMYFUNCTION("""COMPUTED_VALUE"""),2)</f>
        <v>2</v>
      </c>
    </row>
    <row r="79" spans="1:2" ht="13" hidden="1">
      <c r="A79" s="1">
        <f ca="1">IFERROR(__xludf.DUMMYFUNCTION("""COMPUTED_VALUE"""),3)</f>
        <v>3</v>
      </c>
      <c r="B79" s="1">
        <f ca="1">IFERROR(__xludf.DUMMYFUNCTION("""COMPUTED_VALUE"""),4)</f>
        <v>4</v>
      </c>
    </row>
    <row r="80" spans="1:2" ht="13" hidden="1">
      <c r="A80" s="1">
        <f ca="1">IFERROR(__xludf.DUMMYFUNCTION("""COMPUTED_VALUE"""),1)</f>
        <v>1</v>
      </c>
      <c r="B80" s="1">
        <f ca="1">IFERROR(__xludf.DUMMYFUNCTION("""COMPUTED_VALUE"""),2)</f>
        <v>2</v>
      </c>
    </row>
    <row r="81" spans="1:2" ht="13" hidden="1">
      <c r="A81" s="1" t="str">
        <f ca="1">IFERROR(__xludf.DUMMYFUNCTION("""COMPUTED_VALUE"""),"")</f>
        <v/>
      </c>
      <c r="B81" s="1">
        <f ca="1">IFERROR(__xludf.DUMMYFUNCTION("""COMPUTED_VALUE"""),2)</f>
        <v>2</v>
      </c>
    </row>
    <row r="82" spans="1:2" ht="13" hidden="1">
      <c r="A82" s="1">
        <f ca="1">IFERROR(__xludf.DUMMYFUNCTION("""COMPUTED_VALUE"""),4)</f>
        <v>4</v>
      </c>
      <c r="B82" s="1">
        <f ca="1">IFERROR(__xludf.DUMMYFUNCTION("""COMPUTED_VALUE"""),2)</f>
        <v>2</v>
      </c>
    </row>
    <row r="83" spans="1:2" ht="13" hidden="1">
      <c r="A83" s="1">
        <f ca="1">IFERROR(__xludf.DUMMYFUNCTION("""COMPUTED_VALUE"""),2)</f>
        <v>2</v>
      </c>
      <c r="B83" s="1">
        <f ca="1">IFERROR(__xludf.DUMMYFUNCTION("""COMPUTED_VALUE"""),1)</f>
        <v>1</v>
      </c>
    </row>
    <row r="84" spans="1:2" ht="13" hidden="1">
      <c r="A84" s="1">
        <f ca="1">IFERROR(__xludf.DUMMYFUNCTION("""COMPUTED_VALUE"""),3)</f>
        <v>3</v>
      </c>
      <c r="B84" s="1">
        <f ca="1">IFERROR(__xludf.DUMMYFUNCTION("""COMPUTED_VALUE"""),3)</f>
        <v>3</v>
      </c>
    </row>
    <row r="85" spans="1:2" ht="13" hidden="1">
      <c r="A85" s="1">
        <f ca="1">IFERROR(__xludf.DUMMYFUNCTION("""COMPUTED_VALUE"""),4)</f>
        <v>4</v>
      </c>
      <c r="B85" s="1">
        <f ca="1">IFERROR(__xludf.DUMMYFUNCTION("""COMPUTED_VALUE"""),1)</f>
        <v>1</v>
      </c>
    </row>
    <row r="86" spans="1:2" ht="13" hidden="1">
      <c r="A86" s="1">
        <f ca="1">IFERROR(__xludf.DUMMYFUNCTION("""COMPUTED_VALUE"""),2)</f>
        <v>2</v>
      </c>
      <c r="B86" s="1">
        <f ca="1">IFERROR(__xludf.DUMMYFUNCTION("""COMPUTED_VALUE"""),3)</f>
        <v>3</v>
      </c>
    </row>
    <row r="87" spans="1:2" ht="13" hidden="1">
      <c r="A87" s="1">
        <f ca="1">IFERROR(__xludf.DUMMYFUNCTION("""COMPUTED_VALUE"""),2)</f>
        <v>2</v>
      </c>
      <c r="B87" s="1">
        <f ca="1">IFERROR(__xludf.DUMMYFUNCTION("""COMPUTED_VALUE"""),2)</f>
        <v>2</v>
      </c>
    </row>
    <row r="88" spans="1:2" ht="13" hidden="1">
      <c r="A88" s="1">
        <f ca="1">IFERROR(__xludf.DUMMYFUNCTION("""COMPUTED_VALUE"""),2)</f>
        <v>2</v>
      </c>
      <c r="B88" s="1">
        <f ca="1">IFERROR(__xludf.DUMMYFUNCTION("""COMPUTED_VALUE"""),4)</f>
        <v>4</v>
      </c>
    </row>
    <row r="89" spans="1:2" ht="13" hidden="1">
      <c r="A89" s="1">
        <f ca="1">IFERROR(__xludf.DUMMYFUNCTION("""COMPUTED_VALUE"""),3)</f>
        <v>3</v>
      </c>
      <c r="B89" s="1">
        <f ca="1">IFERROR(__xludf.DUMMYFUNCTION("""COMPUTED_VALUE"""),2)</f>
        <v>2</v>
      </c>
    </row>
    <row r="90" spans="1:2" ht="13" hidden="1">
      <c r="A90" s="1">
        <f ca="1">IFERROR(__xludf.DUMMYFUNCTION("""COMPUTED_VALUE"""),1)</f>
        <v>1</v>
      </c>
      <c r="B90" s="1">
        <f ca="1">IFERROR(__xludf.DUMMYFUNCTION("""COMPUTED_VALUE"""),1)</f>
        <v>1</v>
      </c>
    </row>
    <row r="91" spans="1:2" ht="13" hidden="1">
      <c r="A91" s="1">
        <f ca="1">IFERROR(__xludf.DUMMYFUNCTION("""COMPUTED_VALUE"""),2)</f>
        <v>2</v>
      </c>
      <c r="B91" s="1">
        <f ca="1">IFERROR(__xludf.DUMMYFUNCTION("""COMPUTED_VALUE"""),5)</f>
        <v>5</v>
      </c>
    </row>
    <row r="92" spans="1:2" ht="13" hidden="1">
      <c r="A92" s="1">
        <f ca="1">IFERROR(__xludf.DUMMYFUNCTION("""COMPUTED_VALUE"""),4)</f>
        <v>4</v>
      </c>
      <c r="B92" s="1">
        <f ca="1">IFERROR(__xludf.DUMMYFUNCTION("""COMPUTED_VALUE"""),5)</f>
        <v>5</v>
      </c>
    </row>
    <row r="93" spans="1:2" ht="13" hidden="1">
      <c r="A93" s="1">
        <f ca="1">IFERROR(__xludf.DUMMYFUNCTION("""COMPUTED_VALUE"""),3)</f>
        <v>3</v>
      </c>
      <c r="B93" s="1">
        <f ca="1">IFERROR(__xludf.DUMMYFUNCTION("""COMPUTED_VALUE"""),2)</f>
        <v>2</v>
      </c>
    </row>
    <row r="94" spans="1:2" ht="13" hidden="1">
      <c r="A94" s="1">
        <f ca="1">IFERROR(__xludf.DUMMYFUNCTION("""COMPUTED_VALUE"""),1)</f>
        <v>1</v>
      </c>
      <c r="B94" s="1">
        <f ca="1">IFERROR(__xludf.DUMMYFUNCTION("""COMPUTED_VALUE"""),2)</f>
        <v>2</v>
      </c>
    </row>
    <row r="95" spans="1:2" ht="13" hidden="1">
      <c r="A95" s="1">
        <f ca="1">IFERROR(__xludf.DUMMYFUNCTION("""COMPUTED_VALUE"""),3)</f>
        <v>3</v>
      </c>
      <c r="B95" s="1">
        <f ca="1">IFERROR(__xludf.DUMMYFUNCTION("""COMPUTED_VALUE"""),3)</f>
        <v>3</v>
      </c>
    </row>
    <row r="96" spans="1:2" ht="13" hidden="1">
      <c r="A96" s="1">
        <f ca="1">IFERROR(__xludf.DUMMYFUNCTION("""COMPUTED_VALUE"""),1)</f>
        <v>1</v>
      </c>
      <c r="B96" s="1">
        <f ca="1">IFERROR(__xludf.DUMMYFUNCTION("""COMPUTED_VALUE"""),2)</f>
        <v>2</v>
      </c>
    </row>
    <row r="97" spans="1:2" ht="13" hidden="1">
      <c r="A97" s="1">
        <f ca="1">IFERROR(__xludf.DUMMYFUNCTION("""COMPUTED_VALUE"""),2)</f>
        <v>2</v>
      </c>
      <c r="B97" s="1">
        <f ca="1">IFERROR(__xludf.DUMMYFUNCTION("""COMPUTED_VALUE"""),1)</f>
        <v>1</v>
      </c>
    </row>
    <row r="98" spans="1:2" ht="13" hidden="1">
      <c r="A98" s="1">
        <f ca="1">IFERROR(__xludf.DUMMYFUNCTION("""COMPUTED_VALUE"""),2)</f>
        <v>2</v>
      </c>
      <c r="B98" s="1">
        <f ca="1">IFERROR(__xludf.DUMMYFUNCTION("""COMPUTED_VALUE"""),3)</f>
        <v>3</v>
      </c>
    </row>
    <row r="99" spans="1:2" ht="13" hidden="1">
      <c r="A99" s="1">
        <f ca="1">IFERROR(__xludf.DUMMYFUNCTION("""COMPUTED_VALUE"""),4)</f>
        <v>4</v>
      </c>
      <c r="B99" s="1">
        <f ca="1">IFERROR(__xludf.DUMMYFUNCTION("""COMPUTED_VALUE"""),1)</f>
        <v>1</v>
      </c>
    </row>
    <row r="100" spans="1:2" ht="13" hidden="1">
      <c r="A100" s="1">
        <f ca="1">IFERROR(__xludf.DUMMYFUNCTION("""COMPUTED_VALUE"""),1)</f>
        <v>1</v>
      </c>
      <c r="B100" s="1">
        <f ca="1">IFERROR(__xludf.DUMMYFUNCTION("""COMPUTED_VALUE"""),2)</f>
        <v>2</v>
      </c>
    </row>
    <row r="101" spans="1:2" ht="13" hidden="1">
      <c r="A101" s="1">
        <f ca="1">IFERROR(__xludf.DUMMYFUNCTION("""COMPUTED_VALUE"""),3)</f>
        <v>3</v>
      </c>
      <c r="B101" s="1">
        <f ca="1">IFERROR(__xludf.DUMMYFUNCTION("""COMPUTED_VALUE"""),3)</f>
        <v>3</v>
      </c>
    </row>
    <row r="102" spans="1:2" ht="13" hidden="1">
      <c r="A102" s="1">
        <f ca="1">IFERROR(__xludf.DUMMYFUNCTION("""COMPUTED_VALUE"""),2)</f>
        <v>2</v>
      </c>
      <c r="B102" s="1">
        <f ca="1">IFERROR(__xludf.DUMMYFUNCTION("""COMPUTED_VALUE"""),3)</f>
        <v>3</v>
      </c>
    </row>
    <row r="103" spans="1:2" ht="13" hidden="1">
      <c r="A103" s="1">
        <f ca="1">IFERROR(__xludf.DUMMYFUNCTION("""COMPUTED_VALUE"""),4)</f>
        <v>4</v>
      </c>
      <c r="B103" s="1">
        <f ca="1">IFERROR(__xludf.DUMMYFUNCTION("""COMPUTED_VALUE"""),1)</f>
        <v>1</v>
      </c>
    </row>
    <row r="104" spans="1:2" ht="13" hidden="1">
      <c r="A104" s="1" t="str">
        <f ca="1">IFERROR(__xludf.DUMMYFUNCTION("""COMPUTED_VALUE"""),"")</f>
        <v/>
      </c>
      <c r="B104" s="1">
        <f ca="1">IFERROR(__xludf.DUMMYFUNCTION("""COMPUTED_VALUE"""),2)</f>
        <v>2</v>
      </c>
    </row>
    <row r="105" spans="1:2" ht="13" hidden="1">
      <c r="A105" s="1">
        <f ca="1">IFERROR(__xludf.DUMMYFUNCTION("""COMPUTED_VALUE"""),2)</f>
        <v>2</v>
      </c>
      <c r="B105" s="1">
        <f ca="1">IFERROR(__xludf.DUMMYFUNCTION("""COMPUTED_VALUE"""),3)</f>
        <v>3</v>
      </c>
    </row>
    <row r="106" spans="1:2" ht="13" hidden="1">
      <c r="A106" s="1">
        <f ca="1">IFERROR(__xludf.DUMMYFUNCTION("""COMPUTED_VALUE"""),1)</f>
        <v>1</v>
      </c>
      <c r="B106" s="1">
        <f ca="1">IFERROR(__xludf.DUMMYFUNCTION("""COMPUTED_VALUE"""),1)</f>
        <v>1</v>
      </c>
    </row>
    <row r="107" spans="1:2" ht="13" hidden="1">
      <c r="A107" s="1">
        <f ca="1">IFERROR(__xludf.DUMMYFUNCTION("""COMPUTED_VALUE"""),4)</f>
        <v>4</v>
      </c>
      <c r="B107" s="1">
        <f ca="1">IFERROR(__xludf.DUMMYFUNCTION("""COMPUTED_VALUE"""),1)</f>
        <v>1</v>
      </c>
    </row>
    <row r="108" spans="1:2" ht="13" hidden="1">
      <c r="A108" s="1">
        <f ca="1">IFERROR(__xludf.DUMMYFUNCTION("""COMPUTED_VALUE"""),2)</f>
        <v>2</v>
      </c>
      <c r="B108" s="1">
        <f ca="1">IFERROR(__xludf.DUMMYFUNCTION("""COMPUTED_VALUE"""),2)</f>
        <v>2</v>
      </c>
    </row>
    <row r="109" spans="1:2" ht="13" hidden="1">
      <c r="A109" s="1">
        <f ca="1">IFERROR(__xludf.DUMMYFUNCTION("""COMPUTED_VALUE"""),3)</f>
        <v>3</v>
      </c>
      <c r="B109" s="1">
        <f ca="1">IFERROR(__xludf.DUMMYFUNCTION("""COMPUTED_VALUE"""),3)</f>
        <v>3</v>
      </c>
    </row>
    <row r="110" spans="1:2" ht="13" hidden="1">
      <c r="A110" s="1">
        <f ca="1">IFERROR(__xludf.DUMMYFUNCTION("""COMPUTED_VALUE"""),1)</f>
        <v>1</v>
      </c>
      <c r="B110" s="1">
        <f ca="1">IFERROR(__xludf.DUMMYFUNCTION("""COMPUTED_VALUE"""),4)</f>
        <v>4</v>
      </c>
    </row>
    <row r="111" spans="1:2" ht="13" hidden="1">
      <c r="A111" s="1">
        <f ca="1">IFERROR(__xludf.DUMMYFUNCTION("""COMPUTED_VALUE"""),4)</f>
        <v>4</v>
      </c>
      <c r="B111" s="1">
        <f ca="1">IFERROR(__xludf.DUMMYFUNCTION("""COMPUTED_VALUE"""),1)</f>
        <v>1</v>
      </c>
    </row>
    <row r="112" spans="1:2" ht="13" hidden="1">
      <c r="A112" s="1">
        <f ca="1">IFERROR(__xludf.DUMMYFUNCTION("""COMPUTED_VALUE"""),4)</f>
        <v>4</v>
      </c>
      <c r="B112" s="1">
        <f ca="1">IFERROR(__xludf.DUMMYFUNCTION("""COMPUTED_VALUE"""),5)</f>
        <v>5</v>
      </c>
    </row>
    <row r="113" spans="1:2" ht="13" hidden="1">
      <c r="A113" s="1">
        <f ca="1">IFERROR(__xludf.DUMMYFUNCTION("""COMPUTED_VALUE"""),2)</f>
        <v>2</v>
      </c>
      <c r="B113" s="1">
        <f ca="1">IFERROR(__xludf.DUMMYFUNCTION("""COMPUTED_VALUE"""),1)</f>
        <v>1</v>
      </c>
    </row>
    <row r="114" spans="1:2" ht="13" hidden="1">
      <c r="A114" s="1">
        <f ca="1">IFERROR(__xludf.DUMMYFUNCTION("""COMPUTED_VALUE"""),3)</f>
        <v>3</v>
      </c>
      <c r="B114" s="1">
        <f ca="1">IFERROR(__xludf.DUMMYFUNCTION("""COMPUTED_VALUE"""),1)</f>
        <v>1</v>
      </c>
    </row>
    <row r="115" spans="1:2" ht="13" hidden="1">
      <c r="A115" s="1">
        <f ca="1">IFERROR(__xludf.DUMMYFUNCTION("""COMPUTED_VALUE"""),2)</f>
        <v>2</v>
      </c>
      <c r="B115" s="1">
        <f ca="1">IFERROR(__xludf.DUMMYFUNCTION("""COMPUTED_VALUE"""),2)</f>
        <v>2</v>
      </c>
    </row>
    <row r="116" spans="1:2" ht="13" hidden="1">
      <c r="A116" s="1">
        <f ca="1">IFERROR(__xludf.DUMMYFUNCTION("""COMPUTED_VALUE"""),3)</f>
        <v>3</v>
      </c>
      <c r="B116" s="1">
        <f ca="1">IFERROR(__xludf.DUMMYFUNCTION("""COMPUTED_VALUE"""),3)</f>
        <v>3</v>
      </c>
    </row>
    <row r="117" spans="1:2" ht="13" hidden="1">
      <c r="A117" s="1">
        <f ca="1">IFERROR(__xludf.DUMMYFUNCTION("""COMPUTED_VALUE"""),3)</f>
        <v>3</v>
      </c>
      <c r="B117" s="1">
        <f ca="1">IFERROR(__xludf.DUMMYFUNCTION("""COMPUTED_VALUE"""),1)</f>
        <v>1</v>
      </c>
    </row>
    <row r="118" spans="1:2" ht="13" hidden="1">
      <c r="A118" s="1">
        <f ca="1">IFERROR(__xludf.DUMMYFUNCTION("""COMPUTED_VALUE"""),4)</f>
        <v>4</v>
      </c>
      <c r="B118" s="1">
        <f ca="1">IFERROR(__xludf.DUMMYFUNCTION("""COMPUTED_VALUE"""),1)</f>
        <v>1</v>
      </c>
    </row>
    <row r="119" spans="1:2" ht="13" hidden="1">
      <c r="A119" s="1">
        <f ca="1">IFERROR(__xludf.DUMMYFUNCTION("""COMPUTED_VALUE"""),2)</f>
        <v>2</v>
      </c>
      <c r="B119" s="1">
        <f ca="1">IFERROR(__xludf.DUMMYFUNCTION("""COMPUTED_VALUE"""),2)</f>
        <v>2</v>
      </c>
    </row>
    <row r="120" spans="1:2" ht="13" hidden="1">
      <c r="A120" s="1">
        <f ca="1">IFERROR(__xludf.DUMMYFUNCTION("""COMPUTED_VALUE"""),4)</f>
        <v>4</v>
      </c>
      <c r="B120" s="1">
        <f ca="1">IFERROR(__xludf.DUMMYFUNCTION("""COMPUTED_VALUE"""),2)</f>
        <v>2</v>
      </c>
    </row>
    <row r="121" spans="1:2" ht="13" hidden="1">
      <c r="A121" s="1">
        <f ca="1">IFERROR(__xludf.DUMMYFUNCTION("""COMPUTED_VALUE"""),4)</f>
        <v>4</v>
      </c>
      <c r="B121" s="1">
        <f ca="1">IFERROR(__xludf.DUMMYFUNCTION("""COMPUTED_VALUE"""),3)</f>
        <v>3</v>
      </c>
    </row>
    <row r="122" spans="1:2" ht="13" hidden="1">
      <c r="A122" s="1">
        <f ca="1">IFERROR(__xludf.DUMMYFUNCTION("""COMPUTED_VALUE"""),4)</f>
        <v>4</v>
      </c>
      <c r="B122" s="1">
        <f ca="1">IFERROR(__xludf.DUMMYFUNCTION("""COMPUTED_VALUE"""),2)</f>
        <v>2</v>
      </c>
    </row>
    <row r="123" spans="1:2" ht="13" hidden="1">
      <c r="A123" s="1">
        <f ca="1">IFERROR(__xludf.DUMMYFUNCTION("""COMPUTED_VALUE"""),4)</f>
        <v>4</v>
      </c>
      <c r="B123" s="1">
        <f ca="1">IFERROR(__xludf.DUMMYFUNCTION("""COMPUTED_VALUE"""),1)</f>
        <v>1</v>
      </c>
    </row>
    <row r="124" spans="1:2" ht="13" hidden="1">
      <c r="A124" s="1">
        <f ca="1">IFERROR(__xludf.DUMMYFUNCTION("""COMPUTED_VALUE"""),4)</f>
        <v>4</v>
      </c>
      <c r="B124" s="1">
        <f ca="1">IFERROR(__xludf.DUMMYFUNCTION("""COMPUTED_VALUE"""),3)</f>
        <v>3</v>
      </c>
    </row>
    <row r="125" spans="1:2" ht="13" hidden="1">
      <c r="A125" s="1">
        <f ca="1">IFERROR(__xludf.DUMMYFUNCTION("""COMPUTED_VALUE"""),4)</f>
        <v>4</v>
      </c>
      <c r="B125" s="1">
        <f ca="1">IFERROR(__xludf.DUMMYFUNCTION("""COMPUTED_VALUE"""),2)</f>
        <v>2</v>
      </c>
    </row>
    <row r="126" spans="1:2" ht="13" hidden="1">
      <c r="A126" s="1">
        <f ca="1">IFERROR(__xludf.DUMMYFUNCTION("""COMPUTED_VALUE"""),4)</f>
        <v>4</v>
      </c>
      <c r="B126" s="1">
        <f ca="1">IFERROR(__xludf.DUMMYFUNCTION("""COMPUTED_VALUE"""),2)</f>
        <v>2</v>
      </c>
    </row>
    <row r="127" spans="1:2" ht="13" hidden="1">
      <c r="A127" s="1">
        <f ca="1">IFERROR(__xludf.DUMMYFUNCTION("""COMPUTED_VALUE"""),3)</f>
        <v>3</v>
      </c>
      <c r="B127" s="1">
        <f ca="1">IFERROR(__xludf.DUMMYFUNCTION("""COMPUTED_VALUE"""),1)</f>
        <v>1</v>
      </c>
    </row>
    <row r="128" spans="1:2" ht="13" hidden="1">
      <c r="A128" s="1">
        <f ca="1">IFERROR(__xludf.DUMMYFUNCTION("""COMPUTED_VALUE"""),1)</f>
        <v>1</v>
      </c>
      <c r="B128" s="1">
        <f ca="1">IFERROR(__xludf.DUMMYFUNCTION("""COMPUTED_VALUE"""),2)</f>
        <v>2</v>
      </c>
    </row>
    <row r="129" spans="1:2" ht="13" hidden="1">
      <c r="A129" s="1">
        <f ca="1">IFERROR(__xludf.DUMMYFUNCTION("""COMPUTED_VALUE"""),3)</f>
        <v>3</v>
      </c>
      <c r="B129" s="1">
        <f ca="1">IFERROR(__xludf.DUMMYFUNCTION("""COMPUTED_VALUE"""),1)</f>
        <v>1</v>
      </c>
    </row>
    <row r="130" spans="1:2" ht="13" hidden="1">
      <c r="A130" s="1">
        <f ca="1">IFERROR(__xludf.DUMMYFUNCTION("""COMPUTED_VALUE"""),3)</f>
        <v>3</v>
      </c>
      <c r="B130" s="1">
        <f ca="1">IFERROR(__xludf.DUMMYFUNCTION("""COMPUTED_VALUE"""),1)</f>
        <v>1</v>
      </c>
    </row>
    <row r="131" spans="1:2" ht="13" hidden="1">
      <c r="A131" s="1">
        <f ca="1">IFERROR(__xludf.DUMMYFUNCTION("""COMPUTED_VALUE"""),2)</f>
        <v>2</v>
      </c>
      <c r="B131" s="1">
        <f ca="1">IFERROR(__xludf.DUMMYFUNCTION("""COMPUTED_VALUE"""),2)</f>
        <v>2</v>
      </c>
    </row>
    <row r="132" spans="1:2" ht="13" hidden="1">
      <c r="A132" s="1">
        <f ca="1">IFERROR(__xludf.DUMMYFUNCTION("""COMPUTED_VALUE"""),1)</f>
        <v>1</v>
      </c>
      <c r="B132" s="1">
        <f ca="1">IFERROR(__xludf.DUMMYFUNCTION("""COMPUTED_VALUE"""),1)</f>
        <v>1</v>
      </c>
    </row>
    <row r="133" spans="1:2" ht="13" hidden="1">
      <c r="A133" s="1">
        <f ca="1">IFERROR(__xludf.DUMMYFUNCTION("""COMPUTED_VALUE"""),2)</f>
        <v>2</v>
      </c>
      <c r="B133" s="1">
        <f ca="1">IFERROR(__xludf.DUMMYFUNCTION("""COMPUTED_VALUE"""),3)</f>
        <v>3</v>
      </c>
    </row>
    <row r="134" spans="1:2" ht="13" hidden="1">
      <c r="A134" s="1">
        <f ca="1">IFERROR(__xludf.DUMMYFUNCTION("""COMPUTED_VALUE"""),3)</f>
        <v>3</v>
      </c>
      <c r="B134" s="1">
        <f ca="1">IFERROR(__xludf.DUMMYFUNCTION("""COMPUTED_VALUE"""),2)</f>
        <v>2</v>
      </c>
    </row>
    <row r="135" spans="1:2" ht="13" hidden="1">
      <c r="A135" s="1">
        <f ca="1">IFERROR(__xludf.DUMMYFUNCTION("""COMPUTED_VALUE"""),4)</f>
        <v>4</v>
      </c>
      <c r="B135" s="1">
        <f ca="1">IFERROR(__xludf.DUMMYFUNCTION("""COMPUTED_VALUE"""),1)</f>
        <v>1</v>
      </c>
    </row>
    <row r="136" spans="1:2" ht="13" hidden="1">
      <c r="A136" s="1">
        <f ca="1">IFERROR(__xludf.DUMMYFUNCTION("""COMPUTED_VALUE"""),3)</f>
        <v>3</v>
      </c>
      <c r="B136" s="1">
        <f ca="1">IFERROR(__xludf.DUMMYFUNCTION("""COMPUTED_VALUE"""),2)</f>
        <v>2</v>
      </c>
    </row>
    <row r="137" spans="1:2" ht="13" hidden="1">
      <c r="A137" s="1">
        <f ca="1">IFERROR(__xludf.DUMMYFUNCTION("""COMPUTED_VALUE"""),2)</f>
        <v>2</v>
      </c>
      <c r="B137" s="1">
        <f ca="1">IFERROR(__xludf.DUMMYFUNCTION("""COMPUTED_VALUE"""),3)</f>
        <v>3</v>
      </c>
    </row>
    <row r="138" spans="1:2" ht="13" hidden="1">
      <c r="A138" s="1">
        <f ca="1">IFERROR(__xludf.DUMMYFUNCTION("""COMPUTED_VALUE"""),2)</f>
        <v>2</v>
      </c>
      <c r="B138" s="1">
        <f ca="1">IFERROR(__xludf.DUMMYFUNCTION("""COMPUTED_VALUE"""),1)</f>
        <v>1</v>
      </c>
    </row>
    <row r="139" spans="1:2" ht="13" hidden="1">
      <c r="A139" s="1">
        <f ca="1">IFERROR(__xludf.DUMMYFUNCTION("""COMPUTED_VALUE"""),1)</f>
        <v>1</v>
      </c>
      <c r="B139" s="1">
        <f ca="1">IFERROR(__xludf.DUMMYFUNCTION("""COMPUTED_VALUE"""),2)</f>
        <v>2</v>
      </c>
    </row>
    <row r="140" spans="1:2" ht="13" hidden="1">
      <c r="A140" s="1">
        <f ca="1">IFERROR(__xludf.DUMMYFUNCTION("""COMPUTED_VALUE"""),4)</f>
        <v>4</v>
      </c>
      <c r="B140" s="1">
        <f ca="1">IFERROR(__xludf.DUMMYFUNCTION("""COMPUTED_VALUE"""),2)</f>
        <v>2</v>
      </c>
    </row>
    <row r="141" spans="1:2" ht="13" hidden="1">
      <c r="A141" s="1">
        <f ca="1">IFERROR(__xludf.DUMMYFUNCTION("""COMPUTED_VALUE"""),1)</f>
        <v>1</v>
      </c>
      <c r="B141" s="1">
        <f ca="1">IFERROR(__xludf.DUMMYFUNCTION("""COMPUTED_VALUE"""),1)</f>
        <v>1</v>
      </c>
    </row>
    <row r="142" spans="1:2" ht="13" hidden="1">
      <c r="A142" s="1">
        <f ca="1">IFERROR(__xludf.DUMMYFUNCTION("""COMPUTED_VALUE"""),1)</f>
        <v>1</v>
      </c>
      <c r="B142" s="1">
        <f ca="1">IFERROR(__xludf.DUMMYFUNCTION("""COMPUTED_VALUE"""),2)</f>
        <v>2</v>
      </c>
    </row>
    <row r="143" spans="1:2" ht="13" hidden="1">
      <c r="A143" s="1">
        <f ca="1">IFERROR(__xludf.DUMMYFUNCTION("""COMPUTED_VALUE"""),3)</f>
        <v>3</v>
      </c>
      <c r="B143" s="1">
        <f ca="1">IFERROR(__xludf.DUMMYFUNCTION("""COMPUTED_VALUE"""),3)</f>
        <v>3</v>
      </c>
    </row>
    <row r="144" spans="1:2" ht="13" hidden="1">
      <c r="A144" s="1">
        <f ca="1">IFERROR(__xludf.DUMMYFUNCTION("""COMPUTED_VALUE"""),1)</f>
        <v>1</v>
      </c>
      <c r="B144" s="1">
        <f ca="1">IFERROR(__xludf.DUMMYFUNCTION("""COMPUTED_VALUE"""),4)</f>
        <v>4</v>
      </c>
    </row>
    <row r="145" spans="1:2" ht="13" hidden="1">
      <c r="A145" s="1">
        <f ca="1">IFERROR(__xludf.DUMMYFUNCTION("""COMPUTED_VALUE"""),2)</f>
        <v>2</v>
      </c>
      <c r="B145" s="1">
        <f ca="1">IFERROR(__xludf.DUMMYFUNCTION("""COMPUTED_VALUE"""),2)</f>
        <v>2</v>
      </c>
    </row>
    <row r="146" spans="1:2" ht="13" hidden="1">
      <c r="A146" s="1">
        <f ca="1">IFERROR(__xludf.DUMMYFUNCTION("""COMPUTED_VALUE"""),3)</f>
        <v>3</v>
      </c>
      <c r="B146" s="1">
        <f ca="1">IFERROR(__xludf.DUMMYFUNCTION("""COMPUTED_VALUE"""),2)</f>
        <v>2</v>
      </c>
    </row>
    <row r="147" spans="1:2" ht="13" hidden="1">
      <c r="A147" s="1">
        <f ca="1">IFERROR(__xludf.DUMMYFUNCTION("""COMPUTED_VALUE"""),2)</f>
        <v>2</v>
      </c>
      <c r="B147" s="1">
        <f ca="1">IFERROR(__xludf.DUMMYFUNCTION("""COMPUTED_VALUE"""),1)</f>
        <v>1</v>
      </c>
    </row>
    <row r="148" spans="1:2" ht="13" hidden="1">
      <c r="A148" s="1">
        <f ca="1">IFERROR(__xludf.DUMMYFUNCTION("""COMPUTED_VALUE"""),2)</f>
        <v>2</v>
      </c>
      <c r="B148" s="1">
        <f ca="1">IFERROR(__xludf.DUMMYFUNCTION("""COMPUTED_VALUE"""),3)</f>
        <v>3</v>
      </c>
    </row>
    <row r="149" spans="1:2" ht="13" hidden="1">
      <c r="A149" s="1">
        <f ca="1">IFERROR(__xludf.DUMMYFUNCTION("""COMPUTED_VALUE"""),3)</f>
        <v>3</v>
      </c>
      <c r="B149" s="1">
        <f ca="1">IFERROR(__xludf.DUMMYFUNCTION("""COMPUTED_VALUE"""),1)</f>
        <v>1</v>
      </c>
    </row>
    <row r="150" spans="1:2" ht="13" hidden="1">
      <c r="A150" s="1">
        <f ca="1">IFERROR(__xludf.DUMMYFUNCTION("""COMPUTED_VALUE"""),3)</f>
        <v>3</v>
      </c>
      <c r="B150" s="1">
        <f ca="1">IFERROR(__xludf.DUMMYFUNCTION("""COMPUTED_VALUE"""),2)</f>
        <v>2</v>
      </c>
    </row>
    <row r="151" spans="1:2" ht="13" hidden="1">
      <c r="A151" s="1">
        <f ca="1">IFERROR(__xludf.DUMMYFUNCTION("""COMPUTED_VALUE"""),2)</f>
        <v>2</v>
      </c>
      <c r="B151" s="1">
        <f ca="1">IFERROR(__xludf.DUMMYFUNCTION("""COMPUTED_VALUE"""),2)</f>
        <v>2</v>
      </c>
    </row>
    <row r="152" spans="1:2" ht="13" hidden="1">
      <c r="A152" s="1">
        <f ca="1">IFERROR(__xludf.DUMMYFUNCTION("""COMPUTED_VALUE"""),2)</f>
        <v>2</v>
      </c>
      <c r="B152" s="1">
        <f ca="1">IFERROR(__xludf.DUMMYFUNCTION("""COMPUTED_VALUE"""),3)</f>
        <v>3</v>
      </c>
    </row>
    <row r="153" spans="1:2" ht="13" hidden="1">
      <c r="A153" s="1" t="str">
        <f ca="1">IFERROR(__xludf.DUMMYFUNCTION("""COMPUTED_VALUE"""),"")</f>
        <v/>
      </c>
      <c r="B153" s="1">
        <f ca="1">IFERROR(__xludf.DUMMYFUNCTION("""COMPUTED_VALUE"""),5)</f>
        <v>5</v>
      </c>
    </row>
    <row r="154" spans="1:2" ht="13" hidden="1">
      <c r="A154" s="1">
        <f ca="1">IFERROR(__xludf.DUMMYFUNCTION("""COMPUTED_VALUE"""),4)</f>
        <v>4</v>
      </c>
      <c r="B154" s="1">
        <f ca="1">IFERROR(__xludf.DUMMYFUNCTION("""COMPUTED_VALUE"""),1)</f>
        <v>1</v>
      </c>
    </row>
    <row r="155" spans="1:2" ht="13" hidden="1">
      <c r="A155" s="1">
        <f ca="1">IFERROR(__xludf.DUMMYFUNCTION("""COMPUTED_VALUE"""),4)</f>
        <v>4</v>
      </c>
      <c r="B155" s="1">
        <f ca="1">IFERROR(__xludf.DUMMYFUNCTION("""COMPUTED_VALUE"""),2)</f>
        <v>2</v>
      </c>
    </row>
    <row r="156" spans="1:2" ht="13" hidden="1">
      <c r="A156" s="1">
        <f ca="1">IFERROR(__xludf.DUMMYFUNCTION("""COMPUTED_VALUE"""),1)</f>
        <v>1</v>
      </c>
      <c r="B156" s="1">
        <f ca="1">IFERROR(__xludf.DUMMYFUNCTION("""COMPUTED_VALUE"""),1)</f>
        <v>1</v>
      </c>
    </row>
    <row r="157" spans="1:2" ht="13" hidden="1">
      <c r="A157" s="1">
        <f ca="1">IFERROR(__xludf.DUMMYFUNCTION("""COMPUTED_VALUE"""),2)</f>
        <v>2</v>
      </c>
      <c r="B157" s="1">
        <f ca="1">IFERROR(__xludf.DUMMYFUNCTION("""COMPUTED_VALUE"""),2)</f>
        <v>2</v>
      </c>
    </row>
    <row r="158" spans="1:2" ht="13" hidden="1">
      <c r="A158" s="1">
        <f ca="1">IFERROR(__xludf.DUMMYFUNCTION("""COMPUTED_VALUE"""),1)</f>
        <v>1</v>
      </c>
      <c r="B158" s="1">
        <f ca="1">IFERROR(__xludf.DUMMYFUNCTION("""COMPUTED_VALUE"""),2)</f>
        <v>2</v>
      </c>
    </row>
    <row r="159" spans="1:2" ht="13" hidden="1">
      <c r="A159" s="1">
        <f ca="1">IFERROR(__xludf.DUMMYFUNCTION("""COMPUTED_VALUE"""),2)</f>
        <v>2</v>
      </c>
      <c r="B159" s="1">
        <f ca="1">IFERROR(__xludf.DUMMYFUNCTION("""COMPUTED_VALUE"""),2)</f>
        <v>2</v>
      </c>
    </row>
    <row r="160" spans="1:2" ht="13" hidden="1">
      <c r="A160" s="1">
        <f ca="1">IFERROR(__xludf.DUMMYFUNCTION("""COMPUTED_VALUE"""),1)</f>
        <v>1</v>
      </c>
      <c r="B160" s="1">
        <f ca="1">IFERROR(__xludf.DUMMYFUNCTION("""COMPUTED_VALUE"""),2)</f>
        <v>2</v>
      </c>
    </row>
    <row r="161" spans="1:2" ht="13" hidden="1">
      <c r="A161" s="1">
        <f ca="1">IFERROR(__xludf.DUMMYFUNCTION("""COMPUTED_VALUE"""),1)</f>
        <v>1</v>
      </c>
      <c r="B161" s="1">
        <f ca="1">IFERROR(__xludf.DUMMYFUNCTION("""COMPUTED_VALUE"""),1)</f>
        <v>1</v>
      </c>
    </row>
    <row r="162" spans="1:2" ht="13" hidden="1">
      <c r="A162" s="1">
        <f ca="1">IFERROR(__xludf.DUMMYFUNCTION("""COMPUTED_VALUE"""),3)</f>
        <v>3</v>
      </c>
      <c r="B162" s="1">
        <f ca="1">IFERROR(__xludf.DUMMYFUNCTION("""COMPUTED_VALUE"""),2)</f>
        <v>2</v>
      </c>
    </row>
    <row r="163" spans="1:2" ht="13" hidden="1">
      <c r="A163" s="1">
        <f ca="1">IFERROR(__xludf.DUMMYFUNCTION("""COMPUTED_VALUE"""),3)</f>
        <v>3</v>
      </c>
      <c r="B163" s="1">
        <f ca="1">IFERROR(__xludf.DUMMYFUNCTION("""COMPUTED_VALUE"""),3)</f>
        <v>3</v>
      </c>
    </row>
    <row r="164" spans="1:2" ht="13" hidden="1">
      <c r="A164" s="1">
        <f ca="1">IFERROR(__xludf.DUMMYFUNCTION("""COMPUTED_VALUE"""),3)</f>
        <v>3</v>
      </c>
      <c r="B164" s="1">
        <f ca="1">IFERROR(__xludf.DUMMYFUNCTION("""COMPUTED_VALUE"""),2)</f>
        <v>2</v>
      </c>
    </row>
    <row r="165" spans="1:2" ht="13" hidden="1">
      <c r="A165" s="1">
        <f ca="1">IFERROR(__xludf.DUMMYFUNCTION("""COMPUTED_VALUE"""),1)</f>
        <v>1</v>
      </c>
      <c r="B165" s="1">
        <f ca="1">IFERROR(__xludf.DUMMYFUNCTION("""COMPUTED_VALUE"""),2)</f>
        <v>2</v>
      </c>
    </row>
    <row r="166" spans="1:2" ht="13" hidden="1">
      <c r="A166" s="1">
        <f ca="1">IFERROR(__xludf.DUMMYFUNCTION("""COMPUTED_VALUE"""),4)</f>
        <v>4</v>
      </c>
      <c r="B166" s="1">
        <f ca="1">IFERROR(__xludf.DUMMYFUNCTION("""COMPUTED_VALUE"""),2)</f>
        <v>2</v>
      </c>
    </row>
    <row r="167" spans="1:2" ht="13" hidden="1">
      <c r="A167" s="1">
        <f ca="1">IFERROR(__xludf.DUMMYFUNCTION("""COMPUTED_VALUE"""),2)</f>
        <v>2</v>
      </c>
      <c r="B167" s="1">
        <f ca="1">IFERROR(__xludf.DUMMYFUNCTION("""COMPUTED_VALUE"""),1)</f>
        <v>1</v>
      </c>
    </row>
    <row r="168" spans="1:2" ht="13" hidden="1">
      <c r="A168" s="1">
        <f ca="1">IFERROR(__xludf.DUMMYFUNCTION("""COMPUTED_VALUE"""),3)</f>
        <v>3</v>
      </c>
      <c r="B168" s="1">
        <f ca="1">IFERROR(__xludf.DUMMYFUNCTION("""COMPUTED_VALUE"""),3)</f>
        <v>3</v>
      </c>
    </row>
    <row r="169" spans="1:2" ht="13" hidden="1">
      <c r="A169" s="1">
        <f ca="1">IFERROR(__xludf.DUMMYFUNCTION("""COMPUTED_VALUE"""),2)</f>
        <v>2</v>
      </c>
      <c r="B169" s="1">
        <f ca="1">IFERROR(__xludf.DUMMYFUNCTION("""COMPUTED_VALUE"""),3)</f>
        <v>3</v>
      </c>
    </row>
    <row r="170" spans="1:2" ht="13" hidden="1">
      <c r="A170" s="1" t="str">
        <f ca="1">IFERROR(__xludf.DUMMYFUNCTION("""COMPUTED_VALUE"""),"")</f>
        <v/>
      </c>
      <c r="B170" s="1">
        <f ca="1">IFERROR(__xludf.DUMMYFUNCTION("""COMPUTED_VALUE"""),5)</f>
        <v>5</v>
      </c>
    </row>
    <row r="171" spans="1:2" ht="13" hidden="1">
      <c r="A171" s="1">
        <f ca="1">IFERROR(__xludf.DUMMYFUNCTION("""COMPUTED_VALUE"""),4)</f>
        <v>4</v>
      </c>
      <c r="B171" s="1">
        <f ca="1">IFERROR(__xludf.DUMMYFUNCTION("""COMPUTED_VALUE"""),1)</f>
        <v>1</v>
      </c>
    </row>
    <row r="172" spans="1:2" ht="13" hidden="1">
      <c r="A172" s="1">
        <f ca="1">IFERROR(__xludf.DUMMYFUNCTION("""COMPUTED_VALUE"""),2)</f>
        <v>2</v>
      </c>
      <c r="B172" s="1">
        <f ca="1">IFERROR(__xludf.DUMMYFUNCTION("""COMPUTED_VALUE"""),1)</f>
        <v>1</v>
      </c>
    </row>
    <row r="173" spans="1:2" ht="13" hidden="1">
      <c r="A173" s="1">
        <f ca="1">IFERROR(__xludf.DUMMYFUNCTION("""COMPUTED_VALUE"""),2)</f>
        <v>2</v>
      </c>
      <c r="B173" s="1">
        <f ca="1">IFERROR(__xludf.DUMMYFUNCTION("""COMPUTED_VALUE"""),1)</f>
        <v>1</v>
      </c>
    </row>
    <row r="174" spans="1:2" ht="13" hidden="1">
      <c r="A174" s="1">
        <f ca="1">IFERROR(__xludf.DUMMYFUNCTION("""COMPUTED_VALUE"""),1)</f>
        <v>1</v>
      </c>
      <c r="B174" s="1">
        <f ca="1">IFERROR(__xludf.DUMMYFUNCTION("""COMPUTED_VALUE"""),1)</f>
        <v>1</v>
      </c>
    </row>
    <row r="175" spans="1:2" ht="13" hidden="1">
      <c r="A175" s="1">
        <f ca="1">IFERROR(__xludf.DUMMYFUNCTION("""COMPUTED_VALUE"""),4)</f>
        <v>4</v>
      </c>
      <c r="B175" s="1">
        <f ca="1">IFERROR(__xludf.DUMMYFUNCTION("""COMPUTED_VALUE"""),1)</f>
        <v>1</v>
      </c>
    </row>
    <row r="176" spans="1:2" ht="13" hidden="1">
      <c r="A176" s="1">
        <f ca="1">IFERROR(__xludf.DUMMYFUNCTION("""COMPUTED_VALUE"""),2)</f>
        <v>2</v>
      </c>
      <c r="B176" s="1">
        <f ca="1">IFERROR(__xludf.DUMMYFUNCTION("""COMPUTED_VALUE"""),2)</f>
        <v>2</v>
      </c>
    </row>
    <row r="177" spans="1:2" ht="13" hidden="1">
      <c r="A177" s="1" t="str">
        <f ca="1">IFERROR(__xludf.DUMMYFUNCTION("""COMPUTED_VALUE"""),"")</f>
        <v/>
      </c>
      <c r="B177" s="1">
        <f ca="1">IFERROR(__xludf.DUMMYFUNCTION("""COMPUTED_VALUE"""),3)</f>
        <v>3</v>
      </c>
    </row>
    <row r="178" spans="1:2" ht="13" hidden="1">
      <c r="A178" s="1">
        <f ca="1">IFERROR(__xludf.DUMMYFUNCTION("""COMPUTED_VALUE"""),3)</f>
        <v>3</v>
      </c>
      <c r="B178" s="1">
        <f ca="1">IFERROR(__xludf.DUMMYFUNCTION("""COMPUTED_VALUE"""),2)</f>
        <v>2</v>
      </c>
    </row>
    <row r="179" spans="1:2" ht="13" hidden="1">
      <c r="A179" s="1">
        <f ca="1">IFERROR(__xludf.DUMMYFUNCTION("""COMPUTED_VALUE"""),1)</f>
        <v>1</v>
      </c>
      <c r="B179" s="1">
        <f ca="1">IFERROR(__xludf.DUMMYFUNCTION("""COMPUTED_VALUE"""),1)</f>
        <v>1</v>
      </c>
    </row>
    <row r="180" spans="1:2" ht="13" hidden="1">
      <c r="A180" s="1">
        <f ca="1">IFERROR(__xludf.DUMMYFUNCTION("""COMPUTED_VALUE"""),4)</f>
        <v>4</v>
      </c>
      <c r="B180" s="1">
        <f ca="1">IFERROR(__xludf.DUMMYFUNCTION("""COMPUTED_VALUE"""),1)</f>
        <v>1</v>
      </c>
    </row>
    <row r="181" spans="1:2" ht="13" hidden="1">
      <c r="A181" s="1">
        <f ca="1">IFERROR(__xludf.DUMMYFUNCTION("""COMPUTED_VALUE"""),2)</f>
        <v>2</v>
      </c>
      <c r="B181" s="1">
        <f ca="1">IFERROR(__xludf.DUMMYFUNCTION("""COMPUTED_VALUE"""),2)</f>
        <v>2</v>
      </c>
    </row>
    <row r="182" spans="1:2" ht="13" hidden="1">
      <c r="A182" s="1">
        <f ca="1">IFERROR(__xludf.DUMMYFUNCTION("""COMPUTED_VALUE"""),3)</f>
        <v>3</v>
      </c>
      <c r="B182" s="1">
        <f ca="1">IFERROR(__xludf.DUMMYFUNCTION("""COMPUTED_VALUE"""),5)</f>
        <v>5</v>
      </c>
    </row>
    <row r="183" spans="1:2" ht="13" hidden="1">
      <c r="A183" s="1" t="str">
        <f ca="1">IFERROR(__xludf.DUMMYFUNCTION("""COMPUTED_VALUE"""),"")</f>
        <v/>
      </c>
      <c r="B183" s="1">
        <f ca="1">IFERROR(__xludf.DUMMYFUNCTION("""COMPUTED_VALUE"""),1)</f>
        <v>1</v>
      </c>
    </row>
    <row r="184" spans="1:2" ht="13" hidden="1">
      <c r="A184" s="1">
        <f ca="1">IFERROR(__xludf.DUMMYFUNCTION("""COMPUTED_VALUE"""),2)</f>
        <v>2</v>
      </c>
      <c r="B184" s="1">
        <f ca="1">IFERROR(__xludf.DUMMYFUNCTION("""COMPUTED_VALUE"""),1)</f>
        <v>1</v>
      </c>
    </row>
    <row r="185" spans="1:2" ht="13" hidden="1">
      <c r="A185" s="1">
        <f ca="1">IFERROR(__xludf.DUMMYFUNCTION("""COMPUTED_VALUE"""),3)</f>
        <v>3</v>
      </c>
      <c r="B185" s="1">
        <f ca="1">IFERROR(__xludf.DUMMYFUNCTION("""COMPUTED_VALUE"""),2)</f>
        <v>2</v>
      </c>
    </row>
    <row r="186" spans="1:2" ht="13" hidden="1">
      <c r="A186" s="1">
        <f ca="1">IFERROR(__xludf.DUMMYFUNCTION("""COMPUTED_VALUE"""),2)</f>
        <v>2</v>
      </c>
      <c r="B186" s="1">
        <f ca="1">IFERROR(__xludf.DUMMYFUNCTION("""COMPUTED_VALUE"""),2)</f>
        <v>2</v>
      </c>
    </row>
    <row r="187" spans="1:2" ht="13" hidden="1">
      <c r="A187" s="1">
        <f ca="1">IFERROR(__xludf.DUMMYFUNCTION("""COMPUTED_VALUE"""),4)</f>
        <v>4</v>
      </c>
      <c r="B187" s="1">
        <f ca="1">IFERROR(__xludf.DUMMYFUNCTION("""COMPUTED_VALUE"""),4)</f>
        <v>4</v>
      </c>
    </row>
    <row r="188" spans="1:2" ht="13" hidden="1">
      <c r="A188" s="1">
        <f ca="1">IFERROR(__xludf.DUMMYFUNCTION("""COMPUTED_VALUE"""),2)</f>
        <v>2</v>
      </c>
      <c r="B188" s="1">
        <f ca="1">IFERROR(__xludf.DUMMYFUNCTION("""COMPUTED_VALUE"""),3)</f>
        <v>3</v>
      </c>
    </row>
    <row r="189" spans="1:2" ht="13" hidden="1">
      <c r="A189" s="1">
        <f ca="1">IFERROR(__xludf.DUMMYFUNCTION("""COMPUTED_VALUE"""),2)</f>
        <v>2</v>
      </c>
      <c r="B189" s="1">
        <f ca="1">IFERROR(__xludf.DUMMYFUNCTION("""COMPUTED_VALUE"""),2)</f>
        <v>2</v>
      </c>
    </row>
    <row r="190" spans="1:2" ht="13" hidden="1">
      <c r="A190" s="1" t="str">
        <f ca="1">IFERROR(__xludf.DUMMYFUNCTION("""COMPUTED_VALUE"""),"")</f>
        <v/>
      </c>
      <c r="B190" s="1">
        <f ca="1">IFERROR(__xludf.DUMMYFUNCTION("""COMPUTED_VALUE"""),2)</f>
        <v>2</v>
      </c>
    </row>
    <row r="191" spans="1:2" ht="13" hidden="1">
      <c r="A191" s="1">
        <f ca="1">IFERROR(__xludf.DUMMYFUNCTION("""COMPUTED_VALUE"""),4)</f>
        <v>4</v>
      </c>
      <c r="B191" s="1">
        <f ca="1">IFERROR(__xludf.DUMMYFUNCTION("""COMPUTED_VALUE"""),1)</f>
        <v>1</v>
      </c>
    </row>
    <row r="192" spans="1:2" ht="13" hidden="1">
      <c r="A192" s="1">
        <f ca="1">IFERROR(__xludf.DUMMYFUNCTION("""COMPUTED_VALUE"""),3)</f>
        <v>3</v>
      </c>
      <c r="B192" s="1">
        <f ca="1">IFERROR(__xludf.DUMMYFUNCTION("""COMPUTED_VALUE"""),2)</f>
        <v>2</v>
      </c>
    </row>
    <row r="193" spans="1:2" ht="13" hidden="1">
      <c r="A193" s="1">
        <f ca="1">IFERROR(__xludf.DUMMYFUNCTION("""COMPUTED_VALUE"""),2)</f>
        <v>2</v>
      </c>
      <c r="B193" s="1">
        <f ca="1">IFERROR(__xludf.DUMMYFUNCTION("""COMPUTED_VALUE"""),5)</f>
        <v>5</v>
      </c>
    </row>
    <row r="194" spans="1:2" ht="13" hidden="1">
      <c r="A194" s="1">
        <f ca="1">IFERROR(__xludf.DUMMYFUNCTION("""COMPUTED_VALUE"""),2)</f>
        <v>2</v>
      </c>
      <c r="B194" s="1">
        <f ca="1">IFERROR(__xludf.DUMMYFUNCTION("""COMPUTED_VALUE"""),3)</f>
        <v>3</v>
      </c>
    </row>
    <row r="195" spans="1:2" ht="13" hidden="1">
      <c r="A195" s="1">
        <f ca="1">IFERROR(__xludf.DUMMYFUNCTION("""COMPUTED_VALUE"""),2)</f>
        <v>2</v>
      </c>
      <c r="B195" s="1">
        <f ca="1">IFERROR(__xludf.DUMMYFUNCTION("""COMPUTED_VALUE"""),2)</f>
        <v>2</v>
      </c>
    </row>
    <row r="196" spans="1:2" ht="13" hidden="1">
      <c r="A196" s="1">
        <f ca="1">IFERROR(__xludf.DUMMYFUNCTION("""COMPUTED_VALUE"""),3)</f>
        <v>3</v>
      </c>
      <c r="B196" s="1">
        <f ca="1">IFERROR(__xludf.DUMMYFUNCTION("""COMPUTED_VALUE"""),4)</f>
        <v>4</v>
      </c>
    </row>
    <row r="197" spans="1:2" ht="13" hidden="1">
      <c r="A197" s="1">
        <f ca="1">IFERROR(__xludf.DUMMYFUNCTION("""COMPUTED_VALUE"""),2)</f>
        <v>2</v>
      </c>
      <c r="B197" s="1">
        <f ca="1">IFERROR(__xludf.DUMMYFUNCTION("""COMPUTED_VALUE"""),2)</f>
        <v>2</v>
      </c>
    </row>
    <row r="198" spans="1:2" ht="13" hidden="1">
      <c r="A198" s="1">
        <f ca="1">IFERROR(__xludf.DUMMYFUNCTION("""COMPUTED_VALUE"""),2)</f>
        <v>2</v>
      </c>
      <c r="B198" s="1">
        <f ca="1">IFERROR(__xludf.DUMMYFUNCTION("""COMPUTED_VALUE"""),1)</f>
        <v>1</v>
      </c>
    </row>
    <row r="199" spans="1:2" ht="13" hidden="1">
      <c r="A199" s="1">
        <f ca="1">IFERROR(__xludf.DUMMYFUNCTION("""COMPUTED_VALUE"""),3)</f>
        <v>3</v>
      </c>
      <c r="B199" s="1">
        <f ca="1">IFERROR(__xludf.DUMMYFUNCTION("""COMPUTED_VALUE"""),5)</f>
        <v>5</v>
      </c>
    </row>
    <row r="200" spans="1:2" ht="13" hidden="1">
      <c r="A200" s="1" t="str">
        <f ca="1">IFERROR(__xludf.DUMMYFUNCTION("""COMPUTED_VALUE"""),"")</f>
        <v/>
      </c>
      <c r="B200" s="1">
        <f ca="1">IFERROR(__xludf.DUMMYFUNCTION("""COMPUTED_VALUE"""),1)</f>
        <v>1</v>
      </c>
    </row>
    <row r="201" spans="1:2" ht="13" hidden="1">
      <c r="A201" s="1">
        <f ca="1">IFERROR(__xludf.DUMMYFUNCTION("""COMPUTED_VALUE"""),1)</f>
        <v>1</v>
      </c>
      <c r="B201" s="1">
        <f ca="1">IFERROR(__xludf.DUMMYFUNCTION("""COMPUTED_VALUE"""),1)</f>
        <v>1</v>
      </c>
    </row>
    <row r="202" spans="1:2" ht="13" hidden="1">
      <c r="A202" s="1">
        <f ca="1">IFERROR(__xludf.DUMMYFUNCTION("""COMPUTED_VALUE"""),2)</f>
        <v>2</v>
      </c>
      <c r="B202" s="1">
        <f ca="1">IFERROR(__xludf.DUMMYFUNCTION("""COMPUTED_VALUE"""),1)</f>
        <v>1</v>
      </c>
    </row>
    <row r="203" spans="1:2" ht="13" hidden="1">
      <c r="A203" s="1">
        <f ca="1">IFERROR(__xludf.DUMMYFUNCTION("""COMPUTED_VALUE"""),3)</f>
        <v>3</v>
      </c>
      <c r="B203" s="1">
        <f ca="1">IFERROR(__xludf.DUMMYFUNCTION("""COMPUTED_VALUE"""),3)</f>
        <v>3</v>
      </c>
    </row>
    <row r="204" spans="1:2" ht="13" hidden="1">
      <c r="A204" s="1">
        <f ca="1">IFERROR(__xludf.DUMMYFUNCTION("""COMPUTED_VALUE"""),2)</f>
        <v>2</v>
      </c>
      <c r="B204" s="1">
        <f ca="1">IFERROR(__xludf.DUMMYFUNCTION("""COMPUTED_VALUE"""),2)</f>
        <v>2</v>
      </c>
    </row>
    <row r="205" spans="1:2" ht="13" hidden="1">
      <c r="A205" s="1">
        <f ca="1">IFERROR(__xludf.DUMMYFUNCTION("""COMPUTED_VALUE"""),1)</f>
        <v>1</v>
      </c>
      <c r="B205" s="1">
        <f ca="1">IFERROR(__xludf.DUMMYFUNCTION("""COMPUTED_VALUE"""),3)</f>
        <v>3</v>
      </c>
    </row>
    <row r="206" spans="1:2" ht="13" hidden="1">
      <c r="A206" s="1" t="str">
        <f ca="1">IFERROR(__xludf.DUMMYFUNCTION("""COMPUTED_VALUE"""),"")</f>
        <v/>
      </c>
      <c r="B206" s="1">
        <f ca="1">IFERROR(__xludf.DUMMYFUNCTION("""COMPUTED_VALUE"""),2)</f>
        <v>2</v>
      </c>
    </row>
    <row r="207" spans="1:2" ht="13" hidden="1">
      <c r="A207" s="1">
        <f ca="1">IFERROR(__xludf.DUMMYFUNCTION("""COMPUTED_VALUE"""),4)</f>
        <v>4</v>
      </c>
      <c r="B207" s="1">
        <f ca="1">IFERROR(__xludf.DUMMYFUNCTION("""COMPUTED_VALUE"""),1)</f>
        <v>1</v>
      </c>
    </row>
    <row r="208" spans="1:2" ht="13" hidden="1">
      <c r="A208" s="1">
        <f ca="1">IFERROR(__xludf.DUMMYFUNCTION("""COMPUTED_VALUE"""),3)</f>
        <v>3</v>
      </c>
      <c r="B208" s="1">
        <f ca="1">IFERROR(__xludf.DUMMYFUNCTION("""COMPUTED_VALUE"""),1)</f>
        <v>1</v>
      </c>
    </row>
    <row r="209" spans="1:2" ht="13" hidden="1">
      <c r="A209" s="1" t="str">
        <f ca="1">IFERROR(__xludf.DUMMYFUNCTION("""COMPUTED_VALUE"""),"")</f>
        <v/>
      </c>
      <c r="B209" s="1">
        <f ca="1">IFERROR(__xludf.DUMMYFUNCTION("""COMPUTED_VALUE"""),2)</f>
        <v>2</v>
      </c>
    </row>
    <row r="210" spans="1:2" ht="13" hidden="1">
      <c r="A210" s="1">
        <f ca="1">IFERROR(__xludf.DUMMYFUNCTION("""COMPUTED_VALUE"""),1)</f>
        <v>1</v>
      </c>
      <c r="B210" s="1">
        <f ca="1">IFERROR(__xludf.DUMMYFUNCTION("""COMPUTED_VALUE"""),2)</f>
        <v>2</v>
      </c>
    </row>
    <row r="211" spans="1:2" ht="13" hidden="1">
      <c r="A211" s="1">
        <f ca="1">IFERROR(__xludf.DUMMYFUNCTION("""COMPUTED_VALUE"""),4)</f>
        <v>4</v>
      </c>
      <c r="B211" s="1">
        <f ca="1">IFERROR(__xludf.DUMMYFUNCTION("""COMPUTED_VALUE"""),3)</f>
        <v>3</v>
      </c>
    </row>
    <row r="212" spans="1:2" ht="13" hidden="1">
      <c r="A212" s="1">
        <f ca="1">IFERROR(__xludf.DUMMYFUNCTION("""COMPUTED_VALUE"""),3)</f>
        <v>3</v>
      </c>
      <c r="B212" s="1">
        <f ca="1">IFERROR(__xludf.DUMMYFUNCTION("""COMPUTED_VALUE"""),2)</f>
        <v>2</v>
      </c>
    </row>
    <row r="213" spans="1:2" ht="13" hidden="1">
      <c r="A213" s="1">
        <f ca="1">IFERROR(__xludf.DUMMYFUNCTION("""COMPUTED_VALUE"""),2)</f>
        <v>2</v>
      </c>
      <c r="B213" s="1">
        <f ca="1">IFERROR(__xludf.DUMMYFUNCTION("""COMPUTED_VALUE"""),3)</f>
        <v>3</v>
      </c>
    </row>
    <row r="214" spans="1:2" ht="13" hidden="1">
      <c r="A214" s="1">
        <f ca="1">IFERROR(__xludf.DUMMYFUNCTION("""COMPUTED_VALUE"""),3)</f>
        <v>3</v>
      </c>
      <c r="B214" s="1">
        <f ca="1">IFERROR(__xludf.DUMMYFUNCTION("""COMPUTED_VALUE"""),1)</f>
        <v>1</v>
      </c>
    </row>
    <row r="215" spans="1:2" ht="13" hidden="1">
      <c r="A215" s="1">
        <f ca="1">IFERROR(__xludf.DUMMYFUNCTION("""COMPUTED_VALUE"""),2)</f>
        <v>2</v>
      </c>
      <c r="B215" s="1">
        <f ca="1">IFERROR(__xludf.DUMMYFUNCTION("""COMPUTED_VALUE"""),1)</f>
        <v>1</v>
      </c>
    </row>
    <row r="216" spans="1:2" ht="13" hidden="1">
      <c r="A216" s="1">
        <f ca="1">IFERROR(__xludf.DUMMYFUNCTION("""COMPUTED_VALUE"""),1)</f>
        <v>1</v>
      </c>
      <c r="B216" s="1">
        <f ca="1">IFERROR(__xludf.DUMMYFUNCTION("""COMPUTED_VALUE"""),2)</f>
        <v>2</v>
      </c>
    </row>
    <row r="217" spans="1:2" ht="13" hidden="1">
      <c r="A217" s="1">
        <f ca="1">IFERROR(__xludf.DUMMYFUNCTION("""COMPUTED_VALUE"""),1)</f>
        <v>1</v>
      </c>
      <c r="B217" s="1">
        <f ca="1">IFERROR(__xludf.DUMMYFUNCTION("""COMPUTED_VALUE"""),1)</f>
        <v>1</v>
      </c>
    </row>
    <row r="218" spans="1:2" ht="13" hidden="1">
      <c r="A218" s="1">
        <f ca="1">IFERROR(__xludf.DUMMYFUNCTION("""COMPUTED_VALUE"""),4)</f>
        <v>4</v>
      </c>
      <c r="B218" s="1">
        <f ca="1">IFERROR(__xludf.DUMMYFUNCTION("""COMPUTED_VALUE"""),2)</f>
        <v>2</v>
      </c>
    </row>
    <row r="219" spans="1:2" ht="13" hidden="1">
      <c r="A219" s="1">
        <f ca="1">IFERROR(__xludf.DUMMYFUNCTION("""COMPUTED_VALUE"""),4)</f>
        <v>4</v>
      </c>
      <c r="B219" s="1">
        <f ca="1">IFERROR(__xludf.DUMMYFUNCTION("""COMPUTED_VALUE"""),3)</f>
        <v>3</v>
      </c>
    </row>
    <row r="220" spans="1:2" ht="13" hidden="1">
      <c r="A220" s="1">
        <f ca="1">IFERROR(__xludf.DUMMYFUNCTION("""COMPUTED_VALUE"""),4)</f>
        <v>4</v>
      </c>
      <c r="B220" s="1">
        <f ca="1">IFERROR(__xludf.DUMMYFUNCTION("""COMPUTED_VALUE"""),2)</f>
        <v>2</v>
      </c>
    </row>
    <row r="221" spans="1:2" ht="13" hidden="1">
      <c r="A221" s="1">
        <f ca="1">IFERROR(__xludf.DUMMYFUNCTION("""COMPUTED_VALUE"""),3)</f>
        <v>3</v>
      </c>
      <c r="B221" s="1">
        <f ca="1">IFERROR(__xludf.DUMMYFUNCTION("""COMPUTED_VALUE"""),3)</f>
        <v>3</v>
      </c>
    </row>
    <row r="222" spans="1:2" ht="13" hidden="1">
      <c r="A222" s="1">
        <f ca="1">IFERROR(__xludf.DUMMYFUNCTION("""COMPUTED_VALUE"""),4)</f>
        <v>4</v>
      </c>
      <c r="B222" s="1">
        <f ca="1">IFERROR(__xludf.DUMMYFUNCTION("""COMPUTED_VALUE"""),2)</f>
        <v>2</v>
      </c>
    </row>
    <row r="223" spans="1:2" ht="13" hidden="1">
      <c r="A223" s="1">
        <f ca="1">IFERROR(__xludf.DUMMYFUNCTION("""COMPUTED_VALUE"""),1)</f>
        <v>1</v>
      </c>
      <c r="B223" s="1">
        <f ca="1">IFERROR(__xludf.DUMMYFUNCTION("""COMPUTED_VALUE"""),1)</f>
        <v>1</v>
      </c>
    </row>
    <row r="224" spans="1:2" ht="13" hidden="1">
      <c r="A224" s="1">
        <f ca="1">IFERROR(__xludf.DUMMYFUNCTION("""COMPUTED_VALUE"""),2)</f>
        <v>2</v>
      </c>
      <c r="B224" s="1">
        <f ca="1">IFERROR(__xludf.DUMMYFUNCTION("""COMPUTED_VALUE"""),2)</f>
        <v>2</v>
      </c>
    </row>
    <row r="225" spans="1:2" ht="13" hidden="1">
      <c r="A225" s="1">
        <f ca="1">IFERROR(__xludf.DUMMYFUNCTION("""COMPUTED_VALUE"""),3)</f>
        <v>3</v>
      </c>
      <c r="B225" s="1">
        <f ca="1">IFERROR(__xludf.DUMMYFUNCTION("""COMPUTED_VALUE"""),2)</f>
        <v>2</v>
      </c>
    </row>
    <row r="226" spans="1:2" ht="13" hidden="1">
      <c r="A226" s="1">
        <f ca="1">IFERROR(__xludf.DUMMYFUNCTION("""COMPUTED_VALUE"""),2)</f>
        <v>2</v>
      </c>
      <c r="B226" s="1">
        <f ca="1">IFERROR(__xludf.DUMMYFUNCTION("""COMPUTED_VALUE"""),2)</f>
        <v>2</v>
      </c>
    </row>
    <row r="227" spans="1:2" ht="13" hidden="1">
      <c r="A227" s="1">
        <f ca="1">IFERROR(__xludf.DUMMYFUNCTION("""COMPUTED_VALUE"""),2)</f>
        <v>2</v>
      </c>
      <c r="B227" s="1">
        <f ca="1">IFERROR(__xludf.DUMMYFUNCTION("""COMPUTED_VALUE"""),1)</f>
        <v>1</v>
      </c>
    </row>
    <row r="228" spans="1:2" ht="13" hidden="1">
      <c r="A228" s="1">
        <f ca="1">IFERROR(__xludf.DUMMYFUNCTION("""COMPUTED_VALUE"""),3)</f>
        <v>3</v>
      </c>
      <c r="B228" s="1">
        <f ca="1">IFERROR(__xludf.DUMMYFUNCTION("""COMPUTED_VALUE"""),2)</f>
        <v>2</v>
      </c>
    </row>
    <row r="229" spans="1:2" ht="13" hidden="1">
      <c r="A229" s="1">
        <f ca="1">IFERROR(__xludf.DUMMYFUNCTION("""COMPUTED_VALUE"""),4)</f>
        <v>4</v>
      </c>
      <c r="B229" s="1">
        <f ca="1">IFERROR(__xludf.DUMMYFUNCTION("""COMPUTED_VALUE"""),1)</f>
        <v>1</v>
      </c>
    </row>
    <row r="230" spans="1:2" ht="13" hidden="1">
      <c r="A230" s="1">
        <f ca="1">IFERROR(__xludf.DUMMYFUNCTION("""COMPUTED_VALUE"""),4)</f>
        <v>4</v>
      </c>
      <c r="B230" s="1">
        <f ca="1">IFERROR(__xludf.DUMMYFUNCTION("""COMPUTED_VALUE"""),1)</f>
        <v>1</v>
      </c>
    </row>
    <row r="231" spans="1:2" ht="13" hidden="1">
      <c r="A231" s="1" t="str">
        <f ca="1">IFERROR(__xludf.DUMMYFUNCTION("""COMPUTED_VALUE"""),"")</f>
        <v/>
      </c>
      <c r="B231" s="1">
        <f ca="1">IFERROR(__xludf.DUMMYFUNCTION("""COMPUTED_VALUE"""),2)</f>
        <v>2</v>
      </c>
    </row>
    <row r="232" spans="1:2" ht="13" hidden="1">
      <c r="A232" s="1">
        <f ca="1">IFERROR(__xludf.DUMMYFUNCTION("""COMPUTED_VALUE"""),2)</f>
        <v>2</v>
      </c>
      <c r="B232" s="1">
        <f ca="1">IFERROR(__xludf.DUMMYFUNCTION("""COMPUTED_VALUE"""),1)</f>
        <v>1</v>
      </c>
    </row>
    <row r="233" spans="1:2" ht="13" hidden="1">
      <c r="A233" s="1">
        <f ca="1">IFERROR(__xludf.DUMMYFUNCTION("""COMPUTED_VALUE"""),1)</f>
        <v>1</v>
      </c>
      <c r="B233" s="1">
        <f ca="1">IFERROR(__xludf.DUMMYFUNCTION("""COMPUTED_VALUE"""),1)</f>
        <v>1</v>
      </c>
    </row>
    <row r="234" spans="1:2" ht="13" hidden="1">
      <c r="A234" s="1">
        <f ca="1">IFERROR(__xludf.DUMMYFUNCTION("""COMPUTED_VALUE"""),2)</f>
        <v>2</v>
      </c>
      <c r="B234" s="1">
        <f ca="1">IFERROR(__xludf.DUMMYFUNCTION("""COMPUTED_VALUE"""),5)</f>
        <v>5</v>
      </c>
    </row>
    <row r="235" spans="1:2" ht="13" hidden="1">
      <c r="A235" s="1">
        <f ca="1">IFERROR(__xludf.DUMMYFUNCTION("""COMPUTED_VALUE"""),3)</f>
        <v>3</v>
      </c>
      <c r="B235" s="1">
        <f ca="1">IFERROR(__xludf.DUMMYFUNCTION("""COMPUTED_VALUE"""),2)</f>
        <v>2</v>
      </c>
    </row>
    <row r="236" spans="1:2" ht="13" hidden="1">
      <c r="A236" s="1">
        <f ca="1">IFERROR(__xludf.DUMMYFUNCTION("""COMPUTED_VALUE"""),4)</f>
        <v>4</v>
      </c>
      <c r="B236" s="1">
        <f ca="1">IFERROR(__xludf.DUMMYFUNCTION("""COMPUTED_VALUE"""),1)</f>
        <v>1</v>
      </c>
    </row>
    <row r="237" spans="1:2" ht="13" hidden="1">
      <c r="A237" s="1">
        <f ca="1">IFERROR(__xludf.DUMMYFUNCTION("""COMPUTED_VALUE"""),3)</f>
        <v>3</v>
      </c>
      <c r="B237" s="1">
        <f ca="1">IFERROR(__xludf.DUMMYFUNCTION("""COMPUTED_VALUE"""),5)</f>
        <v>5</v>
      </c>
    </row>
    <row r="238" spans="1:2" ht="13" hidden="1">
      <c r="A238" s="1" t="str">
        <f ca="1">IFERROR(__xludf.DUMMYFUNCTION("""COMPUTED_VALUE"""),"")</f>
        <v/>
      </c>
      <c r="B238" s="1">
        <f ca="1">IFERROR(__xludf.DUMMYFUNCTION("""COMPUTED_VALUE"""),3)</f>
        <v>3</v>
      </c>
    </row>
    <row r="239" spans="1:2" ht="13" hidden="1">
      <c r="A239" s="1">
        <f ca="1">IFERROR(__xludf.DUMMYFUNCTION("""COMPUTED_VALUE"""),2)</f>
        <v>2</v>
      </c>
      <c r="B239" s="1">
        <f ca="1">IFERROR(__xludf.DUMMYFUNCTION("""COMPUTED_VALUE"""),3)</f>
        <v>3</v>
      </c>
    </row>
    <row r="240" spans="1:2" ht="13" hidden="1">
      <c r="A240" s="1">
        <f ca="1">IFERROR(__xludf.DUMMYFUNCTION("""COMPUTED_VALUE"""),4)</f>
        <v>4</v>
      </c>
      <c r="B240" s="1">
        <f ca="1">IFERROR(__xludf.DUMMYFUNCTION("""COMPUTED_VALUE"""),1)</f>
        <v>1</v>
      </c>
    </row>
    <row r="241" spans="1:2" ht="13" hidden="1">
      <c r="A241" s="1">
        <f ca="1">IFERROR(__xludf.DUMMYFUNCTION("""COMPUTED_VALUE"""),2)</f>
        <v>2</v>
      </c>
      <c r="B241" s="1">
        <f ca="1">IFERROR(__xludf.DUMMYFUNCTION("""COMPUTED_VALUE"""),2)</f>
        <v>2</v>
      </c>
    </row>
    <row r="242" spans="1:2" ht="13" hidden="1">
      <c r="A242" s="1">
        <f ca="1">IFERROR(__xludf.DUMMYFUNCTION("""COMPUTED_VALUE"""),3)</f>
        <v>3</v>
      </c>
      <c r="B242" s="1">
        <f ca="1">IFERROR(__xludf.DUMMYFUNCTION("""COMPUTED_VALUE"""),4)</f>
        <v>4</v>
      </c>
    </row>
    <row r="243" spans="1:2" ht="13" hidden="1">
      <c r="A243" s="1">
        <f ca="1">IFERROR(__xludf.DUMMYFUNCTION("""COMPUTED_VALUE"""),3)</f>
        <v>3</v>
      </c>
      <c r="B243" s="1">
        <f ca="1">IFERROR(__xludf.DUMMYFUNCTION("""COMPUTED_VALUE"""),3)</f>
        <v>3</v>
      </c>
    </row>
    <row r="244" spans="1:2" ht="13" hidden="1">
      <c r="A244" s="1">
        <f ca="1">IFERROR(__xludf.DUMMYFUNCTION("""COMPUTED_VALUE"""),4)</f>
        <v>4</v>
      </c>
      <c r="B244" s="1">
        <f ca="1">IFERROR(__xludf.DUMMYFUNCTION("""COMPUTED_VALUE"""),2)</f>
        <v>2</v>
      </c>
    </row>
    <row r="245" spans="1:2" ht="13" hidden="1">
      <c r="A245" s="1">
        <f ca="1">IFERROR(__xludf.DUMMYFUNCTION("""COMPUTED_VALUE"""),4)</f>
        <v>4</v>
      </c>
      <c r="B245" s="1">
        <f ca="1">IFERROR(__xludf.DUMMYFUNCTION("""COMPUTED_VALUE"""),3)</f>
        <v>3</v>
      </c>
    </row>
    <row r="246" spans="1:2" ht="13" hidden="1">
      <c r="A246" s="1">
        <f ca="1">IFERROR(__xludf.DUMMYFUNCTION("""COMPUTED_VALUE"""),4)</f>
        <v>4</v>
      </c>
      <c r="B246" s="1">
        <f ca="1">IFERROR(__xludf.DUMMYFUNCTION("""COMPUTED_VALUE"""),3)</f>
        <v>3</v>
      </c>
    </row>
    <row r="247" spans="1:2" ht="13" hidden="1">
      <c r="A247" s="1">
        <f ca="1">IFERROR(__xludf.DUMMYFUNCTION("""COMPUTED_VALUE"""),4)</f>
        <v>4</v>
      </c>
      <c r="B247" s="1">
        <f ca="1">IFERROR(__xludf.DUMMYFUNCTION("""COMPUTED_VALUE"""),1)</f>
        <v>1</v>
      </c>
    </row>
    <row r="248" spans="1:2" ht="13" hidden="1">
      <c r="A248" s="1">
        <f ca="1">IFERROR(__xludf.DUMMYFUNCTION("""COMPUTED_VALUE"""),3)</f>
        <v>3</v>
      </c>
      <c r="B248" s="1">
        <f ca="1">IFERROR(__xludf.DUMMYFUNCTION("""COMPUTED_VALUE"""),1)</f>
        <v>1</v>
      </c>
    </row>
    <row r="249" spans="1:2" ht="13" hidden="1">
      <c r="A249" s="1">
        <f ca="1">IFERROR(__xludf.DUMMYFUNCTION("""COMPUTED_VALUE"""),1)</f>
        <v>1</v>
      </c>
      <c r="B249" s="1">
        <f ca="1">IFERROR(__xludf.DUMMYFUNCTION("""COMPUTED_VALUE"""),4)</f>
        <v>4</v>
      </c>
    </row>
    <row r="250" spans="1:2" ht="13" hidden="1">
      <c r="A250" s="1">
        <f ca="1">IFERROR(__xludf.DUMMYFUNCTION("""COMPUTED_VALUE"""),2)</f>
        <v>2</v>
      </c>
      <c r="B250" s="1">
        <f ca="1">IFERROR(__xludf.DUMMYFUNCTION("""COMPUTED_VALUE"""),4)</f>
        <v>4</v>
      </c>
    </row>
    <row r="251" spans="1:2" ht="13" hidden="1">
      <c r="A251" s="1">
        <f ca="1">IFERROR(__xludf.DUMMYFUNCTION("""COMPUTED_VALUE"""),4)</f>
        <v>4</v>
      </c>
      <c r="B251" s="1">
        <f ca="1">IFERROR(__xludf.DUMMYFUNCTION("""COMPUTED_VALUE"""),2)</f>
        <v>2</v>
      </c>
    </row>
    <row r="252" spans="1:2" ht="13" hidden="1">
      <c r="A252" s="1">
        <f ca="1">IFERROR(__xludf.DUMMYFUNCTION("""COMPUTED_VALUE"""),1)</f>
        <v>1</v>
      </c>
      <c r="B252" s="1">
        <f ca="1">IFERROR(__xludf.DUMMYFUNCTION("""COMPUTED_VALUE"""),2)</f>
        <v>2</v>
      </c>
    </row>
    <row r="253" spans="1:2" ht="13" hidden="1">
      <c r="A253" s="1">
        <f ca="1">IFERROR(__xludf.DUMMYFUNCTION("""COMPUTED_VALUE"""),4)</f>
        <v>4</v>
      </c>
      <c r="B253" s="1">
        <f ca="1">IFERROR(__xludf.DUMMYFUNCTION("""COMPUTED_VALUE"""),2)</f>
        <v>2</v>
      </c>
    </row>
    <row r="254" spans="1:2" ht="13" hidden="1">
      <c r="A254" s="1">
        <f ca="1">IFERROR(__xludf.DUMMYFUNCTION("""COMPUTED_VALUE"""),3)</f>
        <v>3</v>
      </c>
      <c r="B254" s="1">
        <f ca="1">IFERROR(__xludf.DUMMYFUNCTION("""COMPUTED_VALUE"""),3)</f>
        <v>3</v>
      </c>
    </row>
    <row r="255" spans="1:2" ht="13" hidden="1">
      <c r="A255" s="1">
        <f ca="1">IFERROR(__xludf.DUMMYFUNCTION("""COMPUTED_VALUE"""),3)</f>
        <v>3</v>
      </c>
      <c r="B255" s="1">
        <f ca="1">IFERROR(__xludf.DUMMYFUNCTION("""COMPUTED_VALUE"""),1)</f>
        <v>1</v>
      </c>
    </row>
    <row r="256" spans="1:2" ht="13" hidden="1">
      <c r="A256" s="1">
        <f ca="1">IFERROR(__xludf.DUMMYFUNCTION("""COMPUTED_VALUE"""),1)</f>
        <v>1</v>
      </c>
      <c r="B256" s="1">
        <f ca="1">IFERROR(__xludf.DUMMYFUNCTION("""COMPUTED_VALUE"""),1)</f>
        <v>1</v>
      </c>
    </row>
    <row r="257" spans="1:2" ht="13" hidden="1">
      <c r="A257" s="1">
        <f ca="1">IFERROR(__xludf.DUMMYFUNCTION("""COMPUTED_VALUE"""),2)</f>
        <v>2</v>
      </c>
      <c r="B257" s="1">
        <f ca="1">IFERROR(__xludf.DUMMYFUNCTION("""COMPUTED_VALUE"""),1)</f>
        <v>1</v>
      </c>
    </row>
    <row r="258" spans="1:2" ht="13" hidden="1">
      <c r="A258" s="1">
        <f ca="1">IFERROR(__xludf.DUMMYFUNCTION("""COMPUTED_VALUE"""),4)</f>
        <v>4</v>
      </c>
      <c r="B258" s="1">
        <f ca="1">IFERROR(__xludf.DUMMYFUNCTION("""COMPUTED_VALUE"""),2)</f>
        <v>2</v>
      </c>
    </row>
    <row r="259" spans="1:2" ht="13" hidden="1">
      <c r="A259" s="1">
        <f ca="1">IFERROR(__xludf.DUMMYFUNCTION("""COMPUTED_VALUE"""),2)</f>
        <v>2</v>
      </c>
      <c r="B259" s="1">
        <f ca="1">IFERROR(__xludf.DUMMYFUNCTION("""COMPUTED_VALUE"""),1)</f>
        <v>1</v>
      </c>
    </row>
    <row r="260" spans="1:2" ht="13" hidden="1">
      <c r="A260" s="1">
        <f ca="1">IFERROR(__xludf.DUMMYFUNCTION("""COMPUTED_VALUE"""),2)</f>
        <v>2</v>
      </c>
      <c r="B260" s="1">
        <f ca="1">IFERROR(__xludf.DUMMYFUNCTION("""COMPUTED_VALUE"""),2)</f>
        <v>2</v>
      </c>
    </row>
    <row r="261" spans="1:2" ht="13" hidden="1">
      <c r="A261" s="1">
        <f ca="1">IFERROR(__xludf.DUMMYFUNCTION("""COMPUTED_VALUE"""),3)</f>
        <v>3</v>
      </c>
      <c r="B261" s="1">
        <f ca="1">IFERROR(__xludf.DUMMYFUNCTION("""COMPUTED_VALUE"""),1)</f>
        <v>1</v>
      </c>
    </row>
    <row r="262" spans="1:2" ht="13" hidden="1">
      <c r="A262" s="1">
        <f ca="1">IFERROR(__xludf.DUMMYFUNCTION("""COMPUTED_VALUE"""),3)</f>
        <v>3</v>
      </c>
      <c r="B262" s="1">
        <f ca="1">IFERROR(__xludf.DUMMYFUNCTION("""COMPUTED_VALUE"""),3)</f>
        <v>3</v>
      </c>
    </row>
    <row r="263" spans="1:2" ht="13" hidden="1">
      <c r="A263" s="1">
        <f ca="1">IFERROR(__xludf.DUMMYFUNCTION("""COMPUTED_VALUE"""),4)</f>
        <v>4</v>
      </c>
      <c r="B263" s="1">
        <f ca="1">IFERROR(__xludf.DUMMYFUNCTION("""COMPUTED_VALUE"""),1)</f>
        <v>1</v>
      </c>
    </row>
    <row r="264" spans="1:2" ht="13" hidden="1">
      <c r="A264" s="1">
        <f ca="1">IFERROR(__xludf.DUMMYFUNCTION("""COMPUTED_VALUE"""),2)</f>
        <v>2</v>
      </c>
      <c r="B264" s="1">
        <f ca="1">IFERROR(__xludf.DUMMYFUNCTION("""COMPUTED_VALUE"""),2)</f>
        <v>2</v>
      </c>
    </row>
    <row r="265" spans="1:2" ht="13" hidden="1">
      <c r="A265" s="1">
        <f ca="1">IFERROR(__xludf.DUMMYFUNCTION("""COMPUTED_VALUE"""),4)</f>
        <v>4</v>
      </c>
      <c r="B265" s="1">
        <f ca="1">IFERROR(__xludf.DUMMYFUNCTION("""COMPUTED_VALUE"""),2)</f>
        <v>2</v>
      </c>
    </row>
    <row r="266" spans="1:2" ht="13" hidden="1">
      <c r="A266" s="1">
        <f ca="1">IFERROR(__xludf.DUMMYFUNCTION("""COMPUTED_VALUE"""),4)</f>
        <v>4</v>
      </c>
      <c r="B266" s="1">
        <f ca="1">IFERROR(__xludf.DUMMYFUNCTION("""COMPUTED_VALUE"""),3)</f>
        <v>3</v>
      </c>
    </row>
    <row r="267" spans="1:2" ht="13" hidden="1">
      <c r="A267" s="1">
        <f ca="1">IFERROR(__xludf.DUMMYFUNCTION("""COMPUTED_VALUE"""),4)</f>
        <v>4</v>
      </c>
      <c r="B267" s="1">
        <f ca="1">IFERROR(__xludf.DUMMYFUNCTION("""COMPUTED_VALUE"""),1)</f>
        <v>1</v>
      </c>
    </row>
    <row r="268" spans="1:2" ht="13" hidden="1">
      <c r="A268" s="1">
        <f ca="1">IFERROR(__xludf.DUMMYFUNCTION("""COMPUTED_VALUE"""),2)</f>
        <v>2</v>
      </c>
      <c r="B268" s="1">
        <f ca="1">IFERROR(__xludf.DUMMYFUNCTION("""COMPUTED_VALUE"""),3)</f>
        <v>3</v>
      </c>
    </row>
    <row r="269" spans="1:2" ht="13" hidden="1">
      <c r="A269" s="1">
        <f ca="1">IFERROR(__xludf.DUMMYFUNCTION("""COMPUTED_VALUE"""),2)</f>
        <v>2</v>
      </c>
      <c r="B269" s="1">
        <f ca="1">IFERROR(__xludf.DUMMYFUNCTION("""COMPUTED_VALUE"""),2)</f>
        <v>2</v>
      </c>
    </row>
    <row r="270" spans="1:2" ht="13" hidden="1">
      <c r="A270" s="1">
        <f ca="1">IFERROR(__xludf.DUMMYFUNCTION("""COMPUTED_VALUE"""),3)</f>
        <v>3</v>
      </c>
      <c r="B270" s="1">
        <f ca="1">IFERROR(__xludf.DUMMYFUNCTION("""COMPUTED_VALUE"""),3)</f>
        <v>3</v>
      </c>
    </row>
    <row r="271" spans="1:2" ht="13" hidden="1">
      <c r="A271" s="1">
        <f ca="1">IFERROR(__xludf.DUMMYFUNCTION("""COMPUTED_VALUE"""),1)</f>
        <v>1</v>
      </c>
      <c r="B271" s="1">
        <f ca="1">IFERROR(__xludf.DUMMYFUNCTION("""COMPUTED_VALUE"""),1)</f>
        <v>1</v>
      </c>
    </row>
    <row r="272" spans="1:2" ht="13" hidden="1">
      <c r="A272" s="1">
        <f ca="1">IFERROR(__xludf.DUMMYFUNCTION("""COMPUTED_VALUE"""),2)</f>
        <v>2</v>
      </c>
      <c r="B272" s="1">
        <f ca="1">IFERROR(__xludf.DUMMYFUNCTION("""COMPUTED_VALUE"""),2)</f>
        <v>2</v>
      </c>
    </row>
    <row r="273" spans="1:2" ht="13" hidden="1">
      <c r="A273" s="1">
        <f ca="1">IFERROR(__xludf.DUMMYFUNCTION("""COMPUTED_VALUE"""),3)</f>
        <v>3</v>
      </c>
      <c r="B273" s="1">
        <f ca="1">IFERROR(__xludf.DUMMYFUNCTION("""COMPUTED_VALUE"""),3)</f>
        <v>3</v>
      </c>
    </row>
    <row r="274" spans="1:2" ht="13" hidden="1">
      <c r="A274" s="1">
        <f ca="1">IFERROR(__xludf.DUMMYFUNCTION("""COMPUTED_VALUE"""),2)</f>
        <v>2</v>
      </c>
      <c r="B274" s="1">
        <f ca="1">IFERROR(__xludf.DUMMYFUNCTION("""COMPUTED_VALUE"""),2)</f>
        <v>2</v>
      </c>
    </row>
    <row r="275" spans="1:2" ht="13" hidden="1">
      <c r="A275" s="1">
        <f ca="1">IFERROR(__xludf.DUMMYFUNCTION("""COMPUTED_VALUE"""),4)</f>
        <v>4</v>
      </c>
      <c r="B275" s="1">
        <f ca="1">IFERROR(__xludf.DUMMYFUNCTION("""COMPUTED_VALUE"""),3)</f>
        <v>3</v>
      </c>
    </row>
    <row r="276" spans="1:2" ht="13" hidden="1">
      <c r="A276" s="1">
        <f ca="1">IFERROR(__xludf.DUMMYFUNCTION("""COMPUTED_VALUE"""),3)</f>
        <v>3</v>
      </c>
      <c r="B276" s="1">
        <f ca="1">IFERROR(__xludf.DUMMYFUNCTION("""COMPUTED_VALUE"""),1)</f>
        <v>1</v>
      </c>
    </row>
    <row r="277" spans="1:2" ht="13" hidden="1">
      <c r="A277" s="1">
        <f ca="1">IFERROR(__xludf.DUMMYFUNCTION("""COMPUTED_VALUE"""),2)</f>
        <v>2</v>
      </c>
      <c r="B277" s="1">
        <f ca="1">IFERROR(__xludf.DUMMYFUNCTION("""COMPUTED_VALUE"""),1)</f>
        <v>1</v>
      </c>
    </row>
    <row r="278" spans="1:2" ht="13" hidden="1">
      <c r="A278" s="1">
        <f ca="1">IFERROR(__xludf.DUMMYFUNCTION("""COMPUTED_VALUE"""),4)</f>
        <v>4</v>
      </c>
      <c r="B278" s="1">
        <f ca="1">IFERROR(__xludf.DUMMYFUNCTION("""COMPUTED_VALUE"""),3)</f>
        <v>3</v>
      </c>
    </row>
    <row r="279" spans="1:2" ht="13" hidden="1">
      <c r="A279" s="1">
        <f ca="1">IFERROR(__xludf.DUMMYFUNCTION("""COMPUTED_VALUE"""),2)</f>
        <v>2</v>
      </c>
      <c r="B279" s="1">
        <f ca="1">IFERROR(__xludf.DUMMYFUNCTION("""COMPUTED_VALUE"""),2)</f>
        <v>2</v>
      </c>
    </row>
    <row r="280" spans="1:2" ht="13" hidden="1">
      <c r="A280" s="1">
        <f ca="1">IFERROR(__xludf.DUMMYFUNCTION("""COMPUTED_VALUE"""),2)</f>
        <v>2</v>
      </c>
      <c r="B280" s="1">
        <f ca="1">IFERROR(__xludf.DUMMYFUNCTION("""COMPUTED_VALUE"""),2)</f>
        <v>2</v>
      </c>
    </row>
    <row r="281" spans="1:2" ht="13" hidden="1">
      <c r="A281" s="1">
        <f ca="1">IFERROR(__xludf.DUMMYFUNCTION("""COMPUTED_VALUE"""),2)</f>
        <v>2</v>
      </c>
      <c r="B281" s="1">
        <f ca="1">IFERROR(__xludf.DUMMYFUNCTION("""COMPUTED_VALUE"""),1)</f>
        <v>1</v>
      </c>
    </row>
    <row r="282" spans="1:2" ht="13" hidden="1">
      <c r="A282" s="1">
        <f ca="1">IFERROR(__xludf.DUMMYFUNCTION("""COMPUTED_VALUE"""),4)</f>
        <v>4</v>
      </c>
      <c r="B282" s="1">
        <f ca="1">IFERROR(__xludf.DUMMYFUNCTION("""COMPUTED_VALUE"""),2)</f>
        <v>2</v>
      </c>
    </row>
    <row r="283" spans="1:2" ht="13" hidden="1">
      <c r="A283" s="1">
        <f ca="1">IFERROR(__xludf.DUMMYFUNCTION("""COMPUTED_VALUE"""),3)</f>
        <v>3</v>
      </c>
      <c r="B283" s="1">
        <f ca="1">IFERROR(__xludf.DUMMYFUNCTION("""COMPUTED_VALUE"""),2)</f>
        <v>2</v>
      </c>
    </row>
    <row r="284" spans="1:2" ht="13" hidden="1">
      <c r="A284" s="1">
        <f ca="1">IFERROR(__xludf.DUMMYFUNCTION("""COMPUTED_VALUE"""),3)</f>
        <v>3</v>
      </c>
      <c r="B284" s="1">
        <f ca="1">IFERROR(__xludf.DUMMYFUNCTION("""COMPUTED_VALUE"""),2)</f>
        <v>2</v>
      </c>
    </row>
    <row r="285" spans="1:2" ht="13" hidden="1">
      <c r="A285" s="1">
        <f ca="1">IFERROR(__xludf.DUMMYFUNCTION("""COMPUTED_VALUE"""),2)</f>
        <v>2</v>
      </c>
      <c r="B285" s="1">
        <f ca="1">IFERROR(__xludf.DUMMYFUNCTION("""COMPUTED_VALUE"""),2)</f>
        <v>2</v>
      </c>
    </row>
    <row r="286" spans="1:2" ht="13" hidden="1">
      <c r="A286" s="1">
        <f ca="1">IFERROR(__xludf.DUMMYFUNCTION("""COMPUTED_VALUE"""),2)</f>
        <v>2</v>
      </c>
      <c r="B286" s="1">
        <f ca="1">IFERROR(__xludf.DUMMYFUNCTION("""COMPUTED_VALUE"""),2)</f>
        <v>2</v>
      </c>
    </row>
    <row r="287" spans="1:2" ht="13" hidden="1">
      <c r="A287" s="1">
        <f ca="1">IFERROR(__xludf.DUMMYFUNCTION("""COMPUTED_VALUE"""),4)</f>
        <v>4</v>
      </c>
      <c r="B287" s="1">
        <f ca="1">IFERROR(__xludf.DUMMYFUNCTION("""COMPUTED_VALUE"""),1)</f>
        <v>1</v>
      </c>
    </row>
    <row r="288" spans="1:2" ht="13" hidden="1">
      <c r="A288" s="1">
        <f ca="1">IFERROR(__xludf.DUMMYFUNCTION("""COMPUTED_VALUE"""),2)</f>
        <v>2</v>
      </c>
      <c r="B288" s="1">
        <f ca="1">IFERROR(__xludf.DUMMYFUNCTION("""COMPUTED_VALUE"""),3)</f>
        <v>3</v>
      </c>
    </row>
    <row r="289" spans="1:2" ht="13" hidden="1">
      <c r="A289" s="1">
        <f ca="1">IFERROR(__xludf.DUMMYFUNCTION("""COMPUTED_VALUE"""),3)</f>
        <v>3</v>
      </c>
      <c r="B289" s="1">
        <f ca="1">IFERROR(__xludf.DUMMYFUNCTION("""COMPUTED_VALUE"""),3)</f>
        <v>3</v>
      </c>
    </row>
    <row r="290" spans="1:2" ht="13" hidden="1">
      <c r="A290" s="1">
        <f ca="1">IFERROR(__xludf.DUMMYFUNCTION("""COMPUTED_VALUE"""),1)</f>
        <v>1</v>
      </c>
      <c r="B290" s="1">
        <f ca="1">IFERROR(__xludf.DUMMYFUNCTION("""COMPUTED_VALUE"""),2)</f>
        <v>2</v>
      </c>
    </row>
    <row r="291" spans="1:2" ht="13" hidden="1">
      <c r="A291" s="1">
        <f ca="1">IFERROR(__xludf.DUMMYFUNCTION("""COMPUTED_VALUE"""),4)</f>
        <v>4</v>
      </c>
      <c r="B291" s="1">
        <f ca="1">IFERROR(__xludf.DUMMYFUNCTION("""COMPUTED_VALUE"""),1)</f>
        <v>1</v>
      </c>
    </row>
    <row r="292" spans="1:2" ht="13" hidden="1">
      <c r="A292" s="1">
        <f ca="1">IFERROR(__xludf.DUMMYFUNCTION("""COMPUTED_VALUE"""),4)</f>
        <v>4</v>
      </c>
      <c r="B292" s="1">
        <f ca="1">IFERROR(__xludf.DUMMYFUNCTION("""COMPUTED_VALUE"""),3)</f>
        <v>3</v>
      </c>
    </row>
    <row r="293" spans="1:2" ht="13" hidden="1">
      <c r="A293" s="1">
        <f ca="1">IFERROR(__xludf.DUMMYFUNCTION("""COMPUTED_VALUE"""),3)</f>
        <v>3</v>
      </c>
      <c r="B293" s="1">
        <f ca="1">IFERROR(__xludf.DUMMYFUNCTION("""COMPUTED_VALUE"""),1)</f>
        <v>1</v>
      </c>
    </row>
    <row r="294" spans="1:2" ht="13" hidden="1">
      <c r="A294" s="1">
        <f ca="1">IFERROR(__xludf.DUMMYFUNCTION("""COMPUTED_VALUE"""),1)</f>
        <v>1</v>
      </c>
      <c r="B294" s="1">
        <f ca="1">IFERROR(__xludf.DUMMYFUNCTION("""COMPUTED_VALUE"""),1)</f>
        <v>1</v>
      </c>
    </row>
    <row r="295" spans="1:2" ht="13" hidden="1">
      <c r="A295" s="1">
        <f ca="1">IFERROR(__xludf.DUMMYFUNCTION("""COMPUTED_VALUE"""),1)</f>
        <v>1</v>
      </c>
      <c r="B295" s="1">
        <f ca="1">IFERROR(__xludf.DUMMYFUNCTION("""COMPUTED_VALUE"""),1)</f>
        <v>1</v>
      </c>
    </row>
    <row r="296" spans="1:2" ht="13" hidden="1">
      <c r="A296" s="1">
        <f ca="1">IFERROR(__xludf.DUMMYFUNCTION("""COMPUTED_VALUE"""),1)</f>
        <v>1</v>
      </c>
      <c r="B296" s="1">
        <f ca="1">IFERROR(__xludf.DUMMYFUNCTION("""COMPUTED_VALUE"""),2)</f>
        <v>2</v>
      </c>
    </row>
    <row r="297" spans="1:2" ht="13" hidden="1">
      <c r="A297" s="1">
        <f ca="1">IFERROR(__xludf.DUMMYFUNCTION("""COMPUTED_VALUE"""),3)</f>
        <v>3</v>
      </c>
      <c r="B297" s="1">
        <f ca="1">IFERROR(__xludf.DUMMYFUNCTION("""COMPUTED_VALUE"""),1)</f>
        <v>1</v>
      </c>
    </row>
    <row r="298" spans="1:2" ht="13" hidden="1">
      <c r="A298" s="1">
        <f ca="1">IFERROR(__xludf.DUMMYFUNCTION("""COMPUTED_VALUE"""),2)</f>
        <v>2</v>
      </c>
      <c r="B298" s="1">
        <f ca="1">IFERROR(__xludf.DUMMYFUNCTION("""COMPUTED_VALUE"""),1)</f>
        <v>1</v>
      </c>
    </row>
    <row r="299" spans="1:2" ht="13" hidden="1">
      <c r="A299" s="1">
        <f ca="1">IFERROR(__xludf.DUMMYFUNCTION("""COMPUTED_VALUE"""),4)</f>
        <v>4</v>
      </c>
      <c r="B299" s="1">
        <f ca="1">IFERROR(__xludf.DUMMYFUNCTION("""COMPUTED_VALUE"""),1)</f>
        <v>1</v>
      </c>
    </row>
    <row r="300" spans="1:2" ht="13" hidden="1">
      <c r="A300" s="1">
        <f ca="1">IFERROR(__xludf.DUMMYFUNCTION("""COMPUTED_VALUE"""),3)</f>
        <v>3</v>
      </c>
      <c r="B300" s="1">
        <f ca="1">IFERROR(__xludf.DUMMYFUNCTION("""COMPUTED_VALUE"""),1)</f>
        <v>1</v>
      </c>
    </row>
    <row r="301" spans="1:2" ht="13" hidden="1">
      <c r="A301" s="1">
        <f ca="1">IFERROR(__xludf.DUMMYFUNCTION("""COMPUTED_VALUE"""),4)</f>
        <v>4</v>
      </c>
      <c r="B301" s="1">
        <f ca="1">IFERROR(__xludf.DUMMYFUNCTION("""COMPUTED_VALUE"""),2)</f>
        <v>2</v>
      </c>
    </row>
    <row r="302" spans="1:2" ht="13" hidden="1">
      <c r="A302" s="1">
        <f ca="1">IFERROR(__xludf.DUMMYFUNCTION("""COMPUTED_VALUE"""),1)</f>
        <v>1</v>
      </c>
      <c r="B302" s="1">
        <f ca="1">IFERROR(__xludf.DUMMYFUNCTION("""COMPUTED_VALUE"""),1)</f>
        <v>1</v>
      </c>
    </row>
    <row r="303" spans="1:2" ht="13" hidden="1">
      <c r="A303" s="1">
        <f ca="1">IFERROR(__xludf.DUMMYFUNCTION("""COMPUTED_VALUE"""),4)</f>
        <v>4</v>
      </c>
      <c r="B303" s="1">
        <f ca="1">IFERROR(__xludf.DUMMYFUNCTION("""COMPUTED_VALUE"""),2)</f>
        <v>2</v>
      </c>
    </row>
    <row r="304" spans="1:2" ht="13" hidden="1">
      <c r="A304" s="1">
        <f ca="1">IFERROR(__xludf.DUMMYFUNCTION("""COMPUTED_VALUE"""),4)</f>
        <v>4</v>
      </c>
      <c r="B304" s="1">
        <f ca="1">IFERROR(__xludf.DUMMYFUNCTION("""COMPUTED_VALUE"""),4)</f>
        <v>4</v>
      </c>
    </row>
    <row r="305" spans="1:2" ht="13" hidden="1">
      <c r="A305" s="1">
        <f ca="1">IFERROR(__xludf.DUMMYFUNCTION("""COMPUTED_VALUE"""),2)</f>
        <v>2</v>
      </c>
      <c r="B305" s="1">
        <f ca="1">IFERROR(__xludf.DUMMYFUNCTION("""COMPUTED_VALUE"""),1)</f>
        <v>1</v>
      </c>
    </row>
    <row r="306" spans="1:2" ht="13" hidden="1">
      <c r="A306" s="1">
        <f ca="1">IFERROR(__xludf.DUMMYFUNCTION("""COMPUTED_VALUE"""),4)</f>
        <v>4</v>
      </c>
      <c r="B306" s="1">
        <f ca="1">IFERROR(__xludf.DUMMYFUNCTION("""COMPUTED_VALUE"""),5)</f>
        <v>5</v>
      </c>
    </row>
    <row r="307" spans="1:2" ht="13" hidden="1">
      <c r="A307" s="1" t="str">
        <f ca="1">IFERROR(__xludf.DUMMYFUNCTION("""COMPUTED_VALUE"""),"")</f>
        <v/>
      </c>
      <c r="B307" s="1">
        <f ca="1">IFERROR(__xludf.DUMMYFUNCTION("""COMPUTED_VALUE"""),3)</f>
        <v>3</v>
      </c>
    </row>
    <row r="308" spans="1:2" ht="13" hidden="1">
      <c r="A308" s="1" t="str">
        <f ca="1">IFERROR(__xludf.DUMMYFUNCTION("""COMPUTED_VALUE"""),"")</f>
        <v/>
      </c>
      <c r="B308" s="1">
        <f ca="1">IFERROR(__xludf.DUMMYFUNCTION("""COMPUTED_VALUE"""),1)</f>
        <v>1</v>
      </c>
    </row>
    <row r="309" spans="1:2" ht="13" hidden="1">
      <c r="A309" s="1">
        <f ca="1">IFERROR(__xludf.DUMMYFUNCTION("""COMPUTED_VALUE"""),1)</f>
        <v>1</v>
      </c>
      <c r="B309" s="1">
        <f ca="1">IFERROR(__xludf.DUMMYFUNCTION("""COMPUTED_VALUE"""),3)</f>
        <v>3</v>
      </c>
    </row>
    <row r="310" spans="1:2" ht="13" hidden="1">
      <c r="A310" s="1">
        <f ca="1">IFERROR(__xludf.DUMMYFUNCTION("""COMPUTED_VALUE"""),4)</f>
        <v>4</v>
      </c>
      <c r="B310" s="1">
        <f ca="1">IFERROR(__xludf.DUMMYFUNCTION("""COMPUTED_VALUE"""),1)</f>
        <v>1</v>
      </c>
    </row>
    <row r="311" spans="1:2" ht="13" hidden="1">
      <c r="A311" s="1">
        <f ca="1">IFERROR(__xludf.DUMMYFUNCTION("""COMPUTED_VALUE"""),4)</f>
        <v>4</v>
      </c>
      <c r="B311" s="1">
        <f ca="1">IFERROR(__xludf.DUMMYFUNCTION("""COMPUTED_VALUE"""),3)</f>
        <v>3</v>
      </c>
    </row>
    <row r="312" spans="1:2" ht="13" hidden="1">
      <c r="A312" s="1">
        <f ca="1">IFERROR(__xludf.DUMMYFUNCTION("""COMPUTED_VALUE"""),3)</f>
        <v>3</v>
      </c>
      <c r="B312" s="1">
        <f ca="1">IFERROR(__xludf.DUMMYFUNCTION("""COMPUTED_VALUE"""),1)</f>
        <v>1</v>
      </c>
    </row>
    <row r="313" spans="1:2" ht="13" hidden="1">
      <c r="A313" s="1" t="str">
        <f ca="1">IFERROR(__xludf.DUMMYFUNCTION("""COMPUTED_VALUE"""),"")</f>
        <v/>
      </c>
      <c r="B313" s="1">
        <f ca="1">IFERROR(__xludf.DUMMYFUNCTION("""COMPUTED_VALUE"""),2)</f>
        <v>2</v>
      </c>
    </row>
    <row r="314" spans="1:2" ht="13" hidden="1">
      <c r="A314" s="1">
        <f ca="1">IFERROR(__xludf.DUMMYFUNCTION("""COMPUTED_VALUE"""),2)</f>
        <v>2</v>
      </c>
      <c r="B314" s="1">
        <f ca="1">IFERROR(__xludf.DUMMYFUNCTION("""COMPUTED_VALUE"""),1)</f>
        <v>1</v>
      </c>
    </row>
    <row r="315" spans="1:2" ht="13" hidden="1">
      <c r="A315" s="1">
        <f ca="1">IFERROR(__xludf.DUMMYFUNCTION("""COMPUTED_VALUE"""),2)</f>
        <v>2</v>
      </c>
      <c r="B315" s="1">
        <f ca="1">IFERROR(__xludf.DUMMYFUNCTION("""COMPUTED_VALUE"""),3)</f>
        <v>3</v>
      </c>
    </row>
    <row r="316" spans="1:2" ht="13" hidden="1">
      <c r="A316" s="1">
        <f ca="1">IFERROR(__xludf.DUMMYFUNCTION("""COMPUTED_VALUE"""),3)</f>
        <v>3</v>
      </c>
      <c r="B316" s="1">
        <f ca="1">IFERROR(__xludf.DUMMYFUNCTION("""COMPUTED_VALUE"""),3)</f>
        <v>3</v>
      </c>
    </row>
    <row r="317" spans="1:2" ht="13" hidden="1">
      <c r="A317" s="1">
        <f ca="1">IFERROR(__xludf.DUMMYFUNCTION("""COMPUTED_VALUE"""),4)</f>
        <v>4</v>
      </c>
      <c r="B317" s="1">
        <f ca="1">IFERROR(__xludf.DUMMYFUNCTION("""COMPUTED_VALUE"""),2)</f>
        <v>2</v>
      </c>
    </row>
    <row r="318" spans="1:2" ht="13" hidden="1">
      <c r="A318" s="1">
        <f ca="1">IFERROR(__xludf.DUMMYFUNCTION("""COMPUTED_VALUE"""),2)</f>
        <v>2</v>
      </c>
      <c r="B318" s="1">
        <f ca="1">IFERROR(__xludf.DUMMYFUNCTION("""COMPUTED_VALUE"""),2)</f>
        <v>2</v>
      </c>
    </row>
    <row r="319" spans="1:2" ht="13" hidden="1">
      <c r="A319" s="1">
        <f ca="1">IFERROR(__xludf.DUMMYFUNCTION("""COMPUTED_VALUE"""),3)</f>
        <v>3</v>
      </c>
      <c r="B319" s="1">
        <f ca="1">IFERROR(__xludf.DUMMYFUNCTION("""COMPUTED_VALUE"""),1)</f>
        <v>1</v>
      </c>
    </row>
    <row r="320" spans="1:2" ht="13" hidden="1">
      <c r="A320" s="1">
        <f ca="1">IFERROR(__xludf.DUMMYFUNCTION("""COMPUTED_VALUE"""),3)</f>
        <v>3</v>
      </c>
      <c r="B320" s="1">
        <f ca="1">IFERROR(__xludf.DUMMYFUNCTION("""COMPUTED_VALUE"""),3)</f>
        <v>3</v>
      </c>
    </row>
    <row r="321" spans="1:11" ht="13" hidden="1">
      <c r="A321" s="1">
        <f ca="1">IFERROR(__xludf.DUMMYFUNCTION("""COMPUTED_VALUE"""),1)</f>
        <v>1</v>
      </c>
      <c r="B321" s="1">
        <f ca="1">IFERROR(__xludf.DUMMYFUNCTION("""COMPUTED_VALUE"""),2)</f>
        <v>2</v>
      </c>
    </row>
    <row r="322" spans="1:11" ht="13" hidden="1">
      <c r="A322" s="1">
        <f ca="1">IFERROR(__xludf.DUMMYFUNCTION("""COMPUTED_VALUE"""),2)</f>
        <v>2</v>
      </c>
      <c r="B322" s="1">
        <f ca="1">IFERROR(__xludf.DUMMYFUNCTION("""COMPUTED_VALUE"""),2)</f>
        <v>2</v>
      </c>
    </row>
    <row r="323" spans="1:11" ht="13" hidden="1">
      <c r="A323" s="1" t="str">
        <f ca="1">IFERROR(__xludf.DUMMYFUNCTION("""COMPUTED_VALUE"""),"")</f>
        <v/>
      </c>
      <c r="B323" s="1">
        <f ca="1">IFERROR(__xludf.DUMMYFUNCTION("""COMPUTED_VALUE"""),3)</f>
        <v>3</v>
      </c>
    </row>
    <row r="324" spans="1:11" ht="13" hidden="1">
      <c r="A324" s="1">
        <f ca="1">IFERROR(__xludf.DUMMYFUNCTION("""COMPUTED_VALUE"""),2)</f>
        <v>2</v>
      </c>
      <c r="B324" s="1">
        <f ca="1">IFERROR(__xludf.DUMMYFUNCTION("""COMPUTED_VALUE"""),2)</f>
        <v>2</v>
      </c>
    </row>
    <row r="325" spans="1:11" ht="13" hidden="1">
      <c r="A325" s="1" t="str">
        <f ca="1">IFERROR(__xludf.DUMMYFUNCTION("""COMPUTED_VALUE"""),"")</f>
        <v/>
      </c>
      <c r="B325" s="1">
        <f ca="1">IFERROR(__xludf.DUMMYFUNCTION("""COMPUTED_VALUE"""),3)</f>
        <v>3</v>
      </c>
    </row>
    <row r="326" spans="1:11" ht="13" hidden="1">
      <c r="A326" s="1">
        <f ca="1">IFERROR(__xludf.DUMMYFUNCTION("""COMPUTED_VALUE"""),1)</f>
        <v>1</v>
      </c>
      <c r="B326" s="1">
        <f ca="1">IFERROR(__xludf.DUMMYFUNCTION("""COMPUTED_VALUE"""),5)</f>
        <v>5</v>
      </c>
    </row>
    <row r="327" spans="1:11" ht="13">
      <c r="A327" s="1">
        <f ca="1">IFERROR(__xludf.DUMMYFUNCTION("""COMPUTED_VALUE"""),4)</f>
        <v>4</v>
      </c>
      <c r="B327" s="1">
        <f ca="1">IFERROR(__xludf.DUMMYFUNCTION("""COMPUTED_VALUE"""),1)</f>
        <v>1</v>
      </c>
    </row>
    <row r="328" spans="1:11" ht="13">
      <c r="A328" s="1">
        <f t="shared" ref="A328:B328" ca="1" si="0">COUNT(A4:A327)</f>
        <v>300</v>
      </c>
      <c r="B328" s="1">
        <f t="shared" ca="1" si="0"/>
        <v>324</v>
      </c>
    </row>
    <row r="330" spans="1:11" ht="13">
      <c r="A330" s="14"/>
      <c r="B330" s="15" t="s">
        <v>57</v>
      </c>
      <c r="C330" s="15" t="s">
        <v>136</v>
      </c>
      <c r="D330" s="15" t="s">
        <v>59</v>
      </c>
      <c r="E330" s="15" t="s">
        <v>243</v>
      </c>
      <c r="J330" s="14"/>
      <c r="K330" s="14"/>
    </row>
    <row r="331" spans="1:11" ht="15">
      <c r="A331" s="7" t="s">
        <v>105</v>
      </c>
      <c r="B331" s="10">
        <f ca="1">COUNTIFS(A4:A327,"1",B4:B327,"1")</f>
        <v>22</v>
      </c>
      <c r="C331" s="10">
        <f ca="1">COUNTIFS(A4:A327,"2",B4:B327,"1")</f>
        <v>26</v>
      </c>
      <c r="D331" s="10">
        <f ca="1">COUNTIFS(A4:A327,"3",B4:B327,"1")</f>
        <v>22</v>
      </c>
      <c r="E331" s="10">
        <f ca="1">COUNTIFS(A4:A327,"4",B4:B327,"1")</f>
        <v>29</v>
      </c>
      <c r="F331" s="1">
        <f t="shared" ref="F331:F335" ca="1" si="1">SUM(B331:E331)</f>
        <v>99</v>
      </c>
      <c r="K331" s="10"/>
    </row>
    <row r="332" spans="1:11" ht="15">
      <c r="A332" s="7" t="s">
        <v>63</v>
      </c>
      <c r="B332" s="10">
        <f ca="1">COUNTIFS(A4:A327,"1",B4:B327,"2")</f>
        <v>23</v>
      </c>
      <c r="C332" s="10">
        <f ca="1">COUNTIFS(A4:A327,"2",B4:B327,"2")</f>
        <v>39</v>
      </c>
      <c r="D332" s="10">
        <f ca="1">COUNTIFS(A4:A327,"3",B4:B327,"2")</f>
        <v>19</v>
      </c>
      <c r="E332" s="10">
        <f ca="1">COUNTIFS(A4:A327,"4",B4:B327,"2")</f>
        <v>27</v>
      </c>
      <c r="F332" s="1">
        <f t="shared" ca="1" si="1"/>
        <v>108</v>
      </c>
      <c r="K332" s="10"/>
    </row>
    <row r="333" spans="1:11" ht="15">
      <c r="A333" s="7" t="s">
        <v>61</v>
      </c>
      <c r="B333" s="10">
        <f ca="1">COUNTIFS(A4:A327,"1",B4:B327,"3")</f>
        <v>5</v>
      </c>
      <c r="C333" s="10">
        <f ca="1">COUNTIFS(A4:A327,"2",B4:B327,"3")</f>
        <v>23</v>
      </c>
      <c r="D333" s="10">
        <f ca="1">COUNTIFS(A4:A327,"3",B4:B327,"3")</f>
        <v>25</v>
      </c>
      <c r="E333" s="10">
        <f ca="1">COUNTIFS(A4:A327,"4",B4:B327,"3")</f>
        <v>13</v>
      </c>
      <c r="F333" s="1">
        <f t="shared" ca="1" si="1"/>
        <v>66</v>
      </c>
      <c r="K333" s="10"/>
    </row>
    <row r="334" spans="1:11" ht="15">
      <c r="A334" s="7" t="s">
        <v>92</v>
      </c>
      <c r="B334" s="10">
        <f ca="1">COUNTIFS(A4:A327,"1",B4:B327,"4")</f>
        <v>5</v>
      </c>
      <c r="C334" s="10">
        <f ca="1">COUNTIFS(A4:A327,"2",B4:B327,"4")</f>
        <v>2</v>
      </c>
      <c r="D334" s="10">
        <f ca="1">COUNTIFS(A4:A327,"3",B4:B327,"4")</f>
        <v>5</v>
      </c>
      <c r="E334" s="10">
        <f ca="1">COUNTIFS(A4:A327,"4",B4:B327,"4")</f>
        <v>4</v>
      </c>
      <c r="F334" s="1">
        <f t="shared" ca="1" si="1"/>
        <v>16</v>
      </c>
      <c r="K334" s="10"/>
    </row>
    <row r="335" spans="1:11" ht="15">
      <c r="A335" s="7" t="s">
        <v>93</v>
      </c>
      <c r="B335" s="10">
        <f ca="1">COUNTIFS(A4:A327,"1",B4:B327,"5")</f>
        <v>1</v>
      </c>
      <c r="C335" s="10">
        <f ca="1">COUNTIFS(A4:A327,"2",B4:B327,"5")</f>
        <v>4</v>
      </c>
      <c r="D335" s="10">
        <f ca="1">COUNTIFS(A4:A327,"3",B4:B327,"5")</f>
        <v>3</v>
      </c>
      <c r="E335" s="10">
        <f ca="1">COUNTIFS(A4:A327,"4",B4:B327,"5")</f>
        <v>3</v>
      </c>
      <c r="F335" s="1">
        <f t="shared" ca="1" si="1"/>
        <v>11</v>
      </c>
      <c r="K335" s="10"/>
    </row>
    <row r="336" spans="1:11" ht="13">
      <c r="F336" s="1">
        <f ca="1">SUM(F331:F335)</f>
        <v>300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FF0000"/>
    <outlinePr summaryBelow="0" summaryRight="0"/>
  </sheetPr>
  <dimension ref="A1:K336"/>
  <sheetViews>
    <sheetView workbookViewId="0"/>
  </sheetViews>
  <sheetFormatPr baseColWidth="10" defaultColWidth="14.5" defaultRowHeight="15.75" customHeight="1"/>
  <sheetData>
    <row r="1" spans="1:2" ht="14">
      <c r="A1" s="9" t="s">
        <v>367</v>
      </c>
    </row>
    <row r="2" spans="1:2" ht="15">
      <c r="A2" s="10"/>
    </row>
    <row r="3" spans="1:2" ht="13">
      <c r="A3" s="7" t="s">
        <v>197</v>
      </c>
    </row>
    <row r="4" spans="1:2" ht="15">
      <c r="A4" s="10">
        <f ca="1">IFERROR(__xludf.DUMMYFUNCTION("query('Converted Data'!BG4:BG327,""select*"")"),3)</f>
        <v>3</v>
      </c>
      <c r="B4" s="10">
        <f ca="1">IFERROR(__xludf.DUMMYFUNCTION("query('Converted Data'!CQ4:CQ327,""select*"")"),4)</f>
        <v>4</v>
      </c>
    </row>
    <row r="5" spans="1:2" ht="13">
      <c r="A5" s="1">
        <f ca="1">IFERROR(__xludf.DUMMYFUNCTION("""COMPUTED_VALUE"""),1)</f>
        <v>1</v>
      </c>
      <c r="B5" s="1">
        <f ca="1">IFERROR(__xludf.DUMMYFUNCTION("""COMPUTED_VALUE"""),3)</f>
        <v>3</v>
      </c>
    </row>
    <row r="6" spans="1:2" ht="13">
      <c r="A6" s="1" t="str">
        <f ca="1">IFERROR(__xludf.DUMMYFUNCTION("""COMPUTED_VALUE"""),"")</f>
        <v/>
      </c>
      <c r="B6" s="1">
        <f ca="1">IFERROR(__xludf.DUMMYFUNCTION("""COMPUTED_VALUE"""),3)</f>
        <v>3</v>
      </c>
    </row>
    <row r="7" spans="1:2" ht="13">
      <c r="A7" s="1">
        <f ca="1">IFERROR(__xludf.DUMMYFUNCTION("""COMPUTED_VALUE"""),3)</f>
        <v>3</v>
      </c>
      <c r="B7" s="1">
        <f ca="1">IFERROR(__xludf.DUMMYFUNCTION("""COMPUTED_VALUE"""),2)</f>
        <v>2</v>
      </c>
    </row>
    <row r="8" spans="1:2" ht="13">
      <c r="A8" s="1">
        <f ca="1">IFERROR(__xludf.DUMMYFUNCTION("""COMPUTED_VALUE"""),2)</f>
        <v>2</v>
      </c>
      <c r="B8" s="1">
        <f ca="1">IFERROR(__xludf.DUMMYFUNCTION("""COMPUTED_VALUE"""),3)</f>
        <v>3</v>
      </c>
    </row>
    <row r="9" spans="1:2" ht="13">
      <c r="A9" s="1">
        <f ca="1">IFERROR(__xludf.DUMMYFUNCTION("""COMPUTED_VALUE"""),3)</f>
        <v>3</v>
      </c>
      <c r="B9" s="1">
        <f ca="1">IFERROR(__xludf.DUMMYFUNCTION("""COMPUTED_VALUE"""),3)</f>
        <v>3</v>
      </c>
    </row>
    <row r="10" spans="1:2" ht="13" hidden="1">
      <c r="A10" s="1" t="str">
        <f ca="1">IFERROR(__xludf.DUMMYFUNCTION("""COMPUTED_VALUE"""),"")</f>
        <v/>
      </c>
      <c r="B10" s="1">
        <f ca="1">IFERROR(__xludf.DUMMYFUNCTION("""COMPUTED_VALUE"""),3)</f>
        <v>3</v>
      </c>
    </row>
    <row r="11" spans="1:2" ht="13" hidden="1">
      <c r="A11" s="1">
        <f ca="1">IFERROR(__xludf.DUMMYFUNCTION("""COMPUTED_VALUE"""),4)</f>
        <v>4</v>
      </c>
      <c r="B11" s="1">
        <f ca="1">IFERROR(__xludf.DUMMYFUNCTION("""COMPUTED_VALUE"""),3)</f>
        <v>3</v>
      </c>
    </row>
    <row r="12" spans="1:2" ht="13" hidden="1">
      <c r="A12" s="1">
        <f ca="1">IFERROR(__xludf.DUMMYFUNCTION("""COMPUTED_VALUE"""),4)</f>
        <v>4</v>
      </c>
      <c r="B12" s="1">
        <f ca="1">IFERROR(__xludf.DUMMYFUNCTION("""COMPUTED_VALUE"""),3)</f>
        <v>3</v>
      </c>
    </row>
    <row r="13" spans="1:2" ht="13" hidden="1">
      <c r="A13" s="1">
        <f ca="1">IFERROR(__xludf.DUMMYFUNCTION("""COMPUTED_VALUE"""),2)</f>
        <v>2</v>
      </c>
      <c r="B13" s="1">
        <f ca="1">IFERROR(__xludf.DUMMYFUNCTION("""COMPUTED_VALUE"""),4)</f>
        <v>4</v>
      </c>
    </row>
    <row r="14" spans="1:2" ht="13" hidden="1">
      <c r="A14" s="1" t="str">
        <f ca="1">IFERROR(__xludf.DUMMYFUNCTION("""COMPUTED_VALUE"""),"")</f>
        <v/>
      </c>
      <c r="B14" s="1">
        <f ca="1">IFERROR(__xludf.DUMMYFUNCTION("""COMPUTED_VALUE"""),3)</f>
        <v>3</v>
      </c>
    </row>
    <row r="15" spans="1:2" ht="13" hidden="1">
      <c r="A15" s="1">
        <f ca="1">IFERROR(__xludf.DUMMYFUNCTION("""COMPUTED_VALUE"""),2)</f>
        <v>2</v>
      </c>
      <c r="B15" s="1">
        <f ca="1">IFERROR(__xludf.DUMMYFUNCTION("""COMPUTED_VALUE"""),3)</f>
        <v>3</v>
      </c>
    </row>
    <row r="16" spans="1:2" ht="13" hidden="1">
      <c r="A16" s="1">
        <f ca="1">IFERROR(__xludf.DUMMYFUNCTION("""COMPUTED_VALUE"""),3)</f>
        <v>3</v>
      </c>
      <c r="B16" s="1">
        <f ca="1">IFERROR(__xludf.DUMMYFUNCTION("""COMPUTED_VALUE"""),4)</f>
        <v>4</v>
      </c>
    </row>
    <row r="17" spans="1:2" ht="13" hidden="1">
      <c r="A17" s="1">
        <f ca="1">IFERROR(__xludf.DUMMYFUNCTION("""COMPUTED_VALUE"""),3)</f>
        <v>3</v>
      </c>
      <c r="B17" s="1">
        <f ca="1">IFERROR(__xludf.DUMMYFUNCTION("""COMPUTED_VALUE"""),3)</f>
        <v>3</v>
      </c>
    </row>
    <row r="18" spans="1:2" ht="13" hidden="1">
      <c r="A18" s="1">
        <f ca="1">IFERROR(__xludf.DUMMYFUNCTION("""COMPUTED_VALUE"""),2)</f>
        <v>2</v>
      </c>
      <c r="B18" s="1">
        <f ca="1">IFERROR(__xludf.DUMMYFUNCTION("""COMPUTED_VALUE"""),4)</f>
        <v>4</v>
      </c>
    </row>
    <row r="19" spans="1:2" ht="13" hidden="1">
      <c r="A19" s="1">
        <f ca="1">IFERROR(__xludf.DUMMYFUNCTION("""COMPUTED_VALUE"""),2)</f>
        <v>2</v>
      </c>
      <c r="B19" s="1">
        <f ca="1">IFERROR(__xludf.DUMMYFUNCTION("""COMPUTED_VALUE"""),2)</f>
        <v>2</v>
      </c>
    </row>
    <row r="20" spans="1:2" ht="13" hidden="1">
      <c r="A20" s="1">
        <f ca="1">IFERROR(__xludf.DUMMYFUNCTION("""COMPUTED_VALUE"""),4)</f>
        <v>4</v>
      </c>
      <c r="B20" s="1">
        <f ca="1">IFERROR(__xludf.DUMMYFUNCTION("""COMPUTED_VALUE"""),2)</f>
        <v>2</v>
      </c>
    </row>
    <row r="21" spans="1:2" ht="13" hidden="1">
      <c r="A21" s="1">
        <f ca="1">IFERROR(__xludf.DUMMYFUNCTION("""COMPUTED_VALUE"""),2)</f>
        <v>2</v>
      </c>
      <c r="B21" s="1">
        <f ca="1">IFERROR(__xludf.DUMMYFUNCTION("""COMPUTED_VALUE"""),4)</f>
        <v>4</v>
      </c>
    </row>
    <row r="22" spans="1:2" ht="13" hidden="1">
      <c r="A22" s="1">
        <f ca="1">IFERROR(__xludf.DUMMYFUNCTION("""COMPUTED_VALUE"""),1)</f>
        <v>1</v>
      </c>
      <c r="B22" s="1">
        <f ca="1">IFERROR(__xludf.DUMMYFUNCTION("""COMPUTED_VALUE"""),2)</f>
        <v>2</v>
      </c>
    </row>
    <row r="23" spans="1:2" ht="13" hidden="1">
      <c r="A23" s="1">
        <f ca="1">IFERROR(__xludf.DUMMYFUNCTION("""COMPUTED_VALUE"""),2)</f>
        <v>2</v>
      </c>
      <c r="B23" s="1">
        <f ca="1">IFERROR(__xludf.DUMMYFUNCTION("""COMPUTED_VALUE"""),2)</f>
        <v>2</v>
      </c>
    </row>
    <row r="24" spans="1:2" ht="13" hidden="1">
      <c r="A24" s="1" t="str">
        <f ca="1">IFERROR(__xludf.DUMMYFUNCTION("""COMPUTED_VALUE"""),"")</f>
        <v/>
      </c>
      <c r="B24" s="1">
        <f ca="1">IFERROR(__xludf.DUMMYFUNCTION("""COMPUTED_VALUE"""),3)</f>
        <v>3</v>
      </c>
    </row>
    <row r="25" spans="1:2" ht="13" hidden="1">
      <c r="A25" s="1">
        <f ca="1">IFERROR(__xludf.DUMMYFUNCTION("""COMPUTED_VALUE"""),2)</f>
        <v>2</v>
      </c>
      <c r="B25" s="1">
        <f ca="1">IFERROR(__xludf.DUMMYFUNCTION("""COMPUTED_VALUE"""),4)</f>
        <v>4</v>
      </c>
    </row>
    <row r="26" spans="1:2" ht="13" hidden="1">
      <c r="A26" s="1">
        <f ca="1">IFERROR(__xludf.DUMMYFUNCTION("""COMPUTED_VALUE"""),1)</f>
        <v>1</v>
      </c>
      <c r="B26" s="1">
        <f ca="1">IFERROR(__xludf.DUMMYFUNCTION("""COMPUTED_VALUE"""),2)</f>
        <v>2</v>
      </c>
    </row>
    <row r="27" spans="1:2" ht="13" hidden="1">
      <c r="A27" s="1" t="str">
        <f ca="1">IFERROR(__xludf.DUMMYFUNCTION("""COMPUTED_VALUE"""),"")</f>
        <v/>
      </c>
      <c r="B27" s="1">
        <f ca="1">IFERROR(__xludf.DUMMYFUNCTION("""COMPUTED_VALUE"""),4)</f>
        <v>4</v>
      </c>
    </row>
    <row r="28" spans="1:2" ht="13" hidden="1">
      <c r="A28" s="1">
        <f ca="1">IFERROR(__xludf.DUMMYFUNCTION("""COMPUTED_VALUE"""),1)</f>
        <v>1</v>
      </c>
      <c r="B28" s="1">
        <f ca="1">IFERROR(__xludf.DUMMYFUNCTION("""COMPUTED_VALUE"""),3)</f>
        <v>3</v>
      </c>
    </row>
    <row r="29" spans="1:2" ht="13" hidden="1">
      <c r="A29" s="1">
        <f ca="1">IFERROR(__xludf.DUMMYFUNCTION("""COMPUTED_VALUE"""),3)</f>
        <v>3</v>
      </c>
      <c r="B29" s="1">
        <f ca="1">IFERROR(__xludf.DUMMYFUNCTION("""COMPUTED_VALUE"""),3)</f>
        <v>3</v>
      </c>
    </row>
    <row r="30" spans="1:2" ht="13" hidden="1">
      <c r="A30" s="1">
        <f ca="1">IFERROR(__xludf.DUMMYFUNCTION("""COMPUTED_VALUE"""),3)</f>
        <v>3</v>
      </c>
      <c r="B30" s="1">
        <f ca="1">IFERROR(__xludf.DUMMYFUNCTION("""COMPUTED_VALUE"""),3)</f>
        <v>3</v>
      </c>
    </row>
    <row r="31" spans="1:2" ht="13" hidden="1">
      <c r="A31" s="1">
        <f ca="1">IFERROR(__xludf.DUMMYFUNCTION("""COMPUTED_VALUE"""),1)</f>
        <v>1</v>
      </c>
      <c r="B31" s="1">
        <f ca="1">IFERROR(__xludf.DUMMYFUNCTION("""COMPUTED_VALUE"""),4)</f>
        <v>4</v>
      </c>
    </row>
    <row r="32" spans="1:2" ht="13" hidden="1">
      <c r="A32" s="1">
        <f ca="1">IFERROR(__xludf.DUMMYFUNCTION("""COMPUTED_VALUE"""),2)</f>
        <v>2</v>
      </c>
      <c r="B32" s="1">
        <f ca="1">IFERROR(__xludf.DUMMYFUNCTION("""COMPUTED_VALUE"""),5)</f>
        <v>5</v>
      </c>
    </row>
    <row r="33" spans="1:2" ht="13" hidden="1">
      <c r="A33" s="1">
        <f ca="1">IFERROR(__xludf.DUMMYFUNCTION("""COMPUTED_VALUE"""),1)</f>
        <v>1</v>
      </c>
      <c r="B33" s="1">
        <f ca="1">IFERROR(__xludf.DUMMYFUNCTION("""COMPUTED_VALUE"""),2)</f>
        <v>2</v>
      </c>
    </row>
    <row r="34" spans="1:2" ht="13" hidden="1">
      <c r="A34" s="1">
        <f ca="1">IFERROR(__xludf.DUMMYFUNCTION("""COMPUTED_VALUE"""),3)</f>
        <v>3</v>
      </c>
      <c r="B34" s="1">
        <f ca="1">IFERROR(__xludf.DUMMYFUNCTION("""COMPUTED_VALUE"""),3)</f>
        <v>3</v>
      </c>
    </row>
    <row r="35" spans="1:2" ht="13" hidden="1">
      <c r="A35" s="1">
        <f ca="1">IFERROR(__xludf.DUMMYFUNCTION("""COMPUTED_VALUE"""),4)</f>
        <v>4</v>
      </c>
      <c r="B35" s="1">
        <f ca="1">IFERROR(__xludf.DUMMYFUNCTION("""COMPUTED_VALUE"""),4)</f>
        <v>4</v>
      </c>
    </row>
    <row r="36" spans="1:2" ht="13" hidden="1">
      <c r="A36" s="1">
        <f ca="1">IFERROR(__xludf.DUMMYFUNCTION("""COMPUTED_VALUE"""),1)</f>
        <v>1</v>
      </c>
      <c r="B36" s="1">
        <f ca="1">IFERROR(__xludf.DUMMYFUNCTION("""COMPUTED_VALUE"""),3)</f>
        <v>3</v>
      </c>
    </row>
    <row r="37" spans="1:2" ht="13" hidden="1">
      <c r="A37" s="1">
        <f ca="1">IFERROR(__xludf.DUMMYFUNCTION("""COMPUTED_VALUE"""),2)</f>
        <v>2</v>
      </c>
      <c r="B37" s="1">
        <f ca="1">IFERROR(__xludf.DUMMYFUNCTION("""COMPUTED_VALUE"""),3)</f>
        <v>3</v>
      </c>
    </row>
    <row r="38" spans="1:2" ht="13" hidden="1">
      <c r="A38" s="1">
        <f ca="1">IFERROR(__xludf.DUMMYFUNCTION("""COMPUTED_VALUE"""),4)</f>
        <v>4</v>
      </c>
      <c r="B38" s="1">
        <f ca="1">IFERROR(__xludf.DUMMYFUNCTION("""COMPUTED_VALUE"""),3)</f>
        <v>3</v>
      </c>
    </row>
    <row r="39" spans="1:2" ht="13" hidden="1">
      <c r="A39" s="1">
        <f ca="1">IFERROR(__xludf.DUMMYFUNCTION("""COMPUTED_VALUE"""),3)</f>
        <v>3</v>
      </c>
      <c r="B39" s="1">
        <f ca="1">IFERROR(__xludf.DUMMYFUNCTION("""COMPUTED_VALUE"""),2)</f>
        <v>2</v>
      </c>
    </row>
    <row r="40" spans="1:2" ht="13" hidden="1">
      <c r="A40" s="1" t="str">
        <f ca="1">IFERROR(__xludf.DUMMYFUNCTION("""COMPUTED_VALUE"""),"")</f>
        <v/>
      </c>
      <c r="B40" s="1">
        <f ca="1">IFERROR(__xludf.DUMMYFUNCTION("""COMPUTED_VALUE"""),3)</f>
        <v>3</v>
      </c>
    </row>
    <row r="41" spans="1:2" ht="13" hidden="1">
      <c r="A41" s="1">
        <f ca="1">IFERROR(__xludf.DUMMYFUNCTION("""COMPUTED_VALUE"""),1)</f>
        <v>1</v>
      </c>
      <c r="B41" s="1">
        <f ca="1">IFERROR(__xludf.DUMMYFUNCTION("""COMPUTED_VALUE"""),2)</f>
        <v>2</v>
      </c>
    </row>
    <row r="42" spans="1:2" ht="13" hidden="1">
      <c r="A42" s="1">
        <f ca="1">IFERROR(__xludf.DUMMYFUNCTION("""COMPUTED_VALUE"""),2)</f>
        <v>2</v>
      </c>
      <c r="B42" s="1">
        <f ca="1">IFERROR(__xludf.DUMMYFUNCTION("""COMPUTED_VALUE"""),3)</f>
        <v>3</v>
      </c>
    </row>
    <row r="43" spans="1:2" ht="13" hidden="1">
      <c r="A43" s="1">
        <f ca="1">IFERROR(__xludf.DUMMYFUNCTION("""COMPUTED_VALUE"""),1)</f>
        <v>1</v>
      </c>
      <c r="B43" s="1">
        <f ca="1">IFERROR(__xludf.DUMMYFUNCTION("""COMPUTED_VALUE"""),3)</f>
        <v>3</v>
      </c>
    </row>
    <row r="44" spans="1:2" ht="13" hidden="1">
      <c r="A44" s="1">
        <f ca="1">IFERROR(__xludf.DUMMYFUNCTION("""COMPUTED_VALUE"""),4)</f>
        <v>4</v>
      </c>
      <c r="B44" s="1">
        <f ca="1">IFERROR(__xludf.DUMMYFUNCTION("""COMPUTED_VALUE"""),3)</f>
        <v>3</v>
      </c>
    </row>
    <row r="45" spans="1:2" ht="13" hidden="1">
      <c r="A45" s="1">
        <f ca="1">IFERROR(__xludf.DUMMYFUNCTION("""COMPUTED_VALUE"""),4)</f>
        <v>4</v>
      </c>
      <c r="B45" s="1">
        <f ca="1">IFERROR(__xludf.DUMMYFUNCTION("""COMPUTED_VALUE"""),2)</f>
        <v>2</v>
      </c>
    </row>
    <row r="46" spans="1:2" ht="13" hidden="1">
      <c r="A46" s="1">
        <f ca="1">IFERROR(__xludf.DUMMYFUNCTION("""COMPUTED_VALUE"""),2)</f>
        <v>2</v>
      </c>
      <c r="B46" s="1">
        <f ca="1">IFERROR(__xludf.DUMMYFUNCTION("""COMPUTED_VALUE"""),3)</f>
        <v>3</v>
      </c>
    </row>
    <row r="47" spans="1:2" ht="13" hidden="1">
      <c r="A47" s="1">
        <f ca="1">IFERROR(__xludf.DUMMYFUNCTION("""COMPUTED_VALUE"""),4)</f>
        <v>4</v>
      </c>
      <c r="B47" s="1">
        <f ca="1">IFERROR(__xludf.DUMMYFUNCTION("""COMPUTED_VALUE"""),2)</f>
        <v>2</v>
      </c>
    </row>
    <row r="48" spans="1:2" ht="13" hidden="1">
      <c r="A48" s="1">
        <f ca="1">IFERROR(__xludf.DUMMYFUNCTION("""COMPUTED_VALUE"""),2)</f>
        <v>2</v>
      </c>
      <c r="B48" s="1">
        <f ca="1">IFERROR(__xludf.DUMMYFUNCTION("""COMPUTED_VALUE"""),2)</f>
        <v>2</v>
      </c>
    </row>
    <row r="49" spans="1:2" ht="13" hidden="1">
      <c r="A49" s="1">
        <f ca="1">IFERROR(__xludf.DUMMYFUNCTION("""COMPUTED_VALUE"""),4)</f>
        <v>4</v>
      </c>
      <c r="B49" s="1">
        <f ca="1">IFERROR(__xludf.DUMMYFUNCTION("""COMPUTED_VALUE"""),2)</f>
        <v>2</v>
      </c>
    </row>
    <row r="50" spans="1:2" ht="13" hidden="1">
      <c r="A50" s="1">
        <f ca="1">IFERROR(__xludf.DUMMYFUNCTION("""COMPUTED_VALUE"""),2)</f>
        <v>2</v>
      </c>
      <c r="B50" s="1">
        <f ca="1">IFERROR(__xludf.DUMMYFUNCTION("""COMPUTED_VALUE"""),4)</f>
        <v>4</v>
      </c>
    </row>
    <row r="51" spans="1:2" ht="13" hidden="1">
      <c r="A51" s="1">
        <f ca="1">IFERROR(__xludf.DUMMYFUNCTION("""COMPUTED_VALUE"""),1)</f>
        <v>1</v>
      </c>
      <c r="B51" s="1">
        <f ca="1">IFERROR(__xludf.DUMMYFUNCTION("""COMPUTED_VALUE"""),2)</f>
        <v>2</v>
      </c>
    </row>
    <row r="52" spans="1:2" ht="13" hidden="1">
      <c r="A52" s="1">
        <f ca="1">IFERROR(__xludf.DUMMYFUNCTION("""COMPUTED_VALUE"""),3)</f>
        <v>3</v>
      </c>
      <c r="B52" s="1">
        <f ca="1">IFERROR(__xludf.DUMMYFUNCTION("""COMPUTED_VALUE"""),3)</f>
        <v>3</v>
      </c>
    </row>
    <row r="53" spans="1:2" ht="13" hidden="1">
      <c r="A53" s="1">
        <f ca="1">IFERROR(__xludf.DUMMYFUNCTION("""COMPUTED_VALUE"""),2)</f>
        <v>2</v>
      </c>
      <c r="B53" s="1">
        <f ca="1">IFERROR(__xludf.DUMMYFUNCTION("""COMPUTED_VALUE"""),3)</f>
        <v>3</v>
      </c>
    </row>
    <row r="54" spans="1:2" ht="13" hidden="1">
      <c r="A54" s="1">
        <f ca="1">IFERROR(__xludf.DUMMYFUNCTION("""COMPUTED_VALUE"""),3)</f>
        <v>3</v>
      </c>
      <c r="B54" s="1">
        <f ca="1">IFERROR(__xludf.DUMMYFUNCTION("""COMPUTED_VALUE"""),3)</f>
        <v>3</v>
      </c>
    </row>
    <row r="55" spans="1:2" ht="13" hidden="1">
      <c r="A55" s="1">
        <f ca="1">IFERROR(__xludf.DUMMYFUNCTION("""COMPUTED_VALUE"""),1)</f>
        <v>1</v>
      </c>
      <c r="B55" s="1">
        <f ca="1">IFERROR(__xludf.DUMMYFUNCTION("""COMPUTED_VALUE"""),1)</f>
        <v>1</v>
      </c>
    </row>
    <row r="56" spans="1:2" ht="13" hidden="1">
      <c r="A56" s="1">
        <f ca="1">IFERROR(__xludf.DUMMYFUNCTION("""COMPUTED_VALUE"""),3)</f>
        <v>3</v>
      </c>
      <c r="B56" s="1">
        <f ca="1">IFERROR(__xludf.DUMMYFUNCTION("""COMPUTED_VALUE"""),3)</f>
        <v>3</v>
      </c>
    </row>
    <row r="57" spans="1:2" ht="13" hidden="1">
      <c r="A57" s="1">
        <f ca="1">IFERROR(__xludf.DUMMYFUNCTION("""COMPUTED_VALUE"""),2)</f>
        <v>2</v>
      </c>
      <c r="B57" s="1">
        <f ca="1">IFERROR(__xludf.DUMMYFUNCTION("""COMPUTED_VALUE"""),1)</f>
        <v>1</v>
      </c>
    </row>
    <row r="58" spans="1:2" ht="13" hidden="1">
      <c r="A58" s="1">
        <f ca="1">IFERROR(__xludf.DUMMYFUNCTION("""COMPUTED_VALUE"""),3)</f>
        <v>3</v>
      </c>
      <c r="B58" s="1">
        <f ca="1">IFERROR(__xludf.DUMMYFUNCTION("""COMPUTED_VALUE"""),1)</f>
        <v>1</v>
      </c>
    </row>
    <row r="59" spans="1:2" ht="13" hidden="1">
      <c r="A59" s="1">
        <f ca="1">IFERROR(__xludf.DUMMYFUNCTION("""COMPUTED_VALUE"""),1)</f>
        <v>1</v>
      </c>
      <c r="B59" s="1">
        <f ca="1">IFERROR(__xludf.DUMMYFUNCTION("""COMPUTED_VALUE"""),4)</f>
        <v>4</v>
      </c>
    </row>
    <row r="60" spans="1:2" ht="13" hidden="1">
      <c r="A60" s="1">
        <f ca="1">IFERROR(__xludf.DUMMYFUNCTION("""COMPUTED_VALUE"""),1)</f>
        <v>1</v>
      </c>
      <c r="B60" s="1">
        <f ca="1">IFERROR(__xludf.DUMMYFUNCTION("""COMPUTED_VALUE"""),3)</f>
        <v>3</v>
      </c>
    </row>
    <row r="61" spans="1:2" ht="13" hidden="1">
      <c r="A61" s="1">
        <f ca="1">IFERROR(__xludf.DUMMYFUNCTION("""COMPUTED_VALUE"""),1)</f>
        <v>1</v>
      </c>
      <c r="B61" s="1">
        <f ca="1">IFERROR(__xludf.DUMMYFUNCTION("""COMPUTED_VALUE"""),3)</f>
        <v>3</v>
      </c>
    </row>
    <row r="62" spans="1:2" ht="13" hidden="1">
      <c r="A62" s="1">
        <f ca="1">IFERROR(__xludf.DUMMYFUNCTION("""COMPUTED_VALUE"""),4)</f>
        <v>4</v>
      </c>
      <c r="B62" s="1">
        <f ca="1">IFERROR(__xludf.DUMMYFUNCTION("""COMPUTED_VALUE"""),3)</f>
        <v>3</v>
      </c>
    </row>
    <row r="63" spans="1:2" ht="13" hidden="1">
      <c r="A63" s="1">
        <f ca="1">IFERROR(__xludf.DUMMYFUNCTION("""COMPUTED_VALUE"""),4)</f>
        <v>4</v>
      </c>
      <c r="B63" s="1">
        <f ca="1">IFERROR(__xludf.DUMMYFUNCTION("""COMPUTED_VALUE"""),3)</f>
        <v>3</v>
      </c>
    </row>
    <row r="64" spans="1:2" ht="13" hidden="1">
      <c r="A64" s="1" t="str">
        <f ca="1">IFERROR(__xludf.DUMMYFUNCTION("""COMPUTED_VALUE"""),"")</f>
        <v/>
      </c>
      <c r="B64" s="1">
        <f ca="1">IFERROR(__xludf.DUMMYFUNCTION("""COMPUTED_VALUE"""),2)</f>
        <v>2</v>
      </c>
    </row>
    <row r="65" spans="1:2" ht="13" hidden="1">
      <c r="A65" s="1">
        <f ca="1">IFERROR(__xludf.DUMMYFUNCTION("""COMPUTED_VALUE"""),1)</f>
        <v>1</v>
      </c>
      <c r="B65" s="1">
        <f ca="1">IFERROR(__xludf.DUMMYFUNCTION("""COMPUTED_VALUE"""),2)</f>
        <v>2</v>
      </c>
    </row>
    <row r="66" spans="1:2" ht="13" hidden="1">
      <c r="A66" s="1">
        <f ca="1">IFERROR(__xludf.DUMMYFUNCTION("""COMPUTED_VALUE"""),2)</f>
        <v>2</v>
      </c>
      <c r="B66" s="1">
        <f ca="1">IFERROR(__xludf.DUMMYFUNCTION("""COMPUTED_VALUE"""),3)</f>
        <v>3</v>
      </c>
    </row>
    <row r="67" spans="1:2" ht="13" hidden="1">
      <c r="A67" s="1">
        <f ca="1">IFERROR(__xludf.DUMMYFUNCTION("""COMPUTED_VALUE"""),1)</f>
        <v>1</v>
      </c>
      <c r="B67" s="1">
        <f ca="1">IFERROR(__xludf.DUMMYFUNCTION("""COMPUTED_VALUE"""),2)</f>
        <v>2</v>
      </c>
    </row>
    <row r="68" spans="1:2" ht="13" hidden="1">
      <c r="A68" s="1">
        <f ca="1">IFERROR(__xludf.DUMMYFUNCTION("""COMPUTED_VALUE"""),2)</f>
        <v>2</v>
      </c>
      <c r="B68" s="1">
        <f ca="1">IFERROR(__xludf.DUMMYFUNCTION("""COMPUTED_VALUE"""),3)</f>
        <v>3</v>
      </c>
    </row>
    <row r="69" spans="1:2" ht="13" hidden="1">
      <c r="A69" s="1">
        <f ca="1">IFERROR(__xludf.DUMMYFUNCTION("""COMPUTED_VALUE"""),3)</f>
        <v>3</v>
      </c>
      <c r="B69" s="1">
        <f ca="1">IFERROR(__xludf.DUMMYFUNCTION("""COMPUTED_VALUE"""),3)</f>
        <v>3</v>
      </c>
    </row>
    <row r="70" spans="1:2" ht="13" hidden="1">
      <c r="A70" s="1">
        <f ca="1">IFERROR(__xludf.DUMMYFUNCTION("""COMPUTED_VALUE"""),4)</f>
        <v>4</v>
      </c>
      <c r="B70" s="1">
        <f ca="1">IFERROR(__xludf.DUMMYFUNCTION("""COMPUTED_VALUE"""),3)</f>
        <v>3</v>
      </c>
    </row>
    <row r="71" spans="1:2" ht="13" hidden="1">
      <c r="A71" s="1">
        <f ca="1">IFERROR(__xludf.DUMMYFUNCTION("""COMPUTED_VALUE"""),2)</f>
        <v>2</v>
      </c>
      <c r="B71" s="1">
        <f ca="1">IFERROR(__xludf.DUMMYFUNCTION("""COMPUTED_VALUE"""),1)</f>
        <v>1</v>
      </c>
    </row>
    <row r="72" spans="1:2" ht="13" hidden="1">
      <c r="A72" s="1">
        <f ca="1">IFERROR(__xludf.DUMMYFUNCTION("""COMPUTED_VALUE"""),4)</f>
        <v>4</v>
      </c>
      <c r="B72" s="1">
        <f ca="1">IFERROR(__xludf.DUMMYFUNCTION("""COMPUTED_VALUE"""),2)</f>
        <v>2</v>
      </c>
    </row>
    <row r="73" spans="1:2" ht="13" hidden="1">
      <c r="A73" s="1">
        <f ca="1">IFERROR(__xludf.DUMMYFUNCTION("""COMPUTED_VALUE"""),3)</f>
        <v>3</v>
      </c>
      <c r="B73" s="1">
        <f ca="1">IFERROR(__xludf.DUMMYFUNCTION("""COMPUTED_VALUE"""),3)</f>
        <v>3</v>
      </c>
    </row>
    <row r="74" spans="1:2" ht="13" hidden="1">
      <c r="A74" s="1">
        <f ca="1">IFERROR(__xludf.DUMMYFUNCTION("""COMPUTED_VALUE"""),1)</f>
        <v>1</v>
      </c>
      <c r="B74" s="1">
        <f ca="1">IFERROR(__xludf.DUMMYFUNCTION("""COMPUTED_VALUE"""),3)</f>
        <v>3</v>
      </c>
    </row>
    <row r="75" spans="1:2" ht="13" hidden="1">
      <c r="A75" s="1">
        <f ca="1">IFERROR(__xludf.DUMMYFUNCTION("""COMPUTED_VALUE"""),2)</f>
        <v>2</v>
      </c>
      <c r="B75" s="1">
        <f ca="1">IFERROR(__xludf.DUMMYFUNCTION("""COMPUTED_VALUE"""),3)</f>
        <v>3</v>
      </c>
    </row>
    <row r="76" spans="1:2" ht="13" hidden="1">
      <c r="A76" s="1">
        <f ca="1">IFERROR(__xludf.DUMMYFUNCTION("""COMPUTED_VALUE"""),3)</f>
        <v>3</v>
      </c>
      <c r="B76" s="1">
        <f ca="1">IFERROR(__xludf.DUMMYFUNCTION("""COMPUTED_VALUE"""),3)</f>
        <v>3</v>
      </c>
    </row>
    <row r="77" spans="1:2" ht="13" hidden="1">
      <c r="A77" s="1">
        <f ca="1">IFERROR(__xludf.DUMMYFUNCTION("""COMPUTED_VALUE"""),2)</f>
        <v>2</v>
      </c>
      <c r="B77" s="1">
        <f ca="1">IFERROR(__xludf.DUMMYFUNCTION("""COMPUTED_VALUE"""),2)</f>
        <v>2</v>
      </c>
    </row>
    <row r="78" spans="1:2" ht="13" hidden="1">
      <c r="A78" s="1">
        <f ca="1">IFERROR(__xludf.DUMMYFUNCTION("""COMPUTED_VALUE"""),4)</f>
        <v>4</v>
      </c>
      <c r="B78" s="1">
        <f ca="1">IFERROR(__xludf.DUMMYFUNCTION("""COMPUTED_VALUE"""),3)</f>
        <v>3</v>
      </c>
    </row>
    <row r="79" spans="1:2" ht="13" hidden="1">
      <c r="A79" s="1">
        <f ca="1">IFERROR(__xludf.DUMMYFUNCTION("""COMPUTED_VALUE"""),3)</f>
        <v>3</v>
      </c>
      <c r="B79" s="1">
        <f ca="1">IFERROR(__xludf.DUMMYFUNCTION("""COMPUTED_VALUE"""),4)</f>
        <v>4</v>
      </c>
    </row>
    <row r="80" spans="1:2" ht="13" hidden="1">
      <c r="A80" s="1">
        <f ca="1">IFERROR(__xludf.DUMMYFUNCTION("""COMPUTED_VALUE"""),1)</f>
        <v>1</v>
      </c>
      <c r="B80" s="1">
        <f ca="1">IFERROR(__xludf.DUMMYFUNCTION("""COMPUTED_VALUE"""),2)</f>
        <v>2</v>
      </c>
    </row>
    <row r="81" spans="1:2" ht="13" hidden="1">
      <c r="A81" s="1" t="str">
        <f ca="1">IFERROR(__xludf.DUMMYFUNCTION("""COMPUTED_VALUE"""),"")</f>
        <v/>
      </c>
      <c r="B81" s="1">
        <f ca="1">IFERROR(__xludf.DUMMYFUNCTION("""COMPUTED_VALUE"""),2)</f>
        <v>2</v>
      </c>
    </row>
    <row r="82" spans="1:2" ht="13" hidden="1">
      <c r="A82" s="1">
        <f ca="1">IFERROR(__xludf.DUMMYFUNCTION("""COMPUTED_VALUE"""),4)</f>
        <v>4</v>
      </c>
      <c r="B82" s="1">
        <f ca="1">IFERROR(__xludf.DUMMYFUNCTION("""COMPUTED_VALUE"""),3)</f>
        <v>3</v>
      </c>
    </row>
    <row r="83" spans="1:2" ht="13" hidden="1">
      <c r="A83" s="1">
        <f ca="1">IFERROR(__xludf.DUMMYFUNCTION("""COMPUTED_VALUE"""),2)</f>
        <v>2</v>
      </c>
      <c r="B83" s="1">
        <f ca="1">IFERROR(__xludf.DUMMYFUNCTION("""COMPUTED_VALUE"""),3)</f>
        <v>3</v>
      </c>
    </row>
    <row r="84" spans="1:2" ht="13" hidden="1">
      <c r="A84" s="1">
        <f ca="1">IFERROR(__xludf.DUMMYFUNCTION("""COMPUTED_VALUE"""),3)</f>
        <v>3</v>
      </c>
      <c r="B84" s="1">
        <f ca="1">IFERROR(__xludf.DUMMYFUNCTION("""COMPUTED_VALUE"""),3)</f>
        <v>3</v>
      </c>
    </row>
    <row r="85" spans="1:2" ht="13" hidden="1">
      <c r="A85" s="1">
        <f ca="1">IFERROR(__xludf.DUMMYFUNCTION("""COMPUTED_VALUE"""),4)</f>
        <v>4</v>
      </c>
      <c r="B85" s="1">
        <f ca="1">IFERROR(__xludf.DUMMYFUNCTION("""COMPUTED_VALUE"""),2)</f>
        <v>2</v>
      </c>
    </row>
    <row r="86" spans="1:2" ht="13" hidden="1">
      <c r="A86" s="1">
        <f ca="1">IFERROR(__xludf.DUMMYFUNCTION("""COMPUTED_VALUE"""),2)</f>
        <v>2</v>
      </c>
      <c r="B86" s="1">
        <f ca="1">IFERROR(__xludf.DUMMYFUNCTION("""COMPUTED_VALUE"""),2)</f>
        <v>2</v>
      </c>
    </row>
    <row r="87" spans="1:2" ht="13" hidden="1">
      <c r="A87" s="1">
        <f ca="1">IFERROR(__xludf.DUMMYFUNCTION("""COMPUTED_VALUE"""),2)</f>
        <v>2</v>
      </c>
      <c r="B87" s="1">
        <f ca="1">IFERROR(__xludf.DUMMYFUNCTION("""COMPUTED_VALUE"""),3)</f>
        <v>3</v>
      </c>
    </row>
    <row r="88" spans="1:2" ht="13" hidden="1">
      <c r="A88" s="1">
        <f ca="1">IFERROR(__xludf.DUMMYFUNCTION("""COMPUTED_VALUE"""),2)</f>
        <v>2</v>
      </c>
      <c r="B88" s="1">
        <f ca="1">IFERROR(__xludf.DUMMYFUNCTION("""COMPUTED_VALUE"""),5)</f>
        <v>5</v>
      </c>
    </row>
    <row r="89" spans="1:2" ht="13" hidden="1">
      <c r="A89" s="1">
        <f ca="1">IFERROR(__xludf.DUMMYFUNCTION("""COMPUTED_VALUE"""),3)</f>
        <v>3</v>
      </c>
      <c r="B89" s="1">
        <f ca="1">IFERROR(__xludf.DUMMYFUNCTION("""COMPUTED_VALUE"""),3)</f>
        <v>3</v>
      </c>
    </row>
    <row r="90" spans="1:2" ht="13" hidden="1">
      <c r="A90" s="1">
        <f ca="1">IFERROR(__xludf.DUMMYFUNCTION("""COMPUTED_VALUE"""),1)</f>
        <v>1</v>
      </c>
      <c r="B90" s="1">
        <f ca="1">IFERROR(__xludf.DUMMYFUNCTION("""COMPUTED_VALUE"""),1)</f>
        <v>1</v>
      </c>
    </row>
    <row r="91" spans="1:2" ht="13" hidden="1">
      <c r="A91" s="1">
        <f ca="1">IFERROR(__xludf.DUMMYFUNCTION("""COMPUTED_VALUE"""),2)</f>
        <v>2</v>
      </c>
      <c r="B91" s="1">
        <f ca="1">IFERROR(__xludf.DUMMYFUNCTION("""COMPUTED_VALUE"""),2)</f>
        <v>2</v>
      </c>
    </row>
    <row r="92" spans="1:2" ht="13" hidden="1">
      <c r="A92" s="1">
        <f ca="1">IFERROR(__xludf.DUMMYFUNCTION("""COMPUTED_VALUE"""),4)</f>
        <v>4</v>
      </c>
      <c r="B92" s="1">
        <f ca="1">IFERROR(__xludf.DUMMYFUNCTION("""COMPUTED_VALUE"""),5)</f>
        <v>5</v>
      </c>
    </row>
    <row r="93" spans="1:2" ht="13" hidden="1">
      <c r="A93" s="1">
        <f ca="1">IFERROR(__xludf.DUMMYFUNCTION("""COMPUTED_VALUE"""),3)</f>
        <v>3</v>
      </c>
      <c r="B93" s="1">
        <f ca="1">IFERROR(__xludf.DUMMYFUNCTION("""COMPUTED_VALUE"""),2)</f>
        <v>2</v>
      </c>
    </row>
    <row r="94" spans="1:2" ht="13" hidden="1">
      <c r="A94" s="1">
        <f ca="1">IFERROR(__xludf.DUMMYFUNCTION("""COMPUTED_VALUE"""),1)</f>
        <v>1</v>
      </c>
      <c r="B94" s="1">
        <f ca="1">IFERROR(__xludf.DUMMYFUNCTION("""COMPUTED_VALUE"""),2)</f>
        <v>2</v>
      </c>
    </row>
    <row r="95" spans="1:2" ht="13" hidden="1">
      <c r="A95" s="1">
        <f ca="1">IFERROR(__xludf.DUMMYFUNCTION("""COMPUTED_VALUE"""),3)</f>
        <v>3</v>
      </c>
      <c r="B95" s="1">
        <f ca="1">IFERROR(__xludf.DUMMYFUNCTION("""COMPUTED_VALUE"""),2)</f>
        <v>2</v>
      </c>
    </row>
    <row r="96" spans="1:2" ht="13" hidden="1">
      <c r="A96" s="1">
        <f ca="1">IFERROR(__xludf.DUMMYFUNCTION("""COMPUTED_VALUE"""),1)</f>
        <v>1</v>
      </c>
      <c r="B96" s="1">
        <f ca="1">IFERROR(__xludf.DUMMYFUNCTION("""COMPUTED_VALUE"""),2)</f>
        <v>2</v>
      </c>
    </row>
    <row r="97" spans="1:2" ht="13" hidden="1">
      <c r="A97" s="1">
        <f ca="1">IFERROR(__xludf.DUMMYFUNCTION("""COMPUTED_VALUE"""),2)</f>
        <v>2</v>
      </c>
      <c r="B97" s="1">
        <f ca="1">IFERROR(__xludf.DUMMYFUNCTION("""COMPUTED_VALUE"""),2)</f>
        <v>2</v>
      </c>
    </row>
    <row r="98" spans="1:2" ht="13" hidden="1">
      <c r="A98" s="1">
        <f ca="1">IFERROR(__xludf.DUMMYFUNCTION("""COMPUTED_VALUE"""),2)</f>
        <v>2</v>
      </c>
      <c r="B98" s="1">
        <f ca="1">IFERROR(__xludf.DUMMYFUNCTION("""COMPUTED_VALUE"""),3)</f>
        <v>3</v>
      </c>
    </row>
    <row r="99" spans="1:2" ht="13" hidden="1">
      <c r="A99" s="1">
        <f ca="1">IFERROR(__xludf.DUMMYFUNCTION("""COMPUTED_VALUE"""),4)</f>
        <v>4</v>
      </c>
      <c r="B99" s="1">
        <f ca="1">IFERROR(__xludf.DUMMYFUNCTION("""COMPUTED_VALUE"""),2)</f>
        <v>2</v>
      </c>
    </row>
    <row r="100" spans="1:2" ht="13" hidden="1">
      <c r="A100" s="1">
        <f ca="1">IFERROR(__xludf.DUMMYFUNCTION("""COMPUTED_VALUE"""),1)</f>
        <v>1</v>
      </c>
      <c r="B100" s="1">
        <f ca="1">IFERROR(__xludf.DUMMYFUNCTION("""COMPUTED_VALUE"""),3)</f>
        <v>3</v>
      </c>
    </row>
    <row r="101" spans="1:2" ht="13" hidden="1">
      <c r="A101" s="1">
        <f ca="1">IFERROR(__xludf.DUMMYFUNCTION("""COMPUTED_VALUE"""),3)</f>
        <v>3</v>
      </c>
      <c r="B101" s="1">
        <f ca="1">IFERROR(__xludf.DUMMYFUNCTION("""COMPUTED_VALUE"""),2)</f>
        <v>2</v>
      </c>
    </row>
    <row r="102" spans="1:2" ht="13" hidden="1">
      <c r="A102" s="1">
        <f ca="1">IFERROR(__xludf.DUMMYFUNCTION("""COMPUTED_VALUE"""),2)</f>
        <v>2</v>
      </c>
      <c r="B102" s="1">
        <f ca="1">IFERROR(__xludf.DUMMYFUNCTION("""COMPUTED_VALUE"""),4)</f>
        <v>4</v>
      </c>
    </row>
    <row r="103" spans="1:2" ht="13" hidden="1">
      <c r="A103" s="1">
        <f ca="1">IFERROR(__xludf.DUMMYFUNCTION("""COMPUTED_VALUE"""),4)</f>
        <v>4</v>
      </c>
      <c r="B103" s="1">
        <f ca="1">IFERROR(__xludf.DUMMYFUNCTION("""COMPUTED_VALUE"""),2)</f>
        <v>2</v>
      </c>
    </row>
    <row r="104" spans="1:2" ht="13" hidden="1">
      <c r="A104" s="1" t="str">
        <f ca="1">IFERROR(__xludf.DUMMYFUNCTION("""COMPUTED_VALUE"""),"")</f>
        <v/>
      </c>
      <c r="B104" s="1">
        <f ca="1">IFERROR(__xludf.DUMMYFUNCTION("""COMPUTED_VALUE"""),2)</f>
        <v>2</v>
      </c>
    </row>
    <row r="105" spans="1:2" ht="13" hidden="1">
      <c r="A105" s="1">
        <f ca="1">IFERROR(__xludf.DUMMYFUNCTION("""COMPUTED_VALUE"""),2)</f>
        <v>2</v>
      </c>
      <c r="B105" s="1">
        <f ca="1">IFERROR(__xludf.DUMMYFUNCTION("""COMPUTED_VALUE"""),2)</f>
        <v>2</v>
      </c>
    </row>
    <row r="106" spans="1:2" ht="13" hidden="1">
      <c r="A106" s="1">
        <f ca="1">IFERROR(__xludf.DUMMYFUNCTION("""COMPUTED_VALUE"""),1)</f>
        <v>1</v>
      </c>
      <c r="B106" s="1">
        <f ca="1">IFERROR(__xludf.DUMMYFUNCTION("""COMPUTED_VALUE"""),2)</f>
        <v>2</v>
      </c>
    </row>
    <row r="107" spans="1:2" ht="13" hidden="1">
      <c r="A107" s="1">
        <f ca="1">IFERROR(__xludf.DUMMYFUNCTION("""COMPUTED_VALUE"""),4)</f>
        <v>4</v>
      </c>
      <c r="B107" s="1">
        <f ca="1">IFERROR(__xludf.DUMMYFUNCTION("""COMPUTED_VALUE"""),2)</f>
        <v>2</v>
      </c>
    </row>
    <row r="108" spans="1:2" ht="13" hidden="1">
      <c r="A108" s="1">
        <f ca="1">IFERROR(__xludf.DUMMYFUNCTION("""COMPUTED_VALUE"""),2)</f>
        <v>2</v>
      </c>
      <c r="B108" s="1">
        <f ca="1">IFERROR(__xludf.DUMMYFUNCTION("""COMPUTED_VALUE"""),3)</f>
        <v>3</v>
      </c>
    </row>
    <row r="109" spans="1:2" ht="13" hidden="1">
      <c r="A109" s="1">
        <f ca="1">IFERROR(__xludf.DUMMYFUNCTION("""COMPUTED_VALUE"""),3)</f>
        <v>3</v>
      </c>
      <c r="B109" s="1">
        <f ca="1">IFERROR(__xludf.DUMMYFUNCTION("""COMPUTED_VALUE"""),3)</f>
        <v>3</v>
      </c>
    </row>
    <row r="110" spans="1:2" ht="13" hidden="1">
      <c r="A110" s="1">
        <f ca="1">IFERROR(__xludf.DUMMYFUNCTION("""COMPUTED_VALUE"""),1)</f>
        <v>1</v>
      </c>
      <c r="B110" s="1">
        <f ca="1">IFERROR(__xludf.DUMMYFUNCTION("""COMPUTED_VALUE"""),4)</f>
        <v>4</v>
      </c>
    </row>
    <row r="111" spans="1:2" ht="13" hidden="1">
      <c r="A111" s="1">
        <f ca="1">IFERROR(__xludf.DUMMYFUNCTION("""COMPUTED_VALUE"""),4)</f>
        <v>4</v>
      </c>
      <c r="B111" s="1">
        <f ca="1">IFERROR(__xludf.DUMMYFUNCTION("""COMPUTED_VALUE"""),2)</f>
        <v>2</v>
      </c>
    </row>
    <row r="112" spans="1:2" ht="13" hidden="1">
      <c r="A112" s="1">
        <f ca="1">IFERROR(__xludf.DUMMYFUNCTION("""COMPUTED_VALUE"""),4)</f>
        <v>4</v>
      </c>
      <c r="B112" s="1">
        <f ca="1">IFERROR(__xludf.DUMMYFUNCTION("""COMPUTED_VALUE"""),3)</f>
        <v>3</v>
      </c>
    </row>
    <row r="113" spans="1:2" ht="13" hidden="1">
      <c r="A113" s="1">
        <f ca="1">IFERROR(__xludf.DUMMYFUNCTION("""COMPUTED_VALUE"""),2)</f>
        <v>2</v>
      </c>
      <c r="B113" s="1">
        <f ca="1">IFERROR(__xludf.DUMMYFUNCTION("""COMPUTED_VALUE"""),3)</f>
        <v>3</v>
      </c>
    </row>
    <row r="114" spans="1:2" ht="13" hidden="1">
      <c r="A114" s="1">
        <f ca="1">IFERROR(__xludf.DUMMYFUNCTION("""COMPUTED_VALUE"""),3)</f>
        <v>3</v>
      </c>
      <c r="B114" s="1">
        <f ca="1">IFERROR(__xludf.DUMMYFUNCTION("""COMPUTED_VALUE"""),2)</f>
        <v>2</v>
      </c>
    </row>
    <row r="115" spans="1:2" ht="13" hidden="1">
      <c r="A115" s="1">
        <f ca="1">IFERROR(__xludf.DUMMYFUNCTION("""COMPUTED_VALUE"""),2)</f>
        <v>2</v>
      </c>
      <c r="B115" s="1">
        <f ca="1">IFERROR(__xludf.DUMMYFUNCTION("""COMPUTED_VALUE"""),4)</f>
        <v>4</v>
      </c>
    </row>
    <row r="116" spans="1:2" ht="13" hidden="1">
      <c r="A116" s="1">
        <f ca="1">IFERROR(__xludf.DUMMYFUNCTION("""COMPUTED_VALUE"""),3)</f>
        <v>3</v>
      </c>
      <c r="B116" s="1">
        <f ca="1">IFERROR(__xludf.DUMMYFUNCTION("""COMPUTED_VALUE"""),4)</f>
        <v>4</v>
      </c>
    </row>
    <row r="117" spans="1:2" ht="13" hidden="1">
      <c r="A117" s="1">
        <f ca="1">IFERROR(__xludf.DUMMYFUNCTION("""COMPUTED_VALUE"""),3)</f>
        <v>3</v>
      </c>
      <c r="B117" s="1">
        <f ca="1">IFERROR(__xludf.DUMMYFUNCTION("""COMPUTED_VALUE"""),2)</f>
        <v>2</v>
      </c>
    </row>
    <row r="118" spans="1:2" ht="13" hidden="1">
      <c r="A118" s="1">
        <f ca="1">IFERROR(__xludf.DUMMYFUNCTION("""COMPUTED_VALUE"""),4)</f>
        <v>4</v>
      </c>
      <c r="B118" s="1">
        <f ca="1">IFERROR(__xludf.DUMMYFUNCTION("""COMPUTED_VALUE"""),2)</f>
        <v>2</v>
      </c>
    </row>
    <row r="119" spans="1:2" ht="13" hidden="1">
      <c r="A119" s="1">
        <f ca="1">IFERROR(__xludf.DUMMYFUNCTION("""COMPUTED_VALUE"""),2)</f>
        <v>2</v>
      </c>
      <c r="B119" s="1">
        <f ca="1">IFERROR(__xludf.DUMMYFUNCTION("""COMPUTED_VALUE"""),3)</f>
        <v>3</v>
      </c>
    </row>
    <row r="120" spans="1:2" ht="13" hidden="1">
      <c r="A120" s="1">
        <f ca="1">IFERROR(__xludf.DUMMYFUNCTION("""COMPUTED_VALUE"""),4)</f>
        <v>4</v>
      </c>
      <c r="B120" s="1">
        <f ca="1">IFERROR(__xludf.DUMMYFUNCTION("""COMPUTED_VALUE"""),2)</f>
        <v>2</v>
      </c>
    </row>
    <row r="121" spans="1:2" ht="13" hidden="1">
      <c r="A121" s="1">
        <f ca="1">IFERROR(__xludf.DUMMYFUNCTION("""COMPUTED_VALUE"""),4)</f>
        <v>4</v>
      </c>
      <c r="B121" s="1">
        <f ca="1">IFERROR(__xludf.DUMMYFUNCTION("""COMPUTED_VALUE"""),3)</f>
        <v>3</v>
      </c>
    </row>
    <row r="122" spans="1:2" ht="13" hidden="1">
      <c r="A122" s="1">
        <f ca="1">IFERROR(__xludf.DUMMYFUNCTION("""COMPUTED_VALUE"""),4)</f>
        <v>4</v>
      </c>
      <c r="B122" s="1">
        <f ca="1">IFERROR(__xludf.DUMMYFUNCTION("""COMPUTED_VALUE"""),3)</f>
        <v>3</v>
      </c>
    </row>
    <row r="123" spans="1:2" ht="13" hidden="1">
      <c r="A123" s="1">
        <f ca="1">IFERROR(__xludf.DUMMYFUNCTION("""COMPUTED_VALUE"""),4)</f>
        <v>4</v>
      </c>
      <c r="B123" s="1">
        <f ca="1">IFERROR(__xludf.DUMMYFUNCTION("""COMPUTED_VALUE"""),1)</f>
        <v>1</v>
      </c>
    </row>
    <row r="124" spans="1:2" ht="13" hidden="1">
      <c r="A124" s="1">
        <f ca="1">IFERROR(__xludf.DUMMYFUNCTION("""COMPUTED_VALUE"""),4)</f>
        <v>4</v>
      </c>
      <c r="B124" s="1">
        <f ca="1">IFERROR(__xludf.DUMMYFUNCTION("""COMPUTED_VALUE"""),4)</f>
        <v>4</v>
      </c>
    </row>
    <row r="125" spans="1:2" ht="13" hidden="1">
      <c r="A125" s="1">
        <f ca="1">IFERROR(__xludf.DUMMYFUNCTION("""COMPUTED_VALUE"""),4)</f>
        <v>4</v>
      </c>
      <c r="B125" s="1">
        <f ca="1">IFERROR(__xludf.DUMMYFUNCTION("""COMPUTED_VALUE"""),2)</f>
        <v>2</v>
      </c>
    </row>
    <row r="126" spans="1:2" ht="13" hidden="1">
      <c r="A126" s="1">
        <f ca="1">IFERROR(__xludf.DUMMYFUNCTION("""COMPUTED_VALUE"""),4)</f>
        <v>4</v>
      </c>
      <c r="B126" s="1">
        <f ca="1">IFERROR(__xludf.DUMMYFUNCTION("""COMPUTED_VALUE"""),2)</f>
        <v>2</v>
      </c>
    </row>
    <row r="127" spans="1:2" ht="13" hidden="1">
      <c r="A127" s="1">
        <f ca="1">IFERROR(__xludf.DUMMYFUNCTION("""COMPUTED_VALUE"""),3)</f>
        <v>3</v>
      </c>
      <c r="B127" s="1">
        <f ca="1">IFERROR(__xludf.DUMMYFUNCTION("""COMPUTED_VALUE"""),1)</f>
        <v>1</v>
      </c>
    </row>
    <row r="128" spans="1:2" ht="13" hidden="1">
      <c r="A128" s="1">
        <f ca="1">IFERROR(__xludf.DUMMYFUNCTION("""COMPUTED_VALUE"""),1)</f>
        <v>1</v>
      </c>
      <c r="B128" s="1">
        <f ca="1">IFERROR(__xludf.DUMMYFUNCTION("""COMPUTED_VALUE"""),4)</f>
        <v>4</v>
      </c>
    </row>
    <row r="129" spans="1:2" ht="13" hidden="1">
      <c r="A129" s="1">
        <f ca="1">IFERROR(__xludf.DUMMYFUNCTION("""COMPUTED_VALUE"""),3)</f>
        <v>3</v>
      </c>
      <c r="B129" s="1">
        <f ca="1">IFERROR(__xludf.DUMMYFUNCTION("""COMPUTED_VALUE"""),2)</f>
        <v>2</v>
      </c>
    </row>
    <row r="130" spans="1:2" ht="13" hidden="1">
      <c r="A130" s="1">
        <f ca="1">IFERROR(__xludf.DUMMYFUNCTION("""COMPUTED_VALUE"""),3)</f>
        <v>3</v>
      </c>
      <c r="B130" s="1">
        <f ca="1">IFERROR(__xludf.DUMMYFUNCTION("""COMPUTED_VALUE"""),1)</f>
        <v>1</v>
      </c>
    </row>
    <row r="131" spans="1:2" ht="13" hidden="1">
      <c r="A131" s="1">
        <f ca="1">IFERROR(__xludf.DUMMYFUNCTION("""COMPUTED_VALUE"""),2)</f>
        <v>2</v>
      </c>
      <c r="B131" s="1">
        <f ca="1">IFERROR(__xludf.DUMMYFUNCTION("""COMPUTED_VALUE"""),3)</f>
        <v>3</v>
      </c>
    </row>
    <row r="132" spans="1:2" ht="13" hidden="1">
      <c r="A132" s="1">
        <f ca="1">IFERROR(__xludf.DUMMYFUNCTION("""COMPUTED_VALUE"""),1)</f>
        <v>1</v>
      </c>
      <c r="B132" s="1">
        <f ca="1">IFERROR(__xludf.DUMMYFUNCTION("""COMPUTED_VALUE"""),1)</f>
        <v>1</v>
      </c>
    </row>
    <row r="133" spans="1:2" ht="13" hidden="1">
      <c r="A133" s="1">
        <f ca="1">IFERROR(__xludf.DUMMYFUNCTION("""COMPUTED_VALUE"""),2)</f>
        <v>2</v>
      </c>
      <c r="B133" s="1">
        <f ca="1">IFERROR(__xludf.DUMMYFUNCTION("""COMPUTED_VALUE"""),5)</f>
        <v>5</v>
      </c>
    </row>
    <row r="134" spans="1:2" ht="13" hidden="1">
      <c r="A134" s="1">
        <f ca="1">IFERROR(__xludf.DUMMYFUNCTION("""COMPUTED_VALUE"""),3)</f>
        <v>3</v>
      </c>
      <c r="B134" s="1">
        <f ca="1">IFERROR(__xludf.DUMMYFUNCTION("""COMPUTED_VALUE"""),3)</f>
        <v>3</v>
      </c>
    </row>
    <row r="135" spans="1:2" ht="13" hidden="1">
      <c r="A135" s="1">
        <f ca="1">IFERROR(__xludf.DUMMYFUNCTION("""COMPUTED_VALUE"""),4)</f>
        <v>4</v>
      </c>
      <c r="B135" s="1">
        <f ca="1">IFERROR(__xludf.DUMMYFUNCTION("""COMPUTED_VALUE"""),3)</f>
        <v>3</v>
      </c>
    </row>
    <row r="136" spans="1:2" ht="13" hidden="1">
      <c r="A136" s="1">
        <f ca="1">IFERROR(__xludf.DUMMYFUNCTION("""COMPUTED_VALUE"""),3)</f>
        <v>3</v>
      </c>
      <c r="B136" s="1">
        <f ca="1">IFERROR(__xludf.DUMMYFUNCTION("""COMPUTED_VALUE"""),3)</f>
        <v>3</v>
      </c>
    </row>
    <row r="137" spans="1:2" ht="13" hidden="1">
      <c r="A137" s="1">
        <f ca="1">IFERROR(__xludf.DUMMYFUNCTION("""COMPUTED_VALUE"""),2)</f>
        <v>2</v>
      </c>
      <c r="B137" s="1">
        <f ca="1">IFERROR(__xludf.DUMMYFUNCTION("""COMPUTED_VALUE"""),3)</f>
        <v>3</v>
      </c>
    </row>
    <row r="138" spans="1:2" ht="13" hidden="1">
      <c r="A138" s="1">
        <f ca="1">IFERROR(__xludf.DUMMYFUNCTION("""COMPUTED_VALUE"""),2)</f>
        <v>2</v>
      </c>
      <c r="B138" s="1">
        <f ca="1">IFERROR(__xludf.DUMMYFUNCTION("""COMPUTED_VALUE"""),1)</f>
        <v>1</v>
      </c>
    </row>
    <row r="139" spans="1:2" ht="13" hidden="1">
      <c r="A139" s="1">
        <f ca="1">IFERROR(__xludf.DUMMYFUNCTION("""COMPUTED_VALUE"""),1)</f>
        <v>1</v>
      </c>
      <c r="B139" s="1">
        <f ca="1">IFERROR(__xludf.DUMMYFUNCTION("""COMPUTED_VALUE"""),3)</f>
        <v>3</v>
      </c>
    </row>
    <row r="140" spans="1:2" ht="13" hidden="1">
      <c r="A140" s="1">
        <f ca="1">IFERROR(__xludf.DUMMYFUNCTION("""COMPUTED_VALUE"""),4)</f>
        <v>4</v>
      </c>
      <c r="B140" s="1">
        <f ca="1">IFERROR(__xludf.DUMMYFUNCTION("""COMPUTED_VALUE"""),2)</f>
        <v>2</v>
      </c>
    </row>
    <row r="141" spans="1:2" ht="13" hidden="1">
      <c r="A141" s="1">
        <f ca="1">IFERROR(__xludf.DUMMYFUNCTION("""COMPUTED_VALUE"""),1)</f>
        <v>1</v>
      </c>
      <c r="B141" s="1">
        <f ca="1">IFERROR(__xludf.DUMMYFUNCTION("""COMPUTED_VALUE"""),3)</f>
        <v>3</v>
      </c>
    </row>
    <row r="142" spans="1:2" ht="13" hidden="1">
      <c r="A142" s="1">
        <f ca="1">IFERROR(__xludf.DUMMYFUNCTION("""COMPUTED_VALUE"""),1)</f>
        <v>1</v>
      </c>
      <c r="B142" s="1">
        <f ca="1">IFERROR(__xludf.DUMMYFUNCTION("""COMPUTED_VALUE"""),2)</f>
        <v>2</v>
      </c>
    </row>
    <row r="143" spans="1:2" ht="13" hidden="1">
      <c r="A143" s="1">
        <f ca="1">IFERROR(__xludf.DUMMYFUNCTION("""COMPUTED_VALUE"""),3)</f>
        <v>3</v>
      </c>
      <c r="B143" s="1">
        <f ca="1">IFERROR(__xludf.DUMMYFUNCTION("""COMPUTED_VALUE"""),5)</f>
        <v>5</v>
      </c>
    </row>
    <row r="144" spans="1:2" ht="13" hidden="1">
      <c r="A144" s="1">
        <f ca="1">IFERROR(__xludf.DUMMYFUNCTION("""COMPUTED_VALUE"""),1)</f>
        <v>1</v>
      </c>
      <c r="B144" s="1">
        <f ca="1">IFERROR(__xludf.DUMMYFUNCTION("""COMPUTED_VALUE"""),3)</f>
        <v>3</v>
      </c>
    </row>
    <row r="145" spans="1:2" ht="13" hidden="1">
      <c r="A145" s="1">
        <f ca="1">IFERROR(__xludf.DUMMYFUNCTION("""COMPUTED_VALUE"""),2)</f>
        <v>2</v>
      </c>
      <c r="B145" s="1">
        <f ca="1">IFERROR(__xludf.DUMMYFUNCTION("""COMPUTED_VALUE"""),2)</f>
        <v>2</v>
      </c>
    </row>
    <row r="146" spans="1:2" ht="13" hidden="1">
      <c r="A146" s="1">
        <f ca="1">IFERROR(__xludf.DUMMYFUNCTION("""COMPUTED_VALUE"""),3)</f>
        <v>3</v>
      </c>
      <c r="B146" s="1">
        <f ca="1">IFERROR(__xludf.DUMMYFUNCTION("""COMPUTED_VALUE"""),4)</f>
        <v>4</v>
      </c>
    </row>
    <row r="147" spans="1:2" ht="13" hidden="1">
      <c r="A147" s="1">
        <f ca="1">IFERROR(__xludf.DUMMYFUNCTION("""COMPUTED_VALUE"""),2)</f>
        <v>2</v>
      </c>
      <c r="B147" s="1">
        <f ca="1">IFERROR(__xludf.DUMMYFUNCTION("""COMPUTED_VALUE"""),3)</f>
        <v>3</v>
      </c>
    </row>
    <row r="148" spans="1:2" ht="13" hidden="1">
      <c r="A148" s="1">
        <f ca="1">IFERROR(__xludf.DUMMYFUNCTION("""COMPUTED_VALUE"""),2)</f>
        <v>2</v>
      </c>
      <c r="B148" s="1">
        <f ca="1">IFERROR(__xludf.DUMMYFUNCTION("""COMPUTED_VALUE"""),4)</f>
        <v>4</v>
      </c>
    </row>
    <row r="149" spans="1:2" ht="13" hidden="1">
      <c r="A149" s="1">
        <f ca="1">IFERROR(__xludf.DUMMYFUNCTION("""COMPUTED_VALUE"""),3)</f>
        <v>3</v>
      </c>
      <c r="B149" s="1">
        <f ca="1">IFERROR(__xludf.DUMMYFUNCTION("""COMPUTED_VALUE"""),2)</f>
        <v>2</v>
      </c>
    </row>
    <row r="150" spans="1:2" ht="13" hidden="1">
      <c r="A150" s="1">
        <f ca="1">IFERROR(__xludf.DUMMYFUNCTION("""COMPUTED_VALUE"""),3)</f>
        <v>3</v>
      </c>
      <c r="B150" s="1">
        <f ca="1">IFERROR(__xludf.DUMMYFUNCTION("""COMPUTED_VALUE"""),2)</f>
        <v>2</v>
      </c>
    </row>
    <row r="151" spans="1:2" ht="13" hidden="1">
      <c r="A151" s="1">
        <f ca="1">IFERROR(__xludf.DUMMYFUNCTION("""COMPUTED_VALUE"""),2)</f>
        <v>2</v>
      </c>
      <c r="B151" s="1">
        <f ca="1">IFERROR(__xludf.DUMMYFUNCTION("""COMPUTED_VALUE"""),2)</f>
        <v>2</v>
      </c>
    </row>
    <row r="152" spans="1:2" ht="13" hidden="1">
      <c r="A152" s="1">
        <f ca="1">IFERROR(__xludf.DUMMYFUNCTION("""COMPUTED_VALUE"""),2)</f>
        <v>2</v>
      </c>
      <c r="B152" s="1">
        <f ca="1">IFERROR(__xludf.DUMMYFUNCTION("""COMPUTED_VALUE"""),5)</f>
        <v>5</v>
      </c>
    </row>
    <row r="153" spans="1:2" ht="13" hidden="1">
      <c r="A153" s="1" t="str">
        <f ca="1">IFERROR(__xludf.DUMMYFUNCTION("""COMPUTED_VALUE"""),"")</f>
        <v/>
      </c>
      <c r="B153" s="1">
        <f ca="1">IFERROR(__xludf.DUMMYFUNCTION("""COMPUTED_VALUE"""),3)</f>
        <v>3</v>
      </c>
    </row>
    <row r="154" spans="1:2" ht="13" hidden="1">
      <c r="A154" s="1">
        <f ca="1">IFERROR(__xludf.DUMMYFUNCTION("""COMPUTED_VALUE"""),4)</f>
        <v>4</v>
      </c>
      <c r="B154" s="1">
        <f ca="1">IFERROR(__xludf.DUMMYFUNCTION("""COMPUTED_VALUE"""),3)</f>
        <v>3</v>
      </c>
    </row>
    <row r="155" spans="1:2" ht="13" hidden="1">
      <c r="A155" s="1">
        <f ca="1">IFERROR(__xludf.DUMMYFUNCTION("""COMPUTED_VALUE"""),4)</f>
        <v>4</v>
      </c>
      <c r="B155" s="1">
        <f ca="1">IFERROR(__xludf.DUMMYFUNCTION("""COMPUTED_VALUE"""),2)</f>
        <v>2</v>
      </c>
    </row>
    <row r="156" spans="1:2" ht="13" hidden="1">
      <c r="A156" s="1">
        <f ca="1">IFERROR(__xludf.DUMMYFUNCTION("""COMPUTED_VALUE"""),1)</f>
        <v>1</v>
      </c>
      <c r="B156" s="1">
        <f ca="1">IFERROR(__xludf.DUMMYFUNCTION("""COMPUTED_VALUE"""),3)</f>
        <v>3</v>
      </c>
    </row>
    <row r="157" spans="1:2" ht="13" hidden="1">
      <c r="A157" s="1">
        <f ca="1">IFERROR(__xludf.DUMMYFUNCTION("""COMPUTED_VALUE"""),2)</f>
        <v>2</v>
      </c>
      <c r="B157" s="1">
        <f ca="1">IFERROR(__xludf.DUMMYFUNCTION("""COMPUTED_VALUE"""),1)</f>
        <v>1</v>
      </c>
    </row>
    <row r="158" spans="1:2" ht="13" hidden="1">
      <c r="A158" s="1">
        <f ca="1">IFERROR(__xludf.DUMMYFUNCTION("""COMPUTED_VALUE"""),1)</f>
        <v>1</v>
      </c>
      <c r="B158" s="1">
        <f ca="1">IFERROR(__xludf.DUMMYFUNCTION("""COMPUTED_VALUE"""),3)</f>
        <v>3</v>
      </c>
    </row>
    <row r="159" spans="1:2" ht="13" hidden="1">
      <c r="A159" s="1">
        <f ca="1">IFERROR(__xludf.DUMMYFUNCTION("""COMPUTED_VALUE"""),2)</f>
        <v>2</v>
      </c>
      <c r="B159" s="1">
        <f ca="1">IFERROR(__xludf.DUMMYFUNCTION("""COMPUTED_VALUE"""),2)</f>
        <v>2</v>
      </c>
    </row>
    <row r="160" spans="1:2" ht="13" hidden="1">
      <c r="A160" s="1">
        <f ca="1">IFERROR(__xludf.DUMMYFUNCTION("""COMPUTED_VALUE"""),1)</f>
        <v>1</v>
      </c>
      <c r="B160" s="1">
        <f ca="1">IFERROR(__xludf.DUMMYFUNCTION("""COMPUTED_VALUE"""),2)</f>
        <v>2</v>
      </c>
    </row>
    <row r="161" spans="1:2" ht="13" hidden="1">
      <c r="A161" s="1">
        <f ca="1">IFERROR(__xludf.DUMMYFUNCTION("""COMPUTED_VALUE"""),1)</f>
        <v>1</v>
      </c>
      <c r="B161" s="1">
        <f ca="1">IFERROR(__xludf.DUMMYFUNCTION("""COMPUTED_VALUE"""),2)</f>
        <v>2</v>
      </c>
    </row>
    <row r="162" spans="1:2" ht="13" hidden="1">
      <c r="A162" s="1">
        <f ca="1">IFERROR(__xludf.DUMMYFUNCTION("""COMPUTED_VALUE"""),3)</f>
        <v>3</v>
      </c>
      <c r="B162" s="1">
        <f ca="1">IFERROR(__xludf.DUMMYFUNCTION("""COMPUTED_VALUE"""),3)</f>
        <v>3</v>
      </c>
    </row>
    <row r="163" spans="1:2" ht="13" hidden="1">
      <c r="A163" s="1">
        <f ca="1">IFERROR(__xludf.DUMMYFUNCTION("""COMPUTED_VALUE"""),3)</f>
        <v>3</v>
      </c>
      <c r="B163" s="1">
        <f ca="1">IFERROR(__xludf.DUMMYFUNCTION("""COMPUTED_VALUE"""),3)</f>
        <v>3</v>
      </c>
    </row>
    <row r="164" spans="1:2" ht="13" hidden="1">
      <c r="A164" s="1">
        <f ca="1">IFERROR(__xludf.DUMMYFUNCTION("""COMPUTED_VALUE"""),3)</f>
        <v>3</v>
      </c>
      <c r="B164" s="1">
        <f ca="1">IFERROR(__xludf.DUMMYFUNCTION("""COMPUTED_VALUE"""),3)</f>
        <v>3</v>
      </c>
    </row>
    <row r="165" spans="1:2" ht="13" hidden="1">
      <c r="A165" s="1">
        <f ca="1">IFERROR(__xludf.DUMMYFUNCTION("""COMPUTED_VALUE"""),1)</f>
        <v>1</v>
      </c>
      <c r="B165" s="1">
        <f ca="1">IFERROR(__xludf.DUMMYFUNCTION("""COMPUTED_VALUE"""),3)</f>
        <v>3</v>
      </c>
    </row>
    <row r="166" spans="1:2" ht="13" hidden="1">
      <c r="A166" s="1">
        <f ca="1">IFERROR(__xludf.DUMMYFUNCTION("""COMPUTED_VALUE"""),4)</f>
        <v>4</v>
      </c>
      <c r="B166" s="1">
        <f ca="1">IFERROR(__xludf.DUMMYFUNCTION("""COMPUTED_VALUE"""),2)</f>
        <v>2</v>
      </c>
    </row>
    <row r="167" spans="1:2" ht="13" hidden="1">
      <c r="A167" s="1">
        <f ca="1">IFERROR(__xludf.DUMMYFUNCTION("""COMPUTED_VALUE"""),2)</f>
        <v>2</v>
      </c>
      <c r="B167" s="1">
        <f ca="1">IFERROR(__xludf.DUMMYFUNCTION("""COMPUTED_VALUE"""),3)</f>
        <v>3</v>
      </c>
    </row>
    <row r="168" spans="1:2" ht="13" hidden="1">
      <c r="A168" s="1">
        <f ca="1">IFERROR(__xludf.DUMMYFUNCTION("""COMPUTED_VALUE"""),3)</f>
        <v>3</v>
      </c>
      <c r="B168" s="1">
        <f ca="1">IFERROR(__xludf.DUMMYFUNCTION("""COMPUTED_VALUE"""),3)</f>
        <v>3</v>
      </c>
    </row>
    <row r="169" spans="1:2" ht="13" hidden="1">
      <c r="A169" s="1">
        <f ca="1">IFERROR(__xludf.DUMMYFUNCTION("""COMPUTED_VALUE"""),2)</f>
        <v>2</v>
      </c>
      <c r="B169" s="1">
        <f ca="1">IFERROR(__xludf.DUMMYFUNCTION("""COMPUTED_VALUE"""),2)</f>
        <v>2</v>
      </c>
    </row>
    <row r="170" spans="1:2" ht="13" hidden="1">
      <c r="A170" s="1" t="str">
        <f ca="1">IFERROR(__xludf.DUMMYFUNCTION("""COMPUTED_VALUE"""),"")</f>
        <v/>
      </c>
      <c r="B170" s="1">
        <f ca="1">IFERROR(__xludf.DUMMYFUNCTION("""COMPUTED_VALUE"""),5)</f>
        <v>5</v>
      </c>
    </row>
    <row r="171" spans="1:2" ht="13" hidden="1">
      <c r="A171" s="1">
        <f ca="1">IFERROR(__xludf.DUMMYFUNCTION("""COMPUTED_VALUE"""),4)</f>
        <v>4</v>
      </c>
      <c r="B171" s="1">
        <f ca="1">IFERROR(__xludf.DUMMYFUNCTION("""COMPUTED_VALUE"""),2)</f>
        <v>2</v>
      </c>
    </row>
    <row r="172" spans="1:2" ht="13" hidden="1">
      <c r="A172" s="1">
        <f ca="1">IFERROR(__xludf.DUMMYFUNCTION("""COMPUTED_VALUE"""),2)</f>
        <v>2</v>
      </c>
      <c r="B172" s="1">
        <f ca="1">IFERROR(__xludf.DUMMYFUNCTION("""COMPUTED_VALUE"""),2)</f>
        <v>2</v>
      </c>
    </row>
    <row r="173" spans="1:2" ht="13" hidden="1">
      <c r="A173" s="1">
        <f ca="1">IFERROR(__xludf.DUMMYFUNCTION("""COMPUTED_VALUE"""),2)</f>
        <v>2</v>
      </c>
      <c r="B173" s="1">
        <f ca="1">IFERROR(__xludf.DUMMYFUNCTION("""COMPUTED_VALUE"""),1)</f>
        <v>1</v>
      </c>
    </row>
    <row r="174" spans="1:2" ht="13" hidden="1">
      <c r="A174" s="1">
        <f ca="1">IFERROR(__xludf.DUMMYFUNCTION("""COMPUTED_VALUE"""),1)</f>
        <v>1</v>
      </c>
      <c r="B174" s="1">
        <f ca="1">IFERROR(__xludf.DUMMYFUNCTION("""COMPUTED_VALUE"""),2)</f>
        <v>2</v>
      </c>
    </row>
    <row r="175" spans="1:2" ht="13" hidden="1">
      <c r="A175" s="1">
        <f ca="1">IFERROR(__xludf.DUMMYFUNCTION("""COMPUTED_VALUE"""),4)</f>
        <v>4</v>
      </c>
      <c r="B175" s="1">
        <f ca="1">IFERROR(__xludf.DUMMYFUNCTION("""COMPUTED_VALUE"""),1)</f>
        <v>1</v>
      </c>
    </row>
    <row r="176" spans="1:2" ht="13" hidden="1">
      <c r="A176" s="1">
        <f ca="1">IFERROR(__xludf.DUMMYFUNCTION("""COMPUTED_VALUE"""),2)</f>
        <v>2</v>
      </c>
      <c r="B176" s="1">
        <f ca="1">IFERROR(__xludf.DUMMYFUNCTION("""COMPUTED_VALUE"""),2)</f>
        <v>2</v>
      </c>
    </row>
    <row r="177" spans="1:2" ht="13" hidden="1">
      <c r="A177" s="1" t="str">
        <f ca="1">IFERROR(__xludf.DUMMYFUNCTION("""COMPUTED_VALUE"""),"")</f>
        <v/>
      </c>
      <c r="B177" s="1">
        <f ca="1">IFERROR(__xludf.DUMMYFUNCTION("""COMPUTED_VALUE"""),3)</f>
        <v>3</v>
      </c>
    </row>
    <row r="178" spans="1:2" ht="13" hidden="1">
      <c r="A178" s="1">
        <f ca="1">IFERROR(__xludf.DUMMYFUNCTION("""COMPUTED_VALUE"""),3)</f>
        <v>3</v>
      </c>
      <c r="B178" s="1">
        <f ca="1">IFERROR(__xludf.DUMMYFUNCTION("""COMPUTED_VALUE"""),4)</f>
        <v>4</v>
      </c>
    </row>
    <row r="179" spans="1:2" ht="13" hidden="1">
      <c r="A179" s="1">
        <f ca="1">IFERROR(__xludf.DUMMYFUNCTION("""COMPUTED_VALUE"""),1)</f>
        <v>1</v>
      </c>
      <c r="B179" s="1">
        <f ca="1">IFERROR(__xludf.DUMMYFUNCTION("""COMPUTED_VALUE"""),3)</f>
        <v>3</v>
      </c>
    </row>
    <row r="180" spans="1:2" ht="13" hidden="1">
      <c r="A180" s="1">
        <f ca="1">IFERROR(__xludf.DUMMYFUNCTION("""COMPUTED_VALUE"""),4)</f>
        <v>4</v>
      </c>
      <c r="B180" s="1">
        <f ca="1">IFERROR(__xludf.DUMMYFUNCTION("""COMPUTED_VALUE"""),1)</f>
        <v>1</v>
      </c>
    </row>
    <row r="181" spans="1:2" ht="13" hidden="1">
      <c r="A181" s="1">
        <f ca="1">IFERROR(__xludf.DUMMYFUNCTION("""COMPUTED_VALUE"""),2)</f>
        <v>2</v>
      </c>
      <c r="B181" s="1">
        <f ca="1">IFERROR(__xludf.DUMMYFUNCTION("""COMPUTED_VALUE"""),3)</f>
        <v>3</v>
      </c>
    </row>
    <row r="182" spans="1:2" ht="13" hidden="1">
      <c r="A182" s="1">
        <f ca="1">IFERROR(__xludf.DUMMYFUNCTION("""COMPUTED_VALUE"""),3)</f>
        <v>3</v>
      </c>
      <c r="B182" s="1">
        <f ca="1">IFERROR(__xludf.DUMMYFUNCTION("""COMPUTED_VALUE"""),5)</f>
        <v>5</v>
      </c>
    </row>
    <row r="183" spans="1:2" ht="13" hidden="1">
      <c r="A183" s="1" t="str">
        <f ca="1">IFERROR(__xludf.DUMMYFUNCTION("""COMPUTED_VALUE"""),"")</f>
        <v/>
      </c>
      <c r="B183" s="1">
        <f ca="1">IFERROR(__xludf.DUMMYFUNCTION("""COMPUTED_VALUE"""),2)</f>
        <v>2</v>
      </c>
    </row>
    <row r="184" spans="1:2" ht="13" hidden="1">
      <c r="A184" s="1">
        <f ca="1">IFERROR(__xludf.DUMMYFUNCTION("""COMPUTED_VALUE"""),2)</f>
        <v>2</v>
      </c>
      <c r="B184" s="1">
        <f ca="1">IFERROR(__xludf.DUMMYFUNCTION("""COMPUTED_VALUE"""),3)</f>
        <v>3</v>
      </c>
    </row>
    <row r="185" spans="1:2" ht="13" hidden="1">
      <c r="A185" s="1">
        <f ca="1">IFERROR(__xludf.DUMMYFUNCTION("""COMPUTED_VALUE"""),3)</f>
        <v>3</v>
      </c>
      <c r="B185" s="1">
        <f ca="1">IFERROR(__xludf.DUMMYFUNCTION("""COMPUTED_VALUE"""),3)</f>
        <v>3</v>
      </c>
    </row>
    <row r="186" spans="1:2" ht="13" hidden="1">
      <c r="A186" s="1">
        <f ca="1">IFERROR(__xludf.DUMMYFUNCTION("""COMPUTED_VALUE"""),2)</f>
        <v>2</v>
      </c>
      <c r="B186" s="1">
        <f ca="1">IFERROR(__xludf.DUMMYFUNCTION("""COMPUTED_VALUE"""),4)</f>
        <v>4</v>
      </c>
    </row>
    <row r="187" spans="1:2" ht="13" hidden="1">
      <c r="A187" s="1">
        <f ca="1">IFERROR(__xludf.DUMMYFUNCTION("""COMPUTED_VALUE"""),4)</f>
        <v>4</v>
      </c>
      <c r="B187" s="1">
        <f ca="1">IFERROR(__xludf.DUMMYFUNCTION("""COMPUTED_VALUE"""),4)</f>
        <v>4</v>
      </c>
    </row>
    <row r="188" spans="1:2" ht="13" hidden="1">
      <c r="A188" s="1">
        <f ca="1">IFERROR(__xludf.DUMMYFUNCTION("""COMPUTED_VALUE"""),2)</f>
        <v>2</v>
      </c>
      <c r="B188" s="1">
        <f ca="1">IFERROR(__xludf.DUMMYFUNCTION("""COMPUTED_VALUE"""),3)</f>
        <v>3</v>
      </c>
    </row>
    <row r="189" spans="1:2" ht="13" hidden="1">
      <c r="A189" s="1">
        <f ca="1">IFERROR(__xludf.DUMMYFUNCTION("""COMPUTED_VALUE"""),2)</f>
        <v>2</v>
      </c>
      <c r="B189" s="1">
        <f ca="1">IFERROR(__xludf.DUMMYFUNCTION("""COMPUTED_VALUE"""),3)</f>
        <v>3</v>
      </c>
    </row>
    <row r="190" spans="1:2" ht="13" hidden="1">
      <c r="A190" s="1" t="str">
        <f ca="1">IFERROR(__xludf.DUMMYFUNCTION("""COMPUTED_VALUE"""),"")</f>
        <v/>
      </c>
      <c r="B190" s="1">
        <f ca="1">IFERROR(__xludf.DUMMYFUNCTION("""COMPUTED_VALUE"""),2)</f>
        <v>2</v>
      </c>
    </row>
    <row r="191" spans="1:2" ht="13" hidden="1">
      <c r="A191" s="1">
        <f ca="1">IFERROR(__xludf.DUMMYFUNCTION("""COMPUTED_VALUE"""),4)</f>
        <v>4</v>
      </c>
      <c r="B191" s="1">
        <f ca="1">IFERROR(__xludf.DUMMYFUNCTION("""COMPUTED_VALUE"""),3)</f>
        <v>3</v>
      </c>
    </row>
    <row r="192" spans="1:2" ht="13" hidden="1">
      <c r="A192" s="1">
        <f ca="1">IFERROR(__xludf.DUMMYFUNCTION("""COMPUTED_VALUE"""),3)</f>
        <v>3</v>
      </c>
      <c r="B192" s="1">
        <f ca="1">IFERROR(__xludf.DUMMYFUNCTION("""COMPUTED_VALUE"""),3)</f>
        <v>3</v>
      </c>
    </row>
    <row r="193" spans="1:2" ht="13" hidden="1">
      <c r="A193" s="1">
        <f ca="1">IFERROR(__xludf.DUMMYFUNCTION("""COMPUTED_VALUE"""),2)</f>
        <v>2</v>
      </c>
      <c r="B193" s="1">
        <f ca="1">IFERROR(__xludf.DUMMYFUNCTION("""COMPUTED_VALUE"""),3)</f>
        <v>3</v>
      </c>
    </row>
    <row r="194" spans="1:2" ht="13" hidden="1">
      <c r="A194" s="1">
        <f ca="1">IFERROR(__xludf.DUMMYFUNCTION("""COMPUTED_VALUE"""),2)</f>
        <v>2</v>
      </c>
      <c r="B194" s="1">
        <f ca="1">IFERROR(__xludf.DUMMYFUNCTION("""COMPUTED_VALUE"""),4)</f>
        <v>4</v>
      </c>
    </row>
    <row r="195" spans="1:2" ht="13" hidden="1">
      <c r="A195" s="1">
        <f ca="1">IFERROR(__xludf.DUMMYFUNCTION("""COMPUTED_VALUE"""),2)</f>
        <v>2</v>
      </c>
      <c r="B195" s="1">
        <f ca="1">IFERROR(__xludf.DUMMYFUNCTION("""COMPUTED_VALUE"""),2)</f>
        <v>2</v>
      </c>
    </row>
    <row r="196" spans="1:2" ht="13" hidden="1">
      <c r="A196" s="1">
        <f ca="1">IFERROR(__xludf.DUMMYFUNCTION("""COMPUTED_VALUE"""),3)</f>
        <v>3</v>
      </c>
      <c r="B196" s="1">
        <f ca="1">IFERROR(__xludf.DUMMYFUNCTION("""COMPUTED_VALUE"""),3)</f>
        <v>3</v>
      </c>
    </row>
    <row r="197" spans="1:2" ht="13" hidden="1">
      <c r="A197" s="1">
        <f ca="1">IFERROR(__xludf.DUMMYFUNCTION("""COMPUTED_VALUE"""),2)</f>
        <v>2</v>
      </c>
      <c r="B197" s="1">
        <f ca="1">IFERROR(__xludf.DUMMYFUNCTION("""COMPUTED_VALUE"""),2)</f>
        <v>2</v>
      </c>
    </row>
    <row r="198" spans="1:2" ht="13" hidden="1">
      <c r="A198" s="1">
        <f ca="1">IFERROR(__xludf.DUMMYFUNCTION("""COMPUTED_VALUE"""),2)</f>
        <v>2</v>
      </c>
      <c r="B198" s="1">
        <f ca="1">IFERROR(__xludf.DUMMYFUNCTION("""COMPUTED_VALUE"""),4)</f>
        <v>4</v>
      </c>
    </row>
    <row r="199" spans="1:2" ht="13" hidden="1">
      <c r="A199" s="1">
        <f ca="1">IFERROR(__xludf.DUMMYFUNCTION("""COMPUTED_VALUE"""),3)</f>
        <v>3</v>
      </c>
      <c r="B199" s="1">
        <f ca="1">IFERROR(__xludf.DUMMYFUNCTION("""COMPUTED_VALUE"""),3)</f>
        <v>3</v>
      </c>
    </row>
    <row r="200" spans="1:2" ht="13" hidden="1">
      <c r="A200" s="1" t="str">
        <f ca="1">IFERROR(__xludf.DUMMYFUNCTION("""COMPUTED_VALUE"""),"")</f>
        <v/>
      </c>
      <c r="B200" s="1">
        <f ca="1">IFERROR(__xludf.DUMMYFUNCTION("""COMPUTED_VALUE"""),1)</f>
        <v>1</v>
      </c>
    </row>
    <row r="201" spans="1:2" ht="13" hidden="1">
      <c r="A201" s="1">
        <f ca="1">IFERROR(__xludf.DUMMYFUNCTION("""COMPUTED_VALUE"""),1)</f>
        <v>1</v>
      </c>
      <c r="B201" s="1">
        <f ca="1">IFERROR(__xludf.DUMMYFUNCTION("""COMPUTED_VALUE"""),1)</f>
        <v>1</v>
      </c>
    </row>
    <row r="202" spans="1:2" ht="13" hidden="1">
      <c r="A202" s="1">
        <f ca="1">IFERROR(__xludf.DUMMYFUNCTION("""COMPUTED_VALUE"""),2)</f>
        <v>2</v>
      </c>
      <c r="B202" s="1">
        <f ca="1">IFERROR(__xludf.DUMMYFUNCTION("""COMPUTED_VALUE"""),3)</f>
        <v>3</v>
      </c>
    </row>
    <row r="203" spans="1:2" ht="13" hidden="1">
      <c r="A203" s="1">
        <f ca="1">IFERROR(__xludf.DUMMYFUNCTION("""COMPUTED_VALUE"""),3)</f>
        <v>3</v>
      </c>
      <c r="B203" s="1">
        <f ca="1">IFERROR(__xludf.DUMMYFUNCTION("""COMPUTED_VALUE"""),5)</f>
        <v>5</v>
      </c>
    </row>
    <row r="204" spans="1:2" ht="13" hidden="1">
      <c r="A204" s="1">
        <f ca="1">IFERROR(__xludf.DUMMYFUNCTION("""COMPUTED_VALUE"""),2)</f>
        <v>2</v>
      </c>
      <c r="B204" s="1">
        <f ca="1">IFERROR(__xludf.DUMMYFUNCTION("""COMPUTED_VALUE"""),2)</f>
        <v>2</v>
      </c>
    </row>
    <row r="205" spans="1:2" ht="13" hidden="1">
      <c r="A205" s="1">
        <f ca="1">IFERROR(__xludf.DUMMYFUNCTION("""COMPUTED_VALUE"""),1)</f>
        <v>1</v>
      </c>
      <c r="B205" s="1">
        <f ca="1">IFERROR(__xludf.DUMMYFUNCTION("""COMPUTED_VALUE"""),1)</f>
        <v>1</v>
      </c>
    </row>
    <row r="206" spans="1:2" ht="13" hidden="1">
      <c r="A206" s="1" t="str">
        <f ca="1">IFERROR(__xludf.DUMMYFUNCTION("""COMPUTED_VALUE"""),"")</f>
        <v/>
      </c>
      <c r="B206" s="1">
        <f ca="1">IFERROR(__xludf.DUMMYFUNCTION("""COMPUTED_VALUE"""),2)</f>
        <v>2</v>
      </c>
    </row>
    <row r="207" spans="1:2" ht="13" hidden="1">
      <c r="A207" s="1">
        <f ca="1">IFERROR(__xludf.DUMMYFUNCTION("""COMPUTED_VALUE"""),4)</f>
        <v>4</v>
      </c>
      <c r="B207" s="1">
        <f ca="1">IFERROR(__xludf.DUMMYFUNCTION("""COMPUTED_VALUE"""),3)</f>
        <v>3</v>
      </c>
    </row>
    <row r="208" spans="1:2" ht="13" hidden="1">
      <c r="A208" s="1">
        <f ca="1">IFERROR(__xludf.DUMMYFUNCTION("""COMPUTED_VALUE"""),3)</f>
        <v>3</v>
      </c>
      <c r="B208" s="1">
        <f ca="1">IFERROR(__xludf.DUMMYFUNCTION("""COMPUTED_VALUE"""),1)</f>
        <v>1</v>
      </c>
    </row>
    <row r="209" spans="1:2" ht="13" hidden="1">
      <c r="A209" s="1" t="str">
        <f ca="1">IFERROR(__xludf.DUMMYFUNCTION("""COMPUTED_VALUE"""),"")</f>
        <v/>
      </c>
      <c r="B209" s="1">
        <f ca="1">IFERROR(__xludf.DUMMYFUNCTION("""COMPUTED_VALUE"""),2)</f>
        <v>2</v>
      </c>
    </row>
    <row r="210" spans="1:2" ht="13" hidden="1">
      <c r="A210" s="1">
        <f ca="1">IFERROR(__xludf.DUMMYFUNCTION("""COMPUTED_VALUE"""),1)</f>
        <v>1</v>
      </c>
      <c r="B210" s="1">
        <f ca="1">IFERROR(__xludf.DUMMYFUNCTION("""COMPUTED_VALUE"""),2)</f>
        <v>2</v>
      </c>
    </row>
    <row r="211" spans="1:2" ht="13" hidden="1">
      <c r="A211" s="1">
        <f ca="1">IFERROR(__xludf.DUMMYFUNCTION("""COMPUTED_VALUE"""),4)</f>
        <v>4</v>
      </c>
      <c r="B211" s="1">
        <f ca="1">IFERROR(__xludf.DUMMYFUNCTION("""COMPUTED_VALUE"""),2)</f>
        <v>2</v>
      </c>
    </row>
    <row r="212" spans="1:2" ht="13" hidden="1">
      <c r="A212" s="1">
        <f ca="1">IFERROR(__xludf.DUMMYFUNCTION("""COMPUTED_VALUE"""),3)</f>
        <v>3</v>
      </c>
      <c r="B212" s="1">
        <f ca="1">IFERROR(__xludf.DUMMYFUNCTION("""COMPUTED_VALUE"""),3)</f>
        <v>3</v>
      </c>
    </row>
    <row r="213" spans="1:2" ht="13" hidden="1">
      <c r="A213" s="1">
        <f ca="1">IFERROR(__xludf.DUMMYFUNCTION("""COMPUTED_VALUE"""),2)</f>
        <v>2</v>
      </c>
      <c r="B213" s="1">
        <f ca="1">IFERROR(__xludf.DUMMYFUNCTION("""COMPUTED_VALUE"""),4)</f>
        <v>4</v>
      </c>
    </row>
    <row r="214" spans="1:2" ht="13" hidden="1">
      <c r="A214" s="1">
        <f ca="1">IFERROR(__xludf.DUMMYFUNCTION("""COMPUTED_VALUE"""),3)</f>
        <v>3</v>
      </c>
      <c r="B214" s="1">
        <f ca="1">IFERROR(__xludf.DUMMYFUNCTION("""COMPUTED_VALUE"""),3)</f>
        <v>3</v>
      </c>
    </row>
    <row r="215" spans="1:2" ht="13" hidden="1">
      <c r="A215" s="1">
        <f ca="1">IFERROR(__xludf.DUMMYFUNCTION("""COMPUTED_VALUE"""),2)</f>
        <v>2</v>
      </c>
      <c r="B215" s="1">
        <f ca="1">IFERROR(__xludf.DUMMYFUNCTION("""COMPUTED_VALUE"""),3)</f>
        <v>3</v>
      </c>
    </row>
    <row r="216" spans="1:2" ht="13" hidden="1">
      <c r="A216" s="1">
        <f ca="1">IFERROR(__xludf.DUMMYFUNCTION("""COMPUTED_VALUE"""),1)</f>
        <v>1</v>
      </c>
      <c r="B216" s="1">
        <f ca="1">IFERROR(__xludf.DUMMYFUNCTION("""COMPUTED_VALUE"""),3)</f>
        <v>3</v>
      </c>
    </row>
    <row r="217" spans="1:2" ht="13" hidden="1">
      <c r="A217" s="1">
        <f ca="1">IFERROR(__xludf.DUMMYFUNCTION("""COMPUTED_VALUE"""),1)</f>
        <v>1</v>
      </c>
      <c r="B217" s="1">
        <f ca="1">IFERROR(__xludf.DUMMYFUNCTION("""COMPUTED_VALUE"""),2)</f>
        <v>2</v>
      </c>
    </row>
    <row r="218" spans="1:2" ht="13" hidden="1">
      <c r="A218" s="1">
        <f ca="1">IFERROR(__xludf.DUMMYFUNCTION("""COMPUTED_VALUE"""),4)</f>
        <v>4</v>
      </c>
      <c r="B218" s="1">
        <f ca="1">IFERROR(__xludf.DUMMYFUNCTION("""COMPUTED_VALUE"""),2)</f>
        <v>2</v>
      </c>
    </row>
    <row r="219" spans="1:2" ht="13" hidden="1">
      <c r="A219" s="1">
        <f ca="1">IFERROR(__xludf.DUMMYFUNCTION("""COMPUTED_VALUE"""),4)</f>
        <v>4</v>
      </c>
      <c r="B219" s="1">
        <f ca="1">IFERROR(__xludf.DUMMYFUNCTION("""COMPUTED_VALUE"""),3)</f>
        <v>3</v>
      </c>
    </row>
    <row r="220" spans="1:2" ht="13" hidden="1">
      <c r="A220" s="1">
        <f ca="1">IFERROR(__xludf.DUMMYFUNCTION("""COMPUTED_VALUE"""),4)</f>
        <v>4</v>
      </c>
      <c r="B220" s="1">
        <f ca="1">IFERROR(__xludf.DUMMYFUNCTION("""COMPUTED_VALUE"""),3)</f>
        <v>3</v>
      </c>
    </row>
    <row r="221" spans="1:2" ht="13" hidden="1">
      <c r="A221" s="1">
        <f ca="1">IFERROR(__xludf.DUMMYFUNCTION("""COMPUTED_VALUE"""),3)</f>
        <v>3</v>
      </c>
      <c r="B221" s="1">
        <f ca="1">IFERROR(__xludf.DUMMYFUNCTION("""COMPUTED_VALUE"""),2)</f>
        <v>2</v>
      </c>
    </row>
    <row r="222" spans="1:2" ht="13" hidden="1">
      <c r="A222" s="1">
        <f ca="1">IFERROR(__xludf.DUMMYFUNCTION("""COMPUTED_VALUE"""),4)</f>
        <v>4</v>
      </c>
      <c r="B222" s="1">
        <f ca="1">IFERROR(__xludf.DUMMYFUNCTION("""COMPUTED_VALUE"""),2)</f>
        <v>2</v>
      </c>
    </row>
    <row r="223" spans="1:2" ht="13" hidden="1">
      <c r="A223" s="1">
        <f ca="1">IFERROR(__xludf.DUMMYFUNCTION("""COMPUTED_VALUE"""),1)</f>
        <v>1</v>
      </c>
      <c r="B223" s="1">
        <f ca="1">IFERROR(__xludf.DUMMYFUNCTION("""COMPUTED_VALUE"""),2)</f>
        <v>2</v>
      </c>
    </row>
    <row r="224" spans="1:2" ht="13" hidden="1">
      <c r="A224" s="1">
        <f ca="1">IFERROR(__xludf.DUMMYFUNCTION("""COMPUTED_VALUE"""),2)</f>
        <v>2</v>
      </c>
      <c r="B224" s="1">
        <f ca="1">IFERROR(__xludf.DUMMYFUNCTION("""COMPUTED_VALUE"""),2)</f>
        <v>2</v>
      </c>
    </row>
    <row r="225" spans="1:2" ht="13" hidden="1">
      <c r="A225" s="1">
        <f ca="1">IFERROR(__xludf.DUMMYFUNCTION("""COMPUTED_VALUE"""),3)</f>
        <v>3</v>
      </c>
      <c r="B225" s="1">
        <f ca="1">IFERROR(__xludf.DUMMYFUNCTION("""COMPUTED_VALUE"""),3)</f>
        <v>3</v>
      </c>
    </row>
    <row r="226" spans="1:2" ht="13" hidden="1">
      <c r="A226" s="1">
        <f ca="1">IFERROR(__xludf.DUMMYFUNCTION("""COMPUTED_VALUE"""),2)</f>
        <v>2</v>
      </c>
      <c r="B226" s="1">
        <f ca="1">IFERROR(__xludf.DUMMYFUNCTION("""COMPUTED_VALUE"""),4)</f>
        <v>4</v>
      </c>
    </row>
    <row r="227" spans="1:2" ht="13" hidden="1">
      <c r="A227" s="1">
        <f ca="1">IFERROR(__xludf.DUMMYFUNCTION("""COMPUTED_VALUE"""),2)</f>
        <v>2</v>
      </c>
      <c r="B227" s="1">
        <f ca="1">IFERROR(__xludf.DUMMYFUNCTION("""COMPUTED_VALUE"""),2)</f>
        <v>2</v>
      </c>
    </row>
    <row r="228" spans="1:2" ht="13" hidden="1">
      <c r="A228" s="1">
        <f ca="1">IFERROR(__xludf.DUMMYFUNCTION("""COMPUTED_VALUE"""),3)</f>
        <v>3</v>
      </c>
      <c r="B228" s="1">
        <f ca="1">IFERROR(__xludf.DUMMYFUNCTION("""COMPUTED_VALUE"""),2)</f>
        <v>2</v>
      </c>
    </row>
    <row r="229" spans="1:2" ht="13" hidden="1">
      <c r="A229" s="1">
        <f ca="1">IFERROR(__xludf.DUMMYFUNCTION("""COMPUTED_VALUE"""),4)</f>
        <v>4</v>
      </c>
      <c r="B229" s="1">
        <f ca="1">IFERROR(__xludf.DUMMYFUNCTION("""COMPUTED_VALUE"""),2)</f>
        <v>2</v>
      </c>
    </row>
    <row r="230" spans="1:2" ht="13" hidden="1">
      <c r="A230" s="1">
        <f ca="1">IFERROR(__xludf.DUMMYFUNCTION("""COMPUTED_VALUE"""),4)</f>
        <v>4</v>
      </c>
      <c r="B230" s="1">
        <f ca="1">IFERROR(__xludf.DUMMYFUNCTION("""COMPUTED_VALUE"""),1)</f>
        <v>1</v>
      </c>
    </row>
    <row r="231" spans="1:2" ht="13" hidden="1">
      <c r="A231" s="1" t="str">
        <f ca="1">IFERROR(__xludf.DUMMYFUNCTION("""COMPUTED_VALUE"""),"")</f>
        <v/>
      </c>
      <c r="B231" s="1">
        <f ca="1">IFERROR(__xludf.DUMMYFUNCTION("""COMPUTED_VALUE"""),1)</f>
        <v>1</v>
      </c>
    </row>
    <row r="232" spans="1:2" ht="13" hidden="1">
      <c r="A232" s="1">
        <f ca="1">IFERROR(__xludf.DUMMYFUNCTION("""COMPUTED_VALUE"""),2)</f>
        <v>2</v>
      </c>
      <c r="B232" s="1">
        <f ca="1">IFERROR(__xludf.DUMMYFUNCTION("""COMPUTED_VALUE"""),3)</f>
        <v>3</v>
      </c>
    </row>
    <row r="233" spans="1:2" ht="13" hidden="1">
      <c r="A233" s="1">
        <f ca="1">IFERROR(__xludf.DUMMYFUNCTION("""COMPUTED_VALUE"""),1)</f>
        <v>1</v>
      </c>
      <c r="B233" s="1">
        <f ca="1">IFERROR(__xludf.DUMMYFUNCTION("""COMPUTED_VALUE"""),2)</f>
        <v>2</v>
      </c>
    </row>
    <row r="234" spans="1:2" ht="13" hidden="1">
      <c r="A234" s="1">
        <f ca="1">IFERROR(__xludf.DUMMYFUNCTION("""COMPUTED_VALUE"""),2)</f>
        <v>2</v>
      </c>
      <c r="B234" s="1">
        <f ca="1">IFERROR(__xludf.DUMMYFUNCTION("""COMPUTED_VALUE"""),5)</f>
        <v>5</v>
      </c>
    </row>
    <row r="235" spans="1:2" ht="13" hidden="1">
      <c r="A235" s="1">
        <f ca="1">IFERROR(__xludf.DUMMYFUNCTION("""COMPUTED_VALUE"""),3)</f>
        <v>3</v>
      </c>
      <c r="B235" s="1">
        <f ca="1">IFERROR(__xludf.DUMMYFUNCTION("""COMPUTED_VALUE"""),2)</f>
        <v>2</v>
      </c>
    </row>
    <row r="236" spans="1:2" ht="13" hidden="1">
      <c r="A236" s="1">
        <f ca="1">IFERROR(__xludf.DUMMYFUNCTION("""COMPUTED_VALUE"""),4)</f>
        <v>4</v>
      </c>
      <c r="B236" s="1">
        <f ca="1">IFERROR(__xludf.DUMMYFUNCTION("""COMPUTED_VALUE"""),2)</f>
        <v>2</v>
      </c>
    </row>
    <row r="237" spans="1:2" ht="13" hidden="1">
      <c r="A237" s="1">
        <f ca="1">IFERROR(__xludf.DUMMYFUNCTION("""COMPUTED_VALUE"""),3)</f>
        <v>3</v>
      </c>
      <c r="B237" s="1">
        <f ca="1">IFERROR(__xludf.DUMMYFUNCTION("""COMPUTED_VALUE"""),5)</f>
        <v>5</v>
      </c>
    </row>
    <row r="238" spans="1:2" ht="13" hidden="1">
      <c r="A238" s="1" t="str">
        <f ca="1">IFERROR(__xludf.DUMMYFUNCTION("""COMPUTED_VALUE"""),"")</f>
        <v/>
      </c>
      <c r="B238" s="1">
        <f ca="1">IFERROR(__xludf.DUMMYFUNCTION("""COMPUTED_VALUE"""),2)</f>
        <v>2</v>
      </c>
    </row>
    <row r="239" spans="1:2" ht="13" hidden="1">
      <c r="A239" s="1">
        <f ca="1">IFERROR(__xludf.DUMMYFUNCTION("""COMPUTED_VALUE"""),2)</f>
        <v>2</v>
      </c>
      <c r="B239" s="1">
        <f ca="1">IFERROR(__xludf.DUMMYFUNCTION("""COMPUTED_VALUE"""),2)</f>
        <v>2</v>
      </c>
    </row>
    <row r="240" spans="1:2" ht="13" hidden="1">
      <c r="A240" s="1">
        <f ca="1">IFERROR(__xludf.DUMMYFUNCTION("""COMPUTED_VALUE"""),4)</f>
        <v>4</v>
      </c>
      <c r="B240" s="1">
        <f ca="1">IFERROR(__xludf.DUMMYFUNCTION("""COMPUTED_VALUE"""),2)</f>
        <v>2</v>
      </c>
    </row>
    <row r="241" spans="1:2" ht="13" hidden="1">
      <c r="A241" s="1">
        <f ca="1">IFERROR(__xludf.DUMMYFUNCTION("""COMPUTED_VALUE"""),2)</f>
        <v>2</v>
      </c>
      <c r="B241" s="1">
        <f ca="1">IFERROR(__xludf.DUMMYFUNCTION("""COMPUTED_VALUE"""),4)</f>
        <v>4</v>
      </c>
    </row>
    <row r="242" spans="1:2" ht="13" hidden="1">
      <c r="A242" s="1">
        <f ca="1">IFERROR(__xludf.DUMMYFUNCTION("""COMPUTED_VALUE"""),3)</f>
        <v>3</v>
      </c>
      <c r="B242" s="1">
        <f ca="1">IFERROR(__xludf.DUMMYFUNCTION("""COMPUTED_VALUE"""),4)</f>
        <v>4</v>
      </c>
    </row>
    <row r="243" spans="1:2" ht="13" hidden="1">
      <c r="A243" s="1">
        <f ca="1">IFERROR(__xludf.DUMMYFUNCTION("""COMPUTED_VALUE"""),3)</f>
        <v>3</v>
      </c>
      <c r="B243" s="1">
        <f ca="1">IFERROR(__xludf.DUMMYFUNCTION("""COMPUTED_VALUE"""),3)</f>
        <v>3</v>
      </c>
    </row>
    <row r="244" spans="1:2" ht="13" hidden="1">
      <c r="A244" s="1">
        <f ca="1">IFERROR(__xludf.DUMMYFUNCTION("""COMPUTED_VALUE"""),4)</f>
        <v>4</v>
      </c>
      <c r="B244" s="1">
        <f ca="1">IFERROR(__xludf.DUMMYFUNCTION("""COMPUTED_VALUE"""),2)</f>
        <v>2</v>
      </c>
    </row>
    <row r="245" spans="1:2" ht="13" hidden="1">
      <c r="A245" s="1">
        <f ca="1">IFERROR(__xludf.DUMMYFUNCTION("""COMPUTED_VALUE"""),4)</f>
        <v>4</v>
      </c>
      <c r="B245" s="1">
        <f ca="1">IFERROR(__xludf.DUMMYFUNCTION("""COMPUTED_VALUE"""),3)</f>
        <v>3</v>
      </c>
    </row>
    <row r="246" spans="1:2" ht="13" hidden="1">
      <c r="A246" s="1">
        <f ca="1">IFERROR(__xludf.DUMMYFUNCTION("""COMPUTED_VALUE"""),4)</f>
        <v>4</v>
      </c>
      <c r="B246" s="1">
        <f ca="1">IFERROR(__xludf.DUMMYFUNCTION("""COMPUTED_VALUE"""),2)</f>
        <v>2</v>
      </c>
    </row>
    <row r="247" spans="1:2" ht="13" hidden="1">
      <c r="A247" s="1">
        <f ca="1">IFERROR(__xludf.DUMMYFUNCTION("""COMPUTED_VALUE"""),4)</f>
        <v>4</v>
      </c>
      <c r="B247" s="1">
        <f ca="1">IFERROR(__xludf.DUMMYFUNCTION("""COMPUTED_VALUE"""),2)</f>
        <v>2</v>
      </c>
    </row>
    <row r="248" spans="1:2" ht="13" hidden="1">
      <c r="A248" s="1">
        <f ca="1">IFERROR(__xludf.DUMMYFUNCTION("""COMPUTED_VALUE"""),3)</f>
        <v>3</v>
      </c>
      <c r="B248" s="1">
        <f ca="1">IFERROR(__xludf.DUMMYFUNCTION("""COMPUTED_VALUE"""),3)</f>
        <v>3</v>
      </c>
    </row>
    <row r="249" spans="1:2" ht="13" hidden="1">
      <c r="A249" s="1">
        <f ca="1">IFERROR(__xludf.DUMMYFUNCTION("""COMPUTED_VALUE"""),1)</f>
        <v>1</v>
      </c>
      <c r="B249" s="1">
        <f ca="1">IFERROR(__xludf.DUMMYFUNCTION("""COMPUTED_VALUE"""),5)</f>
        <v>5</v>
      </c>
    </row>
    <row r="250" spans="1:2" ht="13" hidden="1">
      <c r="A250" s="1">
        <f ca="1">IFERROR(__xludf.DUMMYFUNCTION("""COMPUTED_VALUE"""),2)</f>
        <v>2</v>
      </c>
      <c r="B250" s="1">
        <f ca="1">IFERROR(__xludf.DUMMYFUNCTION("""COMPUTED_VALUE"""),2)</f>
        <v>2</v>
      </c>
    </row>
    <row r="251" spans="1:2" ht="13" hidden="1">
      <c r="A251" s="1">
        <f ca="1">IFERROR(__xludf.DUMMYFUNCTION("""COMPUTED_VALUE"""),4)</f>
        <v>4</v>
      </c>
      <c r="B251" s="1">
        <f ca="1">IFERROR(__xludf.DUMMYFUNCTION("""COMPUTED_VALUE"""),2)</f>
        <v>2</v>
      </c>
    </row>
    <row r="252" spans="1:2" ht="13" hidden="1">
      <c r="A252" s="1">
        <f ca="1">IFERROR(__xludf.DUMMYFUNCTION("""COMPUTED_VALUE"""),1)</f>
        <v>1</v>
      </c>
      <c r="B252" s="1">
        <f ca="1">IFERROR(__xludf.DUMMYFUNCTION("""COMPUTED_VALUE"""),1)</f>
        <v>1</v>
      </c>
    </row>
    <row r="253" spans="1:2" ht="13" hidden="1">
      <c r="A253" s="1">
        <f ca="1">IFERROR(__xludf.DUMMYFUNCTION("""COMPUTED_VALUE"""),4)</f>
        <v>4</v>
      </c>
      <c r="B253" s="1">
        <f ca="1">IFERROR(__xludf.DUMMYFUNCTION("""COMPUTED_VALUE"""),2)</f>
        <v>2</v>
      </c>
    </row>
    <row r="254" spans="1:2" ht="13" hidden="1">
      <c r="A254" s="1">
        <f ca="1">IFERROR(__xludf.DUMMYFUNCTION("""COMPUTED_VALUE"""),3)</f>
        <v>3</v>
      </c>
      <c r="B254" s="1">
        <f ca="1">IFERROR(__xludf.DUMMYFUNCTION("""COMPUTED_VALUE"""),3)</f>
        <v>3</v>
      </c>
    </row>
    <row r="255" spans="1:2" ht="13" hidden="1">
      <c r="A255" s="1">
        <f ca="1">IFERROR(__xludf.DUMMYFUNCTION("""COMPUTED_VALUE"""),3)</f>
        <v>3</v>
      </c>
      <c r="B255" s="1">
        <f ca="1">IFERROR(__xludf.DUMMYFUNCTION("""COMPUTED_VALUE"""),2)</f>
        <v>2</v>
      </c>
    </row>
    <row r="256" spans="1:2" ht="13" hidden="1">
      <c r="A256" s="1">
        <f ca="1">IFERROR(__xludf.DUMMYFUNCTION("""COMPUTED_VALUE"""),1)</f>
        <v>1</v>
      </c>
      <c r="B256" s="1">
        <f ca="1">IFERROR(__xludf.DUMMYFUNCTION("""COMPUTED_VALUE"""),3)</f>
        <v>3</v>
      </c>
    </row>
    <row r="257" spans="1:2" ht="13" hidden="1">
      <c r="A257" s="1">
        <f ca="1">IFERROR(__xludf.DUMMYFUNCTION("""COMPUTED_VALUE"""),2)</f>
        <v>2</v>
      </c>
      <c r="B257" s="1">
        <f ca="1">IFERROR(__xludf.DUMMYFUNCTION("""COMPUTED_VALUE"""),2)</f>
        <v>2</v>
      </c>
    </row>
    <row r="258" spans="1:2" ht="13" hidden="1">
      <c r="A258" s="1">
        <f ca="1">IFERROR(__xludf.DUMMYFUNCTION("""COMPUTED_VALUE"""),4)</f>
        <v>4</v>
      </c>
      <c r="B258" s="1">
        <f ca="1">IFERROR(__xludf.DUMMYFUNCTION("""COMPUTED_VALUE"""),3)</f>
        <v>3</v>
      </c>
    </row>
    <row r="259" spans="1:2" ht="13" hidden="1">
      <c r="A259" s="1">
        <f ca="1">IFERROR(__xludf.DUMMYFUNCTION("""COMPUTED_VALUE"""),2)</f>
        <v>2</v>
      </c>
      <c r="B259" s="1">
        <f ca="1">IFERROR(__xludf.DUMMYFUNCTION("""COMPUTED_VALUE"""),2)</f>
        <v>2</v>
      </c>
    </row>
    <row r="260" spans="1:2" ht="13" hidden="1">
      <c r="A260" s="1">
        <f ca="1">IFERROR(__xludf.DUMMYFUNCTION("""COMPUTED_VALUE"""),2)</f>
        <v>2</v>
      </c>
      <c r="B260" s="1">
        <f ca="1">IFERROR(__xludf.DUMMYFUNCTION("""COMPUTED_VALUE"""),2)</f>
        <v>2</v>
      </c>
    </row>
    <row r="261" spans="1:2" ht="13" hidden="1">
      <c r="A261" s="1">
        <f ca="1">IFERROR(__xludf.DUMMYFUNCTION("""COMPUTED_VALUE"""),3)</f>
        <v>3</v>
      </c>
      <c r="B261" s="1">
        <f ca="1">IFERROR(__xludf.DUMMYFUNCTION("""COMPUTED_VALUE"""),3)</f>
        <v>3</v>
      </c>
    </row>
    <row r="262" spans="1:2" ht="13" hidden="1">
      <c r="A262" s="1">
        <f ca="1">IFERROR(__xludf.DUMMYFUNCTION("""COMPUTED_VALUE"""),3)</f>
        <v>3</v>
      </c>
      <c r="B262" s="1">
        <f ca="1">IFERROR(__xludf.DUMMYFUNCTION("""COMPUTED_VALUE"""),2)</f>
        <v>2</v>
      </c>
    </row>
    <row r="263" spans="1:2" ht="13" hidden="1">
      <c r="A263" s="1">
        <f ca="1">IFERROR(__xludf.DUMMYFUNCTION("""COMPUTED_VALUE"""),4)</f>
        <v>4</v>
      </c>
      <c r="B263" s="1">
        <f ca="1">IFERROR(__xludf.DUMMYFUNCTION("""COMPUTED_VALUE"""),2)</f>
        <v>2</v>
      </c>
    </row>
    <row r="264" spans="1:2" ht="13" hidden="1">
      <c r="A264" s="1">
        <f ca="1">IFERROR(__xludf.DUMMYFUNCTION("""COMPUTED_VALUE"""),2)</f>
        <v>2</v>
      </c>
      <c r="B264" s="1">
        <f ca="1">IFERROR(__xludf.DUMMYFUNCTION("""COMPUTED_VALUE"""),3)</f>
        <v>3</v>
      </c>
    </row>
    <row r="265" spans="1:2" ht="13" hidden="1">
      <c r="A265" s="1">
        <f ca="1">IFERROR(__xludf.DUMMYFUNCTION("""COMPUTED_VALUE"""),4)</f>
        <v>4</v>
      </c>
      <c r="B265" s="1">
        <f ca="1">IFERROR(__xludf.DUMMYFUNCTION("""COMPUTED_VALUE"""),2)</f>
        <v>2</v>
      </c>
    </row>
    <row r="266" spans="1:2" ht="13" hidden="1">
      <c r="A266" s="1">
        <f ca="1">IFERROR(__xludf.DUMMYFUNCTION("""COMPUTED_VALUE"""),4)</f>
        <v>4</v>
      </c>
      <c r="B266" s="1">
        <f ca="1">IFERROR(__xludf.DUMMYFUNCTION("""COMPUTED_VALUE"""),3)</f>
        <v>3</v>
      </c>
    </row>
    <row r="267" spans="1:2" ht="13" hidden="1">
      <c r="A267" s="1">
        <f ca="1">IFERROR(__xludf.DUMMYFUNCTION("""COMPUTED_VALUE"""),4)</f>
        <v>4</v>
      </c>
      <c r="B267" s="1">
        <f ca="1">IFERROR(__xludf.DUMMYFUNCTION("""COMPUTED_VALUE"""),1)</f>
        <v>1</v>
      </c>
    </row>
    <row r="268" spans="1:2" ht="13" hidden="1">
      <c r="A268" s="1">
        <f ca="1">IFERROR(__xludf.DUMMYFUNCTION("""COMPUTED_VALUE"""),2)</f>
        <v>2</v>
      </c>
      <c r="B268" s="1">
        <f ca="1">IFERROR(__xludf.DUMMYFUNCTION("""COMPUTED_VALUE"""),1)</f>
        <v>1</v>
      </c>
    </row>
    <row r="269" spans="1:2" ht="13" hidden="1">
      <c r="A269" s="1">
        <f ca="1">IFERROR(__xludf.DUMMYFUNCTION("""COMPUTED_VALUE"""),2)</f>
        <v>2</v>
      </c>
      <c r="B269" s="1">
        <f ca="1">IFERROR(__xludf.DUMMYFUNCTION("""COMPUTED_VALUE"""),3)</f>
        <v>3</v>
      </c>
    </row>
    <row r="270" spans="1:2" ht="13" hidden="1">
      <c r="A270" s="1">
        <f ca="1">IFERROR(__xludf.DUMMYFUNCTION("""COMPUTED_VALUE"""),3)</f>
        <v>3</v>
      </c>
      <c r="B270" s="1">
        <f ca="1">IFERROR(__xludf.DUMMYFUNCTION("""COMPUTED_VALUE"""),3)</f>
        <v>3</v>
      </c>
    </row>
    <row r="271" spans="1:2" ht="13" hidden="1">
      <c r="A271" s="1">
        <f ca="1">IFERROR(__xludf.DUMMYFUNCTION("""COMPUTED_VALUE"""),1)</f>
        <v>1</v>
      </c>
      <c r="B271" s="1">
        <f ca="1">IFERROR(__xludf.DUMMYFUNCTION("""COMPUTED_VALUE"""),2)</f>
        <v>2</v>
      </c>
    </row>
    <row r="272" spans="1:2" ht="13" hidden="1">
      <c r="A272" s="1">
        <f ca="1">IFERROR(__xludf.DUMMYFUNCTION("""COMPUTED_VALUE"""),2)</f>
        <v>2</v>
      </c>
      <c r="B272" s="1">
        <f ca="1">IFERROR(__xludf.DUMMYFUNCTION("""COMPUTED_VALUE"""),3)</f>
        <v>3</v>
      </c>
    </row>
    <row r="273" spans="1:2" ht="13" hidden="1">
      <c r="A273" s="1">
        <f ca="1">IFERROR(__xludf.DUMMYFUNCTION("""COMPUTED_VALUE"""),3)</f>
        <v>3</v>
      </c>
      <c r="B273" s="1">
        <f ca="1">IFERROR(__xludf.DUMMYFUNCTION("""COMPUTED_VALUE"""),3)</f>
        <v>3</v>
      </c>
    </row>
    <row r="274" spans="1:2" ht="13" hidden="1">
      <c r="A274" s="1">
        <f ca="1">IFERROR(__xludf.DUMMYFUNCTION("""COMPUTED_VALUE"""),2)</f>
        <v>2</v>
      </c>
      <c r="B274" s="1">
        <f ca="1">IFERROR(__xludf.DUMMYFUNCTION("""COMPUTED_VALUE"""),3)</f>
        <v>3</v>
      </c>
    </row>
    <row r="275" spans="1:2" ht="13" hidden="1">
      <c r="A275" s="1">
        <f ca="1">IFERROR(__xludf.DUMMYFUNCTION("""COMPUTED_VALUE"""),4)</f>
        <v>4</v>
      </c>
      <c r="B275" s="1">
        <f ca="1">IFERROR(__xludf.DUMMYFUNCTION("""COMPUTED_VALUE"""),3)</f>
        <v>3</v>
      </c>
    </row>
    <row r="276" spans="1:2" ht="13" hidden="1">
      <c r="A276" s="1">
        <f ca="1">IFERROR(__xludf.DUMMYFUNCTION("""COMPUTED_VALUE"""),3)</f>
        <v>3</v>
      </c>
      <c r="B276" s="1">
        <f ca="1">IFERROR(__xludf.DUMMYFUNCTION("""COMPUTED_VALUE"""),2)</f>
        <v>2</v>
      </c>
    </row>
    <row r="277" spans="1:2" ht="13" hidden="1">
      <c r="A277" s="1">
        <f ca="1">IFERROR(__xludf.DUMMYFUNCTION("""COMPUTED_VALUE"""),2)</f>
        <v>2</v>
      </c>
      <c r="B277" s="1">
        <f ca="1">IFERROR(__xludf.DUMMYFUNCTION("""COMPUTED_VALUE"""),1)</f>
        <v>1</v>
      </c>
    </row>
    <row r="278" spans="1:2" ht="13" hidden="1">
      <c r="A278" s="1">
        <f ca="1">IFERROR(__xludf.DUMMYFUNCTION("""COMPUTED_VALUE"""),4)</f>
        <v>4</v>
      </c>
      <c r="B278" s="1">
        <f ca="1">IFERROR(__xludf.DUMMYFUNCTION("""COMPUTED_VALUE"""),5)</f>
        <v>5</v>
      </c>
    </row>
    <row r="279" spans="1:2" ht="13" hidden="1">
      <c r="A279" s="1">
        <f ca="1">IFERROR(__xludf.DUMMYFUNCTION("""COMPUTED_VALUE"""),2)</f>
        <v>2</v>
      </c>
      <c r="B279" s="1">
        <f ca="1">IFERROR(__xludf.DUMMYFUNCTION("""COMPUTED_VALUE"""),3)</f>
        <v>3</v>
      </c>
    </row>
    <row r="280" spans="1:2" ht="13" hidden="1">
      <c r="A280" s="1">
        <f ca="1">IFERROR(__xludf.DUMMYFUNCTION("""COMPUTED_VALUE"""),2)</f>
        <v>2</v>
      </c>
      <c r="B280" s="1">
        <f ca="1">IFERROR(__xludf.DUMMYFUNCTION("""COMPUTED_VALUE"""),2)</f>
        <v>2</v>
      </c>
    </row>
    <row r="281" spans="1:2" ht="13" hidden="1">
      <c r="A281" s="1">
        <f ca="1">IFERROR(__xludf.DUMMYFUNCTION("""COMPUTED_VALUE"""),2)</f>
        <v>2</v>
      </c>
      <c r="B281" s="1">
        <f ca="1">IFERROR(__xludf.DUMMYFUNCTION("""COMPUTED_VALUE"""),2)</f>
        <v>2</v>
      </c>
    </row>
    <row r="282" spans="1:2" ht="13" hidden="1">
      <c r="A282" s="1">
        <f ca="1">IFERROR(__xludf.DUMMYFUNCTION("""COMPUTED_VALUE"""),4)</f>
        <v>4</v>
      </c>
      <c r="B282" s="1">
        <f ca="1">IFERROR(__xludf.DUMMYFUNCTION("""COMPUTED_VALUE"""),3)</f>
        <v>3</v>
      </c>
    </row>
    <row r="283" spans="1:2" ht="13" hidden="1">
      <c r="A283" s="1">
        <f ca="1">IFERROR(__xludf.DUMMYFUNCTION("""COMPUTED_VALUE"""),3)</f>
        <v>3</v>
      </c>
      <c r="B283" s="1">
        <f ca="1">IFERROR(__xludf.DUMMYFUNCTION("""COMPUTED_VALUE"""),2)</f>
        <v>2</v>
      </c>
    </row>
    <row r="284" spans="1:2" ht="13" hidden="1">
      <c r="A284" s="1">
        <f ca="1">IFERROR(__xludf.DUMMYFUNCTION("""COMPUTED_VALUE"""),3)</f>
        <v>3</v>
      </c>
      <c r="B284" s="1">
        <f ca="1">IFERROR(__xludf.DUMMYFUNCTION("""COMPUTED_VALUE"""),4)</f>
        <v>4</v>
      </c>
    </row>
    <row r="285" spans="1:2" ht="13" hidden="1">
      <c r="A285" s="1">
        <f ca="1">IFERROR(__xludf.DUMMYFUNCTION("""COMPUTED_VALUE"""),2)</f>
        <v>2</v>
      </c>
      <c r="B285" s="1">
        <f ca="1">IFERROR(__xludf.DUMMYFUNCTION("""COMPUTED_VALUE"""),3)</f>
        <v>3</v>
      </c>
    </row>
    <row r="286" spans="1:2" ht="13" hidden="1">
      <c r="A286" s="1">
        <f ca="1">IFERROR(__xludf.DUMMYFUNCTION("""COMPUTED_VALUE"""),2)</f>
        <v>2</v>
      </c>
      <c r="B286" s="1">
        <f ca="1">IFERROR(__xludf.DUMMYFUNCTION("""COMPUTED_VALUE"""),4)</f>
        <v>4</v>
      </c>
    </row>
    <row r="287" spans="1:2" ht="13" hidden="1">
      <c r="A287" s="1">
        <f ca="1">IFERROR(__xludf.DUMMYFUNCTION("""COMPUTED_VALUE"""),4)</f>
        <v>4</v>
      </c>
      <c r="B287" s="1">
        <f ca="1">IFERROR(__xludf.DUMMYFUNCTION("""COMPUTED_VALUE"""),3)</f>
        <v>3</v>
      </c>
    </row>
    <row r="288" spans="1:2" ht="13" hidden="1">
      <c r="A288" s="1">
        <f ca="1">IFERROR(__xludf.DUMMYFUNCTION("""COMPUTED_VALUE"""),2)</f>
        <v>2</v>
      </c>
      <c r="B288" s="1">
        <f ca="1">IFERROR(__xludf.DUMMYFUNCTION("""COMPUTED_VALUE"""),3)</f>
        <v>3</v>
      </c>
    </row>
    <row r="289" spans="1:2" ht="13" hidden="1">
      <c r="A289" s="1">
        <f ca="1">IFERROR(__xludf.DUMMYFUNCTION("""COMPUTED_VALUE"""),3)</f>
        <v>3</v>
      </c>
      <c r="B289" s="1">
        <f ca="1">IFERROR(__xludf.DUMMYFUNCTION("""COMPUTED_VALUE"""),4)</f>
        <v>4</v>
      </c>
    </row>
    <row r="290" spans="1:2" ht="13" hidden="1">
      <c r="A290" s="1">
        <f ca="1">IFERROR(__xludf.DUMMYFUNCTION("""COMPUTED_VALUE"""),1)</f>
        <v>1</v>
      </c>
      <c r="B290" s="1">
        <f ca="1">IFERROR(__xludf.DUMMYFUNCTION("""COMPUTED_VALUE"""),2)</f>
        <v>2</v>
      </c>
    </row>
    <row r="291" spans="1:2" ht="13" hidden="1">
      <c r="A291" s="1">
        <f ca="1">IFERROR(__xludf.DUMMYFUNCTION("""COMPUTED_VALUE"""),4)</f>
        <v>4</v>
      </c>
      <c r="B291" s="1">
        <f ca="1">IFERROR(__xludf.DUMMYFUNCTION("""COMPUTED_VALUE"""),1)</f>
        <v>1</v>
      </c>
    </row>
    <row r="292" spans="1:2" ht="13" hidden="1">
      <c r="A292" s="1">
        <f ca="1">IFERROR(__xludf.DUMMYFUNCTION("""COMPUTED_VALUE"""),4)</f>
        <v>4</v>
      </c>
      <c r="B292" s="1">
        <f ca="1">IFERROR(__xludf.DUMMYFUNCTION("""COMPUTED_VALUE"""),2)</f>
        <v>2</v>
      </c>
    </row>
    <row r="293" spans="1:2" ht="13" hidden="1">
      <c r="A293" s="1">
        <f ca="1">IFERROR(__xludf.DUMMYFUNCTION("""COMPUTED_VALUE"""),3)</f>
        <v>3</v>
      </c>
      <c r="B293" s="1">
        <f ca="1">IFERROR(__xludf.DUMMYFUNCTION("""COMPUTED_VALUE"""),2)</f>
        <v>2</v>
      </c>
    </row>
    <row r="294" spans="1:2" ht="13" hidden="1">
      <c r="A294" s="1">
        <f ca="1">IFERROR(__xludf.DUMMYFUNCTION("""COMPUTED_VALUE"""),1)</f>
        <v>1</v>
      </c>
      <c r="B294" s="1">
        <f ca="1">IFERROR(__xludf.DUMMYFUNCTION("""COMPUTED_VALUE"""),3)</f>
        <v>3</v>
      </c>
    </row>
    <row r="295" spans="1:2" ht="13" hidden="1">
      <c r="A295" s="1">
        <f ca="1">IFERROR(__xludf.DUMMYFUNCTION("""COMPUTED_VALUE"""),1)</f>
        <v>1</v>
      </c>
      <c r="B295" s="1">
        <f ca="1">IFERROR(__xludf.DUMMYFUNCTION("""COMPUTED_VALUE"""),2)</f>
        <v>2</v>
      </c>
    </row>
    <row r="296" spans="1:2" ht="13" hidden="1">
      <c r="A296" s="1">
        <f ca="1">IFERROR(__xludf.DUMMYFUNCTION("""COMPUTED_VALUE"""),1)</f>
        <v>1</v>
      </c>
      <c r="B296" s="1">
        <f ca="1">IFERROR(__xludf.DUMMYFUNCTION("""COMPUTED_VALUE"""),2)</f>
        <v>2</v>
      </c>
    </row>
    <row r="297" spans="1:2" ht="13" hidden="1">
      <c r="A297" s="1">
        <f ca="1">IFERROR(__xludf.DUMMYFUNCTION("""COMPUTED_VALUE"""),3)</f>
        <v>3</v>
      </c>
      <c r="B297" s="1">
        <f ca="1">IFERROR(__xludf.DUMMYFUNCTION("""COMPUTED_VALUE"""),2)</f>
        <v>2</v>
      </c>
    </row>
    <row r="298" spans="1:2" ht="13" hidden="1">
      <c r="A298" s="1">
        <f ca="1">IFERROR(__xludf.DUMMYFUNCTION("""COMPUTED_VALUE"""),2)</f>
        <v>2</v>
      </c>
      <c r="B298" s="1">
        <f ca="1">IFERROR(__xludf.DUMMYFUNCTION("""COMPUTED_VALUE"""),2)</f>
        <v>2</v>
      </c>
    </row>
    <row r="299" spans="1:2" ht="13" hidden="1">
      <c r="A299" s="1">
        <f ca="1">IFERROR(__xludf.DUMMYFUNCTION("""COMPUTED_VALUE"""),4)</f>
        <v>4</v>
      </c>
      <c r="B299" s="1">
        <f ca="1">IFERROR(__xludf.DUMMYFUNCTION("""COMPUTED_VALUE"""),3)</f>
        <v>3</v>
      </c>
    </row>
    <row r="300" spans="1:2" ht="13" hidden="1">
      <c r="A300" s="1">
        <f ca="1">IFERROR(__xludf.DUMMYFUNCTION("""COMPUTED_VALUE"""),3)</f>
        <v>3</v>
      </c>
      <c r="B300" s="1">
        <f ca="1">IFERROR(__xludf.DUMMYFUNCTION("""COMPUTED_VALUE"""),2)</f>
        <v>2</v>
      </c>
    </row>
    <row r="301" spans="1:2" ht="13" hidden="1">
      <c r="A301" s="1">
        <f ca="1">IFERROR(__xludf.DUMMYFUNCTION("""COMPUTED_VALUE"""),4)</f>
        <v>4</v>
      </c>
      <c r="B301" s="1">
        <f ca="1">IFERROR(__xludf.DUMMYFUNCTION("""COMPUTED_VALUE"""),2)</f>
        <v>2</v>
      </c>
    </row>
    <row r="302" spans="1:2" ht="13" hidden="1">
      <c r="A302" s="1">
        <f ca="1">IFERROR(__xludf.DUMMYFUNCTION("""COMPUTED_VALUE"""),1)</f>
        <v>1</v>
      </c>
      <c r="B302" s="1">
        <f ca="1">IFERROR(__xludf.DUMMYFUNCTION("""COMPUTED_VALUE"""),2)</f>
        <v>2</v>
      </c>
    </row>
    <row r="303" spans="1:2" ht="13" hidden="1">
      <c r="A303" s="1">
        <f ca="1">IFERROR(__xludf.DUMMYFUNCTION("""COMPUTED_VALUE"""),4)</f>
        <v>4</v>
      </c>
      <c r="B303" s="1">
        <f ca="1">IFERROR(__xludf.DUMMYFUNCTION("""COMPUTED_VALUE"""),2)</f>
        <v>2</v>
      </c>
    </row>
    <row r="304" spans="1:2" ht="13" hidden="1">
      <c r="A304" s="1">
        <f ca="1">IFERROR(__xludf.DUMMYFUNCTION("""COMPUTED_VALUE"""),4)</f>
        <v>4</v>
      </c>
      <c r="B304" s="1">
        <f ca="1">IFERROR(__xludf.DUMMYFUNCTION("""COMPUTED_VALUE"""),4)</f>
        <v>4</v>
      </c>
    </row>
    <row r="305" spans="1:2" ht="13" hidden="1">
      <c r="A305" s="1">
        <f ca="1">IFERROR(__xludf.DUMMYFUNCTION("""COMPUTED_VALUE"""),2)</f>
        <v>2</v>
      </c>
      <c r="B305" s="1">
        <f ca="1">IFERROR(__xludf.DUMMYFUNCTION("""COMPUTED_VALUE"""),2)</f>
        <v>2</v>
      </c>
    </row>
    <row r="306" spans="1:2" ht="13" hidden="1">
      <c r="A306" s="1">
        <f ca="1">IFERROR(__xludf.DUMMYFUNCTION("""COMPUTED_VALUE"""),4)</f>
        <v>4</v>
      </c>
      <c r="B306" s="1">
        <f ca="1">IFERROR(__xludf.DUMMYFUNCTION("""COMPUTED_VALUE"""),3)</f>
        <v>3</v>
      </c>
    </row>
    <row r="307" spans="1:2" ht="13" hidden="1">
      <c r="A307" s="1" t="str">
        <f ca="1">IFERROR(__xludf.DUMMYFUNCTION("""COMPUTED_VALUE"""),"")</f>
        <v/>
      </c>
      <c r="B307" s="1">
        <f ca="1">IFERROR(__xludf.DUMMYFUNCTION("""COMPUTED_VALUE"""),2)</f>
        <v>2</v>
      </c>
    </row>
    <row r="308" spans="1:2" ht="13" hidden="1">
      <c r="A308" s="1" t="str">
        <f ca="1">IFERROR(__xludf.DUMMYFUNCTION("""COMPUTED_VALUE"""),"")</f>
        <v/>
      </c>
      <c r="B308" s="1">
        <f ca="1">IFERROR(__xludf.DUMMYFUNCTION("""COMPUTED_VALUE"""),2)</f>
        <v>2</v>
      </c>
    </row>
    <row r="309" spans="1:2" ht="13" hidden="1">
      <c r="A309" s="1">
        <f ca="1">IFERROR(__xludf.DUMMYFUNCTION("""COMPUTED_VALUE"""),1)</f>
        <v>1</v>
      </c>
      <c r="B309" s="1">
        <f ca="1">IFERROR(__xludf.DUMMYFUNCTION("""COMPUTED_VALUE"""),2)</f>
        <v>2</v>
      </c>
    </row>
    <row r="310" spans="1:2" ht="13" hidden="1">
      <c r="A310" s="1">
        <f ca="1">IFERROR(__xludf.DUMMYFUNCTION("""COMPUTED_VALUE"""),4)</f>
        <v>4</v>
      </c>
      <c r="B310" s="1">
        <f ca="1">IFERROR(__xludf.DUMMYFUNCTION("""COMPUTED_VALUE"""),1)</f>
        <v>1</v>
      </c>
    </row>
    <row r="311" spans="1:2" ht="13" hidden="1">
      <c r="A311" s="1">
        <f ca="1">IFERROR(__xludf.DUMMYFUNCTION("""COMPUTED_VALUE"""),4)</f>
        <v>4</v>
      </c>
      <c r="B311" s="1">
        <f ca="1">IFERROR(__xludf.DUMMYFUNCTION("""COMPUTED_VALUE"""),3)</f>
        <v>3</v>
      </c>
    </row>
    <row r="312" spans="1:2" ht="13" hidden="1">
      <c r="A312" s="1">
        <f ca="1">IFERROR(__xludf.DUMMYFUNCTION("""COMPUTED_VALUE"""),3)</f>
        <v>3</v>
      </c>
      <c r="B312" s="1">
        <f ca="1">IFERROR(__xludf.DUMMYFUNCTION("""COMPUTED_VALUE"""),1)</f>
        <v>1</v>
      </c>
    </row>
    <row r="313" spans="1:2" ht="13" hidden="1">
      <c r="A313" s="1" t="str">
        <f ca="1">IFERROR(__xludf.DUMMYFUNCTION("""COMPUTED_VALUE"""),"")</f>
        <v/>
      </c>
      <c r="B313" s="1">
        <f ca="1">IFERROR(__xludf.DUMMYFUNCTION("""COMPUTED_VALUE"""),3)</f>
        <v>3</v>
      </c>
    </row>
    <row r="314" spans="1:2" ht="13" hidden="1">
      <c r="A314" s="1">
        <f ca="1">IFERROR(__xludf.DUMMYFUNCTION("""COMPUTED_VALUE"""),2)</f>
        <v>2</v>
      </c>
      <c r="B314" s="1">
        <f ca="1">IFERROR(__xludf.DUMMYFUNCTION("""COMPUTED_VALUE"""),2)</f>
        <v>2</v>
      </c>
    </row>
    <row r="315" spans="1:2" ht="13" hidden="1">
      <c r="A315" s="1">
        <f ca="1">IFERROR(__xludf.DUMMYFUNCTION("""COMPUTED_VALUE"""),2)</f>
        <v>2</v>
      </c>
      <c r="B315" s="1">
        <f ca="1">IFERROR(__xludf.DUMMYFUNCTION("""COMPUTED_VALUE"""),5)</f>
        <v>5</v>
      </c>
    </row>
    <row r="316" spans="1:2" ht="13" hidden="1">
      <c r="A316" s="1">
        <f ca="1">IFERROR(__xludf.DUMMYFUNCTION("""COMPUTED_VALUE"""),3)</f>
        <v>3</v>
      </c>
      <c r="B316" s="1">
        <f ca="1">IFERROR(__xludf.DUMMYFUNCTION("""COMPUTED_VALUE"""),2)</f>
        <v>2</v>
      </c>
    </row>
    <row r="317" spans="1:2" ht="13" hidden="1">
      <c r="A317" s="1">
        <f ca="1">IFERROR(__xludf.DUMMYFUNCTION("""COMPUTED_VALUE"""),4)</f>
        <v>4</v>
      </c>
      <c r="B317" s="1">
        <f ca="1">IFERROR(__xludf.DUMMYFUNCTION("""COMPUTED_VALUE"""),2)</f>
        <v>2</v>
      </c>
    </row>
    <row r="318" spans="1:2" ht="13" hidden="1">
      <c r="A318" s="1">
        <f ca="1">IFERROR(__xludf.DUMMYFUNCTION("""COMPUTED_VALUE"""),2)</f>
        <v>2</v>
      </c>
      <c r="B318" s="1">
        <f ca="1">IFERROR(__xludf.DUMMYFUNCTION("""COMPUTED_VALUE"""),2)</f>
        <v>2</v>
      </c>
    </row>
    <row r="319" spans="1:2" ht="13" hidden="1">
      <c r="A319" s="1">
        <f ca="1">IFERROR(__xludf.DUMMYFUNCTION("""COMPUTED_VALUE"""),3)</f>
        <v>3</v>
      </c>
      <c r="B319" s="1">
        <f ca="1">IFERROR(__xludf.DUMMYFUNCTION("""COMPUTED_VALUE"""),2)</f>
        <v>2</v>
      </c>
    </row>
    <row r="320" spans="1:2" ht="13" hidden="1">
      <c r="A320" s="1">
        <f ca="1">IFERROR(__xludf.DUMMYFUNCTION("""COMPUTED_VALUE"""),3)</f>
        <v>3</v>
      </c>
      <c r="B320" s="1">
        <f ca="1">IFERROR(__xludf.DUMMYFUNCTION("""COMPUTED_VALUE"""),3)</f>
        <v>3</v>
      </c>
    </row>
    <row r="321" spans="1:11" ht="13" hidden="1">
      <c r="A321" s="1">
        <f ca="1">IFERROR(__xludf.DUMMYFUNCTION("""COMPUTED_VALUE"""),1)</f>
        <v>1</v>
      </c>
      <c r="B321" s="1">
        <f ca="1">IFERROR(__xludf.DUMMYFUNCTION("""COMPUTED_VALUE"""),4)</f>
        <v>4</v>
      </c>
    </row>
    <row r="322" spans="1:11" ht="13" hidden="1">
      <c r="A322" s="1">
        <f ca="1">IFERROR(__xludf.DUMMYFUNCTION("""COMPUTED_VALUE"""),2)</f>
        <v>2</v>
      </c>
      <c r="B322" s="1">
        <f ca="1">IFERROR(__xludf.DUMMYFUNCTION("""COMPUTED_VALUE"""),2)</f>
        <v>2</v>
      </c>
    </row>
    <row r="323" spans="1:11" ht="13" hidden="1">
      <c r="A323" s="1" t="str">
        <f ca="1">IFERROR(__xludf.DUMMYFUNCTION("""COMPUTED_VALUE"""),"")</f>
        <v/>
      </c>
      <c r="B323" s="1">
        <f ca="1">IFERROR(__xludf.DUMMYFUNCTION("""COMPUTED_VALUE"""),3)</f>
        <v>3</v>
      </c>
    </row>
    <row r="324" spans="1:11" ht="13" hidden="1">
      <c r="A324" s="1">
        <f ca="1">IFERROR(__xludf.DUMMYFUNCTION("""COMPUTED_VALUE"""),2)</f>
        <v>2</v>
      </c>
      <c r="B324" s="1">
        <f ca="1">IFERROR(__xludf.DUMMYFUNCTION("""COMPUTED_VALUE"""),2)</f>
        <v>2</v>
      </c>
    </row>
    <row r="325" spans="1:11" ht="13" hidden="1">
      <c r="A325" s="1" t="str">
        <f ca="1">IFERROR(__xludf.DUMMYFUNCTION("""COMPUTED_VALUE"""),"")</f>
        <v/>
      </c>
      <c r="B325" s="1">
        <f ca="1">IFERROR(__xludf.DUMMYFUNCTION("""COMPUTED_VALUE"""),3)</f>
        <v>3</v>
      </c>
    </row>
    <row r="326" spans="1:11" ht="13" hidden="1">
      <c r="A326" s="1">
        <f ca="1">IFERROR(__xludf.DUMMYFUNCTION("""COMPUTED_VALUE"""),1)</f>
        <v>1</v>
      </c>
      <c r="B326" s="1">
        <f ca="1">IFERROR(__xludf.DUMMYFUNCTION("""COMPUTED_VALUE"""),2)</f>
        <v>2</v>
      </c>
    </row>
    <row r="327" spans="1:11" ht="13">
      <c r="A327" s="1">
        <f ca="1">IFERROR(__xludf.DUMMYFUNCTION("""COMPUTED_VALUE"""),4)</f>
        <v>4</v>
      </c>
      <c r="B327" s="1">
        <f ca="1">IFERROR(__xludf.DUMMYFUNCTION("""COMPUTED_VALUE"""),2)</f>
        <v>2</v>
      </c>
    </row>
    <row r="328" spans="1:11" ht="13">
      <c r="A328" s="1">
        <f t="shared" ref="A328:B328" ca="1" si="0">COUNT(A4:A327)</f>
        <v>300</v>
      </c>
      <c r="B328" s="1">
        <f t="shared" ca="1" si="0"/>
        <v>324</v>
      </c>
    </row>
    <row r="330" spans="1:11" ht="13">
      <c r="A330" s="14"/>
      <c r="B330" s="15" t="s">
        <v>57</v>
      </c>
      <c r="C330" s="15" t="s">
        <v>136</v>
      </c>
      <c r="D330" s="15" t="s">
        <v>59</v>
      </c>
      <c r="E330" s="15" t="s">
        <v>243</v>
      </c>
      <c r="J330" s="14"/>
      <c r="K330" s="14"/>
    </row>
    <row r="331" spans="1:11" ht="15">
      <c r="A331" s="7" t="s">
        <v>105</v>
      </c>
      <c r="B331" s="10">
        <f ca="1">COUNTIFS(A4:A327,"1",B4:B327,"1")</f>
        <v>6</v>
      </c>
      <c r="C331" s="10">
        <f ca="1">COUNTIFS(A4:A327,"2",B4:B327,"1")</f>
        <v>7</v>
      </c>
      <c r="D331" s="10">
        <f ca="1">COUNTIFS(A4:A327,"3",B4:B327,"1")</f>
        <v>5</v>
      </c>
      <c r="E331" s="10">
        <f ca="1">COUNTIFS(A4:A327,"4",B4:B327,"1")</f>
        <v>7</v>
      </c>
      <c r="F331" s="1">
        <f t="shared" ref="F331:F335" ca="1" si="1">SUM(B331:E331)</f>
        <v>25</v>
      </c>
      <c r="K331" s="10"/>
    </row>
    <row r="332" spans="1:11" ht="15">
      <c r="A332" s="7" t="s">
        <v>63</v>
      </c>
      <c r="B332" s="10">
        <f ca="1">COUNTIFS(A4:A327,"1",B4:B327,"2")</f>
        <v>26</v>
      </c>
      <c r="C332" s="10">
        <f ca="1">COUNTIFS(A4:A327,"2",B4:B327,"2")</f>
        <v>32</v>
      </c>
      <c r="D332" s="10">
        <f ca="1">COUNTIFS(A4:A327,"3",B4:B327,"2")</f>
        <v>22</v>
      </c>
      <c r="E332" s="10">
        <f ca="1">COUNTIFS(A4:A327,"4",B4:B327,"2")</f>
        <v>36</v>
      </c>
      <c r="F332" s="1">
        <f t="shared" ca="1" si="1"/>
        <v>116</v>
      </c>
      <c r="K332" s="10"/>
    </row>
    <row r="333" spans="1:11" ht="15">
      <c r="A333" s="7" t="s">
        <v>61</v>
      </c>
      <c r="B333" s="10">
        <f ca="1">COUNTIFS(A4:A327,"1",B4:B327,"3")</f>
        <v>18</v>
      </c>
      <c r="C333" s="10">
        <f ca="1">COUNTIFS(A4:A327,"2",B4:B327,"3")</f>
        <v>34</v>
      </c>
      <c r="D333" s="10">
        <f ca="1">COUNTIFS(A4:A327,"3",B4:B327,"3")</f>
        <v>34</v>
      </c>
      <c r="E333" s="10">
        <f ca="1">COUNTIFS(A4:A327,"4",B4:B327,"3")</f>
        <v>27</v>
      </c>
      <c r="F333" s="1">
        <f t="shared" ca="1" si="1"/>
        <v>113</v>
      </c>
      <c r="K333" s="10"/>
    </row>
    <row r="334" spans="1:11" ht="15">
      <c r="A334" s="7" t="s">
        <v>92</v>
      </c>
      <c r="B334" s="10">
        <f ca="1">COUNTIFS(A4:A327,"1",B4:B327,"4")</f>
        <v>5</v>
      </c>
      <c r="C334" s="10">
        <f ca="1">COUNTIFS(A4:A327,"2",B4:B327,"4")</f>
        <v>15</v>
      </c>
      <c r="D334" s="10">
        <f ca="1">COUNTIFS(A4:A327,"3",B4:B327,"4")</f>
        <v>9</v>
      </c>
      <c r="E334" s="10">
        <f ca="1">COUNTIFS(A4:A327,"4",B4:B327,"4")</f>
        <v>4</v>
      </c>
      <c r="F334" s="1">
        <f t="shared" ca="1" si="1"/>
        <v>33</v>
      </c>
      <c r="K334" s="10"/>
    </row>
    <row r="335" spans="1:11" ht="15">
      <c r="A335" s="7" t="s">
        <v>93</v>
      </c>
      <c r="B335" s="10">
        <f ca="1">COUNTIFS(A4:A327,"1",B4:B327,"5")</f>
        <v>1</v>
      </c>
      <c r="C335" s="10">
        <f ca="1">COUNTIFS(A4:A327,"2",B4:B327,"5")</f>
        <v>6</v>
      </c>
      <c r="D335" s="10">
        <f ca="1">COUNTIFS(A4:A327,"3",B4:B327,"5")</f>
        <v>4</v>
      </c>
      <c r="E335" s="10">
        <f ca="1">COUNTIFS(A4:A327,"4",B4:B327,"5")</f>
        <v>2</v>
      </c>
      <c r="F335" s="1">
        <f t="shared" ca="1" si="1"/>
        <v>13</v>
      </c>
      <c r="K335" s="10"/>
    </row>
    <row r="336" spans="1:11" ht="13">
      <c r="F336" s="1">
        <f ca="1">SUM(F331:F335)</f>
        <v>300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FF0000"/>
    <outlinePr summaryBelow="0" summaryRight="0"/>
  </sheetPr>
  <dimension ref="A1:K336"/>
  <sheetViews>
    <sheetView workbookViewId="0"/>
  </sheetViews>
  <sheetFormatPr baseColWidth="10" defaultColWidth="14.5" defaultRowHeight="15.75" customHeight="1"/>
  <sheetData>
    <row r="1" spans="1:2" ht="14">
      <c r="A1" s="9" t="s">
        <v>366</v>
      </c>
    </row>
    <row r="2" spans="1:2" ht="15">
      <c r="A2" s="10"/>
    </row>
    <row r="3" spans="1:2" ht="13">
      <c r="A3" s="7" t="s">
        <v>197</v>
      </c>
    </row>
    <row r="4" spans="1:2" ht="15">
      <c r="A4" s="10">
        <f ca="1">IFERROR(__xludf.DUMMYFUNCTION("query('Converted Data'!BG4:BG327,""select*"")"),3)</f>
        <v>3</v>
      </c>
      <c r="B4" s="10">
        <f ca="1">IFERROR(__xludf.DUMMYFUNCTION("query('Converted Data'!CR4:CR327,""select*"")"),4)</f>
        <v>4</v>
      </c>
    </row>
    <row r="5" spans="1:2" ht="13">
      <c r="A5" s="1">
        <f ca="1">IFERROR(__xludf.DUMMYFUNCTION("""COMPUTED_VALUE"""),1)</f>
        <v>1</v>
      </c>
      <c r="B5" s="1">
        <f ca="1">IFERROR(__xludf.DUMMYFUNCTION("""COMPUTED_VALUE"""),3)</f>
        <v>3</v>
      </c>
    </row>
    <row r="6" spans="1:2" ht="13">
      <c r="A6" s="1" t="str">
        <f ca="1">IFERROR(__xludf.DUMMYFUNCTION("""COMPUTED_VALUE"""),"")</f>
        <v/>
      </c>
      <c r="B6" s="1">
        <f ca="1">IFERROR(__xludf.DUMMYFUNCTION("""COMPUTED_VALUE"""),2)</f>
        <v>2</v>
      </c>
    </row>
    <row r="7" spans="1:2" ht="13">
      <c r="A7" s="1">
        <f ca="1">IFERROR(__xludf.DUMMYFUNCTION("""COMPUTED_VALUE"""),3)</f>
        <v>3</v>
      </c>
      <c r="B7" s="1">
        <f ca="1">IFERROR(__xludf.DUMMYFUNCTION("""COMPUTED_VALUE"""),2)</f>
        <v>2</v>
      </c>
    </row>
    <row r="8" spans="1:2" ht="13">
      <c r="A8" s="1">
        <f ca="1">IFERROR(__xludf.DUMMYFUNCTION("""COMPUTED_VALUE"""),2)</f>
        <v>2</v>
      </c>
      <c r="B8" s="1">
        <f ca="1">IFERROR(__xludf.DUMMYFUNCTION("""COMPUTED_VALUE"""),3)</f>
        <v>3</v>
      </c>
    </row>
    <row r="9" spans="1:2" ht="13">
      <c r="A9" s="1">
        <f ca="1">IFERROR(__xludf.DUMMYFUNCTION("""COMPUTED_VALUE"""),3)</f>
        <v>3</v>
      </c>
      <c r="B9" s="1">
        <f ca="1">IFERROR(__xludf.DUMMYFUNCTION("""COMPUTED_VALUE"""),1)</f>
        <v>1</v>
      </c>
    </row>
    <row r="10" spans="1:2" ht="13" hidden="1">
      <c r="A10" s="1" t="str">
        <f ca="1">IFERROR(__xludf.DUMMYFUNCTION("""COMPUTED_VALUE"""),"")</f>
        <v/>
      </c>
      <c r="B10" s="1">
        <f ca="1">IFERROR(__xludf.DUMMYFUNCTION("""COMPUTED_VALUE"""),2)</f>
        <v>2</v>
      </c>
    </row>
    <row r="11" spans="1:2" ht="13" hidden="1">
      <c r="A11" s="1">
        <f ca="1">IFERROR(__xludf.DUMMYFUNCTION("""COMPUTED_VALUE"""),4)</f>
        <v>4</v>
      </c>
      <c r="B11" s="1">
        <f ca="1">IFERROR(__xludf.DUMMYFUNCTION("""COMPUTED_VALUE"""),3)</f>
        <v>3</v>
      </c>
    </row>
    <row r="12" spans="1:2" ht="13" hidden="1">
      <c r="A12" s="1">
        <f ca="1">IFERROR(__xludf.DUMMYFUNCTION("""COMPUTED_VALUE"""),4)</f>
        <v>4</v>
      </c>
      <c r="B12" s="1">
        <f ca="1">IFERROR(__xludf.DUMMYFUNCTION("""COMPUTED_VALUE"""),2)</f>
        <v>2</v>
      </c>
    </row>
    <row r="13" spans="1:2" ht="13" hidden="1">
      <c r="A13" s="1">
        <f ca="1">IFERROR(__xludf.DUMMYFUNCTION("""COMPUTED_VALUE"""),2)</f>
        <v>2</v>
      </c>
      <c r="B13" s="1">
        <f ca="1">IFERROR(__xludf.DUMMYFUNCTION("""COMPUTED_VALUE"""),1)</f>
        <v>1</v>
      </c>
    </row>
    <row r="14" spans="1:2" ht="13" hidden="1">
      <c r="A14" s="1" t="str">
        <f ca="1">IFERROR(__xludf.DUMMYFUNCTION("""COMPUTED_VALUE"""),"")</f>
        <v/>
      </c>
      <c r="B14" s="1">
        <f ca="1">IFERROR(__xludf.DUMMYFUNCTION("""COMPUTED_VALUE"""),3)</f>
        <v>3</v>
      </c>
    </row>
    <row r="15" spans="1:2" ht="13" hidden="1">
      <c r="A15" s="1">
        <f ca="1">IFERROR(__xludf.DUMMYFUNCTION("""COMPUTED_VALUE"""),2)</f>
        <v>2</v>
      </c>
      <c r="B15" s="1">
        <f ca="1">IFERROR(__xludf.DUMMYFUNCTION("""COMPUTED_VALUE"""),2)</f>
        <v>2</v>
      </c>
    </row>
    <row r="16" spans="1:2" ht="13" hidden="1">
      <c r="A16" s="1">
        <f ca="1">IFERROR(__xludf.DUMMYFUNCTION("""COMPUTED_VALUE"""),3)</f>
        <v>3</v>
      </c>
      <c r="B16" s="1">
        <f ca="1">IFERROR(__xludf.DUMMYFUNCTION("""COMPUTED_VALUE"""),3)</f>
        <v>3</v>
      </c>
    </row>
    <row r="17" spans="1:2" ht="13" hidden="1">
      <c r="A17" s="1">
        <f ca="1">IFERROR(__xludf.DUMMYFUNCTION("""COMPUTED_VALUE"""),3)</f>
        <v>3</v>
      </c>
      <c r="B17" s="1">
        <f ca="1">IFERROR(__xludf.DUMMYFUNCTION("""COMPUTED_VALUE"""),3)</f>
        <v>3</v>
      </c>
    </row>
    <row r="18" spans="1:2" ht="13" hidden="1">
      <c r="A18" s="1">
        <f ca="1">IFERROR(__xludf.DUMMYFUNCTION("""COMPUTED_VALUE"""),2)</f>
        <v>2</v>
      </c>
      <c r="B18" s="1">
        <f ca="1">IFERROR(__xludf.DUMMYFUNCTION("""COMPUTED_VALUE"""),4)</f>
        <v>4</v>
      </c>
    </row>
    <row r="19" spans="1:2" ht="13" hidden="1">
      <c r="A19" s="1">
        <f ca="1">IFERROR(__xludf.DUMMYFUNCTION("""COMPUTED_VALUE"""),2)</f>
        <v>2</v>
      </c>
      <c r="B19" s="1">
        <f ca="1">IFERROR(__xludf.DUMMYFUNCTION("""COMPUTED_VALUE"""),2)</f>
        <v>2</v>
      </c>
    </row>
    <row r="20" spans="1:2" ht="13" hidden="1">
      <c r="A20" s="1">
        <f ca="1">IFERROR(__xludf.DUMMYFUNCTION("""COMPUTED_VALUE"""),4)</f>
        <v>4</v>
      </c>
      <c r="B20" s="1">
        <f ca="1">IFERROR(__xludf.DUMMYFUNCTION("""COMPUTED_VALUE"""),2)</f>
        <v>2</v>
      </c>
    </row>
    <row r="21" spans="1:2" ht="13" hidden="1">
      <c r="A21" s="1">
        <f ca="1">IFERROR(__xludf.DUMMYFUNCTION("""COMPUTED_VALUE"""),2)</f>
        <v>2</v>
      </c>
      <c r="B21" s="1">
        <f ca="1">IFERROR(__xludf.DUMMYFUNCTION("""COMPUTED_VALUE"""),2)</f>
        <v>2</v>
      </c>
    </row>
    <row r="22" spans="1:2" ht="13" hidden="1">
      <c r="A22" s="1">
        <f ca="1">IFERROR(__xludf.DUMMYFUNCTION("""COMPUTED_VALUE"""),1)</f>
        <v>1</v>
      </c>
      <c r="B22" s="1">
        <f ca="1">IFERROR(__xludf.DUMMYFUNCTION("""COMPUTED_VALUE"""),1)</f>
        <v>1</v>
      </c>
    </row>
    <row r="23" spans="1:2" ht="13" hidden="1">
      <c r="A23" s="1">
        <f ca="1">IFERROR(__xludf.DUMMYFUNCTION("""COMPUTED_VALUE"""),2)</f>
        <v>2</v>
      </c>
      <c r="B23" s="1">
        <f ca="1">IFERROR(__xludf.DUMMYFUNCTION("""COMPUTED_VALUE"""),2)</f>
        <v>2</v>
      </c>
    </row>
    <row r="24" spans="1:2" ht="13" hidden="1">
      <c r="A24" s="1" t="str">
        <f ca="1">IFERROR(__xludf.DUMMYFUNCTION("""COMPUTED_VALUE"""),"")</f>
        <v/>
      </c>
      <c r="B24" s="1">
        <f ca="1">IFERROR(__xludf.DUMMYFUNCTION("""COMPUTED_VALUE"""),4)</f>
        <v>4</v>
      </c>
    </row>
    <row r="25" spans="1:2" ht="13" hidden="1">
      <c r="A25" s="1">
        <f ca="1">IFERROR(__xludf.DUMMYFUNCTION("""COMPUTED_VALUE"""),2)</f>
        <v>2</v>
      </c>
      <c r="B25" s="1">
        <f ca="1">IFERROR(__xludf.DUMMYFUNCTION("""COMPUTED_VALUE"""),4)</f>
        <v>4</v>
      </c>
    </row>
    <row r="26" spans="1:2" ht="13" hidden="1">
      <c r="A26" s="1">
        <f ca="1">IFERROR(__xludf.DUMMYFUNCTION("""COMPUTED_VALUE"""),1)</f>
        <v>1</v>
      </c>
      <c r="B26" s="1">
        <f ca="1">IFERROR(__xludf.DUMMYFUNCTION("""COMPUTED_VALUE"""),2)</f>
        <v>2</v>
      </c>
    </row>
    <row r="27" spans="1:2" ht="13" hidden="1">
      <c r="A27" s="1" t="str">
        <f ca="1">IFERROR(__xludf.DUMMYFUNCTION("""COMPUTED_VALUE"""),"")</f>
        <v/>
      </c>
      <c r="B27" s="1">
        <f ca="1">IFERROR(__xludf.DUMMYFUNCTION("""COMPUTED_VALUE"""),3)</f>
        <v>3</v>
      </c>
    </row>
    <row r="28" spans="1:2" ht="13" hidden="1">
      <c r="A28" s="1">
        <f ca="1">IFERROR(__xludf.DUMMYFUNCTION("""COMPUTED_VALUE"""),1)</f>
        <v>1</v>
      </c>
      <c r="B28" s="1">
        <f ca="1">IFERROR(__xludf.DUMMYFUNCTION("""COMPUTED_VALUE"""),2)</f>
        <v>2</v>
      </c>
    </row>
    <row r="29" spans="1:2" ht="13" hidden="1">
      <c r="A29" s="1">
        <f ca="1">IFERROR(__xludf.DUMMYFUNCTION("""COMPUTED_VALUE"""),3)</f>
        <v>3</v>
      </c>
      <c r="B29" s="1">
        <f ca="1">IFERROR(__xludf.DUMMYFUNCTION("""COMPUTED_VALUE"""),3)</f>
        <v>3</v>
      </c>
    </row>
    <row r="30" spans="1:2" ht="13" hidden="1">
      <c r="A30" s="1">
        <f ca="1">IFERROR(__xludf.DUMMYFUNCTION("""COMPUTED_VALUE"""),3)</f>
        <v>3</v>
      </c>
      <c r="B30" s="1">
        <f ca="1">IFERROR(__xludf.DUMMYFUNCTION("""COMPUTED_VALUE"""),3)</f>
        <v>3</v>
      </c>
    </row>
    <row r="31" spans="1:2" ht="13" hidden="1">
      <c r="A31" s="1">
        <f ca="1">IFERROR(__xludf.DUMMYFUNCTION("""COMPUTED_VALUE"""),1)</f>
        <v>1</v>
      </c>
      <c r="B31" s="1">
        <f ca="1">IFERROR(__xludf.DUMMYFUNCTION("""COMPUTED_VALUE"""),2)</f>
        <v>2</v>
      </c>
    </row>
    <row r="32" spans="1:2" ht="13" hidden="1">
      <c r="A32" s="1">
        <f ca="1">IFERROR(__xludf.DUMMYFUNCTION("""COMPUTED_VALUE"""),2)</f>
        <v>2</v>
      </c>
      <c r="B32" s="1">
        <f ca="1">IFERROR(__xludf.DUMMYFUNCTION("""COMPUTED_VALUE"""),5)</f>
        <v>5</v>
      </c>
    </row>
    <row r="33" spans="1:2" ht="13" hidden="1">
      <c r="A33" s="1">
        <f ca="1">IFERROR(__xludf.DUMMYFUNCTION("""COMPUTED_VALUE"""),1)</f>
        <v>1</v>
      </c>
      <c r="B33" s="1">
        <f ca="1">IFERROR(__xludf.DUMMYFUNCTION("""COMPUTED_VALUE"""),2)</f>
        <v>2</v>
      </c>
    </row>
    <row r="34" spans="1:2" ht="13" hidden="1">
      <c r="A34" s="1">
        <f ca="1">IFERROR(__xludf.DUMMYFUNCTION("""COMPUTED_VALUE"""),3)</f>
        <v>3</v>
      </c>
      <c r="B34" s="1">
        <f ca="1">IFERROR(__xludf.DUMMYFUNCTION("""COMPUTED_VALUE"""),3)</f>
        <v>3</v>
      </c>
    </row>
    <row r="35" spans="1:2" ht="13" hidden="1">
      <c r="A35" s="1">
        <f ca="1">IFERROR(__xludf.DUMMYFUNCTION("""COMPUTED_VALUE"""),4)</f>
        <v>4</v>
      </c>
      <c r="B35" s="1">
        <f ca="1">IFERROR(__xludf.DUMMYFUNCTION("""COMPUTED_VALUE"""),2)</f>
        <v>2</v>
      </c>
    </row>
    <row r="36" spans="1:2" ht="13" hidden="1">
      <c r="A36" s="1">
        <f ca="1">IFERROR(__xludf.DUMMYFUNCTION("""COMPUTED_VALUE"""),1)</f>
        <v>1</v>
      </c>
      <c r="B36" s="1">
        <f ca="1">IFERROR(__xludf.DUMMYFUNCTION("""COMPUTED_VALUE"""),3)</f>
        <v>3</v>
      </c>
    </row>
    <row r="37" spans="1:2" ht="13" hidden="1">
      <c r="A37" s="1">
        <f ca="1">IFERROR(__xludf.DUMMYFUNCTION("""COMPUTED_VALUE"""),2)</f>
        <v>2</v>
      </c>
      <c r="B37" s="1">
        <f ca="1">IFERROR(__xludf.DUMMYFUNCTION("""COMPUTED_VALUE"""),2)</f>
        <v>2</v>
      </c>
    </row>
    <row r="38" spans="1:2" ht="13" hidden="1">
      <c r="A38" s="1">
        <f ca="1">IFERROR(__xludf.DUMMYFUNCTION("""COMPUTED_VALUE"""),4)</f>
        <v>4</v>
      </c>
      <c r="B38" s="1">
        <f ca="1">IFERROR(__xludf.DUMMYFUNCTION("""COMPUTED_VALUE"""),2)</f>
        <v>2</v>
      </c>
    </row>
    <row r="39" spans="1:2" ht="13" hidden="1">
      <c r="A39" s="1">
        <f ca="1">IFERROR(__xludf.DUMMYFUNCTION("""COMPUTED_VALUE"""),3)</f>
        <v>3</v>
      </c>
      <c r="B39" s="1">
        <f ca="1">IFERROR(__xludf.DUMMYFUNCTION("""COMPUTED_VALUE"""),2)</f>
        <v>2</v>
      </c>
    </row>
    <row r="40" spans="1:2" ht="13" hidden="1">
      <c r="A40" s="1" t="str">
        <f ca="1">IFERROR(__xludf.DUMMYFUNCTION("""COMPUTED_VALUE"""),"")</f>
        <v/>
      </c>
      <c r="B40" s="1">
        <f ca="1">IFERROR(__xludf.DUMMYFUNCTION("""COMPUTED_VALUE"""),2)</f>
        <v>2</v>
      </c>
    </row>
    <row r="41" spans="1:2" ht="13" hidden="1">
      <c r="A41" s="1">
        <f ca="1">IFERROR(__xludf.DUMMYFUNCTION("""COMPUTED_VALUE"""),1)</f>
        <v>1</v>
      </c>
      <c r="B41" s="1">
        <f ca="1">IFERROR(__xludf.DUMMYFUNCTION("""COMPUTED_VALUE"""),3)</f>
        <v>3</v>
      </c>
    </row>
    <row r="42" spans="1:2" ht="13" hidden="1">
      <c r="A42" s="1">
        <f ca="1">IFERROR(__xludf.DUMMYFUNCTION("""COMPUTED_VALUE"""),2)</f>
        <v>2</v>
      </c>
      <c r="B42" s="1">
        <f ca="1">IFERROR(__xludf.DUMMYFUNCTION("""COMPUTED_VALUE"""),3)</f>
        <v>3</v>
      </c>
    </row>
    <row r="43" spans="1:2" ht="13" hidden="1">
      <c r="A43" s="1">
        <f ca="1">IFERROR(__xludf.DUMMYFUNCTION("""COMPUTED_VALUE"""),1)</f>
        <v>1</v>
      </c>
      <c r="B43" s="1">
        <f ca="1">IFERROR(__xludf.DUMMYFUNCTION("""COMPUTED_VALUE"""),2)</f>
        <v>2</v>
      </c>
    </row>
    <row r="44" spans="1:2" ht="13" hidden="1">
      <c r="A44" s="1">
        <f ca="1">IFERROR(__xludf.DUMMYFUNCTION("""COMPUTED_VALUE"""),4)</f>
        <v>4</v>
      </c>
      <c r="B44" s="1">
        <f ca="1">IFERROR(__xludf.DUMMYFUNCTION("""COMPUTED_VALUE"""),2)</f>
        <v>2</v>
      </c>
    </row>
    <row r="45" spans="1:2" ht="13" hidden="1">
      <c r="A45" s="1">
        <f ca="1">IFERROR(__xludf.DUMMYFUNCTION("""COMPUTED_VALUE"""),4)</f>
        <v>4</v>
      </c>
      <c r="B45" s="1">
        <f ca="1">IFERROR(__xludf.DUMMYFUNCTION("""COMPUTED_VALUE"""),2)</f>
        <v>2</v>
      </c>
    </row>
    <row r="46" spans="1:2" ht="13" hidden="1">
      <c r="A46" s="1">
        <f ca="1">IFERROR(__xludf.DUMMYFUNCTION("""COMPUTED_VALUE"""),2)</f>
        <v>2</v>
      </c>
      <c r="B46" s="1">
        <f ca="1">IFERROR(__xludf.DUMMYFUNCTION("""COMPUTED_VALUE"""),2)</f>
        <v>2</v>
      </c>
    </row>
    <row r="47" spans="1:2" ht="13" hidden="1">
      <c r="A47" s="1">
        <f ca="1">IFERROR(__xludf.DUMMYFUNCTION("""COMPUTED_VALUE"""),4)</f>
        <v>4</v>
      </c>
      <c r="B47" s="1">
        <f ca="1">IFERROR(__xludf.DUMMYFUNCTION("""COMPUTED_VALUE"""),2)</f>
        <v>2</v>
      </c>
    </row>
    <row r="48" spans="1:2" ht="13" hidden="1">
      <c r="A48" s="1">
        <f ca="1">IFERROR(__xludf.DUMMYFUNCTION("""COMPUTED_VALUE"""),2)</f>
        <v>2</v>
      </c>
      <c r="B48" s="1">
        <f ca="1">IFERROR(__xludf.DUMMYFUNCTION("""COMPUTED_VALUE"""),2)</f>
        <v>2</v>
      </c>
    </row>
    <row r="49" spans="1:2" ht="13" hidden="1">
      <c r="A49" s="1">
        <f ca="1">IFERROR(__xludf.DUMMYFUNCTION("""COMPUTED_VALUE"""),4)</f>
        <v>4</v>
      </c>
      <c r="B49" s="1">
        <f ca="1">IFERROR(__xludf.DUMMYFUNCTION("""COMPUTED_VALUE"""),3)</f>
        <v>3</v>
      </c>
    </row>
    <row r="50" spans="1:2" ht="13" hidden="1">
      <c r="A50" s="1">
        <f ca="1">IFERROR(__xludf.DUMMYFUNCTION("""COMPUTED_VALUE"""),2)</f>
        <v>2</v>
      </c>
      <c r="B50" s="1">
        <f ca="1">IFERROR(__xludf.DUMMYFUNCTION("""COMPUTED_VALUE"""),2)</f>
        <v>2</v>
      </c>
    </row>
    <row r="51" spans="1:2" ht="13" hidden="1">
      <c r="A51" s="1">
        <f ca="1">IFERROR(__xludf.DUMMYFUNCTION("""COMPUTED_VALUE"""),1)</f>
        <v>1</v>
      </c>
      <c r="B51" s="1">
        <f ca="1">IFERROR(__xludf.DUMMYFUNCTION("""COMPUTED_VALUE"""),1)</f>
        <v>1</v>
      </c>
    </row>
    <row r="52" spans="1:2" ht="13" hidden="1">
      <c r="A52" s="1">
        <f ca="1">IFERROR(__xludf.DUMMYFUNCTION("""COMPUTED_VALUE"""),3)</f>
        <v>3</v>
      </c>
      <c r="B52" s="1">
        <f ca="1">IFERROR(__xludf.DUMMYFUNCTION("""COMPUTED_VALUE"""),2)</f>
        <v>2</v>
      </c>
    </row>
    <row r="53" spans="1:2" ht="13" hidden="1">
      <c r="A53" s="1">
        <f ca="1">IFERROR(__xludf.DUMMYFUNCTION("""COMPUTED_VALUE"""),2)</f>
        <v>2</v>
      </c>
      <c r="B53" s="1">
        <f ca="1">IFERROR(__xludf.DUMMYFUNCTION("""COMPUTED_VALUE"""),3)</f>
        <v>3</v>
      </c>
    </row>
    <row r="54" spans="1:2" ht="13" hidden="1">
      <c r="A54" s="1">
        <f ca="1">IFERROR(__xludf.DUMMYFUNCTION("""COMPUTED_VALUE"""),3)</f>
        <v>3</v>
      </c>
      <c r="B54" s="1">
        <f ca="1">IFERROR(__xludf.DUMMYFUNCTION("""COMPUTED_VALUE"""),2)</f>
        <v>2</v>
      </c>
    </row>
    <row r="55" spans="1:2" ht="13" hidden="1">
      <c r="A55" s="1">
        <f ca="1">IFERROR(__xludf.DUMMYFUNCTION("""COMPUTED_VALUE"""),1)</f>
        <v>1</v>
      </c>
      <c r="B55" s="1">
        <f ca="1">IFERROR(__xludf.DUMMYFUNCTION("""COMPUTED_VALUE"""),1)</f>
        <v>1</v>
      </c>
    </row>
    <row r="56" spans="1:2" ht="13" hidden="1">
      <c r="A56" s="1">
        <f ca="1">IFERROR(__xludf.DUMMYFUNCTION("""COMPUTED_VALUE"""),3)</f>
        <v>3</v>
      </c>
      <c r="B56" s="1">
        <f ca="1">IFERROR(__xludf.DUMMYFUNCTION("""COMPUTED_VALUE"""),2)</f>
        <v>2</v>
      </c>
    </row>
    <row r="57" spans="1:2" ht="13" hidden="1">
      <c r="A57" s="1">
        <f ca="1">IFERROR(__xludf.DUMMYFUNCTION("""COMPUTED_VALUE"""),2)</f>
        <v>2</v>
      </c>
      <c r="B57" s="1">
        <f ca="1">IFERROR(__xludf.DUMMYFUNCTION("""COMPUTED_VALUE"""),1)</f>
        <v>1</v>
      </c>
    </row>
    <row r="58" spans="1:2" ht="13" hidden="1">
      <c r="A58" s="1">
        <f ca="1">IFERROR(__xludf.DUMMYFUNCTION("""COMPUTED_VALUE"""),3)</f>
        <v>3</v>
      </c>
      <c r="B58" s="1">
        <f ca="1">IFERROR(__xludf.DUMMYFUNCTION("""COMPUTED_VALUE"""),1)</f>
        <v>1</v>
      </c>
    </row>
    <row r="59" spans="1:2" ht="13" hidden="1">
      <c r="A59" s="1">
        <f ca="1">IFERROR(__xludf.DUMMYFUNCTION("""COMPUTED_VALUE"""),1)</f>
        <v>1</v>
      </c>
      <c r="B59" s="1">
        <f ca="1">IFERROR(__xludf.DUMMYFUNCTION("""COMPUTED_VALUE"""),4)</f>
        <v>4</v>
      </c>
    </row>
    <row r="60" spans="1:2" ht="13" hidden="1">
      <c r="A60" s="1">
        <f ca="1">IFERROR(__xludf.DUMMYFUNCTION("""COMPUTED_VALUE"""),1)</f>
        <v>1</v>
      </c>
      <c r="B60" s="1">
        <f ca="1">IFERROR(__xludf.DUMMYFUNCTION("""COMPUTED_VALUE"""),3)</f>
        <v>3</v>
      </c>
    </row>
    <row r="61" spans="1:2" ht="13" hidden="1">
      <c r="A61" s="1">
        <f ca="1">IFERROR(__xludf.DUMMYFUNCTION("""COMPUTED_VALUE"""),1)</f>
        <v>1</v>
      </c>
      <c r="B61" s="1">
        <f ca="1">IFERROR(__xludf.DUMMYFUNCTION("""COMPUTED_VALUE"""),2)</f>
        <v>2</v>
      </c>
    </row>
    <row r="62" spans="1:2" ht="13" hidden="1">
      <c r="A62" s="1">
        <f ca="1">IFERROR(__xludf.DUMMYFUNCTION("""COMPUTED_VALUE"""),4)</f>
        <v>4</v>
      </c>
      <c r="B62" s="1">
        <f ca="1">IFERROR(__xludf.DUMMYFUNCTION("""COMPUTED_VALUE"""),2)</f>
        <v>2</v>
      </c>
    </row>
    <row r="63" spans="1:2" ht="13" hidden="1">
      <c r="A63" s="1">
        <f ca="1">IFERROR(__xludf.DUMMYFUNCTION("""COMPUTED_VALUE"""),4)</f>
        <v>4</v>
      </c>
      <c r="B63" s="1">
        <f ca="1">IFERROR(__xludf.DUMMYFUNCTION("""COMPUTED_VALUE"""),2)</f>
        <v>2</v>
      </c>
    </row>
    <row r="64" spans="1:2" ht="13" hidden="1">
      <c r="A64" s="1" t="str">
        <f ca="1">IFERROR(__xludf.DUMMYFUNCTION("""COMPUTED_VALUE"""),"")</f>
        <v/>
      </c>
      <c r="B64" s="1">
        <f ca="1">IFERROR(__xludf.DUMMYFUNCTION("""COMPUTED_VALUE"""),2)</f>
        <v>2</v>
      </c>
    </row>
    <row r="65" spans="1:2" ht="13" hidden="1">
      <c r="A65" s="1">
        <f ca="1">IFERROR(__xludf.DUMMYFUNCTION("""COMPUTED_VALUE"""),1)</f>
        <v>1</v>
      </c>
      <c r="B65" s="1">
        <f ca="1">IFERROR(__xludf.DUMMYFUNCTION("""COMPUTED_VALUE"""),2)</f>
        <v>2</v>
      </c>
    </row>
    <row r="66" spans="1:2" ht="13" hidden="1">
      <c r="A66" s="1">
        <f ca="1">IFERROR(__xludf.DUMMYFUNCTION("""COMPUTED_VALUE"""),2)</f>
        <v>2</v>
      </c>
      <c r="B66" s="1">
        <f ca="1">IFERROR(__xludf.DUMMYFUNCTION("""COMPUTED_VALUE"""),1)</f>
        <v>1</v>
      </c>
    </row>
    <row r="67" spans="1:2" ht="13" hidden="1">
      <c r="A67" s="1">
        <f ca="1">IFERROR(__xludf.DUMMYFUNCTION("""COMPUTED_VALUE"""),1)</f>
        <v>1</v>
      </c>
      <c r="B67" s="1">
        <f ca="1">IFERROR(__xludf.DUMMYFUNCTION("""COMPUTED_VALUE"""),2)</f>
        <v>2</v>
      </c>
    </row>
    <row r="68" spans="1:2" ht="13" hidden="1">
      <c r="A68" s="1">
        <f ca="1">IFERROR(__xludf.DUMMYFUNCTION("""COMPUTED_VALUE"""),2)</f>
        <v>2</v>
      </c>
      <c r="B68" s="1">
        <f ca="1">IFERROR(__xludf.DUMMYFUNCTION("""COMPUTED_VALUE"""),2)</f>
        <v>2</v>
      </c>
    </row>
    <row r="69" spans="1:2" ht="13" hidden="1">
      <c r="A69" s="1">
        <f ca="1">IFERROR(__xludf.DUMMYFUNCTION("""COMPUTED_VALUE"""),3)</f>
        <v>3</v>
      </c>
      <c r="B69" s="1">
        <f ca="1">IFERROR(__xludf.DUMMYFUNCTION("""COMPUTED_VALUE"""),2)</f>
        <v>2</v>
      </c>
    </row>
    <row r="70" spans="1:2" ht="13" hidden="1">
      <c r="A70" s="1">
        <f ca="1">IFERROR(__xludf.DUMMYFUNCTION("""COMPUTED_VALUE"""),4)</f>
        <v>4</v>
      </c>
      <c r="B70" s="1">
        <f ca="1">IFERROR(__xludf.DUMMYFUNCTION("""COMPUTED_VALUE"""),3)</f>
        <v>3</v>
      </c>
    </row>
    <row r="71" spans="1:2" ht="13" hidden="1">
      <c r="A71" s="1">
        <f ca="1">IFERROR(__xludf.DUMMYFUNCTION("""COMPUTED_VALUE"""),2)</f>
        <v>2</v>
      </c>
      <c r="B71" s="1">
        <f ca="1">IFERROR(__xludf.DUMMYFUNCTION("""COMPUTED_VALUE"""),1)</f>
        <v>1</v>
      </c>
    </row>
    <row r="72" spans="1:2" ht="13" hidden="1">
      <c r="A72" s="1">
        <f ca="1">IFERROR(__xludf.DUMMYFUNCTION("""COMPUTED_VALUE"""),4)</f>
        <v>4</v>
      </c>
      <c r="B72" s="1">
        <f ca="1">IFERROR(__xludf.DUMMYFUNCTION("""COMPUTED_VALUE"""),2)</f>
        <v>2</v>
      </c>
    </row>
    <row r="73" spans="1:2" ht="13" hidden="1">
      <c r="A73" s="1">
        <f ca="1">IFERROR(__xludf.DUMMYFUNCTION("""COMPUTED_VALUE"""),3)</f>
        <v>3</v>
      </c>
      <c r="B73" s="1">
        <f ca="1">IFERROR(__xludf.DUMMYFUNCTION("""COMPUTED_VALUE"""),2)</f>
        <v>2</v>
      </c>
    </row>
    <row r="74" spans="1:2" ht="13" hidden="1">
      <c r="A74" s="1">
        <f ca="1">IFERROR(__xludf.DUMMYFUNCTION("""COMPUTED_VALUE"""),1)</f>
        <v>1</v>
      </c>
      <c r="B74" s="1">
        <f ca="1">IFERROR(__xludf.DUMMYFUNCTION("""COMPUTED_VALUE"""),2)</f>
        <v>2</v>
      </c>
    </row>
    <row r="75" spans="1:2" ht="13" hidden="1">
      <c r="A75" s="1">
        <f ca="1">IFERROR(__xludf.DUMMYFUNCTION("""COMPUTED_VALUE"""),2)</f>
        <v>2</v>
      </c>
      <c r="B75" s="1">
        <f ca="1">IFERROR(__xludf.DUMMYFUNCTION("""COMPUTED_VALUE"""),3)</f>
        <v>3</v>
      </c>
    </row>
    <row r="76" spans="1:2" ht="13" hidden="1">
      <c r="A76" s="1">
        <f ca="1">IFERROR(__xludf.DUMMYFUNCTION("""COMPUTED_VALUE"""),3)</f>
        <v>3</v>
      </c>
      <c r="B76" s="1">
        <f ca="1">IFERROR(__xludf.DUMMYFUNCTION("""COMPUTED_VALUE"""),2)</f>
        <v>2</v>
      </c>
    </row>
    <row r="77" spans="1:2" ht="13" hidden="1">
      <c r="A77" s="1">
        <f ca="1">IFERROR(__xludf.DUMMYFUNCTION("""COMPUTED_VALUE"""),2)</f>
        <v>2</v>
      </c>
      <c r="B77" s="1">
        <f ca="1">IFERROR(__xludf.DUMMYFUNCTION("""COMPUTED_VALUE"""),2)</f>
        <v>2</v>
      </c>
    </row>
    <row r="78" spans="1:2" ht="13" hidden="1">
      <c r="A78" s="1">
        <f ca="1">IFERROR(__xludf.DUMMYFUNCTION("""COMPUTED_VALUE"""),4)</f>
        <v>4</v>
      </c>
      <c r="B78" s="1">
        <f ca="1">IFERROR(__xludf.DUMMYFUNCTION("""COMPUTED_VALUE"""),2)</f>
        <v>2</v>
      </c>
    </row>
    <row r="79" spans="1:2" ht="13" hidden="1">
      <c r="A79" s="1">
        <f ca="1">IFERROR(__xludf.DUMMYFUNCTION("""COMPUTED_VALUE"""),3)</f>
        <v>3</v>
      </c>
      <c r="B79" s="1">
        <f ca="1">IFERROR(__xludf.DUMMYFUNCTION("""COMPUTED_VALUE"""),4)</f>
        <v>4</v>
      </c>
    </row>
    <row r="80" spans="1:2" ht="13" hidden="1">
      <c r="A80" s="1">
        <f ca="1">IFERROR(__xludf.DUMMYFUNCTION("""COMPUTED_VALUE"""),1)</f>
        <v>1</v>
      </c>
      <c r="B80" s="1">
        <f ca="1">IFERROR(__xludf.DUMMYFUNCTION("""COMPUTED_VALUE"""),2)</f>
        <v>2</v>
      </c>
    </row>
    <row r="81" spans="1:2" ht="13" hidden="1">
      <c r="A81" s="1" t="str">
        <f ca="1">IFERROR(__xludf.DUMMYFUNCTION("""COMPUTED_VALUE"""),"")</f>
        <v/>
      </c>
      <c r="B81" s="1">
        <f ca="1">IFERROR(__xludf.DUMMYFUNCTION("""COMPUTED_VALUE"""),1)</f>
        <v>1</v>
      </c>
    </row>
    <row r="82" spans="1:2" ht="13" hidden="1">
      <c r="A82" s="1">
        <f ca="1">IFERROR(__xludf.DUMMYFUNCTION("""COMPUTED_VALUE"""),4)</f>
        <v>4</v>
      </c>
      <c r="B82" s="1">
        <f ca="1">IFERROR(__xludf.DUMMYFUNCTION("""COMPUTED_VALUE"""),2)</f>
        <v>2</v>
      </c>
    </row>
    <row r="83" spans="1:2" ht="13" hidden="1">
      <c r="A83" s="1">
        <f ca="1">IFERROR(__xludf.DUMMYFUNCTION("""COMPUTED_VALUE"""),2)</f>
        <v>2</v>
      </c>
      <c r="B83" s="1">
        <f ca="1">IFERROR(__xludf.DUMMYFUNCTION("""COMPUTED_VALUE"""),3)</f>
        <v>3</v>
      </c>
    </row>
    <row r="84" spans="1:2" ht="13" hidden="1">
      <c r="A84" s="1">
        <f ca="1">IFERROR(__xludf.DUMMYFUNCTION("""COMPUTED_VALUE"""),3)</f>
        <v>3</v>
      </c>
      <c r="B84" s="1">
        <f ca="1">IFERROR(__xludf.DUMMYFUNCTION("""COMPUTED_VALUE"""),2)</f>
        <v>2</v>
      </c>
    </row>
    <row r="85" spans="1:2" ht="13" hidden="1">
      <c r="A85" s="1">
        <f ca="1">IFERROR(__xludf.DUMMYFUNCTION("""COMPUTED_VALUE"""),4)</f>
        <v>4</v>
      </c>
      <c r="B85" s="1">
        <f ca="1">IFERROR(__xludf.DUMMYFUNCTION("""COMPUTED_VALUE"""),1)</f>
        <v>1</v>
      </c>
    </row>
    <row r="86" spans="1:2" ht="13" hidden="1">
      <c r="A86" s="1">
        <f ca="1">IFERROR(__xludf.DUMMYFUNCTION("""COMPUTED_VALUE"""),2)</f>
        <v>2</v>
      </c>
      <c r="B86" s="1">
        <f ca="1">IFERROR(__xludf.DUMMYFUNCTION("""COMPUTED_VALUE"""),2)</f>
        <v>2</v>
      </c>
    </row>
    <row r="87" spans="1:2" ht="13" hidden="1">
      <c r="A87" s="1">
        <f ca="1">IFERROR(__xludf.DUMMYFUNCTION("""COMPUTED_VALUE"""),2)</f>
        <v>2</v>
      </c>
      <c r="B87" s="1">
        <f ca="1">IFERROR(__xludf.DUMMYFUNCTION("""COMPUTED_VALUE"""),1)</f>
        <v>1</v>
      </c>
    </row>
    <row r="88" spans="1:2" ht="13" hidden="1">
      <c r="A88" s="1">
        <f ca="1">IFERROR(__xludf.DUMMYFUNCTION("""COMPUTED_VALUE"""),2)</f>
        <v>2</v>
      </c>
      <c r="B88" s="1">
        <f ca="1">IFERROR(__xludf.DUMMYFUNCTION("""COMPUTED_VALUE"""),4)</f>
        <v>4</v>
      </c>
    </row>
    <row r="89" spans="1:2" ht="13" hidden="1">
      <c r="A89" s="1">
        <f ca="1">IFERROR(__xludf.DUMMYFUNCTION("""COMPUTED_VALUE"""),3)</f>
        <v>3</v>
      </c>
      <c r="B89" s="1">
        <f ca="1">IFERROR(__xludf.DUMMYFUNCTION("""COMPUTED_VALUE"""),3)</f>
        <v>3</v>
      </c>
    </row>
    <row r="90" spans="1:2" ht="13" hidden="1">
      <c r="A90" s="1">
        <f ca="1">IFERROR(__xludf.DUMMYFUNCTION("""COMPUTED_VALUE"""),1)</f>
        <v>1</v>
      </c>
      <c r="B90" s="1">
        <f ca="1">IFERROR(__xludf.DUMMYFUNCTION("""COMPUTED_VALUE"""),1)</f>
        <v>1</v>
      </c>
    </row>
    <row r="91" spans="1:2" ht="13" hidden="1">
      <c r="A91" s="1">
        <f ca="1">IFERROR(__xludf.DUMMYFUNCTION("""COMPUTED_VALUE"""),2)</f>
        <v>2</v>
      </c>
      <c r="B91" s="1">
        <f ca="1">IFERROR(__xludf.DUMMYFUNCTION("""COMPUTED_VALUE"""),2)</f>
        <v>2</v>
      </c>
    </row>
    <row r="92" spans="1:2" ht="13" hidden="1">
      <c r="A92" s="1">
        <f ca="1">IFERROR(__xludf.DUMMYFUNCTION("""COMPUTED_VALUE"""),4)</f>
        <v>4</v>
      </c>
      <c r="B92" s="1">
        <f ca="1">IFERROR(__xludf.DUMMYFUNCTION("""COMPUTED_VALUE"""),3)</f>
        <v>3</v>
      </c>
    </row>
    <row r="93" spans="1:2" ht="13" hidden="1">
      <c r="A93" s="1">
        <f ca="1">IFERROR(__xludf.DUMMYFUNCTION("""COMPUTED_VALUE"""),3)</f>
        <v>3</v>
      </c>
      <c r="B93" s="1">
        <f ca="1">IFERROR(__xludf.DUMMYFUNCTION("""COMPUTED_VALUE"""),1)</f>
        <v>1</v>
      </c>
    </row>
    <row r="94" spans="1:2" ht="13" hidden="1">
      <c r="A94" s="1">
        <f ca="1">IFERROR(__xludf.DUMMYFUNCTION("""COMPUTED_VALUE"""),1)</f>
        <v>1</v>
      </c>
      <c r="B94" s="1">
        <f ca="1">IFERROR(__xludf.DUMMYFUNCTION("""COMPUTED_VALUE"""),2)</f>
        <v>2</v>
      </c>
    </row>
    <row r="95" spans="1:2" ht="13" hidden="1">
      <c r="A95" s="1">
        <f ca="1">IFERROR(__xludf.DUMMYFUNCTION("""COMPUTED_VALUE"""),3)</f>
        <v>3</v>
      </c>
      <c r="B95" s="1">
        <f ca="1">IFERROR(__xludf.DUMMYFUNCTION("""COMPUTED_VALUE"""),2)</f>
        <v>2</v>
      </c>
    </row>
    <row r="96" spans="1:2" ht="13" hidden="1">
      <c r="A96" s="1">
        <f ca="1">IFERROR(__xludf.DUMMYFUNCTION("""COMPUTED_VALUE"""),1)</f>
        <v>1</v>
      </c>
      <c r="B96" s="1">
        <f ca="1">IFERROR(__xludf.DUMMYFUNCTION("""COMPUTED_VALUE"""),3)</f>
        <v>3</v>
      </c>
    </row>
    <row r="97" spans="1:2" ht="13" hidden="1">
      <c r="A97" s="1">
        <f ca="1">IFERROR(__xludf.DUMMYFUNCTION("""COMPUTED_VALUE"""),2)</f>
        <v>2</v>
      </c>
      <c r="B97" s="1">
        <f ca="1">IFERROR(__xludf.DUMMYFUNCTION("""COMPUTED_VALUE"""),1)</f>
        <v>1</v>
      </c>
    </row>
    <row r="98" spans="1:2" ht="13" hidden="1">
      <c r="A98" s="1">
        <f ca="1">IFERROR(__xludf.DUMMYFUNCTION("""COMPUTED_VALUE"""),2)</f>
        <v>2</v>
      </c>
      <c r="B98" s="1">
        <f ca="1">IFERROR(__xludf.DUMMYFUNCTION("""COMPUTED_VALUE"""),2)</f>
        <v>2</v>
      </c>
    </row>
    <row r="99" spans="1:2" ht="13" hidden="1">
      <c r="A99" s="1">
        <f ca="1">IFERROR(__xludf.DUMMYFUNCTION("""COMPUTED_VALUE"""),4)</f>
        <v>4</v>
      </c>
      <c r="B99" s="1">
        <f ca="1">IFERROR(__xludf.DUMMYFUNCTION("""COMPUTED_VALUE"""),1)</f>
        <v>1</v>
      </c>
    </row>
    <row r="100" spans="1:2" ht="13" hidden="1">
      <c r="A100" s="1">
        <f ca="1">IFERROR(__xludf.DUMMYFUNCTION("""COMPUTED_VALUE"""),1)</f>
        <v>1</v>
      </c>
      <c r="B100" s="1">
        <f ca="1">IFERROR(__xludf.DUMMYFUNCTION("""COMPUTED_VALUE"""),2)</f>
        <v>2</v>
      </c>
    </row>
    <row r="101" spans="1:2" ht="13" hidden="1">
      <c r="A101" s="1">
        <f ca="1">IFERROR(__xludf.DUMMYFUNCTION("""COMPUTED_VALUE"""),3)</f>
        <v>3</v>
      </c>
      <c r="B101" s="1">
        <f ca="1">IFERROR(__xludf.DUMMYFUNCTION("""COMPUTED_VALUE"""),2)</f>
        <v>2</v>
      </c>
    </row>
    <row r="102" spans="1:2" ht="13" hidden="1">
      <c r="A102" s="1">
        <f ca="1">IFERROR(__xludf.DUMMYFUNCTION("""COMPUTED_VALUE"""),2)</f>
        <v>2</v>
      </c>
      <c r="B102" s="1">
        <f ca="1">IFERROR(__xludf.DUMMYFUNCTION("""COMPUTED_VALUE"""),4)</f>
        <v>4</v>
      </c>
    </row>
    <row r="103" spans="1:2" ht="13" hidden="1">
      <c r="A103" s="1">
        <f ca="1">IFERROR(__xludf.DUMMYFUNCTION("""COMPUTED_VALUE"""),4)</f>
        <v>4</v>
      </c>
      <c r="B103" s="1">
        <f ca="1">IFERROR(__xludf.DUMMYFUNCTION("""COMPUTED_VALUE"""),1)</f>
        <v>1</v>
      </c>
    </row>
    <row r="104" spans="1:2" ht="13" hidden="1">
      <c r="A104" s="1" t="str">
        <f ca="1">IFERROR(__xludf.DUMMYFUNCTION("""COMPUTED_VALUE"""),"")</f>
        <v/>
      </c>
      <c r="B104" s="1">
        <f ca="1">IFERROR(__xludf.DUMMYFUNCTION("""COMPUTED_VALUE"""),1)</f>
        <v>1</v>
      </c>
    </row>
    <row r="105" spans="1:2" ht="13" hidden="1">
      <c r="A105" s="1">
        <f ca="1">IFERROR(__xludf.DUMMYFUNCTION("""COMPUTED_VALUE"""),2)</f>
        <v>2</v>
      </c>
      <c r="B105" s="1">
        <f ca="1">IFERROR(__xludf.DUMMYFUNCTION("""COMPUTED_VALUE"""),1)</f>
        <v>1</v>
      </c>
    </row>
    <row r="106" spans="1:2" ht="13" hidden="1">
      <c r="A106" s="1">
        <f ca="1">IFERROR(__xludf.DUMMYFUNCTION("""COMPUTED_VALUE"""),1)</f>
        <v>1</v>
      </c>
      <c r="B106" s="1">
        <f ca="1">IFERROR(__xludf.DUMMYFUNCTION("""COMPUTED_VALUE"""),2)</f>
        <v>2</v>
      </c>
    </row>
    <row r="107" spans="1:2" ht="13" hidden="1">
      <c r="A107" s="1">
        <f ca="1">IFERROR(__xludf.DUMMYFUNCTION("""COMPUTED_VALUE"""),4)</f>
        <v>4</v>
      </c>
      <c r="B107" s="1">
        <f ca="1">IFERROR(__xludf.DUMMYFUNCTION("""COMPUTED_VALUE"""),2)</f>
        <v>2</v>
      </c>
    </row>
    <row r="108" spans="1:2" ht="13" hidden="1">
      <c r="A108" s="1">
        <f ca="1">IFERROR(__xludf.DUMMYFUNCTION("""COMPUTED_VALUE"""),2)</f>
        <v>2</v>
      </c>
      <c r="B108" s="1">
        <f ca="1">IFERROR(__xludf.DUMMYFUNCTION("""COMPUTED_VALUE"""),1)</f>
        <v>1</v>
      </c>
    </row>
    <row r="109" spans="1:2" ht="13" hidden="1">
      <c r="A109" s="1">
        <f ca="1">IFERROR(__xludf.DUMMYFUNCTION("""COMPUTED_VALUE"""),3)</f>
        <v>3</v>
      </c>
      <c r="B109" s="1">
        <f ca="1">IFERROR(__xludf.DUMMYFUNCTION("""COMPUTED_VALUE"""),3)</f>
        <v>3</v>
      </c>
    </row>
    <row r="110" spans="1:2" ht="13" hidden="1">
      <c r="A110" s="1">
        <f ca="1">IFERROR(__xludf.DUMMYFUNCTION("""COMPUTED_VALUE"""),1)</f>
        <v>1</v>
      </c>
      <c r="B110" s="1">
        <f ca="1">IFERROR(__xludf.DUMMYFUNCTION("""COMPUTED_VALUE"""),2)</f>
        <v>2</v>
      </c>
    </row>
    <row r="111" spans="1:2" ht="13" hidden="1">
      <c r="A111" s="1">
        <f ca="1">IFERROR(__xludf.DUMMYFUNCTION("""COMPUTED_VALUE"""),4)</f>
        <v>4</v>
      </c>
      <c r="B111" s="1">
        <f ca="1">IFERROR(__xludf.DUMMYFUNCTION("""COMPUTED_VALUE"""),2)</f>
        <v>2</v>
      </c>
    </row>
    <row r="112" spans="1:2" ht="13" hidden="1">
      <c r="A112" s="1">
        <f ca="1">IFERROR(__xludf.DUMMYFUNCTION("""COMPUTED_VALUE"""),4)</f>
        <v>4</v>
      </c>
      <c r="B112" s="1">
        <f ca="1">IFERROR(__xludf.DUMMYFUNCTION("""COMPUTED_VALUE"""),3)</f>
        <v>3</v>
      </c>
    </row>
    <row r="113" spans="1:2" ht="13" hidden="1">
      <c r="A113" s="1">
        <f ca="1">IFERROR(__xludf.DUMMYFUNCTION("""COMPUTED_VALUE"""),2)</f>
        <v>2</v>
      </c>
      <c r="B113" s="1">
        <f ca="1">IFERROR(__xludf.DUMMYFUNCTION("""COMPUTED_VALUE"""),2)</f>
        <v>2</v>
      </c>
    </row>
    <row r="114" spans="1:2" ht="13" hidden="1">
      <c r="A114" s="1">
        <f ca="1">IFERROR(__xludf.DUMMYFUNCTION("""COMPUTED_VALUE"""),3)</f>
        <v>3</v>
      </c>
      <c r="B114" s="1">
        <f ca="1">IFERROR(__xludf.DUMMYFUNCTION("""COMPUTED_VALUE"""),1)</f>
        <v>1</v>
      </c>
    </row>
    <row r="115" spans="1:2" ht="13" hidden="1">
      <c r="A115" s="1">
        <f ca="1">IFERROR(__xludf.DUMMYFUNCTION("""COMPUTED_VALUE"""),2)</f>
        <v>2</v>
      </c>
      <c r="B115" s="1">
        <f ca="1">IFERROR(__xludf.DUMMYFUNCTION("""COMPUTED_VALUE"""),3)</f>
        <v>3</v>
      </c>
    </row>
    <row r="116" spans="1:2" ht="13" hidden="1">
      <c r="A116" s="1">
        <f ca="1">IFERROR(__xludf.DUMMYFUNCTION("""COMPUTED_VALUE"""),3)</f>
        <v>3</v>
      </c>
      <c r="B116" s="1">
        <f ca="1">IFERROR(__xludf.DUMMYFUNCTION("""COMPUTED_VALUE"""),3)</f>
        <v>3</v>
      </c>
    </row>
    <row r="117" spans="1:2" ht="13" hidden="1">
      <c r="A117" s="1">
        <f ca="1">IFERROR(__xludf.DUMMYFUNCTION("""COMPUTED_VALUE"""),3)</f>
        <v>3</v>
      </c>
      <c r="B117" s="1">
        <f ca="1">IFERROR(__xludf.DUMMYFUNCTION("""COMPUTED_VALUE"""),2)</f>
        <v>2</v>
      </c>
    </row>
    <row r="118" spans="1:2" ht="13" hidden="1">
      <c r="A118" s="1">
        <f ca="1">IFERROR(__xludf.DUMMYFUNCTION("""COMPUTED_VALUE"""),4)</f>
        <v>4</v>
      </c>
      <c r="B118" s="1">
        <f ca="1">IFERROR(__xludf.DUMMYFUNCTION("""COMPUTED_VALUE"""),2)</f>
        <v>2</v>
      </c>
    </row>
    <row r="119" spans="1:2" ht="13" hidden="1">
      <c r="A119" s="1">
        <f ca="1">IFERROR(__xludf.DUMMYFUNCTION("""COMPUTED_VALUE"""),2)</f>
        <v>2</v>
      </c>
      <c r="B119" s="1">
        <f ca="1">IFERROR(__xludf.DUMMYFUNCTION("""COMPUTED_VALUE"""),2)</f>
        <v>2</v>
      </c>
    </row>
    <row r="120" spans="1:2" ht="13" hidden="1">
      <c r="A120" s="1">
        <f ca="1">IFERROR(__xludf.DUMMYFUNCTION("""COMPUTED_VALUE"""),4)</f>
        <v>4</v>
      </c>
      <c r="B120" s="1">
        <f ca="1">IFERROR(__xludf.DUMMYFUNCTION("""COMPUTED_VALUE"""),2)</f>
        <v>2</v>
      </c>
    </row>
    <row r="121" spans="1:2" ht="13" hidden="1">
      <c r="A121" s="1">
        <f ca="1">IFERROR(__xludf.DUMMYFUNCTION("""COMPUTED_VALUE"""),4)</f>
        <v>4</v>
      </c>
      <c r="B121" s="1">
        <f ca="1">IFERROR(__xludf.DUMMYFUNCTION("""COMPUTED_VALUE"""),2)</f>
        <v>2</v>
      </c>
    </row>
    <row r="122" spans="1:2" ht="13" hidden="1">
      <c r="A122" s="1">
        <f ca="1">IFERROR(__xludf.DUMMYFUNCTION("""COMPUTED_VALUE"""),4)</f>
        <v>4</v>
      </c>
      <c r="B122" s="1">
        <f ca="1">IFERROR(__xludf.DUMMYFUNCTION("""COMPUTED_VALUE"""),2)</f>
        <v>2</v>
      </c>
    </row>
    <row r="123" spans="1:2" ht="13" hidden="1">
      <c r="A123" s="1">
        <f ca="1">IFERROR(__xludf.DUMMYFUNCTION("""COMPUTED_VALUE"""),4)</f>
        <v>4</v>
      </c>
      <c r="B123" s="1">
        <f ca="1">IFERROR(__xludf.DUMMYFUNCTION("""COMPUTED_VALUE"""),1)</f>
        <v>1</v>
      </c>
    </row>
    <row r="124" spans="1:2" ht="13" hidden="1">
      <c r="A124" s="1">
        <f ca="1">IFERROR(__xludf.DUMMYFUNCTION("""COMPUTED_VALUE"""),4)</f>
        <v>4</v>
      </c>
      <c r="B124" s="1">
        <f ca="1">IFERROR(__xludf.DUMMYFUNCTION("""COMPUTED_VALUE"""),3)</f>
        <v>3</v>
      </c>
    </row>
    <row r="125" spans="1:2" ht="13" hidden="1">
      <c r="A125" s="1">
        <f ca="1">IFERROR(__xludf.DUMMYFUNCTION("""COMPUTED_VALUE"""),4)</f>
        <v>4</v>
      </c>
      <c r="B125" s="1">
        <f ca="1">IFERROR(__xludf.DUMMYFUNCTION("""COMPUTED_VALUE"""),1)</f>
        <v>1</v>
      </c>
    </row>
    <row r="126" spans="1:2" ht="13" hidden="1">
      <c r="A126" s="1">
        <f ca="1">IFERROR(__xludf.DUMMYFUNCTION("""COMPUTED_VALUE"""),4)</f>
        <v>4</v>
      </c>
      <c r="B126" s="1">
        <f ca="1">IFERROR(__xludf.DUMMYFUNCTION("""COMPUTED_VALUE"""),1)</f>
        <v>1</v>
      </c>
    </row>
    <row r="127" spans="1:2" ht="13" hidden="1">
      <c r="A127" s="1">
        <f ca="1">IFERROR(__xludf.DUMMYFUNCTION("""COMPUTED_VALUE"""),3)</f>
        <v>3</v>
      </c>
      <c r="B127" s="1">
        <f ca="1">IFERROR(__xludf.DUMMYFUNCTION("""COMPUTED_VALUE"""),1)</f>
        <v>1</v>
      </c>
    </row>
    <row r="128" spans="1:2" ht="13" hidden="1">
      <c r="A128" s="1">
        <f ca="1">IFERROR(__xludf.DUMMYFUNCTION("""COMPUTED_VALUE"""),1)</f>
        <v>1</v>
      </c>
      <c r="B128" s="1">
        <f ca="1">IFERROR(__xludf.DUMMYFUNCTION("""COMPUTED_VALUE"""),3)</f>
        <v>3</v>
      </c>
    </row>
    <row r="129" spans="1:2" ht="13" hidden="1">
      <c r="A129" s="1">
        <f ca="1">IFERROR(__xludf.DUMMYFUNCTION("""COMPUTED_VALUE"""),3)</f>
        <v>3</v>
      </c>
      <c r="B129" s="1">
        <f ca="1">IFERROR(__xludf.DUMMYFUNCTION("""COMPUTED_VALUE"""),1)</f>
        <v>1</v>
      </c>
    </row>
    <row r="130" spans="1:2" ht="13" hidden="1">
      <c r="A130" s="1">
        <f ca="1">IFERROR(__xludf.DUMMYFUNCTION("""COMPUTED_VALUE"""),3)</f>
        <v>3</v>
      </c>
      <c r="B130" s="1">
        <f ca="1">IFERROR(__xludf.DUMMYFUNCTION("""COMPUTED_VALUE"""),1)</f>
        <v>1</v>
      </c>
    </row>
    <row r="131" spans="1:2" ht="13" hidden="1">
      <c r="A131" s="1">
        <f ca="1">IFERROR(__xludf.DUMMYFUNCTION("""COMPUTED_VALUE"""),2)</f>
        <v>2</v>
      </c>
      <c r="B131" s="1">
        <f ca="1">IFERROR(__xludf.DUMMYFUNCTION("""COMPUTED_VALUE"""),2)</f>
        <v>2</v>
      </c>
    </row>
    <row r="132" spans="1:2" ht="13" hidden="1">
      <c r="A132" s="1">
        <f ca="1">IFERROR(__xludf.DUMMYFUNCTION("""COMPUTED_VALUE"""),1)</f>
        <v>1</v>
      </c>
      <c r="B132" s="1">
        <f ca="1">IFERROR(__xludf.DUMMYFUNCTION("""COMPUTED_VALUE"""),1)</f>
        <v>1</v>
      </c>
    </row>
    <row r="133" spans="1:2" ht="13" hidden="1">
      <c r="A133" s="1">
        <f ca="1">IFERROR(__xludf.DUMMYFUNCTION("""COMPUTED_VALUE"""),2)</f>
        <v>2</v>
      </c>
      <c r="B133" s="1">
        <f ca="1">IFERROR(__xludf.DUMMYFUNCTION("""COMPUTED_VALUE"""),5)</f>
        <v>5</v>
      </c>
    </row>
    <row r="134" spans="1:2" ht="13" hidden="1">
      <c r="A134" s="1">
        <f ca="1">IFERROR(__xludf.DUMMYFUNCTION("""COMPUTED_VALUE"""),3)</f>
        <v>3</v>
      </c>
      <c r="B134" s="1">
        <f ca="1">IFERROR(__xludf.DUMMYFUNCTION("""COMPUTED_VALUE"""),2)</f>
        <v>2</v>
      </c>
    </row>
    <row r="135" spans="1:2" ht="13" hidden="1">
      <c r="A135" s="1">
        <f ca="1">IFERROR(__xludf.DUMMYFUNCTION("""COMPUTED_VALUE"""),4)</f>
        <v>4</v>
      </c>
      <c r="B135" s="1">
        <f ca="1">IFERROR(__xludf.DUMMYFUNCTION("""COMPUTED_VALUE"""),3)</f>
        <v>3</v>
      </c>
    </row>
    <row r="136" spans="1:2" ht="13" hidden="1">
      <c r="A136" s="1">
        <f ca="1">IFERROR(__xludf.DUMMYFUNCTION("""COMPUTED_VALUE"""),3)</f>
        <v>3</v>
      </c>
      <c r="B136" s="1">
        <f ca="1">IFERROR(__xludf.DUMMYFUNCTION("""COMPUTED_VALUE"""),3)</f>
        <v>3</v>
      </c>
    </row>
    <row r="137" spans="1:2" ht="13" hidden="1">
      <c r="A137" s="1">
        <f ca="1">IFERROR(__xludf.DUMMYFUNCTION("""COMPUTED_VALUE"""),2)</f>
        <v>2</v>
      </c>
      <c r="B137" s="1">
        <f ca="1">IFERROR(__xludf.DUMMYFUNCTION("""COMPUTED_VALUE"""),2)</f>
        <v>2</v>
      </c>
    </row>
    <row r="138" spans="1:2" ht="13" hidden="1">
      <c r="A138" s="1">
        <f ca="1">IFERROR(__xludf.DUMMYFUNCTION("""COMPUTED_VALUE"""),2)</f>
        <v>2</v>
      </c>
      <c r="B138" s="1">
        <f ca="1">IFERROR(__xludf.DUMMYFUNCTION("""COMPUTED_VALUE"""),1)</f>
        <v>1</v>
      </c>
    </row>
    <row r="139" spans="1:2" ht="13" hidden="1">
      <c r="A139" s="1">
        <f ca="1">IFERROR(__xludf.DUMMYFUNCTION("""COMPUTED_VALUE"""),1)</f>
        <v>1</v>
      </c>
      <c r="B139" s="1">
        <f ca="1">IFERROR(__xludf.DUMMYFUNCTION("""COMPUTED_VALUE"""),1)</f>
        <v>1</v>
      </c>
    </row>
    <row r="140" spans="1:2" ht="13" hidden="1">
      <c r="A140" s="1">
        <f ca="1">IFERROR(__xludf.DUMMYFUNCTION("""COMPUTED_VALUE"""),4)</f>
        <v>4</v>
      </c>
      <c r="B140" s="1">
        <f ca="1">IFERROR(__xludf.DUMMYFUNCTION("""COMPUTED_VALUE"""),1)</f>
        <v>1</v>
      </c>
    </row>
    <row r="141" spans="1:2" ht="13" hidden="1">
      <c r="A141" s="1">
        <f ca="1">IFERROR(__xludf.DUMMYFUNCTION("""COMPUTED_VALUE"""),1)</f>
        <v>1</v>
      </c>
      <c r="B141" s="1">
        <f ca="1">IFERROR(__xludf.DUMMYFUNCTION("""COMPUTED_VALUE"""),2)</f>
        <v>2</v>
      </c>
    </row>
    <row r="142" spans="1:2" ht="13" hidden="1">
      <c r="A142" s="1">
        <f ca="1">IFERROR(__xludf.DUMMYFUNCTION("""COMPUTED_VALUE"""),1)</f>
        <v>1</v>
      </c>
      <c r="B142" s="1">
        <f ca="1">IFERROR(__xludf.DUMMYFUNCTION("""COMPUTED_VALUE"""),1)</f>
        <v>1</v>
      </c>
    </row>
    <row r="143" spans="1:2" ht="13" hidden="1">
      <c r="A143" s="1">
        <f ca="1">IFERROR(__xludf.DUMMYFUNCTION("""COMPUTED_VALUE"""),3)</f>
        <v>3</v>
      </c>
      <c r="B143" s="1">
        <f ca="1">IFERROR(__xludf.DUMMYFUNCTION("""COMPUTED_VALUE"""),5)</f>
        <v>5</v>
      </c>
    </row>
    <row r="144" spans="1:2" ht="13" hidden="1">
      <c r="A144" s="1">
        <f ca="1">IFERROR(__xludf.DUMMYFUNCTION("""COMPUTED_VALUE"""),1)</f>
        <v>1</v>
      </c>
      <c r="B144" s="1">
        <f ca="1">IFERROR(__xludf.DUMMYFUNCTION("""COMPUTED_VALUE"""),2)</f>
        <v>2</v>
      </c>
    </row>
    <row r="145" spans="1:2" ht="13" hidden="1">
      <c r="A145" s="1">
        <f ca="1">IFERROR(__xludf.DUMMYFUNCTION("""COMPUTED_VALUE"""),2)</f>
        <v>2</v>
      </c>
      <c r="B145" s="1">
        <f ca="1">IFERROR(__xludf.DUMMYFUNCTION("""COMPUTED_VALUE"""),2)</f>
        <v>2</v>
      </c>
    </row>
    <row r="146" spans="1:2" ht="13" hidden="1">
      <c r="A146" s="1">
        <f ca="1">IFERROR(__xludf.DUMMYFUNCTION("""COMPUTED_VALUE"""),3)</f>
        <v>3</v>
      </c>
      <c r="B146" s="1">
        <f ca="1">IFERROR(__xludf.DUMMYFUNCTION("""COMPUTED_VALUE"""),4)</f>
        <v>4</v>
      </c>
    </row>
    <row r="147" spans="1:2" ht="13" hidden="1">
      <c r="A147" s="1">
        <f ca="1">IFERROR(__xludf.DUMMYFUNCTION("""COMPUTED_VALUE"""),2)</f>
        <v>2</v>
      </c>
      <c r="B147" s="1">
        <f ca="1">IFERROR(__xludf.DUMMYFUNCTION("""COMPUTED_VALUE"""),1)</f>
        <v>1</v>
      </c>
    </row>
    <row r="148" spans="1:2" ht="13" hidden="1">
      <c r="A148" s="1">
        <f ca="1">IFERROR(__xludf.DUMMYFUNCTION("""COMPUTED_VALUE"""),2)</f>
        <v>2</v>
      </c>
      <c r="B148" s="1">
        <f ca="1">IFERROR(__xludf.DUMMYFUNCTION("""COMPUTED_VALUE"""),4)</f>
        <v>4</v>
      </c>
    </row>
    <row r="149" spans="1:2" ht="13" hidden="1">
      <c r="A149" s="1">
        <f ca="1">IFERROR(__xludf.DUMMYFUNCTION("""COMPUTED_VALUE"""),3)</f>
        <v>3</v>
      </c>
      <c r="B149" s="1">
        <f ca="1">IFERROR(__xludf.DUMMYFUNCTION("""COMPUTED_VALUE"""),2)</f>
        <v>2</v>
      </c>
    </row>
    <row r="150" spans="1:2" ht="13" hidden="1">
      <c r="A150" s="1">
        <f ca="1">IFERROR(__xludf.DUMMYFUNCTION("""COMPUTED_VALUE"""),3)</f>
        <v>3</v>
      </c>
      <c r="B150" s="1">
        <f ca="1">IFERROR(__xludf.DUMMYFUNCTION("""COMPUTED_VALUE"""),1)</f>
        <v>1</v>
      </c>
    </row>
    <row r="151" spans="1:2" ht="13" hidden="1">
      <c r="A151" s="1">
        <f ca="1">IFERROR(__xludf.DUMMYFUNCTION("""COMPUTED_VALUE"""),2)</f>
        <v>2</v>
      </c>
      <c r="B151" s="1">
        <f ca="1">IFERROR(__xludf.DUMMYFUNCTION("""COMPUTED_VALUE"""),3)</f>
        <v>3</v>
      </c>
    </row>
    <row r="152" spans="1:2" ht="13" hidden="1">
      <c r="A152" s="1">
        <f ca="1">IFERROR(__xludf.DUMMYFUNCTION("""COMPUTED_VALUE"""),2)</f>
        <v>2</v>
      </c>
      <c r="B152" s="1">
        <f ca="1">IFERROR(__xludf.DUMMYFUNCTION("""COMPUTED_VALUE"""),3)</f>
        <v>3</v>
      </c>
    </row>
    <row r="153" spans="1:2" ht="13" hidden="1">
      <c r="A153" s="1" t="str">
        <f ca="1">IFERROR(__xludf.DUMMYFUNCTION("""COMPUTED_VALUE"""),"")</f>
        <v/>
      </c>
      <c r="B153" s="1">
        <f ca="1">IFERROR(__xludf.DUMMYFUNCTION("""COMPUTED_VALUE"""),3)</f>
        <v>3</v>
      </c>
    </row>
    <row r="154" spans="1:2" ht="13" hidden="1">
      <c r="A154" s="1">
        <f ca="1">IFERROR(__xludf.DUMMYFUNCTION("""COMPUTED_VALUE"""),4)</f>
        <v>4</v>
      </c>
      <c r="B154" s="1">
        <f ca="1">IFERROR(__xludf.DUMMYFUNCTION("""COMPUTED_VALUE"""),3)</f>
        <v>3</v>
      </c>
    </row>
    <row r="155" spans="1:2" ht="13" hidden="1">
      <c r="A155" s="1">
        <f ca="1">IFERROR(__xludf.DUMMYFUNCTION("""COMPUTED_VALUE"""),4)</f>
        <v>4</v>
      </c>
      <c r="B155" s="1">
        <f ca="1">IFERROR(__xludf.DUMMYFUNCTION("""COMPUTED_VALUE"""),1)</f>
        <v>1</v>
      </c>
    </row>
    <row r="156" spans="1:2" ht="13" hidden="1">
      <c r="A156" s="1">
        <f ca="1">IFERROR(__xludf.DUMMYFUNCTION("""COMPUTED_VALUE"""),1)</f>
        <v>1</v>
      </c>
      <c r="B156" s="1">
        <f ca="1">IFERROR(__xludf.DUMMYFUNCTION("""COMPUTED_VALUE"""),2)</f>
        <v>2</v>
      </c>
    </row>
    <row r="157" spans="1:2" ht="13" hidden="1">
      <c r="A157" s="1">
        <f ca="1">IFERROR(__xludf.DUMMYFUNCTION("""COMPUTED_VALUE"""),2)</f>
        <v>2</v>
      </c>
      <c r="B157" s="1">
        <f ca="1">IFERROR(__xludf.DUMMYFUNCTION("""COMPUTED_VALUE"""),1)</f>
        <v>1</v>
      </c>
    </row>
    <row r="158" spans="1:2" ht="13" hidden="1">
      <c r="A158" s="1">
        <f ca="1">IFERROR(__xludf.DUMMYFUNCTION("""COMPUTED_VALUE"""),1)</f>
        <v>1</v>
      </c>
      <c r="B158" s="1">
        <f ca="1">IFERROR(__xludf.DUMMYFUNCTION("""COMPUTED_VALUE"""),1)</f>
        <v>1</v>
      </c>
    </row>
    <row r="159" spans="1:2" ht="13" hidden="1">
      <c r="A159" s="1">
        <f ca="1">IFERROR(__xludf.DUMMYFUNCTION("""COMPUTED_VALUE"""),2)</f>
        <v>2</v>
      </c>
      <c r="B159" s="1">
        <f ca="1">IFERROR(__xludf.DUMMYFUNCTION("""COMPUTED_VALUE"""),1)</f>
        <v>1</v>
      </c>
    </row>
    <row r="160" spans="1:2" ht="13" hidden="1">
      <c r="A160" s="1">
        <f ca="1">IFERROR(__xludf.DUMMYFUNCTION("""COMPUTED_VALUE"""),1)</f>
        <v>1</v>
      </c>
      <c r="B160" s="1">
        <f ca="1">IFERROR(__xludf.DUMMYFUNCTION("""COMPUTED_VALUE"""),2)</f>
        <v>2</v>
      </c>
    </row>
    <row r="161" spans="1:2" ht="13" hidden="1">
      <c r="A161" s="1">
        <f ca="1">IFERROR(__xludf.DUMMYFUNCTION("""COMPUTED_VALUE"""),1)</f>
        <v>1</v>
      </c>
      <c r="B161" s="1">
        <f ca="1">IFERROR(__xludf.DUMMYFUNCTION("""COMPUTED_VALUE"""),1)</f>
        <v>1</v>
      </c>
    </row>
    <row r="162" spans="1:2" ht="13" hidden="1">
      <c r="A162" s="1">
        <f ca="1">IFERROR(__xludf.DUMMYFUNCTION("""COMPUTED_VALUE"""),3)</f>
        <v>3</v>
      </c>
      <c r="B162" s="1">
        <f ca="1">IFERROR(__xludf.DUMMYFUNCTION("""COMPUTED_VALUE"""),2)</f>
        <v>2</v>
      </c>
    </row>
    <row r="163" spans="1:2" ht="13" hidden="1">
      <c r="A163" s="1">
        <f ca="1">IFERROR(__xludf.DUMMYFUNCTION("""COMPUTED_VALUE"""),3)</f>
        <v>3</v>
      </c>
      <c r="B163" s="1">
        <f ca="1">IFERROR(__xludf.DUMMYFUNCTION("""COMPUTED_VALUE"""),3)</f>
        <v>3</v>
      </c>
    </row>
    <row r="164" spans="1:2" ht="13" hidden="1">
      <c r="A164" s="1">
        <f ca="1">IFERROR(__xludf.DUMMYFUNCTION("""COMPUTED_VALUE"""),3)</f>
        <v>3</v>
      </c>
      <c r="B164" s="1">
        <f ca="1">IFERROR(__xludf.DUMMYFUNCTION("""COMPUTED_VALUE"""),2)</f>
        <v>2</v>
      </c>
    </row>
    <row r="165" spans="1:2" ht="13" hidden="1">
      <c r="A165" s="1">
        <f ca="1">IFERROR(__xludf.DUMMYFUNCTION("""COMPUTED_VALUE"""),1)</f>
        <v>1</v>
      </c>
      <c r="B165" s="1">
        <f ca="1">IFERROR(__xludf.DUMMYFUNCTION("""COMPUTED_VALUE"""),2)</f>
        <v>2</v>
      </c>
    </row>
    <row r="166" spans="1:2" ht="13" hidden="1">
      <c r="A166" s="1">
        <f ca="1">IFERROR(__xludf.DUMMYFUNCTION("""COMPUTED_VALUE"""),4)</f>
        <v>4</v>
      </c>
      <c r="B166" s="1">
        <f ca="1">IFERROR(__xludf.DUMMYFUNCTION("""COMPUTED_VALUE"""),2)</f>
        <v>2</v>
      </c>
    </row>
    <row r="167" spans="1:2" ht="13" hidden="1">
      <c r="A167" s="1">
        <f ca="1">IFERROR(__xludf.DUMMYFUNCTION("""COMPUTED_VALUE"""),2)</f>
        <v>2</v>
      </c>
      <c r="B167" s="1">
        <f ca="1">IFERROR(__xludf.DUMMYFUNCTION("""COMPUTED_VALUE"""),3)</f>
        <v>3</v>
      </c>
    </row>
    <row r="168" spans="1:2" ht="13" hidden="1">
      <c r="A168" s="1">
        <f ca="1">IFERROR(__xludf.DUMMYFUNCTION("""COMPUTED_VALUE"""),3)</f>
        <v>3</v>
      </c>
      <c r="B168" s="1">
        <f ca="1">IFERROR(__xludf.DUMMYFUNCTION("""COMPUTED_VALUE"""),2)</f>
        <v>2</v>
      </c>
    </row>
    <row r="169" spans="1:2" ht="13" hidden="1">
      <c r="A169" s="1">
        <f ca="1">IFERROR(__xludf.DUMMYFUNCTION("""COMPUTED_VALUE"""),2)</f>
        <v>2</v>
      </c>
      <c r="B169" s="1">
        <f ca="1">IFERROR(__xludf.DUMMYFUNCTION("""COMPUTED_VALUE"""),1)</f>
        <v>1</v>
      </c>
    </row>
    <row r="170" spans="1:2" ht="13" hidden="1">
      <c r="A170" s="1" t="str">
        <f ca="1">IFERROR(__xludf.DUMMYFUNCTION("""COMPUTED_VALUE"""),"")</f>
        <v/>
      </c>
      <c r="B170" s="1">
        <f ca="1">IFERROR(__xludf.DUMMYFUNCTION("""COMPUTED_VALUE"""),5)</f>
        <v>5</v>
      </c>
    </row>
    <row r="171" spans="1:2" ht="13" hidden="1">
      <c r="A171" s="1">
        <f ca="1">IFERROR(__xludf.DUMMYFUNCTION("""COMPUTED_VALUE"""),4)</f>
        <v>4</v>
      </c>
      <c r="B171" s="1">
        <f ca="1">IFERROR(__xludf.DUMMYFUNCTION("""COMPUTED_VALUE"""),2)</f>
        <v>2</v>
      </c>
    </row>
    <row r="172" spans="1:2" ht="13" hidden="1">
      <c r="A172" s="1">
        <f ca="1">IFERROR(__xludf.DUMMYFUNCTION("""COMPUTED_VALUE"""),2)</f>
        <v>2</v>
      </c>
      <c r="B172" s="1">
        <f ca="1">IFERROR(__xludf.DUMMYFUNCTION("""COMPUTED_VALUE"""),1)</f>
        <v>1</v>
      </c>
    </row>
    <row r="173" spans="1:2" ht="13" hidden="1">
      <c r="A173" s="1">
        <f ca="1">IFERROR(__xludf.DUMMYFUNCTION("""COMPUTED_VALUE"""),2)</f>
        <v>2</v>
      </c>
      <c r="B173" s="1">
        <f ca="1">IFERROR(__xludf.DUMMYFUNCTION("""COMPUTED_VALUE"""),1)</f>
        <v>1</v>
      </c>
    </row>
    <row r="174" spans="1:2" ht="13" hidden="1">
      <c r="A174" s="1">
        <f ca="1">IFERROR(__xludf.DUMMYFUNCTION("""COMPUTED_VALUE"""),1)</f>
        <v>1</v>
      </c>
      <c r="B174" s="1">
        <f ca="1">IFERROR(__xludf.DUMMYFUNCTION("""COMPUTED_VALUE"""),1)</f>
        <v>1</v>
      </c>
    </row>
    <row r="175" spans="1:2" ht="13" hidden="1">
      <c r="A175" s="1">
        <f ca="1">IFERROR(__xludf.DUMMYFUNCTION("""COMPUTED_VALUE"""),4)</f>
        <v>4</v>
      </c>
      <c r="B175" s="1">
        <f ca="1">IFERROR(__xludf.DUMMYFUNCTION("""COMPUTED_VALUE"""),1)</f>
        <v>1</v>
      </c>
    </row>
    <row r="176" spans="1:2" ht="13" hidden="1">
      <c r="A176" s="1">
        <f ca="1">IFERROR(__xludf.DUMMYFUNCTION("""COMPUTED_VALUE"""),2)</f>
        <v>2</v>
      </c>
      <c r="B176" s="1">
        <f ca="1">IFERROR(__xludf.DUMMYFUNCTION("""COMPUTED_VALUE"""),2)</f>
        <v>2</v>
      </c>
    </row>
    <row r="177" spans="1:2" ht="13" hidden="1">
      <c r="A177" s="1" t="str">
        <f ca="1">IFERROR(__xludf.DUMMYFUNCTION("""COMPUTED_VALUE"""),"")</f>
        <v/>
      </c>
      <c r="B177" s="1">
        <f ca="1">IFERROR(__xludf.DUMMYFUNCTION("""COMPUTED_VALUE"""),2)</f>
        <v>2</v>
      </c>
    </row>
    <row r="178" spans="1:2" ht="13" hidden="1">
      <c r="A178" s="1">
        <f ca="1">IFERROR(__xludf.DUMMYFUNCTION("""COMPUTED_VALUE"""),3)</f>
        <v>3</v>
      </c>
      <c r="B178" s="1">
        <f ca="1">IFERROR(__xludf.DUMMYFUNCTION("""COMPUTED_VALUE"""),3)</f>
        <v>3</v>
      </c>
    </row>
    <row r="179" spans="1:2" ht="13" hidden="1">
      <c r="A179" s="1">
        <f ca="1">IFERROR(__xludf.DUMMYFUNCTION("""COMPUTED_VALUE"""),1)</f>
        <v>1</v>
      </c>
      <c r="B179" s="1">
        <f ca="1">IFERROR(__xludf.DUMMYFUNCTION("""COMPUTED_VALUE"""),3)</f>
        <v>3</v>
      </c>
    </row>
    <row r="180" spans="1:2" ht="13" hidden="1">
      <c r="A180" s="1">
        <f ca="1">IFERROR(__xludf.DUMMYFUNCTION("""COMPUTED_VALUE"""),4)</f>
        <v>4</v>
      </c>
      <c r="B180" s="1">
        <f ca="1">IFERROR(__xludf.DUMMYFUNCTION("""COMPUTED_VALUE"""),1)</f>
        <v>1</v>
      </c>
    </row>
    <row r="181" spans="1:2" ht="13" hidden="1">
      <c r="A181" s="1">
        <f ca="1">IFERROR(__xludf.DUMMYFUNCTION("""COMPUTED_VALUE"""),2)</f>
        <v>2</v>
      </c>
      <c r="B181" s="1">
        <f ca="1">IFERROR(__xludf.DUMMYFUNCTION("""COMPUTED_VALUE"""),3)</f>
        <v>3</v>
      </c>
    </row>
    <row r="182" spans="1:2" ht="13" hidden="1">
      <c r="A182" s="1">
        <f ca="1">IFERROR(__xludf.DUMMYFUNCTION("""COMPUTED_VALUE"""),3)</f>
        <v>3</v>
      </c>
      <c r="B182" s="1">
        <f ca="1">IFERROR(__xludf.DUMMYFUNCTION("""COMPUTED_VALUE"""),4)</f>
        <v>4</v>
      </c>
    </row>
    <row r="183" spans="1:2" ht="13" hidden="1">
      <c r="A183" s="1" t="str">
        <f ca="1">IFERROR(__xludf.DUMMYFUNCTION("""COMPUTED_VALUE"""),"")</f>
        <v/>
      </c>
      <c r="B183" s="1">
        <f ca="1">IFERROR(__xludf.DUMMYFUNCTION("""COMPUTED_VALUE"""),2)</f>
        <v>2</v>
      </c>
    </row>
    <row r="184" spans="1:2" ht="13" hidden="1">
      <c r="A184" s="1">
        <f ca="1">IFERROR(__xludf.DUMMYFUNCTION("""COMPUTED_VALUE"""),2)</f>
        <v>2</v>
      </c>
      <c r="B184" s="1">
        <f ca="1">IFERROR(__xludf.DUMMYFUNCTION("""COMPUTED_VALUE"""),2)</f>
        <v>2</v>
      </c>
    </row>
    <row r="185" spans="1:2" ht="13" hidden="1">
      <c r="A185" s="1">
        <f ca="1">IFERROR(__xludf.DUMMYFUNCTION("""COMPUTED_VALUE"""),3)</f>
        <v>3</v>
      </c>
      <c r="B185" s="1">
        <f ca="1">IFERROR(__xludf.DUMMYFUNCTION("""COMPUTED_VALUE"""),2)</f>
        <v>2</v>
      </c>
    </row>
    <row r="186" spans="1:2" ht="13" hidden="1">
      <c r="A186" s="1">
        <f ca="1">IFERROR(__xludf.DUMMYFUNCTION("""COMPUTED_VALUE"""),2)</f>
        <v>2</v>
      </c>
      <c r="B186" s="1">
        <f ca="1">IFERROR(__xludf.DUMMYFUNCTION("""COMPUTED_VALUE"""),3)</f>
        <v>3</v>
      </c>
    </row>
    <row r="187" spans="1:2" ht="13" hidden="1">
      <c r="A187" s="1">
        <f ca="1">IFERROR(__xludf.DUMMYFUNCTION("""COMPUTED_VALUE"""),4)</f>
        <v>4</v>
      </c>
      <c r="B187" s="1">
        <f ca="1">IFERROR(__xludf.DUMMYFUNCTION("""COMPUTED_VALUE"""),3)</f>
        <v>3</v>
      </c>
    </row>
    <row r="188" spans="1:2" ht="13" hidden="1">
      <c r="A188" s="1">
        <f ca="1">IFERROR(__xludf.DUMMYFUNCTION("""COMPUTED_VALUE"""),2)</f>
        <v>2</v>
      </c>
      <c r="B188" s="1">
        <f ca="1">IFERROR(__xludf.DUMMYFUNCTION("""COMPUTED_VALUE"""),3)</f>
        <v>3</v>
      </c>
    </row>
    <row r="189" spans="1:2" ht="13" hidden="1">
      <c r="A189" s="1">
        <f ca="1">IFERROR(__xludf.DUMMYFUNCTION("""COMPUTED_VALUE"""),2)</f>
        <v>2</v>
      </c>
      <c r="B189" s="1">
        <f ca="1">IFERROR(__xludf.DUMMYFUNCTION("""COMPUTED_VALUE"""),2)</f>
        <v>2</v>
      </c>
    </row>
    <row r="190" spans="1:2" ht="13" hidden="1">
      <c r="A190" s="1" t="str">
        <f ca="1">IFERROR(__xludf.DUMMYFUNCTION("""COMPUTED_VALUE"""),"")</f>
        <v/>
      </c>
      <c r="B190" s="1">
        <f ca="1">IFERROR(__xludf.DUMMYFUNCTION("""COMPUTED_VALUE"""),2)</f>
        <v>2</v>
      </c>
    </row>
    <row r="191" spans="1:2" ht="13" hidden="1">
      <c r="A191" s="1">
        <f ca="1">IFERROR(__xludf.DUMMYFUNCTION("""COMPUTED_VALUE"""),4)</f>
        <v>4</v>
      </c>
      <c r="B191" s="1">
        <f ca="1">IFERROR(__xludf.DUMMYFUNCTION("""COMPUTED_VALUE"""),3)</f>
        <v>3</v>
      </c>
    </row>
    <row r="192" spans="1:2" ht="13" hidden="1">
      <c r="A192" s="1">
        <f ca="1">IFERROR(__xludf.DUMMYFUNCTION("""COMPUTED_VALUE"""),3)</f>
        <v>3</v>
      </c>
      <c r="B192" s="1">
        <f ca="1">IFERROR(__xludf.DUMMYFUNCTION("""COMPUTED_VALUE"""),3)</f>
        <v>3</v>
      </c>
    </row>
    <row r="193" spans="1:2" ht="13" hidden="1">
      <c r="A193" s="1">
        <f ca="1">IFERROR(__xludf.DUMMYFUNCTION("""COMPUTED_VALUE"""),2)</f>
        <v>2</v>
      </c>
      <c r="B193" s="1">
        <f ca="1">IFERROR(__xludf.DUMMYFUNCTION("""COMPUTED_VALUE"""),2)</f>
        <v>2</v>
      </c>
    </row>
    <row r="194" spans="1:2" ht="13" hidden="1">
      <c r="A194" s="1">
        <f ca="1">IFERROR(__xludf.DUMMYFUNCTION("""COMPUTED_VALUE"""),2)</f>
        <v>2</v>
      </c>
      <c r="B194" s="1">
        <f ca="1">IFERROR(__xludf.DUMMYFUNCTION("""COMPUTED_VALUE"""),3)</f>
        <v>3</v>
      </c>
    </row>
    <row r="195" spans="1:2" ht="13" hidden="1">
      <c r="A195" s="1">
        <f ca="1">IFERROR(__xludf.DUMMYFUNCTION("""COMPUTED_VALUE"""),2)</f>
        <v>2</v>
      </c>
      <c r="B195" s="1">
        <f ca="1">IFERROR(__xludf.DUMMYFUNCTION("""COMPUTED_VALUE"""),1)</f>
        <v>1</v>
      </c>
    </row>
    <row r="196" spans="1:2" ht="13" hidden="1">
      <c r="A196" s="1">
        <f ca="1">IFERROR(__xludf.DUMMYFUNCTION("""COMPUTED_VALUE"""),3)</f>
        <v>3</v>
      </c>
      <c r="B196" s="1">
        <f ca="1">IFERROR(__xludf.DUMMYFUNCTION("""COMPUTED_VALUE"""),2)</f>
        <v>2</v>
      </c>
    </row>
    <row r="197" spans="1:2" ht="13" hidden="1">
      <c r="A197" s="1">
        <f ca="1">IFERROR(__xludf.DUMMYFUNCTION("""COMPUTED_VALUE"""),2)</f>
        <v>2</v>
      </c>
      <c r="B197" s="1">
        <f ca="1">IFERROR(__xludf.DUMMYFUNCTION("""COMPUTED_VALUE"""),2)</f>
        <v>2</v>
      </c>
    </row>
    <row r="198" spans="1:2" ht="13" hidden="1">
      <c r="A198" s="1">
        <f ca="1">IFERROR(__xludf.DUMMYFUNCTION("""COMPUTED_VALUE"""),2)</f>
        <v>2</v>
      </c>
      <c r="B198" s="1">
        <f ca="1">IFERROR(__xludf.DUMMYFUNCTION("""COMPUTED_VALUE"""),4)</f>
        <v>4</v>
      </c>
    </row>
    <row r="199" spans="1:2" ht="13" hidden="1">
      <c r="A199" s="1">
        <f ca="1">IFERROR(__xludf.DUMMYFUNCTION("""COMPUTED_VALUE"""),3)</f>
        <v>3</v>
      </c>
      <c r="B199" s="1">
        <f ca="1">IFERROR(__xludf.DUMMYFUNCTION("""COMPUTED_VALUE"""),2)</f>
        <v>2</v>
      </c>
    </row>
    <row r="200" spans="1:2" ht="13" hidden="1">
      <c r="A200" s="1" t="str">
        <f ca="1">IFERROR(__xludf.DUMMYFUNCTION("""COMPUTED_VALUE"""),"")</f>
        <v/>
      </c>
      <c r="B200" s="1">
        <f ca="1">IFERROR(__xludf.DUMMYFUNCTION("""COMPUTED_VALUE"""),1)</f>
        <v>1</v>
      </c>
    </row>
    <row r="201" spans="1:2" ht="13" hidden="1">
      <c r="A201" s="1">
        <f ca="1">IFERROR(__xludf.DUMMYFUNCTION("""COMPUTED_VALUE"""),1)</f>
        <v>1</v>
      </c>
      <c r="B201" s="1">
        <f ca="1">IFERROR(__xludf.DUMMYFUNCTION("""COMPUTED_VALUE"""),1)</f>
        <v>1</v>
      </c>
    </row>
    <row r="202" spans="1:2" ht="13" hidden="1">
      <c r="A202" s="1">
        <f ca="1">IFERROR(__xludf.DUMMYFUNCTION("""COMPUTED_VALUE"""),2)</f>
        <v>2</v>
      </c>
      <c r="B202" s="1">
        <f ca="1">IFERROR(__xludf.DUMMYFUNCTION("""COMPUTED_VALUE"""),3)</f>
        <v>3</v>
      </c>
    </row>
    <row r="203" spans="1:2" ht="13" hidden="1">
      <c r="A203" s="1">
        <f ca="1">IFERROR(__xludf.DUMMYFUNCTION("""COMPUTED_VALUE"""),3)</f>
        <v>3</v>
      </c>
      <c r="B203" s="1">
        <f ca="1">IFERROR(__xludf.DUMMYFUNCTION("""COMPUTED_VALUE"""),3)</f>
        <v>3</v>
      </c>
    </row>
    <row r="204" spans="1:2" ht="13" hidden="1">
      <c r="A204" s="1">
        <f ca="1">IFERROR(__xludf.DUMMYFUNCTION("""COMPUTED_VALUE"""),2)</f>
        <v>2</v>
      </c>
      <c r="B204" s="1">
        <f ca="1">IFERROR(__xludf.DUMMYFUNCTION("""COMPUTED_VALUE"""),1)</f>
        <v>1</v>
      </c>
    </row>
    <row r="205" spans="1:2" ht="13" hidden="1">
      <c r="A205" s="1">
        <f ca="1">IFERROR(__xludf.DUMMYFUNCTION("""COMPUTED_VALUE"""),1)</f>
        <v>1</v>
      </c>
      <c r="B205" s="1">
        <f ca="1">IFERROR(__xludf.DUMMYFUNCTION("""COMPUTED_VALUE"""),1)</f>
        <v>1</v>
      </c>
    </row>
    <row r="206" spans="1:2" ht="13" hidden="1">
      <c r="A206" s="1" t="str">
        <f ca="1">IFERROR(__xludf.DUMMYFUNCTION("""COMPUTED_VALUE"""),"")</f>
        <v/>
      </c>
      <c r="B206" s="1">
        <f ca="1">IFERROR(__xludf.DUMMYFUNCTION("""COMPUTED_VALUE"""),1)</f>
        <v>1</v>
      </c>
    </row>
    <row r="207" spans="1:2" ht="13" hidden="1">
      <c r="A207" s="1">
        <f ca="1">IFERROR(__xludf.DUMMYFUNCTION("""COMPUTED_VALUE"""),4)</f>
        <v>4</v>
      </c>
      <c r="B207" s="1">
        <f ca="1">IFERROR(__xludf.DUMMYFUNCTION("""COMPUTED_VALUE"""),2)</f>
        <v>2</v>
      </c>
    </row>
    <row r="208" spans="1:2" ht="13" hidden="1">
      <c r="A208" s="1">
        <f ca="1">IFERROR(__xludf.DUMMYFUNCTION("""COMPUTED_VALUE"""),3)</f>
        <v>3</v>
      </c>
      <c r="B208" s="1">
        <f ca="1">IFERROR(__xludf.DUMMYFUNCTION("""COMPUTED_VALUE"""),1)</f>
        <v>1</v>
      </c>
    </row>
    <row r="209" spans="1:2" ht="13" hidden="1">
      <c r="A209" s="1" t="str">
        <f ca="1">IFERROR(__xludf.DUMMYFUNCTION("""COMPUTED_VALUE"""),"")</f>
        <v/>
      </c>
      <c r="B209" s="1">
        <f ca="1">IFERROR(__xludf.DUMMYFUNCTION("""COMPUTED_VALUE"""),2)</f>
        <v>2</v>
      </c>
    </row>
    <row r="210" spans="1:2" ht="13" hidden="1">
      <c r="A210" s="1">
        <f ca="1">IFERROR(__xludf.DUMMYFUNCTION("""COMPUTED_VALUE"""),1)</f>
        <v>1</v>
      </c>
      <c r="B210" s="1">
        <f ca="1">IFERROR(__xludf.DUMMYFUNCTION("""COMPUTED_VALUE"""),2)</f>
        <v>2</v>
      </c>
    </row>
    <row r="211" spans="1:2" ht="13" hidden="1">
      <c r="A211" s="1">
        <f ca="1">IFERROR(__xludf.DUMMYFUNCTION("""COMPUTED_VALUE"""),4)</f>
        <v>4</v>
      </c>
      <c r="B211" s="1">
        <f ca="1">IFERROR(__xludf.DUMMYFUNCTION("""COMPUTED_VALUE"""),2)</f>
        <v>2</v>
      </c>
    </row>
    <row r="212" spans="1:2" ht="13" hidden="1">
      <c r="A212" s="1">
        <f ca="1">IFERROR(__xludf.DUMMYFUNCTION("""COMPUTED_VALUE"""),3)</f>
        <v>3</v>
      </c>
      <c r="B212" s="1">
        <f ca="1">IFERROR(__xludf.DUMMYFUNCTION("""COMPUTED_VALUE"""),2)</f>
        <v>2</v>
      </c>
    </row>
    <row r="213" spans="1:2" ht="13" hidden="1">
      <c r="A213" s="1">
        <f ca="1">IFERROR(__xludf.DUMMYFUNCTION("""COMPUTED_VALUE"""),2)</f>
        <v>2</v>
      </c>
      <c r="B213" s="1">
        <f ca="1">IFERROR(__xludf.DUMMYFUNCTION("""COMPUTED_VALUE"""),3)</f>
        <v>3</v>
      </c>
    </row>
    <row r="214" spans="1:2" ht="13" hidden="1">
      <c r="A214" s="1">
        <f ca="1">IFERROR(__xludf.DUMMYFUNCTION("""COMPUTED_VALUE"""),3)</f>
        <v>3</v>
      </c>
      <c r="B214" s="1">
        <f ca="1">IFERROR(__xludf.DUMMYFUNCTION("""COMPUTED_VALUE"""),2)</f>
        <v>2</v>
      </c>
    </row>
    <row r="215" spans="1:2" ht="13" hidden="1">
      <c r="A215" s="1">
        <f ca="1">IFERROR(__xludf.DUMMYFUNCTION("""COMPUTED_VALUE"""),2)</f>
        <v>2</v>
      </c>
      <c r="B215" s="1">
        <f ca="1">IFERROR(__xludf.DUMMYFUNCTION("""COMPUTED_VALUE"""),2)</f>
        <v>2</v>
      </c>
    </row>
    <row r="216" spans="1:2" ht="13" hidden="1">
      <c r="A216" s="1">
        <f ca="1">IFERROR(__xludf.DUMMYFUNCTION("""COMPUTED_VALUE"""),1)</f>
        <v>1</v>
      </c>
      <c r="B216" s="1">
        <f ca="1">IFERROR(__xludf.DUMMYFUNCTION("""COMPUTED_VALUE"""),2)</f>
        <v>2</v>
      </c>
    </row>
    <row r="217" spans="1:2" ht="13" hidden="1">
      <c r="A217" s="1">
        <f ca="1">IFERROR(__xludf.DUMMYFUNCTION("""COMPUTED_VALUE"""),1)</f>
        <v>1</v>
      </c>
      <c r="B217" s="1">
        <f ca="1">IFERROR(__xludf.DUMMYFUNCTION("""COMPUTED_VALUE"""),1)</f>
        <v>1</v>
      </c>
    </row>
    <row r="218" spans="1:2" ht="13" hidden="1">
      <c r="A218" s="1">
        <f ca="1">IFERROR(__xludf.DUMMYFUNCTION("""COMPUTED_VALUE"""),4)</f>
        <v>4</v>
      </c>
      <c r="B218" s="1">
        <f ca="1">IFERROR(__xludf.DUMMYFUNCTION("""COMPUTED_VALUE"""),2)</f>
        <v>2</v>
      </c>
    </row>
    <row r="219" spans="1:2" ht="13" hidden="1">
      <c r="A219" s="1">
        <f ca="1">IFERROR(__xludf.DUMMYFUNCTION("""COMPUTED_VALUE"""),4)</f>
        <v>4</v>
      </c>
      <c r="B219" s="1">
        <f ca="1">IFERROR(__xludf.DUMMYFUNCTION("""COMPUTED_VALUE"""),3)</f>
        <v>3</v>
      </c>
    </row>
    <row r="220" spans="1:2" ht="13" hidden="1">
      <c r="A220" s="1">
        <f ca="1">IFERROR(__xludf.DUMMYFUNCTION("""COMPUTED_VALUE"""),4)</f>
        <v>4</v>
      </c>
      <c r="B220" s="1">
        <f ca="1">IFERROR(__xludf.DUMMYFUNCTION("""COMPUTED_VALUE"""),2)</f>
        <v>2</v>
      </c>
    </row>
    <row r="221" spans="1:2" ht="13" hidden="1">
      <c r="A221" s="1">
        <f ca="1">IFERROR(__xludf.DUMMYFUNCTION("""COMPUTED_VALUE"""),3)</f>
        <v>3</v>
      </c>
      <c r="B221" s="1">
        <f ca="1">IFERROR(__xludf.DUMMYFUNCTION("""COMPUTED_VALUE"""),1)</f>
        <v>1</v>
      </c>
    </row>
    <row r="222" spans="1:2" ht="13" hidden="1">
      <c r="A222" s="1">
        <f ca="1">IFERROR(__xludf.DUMMYFUNCTION("""COMPUTED_VALUE"""),4)</f>
        <v>4</v>
      </c>
      <c r="B222" s="1">
        <f ca="1">IFERROR(__xludf.DUMMYFUNCTION("""COMPUTED_VALUE"""),2)</f>
        <v>2</v>
      </c>
    </row>
    <row r="223" spans="1:2" ht="13" hidden="1">
      <c r="A223" s="1">
        <f ca="1">IFERROR(__xludf.DUMMYFUNCTION("""COMPUTED_VALUE"""),1)</f>
        <v>1</v>
      </c>
      <c r="B223" s="1">
        <f ca="1">IFERROR(__xludf.DUMMYFUNCTION("""COMPUTED_VALUE"""),1)</f>
        <v>1</v>
      </c>
    </row>
    <row r="224" spans="1:2" ht="13" hidden="1">
      <c r="A224" s="1">
        <f ca="1">IFERROR(__xludf.DUMMYFUNCTION("""COMPUTED_VALUE"""),2)</f>
        <v>2</v>
      </c>
      <c r="B224" s="1">
        <f ca="1">IFERROR(__xludf.DUMMYFUNCTION("""COMPUTED_VALUE"""),2)</f>
        <v>2</v>
      </c>
    </row>
    <row r="225" spans="1:2" ht="13" hidden="1">
      <c r="A225" s="1">
        <f ca="1">IFERROR(__xludf.DUMMYFUNCTION("""COMPUTED_VALUE"""),3)</f>
        <v>3</v>
      </c>
      <c r="B225" s="1">
        <f ca="1">IFERROR(__xludf.DUMMYFUNCTION("""COMPUTED_VALUE"""),2)</f>
        <v>2</v>
      </c>
    </row>
    <row r="226" spans="1:2" ht="13" hidden="1">
      <c r="A226" s="1">
        <f ca="1">IFERROR(__xludf.DUMMYFUNCTION("""COMPUTED_VALUE"""),2)</f>
        <v>2</v>
      </c>
      <c r="B226" s="1">
        <f ca="1">IFERROR(__xludf.DUMMYFUNCTION("""COMPUTED_VALUE"""),3)</f>
        <v>3</v>
      </c>
    </row>
    <row r="227" spans="1:2" ht="13" hidden="1">
      <c r="A227" s="1">
        <f ca="1">IFERROR(__xludf.DUMMYFUNCTION("""COMPUTED_VALUE"""),2)</f>
        <v>2</v>
      </c>
      <c r="B227" s="1">
        <f ca="1">IFERROR(__xludf.DUMMYFUNCTION("""COMPUTED_VALUE"""),1)</f>
        <v>1</v>
      </c>
    </row>
    <row r="228" spans="1:2" ht="13" hidden="1">
      <c r="A228" s="1">
        <f ca="1">IFERROR(__xludf.DUMMYFUNCTION("""COMPUTED_VALUE"""),3)</f>
        <v>3</v>
      </c>
      <c r="B228" s="1">
        <f ca="1">IFERROR(__xludf.DUMMYFUNCTION("""COMPUTED_VALUE"""),2)</f>
        <v>2</v>
      </c>
    </row>
    <row r="229" spans="1:2" ht="13" hidden="1">
      <c r="A229" s="1">
        <f ca="1">IFERROR(__xludf.DUMMYFUNCTION("""COMPUTED_VALUE"""),4)</f>
        <v>4</v>
      </c>
      <c r="B229" s="1">
        <f ca="1">IFERROR(__xludf.DUMMYFUNCTION("""COMPUTED_VALUE"""),1)</f>
        <v>1</v>
      </c>
    </row>
    <row r="230" spans="1:2" ht="13" hidden="1">
      <c r="A230" s="1">
        <f ca="1">IFERROR(__xludf.DUMMYFUNCTION("""COMPUTED_VALUE"""),4)</f>
        <v>4</v>
      </c>
      <c r="B230" s="1">
        <f ca="1">IFERROR(__xludf.DUMMYFUNCTION("""COMPUTED_VALUE"""),1)</f>
        <v>1</v>
      </c>
    </row>
    <row r="231" spans="1:2" ht="13" hidden="1">
      <c r="A231" s="1" t="str">
        <f ca="1">IFERROR(__xludf.DUMMYFUNCTION("""COMPUTED_VALUE"""),"")</f>
        <v/>
      </c>
      <c r="B231" s="1">
        <f ca="1">IFERROR(__xludf.DUMMYFUNCTION("""COMPUTED_VALUE"""),1)</f>
        <v>1</v>
      </c>
    </row>
    <row r="232" spans="1:2" ht="13" hidden="1">
      <c r="A232" s="1">
        <f ca="1">IFERROR(__xludf.DUMMYFUNCTION("""COMPUTED_VALUE"""),2)</f>
        <v>2</v>
      </c>
      <c r="B232" s="1">
        <f ca="1">IFERROR(__xludf.DUMMYFUNCTION("""COMPUTED_VALUE"""),2)</f>
        <v>2</v>
      </c>
    </row>
    <row r="233" spans="1:2" ht="13" hidden="1">
      <c r="A233" s="1">
        <f ca="1">IFERROR(__xludf.DUMMYFUNCTION("""COMPUTED_VALUE"""),1)</f>
        <v>1</v>
      </c>
      <c r="B233" s="1">
        <f ca="1">IFERROR(__xludf.DUMMYFUNCTION("""COMPUTED_VALUE"""),1)</f>
        <v>1</v>
      </c>
    </row>
    <row r="234" spans="1:2" ht="13" hidden="1">
      <c r="A234" s="1">
        <f ca="1">IFERROR(__xludf.DUMMYFUNCTION("""COMPUTED_VALUE"""),2)</f>
        <v>2</v>
      </c>
      <c r="B234" s="1">
        <f ca="1">IFERROR(__xludf.DUMMYFUNCTION("""COMPUTED_VALUE"""),5)</f>
        <v>5</v>
      </c>
    </row>
    <row r="235" spans="1:2" ht="13" hidden="1">
      <c r="A235" s="1">
        <f ca="1">IFERROR(__xludf.DUMMYFUNCTION("""COMPUTED_VALUE"""),3)</f>
        <v>3</v>
      </c>
      <c r="B235" s="1">
        <f ca="1">IFERROR(__xludf.DUMMYFUNCTION("""COMPUTED_VALUE"""),2)</f>
        <v>2</v>
      </c>
    </row>
    <row r="236" spans="1:2" ht="13" hidden="1">
      <c r="A236" s="1">
        <f ca="1">IFERROR(__xludf.DUMMYFUNCTION("""COMPUTED_VALUE"""),4)</f>
        <v>4</v>
      </c>
      <c r="B236" s="1">
        <f ca="1">IFERROR(__xludf.DUMMYFUNCTION("""COMPUTED_VALUE"""),2)</f>
        <v>2</v>
      </c>
    </row>
    <row r="237" spans="1:2" ht="13" hidden="1">
      <c r="A237" s="1">
        <f ca="1">IFERROR(__xludf.DUMMYFUNCTION("""COMPUTED_VALUE"""),3)</f>
        <v>3</v>
      </c>
      <c r="B237" s="1">
        <f ca="1">IFERROR(__xludf.DUMMYFUNCTION("""COMPUTED_VALUE"""),3)</f>
        <v>3</v>
      </c>
    </row>
    <row r="238" spans="1:2" ht="13" hidden="1">
      <c r="A238" s="1" t="str">
        <f ca="1">IFERROR(__xludf.DUMMYFUNCTION("""COMPUTED_VALUE"""),"")</f>
        <v/>
      </c>
      <c r="B238" s="1">
        <f ca="1">IFERROR(__xludf.DUMMYFUNCTION("""COMPUTED_VALUE"""),2)</f>
        <v>2</v>
      </c>
    </row>
    <row r="239" spans="1:2" ht="13" hidden="1">
      <c r="A239" s="1">
        <f ca="1">IFERROR(__xludf.DUMMYFUNCTION("""COMPUTED_VALUE"""),2)</f>
        <v>2</v>
      </c>
      <c r="B239" s="1">
        <f ca="1">IFERROR(__xludf.DUMMYFUNCTION("""COMPUTED_VALUE"""),2)</f>
        <v>2</v>
      </c>
    </row>
    <row r="240" spans="1:2" ht="13" hidden="1">
      <c r="A240" s="1">
        <f ca="1">IFERROR(__xludf.DUMMYFUNCTION("""COMPUTED_VALUE"""),4)</f>
        <v>4</v>
      </c>
      <c r="B240" s="1">
        <f ca="1">IFERROR(__xludf.DUMMYFUNCTION("""COMPUTED_VALUE"""),1)</f>
        <v>1</v>
      </c>
    </row>
    <row r="241" spans="1:2" ht="13" hidden="1">
      <c r="A241" s="1">
        <f ca="1">IFERROR(__xludf.DUMMYFUNCTION("""COMPUTED_VALUE"""),2)</f>
        <v>2</v>
      </c>
      <c r="B241" s="1">
        <f ca="1">IFERROR(__xludf.DUMMYFUNCTION("""COMPUTED_VALUE"""),2)</f>
        <v>2</v>
      </c>
    </row>
    <row r="242" spans="1:2" ht="13" hidden="1">
      <c r="A242" s="1">
        <f ca="1">IFERROR(__xludf.DUMMYFUNCTION("""COMPUTED_VALUE"""),3)</f>
        <v>3</v>
      </c>
      <c r="B242" s="1">
        <f ca="1">IFERROR(__xludf.DUMMYFUNCTION("""COMPUTED_VALUE"""),4)</f>
        <v>4</v>
      </c>
    </row>
    <row r="243" spans="1:2" ht="13" hidden="1">
      <c r="A243" s="1">
        <f ca="1">IFERROR(__xludf.DUMMYFUNCTION("""COMPUTED_VALUE"""),3)</f>
        <v>3</v>
      </c>
      <c r="B243" s="1">
        <f ca="1">IFERROR(__xludf.DUMMYFUNCTION("""COMPUTED_VALUE"""),2)</f>
        <v>2</v>
      </c>
    </row>
    <row r="244" spans="1:2" ht="13" hidden="1">
      <c r="A244" s="1">
        <f ca="1">IFERROR(__xludf.DUMMYFUNCTION("""COMPUTED_VALUE"""),4)</f>
        <v>4</v>
      </c>
      <c r="B244" s="1">
        <f ca="1">IFERROR(__xludf.DUMMYFUNCTION("""COMPUTED_VALUE"""),2)</f>
        <v>2</v>
      </c>
    </row>
    <row r="245" spans="1:2" ht="13" hidden="1">
      <c r="A245" s="1">
        <f ca="1">IFERROR(__xludf.DUMMYFUNCTION("""COMPUTED_VALUE"""),4)</f>
        <v>4</v>
      </c>
      <c r="B245" s="1">
        <f ca="1">IFERROR(__xludf.DUMMYFUNCTION("""COMPUTED_VALUE"""),2)</f>
        <v>2</v>
      </c>
    </row>
    <row r="246" spans="1:2" ht="13" hidden="1">
      <c r="A246" s="1">
        <f ca="1">IFERROR(__xludf.DUMMYFUNCTION("""COMPUTED_VALUE"""),4)</f>
        <v>4</v>
      </c>
      <c r="B246" s="1">
        <f ca="1">IFERROR(__xludf.DUMMYFUNCTION("""COMPUTED_VALUE"""),1)</f>
        <v>1</v>
      </c>
    </row>
    <row r="247" spans="1:2" ht="13" hidden="1">
      <c r="A247" s="1">
        <f ca="1">IFERROR(__xludf.DUMMYFUNCTION("""COMPUTED_VALUE"""),4)</f>
        <v>4</v>
      </c>
      <c r="B247" s="1">
        <f ca="1">IFERROR(__xludf.DUMMYFUNCTION("""COMPUTED_VALUE"""),2)</f>
        <v>2</v>
      </c>
    </row>
    <row r="248" spans="1:2" ht="13" hidden="1">
      <c r="A248" s="1">
        <f ca="1">IFERROR(__xludf.DUMMYFUNCTION("""COMPUTED_VALUE"""),3)</f>
        <v>3</v>
      </c>
      <c r="B248" s="1">
        <f ca="1">IFERROR(__xludf.DUMMYFUNCTION("""COMPUTED_VALUE"""),2)</f>
        <v>2</v>
      </c>
    </row>
    <row r="249" spans="1:2" ht="13" hidden="1">
      <c r="A249" s="1">
        <f ca="1">IFERROR(__xludf.DUMMYFUNCTION("""COMPUTED_VALUE"""),1)</f>
        <v>1</v>
      </c>
      <c r="B249" s="1">
        <f ca="1">IFERROR(__xludf.DUMMYFUNCTION("""COMPUTED_VALUE"""),3)</f>
        <v>3</v>
      </c>
    </row>
    <row r="250" spans="1:2" ht="13" hidden="1">
      <c r="A250" s="1">
        <f ca="1">IFERROR(__xludf.DUMMYFUNCTION("""COMPUTED_VALUE"""),2)</f>
        <v>2</v>
      </c>
      <c r="B250" s="1">
        <f ca="1">IFERROR(__xludf.DUMMYFUNCTION("""COMPUTED_VALUE"""),2)</f>
        <v>2</v>
      </c>
    </row>
    <row r="251" spans="1:2" ht="13" hidden="1">
      <c r="A251" s="1">
        <f ca="1">IFERROR(__xludf.DUMMYFUNCTION("""COMPUTED_VALUE"""),4)</f>
        <v>4</v>
      </c>
      <c r="B251" s="1">
        <f ca="1">IFERROR(__xludf.DUMMYFUNCTION("""COMPUTED_VALUE"""),2)</f>
        <v>2</v>
      </c>
    </row>
    <row r="252" spans="1:2" ht="13" hidden="1">
      <c r="A252" s="1">
        <f ca="1">IFERROR(__xludf.DUMMYFUNCTION("""COMPUTED_VALUE"""),1)</f>
        <v>1</v>
      </c>
      <c r="B252" s="1">
        <f ca="1">IFERROR(__xludf.DUMMYFUNCTION("""COMPUTED_VALUE"""),2)</f>
        <v>2</v>
      </c>
    </row>
    <row r="253" spans="1:2" ht="13" hidden="1">
      <c r="A253" s="1">
        <f ca="1">IFERROR(__xludf.DUMMYFUNCTION("""COMPUTED_VALUE"""),4)</f>
        <v>4</v>
      </c>
      <c r="B253" s="1">
        <f ca="1">IFERROR(__xludf.DUMMYFUNCTION("""COMPUTED_VALUE"""),2)</f>
        <v>2</v>
      </c>
    </row>
    <row r="254" spans="1:2" ht="13" hidden="1">
      <c r="A254" s="1">
        <f ca="1">IFERROR(__xludf.DUMMYFUNCTION("""COMPUTED_VALUE"""),3)</f>
        <v>3</v>
      </c>
      <c r="B254" s="1">
        <f ca="1">IFERROR(__xludf.DUMMYFUNCTION("""COMPUTED_VALUE"""),3)</f>
        <v>3</v>
      </c>
    </row>
    <row r="255" spans="1:2" ht="13" hidden="1">
      <c r="A255" s="1">
        <f ca="1">IFERROR(__xludf.DUMMYFUNCTION("""COMPUTED_VALUE"""),3)</f>
        <v>3</v>
      </c>
      <c r="B255" s="1">
        <f ca="1">IFERROR(__xludf.DUMMYFUNCTION("""COMPUTED_VALUE"""),2)</f>
        <v>2</v>
      </c>
    </row>
    <row r="256" spans="1:2" ht="13" hidden="1">
      <c r="A256" s="1">
        <f ca="1">IFERROR(__xludf.DUMMYFUNCTION("""COMPUTED_VALUE"""),1)</f>
        <v>1</v>
      </c>
      <c r="B256" s="1">
        <f ca="1">IFERROR(__xludf.DUMMYFUNCTION("""COMPUTED_VALUE"""),3)</f>
        <v>3</v>
      </c>
    </row>
    <row r="257" spans="1:2" ht="13" hidden="1">
      <c r="A257" s="1">
        <f ca="1">IFERROR(__xludf.DUMMYFUNCTION("""COMPUTED_VALUE"""),2)</f>
        <v>2</v>
      </c>
      <c r="B257" s="1">
        <f ca="1">IFERROR(__xludf.DUMMYFUNCTION("""COMPUTED_VALUE"""),1)</f>
        <v>1</v>
      </c>
    </row>
    <row r="258" spans="1:2" ht="13" hidden="1">
      <c r="A258" s="1">
        <f ca="1">IFERROR(__xludf.DUMMYFUNCTION("""COMPUTED_VALUE"""),4)</f>
        <v>4</v>
      </c>
      <c r="B258" s="1">
        <f ca="1">IFERROR(__xludf.DUMMYFUNCTION("""COMPUTED_VALUE"""),2)</f>
        <v>2</v>
      </c>
    </row>
    <row r="259" spans="1:2" ht="13" hidden="1">
      <c r="A259" s="1">
        <f ca="1">IFERROR(__xludf.DUMMYFUNCTION("""COMPUTED_VALUE"""),2)</f>
        <v>2</v>
      </c>
      <c r="B259" s="1">
        <f ca="1">IFERROR(__xludf.DUMMYFUNCTION("""COMPUTED_VALUE"""),2)</f>
        <v>2</v>
      </c>
    </row>
    <row r="260" spans="1:2" ht="13" hidden="1">
      <c r="A260" s="1">
        <f ca="1">IFERROR(__xludf.DUMMYFUNCTION("""COMPUTED_VALUE"""),2)</f>
        <v>2</v>
      </c>
      <c r="B260" s="1">
        <f ca="1">IFERROR(__xludf.DUMMYFUNCTION("""COMPUTED_VALUE"""),1)</f>
        <v>1</v>
      </c>
    </row>
    <row r="261" spans="1:2" ht="13" hidden="1">
      <c r="A261" s="1">
        <f ca="1">IFERROR(__xludf.DUMMYFUNCTION("""COMPUTED_VALUE"""),3)</f>
        <v>3</v>
      </c>
      <c r="B261" s="1">
        <f ca="1">IFERROR(__xludf.DUMMYFUNCTION("""COMPUTED_VALUE"""),3)</f>
        <v>3</v>
      </c>
    </row>
    <row r="262" spans="1:2" ht="13" hidden="1">
      <c r="A262" s="1">
        <f ca="1">IFERROR(__xludf.DUMMYFUNCTION("""COMPUTED_VALUE"""),3)</f>
        <v>3</v>
      </c>
      <c r="B262" s="1">
        <f ca="1">IFERROR(__xludf.DUMMYFUNCTION("""COMPUTED_VALUE"""),2)</f>
        <v>2</v>
      </c>
    </row>
    <row r="263" spans="1:2" ht="13" hidden="1">
      <c r="A263" s="1">
        <f ca="1">IFERROR(__xludf.DUMMYFUNCTION("""COMPUTED_VALUE"""),4)</f>
        <v>4</v>
      </c>
      <c r="B263" s="1">
        <f ca="1">IFERROR(__xludf.DUMMYFUNCTION("""COMPUTED_VALUE"""),3)</f>
        <v>3</v>
      </c>
    </row>
    <row r="264" spans="1:2" ht="13" hidden="1">
      <c r="A264" s="1">
        <f ca="1">IFERROR(__xludf.DUMMYFUNCTION("""COMPUTED_VALUE"""),2)</f>
        <v>2</v>
      </c>
      <c r="B264" s="1">
        <f ca="1">IFERROR(__xludf.DUMMYFUNCTION("""COMPUTED_VALUE"""),3)</f>
        <v>3</v>
      </c>
    </row>
    <row r="265" spans="1:2" ht="13" hidden="1">
      <c r="A265" s="1">
        <f ca="1">IFERROR(__xludf.DUMMYFUNCTION("""COMPUTED_VALUE"""),4)</f>
        <v>4</v>
      </c>
      <c r="B265" s="1">
        <f ca="1">IFERROR(__xludf.DUMMYFUNCTION("""COMPUTED_VALUE"""),1)</f>
        <v>1</v>
      </c>
    </row>
    <row r="266" spans="1:2" ht="13" hidden="1">
      <c r="A266" s="1">
        <f ca="1">IFERROR(__xludf.DUMMYFUNCTION("""COMPUTED_VALUE"""),4)</f>
        <v>4</v>
      </c>
      <c r="B266" s="1">
        <f ca="1">IFERROR(__xludf.DUMMYFUNCTION("""COMPUTED_VALUE"""),1)</f>
        <v>1</v>
      </c>
    </row>
    <row r="267" spans="1:2" ht="13" hidden="1">
      <c r="A267" s="1">
        <f ca="1">IFERROR(__xludf.DUMMYFUNCTION("""COMPUTED_VALUE"""),4)</f>
        <v>4</v>
      </c>
      <c r="B267" s="1">
        <f ca="1">IFERROR(__xludf.DUMMYFUNCTION("""COMPUTED_VALUE"""),1)</f>
        <v>1</v>
      </c>
    </row>
    <row r="268" spans="1:2" ht="13" hidden="1">
      <c r="A268" s="1">
        <f ca="1">IFERROR(__xludf.DUMMYFUNCTION("""COMPUTED_VALUE"""),2)</f>
        <v>2</v>
      </c>
      <c r="B268" s="1">
        <f ca="1">IFERROR(__xludf.DUMMYFUNCTION("""COMPUTED_VALUE"""),1)</f>
        <v>1</v>
      </c>
    </row>
    <row r="269" spans="1:2" ht="13" hidden="1">
      <c r="A269" s="1">
        <f ca="1">IFERROR(__xludf.DUMMYFUNCTION("""COMPUTED_VALUE"""),2)</f>
        <v>2</v>
      </c>
      <c r="B269" s="1">
        <f ca="1">IFERROR(__xludf.DUMMYFUNCTION("""COMPUTED_VALUE"""),2)</f>
        <v>2</v>
      </c>
    </row>
    <row r="270" spans="1:2" ht="13" hidden="1">
      <c r="A270" s="1">
        <f ca="1">IFERROR(__xludf.DUMMYFUNCTION("""COMPUTED_VALUE"""),3)</f>
        <v>3</v>
      </c>
      <c r="B270" s="1">
        <f ca="1">IFERROR(__xludf.DUMMYFUNCTION("""COMPUTED_VALUE"""),2)</f>
        <v>2</v>
      </c>
    </row>
    <row r="271" spans="1:2" ht="13" hidden="1">
      <c r="A271" s="1">
        <f ca="1">IFERROR(__xludf.DUMMYFUNCTION("""COMPUTED_VALUE"""),1)</f>
        <v>1</v>
      </c>
      <c r="B271" s="1">
        <f ca="1">IFERROR(__xludf.DUMMYFUNCTION("""COMPUTED_VALUE"""),1)</f>
        <v>1</v>
      </c>
    </row>
    <row r="272" spans="1:2" ht="13" hidden="1">
      <c r="A272" s="1">
        <f ca="1">IFERROR(__xludf.DUMMYFUNCTION("""COMPUTED_VALUE"""),2)</f>
        <v>2</v>
      </c>
      <c r="B272" s="1">
        <f ca="1">IFERROR(__xludf.DUMMYFUNCTION("""COMPUTED_VALUE"""),2)</f>
        <v>2</v>
      </c>
    </row>
    <row r="273" spans="1:2" ht="13" hidden="1">
      <c r="A273" s="1">
        <f ca="1">IFERROR(__xludf.DUMMYFUNCTION("""COMPUTED_VALUE"""),3)</f>
        <v>3</v>
      </c>
      <c r="B273" s="1">
        <f ca="1">IFERROR(__xludf.DUMMYFUNCTION("""COMPUTED_VALUE"""),2)</f>
        <v>2</v>
      </c>
    </row>
    <row r="274" spans="1:2" ht="13" hidden="1">
      <c r="A274" s="1">
        <f ca="1">IFERROR(__xludf.DUMMYFUNCTION("""COMPUTED_VALUE"""),2)</f>
        <v>2</v>
      </c>
      <c r="B274" s="1">
        <f ca="1">IFERROR(__xludf.DUMMYFUNCTION("""COMPUTED_VALUE"""),2)</f>
        <v>2</v>
      </c>
    </row>
    <row r="275" spans="1:2" ht="13" hidden="1">
      <c r="A275" s="1">
        <f ca="1">IFERROR(__xludf.DUMMYFUNCTION("""COMPUTED_VALUE"""),4)</f>
        <v>4</v>
      </c>
      <c r="B275" s="1">
        <f ca="1">IFERROR(__xludf.DUMMYFUNCTION("""COMPUTED_VALUE"""),2)</f>
        <v>2</v>
      </c>
    </row>
    <row r="276" spans="1:2" ht="13" hidden="1">
      <c r="A276" s="1">
        <f ca="1">IFERROR(__xludf.DUMMYFUNCTION("""COMPUTED_VALUE"""),3)</f>
        <v>3</v>
      </c>
      <c r="B276" s="1">
        <f ca="1">IFERROR(__xludf.DUMMYFUNCTION("""COMPUTED_VALUE"""),2)</f>
        <v>2</v>
      </c>
    </row>
    <row r="277" spans="1:2" ht="13" hidden="1">
      <c r="A277" s="1">
        <f ca="1">IFERROR(__xludf.DUMMYFUNCTION("""COMPUTED_VALUE"""),2)</f>
        <v>2</v>
      </c>
      <c r="B277" s="1">
        <f ca="1">IFERROR(__xludf.DUMMYFUNCTION("""COMPUTED_VALUE"""),1)</f>
        <v>1</v>
      </c>
    </row>
    <row r="278" spans="1:2" ht="13" hidden="1">
      <c r="A278" s="1">
        <f ca="1">IFERROR(__xludf.DUMMYFUNCTION("""COMPUTED_VALUE"""),4)</f>
        <v>4</v>
      </c>
      <c r="B278" s="1">
        <f ca="1">IFERROR(__xludf.DUMMYFUNCTION("""COMPUTED_VALUE"""),5)</f>
        <v>5</v>
      </c>
    </row>
    <row r="279" spans="1:2" ht="13" hidden="1">
      <c r="A279" s="1">
        <f ca="1">IFERROR(__xludf.DUMMYFUNCTION("""COMPUTED_VALUE"""),2)</f>
        <v>2</v>
      </c>
      <c r="B279" s="1">
        <f ca="1">IFERROR(__xludf.DUMMYFUNCTION("""COMPUTED_VALUE"""),2)</f>
        <v>2</v>
      </c>
    </row>
    <row r="280" spans="1:2" ht="13" hidden="1">
      <c r="A280" s="1">
        <f ca="1">IFERROR(__xludf.DUMMYFUNCTION("""COMPUTED_VALUE"""),2)</f>
        <v>2</v>
      </c>
      <c r="B280" s="1">
        <f ca="1">IFERROR(__xludf.DUMMYFUNCTION("""COMPUTED_VALUE"""),2)</f>
        <v>2</v>
      </c>
    </row>
    <row r="281" spans="1:2" ht="13" hidden="1">
      <c r="A281" s="1">
        <f ca="1">IFERROR(__xludf.DUMMYFUNCTION("""COMPUTED_VALUE"""),2)</f>
        <v>2</v>
      </c>
      <c r="B281" s="1">
        <f ca="1">IFERROR(__xludf.DUMMYFUNCTION("""COMPUTED_VALUE"""),2)</f>
        <v>2</v>
      </c>
    </row>
    <row r="282" spans="1:2" ht="13" hidden="1">
      <c r="A282" s="1">
        <f ca="1">IFERROR(__xludf.DUMMYFUNCTION("""COMPUTED_VALUE"""),4)</f>
        <v>4</v>
      </c>
      <c r="B282" s="1">
        <f ca="1">IFERROR(__xludf.DUMMYFUNCTION("""COMPUTED_VALUE"""),3)</f>
        <v>3</v>
      </c>
    </row>
    <row r="283" spans="1:2" ht="13" hidden="1">
      <c r="A283" s="1">
        <f ca="1">IFERROR(__xludf.DUMMYFUNCTION("""COMPUTED_VALUE"""),3)</f>
        <v>3</v>
      </c>
      <c r="B283" s="1">
        <f ca="1">IFERROR(__xludf.DUMMYFUNCTION("""COMPUTED_VALUE"""),2)</f>
        <v>2</v>
      </c>
    </row>
    <row r="284" spans="1:2" ht="13" hidden="1">
      <c r="A284" s="1">
        <f ca="1">IFERROR(__xludf.DUMMYFUNCTION("""COMPUTED_VALUE"""),3)</f>
        <v>3</v>
      </c>
      <c r="B284" s="1">
        <f ca="1">IFERROR(__xludf.DUMMYFUNCTION("""COMPUTED_VALUE"""),4)</f>
        <v>4</v>
      </c>
    </row>
    <row r="285" spans="1:2" ht="13" hidden="1">
      <c r="A285" s="1">
        <f ca="1">IFERROR(__xludf.DUMMYFUNCTION("""COMPUTED_VALUE"""),2)</f>
        <v>2</v>
      </c>
      <c r="B285" s="1">
        <f ca="1">IFERROR(__xludf.DUMMYFUNCTION("""COMPUTED_VALUE"""),2)</f>
        <v>2</v>
      </c>
    </row>
    <row r="286" spans="1:2" ht="13" hidden="1">
      <c r="A286" s="1">
        <f ca="1">IFERROR(__xludf.DUMMYFUNCTION("""COMPUTED_VALUE"""),2)</f>
        <v>2</v>
      </c>
      <c r="B286" s="1">
        <f ca="1">IFERROR(__xludf.DUMMYFUNCTION("""COMPUTED_VALUE"""),3)</f>
        <v>3</v>
      </c>
    </row>
    <row r="287" spans="1:2" ht="13" hidden="1">
      <c r="A287" s="1">
        <f ca="1">IFERROR(__xludf.DUMMYFUNCTION("""COMPUTED_VALUE"""),4)</f>
        <v>4</v>
      </c>
      <c r="B287" s="1">
        <f ca="1">IFERROR(__xludf.DUMMYFUNCTION("""COMPUTED_VALUE"""),2)</f>
        <v>2</v>
      </c>
    </row>
    <row r="288" spans="1:2" ht="13" hidden="1">
      <c r="A288" s="1">
        <f ca="1">IFERROR(__xludf.DUMMYFUNCTION("""COMPUTED_VALUE"""),2)</f>
        <v>2</v>
      </c>
      <c r="B288" s="1">
        <f ca="1">IFERROR(__xludf.DUMMYFUNCTION("""COMPUTED_VALUE"""),1)</f>
        <v>1</v>
      </c>
    </row>
    <row r="289" spans="1:2" ht="13" hidden="1">
      <c r="A289" s="1">
        <f ca="1">IFERROR(__xludf.DUMMYFUNCTION("""COMPUTED_VALUE"""),3)</f>
        <v>3</v>
      </c>
      <c r="B289" s="1">
        <f ca="1">IFERROR(__xludf.DUMMYFUNCTION("""COMPUTED_VALUE"""),3)</f>
        <v>3</v>
      </c>
    </row>
    <row r="290" spans="1:2" ht="13" hidden="1">
      <c r="A290" s="1">
        <f ca="1">IFERROR(__xludf.DUMMYFUNCTION("""COMPUTED_VALUE"""),1)</f>
        <v>1</v>
      </c>
      <c r="B290" s="1">
        <f ca="1">IFERROR(__xludf.DUMMYFUNCTION("""COMPUTED_VALUE"""),2)</f>
        <v>2</v>
      </c>
    </row>
    <row r="291" spans="1:2" ht="13" hidden="1">
      <c r="A291" s="1">
        <f ca="1">IFERROR(__xludf.DUMMYFUNCTION("""COMPUTED_VALUE"""),4)</f>
        <v>4</v>
      </c>
      <c r="B291" s="1">
        <f ca="1">IFERROR(__xludf.DUMMYFUNCTION("""COMPUTED_VALUE"""),1)</f>
        <v>1</v>
      </c>
    </row>
    <row r="292" spans="1:2" ht="13" hidden="1">
      <c r="A292" s="1">
        <f ca="1">IFERROR(__xludf.DUMMYFUNCTION("""COMPUTED_VALUE"""),4)</f>
        <v>4</v>
      </c>
      <c r="B292" s="1">
        <f ca="1">IFERROR(__xludf.DUMMYFUNCTION("""COMPUTED_VALUE"""),3)</f>
        <v>3</v>
      </c>
    </row>
    <row r="293" spans="1:2" ht="13" hidden="1">
      <c r="A293" s="1">
        <f ca="1">IFERROR(__xludf.DUMMYFUNCTION("""COMPUTED_VALUE"""),3)</f>
        <v>3</v>
      </c>
      <c r="B293" s="1">
        <f ca="1">IFERROR(__xludf.DUMMYFUNCTION("""COMPUTED_VALUE"""),2)</f>
        <v>2</v>
      </c>
    </row>
    <row r="294" spans="1:2" ht="13" hidden="1">
      <c r="A294" s="1">
        <f ca="1">IFERROR(__xludf.DUMMYFUNCTION("""COMPUTED_VALUE"""),1)</f>
        <v>1</v>
      </c>
      <c r="B294" s="1">
        <f ca="1">IFERROR(__xludf.DUMMYFUNCTION("""COMPUTED_VALUE"""),3)</f>
        <v>3</v>
      </c>
    </row>
    <row r="295" spans="1:2" ht="13" hidden="1">
      <c r="A295" s="1">
        <f ca="1">IFERROR(__xludf.DUMMYFUNCTION("""COMPUTED_VALUE"""),1)</f>
        <v>1</v>
      </c>
      <c r="B295" s="1">
        <f ca="1">IFERROR(__xludf.DUMMYFUNCTION("""COMPUTED_VALUE"""),1)</f>
        <v>1</v>
      </c>
    </row>
    <row r="296" spans="1:2" ht="13" hidden="1">
      <c r="A296" s="1">
        <f ca="1">IFERROR(__xludf.DUMMYFUNCTION("""COMPUTED_VALUE"""),1)</f>
        <v>1</v>
      </c>
      <c r="B296" s="1">
        <f ca="1">IFERROR(__xludf.DUMMYFUNCTION("""COMPUTED_VALUE"""),1)</f>
        <v>1</v>
      </c>
    </row>
    <row r="297" spans="1:2" ht="13" hidden="1">
      <c r="A297" s="1">
        <f ca="1">IFERROR(__xludf.DUMMYFUNCTION("""COMPUTED_VALUE"""),3)</f>
        <v>3</v>
      </c>
      <c r="B297" s="1">
        <f ca="1">IFERROR(__xludf.DUMMYFUNCTION("""COMPUTED_VALUE"""),1)</f>
        <v>1</v>
      </c>
    </row>
    <row r="298" spans="1:2" ht="13" hidden="1">
      <c r="A298" s="1">
        <f ca="1">IFERROR(__xludf.DUMMYFUNCTION("""COMPUTED_VALUE"""),2)</f>
        <v>2</v>
      </c>
      <c r="B298" s="1">
        <f ca="1">IFERROR(__xludf.DUMMYFUNCTION("""COMPUTED_VALUE"""),1)</f>
        <v>1</v>
      </c>
    </row>
    <row r="299" spans="1:2" ht="13" hidden="1">
      <c r="A299" s="1">
        <f ca="1">IFERROR(__xludf.DUMMYFUNCTION("""COMPUTED_VALUE"""),4)</f>
        <v>4</v>
      </c>
      <c r="B299" s="1">
        <f ca="1">IFERROR(__xludf.DUMMYFUNCTION("""COMPUTED_VALUE"""),2)</f>
        <v>2</v>
      </c>
    </row>
    <row r="300" spans="1:2" ht="13" hidden="1">
      <c r="A300" s="1">
        <f ca="1">IFERROR(__xludf.DUMMYFUNCTION("""COMPUTED_VALUE"""),3)</f>
        <v>3</v>
      </c>
      <c r="B300" s="1">
        <f ca="1">IFERROR(__xludf.DUMMYFUNCTION("""COMPUTED_VALUE"""),1)</f>
        <v>1</v>
      </c>
    </row>
    <row r="301" spans="1:2" ht="13" hidden="1">
      <c r="A301" s="1">
        <f ca="1">IFERROR(__xludf.DUMMYFUNCTION("""COMPUTED_VALUE"""),4)</f>
        <v>4</v>
      </c>
      <c r="B301" s="1">
        <f ca="1">IFERROR(__xludf.DUMMYFUNCTION("""COMPUTED_VALUE"""),1)</f>
        <v>1</v>
      </c>
    </row>
    <row r="302" spans="1:2" ht="13" hidden="1">
      <c r="A302" s="1">
        <f ca="1">IFERROR(__xludf.DUMMYFUNCTION("""COMPUTED_VALUE"""),1)</f>
        <v>1</v>
      </c>
      <c r="B302" s="1">
        <f ca="1">IFERROR(__xludf.DUMMYFUNCTION("""COMPUTED_VALUE"""),2)</f>
        <v>2</v>
      </c>
    </row>
    <row r="303" spans="1:2" ht="13" hidden="1">
      <c r="A303" s="1">
        <f ca="1">IFERROR(__xludf.DUMMYFUNCTION("""COMPUTED_VALUE"""),4)</f>
        <v>4</v>
      </c>
      <c r="B303" s="1">
        <f ca="1">IFERROR(__xludf.DUMMYFUNCTION("""COMPUTED_VALUE"""),1)</f>
        <v>1</v>
      </c>
    </row>
    <row r="304" spans="1:2" ht="13" hidden="1">
      <c r="A304" s="1">
        <f ca="1">IFERROR(__xludf.DUMMYFUNCTION("""COMPUTED_VALUE"""),4)</f>
        <v>4</v>
      </c>
      <c r="B304" s="1">
        <f ca="1">IFERROR(__xludf.DUMMYFUNCTION("""COMPUTED_VALUE"""),4)</f>
        <v>4</v>
      </c>
    </row>
    <row r="305" spans="1:2" ht="13" hidden="1">
      <c r="A305" s="1">
        <f ca="1">IFERROR(__xludf.DUMMYFUNCTION("""COMPUTED_VALUE"""),2)</f>
        <v>2</v>
      </c>
      <c r="B305" s="1">
        <f ca="1">IFERROR(__xludf.DUMMYFUNCTION("""COMPUTED_VALUE"""),1)</f>
        <v>1</v>
      </c>
    </row>
    <row r="306" spans="1:2" ht="13" hidden="1">
      <c r="A306" s="1">
        <f ca="1">IFERROR(__xludf.DUMMYFUNCTION("""COMPUTED_VALUE"""),4)</f>
        <v>4</v>
      </c>
      <c r="B306" s="1">
        <f ca="1">IFERROR(__xludf.DUMMYFUNCTION("""COMPUTED_VALUE"""),3)</f>
        <v>3</v>
      </c>
    </row>
    <row r="307" spans="1:2" ht="13" hidden="1">
      <c r="A307" s="1" t="str">
        <f ca="1">IFERROR(__xludf.DUMMYFUNCTION("""COMPUTED_VALUE"""),"")</f>
        <v/>
      </c>
      <c r="B307" s="1">
        <f ca="1">IFERROR(__xludf.DUMMYFUNCTION("""COMPUTED_VALUE"""),3)</f>
        <v>3</v>
      </c>
    </row>
    <row r="308" spans="1:2" ht="13" hidden="1">
      <c r="A308" s="1" t="str">
        <f ca="1">IFERROR(__xludf.DUMMYFUNCTION("""COMPUTED_VALUE"""),"")</f>
        <v/>
      </c>
      <c r="B308" s="1">
        <f ca="1">IFERROR(__xludf.DUMMYFUNCTION("""COMPUTED_VALUE"""),2)</f>
        <v>2</v>
      </c>
    </row>
    <row r="309" spans="1:2" ht="13" hidden="1">
      <c r="A309" s="1">
        <f ca="1">IFERROR(__xludf.DUMMYFUNCTION("""COMPUTED_VALUE"""),1)</f>
        <v>1</v>
      </c>
      <c r="B309" s="1">
        <f ca="1">IFERROR(__xludf.DUMMYFUNCTION("""COMPUTED_VALUE"""),2)</f>
        <v>2</v>
      </c>
    </row>
    <row r="310" spans="1:2" ht="13" hidden="1">
      <c r="A310" s="1">
        <f ca="1">IFERROR(__xludf.DUMMYFUNCTION("""COMPUTED_VALUE"""),4)</f>
        <v>4</v>
      </c>
      <c r="B310" s="1">
        <f ca="1">IFERROR(__xludf.DUMMYFUNCTION("""COMPUTED_VALUE"""),1)</f>
        <v>1</v>
      </c>
    </row>
    <row r="311" spans="1:2" ht="13" hidden="1">
      <c r="A311" s="1">
        <f ca="1">IFERROR(__xludf.DUMMYFUNCTION("""COMPUTED_VALUE"""),4)</f>
        <v>4</v>
      </c>
      <c r="B311" s="1">
        <f ca="1">IFERROR(__xludf.DUMMYFUNCTION("""COMPUTED_VALUE"""),3)</f>
        <v>3</v>
      </c>
    </row>
    <row r="312" spans="1:2" ht="13" hidden="1">
      <c r="A312" s="1">
        <f ca="1">IFERROR(__xludf.DUMMYFUNCTION("""COMPUTED_VALUE"""),3)</f>
        <v>3</v>
      </c>
      <c r="B312" s="1">
        <f ca="1">IFERROR(__xludf.DUMMYFUNCTION("""COMPUTED_VALUE"""),1)</f>
        <v>1</v>
      </c>
    </row>
    <row r="313" spans="1:2" ht="13" hidden="1">
      <c r="A313" s="1" t="str">
        <f ca="1">IFERROR(__xludf.DUMMYFUNCTION("""COMPUTED_VALUE"""),"")</f>
        <v/>
      </c>
      <c r="B313" s="1">
        <f ca="1">IFERROR(__xludf.DUMMYFUNCTION("""COMPUTED_VALUE"""),2)</f>
        <v>2</v>
      </c>
    </row>
    <row r="314" spans="1:2" ht="13" hidden="1">
      <c r="A314" s="1">
        <f ca="1">IFERROR(__xludf.DUMMYFUNCTION("""COMPUTED_VALUE"""),2)</f>
        <v>2</v>
      </c>
      <c r="B314" s="1">
        <f ca="1">IFERROR(__xludf.DUMMYFUNCTION("""COMPUTED_VALUE"""),1)</f>
        <v>1</v>
      </c>
    </row>
    <row r="315" spans="1:2" ht="13" hidden="1">
      <c r="A315" s="1">
        <f ca="1">IFERROR(__xludf.DUMMYFUNCTION("""COMPUTED_VALUE"""),2)</f>
        <v>2</v>
      </c>
      <c r="B315" s="1">
        <f ca="1">IFERROR(__xludf.DUMMYFUNCTION("""COMPUTED_VALUE"""),5)</f>
        <v>5</v>
      </c>
    </row>
    <row r="316" spans="1:2" ht="13" hidden="1">
      <c r="A316" s="1">
        <f ca="1">IFERROR(__xludf.DUMMYFUNCTION("""COMPUTED_VALUE"""),3)</f>
        <v>3</v>
      </c>
      <c r="B316" s="1">
        <f ca="1">IFERROR(__xludf.DUMMYFUNCTION("""COMPUTED_VALUE"""),1)</f>
        <v>1</v>
      </c>
    </row>
    <row r="317" spans="1:2" ht="13" hidden="1">
      <c r="A317" s="1">
        <f ca="1">IFERROR(__xludf.DUMMYFUNCTION("""COMPUTED_VALUE"""),4)</f>
        <v>4</v>
      </c>
      <c r="B317" s="1">
        <f ca="1">IFERROR(__xludf.DUMMYFUNCTION("""COMPUTED_VALUE"""),2)</f>
        <v>2</v>
      </c>
    </row>
    <row r="318" spans="1:2" ht="13" hidden="1">
      <c r="A318" s="1">
        <f ca="1">IFERROR(__xludf.DUMMYFUNCTION("""COMPUTED_VALUE"""),2)</f>
        <v>2</v>
      </c>
      <c r="B318" s="1">
        <f ca="1">IFERROR(__xludf.DUMMYFUNCTION("""COMPUTED_VALUE"""),2)</f>
        <v>2</v>
      </c>
    </row>
    <row r="319" spans="1:2" ht="13" hidden="1">
      <c r="A319" s="1">
        <f ca="1">IFERROR(__xludf.DUMMYFUNCTION("""COMPUTED_VALUE"""),3)</f>
        <v>3</v>
      </c>
      <c r="B319" s="1">
        <f ca="1">IFERROR(__xludf.DUMMYFUNCTION("""COMPUTED_VALUE"""),1)</f>
        <v>1</v>
      </c>
    </row>
    <row r="320" spans="1:2" ht="13" hidden="1">
      <c r="A320" s="1">
        <f ca="1">IFERROR(__xludf.DUMMYFUNCTION("""COMPUTED_VALUE"""),3)</f>
        <v>3</v>
      </c>
      <c r="B320" s="1">
        <f ca="1">IFERROR(__xludf.DUMMYFUNCTION("""COMPUTED_VALUE"""),2)</f>
        <v>2</v>
      </c>
    </row>
    <row r="321" spans="1:11" ht="13" hidden="1">
      <c r="A321" s="1">
        <f ca="1">IFERROR(__xludf.DUMMYFUNCTION("""COMPUTED_VALUE"""),1)</f>
        <v>1</v>
      </c>
      <c r="B321" s="1">
        <f ca="1">IFERROR(__xludf.DUMMYFUNCTION("""COMPUTED_VALUE"""),3)</f>
        <v>3</v>
      </c>
    </row>
    <row r="322" spans="1:11" ht="13" hidden="1">
      <c r="A322" s="1">
        <f ca="1">IFERROR(__xludf.DUMMYFUNCTION("""COMPUTED_VALUE"""),2)</f>
        <v>2</v>
      </c>
      <c r="B322" s="1">
        <f ca="1">IFERROR(__xludf.DUMMYFUNCTION("""COMPUTED_VALUE"""),1)</f>
        <v>1</v>
      </c>
    </row>
    <row r="323" spans="1:11" ht="13" hidden="1">
      <c r="A323" s="1" t="str">
        <f ca="1">IFERROR(__xludf.DUMMYFUNCTION("""COMPUTED_VALUE"""),"")</f>
        <v/>
      </c>
      <c r="B323" s="1">
        <f ca="1">IFERROR(__xludf.DUMMYFUNCTION("""COMPUTED_VALUE"""),2)</f>
        <v>2</v>
      </c>
    </row>
    <row r="324" spans="1:11" ht="13" hidden="1">
      <c r="A324" s="1">
        <f ca="1">IFERROR(__xludf.DUMMYFUNCTION("""COMPUTED_VALUE"""),2)</f>
        <v>2</v>
      </c>
      <c r="B324" s="1">
        <f ca="1">IFERROR(__xludf.DUMMYFUNCTION("""COMPUTED_VALUE"""),1)</f>
        <v>1</v>
      </c>
    </row>
    <row r="325" spans="1:11" ht="13" hidden="1">
      <c r="A325" s="1" t="str">
        <f ca="1">IFERROR(__xludf.DUMMYFUNCTION("""COMPUTED_VALUE"""),"")</f>
        <v/>
      </c>
      <c r="B325" s="1">
        <f ca="1">IFERROR(__xludf.DUMMYFUNCTION("""COMPUTED_VALUE"""),3)</f>
        <v>3</v>
      </c>
    </row>
    <row r="326" spans="1:11" ht="13" hidden="1">
      <c r="A326" s="1">
        <f ca="1">IFERROR(__xludf.DUMMYFUNCTION("""COMPUTED_VALUE"""),1)</f>
        <v>1</v>
      </c>
      <c r="B326" s="1">
        <f ca="1">IFERROR(__xludf.DUMMYFUNCTION("""COMPUTED_VALUE"""),2)</f>
        <v>2</v>
      </c>
    </row>
    <row r="327" spans="1:11" ht="13">
      <c r="A327" s="1">
        <f ca="1">IFERROR(__xludf.DUMMYFUNCTION("""COMPUTED_VALUE"""),4)</f>
        <v>4</v>
      </c>
      <c r="B327" s="1">
        <f ca="1">IFERROR(__xludf.DUMMYFUNCTION("""COMPUTED_VALUE"""),1)</f>
        <v>1</v>
      </c>
    </row>
    <row r="328" spans="1:11" ht="13">
      <c r="A328" s="1">
        <f t="shared" ref="A328:B328" ca="1" si="0">COUNT(A4:A327)</f>
        <v>300</v>
      </c>
      <c r="B328" s="1">
        <f t="shared" ca="1" si="0"/>
        <v>324</v>
      </c>
    </row>
    <row r="330" spans="1:11" ht="13">
      <c r="A330" s="14"/>
      <c r="B330" s="15" t="s">
        <v>57</v>
      </c>
      <c r="C330" s="15" t="s">
        <v>136</v>
      </c>
      <c r="D330" s="15" t="s">
        <v>59</v>
      </c>
      <c r="E330" s="15" t="s">
        <v>243</v>
      </c>
      <c r="J330" s="14"/>
      <c r="K330" s="14"/>
    </row>
    <row r="331" spans="1:11" ht="15">
      <c r="A331" s="7" t="s">
        <v>105</v>
      </c>
      <c r="B331" s="10">
        <f ca="1">COUNTIFS(A4:A327,"1",B4:B327,"1")</f>
        <v>18</v>
      </c>
      <c r="C331" s="10">
        <f ca="1">COUNTIFS(A4:A327,"2",B4:B327,"1")</f>
        <v>28</v>
      </c>
      <c r="D331" s="10">
        <f ca="1">COUNTIFS(A4:A327,"3",B4:B327,"1")</f>
        <v>15</v>
      </c>
      <c r="E331" s="10">
        <f ca="1">COUNTIFS(A4:A327,"4",B4:B327,"1")</f>
        <v>22</v>
      </c>
      <c r="F331" s="1">
        <f t="shared" ref="F331:F335" ca="1" si="1">SUM(B331:E331)</f>
        <v>83</v>
      </c>
      <c r="K331" s="10"/>
    </row>
    <row r="332" spans="1:11" ht="15">
      <c r="A332" s="7" t="s">
        <v>63</v>
      </c>
      <c r="B332" s="10">
        <f ca="1">COUNTIFS(A4:A327,"1",B4:B327,"2")</f>
        <v>26</v>
      </c>
      <c r="C332" s="10">
        <f ca="1">COUNTIFS(A4:A327,"2",B4:B327,"2")</f>
        <v>38</v>
      </c>
      <c r="D332" s="10">
        <f ca="1">COUNTIFS(A4:A327,"3",B4:B327,"2")</f>
        <v>35</v>
      </c>
      <c r="E332" s="10">
        <f ca="1">COUNTIFS(A4:A327,"4",B4:B327,"2")</f>
        <v>36</v>
      </c>
      <c r="F332" s="1">
        <f t="shared" ca="1" si="1"/>
        <v>135</v>
      </c>
      <c r="K332" s="10"/>
    </row>
    <row r="333" spans="1:11" ht="15">
      <c r="A333" s="7" t="s">
        <v>61</v>
      </c>
      <c r="B333" s="10">
        <f ca="1">COUNTIFS(A4:A327,"1",B4:B327,"3")</f>
        <v>11</v>
      </c>
      <c r="C333" s="10">
        <f ca="1">COUNTIFS(A4:A327,"2",B4:B327,"3")</f>
        <v>18</v>
      </c>
      <c r="D333" s="10">
        <f ca="1">COUNTIFS(A4:A327,"3",B4:B327,"3")</f>
        <v>17</v>
      </c>
      <c r="E333" s="10">
        <f ca="1">COUNTIFS(A4:A327,"4",B4:B327,"3")</f>
        <v>16</v>
      </c>
      <c r="F333" s="1">
        <f t="shared" ca="1" si="1"/>
        <v>62</v>
      </c>
      <c r="K333" s="10"/>
    </row>
    <row r="334" spans="1:11" ht="15">
      <c r="A334" s="7" t="s">
        <v>92</v>
      </c>
      <c r="B334" s="10">
        <f ca="1">COUNTIFS(A4:A327,"1",B4:B327,"4")</f>
        <v>1</v>
      </c>
      <c r="C334" s="10">
        <f ca="1">COUNTIFS(A4:A327,"2",B4:B327,"4")</f>
        <v>6</v>
      </c>
      <c r="D334" s="10">
        <f ca="1">COUNTIFS(A4:A327,"3",B4:B327,"4")</f>
        <v>6</v>
      </c>
      <c r="E334" s="10">
        <f ca="1">COUNTIFS(A4:A327,"4",B4:B327,"4")</f>
        <v>1</v>
      </c>
      <c r="F334" s="1">
        <f t="shared" ca="1" si="1"/>
        <v>14</v>
      </c>
      <c r="K334" s="10"/>
    </row>
    <row r="335" spans="1:11" ht="15">
      <c r="A335" s="7" t="s">
        <v>93</v>
      </c>
      <c r="B335" s="10">
        <f ca="1">COUNTIFS(A4:A327,"1",B4:B327,"5")</f>
        <v>0</v>
      </c>
      <c r="C335" s="10">
        <f ca="1">COUNTIFS(A4:A327,"2",B4:B327,"5")</f>
        <v>4</v>
      </c>
      <c r="D335" s="10">
        <f ca="1">COUNTIFS(A4:A327,"3",B4:B327,"5")</f>
        <v>1</v>
      </c>
      <c r="E335" s="10">
        <f ca="1">COUNTIFS(A4:A327,"4",B4:B327,"5")</f>
        <v>1</v>
      </c>
      <c r="F335" s="1">
        <f t="shared" ca="1" si="1"/>
        <v>6</v>
      </c>
      <c r="K335" s="10"/>
    </row>
    <row r="336" spans="1:11" ht="13">
      <c r="F336" s="1">
        <f ca="1">SUM(F331:F335)</f>
        <v>300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FF0000"/>
    <outlinePr summaryBelow="0" summaryRight="0"/>
  </sheetPr>
  <dimension ref="A1:K336"/>
  <sheetViews>
    <sheetView workbookViewId="0"/>
  </sheetViews>
  <sheetFormatPr baseColWidth="10" defaultColWidth="14.5" defaultRowHeight="15.75" customHeight="1"/>
  <sheetData>
    <row r="1" spans="1:2" ht="14">
      <c r="A1" s="9" t="s">
        <v>368</v>
      </c>
    </row>
    <row r="2" spans="1:2" ht="15">
      <c r="A2" s="10"/>
    </row>
    <row r="3" spans="1:2" ht="13">
      <c r="A3" s="7" t="s">
        <v>197</v>
      </c>
    </row>
    <row r="4" spans="1:2" ht="15">
      <c r="A4" s="10">
        <f ca="1">IFERROR(__xludf.DUMMYFUNCTION("query('Converted Data'!BG4:BG327,""select*"")"),3)</f>
        <v>3</v>
      </c>
      <c r="B4" s="10">
        <f ca="1">IFERROR(__xludf.DUMMYFUNCTION("query('Converted Data'!CS4:CS327,""select*"")"),3)</f>
        <v>3</v>
      </c>
    </row>
    <row r="5" spans="1:2" ht="13">
      <c r="A5" s="1">
        <f ca="1">IFERROR(__xludf.DUMMYFUNCTION("""COMPUTED_VALUE"""),1)</f>
        <v>1</v>
      </c>
      <c r="B5" s="1">
        <f ca="1">IFERROR(__xludf.DUMMYFUNCTION("""COMPUTED_VALUE"""),3)</f>
        <v>3</v>
      </c>
    </row>
    <row r="6" spans="1:2" ht="13">
      <c r="A6" s="1" t="str">
        <f ca="1">IFERROR(__xludf.DUMMYFUNCTION("""COMPUTED_VALUE"""),"")</f>
        <v/>
      </c>
      <c r="B6" s="1">
        <f ca="1">IFERROR(__xludf.DUMMYFUNCTION("""COMPUTED_VALUE"""),4)</f>
        <v>4</v>
      </c>
    </row>
    <row r="7" spans="1:2" ht="13">
      <c r="A7" s="1">
        <f ca="1">IFERROR(__xludf.DUMMYFUNCTION("""COMPUTED_VALUE"""),3)</f>
        <v>3</v>
      </c>
      <c r="B7" s="1">
        <f ca="1">IFERROR(__xludf.DUMMYFUNCTION("""COMPUTED_VALUE"""),2)</f>
        <v>2</v>
      </c>
    </row>
    <row r="8" spans="1:2" ht="13">
      <c r="A8" s="1">
        <f ca="1">IFERROR(__xludf.DUMMYFUNCTION("""COMPUTED_VALUE"""),2)</f>
        <v>2</v>
      </c>
      <c r="B8" s="1">
        <f ca="1">IFERROR(__xludf.DUMMYFUNCTION("""COMPUTED_VALUE"""),1)</f>
        <v>1</v>
      </c>
    </row>
    <row r="9" spans="1:2" ht="13">
      <c r="A9" s="1">
        <f ca="1">IFERROR(__xludf.DUMMYFUNCTION("""COMPUTED_VALUE"""),3)</f>
        <v>3</v>
      </c>
      <c r="B9" s="1">
        <f ca="1">IFERROR(__xludf.DUMMYFUNCTION("""COMPUTED_VALUE"""),1)</f>
        <v>1</v>
      </c>
    </row>
    <row r="10" spans="1:2" ht="13" hidden="1">
      <c r="A10" s="1" t="str">
        <f ca="1">IFERROR(__xludf.DUMMYFUNCTION("""COMPUTED_VALUE"""),"")</f>
        <v/>
      </c>
      <c r="B10" s="1">
        <f ca="1">IFERROR(__xludf.DUMMYFUNCTION("""COMPUTED_VALUE"""),2)</f>
        <v>2</v>
      </c>
    </row>
    <row r="11" spans="1:2" ht="13" hidden="1">
      <c r="A11" s="1">
        <f ca="1">IFERROR(__xludf.DUMMYFUNCTION("""COMPUTED_VALUE"""),4)</f>
        <v>4</v>
      </c>
      <c r="B11" s="1">
        <f ca="1">IFERROR(__xludf.DUMMYFUNCTION("""COMPUTED_VALUE"""),1)</f>
        <v>1</v>
      </c>
    </row>
    <row r="12" spans="1:2" ht="13" hidden="1">
      <c r="A12" s="1">
        <f ca="1">IFERROR(__xludf.DUMMYFUNCTION("""COMPUTED_VALUE"""),4)</f>
        <v>4</v>
      </c>
      <c r="B12" s="1">
        <f ca="1">IFERROR(__xludf.DUMMYFUNCTION("""COMPUTED_VALUE"""),1)</f>
        <v>1</v>
      </c>
    </row>
    <row r="13" spans="1:2" ht="13" hidden="1">
      <c r="A13" s="1">
        <f ca="1">IFERROR(__xludf.DUMMYFUNCTION("""COMPUTED_VALUE"""),2)</f>
        <v>2</v>
      </c>
      <c r="B13" s="1">
        <f ca="1">IFERROR(__xludf.DUMMYFUNCTION("""COMPUTED_VALUE"""),1)</f>
        <v>1</v>
      </c>
    </row>
    <row r="14" spans="1:2" ht="13" hidden="1">
      <c r="A14" s="1" t="str">
        <f ca="1">IFERROR(__xludf.DUMMYFUNCTION("""COMPUTED_VALUE"""),"")</f>
        <v/>
      </c>
      <c r="B14" s="1">
        <f ca="1">IFERROR(__xludf.DUMMYFUNCTION("""COMPUTED_VALUE"""),3)</f>
        <v>3</v>
      </c>
    </row>
    <row r="15" spans="1:2" ht="13" hidden="1">
      <c r="A15" s="1">
        <f ca="1">IFERROR(__xludf.DUMMYFUNCTION("""COMPUTED_VALUE"""),2)</f>
        <v>2</v>
      </c>
      <c r="B15" s="1">
        <f ca="1">IFERROR(__xludf.DUMMYFUNCTION("""COMPUTED_VALUE"""),3)</f>
        <v>3</v>
      </c>
    </row>
    <row r="16" spans="1:2" ht="13" hidden="1">
      <c r="A16" s="1">
        <f ca="1">IFERROR(__xludf.DUMMYFUNCTION("""COMPUTED_VALUE"""),3)</f>
        <v>3</v>
      </c>
      <c r="B16" s="1">
        <f ca="1">IFERROR(__xludf.DUMMYFUNCTION("""COMPUTED_VALUE"""),3)</f>
        <v>3</v>
      </c>
    </row>
    <row r="17" spans="1:2" ht="13" hidden="1">
      <c r="A17" s="1">
        <f ca="1">IFERROR(__xludf.DUMMYFUNCTION("""COMPUTED_VALUE"""),3)</f>
        <v>3</v>
      </c>
      <c r="B17" s="1">
        <f ca="1">IFERROR(__xludf.DUMMYFUNCTION("""COMPUTED_VALUE"""),3)</f>
        <v>3</v>
      </c>
    </row>
    <row r="18" spans="1:2" ht="13" hidden="1">
      <c r="A18" s="1">
        <f ca="1">IFERROR(__xludf.DUMMYFUNCTION("""COMPUTED_VALUE"""),2)</f>
        <v>2</v>
      </c>
      <c r="B18" s="1">
        <f ca="1">IFERROR(__xludf.DUMMYFUNCTION("""COMPUTED_VALUE"""),4)</f>
        <v>4</v>
      </c>
    </row>
    <row r="19" spans="1:2" ht="13" hidden="1">
      <c r="A19" s="1">
        <f ca="1">IFERROR(__xludf.DUMMYFUNCTION("""COMPUTED_VALUE"""),2)</f>
        <v>2</v>
      </c>
      <c r="B19" s="1">
        <f ca="1">IFERROR(__xludf.DUMMYFUNCTION("""COMPUTED_VALUE"""),3)</f>
        <v>3</v>
      </c>
    </row>
    <row r="20" spans="1:2" ht="13" hidden="1">
      <c r="A20" s="1">
        <f ca="1">IFERROR(__xludf.DUMMYFUNCTION("""COMPUTED_VALUE"""),4)</f>
        <v>4</v>
      </c>
      <c r="B20" s="1">
        <f ca="1">IFERROR(__xludf.DUMMYFUNCTION("""COMPUTED_VALUE"""),2)</f>
        <v>2</v>
      </c>
    </row>
    <row r="21" spans="1:2" ht="13" hidden="1">
      <c r="A21" s="1">
        <f ca="1">IFERROR(__xludf.DUMMYFUNCTION("""COMPUTED_VALUE"""),2)</f>
        <v>2</v>
      </c>
      <c r="B21" s="1">
        <f ca="1">IFERROR(__xludf.DUMMYFUNCTION("""COMPUTED_VALUE"""),2)</f>
        <v>2</v>
      </c>
    </row>
    <row r="22" spans="1:2" ht="13" hidden="1">
      <c r="A22" s="1">
        <f ca="1">IFERROR(__xludf.DUMMYFUNCTION("""COMPUTED_VALUE"""),1)</f>
        <v>1</v>
      </c>
      <c r="B22" s="1">
        <f ca="1">IFERROR(__xludf.DUMMYFUNCTION("""COMPUTED_VALUE"""),1)</f>
        <v>1</v>
      </c>
    </row>
    <row r="23" spans="1:2" ht="13" hidden="1">
      <c r="A23" s="1">
        <f ca="1">IFERROR(__xludf.DUMMYFUNCTION("""COMPUTED_VALUE"""),2)</f>
        <v>2</v>
      </c>
      <c r="B23" s="1">
        <f ca="1">IFERROR(__xludf.DUMMYFUNCTION("""COMPUTED_VALUE"""),1)</f>
        <v>1</v>
      </c>
    </row>
    <row r="24" spans="1:2" ht="13" hidden="1">
      <c r="A24" s="1" t="str">
        <f ca="1">IFERROR(__xludf.DUMMYFUNCTION("""COMPUTED_VALUE"""),"")</f>
        <v/>
      </c>
      <c r="B24" s="1">
        <f ca="1">IFERROR(__xludf.DUMMYFUNCTION("""COMPUTED_VALUE"""),3)</f>
        <v>3</v>
      </c>
    </row>
    <row r="25" spans="1:2" ht="13" hidden="1">
      <c r="A25" s="1">
        <f ca="1">IFERROR(__xludf.DUMMYFUNCTION("""COMPUTED_VALUE"""),2)</f>
        <v>2</v>
      </c>
      <c r="B25" s="1">
        <f ca="1">IFERROR(__xludf.DUMMYFUNCTION("""COMPUTED_VALUE"""),4)</f>
        <v>4</v>
      </c>
    </row>
    <row r="26" spans="1:2" ht="13" hidden="1">
      <c r="A26" s="1">
        <f ca="1">IFERROR(__xludf.DUMMYFUNCTION("""COMPUTED_VALUE"""),1)</f>
        <v>1</v>
      </c>
      <c r="B26" s="1">
        <f ca="1">IFERROR(__xludf.DUMMYFUNCTION("""COMPUTED_VALUE"""),3)</f>
        <v>3</v>
      </c>
    </row>
    <row r="27" spans="1:2" ht="13" hidden="1">
      <c r="A27" s="1" t="str">
        <f ca="1">IFERROR(__xludf.DUMMYFUNCTION("""COMPUTED_VALUE"""),"")</f>
        <v/>
      </c>
      <c r="B27" s="1">
        <f ca="1">IFERROR(__xludf.DUMMYFUNCTION("""COMPUTED_VALUE"""),2)</f>
        <v>2</v>
      </c>
    </row>
    <row r="28" spans="1:2" ht="13" hidden="1">
      <c r="A28" s="1">
        <f ca="1">IFERROR(__xludf.DUMMYFUNCTION("""COMPUTED_VALUE"""),1)</f>
        <v>1</v>
      </c>
      <c r="B28" s="1">
        <f ca="1">IFERROR(__xludf.DUMMYFUNCTION("""COMPUTED_VALUE"""),3)</f>
        <v>3</v>
      </c>
    </row>
    <row r="29" spans="1:2" ht="13" hidden="1">
      <c r="A29" s="1">
        <f ca="1">IFERROR(__xludf.DUMMYFUNCTION("""COMPUTED_VALUE"""),3)</f>
        <v>3</v>
      </c>
      <c r="B29" s="1">
        <f ca="1">IFERROR(__xludf.DUMMYFUNCTION("""COMPUTED_VALUE"""),3)</f>
        <v>3</v>
      </c>
    </row>
    <row r="30" spans="1:2" ht="13" hidden="1">
      <c r="A30" s="1">
        <f ca="1">IFERROR(__xludf.DUMMYFUNCTION("""COMPUTED_VALUE"""),3)</f>
        <v>3</v>
      </c>
      <c r="B30" s="1">
        <f ca="1">IFERROR(__xludf.DUMMYFUNCTION("""COMPUTED_VALUE"""),3)</f>
        <v>3</v>
      </c>
    </row>
    <row r="31" spans="1:2" ht="13" hidden="1">
      <c r="A31" s="1">
        <f ca="1">IFERROR(__xludf.DUMMYFUNCTION("""COMPUTED_VALUE"""),1)</f>
        <v>1</v>
      </c>
      <c r="B31" s="1">
        <f ca="1">IFERROR(__xludf.DUMMYFUNCTION("""COMPUTED_VALUE"""),4)</f>
        <v>4</v>
      </c>
    </row>
    <row r="32" spans="1:2" ht="13" hidden="1">
      <c r="A32" s="1">
        <f ca="1">IFERROR(__xludf.DUMMYFUNCTION("""COMPUTED_VALUE"""),2)</f>
        <v>2</v>
      </c>
      <c r="B32" s="1">
        <f ca="1">IFERROR(__xludf.DUMMYFUNCTION("""COMPUTED_VALUE"""),5)</f>
        <v>5</v>
      </c>
    </row>
    <row r="33" spans="1:2" ht="13" hidden="1">
      <c r="A33" s="1">
        <f ca="1">IFERROR(__xludf.DUMMYFUNCTION("""COMPUTED_VALUE"""),1)</f>
        <v>1</v>
      </c>
      <c r="B33" s="1">
        <f ca="1">IFERROR(__xludf.DUMMYFUNCTION("""COMPUTED_VALUE"""),4)</f>
        <v>4</v>
      </c>
    </row>
    <row r="34" spans="1:2" ht="13" hidden="1">
      <c r="A34" s="1">
        <f ca="1">IFERROR(__xludf.DUMMYFUNCTION("""COMPUTED_VALUE"""),3)</f>
        <v>3</v>
      </c>
      <c r="B34" s="1">
        <f ca="1">IFERROR(__xludf.DUMMYFUNCTION("""COMPUTED_VALUE"""),3)</f>
        <v>3</v>
      </c>
    </row>
    <row r="35" spans="1:2" ht="13" hidden="1">
      <c r="A35" s="1">
        <f ca="1">IFERROR(__xludf.DUMMYFUNCTION("""COMPUTED_VALUE"""),4)</f>
        <v>4</v>
      </c>
      <c r="B35" s="1">
        <f ca="1">IFERROR(__xludf.DUMMYFUNCTION("""COMPUTED_VALUE"""),2)</f>
        <v>2</v>
      </c>
    </row>
    <row r="36" spans="1:2" ht="13" hidden="1">
      <c r="A36" s="1">
        <f ca="1">IFERROR(__xludf.DUMMYFUNCTION("""COMPUTED_VALUE"""),1)</f>
        <v>1</v>
      </c>
      <c r="B36" s="1">
        <f ca="1">IFERROR(__xludf.DUMMYFUNCTION("""COMPUTED_VALUE"""),2)</f>
        <v>2</v>
      </c>
    </row>
    <row r="37" spans="1:2" ht="13" hidden="1">
      <c r="A37" s="1">
        <f ca="1">IFERROR(__xludf.DUMMYFUNCTION("""COMPUTED_VALUE"""),2)</f>
        <v>2</v>
      </c>
      <c r="B37" s="1">
        <f ca="1">IFERROR(__xludf.DUMMYFUNCTION("""COMPUTED_VALUE"""),2)</f>
        <v>2</v>
      </c>
    </row>
    <row r="38" spans="1:2" ht="13" hidden="1">
      <c r="A38" s="1">
        <f ca="1">IFERROR(__xludf.DUMMYFUNCTION("""COMPUTED_VALUE"""),4)</f>
        <v>4</v>
      </c>
      <c r="B38" s="1">
        <f ca="1">IFERROR(__xludf.DUMMYFUNCTION("""COMPUTED_VALUE"""),2)</f>
        <v>2</v>
      </c>
    </row>
    <row r="39" spans="1:2" ht="13" hidden="1">
      <c r="A39" s="1">
        <f ca="1">IFERROR(__xludf.DUMMYFUNCTION("""COMPUTED_VALUE"""),3)</f>
        <v>3</v>
      </c>
      <c r="B39" s="1">
        <f ca="1">IFERROR(__xludf.DUMMYFUNCTION("""COMPUTED_VALUE"""),1)</f>
        <v>1</v>
      </c>
    </row>
    <row r="40" spans="1:2" ht="13" hidden="1">
      <c r="A40" s="1" t="str">
        <f ca="1">IFERROR(__xludf.DUMMYFUNCTION("""COMPUTED_VALUE"""),"")</f>
        <v/>
      </c>
      <c r="B40" s="1">
        <f ca="1">IFERROR(__xludf.DUMMYFUNCTION("""COMPUTED_VALUE"""),3)</f>
        <v>3</v>
      </c>
    </row>
    <row r="41" spans="1:2" ht="13" hidden="1">
      <c r="A41" s="1">
        <f ca="1">IFERROR(__xludf.DUMMYFUNCTION("""COMPUTED_VALUE"""),1)</f>
        <v>1</v>
      </c>
      <c r="B41" s="1">
        <f ca="1">IFERROR(__xludf.DUMMYFUNCTION("""COMPUTED_VALUE"""),3)</f>
        <v>3</v>
      </c>
    </row>
    <row r="42" spans="1:2" ht="13" hidden="1">
      <c r="A42" s="1">
        <f ca="1">IFERROR(__xludf.DUMMYFUNCTION("""COMPUTED_VALUE"""),2)</f>
        <v>2</v>
      </c>
      <c r="B42" s="1">
        <f ca="1">IFERROR(__xludf.DUMMYFUNCTION("""COMPUTED_VALUE"""),2)</f>
        <v>2</v>
      </c>
    </row>
    <row r="43" spans="1:2" ht="13" hidden="1">
      <c r="A43" s="1">
        <f ca="1">IFERROR(__xludf.DUMMYFUNCTION("""COMPUTED_VALUE"""),1)</f>
        <v>1</v>
      </c>
      <c r="B43" s="1">
        <f ca="1">IFERROR(__xludf.DUMMYFUNCTION("""COMPUTED_VALUE"""),1)</f>
        <v>1</v>
      </c>
    </row>
    <row r="44" spans="1:2" ht="13" hidden="1">
      <c r="A44" s="1">
        <f ca="1">IFERROR(__xludf.DUMMYFUNCTION("""COMPUTED_VALUE"""),4)</f>
        <v>4</v>
      </c>
      <c r="B44" s="1">
        <f ca="1">IFERROR(__xludf.DUMMYFUNCTION("""COMPUTED_VALUE"""),2)</f>
        <v>2</v>
      </c>
    </row>
    <row r="45" spans="1:2" ht="13" hidden="1">
      <c r="A45" s="1">
        <f ca="1">IFERROR(__xludf.DUMMYFUNCTION("""COMPUTED_VALUE"""),4)</f>
        <v>4</v>
      </c>
      <c r="B45" s="1">
        <f ca="1">IFERROR(__xludf.DUMMYFUNCTION("""COMPUTED_VALUE"""),1)</f>
        <v>1</v>
      </c>
    </row>
    <row r="46" spans="1:2" ht="13" hidden="1">
      <c r="A46" s="1">
        <f ca="1">IFERROR(__xludf.DUMMYFUNCTION("""COMPUTED_VALUE"""),2)</f>
        <v>2</v>
      </c>
      <c r="B46" s="1">
        <f ca="1">IFERROR(__xludf.DUMMYFUNCTION("""COMPUTED_VALUE"""),3)</f>
        <v>3</v>
      </c>
    </row>
    <row r="47" spans="1:2" ht="13" hidden="1">
      <c r="A47" s="1">
        <f ca="1">IFERROR(__xludf.DUMMYFUNCTION("""COMPUTED_VALUE"""),4)</f>
        <v>4</v>
      </c>
      <c r="B47" s="1">
        <f ca="1">IFERROR(__xludf.DUMMYFUNCTION("""COMPUTED_VALUE"""),2)</f>
        <v>2</v>
      </c>
    </row>
    <row r="48" spans="1:2" ht="13" hidden="1">
      <c r="A48" s="1">
        <f ca="1">IFERROR(__xludf.DUMMYFUNCTION("""COMPUTED_VALUE"""),2)</f>
        <v>2</v>
      </c>
      <c r="B48" s="1">
        <f ca="1">IFERROR(__xludf.DUMMYFUNCTION("""COMPUTED_VALUE"""),2)</f>
        <v>2</v>
      </c>
    </row>
    <row r="49" spans="1:2" ht="13" hidden="1">
      <c r="A49" s="1">
        <f ca="1">IFERROR(__xludf.DUMMYFUNCTION("""COMPUTED_VALUE"""),4)</f>
        <v>4</v>
      </c>
      <c r="B49" s="1">
        <f ca="1">IFERROR(__xludf.DUMMYFUNCTION("""COMPUTED_VALUE"""),1)</f>
        <v>1</v>
      </c>
    </row>
    <row r="50" spans="1:2" ht="13" hidden="1">
      <c r="A50" s="1">
        <f ca="1">IFERROR(__xludf.DUMMYFUNCTION("""COMPUTED_VALUE"""),2)</f>
        <v>2</v>
      </c>
      <c r="B50" s="1">
        <f ca="1">IFERROR(__xludf.DUMMYFUNCTION("""COMPUTED_VALUE"""),3)</f>
        <v>3</v>
      </c>
    </row>
    <row r="51" spans="1:2" ht="13" hidden="1">
      <c r="A51" s="1">
        <f ca="1">IFERROR(__xludf.DUMMYFUNCTION("""COMPUTED_VALUE"""),1)</f>
        <v>1</v>
      </c>
      <c r="B51" s="1">
        <f ca="1">IFERROR(__xludf.DUMMYFUNCTION("""COMPUTED_VALUE"""),1)</f>
        <v>1</v>
      </c>
    </row>
    <row r="52" spans="1:2" ht="13" hidden="1">
      <c r="A52" s="1">
        <f ca="1">IFERROR(__xludf.DUMMYFUNCTION("""COMPUTED_VALUE"""),3)</f>
        <v>3</v>
      </c>
      <c r="B52" s="1">
        <f ca="1">IFERROR(__xludf.DUMMYFUNCTION("""COMPUTED_VALUE"""),1)</f>
        <v>1</v>
      </c>
    </row>
    <row r="53" spans="1:2" ht="13" hidden="1">
      <c r="A53" s="1">
        <f ca="1">IFERROR(__xludf.DUMMYFUNCTION("""COMPUTED_VALUE"""),2)</f>
        <v>2</v>
      </c>
      <c r="B53" s="1">
        <f ca="1">IFERROR(__xludf.DUMMYFUNCTION("""COMPUTED_VALUE"""),2)</f>
        <v>2</v>
      </c>
    </row>
    <row r="54" spans="1:2" ht="13" hidden="1">
      <c r="A54" s="1">
        <f ca="1">IFERROR(__xludf.DUMMYFUNCTION("""COMPUTED_VALUE"""),3)</f>
        <v>3</v>
      </c>
      <c r="B54" s="1">
        <f ca="1">IFERROR(__xludf.DUMMYFUNCTION("""COMPUTED_VALUE"""),2)</f>
        <v>2</v>
      </c>
    </row>
    <row r="55" spans="1:2" ht="13" hidden="1">
      <c r="A55" s="1">
        <f ca="1">IFERROR(__xludf.DUMMYFUNCTION("""COMPUTED_VALUE"""),1)</f>
        <v>1</v>
      </c>
      <c r="B55" s="1">
        <f ca="1">IFERROR(__xludf.DUMMYFUNCTION("""COMPUTED_VALUE"""),1)</f>
        <v>1</v>
      </c>
    </row>
    <row r="56" spans="1:2" ht="13" hidden="1">
      <c r="A56" s="1">
        <f ca="1">IFERROR(__xludf.DUMMYFUNCTION("""COMPUTED_VALUE"""),3)</f>
        <v>3</v>
      </c>
      <c r="B56" s="1">
        <f ca="1">IFERROR(__xludf.DUMMYFUNCTION("""COMPUTED_VALUE"""),3)</f>
        <v>3</v>
      </c>
    </row>
    <row r="57" spans="1:2" ht="13" hidden="1">
      <c r="A57" s="1">
        <f ca="1">IFERROR(__xludf.DUMMYFUNCTION("""COMPUTED_VALUE"""),2)</f>
        <v>2</v>
      </c>
      <c r="B57" s="1">
        <f ca="1">IFERROR(__xludf.DUMMYFUNCTION("""COMPUTED_VALUE"""),1)</f>
        <v>1</v>
      </c>
    </row>
    <row r="58" spans="1:2" ht="13" hidden="1">
      <c r="A58" s="1">
        <f ca="1">IFERROR(__xludf.DUMMYFUNCTION("""COMPUTED_VALUE"""),3)</f>
        <v>3</v>
      </c>
      <c r="B58" s="1">
        <f ca="1">IFERROR(__xludf.DUMMYFUNCTION("""COMPUTED_VALUE"""),1)</f>
        <v>1</v>
      </c>
    </row>
    <row r="59" spans="1:2" ht="13" hidden="1">
      <c r="A59" s="1">
        <f ca="1">IFERROR(__xludf.DUMMYFUNCTION("""COMPUTED_VALUE"""),1)</f>
        <v>1</v>
      </c>
      <c r="B59" s="1">
        <f ca="1">IFERROR(__xludf.DUMMYFUNCTION("""COMPUTED_VALUE"""),5)</f>
        <v>5</v>
      </c>
    </row>
    <row r="60" spans="1:2" ht="13" hidden="1">
      <c r="A60" s="1">
        <f ca="1">IFERROR(__xludf.DUMMYFUNCTION("""COMPUTED_VALUE"""),1)</f>
        <v>1</v>
      </c>
      <c r="B60" s="1">
        <f ca="1">IFERROR(__xludf.DUMMYFUNCTION("""COMPUTED_VALUE"""),2)</f>
        <v>2</v>
      </c>
    </row>
    <row r="61" spans="1:2" ht="13" hidden="1">
      <c r="A61" s="1">
        <f ca="1">IFERROR(__xludf.DUMMYFUNCTION("""COMPUTED_VALUE"""),1)</f>
        <v>1</v>
      </c>
      <c r="B61" s="1">
        <f ca="1">IFERROR(__xludf.DUMMYFUNCTION("""COMPUTED_VALUE"""),3)</f>
        <v>3</v>
      </c>
    </row>
    <row r="62" spans="1:2" ht="13" hidden="1">
      <c r="A62" s="1">
        <f ca="1">IFERROR(__xludf.DUMMYFUNCTION("""COMPUTED_VALUE"""),4)</f>
        <v>4</v>
      </c>
      <c r="B62" s="1">
        <f ca="1">IFERROR(__xludf.DUMMYFUNCTION("""COMPUTED_VALUE"""),2)</f>
        <v>2</v>
      </c>
    </row>
    <row r="63" spans="1:2" ht="13" hidden="1">
      <c r="A63" s="1">
        <f ca="1">IFERROR(__xludf.DUMMYFUNCTION("""COMPUTED_VALUE"""),4)</f>
        <v>4</v>
      </c>
      <c r="B63" s="1">
        <f ca="1">IFERROR(__xludf.DUMMYFUNCTION("""COMPUTED_VALUE"""),3)</f>
        <v>3</v>
      </c>
    </row>
    <row r="64" spans="1:2" ht="13" hidden="1">
      <c r="A64" s="1" t="str">
        <f ca="1">IFERROR(__xludf.DUMMYFUNCTION("""COMPUTED_VALUE"""),"")</f>
        <v/>
      </c>
      <c r="B64" s="1">
        <f ca="1">IFERROR(__xludf.DUMMYFUNCTION("""COMPUTED_VALUE"""),2)</f>
        <v>2</v>
      </c>
    </row>
    <row r="65" spans="1:2" ht="13" hidden="1">
      <c r="A65" s="1">
        <f ca="1">IFERROR(__xludf.DUMMYFUNCTION("""COMPUTED_VALUE"""),1)</f>
        <v>1</v>
      </c>
      <c r="B65" s="1">
        <f ca="1">IFERROR(__xludf.DUMMYFUNCTION("""COMPUTED_VALUE"""),2)</f>
        <v>2</v>
      </c>
    </row>
    <row r="66" spans="1:2" ht="13" hidden="1">
      <c r="A66" s="1">
        <f ca="1">IFERROR(__xludf.DUMMYFUNCTION("""COMPUTED_VALUE"""),2)</f>
        <v>2</v>
      </c>
      <c r="B66" s="1">
        <f ca="1">IFERROR(__xludf.DUMMYFUNCTION("""COMPUTED_VALUE"""),2)</f>
        <v>2</v>
      </c>
    </row>
    <row r="67" spans="1:2" ht="13" hidden="1">
      <c r="A67" s="1">
        <f ca="1">IFERROR(__xludf.DUMMYFUNCTION("""COMPUTED_VALUE"""),1)</f>
        <v>1</v>
      </c>
      <c r="B67" s="1">
        <f ca="1">IFERROR(__xludf.DUMMYFUNCTION("""COMPUTED_VALUE"""),1)</f>
        <v>1</v>
      </c>
    </row>
    <row r="68" spans="1:2" ht="13" hidden="1">
      <c r="A68" s="1">
        <f ca="1">IFERROR(__xludf.DUMMYFUNCTION("""COMPUTED_VALUE"""),2)</f>
        <v>2</v>
      </c>
      <c r="B68" s="1">
        <f ca="1">IFERROR(__xludf.DUMMYFUNCTION("""COMPUTED_VALUE"""),2)</f>
        <v>2</v>
      </c>
    </row>
    <row r="69" spans="1:2" ht="13" hidden="1">
      <c r="A69" s="1">
        <f ca="1">IFERROR(__xludf.DUMMYFUNCTION("""COMPUTED_VALUE"""),3)</f>
        <v>3</v>
      </c>
      <c r="B69" s="1">
        <f ca="1">IFERROR(__xludf.DUMMYFUNCTION("""COMPUTED_VALUE"""),1)</f>
        <v>1</v>
      </c>
    </row>
    <row r="70" spans="1:2" ht="13" hidden="1">
      <c r="A70" s="1">
        <f ca="1">IFERROR(__xludf.DUMMYFUNCTION("""COMPUTED_VALUE"""),4)</f>
        <v>4</v>
      </c>
      <c r="B70" s="1">
        <f ca="1">IFERROR(__xludf.DUMMYFUNCTION("""COMPUTED_VALUE"""),2)</f>
        <v>2</v>
      </c>
    </row>
    <row r="71" spans="1:2" ht="13" hidden="1">
      <c r="A71" s="1">
        <f ca="1">IFERROR(__xludf.DUMMYFUNCTION("""COMPUTED_VALUE"""),2)</f>
        <v>2</v>
      </c>
      <c r="B71" s="1">
        <f ca="1">IFERROR(__xludf.DUMMYFUNCTION("""COMPUTED_VALUE"""),1)</f>
        <v>1</v>
      </c>
    </row>
    <row r="72" spans="1:2" ht="13" hidden="1">
      <c r="A72" s="1">
        <f ca="1">IFERROR(__xludf.DUMMYFUNCTION("""COMPUTED_VALUE"""),4)</f>
        <v>4</v>
      </c>
      <c r="B72" s="1">
        <f ca="1">IFERROR(__xludf.DUMMYFUNCTION("""COMPUTED_VALUE"""),3)</f>
        <v>3</v>
      </c>
    </row>
    <row r="73" spans="1:2" ht="13" hidden="1">
      <c r="A73" s="1">
        <f ca="1">IFERROR(__xludf.DUMMYFUNCTION("""COMPUTED_VALUE"""),3)</f>
        <v>3</v>
      </c>
      <c r="B73" s="1">
        <f ca="1">IFERROR(__xludf.DUMMYFUNCTION("""COMPUTED_VALUE"""),2)</f>
        <v>2</v>
      </c>
    </row>
    <row r="74" spans="1:2" ht="13" hidden="1">
      <c r="A74" s="1">
        <f ca="1">IFERROR(__xludf.DUMMYFUNCTION("""COMPUTED_VALUE"""),1)</f>
        <v>1</v>
      </c>
      <c r="B74" s="1">
        <f ca="1">IFERROR(__xludf.DUMMYFUNCTION("""COMPUTED_VALUE"""),1)</f>
        <v>1</v>
      </c>
    </row>
    <row r="75" spans="1:2" ht="13" hidden="1">
      <c r="A75" s="1">
        <f ca="1">IFERROR(__xludf.DUMMYFUNCTION("""COMPUTED_VALUE"""),2)</f>
        <v>2</v>
      </c>
      <c r="B75" s="1">
        <f ca="1">IFERROR(__xludf.DUMMYFUNCTION("""COMPUTED_VALUE"""),1)</f>
        <v>1</v>
      </c>
    </row>
    <row r="76" spans="1:2" ht="13" hidden="1">
      <c r="A76" s="1">
        <f ca="1">IFERROR(__xludf.DUMMYFUNCTION("""COMPUTED_VALUE"""),3)</f>
        <v>3</v>
      </c>
      <c r="B76" s="1">
        <f ca="1">IFERROR(__xludf.DUMMYFUNCTION("""COMPUTED_VALUE"""),2)</f>
        <v>2</v>
      </c>
    </row>
    <row r="77" spans="1:2" ht="13" hidden="1">
      <c r="A77" s="1">
        <f ca="1">IFERROR(__xludf.DUMMYFUNCTION("""COMPUTED_VALUE"""),2)</f>
        <v>2</v>
      </c>
      <c r="B77" s="1">
        <f ca="1">IFERROR(__xludf.DUMMYFUNCTION("""COMPUTED_VALUE"""),3)</f>
        <v>3</v>
      </c>
    </row>
    <row r="78" spans="1:2" ht="13" hidden="1">
      <c r="A78" s="1">
        <f ca="1">IFERROR(__xludf.DUMMYFUNCTION("""COMPUTED_VALUE"""),4)</f>
        <v>4</v>
      </c>
      <c r="B78" s="1">
        <f ca="1">IFERROR(__xludf.DUMMYFUNCTION("""COMPUTED_VALUE"""),3)</f>
        <v>3</v>
      </c>
    </row>
    <row r="79" spans="1:2" ht="13" hidden="1">
      <c r="A79" s="1">
        <f ca="1">IFERROR(__xludf.DUMMYFUNCTION("""COMPUTED_VALUE"""),3)</f>
        <v>3</v>
      </c>
      <c r="B79" s="1">
        <f ca="1">IFERROR(__xludf.DUMMYFUNCTION("""COMPUTED_VALUE"""),3)</f>
        <v>3</v>
      </c>
    </row>
    <row r="80" spans="1:2" ht="13" hidden="1">
      <c r="A80" s="1">
        <f ca="1">IFERROR(__xludf.DUMMYFUNCTION("""COMPUTED_VALUE"""),1)</f>
        <v>1</v>
      </c>
      <c r="B80" s="1">
        <f ca="1">IFERROR(__xludf.DUMMYFUNCTION("""COMPUTED_VALUE"""),3)</f>
        <v>3</v>
      </c>
    </row>
    <row r="81" spans="1:2" ht="13" hidden="1">
      <c r="A81" s="1" t="str">
        <f ca="1">IFERROR(__xludf.DUMMYFUNCTION("""COMPUTED_VALUE"""),"")</f>
        <v/>
      </c>
      <c r="B81" s="1">
        <f ca="1">IFERROR(__xludf.DUMMYFUNCTION("""COMPUTED_VALUE"""),1)</f>
        <v>1</v>
      </c>
    </row>
    <row r="82" spans="1:2" ht="13" hidden="1">
      <c r="A82" s="1">
        <f ca="1">IFERROR(__xludf.DUMMYFUNCTION("""COMPUTED_VALUE"""),4)</f>
        <v>4</v>
      </c>
      <c r="B82" s="1">
        <f ca="1">IFERROR(__xludf.DUMMYFUNCTION("""COMPUTED_VALUE"""),3)</f>
        <v>3</v>
      </c>
    </row>
    <row r="83" spans="1:2" ht="13" hidden="1">
      <c r="A83" s="1">
        <f ca="1">IFERROR(__xludf.DUMMYFUNCTION("""COMPUTED_VALUE"""),2)</f>
        <v>2</v>
      </c>
      <c r="B83" s="1">
        <f ca="1">IFERROR(__xludf.DUMMYFUNCTION("""COMPUTED_VALUE"""),1)</f>
        <v>1</v>
      </c>
    </row>
    <row r="84" spans="1:2" ht="13" hidden="1">
      <c r="A84" s="1">
        <f ca="1">IFERROR(__xludf.DUMMYFUNCTION("""COMPUTED_VALUE"""),3)</f>
        <v>3</v>
      </c>
      <c r="B84" s="1">
        <f ca="1">IFERROR(__xludf.DUMMYFUNCTION("""COMPUTED_VALUE"""),2)</f>
        <v>2</v>
      </c>
    </row>
    <row r="85" spans="1:2" ht="13" hidden="1">
      <c r="A85" s="1">
        <f ca="1">IFERROR(__xludf.DUMMYFUNCTION("""COMPUTED_VALUE"""),4)</f>
        <v>4</v>
      </c>
      <c r="B85" s="1">
        <f ca="1">IFERROR(__xludf.DUMMYFUNCTION("""COMPUTED_VALUE"""),1)</f>
        <v>1</v>
      </c>
    </row>
    <row r="86" spans="1:2" ht="13" hidden="1">
      <c r="A86" s="1">
        <f ca="1">IFERROR(__xludf.DUMMYFUNCTION("""COMPUTED_VALUE"""),2)</f>
        <v>2</v>
      </c>
      <c r="B86" s="1">
        <f ca="1">IFERROR(__xludf.DUMMYFUNCTION("""COMPUTED_VALUE"""),1)</f>
        <v>1</v>
      </c>
    </row>
    <row r="87" spans="1:2" ht="13" hidden="1">
      <c r="A87" s="1">
        <f ca="1">IFERROR(__xludf.DUMMYFUNCTION("""COMPUTED_VALUE"""),2)</f>
        <v>2</v>
      </c>
      <c r="B87" s="1">
        <f ca="1">IFERROR(__xludf.DUMMYFUNCTION("""COMPUTED_VALUE"""),3)</f>
        <v>3</v>
      </c>
    </row>
    <row r="88" spans="1:2" ht="13" hidden="1">
      <c r="A88" s="1">
        <f ca="1">IFERROR(__xludf.DUMMYFUNCTION("""COMPUTED_VALUE"""),2)</f>
        <v>2</v>
      </c>
      <c r="B88" s="1">
        <f ca="1">IFERROR(__xludf.DUMMYFUNCTION("""COMPUTED_VALUE"""),5)</f>
        <v>5</v>
      </c>
    </row>
    <row r="89" spans="1:2" ht="13" hidden="1">
      <c r="A89" s="1">
        <f ca="1">IFERROR(__xludf.DUMMYFUNCTION("""COMPUTED_VALUE"""),3)</f>
        <v>3</v>
      </c>
      <c r="B89" s="1">
        <f ca="1">IFERROR(__xludf.DUMMYFUNCTION("""COMPUTED_VALUE"""),3)</f>
        <v>3</v>
      </c>
    </row>
    <row r="90" spans="1:2" ht="13" hidden="1">
      <c r="A90" s="1">
        <f ca="1">IFERROR(__xludf.DUMMYFUNCTION("""COMPUTED_VALUE"""),1)</f>
        <v>1</v>
      </c>
      <c r="B90" s="1">
        <f ca="1">IFERROR(__xludf.DUMMYFUNCTION("""COMPUTED_VALUE"""),1)</f>
        <v>1</v>
      </c>
    </row>
    <row r="91" spans="1:2" ht="13" hidden="1">
      <c r="A91" s="1">
        <f ca="1">IFERROR(__xludf.DUMMYFUNCTION("""COMPUTED_VALUE"""),2)</f>
        <v>2</v>
      </c>
      <c r="B91" s="1">
        <f ca="1">IFERROR(__xludf.DUMMYFUNCTION("""COMPUTED_VALUE"""),3)</f>
        <v>3</v>
      </c>
    </row>
    <row r="92" spans="1:2" ht="13" hidden="1">
      <c r="A92" s="1">
        <f ca="1">IFERROR(__xludf.DUMMYFUNCTION("""COMPUTED_VALUE"""),4)</f>
        <v>4</v>
      </c>
      <c r="B92" s="1">
        <f ca="1">IFERROR(__xludf.DUMMYFUNCTION("""COMPUTED_VALUE"""),3)</f>
        <v>3</v>
      </c>
    </row>
    <row r="93" spans="1:2" ht="13" hidden="1">
      <c r="A93" s="1">
        <f ca="1">IFERROR(__xludf.DUMMYFUNCTION("""COMPUTED_VALUE"""),3)</f>
        <v>3</v>
      </c>
      <c r="B93" s="1">
        <f ca="1">IFERROR(__xludf.DUMMYFUNCTION("""COMPUTED_VALUE"""),2)</f>
        <v>2</v>
      </c>
    </row>
    <row r="94" spans="1:2" ht="13" hidden="1">
      <c r="A94" s="1">
        <f ca="1">IFERROR(__xludf.DUMMYFUNCTION("""COMPUTED_VALUE"""),1)</f>
        <v>1</v>
      </c>
      <c r="B94" s="1">
        <f ca="1">IFERROR(__xludf.DUMMYFUNCTION("""COMPUTED_VALUE"""),3)</f>
        <v>3</v>
      </c>
    </row>
    <row r="95" spans="1:2" ht="13" hidden="1">
      <c r="A95" s="1">
        <f ca="1">IFERROR(__xludf.DUMMYFUNCTION("""COMPUTED_VALUE"""),3)</f>
        <v>3</v>
      </c>
      <c r="B95" s="1">
        <f ca="1">IFERROR(__xludf.DUMMYFUNCTION("""COMPUTED_VALUE"""),2)</f>
        <v>2</v>
      </c>
    </row>
    <row r="96" spans="1:2" ht="13" hidden="1">
      <c r="A96" s="1">
        <f ca="1">IFERROR(__xludf.DUMMYFUNCTION("""COMPUTED_VALUE"""),1)</f>
        <v>1</v>
      </c>
      <c r="B96" s="1">
        <f ca="1">IFERROR(__xludf.DUMMYFUNCTION("""COMPUTED_VALUE"""),2)</f>
        <v>2</v>
      </c>
    </row>
    <row r="97" spans="1:2" ht="13" hidden="1">
      <c r="A97" s="1">
        <f ca="1">IFERROR(__xludf.DUMMYFUNCTION("""COMPUTED_VALUE"""),2)</f>
        <v>2</v>
      </c>
      <c r="B97" s="1">
        <f ca="1">IFERROR(__xludf.DUMMYFUNCTION("""COMPUTED_VALUE"""),1)</f>
        <v>1</v>
      </c>
    </row>
    <row r="98" spans="1:2" ht="13" hidden="1">
      <c r="A98" s="1">
        <f ca="1">IFERROR(__xludf.DUMMYFUNCTION("""COMPUTED_VALUE"""),2)</f>
        <v>2</v>
      </c>
      <c r="B98" s="1">
        <f ca="1">IFERROR(__xludf.DUMMYFUNCTION("""COMPUTED_VALUE"""),2)</f>
        <v>2</v>
      </c>
    </row>
    <row r="99" spans="1:2" ht="13" hidden="1">
      <c r="A99" s="1">
        <f ca="1">IFERROR(__xludf.DUMMYFUNCTION("""COMPUTED_VALUE"""),4)</f>
        <v>4</v>
      </c>
      <c r="B99" s="1">
        <f ca="1">IFERROR(__xludf.DUMMYFUNCTION("""COMPUTED_VALUE"""),1)</f>
        <v>1</v>
      </c>
    </row>
    <row r="100" spans="1:2" ht="13" hidden="1">
      <c r="A100" s="1">
        <f ca="1">IFERROR(__xludf.DUMMYFUNCTION("""COMPUTED_VALUE"""),1)</f>
        <v>1</v>
      </c>
      <c r="B100" s="1">
        <f ca="1">IFERROR(__xludf.DUMMYFUNCTION("""COMPUTED_VALUE"""),3)</f>
        <v>3</v>
      </c>
    </row>
    <row r="101" spans="1:2" ht="13" hidden="1">
      <c r="A101" s="1">
        <f ca="1">IFERROR(__xludf.DUMMYFUNCTION("""COMPUTED_VALUE"""),3)</f>
        <v>3</v>
      </c>
      <c r="B101" s="1">
        <f ca="1">IFERROR(__xludf.DUMMYFUNCTION("""COMPUTED_VALUE"""),2)</f>
        <v>2</v>
      </c>
    </row>
    <row r="102" spans="1:2" ht="13" hidden="1">
      <c r="A102" s="1">
        <f ca="1">IFERROR(__xludf.DUMMYFUNCTION("""COMPUTED_VALUE"""),2)</f>
        <v>2</v>
      </c>
      <c r="B102" s="1">
        <f ca="1">IFERROR(__xludf.DUMMYFUNCTION("""COMPUTED_VALUE"""),2)</f>
        <v>2</v>
      </c>
    </row>
    <row r="103" spans="1:2" ht="13" hidden="1">
      <c r="A103" s="1">
        <f ca="1">IFERROR(__xludf.DUMMYFUNCTION("""COMPUTED_VALUE"""),4)</f>
        <v>4</v>
      </c>
      <c r="B103" s="1">
        <f ca="1">IFERROR(__xludf.DUMMYFUNCTION("""COMPUTED_VALUE"""),1)</f>
        <v>1</v>
      </c>
    </row>
    <row r="104" spans="1:2" ht="13" hidden="1">
      <c r="A104" s="1" t="str">
        <f ca="1">IFERROR(__xludf.DUMMYFUNCTION("""COMPUTED_VALUE"""),"")</f>
        <v/>
      </c>
      <c r="B104" s="1">
        <f ca="1">IFERROR(__xludf.DUMMYFUNCTION("""COMPUTED_VALUE"""),1)</f>
        <v>1</v>
      </c>
    </row>
    <row r="105" spans="1:2" ht="13" hidden="1">
      <c r="A105" s="1">
        <f ca="1">IFERROR(__xludf.DUMMYFUNCTION("""COMPUTED_VALUE"""),2)</f>
        <v>2</v>
      </c>
      <c r="B105" s="1">
        <f ca="1">IFERROR(__xludf.DUMMYFUNCTION("""COMPUTED_VALUE"""),1)</f>
        <v>1</v>
      </c>
    </row>
    <row r="106" spans="1:2" ht="13" hidden="1">
      <c r="A106" s="1">
        <f ca="1">IFERROR(__xludf.DUMMYFUNCTION("""COMPUTED_VALUE"""),1)</f>
        <v>1</v>
      </c>
      <c r="B106" s="1">
        <f ca="1">IFERROR(__xludf.DUMMYFUNCTION("""COMPUTED_VALUE"""),2)</f>
        <v>2</v>
      </c>
    </row>
    <row r="107" spans="1:2" ht="13" hidden="1">
      <c r="A107" s="1">
        <f ca="1">IFERROR(__xludf.DUMMYFUNCTION("""COMPUTED_VALUE"""),4)</f>
        <v>4</v>
      </c>
      <c r="B107" s="1">
        <f ca="1">IFERROR(__xludf.DUMMYFUNCTION("""COMPUTED_VALUE"""),1)</f>
        <v>1</v>
      </c>
    </row>
    <row r="108" spans="1:2" ht="13" hidden="1">
      <c r="A108" s="1">
        <f ca="1">IFERROR(__xludf.DUMMYFUNCTION("""COMPUTED_VALUE"""),2)</f>
        <v>2</v>
      </c>
      <c r="B108" s="1">
        <f ca="1">IFERROR(__xludf.DUMMYFUNCTION("""COMPUTED_VALUE"""),3)</f>
        <v>3</v>
      </c>
    </row>
    <row r="109" spans="1:2" ht="13" hidden="1">
      <c r="A109" s="1">
        <f ca="1">IFERROR(__xludf.DUMMYFUNCTION("""COMPUTED_VALUE"""),3)</f>
        <v>3</v>
      </c>
      <c r="B109" s="1">
        <f ca="1">IFERROR(__xludf.DUMMYFUNCTION("""COMPUTED_VALUE"""),2)</f>
        <v>2</v>
      </c>
    </row>
    <row r="110" spans="1:2" ht="13" hidden="1">
      <c r="A110" s="1">
        <f ca="1">IFERROR(__xludf.DUMMYFUNCTION("""COMPUTED_VALUE"""),1)</f>
        <v>1</v>
      </c>
      <c r="B110" s="1">
        <f ca="1">IFERROR(__xludf.DUMMYFUNCTION("""COMPUTED_VALUE"""),2)</f>
        <v>2</v>
      </c>
    </row>
    <row r="111" spans="1:2" ht="13" hidden="1">
      <c r="A111" s="1">
        <f ca="1">IFERROR(__xludf.DUMMYFUNCTION("""COMPUTED_VALUE"""),4)</f>
        <v>4</v>
      </c>
      <c r="B111" s="1">
        <f ca="1">IFERROR(__xludf.DUMMYFUNCTION("""COMPUTED_VALUE"""),2)</f>
        <v>2</v>
      </c>
    </row>
    <row r="112" spans="1:2" ht="13" hidden="1">
      <c r="A112" s="1">
        <f ca="1">IFERROR(__xludf.DUMMYFUNCTION("""COMPUTED_VALUE"""),4)</f>
        <v>4</v>
      </c>
      <c r="B112" s="1">
        <f ca="1">IFERROR(__xludf.DUMMYFUNCTION("""COMPUTED_VALUE"""),3)</f>
        <v>3</v>
      </c>
    </row>
    <row r="113" spans="1:2" ht="13" hidden="1">
      <c r="A113" s="1">
        <f ca="1">IFERROR(__xludf.DUMMYFUNCTION("""COMPUTED_VALUE"""),2)</f>
        <v>2</v>
      </c>
      <c r="B113" s="1">
        <f ca="1">IFERROR(__xludf.DUMMYFUNCTION("""COMPUTED_VALUE"""),3)</f>
        <v>3</v>
      </c>
    </row>
    <row r="114" spans="1:2" ht="13" hidden="1">
      <c r="A114" s="1">
        <f ca="1">IFERROR(__xludf.DUMMYFUNCTION("""COMPUTED_VALUE"""),3)</f>
        <v>3</v>
      </c>
      <c r="B114" s="1">
        <f ca="1">IFERROR(__xludf.DUMMYFUNCTION("""COMPUTED_VALUE"""),1)</f>
        <v>1</v>
      </c>
    </row>
    <row r="115" spans="1:2" ht="13" hidden="1">
      <c r="A115" s="1">
        <f ca="1">IFERROR(__xludf.DUMMYFUNCTION("""COMPUTED_VALUE"""),2)</f>
        <v>2</v>
      </c>
      <c r="B115" s="1">
        <f ca="1">IFERROR(__xludf.DUMMYFUNCTION("""COMPUTED_VALUE"""),3)</f>
        <v>3</v>
      </c>
    </row>
    <row r="116" spans="1:2" ht="13" hidden="1">
      <c r="A116" s="1">
        <f ca="1">IFERROR(__xludf.DUMMYFUNCTION("""COMPUTED_VALUE"""),3)</f>
        <v>3</v>
      </c>
      <c r="B116" s="1">
        <f ca="1">IFERROR(__xludf.DUMMYFUNCTION("""COMPUTED_VALUE"""),2)</f>
        <v>2</v>
      </c>
    </row>
    <row r="117" spans="1:2" ht="13" hidden="1">
      <c r="A117" s="1">
        <f ca="1">IFERROR(__xludf.DUMMYFUNCTION("""COMPUTED_VALUE"""),3)</f>
        <v>3</v>
      </c>
      <c r="B117" s="1">
        <f ca="1">IFERROR(__xludf.DUMMYFUNCTION("""COMPUTED_VALUE"""),2)</f>
        <v>2</v>
      </c>
    </row>
    <row r="118" spans="1:2" ht="13" hidden="1">
      <c r="A118" s="1">
        <f ca="1">IFERROR(__xludf.DUMMYFUNCTION("""COMPUTED_VALUE"""),4)</f>
        <v>4</v>
      </c>
      <c r="B118" s="1">
        <f ca="1">IFERROR(__xludf.DUMMYFUNCTION("""COMPUTED_VALUE"""),1)</f>
        <v>1</v>
      </c>
    </row>
    <row r="119" spans="1:2" ht="13" hidden="1">
      <c r="A119" s="1">
        <f ca="1">IFERROR(__xludf.DUMMYFUNCTION("""COMPUTED_VALUE"""),2)</f>
        <v>2</v>
      </c>
      <c r="B119" s="1">
        <f ca="1">IFERROR(__xludf.DUMMYFUNCTION("""COMPUTED_VALUE"""),2)</f>
        <v>2</v>
      </c>
    </row>
    <row r="120" spans="1:2" ht="13" hidden="1">
      <c r="A120" s="1">
        <f ca="1">IFERROR(__xludf.DUMMYFUNCTION("""COMPUTED_VALUE"""),4)</f>
        <v>4</v>
      </c>
      <c r="B120" s="1">
        <f ca="1">IFERROR(__xludf.DUMMYFUNCTION("""COMPUTED_VALUE"""),2)</f>
        <v>2</v>
      </c>
    </row>
    <row r="121" spans="1:2" ht="13" hidden="1">
      <c r="A121" s="1">
        <f ca="1">IFERROR(__xludf.DUMMYFUNCTION("""COMPUTED_VALUE"""),4)</f>
        <v>4</v>
      </c>
      <c r="B121" s="1">
        <f ca="1">IFERROR(__xludf.DUMMYFUNCTION("""COMPUTED_VALUE"""),3)</f>
        <v>3</v>
      </c>
    </row>
    <row r="122" spans="1:2" ht="13" hidden="1">
      <c r="A122" s="1">
        <f ca="1">IFERROR(__xludf.DUMMYFUNCTION("""COMPUTED_VALUE"""),4)</f>
        <v>4</v>
      </c>
      <c r="B122" s="1">
        <f ca="1">IFERROR(__xludf.DUMMYFUNCTION("""COMPUTED_VALUE"""),1)</f>
        <v>1</v>
      </c>
    </row>
    <row r="123" spans="1:2" ht="13" hidden="1">
      <c r="A123" s="1">
        <f ca="1">IFERROR(__xludf.DUMMYFUNCTION("""COMPUTED_VALUE"""),4)</f>
        <v>4</v>
      </c>
      <c r="B123" s="1">
        <f ca="1">IFERROR(__xludf.DUMMYFUNCTION("""COMPUTED_VALUE"""),1)</f>
        <v>1</v>
      </c>
    </row>
    <row r="124" spans="1:2" ht="13" hidden="1">
      <c r="A124" s="1">
        <f ca="1">IFERROR(__xludf.DUMMYFUNCTION("""COMPUTED_VALUE"""),4)</f>
        <v>4</v>
      </c>
      <c r="B124" s="1">
        <f ca="1">IFERROR(__xludf.DUMMYFUNCTION("""COMPUTED_VALUE"""),1)</f>
        <v>1</v>
      </c>
    </row>
    <row r="125" spans="1:2" ht="13" hidden="1">
      <c r="A125" s="1">
        <f ca="1">IFERROR(__xludf.DUMMYFUNCTION("""COMPUTED_VALUE"""),4)</f>
        <v>4</v>
      </c>
      <c r="B125" s="1">
        <f ca="1">IFERROR(__xludf.DUMMYFUNCTION("""COMPUTED_VALUE"""),1)</f>
        <v>1</v>
      </c>
    </row>
    <row r="126" spans="1:2" ht="13" hidden="1">
      <c r="A126" s="1">
        <f ca="1">IFERROR(__xludf.DUMMYFUNCTION("""COMPUTED_VALUE"""),4)</f>
        <v>4</v>
      </c>
      <c r="B126" s="1">
        <f ca="1">IFERROR(__xludf.DUMMYFUNCTION("""COMPUTED_VALUE"""),1)</f>
        <v>1</v>
      </c>
    </row>
    <row r="127" spans="1:2" ht="13" hidden="1">
      <c r="A127" s="1">
        <f ca="1">IFERROR(__xludf.DUMMYFUNCTION("""COMPUTED_VALUE"""),3)</f>
        <v>3</v>
      </c>
      <c r="B127" s="1">
        <f ca="1">IFERROR(__xludf.DUMMYFUNCTION("""COMPUTED_VALUE"""),1)</f>
        <v>1</v>
      </c>
    </row>
    <row r="128" spans="1:2" ht="13" hidden="1">
      <c r="A128" s="1">
        <f ca="1">IFERROR(__xludf.DUMMYFUNCTION("""COMPUTED_VALUE"""),1)</f>
        <v>1</v>
      </c>
      <c r="B128" s="1">
        <f ca="1">IFERROR(__xludf.DUMMYFUNCTION("""COMPUTED_VALUE"""),3)</f>
        <v>3</v>
      </c>
    </row>
    <row r="129" spans="1:2" ht="13" hidden="1">
      <c r="A129" s="1">
        <f ca="1">IFERROR(__xludf.DUMMYFUNCTION("""COMPUTED_VALUE"""),3)</f>
        <v>3</v>
      </c>
      <c r="B129" s="1">
        <f ca="1">IFERROR(__xludf.DUMMYFUNCTION("""COMPUTED_VALUE"""),2)</f>
        <v>2</v>
      </c>
    </row>
    <row r="130" spans="1:2" ht="13" hidden="1">
      <c r="A130" s="1">
        <f ca="1">IFERROR(__xludf.DUMMYFUNCTION("""COMPUTED_VALUE"""),3)</f>
        <v>3</v>
      </c>
      <c r="B130" s="1">
        <f ca="1">IFERROR(__xludf.DUMMYFUNCTION("""COMPUTED_VALUE"""),1)</f>
        <v>1</v>
      </c>
    </row>
    <row r="131" spans="1:2" ht="13" hidden="1">
      <c r="A131" s="1">
        <f ca="1">IFERROR(__xludf.DUMMYFUNCTION("""COMPUTED_VALUE"""),2)</f>
        <v>2</v>
      </c>
      <c r="B131" s="1">
        <f ca="1">IFERROR(__xludf.DUMMYFUNCTION("""COMPUTED_VALUE"""),3)</f>
        <v>3</v>
      </c>
    </row>
    <row r="132" spans="1:2" ht="13" hidden="1">
      <c r="A132" s="1">
        <f ca="1">IFERROR(__xludf.DUMMYFUNCTION("""COMPUTED_VALUE"""),1)</f>
        <v>1</v>
      </c>
      <c r="B132" s="1">
        <f ca="1">IFERROR(__xludf.DUMMYFUNCTION("""COMPUTED_VALUE"""),1)</f>
        <v>1</v>
      </c>
    </row>
    <row r="133" spans="1:2" ht="13" hidden="1">
      <c r="A133" s="1">
        <f ca="1">IFERROR(__xludf.DUMMYFUNCTION("""COMPUTED_VALUE"""),2)</f>
        <v>2</v>
      </c>
      <c r="B133" s="1">
        <f ca="1">IFERROR(__xludf.DUMMYFUNCTION("""COMPUTED_VALUE"""),5)</f>
        <v>5</v>
      </c>
    </row>
    <row r="134" spans="1:2" ht="13" hidden="1">
      <c r="A134" s="1">
        <f ca="1">IFERROR(__xludf.DUMMYFUNCTION("""COMPUTED_VALUE"""),3)</f>
        <v>3</v>
      </c>
      <c r="B134" s="1">
        <f ca="1">IFERROR(__xludf.DUMMYFUNCTION("""COMPUTED_VALUE"""),2)</f>
        <v>2</v>
      </c>
    </row>
    <row r="135" spans="1:2" ht="13" hidden="1">
      <c r="A135" s="1">
        <f ca="1">IFERROR(__xludf.DUMMYFUNCTION("""COMPUTED_VALUE"""),4)</f>
        <v>4</v>
      </c>
      <c r="B135" s="1">
        <f ca="1">IFERROR(__xludf.DUMMYFUNCTION("""COMPUTED_VALUE"""),2)</f>
        <v>2</v>
      </c>
    </row>
    <row r="136" spans="1:2" ht="13" hidden="1">
      <c r="A136" s="1">
        <f ca="1">IFERROR(__xludf.DUMMYFUNCTION("""COMPUTED_VALUE"""),3)</f>
        <v>3</v>
      </c>
      <c r="B136" s="1">
        <f ca="1">IFERROR(__xludf.DUMMYFUNCTION("""COMPUTED_VALUE"""),3)</f>
        <v>3</v>
      </c>
    </row>
    <row r="137" spans="1:2" ht="13" hidden="1">
      <c r="A137" s="1">
        <f ca="1">IFERROR(__xludf.DUMMYFUNCTION("""COMPUTED_VALUE"""),2)</f>
        <v>2</v>
      </c>
      <c r="B137" s="1">
        <f ca="1">IFERROR(__xludf.DUMMYFUNCTION("""COMPUTED_VALUE"""),2)</f>
        <v>2</v>
      </c>
    </row>
    <row r="138" spans="1:2" ht="13" hidden="1">
      <c r="A138" s="1">
        <f ca="1">IFERROR(__xludf.DUMMYFUNCTION("""COMPUTED_VALUE"""),2)</f>
        <v>2</v>
      </c>
      <c r="B138" s="1">
        <f ca="1">IFERROR(__xludf.DUMMYFUNCTION("""COMPUTED_VALUE"""),1)</f>
        <v>1</v>
      </c>
    </row>
    <row r="139" spans="1:2" ht="13" hidden="1">
      <c r="A139" s="1">
        <f ca="1">IFERROR(__xludf.DUMMYFUNCTION("""COMPUTED_VALUE"""),1)</f>
        <v>1</v>
      </c>
      <c r="B139" s="1">
        <f ca="1">IFERROR(__xludf.DUMMYFUNCTION("""COMPUTED_VALUE"""),1)</f>
        <v>1</v>
      </c>
    </row>
    <row r="140" spans="1:2" ht="13" hidden="1">
      <c r="A140" s="1">
        <f ca="1">IFERROR(__xludf.DUMMYFUNCTION("""COMPUTED_VALUE"""),4)</f>
        <v>4</v>
      </c>
      <c r="B140" s="1">
        <f ca="1">IFERROR(__xludf.DUMMYFUNCTION("""COMPUTED_VALUE"""),1)</f>
        <v>1</v>
      </c>
    </row>
    <row r="141" spans="1:2" ht="13" hidden="1">
      <c r="A141" s="1">
        <f ca="1">IFERROR(__xludf.DUMMYFUNCTION("""COMPUTED_VALUE"""),1)</f>
        <v>1</v>
      </c>
      <c r="B141" s="1">
        <f ca="1">IFERROR(__xludf.DUMMYFUNCTION("""COMPUTED_VALUE"""),1)</f>
        <v>1</v>
      </c>
    </row>
    <row r="142" spans="1:2" ht="13" hidden="1">
      <c r="A142" s="1">
        <f ca="1">IFERROR(__xludf.DUMMYFUNCTION("""COMPUTED_VALUE"""),1)</f>
        <v>1</v>
      </c>
      <c r="B142" s="1">
        <f ca="1">IFERROR(__xludf.DUMMYFUNCTION("""COMPUTED_VALUE"""),1)</f>
        <v>1</v>
      </c>
    </row>
    <row r="143" spans="1:2" ht="13" hidden="1">
      <c r="A143" s="1">
        <f ca="1">IFERROR(__xludf.DUMMYFUNCTION("""COMPUTED_VALUE"""),3)</f>
        <v>3</v>
      </c>
      <c r="B143" s="1">
        <f ca="1">IFERROR(__xludf.DUMMYFUNCTION("""COMPUTED_VALUE"""),2)</f>
        <v>2</v>
      </c>
    </row>
    <row r="144" spans="1:2" ht="13" hidden="1">
      <c r="A144" s="1">
        <f ca="1">IFERROR(__xludf.DUMMYFUNCTION("""COMPUTED_VALUE"""),1)</f>
        <v>1</v>
      </c>
      <c r="B144" s="1">
        <f ca="1">IFERROR(__xludf.DUMMYFUNCTION("""COMPUTED_VALUE"""),3)</f>
        <v>3</v>
      </c>
    </row>
    <row r="145" spans="1:2" ht="13" hidden="1">
      <c r="A145" s="1">
        <f ca="1">IFERROR(__xludf.DUMMYFUNCTION("""COMPUTED_VALUE"""),2)</f>
        <v>2</v>
      </c>
      <c r="B145" s="1">
        <f ca="1">IFERROR(__xludf.DUMMYFUNCTION("""COMPUTED_VALUE"""),2)</f>
        <v>2</v>
      </c>
    </row>
    <row r="146" spans="1:2" ht="13" hidden="1">
      <c r="A146" s="1">
        <f ca="1">IFERROR(__xludf.DUMMYFUNCTION("""COMPUTED_VALUE"""),3)</f>
        <v>3</v>
      </c>
      <c r="B146" s="1">
        <f ca="1">IFERROR(__xludf.DUMMYFUNCTION("""COMPUTED_VALUE"""),4)</f>
        <v>4</v>
      </c>
    </row>
    <row r="147" spans="1:2" ht="13" hidden="1">
      <c r="A147" s="1">
        <f ca="1">IFERROR(__xludf.DUMMYFUNCTION("""COMPUTED_VALUE"""),2)</f>
        <v>2</v>
      </c>
      <c r="B147" s="1">
        <f ca="1">IFERROR(__xludf.DUMMYFUNCTION("""COMPUTED_VALUE"""),1)</f>
        <v>1</v>
      </c>
    </row>
    <row r="148" spans="1:2" ht="13" hidden="1">
      <c r="A148" s="1">
        <f ca="1">IFERROR(__xludf.DUMMYFUNCTION("""COMPUTED_VALUE"""),2)</f>
        <v>2</v>
      </c>
      <c r="B148" s="1">
        <f ca="1">IFERROR(__xludf.DUMMYFUNCTION("""COMPUTED_VALUE"""),4)</f>
        <v>4</v>
      </c>
    </row>
    <row r="149" spans="1:2" ht="13" hidden="1">
      <c r="A149" s="1">
        <f ca="1">IFERROR(__xludf.DUMMYFUNCTION("""COMPUTED_VALUE"""),3)</f>
        <v>3</v>
      </c>
      <c r="B149" s="1">
        <f ca="1">IFERROR(__xludf.DUMMYFUNCTION("""COMPUTED_VALUE"""),1)</f>
        <v>1</v>
      </c>
    </row>
    <row r="150" spans="1:2" ht="13" hidden="1">
      <c r="A150" s="1">
        <f ca="1">IFERROR(__xludf.DUMMYFUNCTION("""COMPUTED_VALUE"""),3)</f>
        <v>3</v>
      </c>
      <c r="B150" s="1">
        <f ca="1">IFERROR(__xludf.DUMMYFUNCTION("""COMPUTED_VALUE"""),1)</f>
        <v>1</v>
      </c>
    </row>
    <row r="151" spans="1:2" ht="13" hidden="1">
      <c r="A151" s="1">
        <f ca="1">IFERROR(__xludf.DUMMYFUNCTION("""COMPUTED_VALUE"""),2)</f>
        <v>2</v>
      </c>
      <c r="B151" s="1">
        <f ca="1">IFERROR(__xludf.DUMMYFUNCTION("""COMPUTED_VALUE"""),3)</f>
        <v>3</v>
      </c>
    </row>
    <row r="152" spans="1:2" ht="13" hidden="1">
      <c r="A152" s="1">
        <f ca="1">IFERROR(__xludf.DUMMYFUNCTION("""COMPUTED_VALUE"""),2)</f>
        <v>2</v>
      </c>
      <c r="B152" s="1">
        <f ca="1">IFERROR(__xludf.DUMMYFUNCTION("""COMPUTED_VALUE"""),3)</f>
        <v>3</v>
      </c>
    </row>
    <row r="153" spans="1:2" ht="13" hidden="1">
      <c r="A153" s="1" t="str">
        <f ca="1">IFERROR(__xludf.DUMMYFUNCTION("""COMPUTED_VALUE"""),"")</f>
        <v/>
      </c>
      <c r="B153" s="1">
        <f ca="1">IFERROR(__xludf.DUMMYFUNCTION("""COMPUTED_VALUE"""),3)</f>
        <v>3</v>
      </c>
    </row>
    <row r="154" spans="1:2" ht="13" hidden="1">
      <c r="A154" s="1">
        <f ca="1">IFERROR(__xludf.DUMMYFUNCTION("""COMPUTED_VALUE"""),4)</f>
        <v>4</v>
      </c>
      <c r="B154" s="1">
        <f ca="1">IFERROR(__xludf.DUMMYFUNCTION("""COMPUTED_VALUE"""),3)</f>
        <v>3</v>
      </c>
    </row>
    <row r="155" spans="1:2" ht="13" hidden="1">
      <c r="A155" s="1">
        <f ca="1">IFERROR(__xludf.DUMMYFUNCTION("""COMPUTED_VALUE"""),4)</f>
        <v>4</v>
      </c>
      <c r="B155" s="1">
        <f ca="1">IFERROR(__xludf.DUMMYFUNCTION("""COMPUTED_VALUE"""),1)</f>
        <v>1</v>
      </c>
    </row>
    <row r="156" spans="1:2" ht="13" hidden="1">
      <c r="A156" s="1">
        <f ca="1">IFERROR(__xludf.DUMMYFUNCTION("""COMPUTED_VALUE"""),1)</f>
        <v>1</v>
      </c>
      <c r="B156" s="1">
        <f ca="1">IFERROR(__xludf.DUMMYFUNCTION("""COMPUTED_VALUE"""),2)</f>
        <v>2</v>
      </c>
    </row>
    <row r="157" spans="1:2" ht="13" hidden="1">
      <c r="A157" s="1">
        <f ca="1">IFERROR(__xludf.DUMMYFUNCTION("""COMPUTED_VALUE"""),2)</f>
        <v>2</v>
      </c>
      <c r="B157" s="1">
        <f ca="1">IFERROR(__xludf.DUMMYFUNCTION("""COMPUTED_VALUE"""),1)</f>
        <v>1</v>
      </c>
    </row>
    <row r="158" spans="1:2" ht="13" hidden="1">
      <c r="A158" s="1">
        <f ca="1">IFERROR(__xludf.DUMMYFUNCTION("""COMPUTED_VALUE"""),1)</f>
        <v>1</v>
      </c>
      <c r="B158" s="1">
        <f ca="1">IFERROR(__xludf.DUMMYFUNCTION("""COMPUTED_VALUE"""),3)</f>
        <v>3</v>
      </c>
    </row>
    <row r="159" spans="1:2" ht="13" hidden="1">
      <c r="A159" s="1">
        <f ca="1">IFERROR(__xludf.DUMMYFUNCTION("""COMPUTED_VALUE"""),2)</f>
        <v>2</v>
      </c>
      <c r="B159" s="1">
        <f ca="1">IFERROR(__xludf.DUMMYFUNCTION("""COMPUTED_VALUE"""),2)</f>
        <v>2</v>
      </c>
    </row>
    <row r="160" spans="1:2" ht="13" hidden="1">
      <c r="A160" s="1">
        <f ca="1">IFERROR(__xludf.DUMMYFUNCTION("""COMPUTED_VALUE"""),1)</f>
        <v>1</v>
      </c>
      <c r="B160" s="1">
        <f ca="1">IFERROR(__xludf.DUMMYFUNCTION("""COMPUTED_VALUE"""),1)</f>
        <v>1</v>
      </c>
    </row>
    <row r="161" spans="1:2" ht="13" hidden="1">
      <c r="A161" s="1">
        <f ca="1">IFERROR(__xludf.DUMMYFUNCTION("""COMPUTED_VALUE"""),1)</f>
        <v>1</v>
      </c>
      <c r="B161" s="1">
        <f ca="1">IFERROR(__xludf.DUMMYFUNCTION("""COMPUTED_VALUE"""),1)</f>
        <v>1</v>
      </c>
    </row>
    <row r="162" spans="1:2" ht="13" hidden="1">
      <c r="A162" s="1">
        <f ca="1">IFERROR(__xludf.DUMMYFUNCTION("""COMPUTED_VALUE"""),3)</f>
        <v>3</v>
      </c>
      <c r="B162" s="1">
        <f ca="1">IFERROR(__xludf.DUMMYFUNCTION("""COMPUTED_VALUE"""),1)</f>
        <v>1</v>
      </c>
    </row>
    <row r="163" spans="1:2" ht="13" hidden="1">
      <c r="A163" s="1">
        <f ca="1">IFERROR(__xludf.DUMMYFUNCTION("""COMPUTED_VALUE"""),3)</f>
        <v>3</v>
      </c>
      <c r="B163" s="1">
        <f ca="1">IFERROR(__xludf.DUMMYFUNCTION("""COMPUTED_VALUE"""),3)</f>
        <v>3</v>
      </c>
    </row>
    <row r="164" spans="1:2" ht="13" hidden="1">
      <c r="A164" s="1">
        <f ca="1">IFERROR(__xludf.DUMMYFUNCTION("""COMPUTED_VALUE"""),3)</f>
        <v>3</v>
      </c>
      <c r="B164" s="1">
        <f ca="1">IFERROR(__xludf.DUMMYFUNCTION("""COMPUTED_VALUE"""),2)</f>
        <v>2</v>
      </c>
    </row>
    <row r="165" spans="1:2" ht="13" hidden="1">
      <c r="A165" s="1">
        <f ca="1">IFERROR(__xludf.DUMMYFUNCTION("""COMPUTED_VALUE"""),1)</f>
        <v>1</v>
      </c>
      <c r="B165" s="1">
        <f ca="1">IFERROR(__xludf.DUMMYFUNCTION("""COMPUTED_VALUE"""),2)</f>
        <v>2</v>
      </c>
    </row>
    <row r="166" spans="1:2" ht="13" hidden="1">
      <c r="A166" s="1">
        <f ca="1">IFERROR(__xludf.DUMMYFUNCTION("""COMPUTED_VALUE"""),4)</f>
        <v>4</v>
      </c>
      <c r="B166" s="1">
        <f ca="1">IFERROR(__xludf.DUMMYFUNCTION("""COMPUTED_VALUE"""),2)</f>
        <v>2</v>
      </c>
    </row>
    <row r="167" spans="1:2" ht="13" hidden="1">
      <c r="A167" s="1">
        <f ca="1">IFERROR(__xludf.DUMMYFUNCTION("""COMPUTED_VALUE"""),2)</f>
        <v>2</v>
      </c>
      <c r="B167" s="1">
        <f ca="1">IFERROR(__xludf.DUMMYFUNCTION("""COMPUTED_VALUE"""),3)</f>
        <v>3</v>
      </c>
    </row>
    <row r="168" spans="1:2" ht="13" hidden="1">
      <c r="A168" s="1">
        <f ca="1">IFERROR(__xludf.DUMMYFUNCTION("""COMPUTED_VALUE"""),3)</f>
        <v>3</v>
      </c>
      <c r="B168" s="1">
        <f ca="1">IFERROR(__xludf.DUMMYFUNCTION("""COMPUTED_VALUE"""),2)</f>
        <v>2</v>
      </c>
    </row>
    <row r="169" spans="1:2" ht="13" hidden="1">
      <c r="A169" s="1">
        <f ca="1">IFERROR(__xludf.DUMMYFUNCTION("""COMPUTED_VALUE"""),2)</f>
        <v>2</v>
      </c>
      <c r="B169" s="1">
        <f ca="1">IFERROR(__xludf.DUMMYFUNCTION("""COMPUTED_VALUE"""),1)</f>
        <v>1</v>
      </c>
    </row>
    <row r="170" spans="1:2" ht="13" hidden="1">
      <c r="A170" s="1" t="str">
        <f ca="1">IFERROR(__xludf.DUMMYFUNCTION("""COMPUTED_VALUE"""),"")</f>
        <v/>
      </c>
      <c r="B170" s="1">
        <f ca="1">IFERROR(__xludf.DUMMYFUNCTION("""COMPUTED_VALUE"""),5)</f>
        <v>5</v>
      </c>
    </row>
    <row r="171" spans="1:2" ht="13" hidden="1">
      <c r="A171" s="1">
        <f ca="1">IFERROR(__xludf.DUMMYFUNCTION("""COMPUTED_VALUE"""),4)</f>
        <v>4</v>
      </c>
      <c r="B171" s="1">
        <f ca="1">IFERROR(__xludf.DUMMYFUNCTION("""COMPUTED_VALUE"""),2)</f>
        <v>2</v>
      </c>
    </row>
    <row r="172" spans="1:2" ht="13" hidden="1">
      <c r="A172" s="1">
        <f ca="1">IFERROR(__xludf.DUMMYFUNCTION("""COMPUTED_VALUE"""),2)</f>
        <v>2</v>
      </c>
      <c r="B172" s="1">
        <f ca="1">IFERROR(__xludf.DUMMYFUNCTION("""COMPUTED_VALUE"""),1)</f>
        <v>1</v>
      </c>
    </row>
    <row r="173" spans="1:2" ht="13" hidden="1">
      <c r="A173" s="1">
        <f ca="1">IFERROR(__xludf.DUMMYFUNCTION("""COMPUTED_VALUE"""),2)</f>
        <v>2</v>
      </c>
      <c r="B173" s="1">
        <f ca="1">IFERROR(__xludf.DUMMYFUNCTION("""COMPUTED_VALUE"""),1)</f>
        <v>1</v>
      </c>
    </row>
    <row r="174" spans="1:2" ht="13" hidden="1">
      <c r="A174" s="1">
        <f ca="1">IFERROR(__xludf.DUMMYFUNCTION("""COMPUTED_VALUE"""),1)</f>
        <v>1</v>
      </c>
      <c r="B174" s="1">
        <f ca="1">IFERROR(__xludf.DUMMYFUNCTION("""COMPUTED_VALUE"""),2)</f>
        <v>2</v>
      </c>
    </row>
    <row r="175" spans="1:2" ht="13" hidden="1">
      <c r="A175" s="1">
        <f ca="1">IFERROR(__xludf.DUMMYFUNCTION("""COMPUTED_VALUE"""),4)</f>
        <v>4</v>
      </c>
      <c r="B175" s="1">
        <f ca="1">IFERROR(__xludf.DUMMYFUNCTION("""COMPUTED_VALUE"""),1)</f>
        <v>1</v>
      </c>
    </row>
    <row r="176" spans="1:2" ht="13" hidden="1">
      <c r="A176" s="1">
        <f ca="1">IFERROR(__xludf.DUMMYFUNCTION("""COMPUTED_VALUE"""),2)</f>
        <v>2</v>
      </c>
      <c r="B176" s="1">
        <f ca="1">IFERROR(__xludf.DUMMYFUNCTION("""COMPUTED_VALUE"""),3)</f>
        <v>3</v>
      </c>
    </row>
    <row r="177" spans="1:2" ht="13" hidden="1">
      <c r="A177" s="1" t="str">
        <f ca="1">IFERROR(__xludf.DUMMYFUNCTION("""COMPUTED_VALUE"""),"")</f>
        <v/>
      </c>
      <c r="B177" s="1">
        <f ca="1">IFERROR(__xludf.DUMMYFUNCTION("""COMPUTED_VALUE"""),2)</f>
        <v>2</v>
      </c>
    </row>
    <row r="178" spans="1:2" ht="13" hidden="1">
      <c r="A178" s="1">
        <f ca="1">IFERROR(__xludf.DUMMYFUNCTION("""COMPUTED_VALUE"""),3)</f>
        <v>3</v>
      </c>
      <c r="B178" s="1">
        <f ca="1">IFERROR(__xludf.DUMMYFUNCTION("""COMPUTED_VALUE"""),2)</f>
        <v>2</v>
      </c>
    </row>
    <row r="179" spans="1:2" ht="13" hidden="1">
      <c r="A179" s="1">
        <f ca="1">IFERROR(__xludf.DUMMYFUNCTION("""COMPUTED_VALUE"""),1)</f>
        <v>1</v>
      </c>
      <c r="B179" s="1">
        <f ca="1">IFERROR(__xludf.DUMMYFUNCTION("""COMPUTED_VALUE"""),3)</f>
        <v>3</v>
      </c>
    </row>
    <row r="180" spans="1:2" ht="13" hidden="1">
      <c r="A180" s="1">
        <f ca="1">IFERROR(__xludf.DUMMYFUNCTION("""COMPUTED_VALUE"""),4)</f>
        <v>4</v>
      </c>
      <c r="B180" s="1">
        <f ca="1">IFERROR(__xludf.DUMMYFUNCTION("""COMPUTED_VALUE"""),1)</f>
        <v>1</v>
      </c>
    </row>
    <row r="181" spans="1:2" ht="13" hidden="1">
      <c r="A181" s="1">
        <f ca="1">IFERROR(__xludf.DUMMYFUNCTION("""COMPUTED_VALUE"""),2)</f>
        <v>2</v>
      </c>
      <c r="B181" s="1">
        <f ca="1">IFERROR(__xludf.DUMMYFUNCTION("""COMPUTED_VALUE"""),4)</f>
        <v>4</v>
      </c>
    </row>
    <row r="182" spans="1:2" ht="13" hidden="1">
      <c r="A182" s="1">
        <f ca="1">IFERROR(__xludf.DUMMYFUNCTION("""COMPUTED_VALUE"""),3)</f>
        <v>3</v>
      </c>
      <c r="B182" s="1">
        <f ca="1">IFERROR(__xludf.DUMMYFUNCTION("""COMPUTED_VALUE"""),4)</f>
        <v>4</v>
      </c>
    </row>
    <row r="183" spans="1:2" ht="13" hidden="1">
      <c r="A183" s="1" t="str">
        <f ca="1">IFERROR(__xludf.DUMMYFUNCTION("""COMPUTED_VALUE"""),"")</f>
        <v/>
      </c>
      <c r="B183" s="1">
        <f ca="1">IFERROR(__xludf.DUMMYFUNCTION("""COMPUTED_VALUE"""),1)</f>
        <v>1</v>
      </c>
    </row>
    <row r="184" spans="1:2" ht="13" hidden="1">
      <c r="A184" s="1">
        <f ca="1">IFERROR(__xludf.DUMMYFUNCTION("""COMPUTED_VALUE"""),2)</f>
        <v>2</v>
      </c>
      <c r="B184" s="1">
        <f ca="1">IFERROR(__xludf.DUMMYFUNCTION("""COMPUTED_VALUE"""),2)</f>
        <v>2</v>
      </c>
    </row>
    <row r="185" spans="1:2" ht="13" hidden="1">
      <c r="A185" s="1">
        <f ca="1">IFERROR(__xludf.DUMMYFUNCTION("""COMPUTED_VALUE"""),3)</f>
        <v>3</v>
      </c>
      <c r="B185" s="1">
        <f ca="1">IFERROR(__xludf.DUMMYFUNCTION("""COMPUTED_VALUE"""),2)</f>
        <v>2</v>
      </c>
    </row>
    <row r="186" spans="1:2" ht="13" hidden="1">
      <c r="A186" s="1">
        <f ca="1">IFERROR(__xludf.DUMMYFUNCTION("""COMPUTED_VALUE"""),2)</f>
        <v>2</v>
      </c>
      <c r="B186" s="1">
        <f ca="1">IFERROR(__xludf.DUMMYFUNCTION("""COMPUTED_VALUE"""),3)</f>
        <v>3</v>
      </c>
    </row>
    <row r="187" spans="1:2" ht="13" hidden="1">
      <c r="A187" s="1">
        <f ca="1">IFERROR(__xludf.DUMMYFUNCTION("""COMPUTED_VALUE"""),4)</f>
        <v>4</v>
      </c>
      <c r="B187" s="1">
        <f ca="1">IFERROR(__xludf.DUMMYFUNCTION("""COMPUTED_VALUE"""),3)</f>
        <v>3</v>
      </c>
    </row>
    <row r="188" spans="1:2" ht="13" hidden="1">
      <c r="A188" s="1">
        <f ca="1">IFERROR(__xludf.DUMMYFUNCTION("""COMPUTED_VALUE"""),2)</f>
        <v>2</v>
      </c>
      <c r="B188" s="1">
        <f ca="1">IFERROR(__xludf.DUMMYFUNCTION("""COMPUTED_VALUE"""),2)</f>
        <v>2</v>
      </c>
    </row>
    <row r="189" spans="1:2" ht="13" hidden="1">
      <c r="A189" s="1">
        <f ca="1">IFERROR(__xludf.DUMMYFUNCTION("""COMPUTED_VALUE"""),2)</f>
        <v>2</v>
      </c>
      <c r="B189" s="1">
        <f ca="1">IFERROR(__xludf.DUMMYFUNCTION("""COMPUTED_VALUE"""),2)</f>
        <v>2</v>
      </c>
    </row>
    <row r="190" spans="1:2" ht="13" hidden="1">
      <c r="A190" s="1" t="str">
        <f ca="1">IFERROR(__xludf.DUMMYFUNCTION("""COMPUTED_VALUE"""),"")</f>
        <v/>
      </c>
      <c r="B190" s="1">
        <f ca="1">IFERROR(__xludf.DUMMYFUNCTION("""COMPUTED_VALUE"""),3)</f>
        <v>3</v>
      </c>
    </row>
    <row r="191" spans="1:2" ht="13" hidden="1">
      <c r="A191" s="1">
        <f ca="1">IFERROR(__xludf.DUMMYFUNCTION("""COMPUTED_VALUE"""),4)</f>
        <v>4</v>
      </c>
      <c r="B191" s="1">
        <f ca="1">IFERROR(__xludf.DUMMYFUNCTION("""COMPUTED_VALUE"""),1)</f>
        <v>1</v>
      </c>
    </row>
    <row r="192" spans="1:2" ht="13" hidden="1">
      <c r="A192" s="1">
        <f ca="1">IFERROR(__xludf.DUMMYFUNCTION("""COMPUTED_VALUE"""),3)</f>
        <v>3</v>
      </c>
      <c r="B192" s="1">
        <f ca="1">IFERROR(__xludf.DUMMYFUNCTION("""COMPUTED_VALUE"""),3)</f>
        <v>3</v>
      </c>
    </row>
    <row r="193" spans="1:2" ht="13" hidden="1">
      <c r="A193" s="1">
        <f ca="1">IFERROR(__xludf.DUMMYFUNCTION("""COMPUTED_VALUE"""),2)</f>
        <v>2</v>
      </c>
      <c r="B193" s="1">
        <f ca="1">IFERROR(__xludf.DUMMYFUNCTION("""COMPUTED_VALUE"""),2)</f>
        <v>2</v>
      </c>
    </row>
    <row r="194" spans="1:2" ht="13" hidden="1">
      <c r="A194" s="1">
        <f ca="1">IFERROR(__xludf.DUMMYFUNCTION("""COMPUTED_VALUE"""),2)</f>
        <v>2</v>
      </c>
      <c r="B194" s="1">
        <f ca="1">IFERROR(__xludf.DUMMYFUNCTION("""COMPUTED_VALUE"""),2)</f>
        <v>2</v>
      </c>
    </row>
    <row r="195" spans="1:2" ht="13" hidden="1">
      <c r="A195" s="1">
        <f ca="1">IFERROR(__xludf.DUMMYFUNCTION("""COMPUTED_VALUE"""),2)</f>
        <v>2</v>
      </c>
      <c r="B195" s="1">
        <f ca="1">IFERROR(__xludf.DUMMYFUNCTION("""COMPUTED_VALUE"""),1)</f>
        <v>1</v>
      </c>
    </row>
    <row r="196" spans="1:2" ht="13" hidden="1">
      <c r="A196" s="1">
        <f ca="1">IFERROR(__xludf.DUMMYFUNCTION("""COMPUTED_VALUE"""),3)</f>
        <v>3</v>
      </c>
      <c r="B196" s="1">
        <f ca="1">IFERROR(__xludf.DUMMYFUNCTION("""COMPUTED_VALUE"""),2)</f>
        <v>2</v>
      </c>
    </row>
    <row r="197" spans="1:2" ht="13" hidden="1">
      <c r="A197" s="1">
        <f ca="1">IFERROR(__xludf.DUMMYFUNCTION("""COMPUTED_VALUE"""),2)</f>
        <v>2</v>
      </c>
      <c r="B197" s="1">
        <f ca="1">IFERROR(__xludf.DUMMYFUNCTION("""COMPUTED_VALUE"""),2)</f>
        <v>2</v>
      </c>
    </row>
    <row r="198" spans="1:2" ht="13" hidden="1">
      <c r="A198" s="1">
        <f ca="1">IFERROR(__xludf.DUMMYFUNCTION("""COMPUTED_VALUE"""),2)</f>
        <v>2</v>
      </c>
      <c r="B198" s="1">
        <f ca="1">IFERROR(__xludf.DUMMYFUNCTION("""COMPUTED_VALUE"""),2)</f>
        <v>2</v>
      </c>
    </row>
    <row r="199" spans="1:2" ht="13" hidden="1">
      <c r="A199" s="1">
        <f ca="1">IFERROR(__xludf.DUMMYFUNCTION("""COMPUTED_VALUE"""),3)</f>
        <v>3</v>
      </c>
      <c r="B199" s="1">
        <f ca="1">IFERROR(__xludf.DUMMYFUNCTION("""COMPUTED_VALUE"""),3)</f>
        <v>3</v>
      </c>
    </row>
    <row r="200" spans="1:2" ht="13" hidden="1">
      <c r="A200" s="1" t="str">
        <f ca="1">IFERROR(__xludf.DUMMYFUNCTION("""COMPUTED_VALUE"""),"")</f>
        <v/>
      </c>
      <c r="B200" s="1">
        <f ca="1">IFERROR(__xludf.DUMMYFUNCTION("""COMPUTED_VALUE"""),1)</f>
        <v>1</v>
      </c>
    </row>
    <row r="201" spans="1:2" ht="13" hidden="1">
      <c r="A201" s="1">
        <f ca="1">IFERROR(__xludf.DUMMYFUNCTION("""COMPUTED_VALUE"""),1)</f>
        <v>1</v>
      </c>
      <c r="B201" s="1">
        <f ca="1">IFERROR(__xludf.DUMMYFUNCTION("""COMPUTED_VALUE"""),1)</f>
        <v>1</v>
      </c>
    </row>
    <row r="202" spans="1:2" ht="13" hidden="1">
      <c r="A202" s="1">
        <f ca="1">IFERROR(__xludf.DUMMYFUNCTION("""COMPUTED_VALUE"""),2)</f>
        <v>2</v>
      </c>
      <c r="B202" s="1">
        <f ca="1">IFERROR(__xludf.DUMMYFUNCTION("""COMPUTED_VALUE"""),2)</f>
        <v>2</v>
      </c>
    </row>
    <row r="203" spans="1:2" ht="13" hidden="1">
      <c r="A203" s="1">
        <f ca="1">IFERROR(__xludf.DUMMYFUNCTION("""COMPUTED_VALUE"""),3)</f>
        <v>3</v>
      </c>
      <c r="B203" s="1">
        <f ca="1">IFERROR(__xludf.DUMMYFUNCTION("""COMPUTED_VALUE"""),2)</f>
        <v>2</v>
      </c>
    </row>
    <row r="204" spans="1:2" ht="13" hidden="1">
      <c r="A204" s="1">
        <f ca="1">IFERROR(__xludf.DUMMYFUNCTION("""COMPUTED_VALUE"""),2)</f>
        <v>2</v>
      </c>
      <c r="B204" s="1">
        <f ca="1">IFERROR(__xludf.DUMMYFUNCTION("""COMPUTED_VALUE"""),1)</f>
        <v>1</v>
      </c>
    </row>
    <row r="205" spans="1:2" ht="13" hidden="1">
      <c r="A205" s="1">
        <f ca="1">IFERROR(__xludf.DUMMYFUNCTION("""COMPUTED_VALUE"""),1)</f>
        <v>1</v>
      </c>
      <c r="B205" s="1">
        <f ca="1">IFERROR(__xludf.DUMMYFUNCTION("""COMPUTED_VALUE"""),1)</f>
        <v>1</v>
      </c>
    </row>
    <row r="206" spans="1:2" ht="13" hidden="1">
      <c r="A206" s="1" t="str">
        <f ca="1">IFERROR(__xludf.DUMMYFUNCTION("""COMPUTED_VALUE"""),"")</f>
        <v/>
      </c>
      <c r="B206" s="1">
        <f ca="1">IFERROR(__xludf.DUMMYFUNCTION("""COMPUTED_VALUE"""),1)</f>
        <v>1</v>
      </c>
    </row>
    <row r="207" spans="1:2" ht="13" hidden="1">
      <c r="A207" s="1">
        <f ca="1">IFERROR(__xludf.DUMMYFUNCTION("""COMPUTED_VALUE"""),4)</f>
        <v>4</v>
      </c>
      <c r="B207" s="1">
        <f ca="1">IFERROR(__xludf.DUMMYFUNCTION("""COMPUTED_VALUE"""),2)</f>
        <v>2</v>
      </c>
    </row>
    <row r="208" spans="1:2" ht="13" hidden="1">
      <c r="A208" s="1">
        <f ca="1">IFERROR(__xludf.DUMMYFUNCTION("""COMPUTED_VALUE"""),3)</f>
        <v>3</v>
      </c>
      <c r="B208" s="1">
        <f ca="1">IFERROR(__xludf.DUMMYFUNCTION("""COMPUTED_VALUE"""),1)</f>
        <v>1</v>
      </c>
    </row>
    <row r="209" spans="1:2" ht="13" hidden="1">
      <c r="A209" s="1" t="str">
        <f ca="1">IFERROR(__xludf.DUMMYFUNCTION("""COMPUTED_VALUE"""),"")</f>
        <v/>
      </c>
      <c r="B209" s="1">
        <f ca="1">IFERROR(__xludf.DUMMYFUNCTION("""COMPUTED_VALUE"""),2)</f>
        <v>2</v>
      </c>
    </row>
    <row r="210" spans="1:2" ht="13" hidden="1">
      <c r="A210" s="1">
        <f ca="1">IFERROR(__xludf.DUMMYFUNCTION("""COMPUTED_VALUE"""),1)</f>
        <v>1</v>
      </c>
      <c r="B210" s="1">
        <f ca="1">IFERROR(__xludf.DUMMYFUNCTION("""COMPUTED_VALUE"""),3)</f>
        <v>3</v>
      </c>
    </row>
    <row r="211" spans="1:2" ht="13" hidden="1">
      <c r="A211" s="1">
        <f ca="1">IFERROR(__xludf.DUMMYFUNCTION("""COMPUTED_VALUE"""),4)</f>
        <v>4</v>
      </c>
      <c r="B211" s="1">
        <f ca="1">IFERROR(__xludf.DUMMYFUNCTION("""COMPUTED_VALUE"""),2)</f>
        <v>2</v>
      </c>
    </row>
    <row r="212" spans="1:2" ht="13" hidden="1">
      <c r="A212" s="1">
        <f ca="1">IFERROR(__xludf.DUMMYFUNCTION("""COMPUTED_VALUE"""),3)</f>
        <v>3</v>
      </c>
      <c r="B212" s="1">
        <f ca="1">IFERROR(__xludf.DUMMYFUNCTION("""COMPUTED_VALUE"""),2)</f>
        <v>2</v>
      </c>
    </row>
    <row r="213" spans="1:2" ht="13" hidden="1">
      <c r="A213" s="1">
        <f ca="1">IFERROR(__xludf.DUMMYFUNCTION("""COMPUTED_VALUE"""),2)</f>
        <v>2</v>
      </c>
      <c r="B213" s="1">
        <f ca="1">IFERROR(__xludf.DUMMYFUNCTION("""COMPUTED_VALUE"""),4)</f>
        <v>4</v>
      </c>
    </row>
    <row r="214" spans="1:2" ht="13" hidden="1">
      <c r="A214" s="1">
        <f ca="1">IFERROR(__xludf.DUMMYFUNCTION("""COMPUTED_VALUE"""),3)</f>
        <v>3</v>
      </c>
      <c r="B214" s="1">
        <f ca="1">IFERROR(__xludf.DUMMYFUNCTION("""COMPUTED_VALUE"""),1)</f>
        <v>1</v>
      </c>
    </row>
    <row r="215" spans="1:2" ht="13" hidden="1">
      <c r="A215" s="1">
        <f ca="1">IFERROR(__xludf.DUMMYFUNCTION("""COMPUTED_VALUE"""),2)</f>
        <v>2</v>
      </c>
      <c r="B215" s="1">
        <f ca="1">IFERROR(__xludf.DUMMYFUNCTION("""COMPUTED_VALUE"""),1)</f>
        <v>1</v>
      </c>
    </row>
    <row r="216" spans="1:2" ht="13" hidden="1">
      <c r="A216" s="1">
        <f ca="1">IFERROR(__xludf.DUMMYFUNCTION("""COMPUTED_VALUE"""),1)</f>
        <v>1</v>
      </c>
      <c r="B216" s="1">
        <f ca="1">IFERROR(__xludf.DUMMYFUNCTION("""COMPUTED_VALUE"""),2)</f>
        <v>2</v>
      </c>
    </row>
    <row r="217" spans="1:2" ht="13" hidden="1">
      <c r="A217" s="1">
        <f ca="1">IFERROR(__xludf.DUMMYFUNCTION("""COMPUTED_VALUE"""),1)</f>
        <v>1</v>
      </c>
      <c r="B217" s="1">
        <f ca="1">IFERROR(__xludf.DUMMYFUNCTION("""COMPUTED_VALUE"""),1)</f>
        <v>1</v>
      </c>
    </row>
    <row r="218" spans="1:2" ht="13" hidden="1">
      <c r="A218" s="1">
        <f ca="1">IFERROR(__xludf.DUMMYFUNCTION("""COMPUTED_VALUE"""),4)</f>
        <v>4</v>
      </c>
      <c r="B218" s="1">
        <f ca="1">IFERROR(__xludf.DUMMYFUNCTION("""COMPUTED_VALUE"""),2)</f>
        <v>2</v>
      </c>
    </row>
    <row r="219" spans="1:2" ht="13" hidden="1">
      <c r="A219" s="1">
        <f ca="1">IFERROR(__xludf.DUMMYFUNCTION("""COMPUTED_VALUE"""),4)</f>
        <v>4</v>
      </c>
      <c r="B219" s="1">
        <f ca="1">IFERROR(__xludf.DUMMYFUNCTION("""COMPUTED_VALUE"""),2)</f>
        <v>2</v>
      </c>
    </row>
    <row r="220" spans="1:2" ht="13" hidden="1">
      <c r="A220" s="1">
        <f ca="1">IFERROR(__xludf.DUMMYFUNCTION("""COMPUTED_VALUE"""),4)</f>
        <v>4</v>
      </c>
      <c r="B220" s="1">
        <f ca="1">IFERROR(__xludf.DUMMYFUNCTION("""COMPUTED_VALUE"""),3)</f>
        <v>3</v>
      </c>
    </row>
    <row r="221" spans="1:2" ht="13" hidden="1">
      <c r="A221" s="1">
        <f ca="1">IFERROR(__xludf.DUMMYFUNCTION("""COMPUTED_VALUE"""),3)</f>
        <v>3</v>
      </c>
      <c r="B221" s="1">
        <f ca="1">IFERROR(__xludf.DUMMYFUNCTION("""COMPUTED_VALUE"""),2)</f>
        <v>2</v>
      </c>
    </row>
    <row r="222" spans="1:2" ht="13" hidden="1">
      <c r="A222" s="1">
        <f ca="1">IFERROR(__xludf.DUMMYFUNCTION("""COMPUTED_VALUE"""),4)</f>
        <v>4</v>
      </c>
      <c r="B222" s="1">
        <f ca="1">IFERROR(__xludf.DUMMYFUNCTION("""COMPUTED_VALUE"""),2)</f>
        <v>2</v>
      </c>
    </row>
    <row r="223" spans="1:2" ht="13" hidden="1">
      <c r="A223" s="1">
        <f ca="1">IFERROR(__xludf.DUMMYFUNCTION("""COMPUTED_VALUE"""),1)</f>
        <v>1</v>
      </c>
      <c r="B223" s="1">
        <f ca="1">IFERROR(__xludf.DUMMYFUNCTION("""COMPUTED_VALUE"""),1)</f>
        <v>1</v>
      </c>
    </row>
    <row r="224" spans="1:2" ht="13" hidden="1">
      <c r="A224" s="1">
        <f ca="1">IFERROR(__xludf.DUMMYFUNCTION("""COMPUTED_VALUE"""),2)</f>
        <v>2</v>
      </c>
      <c r="B224" s="1">
        <f ca="1">IFERROR(__xludf.DUMMYFUNCTION("""COMPUTED_VALUE"""),1)</f>
        <v>1</v>
      </c>
    </row>
    <row r="225" spans="1:2" ht="13" hidden="1">
      <c r="A225" s="1">
        <f ca="1">IFERROR(__xludf.DUMMYFUNCTION("""COMPUTED_VALUE"""),3)</f>
        <v>3</v>
      </c>
      <c r="B225" s="1">
        <f ca="1">IFERROR(__xludf.DUMMYFUNCTION("""COMPUTED_VALUE"""),3)</f>
        <v>3</v>
      </c>
    </row>
    <row r="226" spans="1:2" ht="13" hidden="1">
      <c r="A226" s="1">
        <f ca="1">IFERROR(__xludf.DUMMYFUNCTION("""COMPUTED_VALUE"""),2)</f>
        <v>2</v>
      </c>
      <c r="B226" s="1">
        <f ca="1">IFERROR(__xludf.DUMMYFUNCTION("""COMPUTED_VALUE"""),3)</f>
        <v>3</v>
      </c>
    </row>
    <row r="227" spans="1:2" ht="13" hidden="1">
      <c r="A227" s="1">
        <f ca="1">IFERROR(__xludf.DUMMYFUNCTION("""COMPUTED_VALUE"""),2)</f>
        <v>2</v>
      </c>
      <c r="B227" s="1">
        <f ca="1">IFERROR(__xludf.DUMMYFUNCTION("""COMPUTED_VALUE"""),2)</f>
        <v>2</v>
      </c>
    </row>
    <row r="228" spans="1:2" ht="13" hidden="1">
      <c r="A228" s="1">
        <f ca="1">IFERROR(__xludf.DUMMYFUNCTION("""COMPUTED_VALUE"""),3)</f>
        <v>3</v>
      </c>
      <c r="B228" s="1">
        <f ca="1">IFERROR(__xludf.DUMMYFUNCTION("""COMPUTED_VALUE"""),2)</f>
        <v>2</v>
      </c>
    </row>
    <row r="229" spans="1:2" ht="13" hidden="1">
      <c r="A229" s="1">
        <f ca="1">IFERROR(__xludf.DUMMYFUNCTION("""COMPUTED_VALUE"""),4)</f>
        <v>4</v>
      </c>
      <c r="B229" s="1">
        <f ca="1">IFERROR(__xludf.DUMMYFUNCTION("""COMPUTED_VALUE"""),2)</f>
        <v>2</v>
      </c>
    </row>
    <row r="230" spans="1:2" ht="13" hidden="1">
      <c r="A230" s="1">
        <f ca="1">IFERROR(__xludf.DUMMYFUNCTION("""COMPUTED_VALUE"""),4)</f>
        <v>4</v>
      </c>
      <c r="B230" s="1">
        <f ca="1">IFERROR(__xludf.DUMMYFUNCTION("""COMPUTED_VALUE"""),1)</f>
        <v>1</v>
      </c>
    </row>
    <row r="231" spans="1:2" ht="13" hidden="1">
      <c r="A231" s="1" t="str">
        <f ca="1">IFERROR(__xludf.DUMMYFUNCTION("""COMPUTED_VALUE"""),"")</f>
        <v/>
      </c>
      <c r="B231" s="1">
        <f ca="1">IFERROR(__xludf.DUMMYFUNCTION("""COMPUTED_VALUE"""),2)</f>
        <v>2</v>
      </c>
    </row>
    <row r="232" spans="1:2" ht="13" hidden="1">
      <c r="A232" s="1">
        <f ca="1">IFERROR(__xludf.DUMMYFUNCTION("""COMPUTED_VALUE"""),2)</f>
        <v>2</v>
      </c>
      <c r="B232" s="1">
        <f ca="1">IFERROR(__xludf.DUMMYFUNCTION("""COMPUTED_VALUE"""),3)</f>
        <v>3</v>
      </c>
    </row>
    <row r="233" spans="1:2" ht="13" hidden="1">
      <c r="A233" s="1">
        <f ca="1">IFERROR(__xludf.DUMMYFUNCTION("""COMPUTED_VALUE"""),1)</f>
        <v>1</v>
      </c>
      <c r="B233" s="1">
        <f ca="1">IFERROR(__xludf.DUMMYFUNCTION("""COMPUTED_VALUE"""),1)</f>
        <v>1</v>
      </c>
    </row>
    <row r="234" spans="1:2" ht="13" hidden="1">
      <c r="A234" s="1">
        <f ca="1">IFERROR(__xludf.DUMMYFUNCTION("""COMPUTED_VALUE"""),2)</f>
        <v>2</v>
      </c>
      <c r="B234" s="1">
        <f ca="1">IFERROR(__xludf.DUMMYFUNCTION("""COMPUTED_VALUE"""),5)</f>
        <v>5</v>
      </c>
    </row>
    <row r="235" spans="1:2" ht="13" hidden="1">
      <c r="A235" s="1">
        <f ca="1">IFERROR(__xludf.DUMMYFUNCTION("""COMPUTED_VALUE"""),3)</f>
        <v>3</v>
      </c>
      <c r="B235" s="1">
        <f ca="1">IFERROR(__xludf.DUMMYFUNCTION("""COMPUTED_VALUE"""),1)</f>
        <v>1</v>
      </c>
    </row>
    <row r="236" spans="1:2" ht="13" hidden="1">
      <c r="A236" s="1">
        <f ca="1">IFERROR(__xludf.DUMMYFUNCTION("""COMPUTED_VALUE"""),4)</f>
        <v>4</v>
      </c>
      <c r="B236" s="1">
        <f ca="1">IFERROR(__xludf.DUMMYFUNCTION("""COMPUTED_VALUE"""),2)</f>
        <v>2</v>
      </c>
    </row>
    <row r="237" spans="1:2" ht="13" hidden="1">
      <c r="A237" s="1">
        <f ca="1">IFERROR(__xludf.DUMMYFUNCTION("""COMPUTED_VALUE"""),3)</f>
        <v>3</v>
      </c>
      <c r="B237" s="1">
        <f ca="1">IFERROR(__xludf.DUMMYFUNCTION("""COMPUTED_VALUE"""),5)</f>
        <v>5</v>
      </c>
    </row>
    <row r="238" spans="1:2" ht="13" hidden="1">
      <c r="A238" s="1" t="str">
        <f ca="1">IFERROR(__xludf.DUMMYFUNCTION("""COMPUTED_VALUE"""),"")</f>
        <v/>
      </c>
      <c r="B238" s="1">
        <f ca="1">IFERROR(__xludf.DUMMYFUNCTION("""COMPUTED_VALUE"""),4)</f>
        <v>4</v>
      </c>
    </row>
    <row r="239" spans="1:2" ht="13" hidden="1">
      <c r="A239" s="1">
        <f ca="1">IFERROR(__xludf.DUMMYFUNCTION("""COMPUTED_VALUE"""),2)</f>
        <v>2</v>
      </c>
      <c r="B239" s="1">
        <f ca="1">IFERROR(__xludf.DUMMYFUNCTION("""COMPUTED_VALUE"""),2)</f>
        <v>2</v>
      </c>
    </row>
    <row r="240" spans="1:2" ht="13" hidden="1">
      <c r="A240" s="1">
        <f ca="1">IFERROR(__xludf.DUMMYFUNCTION("""COMPUTED_VALUE"""),4)</f>
        <v>4</v>
      </c>
      <c r="B240" s="1">
        <f ca="1">IFERROR(__xludf.DUMMYFUNCTION("""COMPUTED_VALUE"""),1)</f>
        <v>1</v>
      </c>
    </row>
    <row r="241" spans="1:2" ht="13" hidden="1">
      <c r="A241" s="1">
        <f ca="1">IFERROR(__xludf.DUMMYFUNCTION("""COMPUTED_VALUE"""),2)</f>
        <v>2</v>
      </c>
      <c r="B241" s="1">
        <f ca="1">IFERROR(__xludf.DUMMYFUNCTION("""COMPUTED_VALUE"""),5)</f>
        <v>5</v>
      </c>
    </row>
    <row r="242" spans="1:2" ht="13" hidden="1">
      <c r="A242" s="1">
        <f ca="1">IFERROR(__xludf.DUMMYFUNCTION("""COMPUTED_VALUE"""),3)</f>
        <v>3</v>
      </c>
      <c r="B242" s="1">
        <f ca="1">IFERROR(__xludf.DUMMYFUNCTION("""COMPUTED_VALUE"""),3)</f>
        <v>3</v>
      </c>
    </row>
    <row r="243" spans="1:2" ht="13" hidden="1">
      <c r="A243" s="1">
        <f ca="1">IFERROR(__xludf.DUMMYFUNCTION("""COMPUTED_VALUE"""),3)</f>
        <v>3</v>
      </c>
      <c r="B243" s="1">
        <f ca="1">IFERROR(__xludf.DUMMYFUNCTION("""COMPUTED_VALUE"""),1)</f>
        <v>1</v>
      </c>
    </row>
    <row r="244" spans="1:2" ht="13" hidden="1">
      <c r="A244" s="1">
        <f ca="1">IFERROR(__xludf.DUMMYFUNCTION("""COMPUTED_VALUE"""),4)</f>
        <v>4</v>
      </c>
      <c r="B244" s="1">
        <f ca="1">IFERROR(__xludf.DUMMYFUNCTION("""COMPUTED_VALUE"""),2)</f>
        <v>2</v>
      </c>
    </row>
    <row r="245" spans="1:2" ht="13" hidden="1">
      <c r="A245" s="1">
        <f ca="1">IFERROR(__xludf.DUMMYFUNCTION("""COMPUTED_VALUE"""),4)</f>
        <v>4</v>
      </c>
      <c r="B245" s="1">
        <f ca="1">IFERROR(__xludf.DUMMYFUNCTION("""COMPUTED_VALUE"""),3)</f>
        <v>3</v>
      </c>
    </row>
    <row r="246" spans="1:2" ht="13" hidden="1">
      <c r="A246" s="1">
        <f ca="1">IFERROR(__xludf.DUMMYFUNCTION("""COMPUTED_VALUE"""),4)</f>
        <v>4</v>
      </c>
      <c r="B246" s="1">
        <f ca="1">IFERROR(__xludf.DUMMYFUNCTION("""COMPUTED_VALUE"""),1)</f>
        <v>1</v>
      </c>
    </row>
    <row r="247" spans="1:2" ht="13" hidden="1">
      <c r="A247" s="1">
        <f ca="1">IFERROR(__xludf.DUMMYFUNCTION("""COMPUTED_VALUE"""),4)</f>
        <v>4</v>
      </c>
      <c r="B247" s="1">
        <f ca="1">IFERROR(__xludf.DUMMYFUNCTION("""COMPUTED_VALUE"""),1)</f>
        <v>1</v>
      </c>
    </row>
    <row r="248" spans="1:2" ht="13" hidden="1">
      <c r="A248" s="1">
        <f ca="1">IFERROR(__xludf.DUMMYFUNCTION("""COMPUTED_VALUE"""),3)</f>
        <v>3</v>
      </c>
      <c r="B248" s="1">
        <f ca="1">IFERROR(__xludf.DUMMYFUNCTION("""COMPUTED_VALUE"""),1)</f>
        <v>1</v>
      </c>
    </row>
    <row r="249" spans="1:2" ht="13" hidden="1">
      <c r="A249" s="1">
        <f ca="1">IFERROR(__xludf.DUMMYFUNCTION("""COMPUTED_VALUE"""),1)</f>
        <v>1</v>
      </c>
      <c r="B249" s="1">
        <f ca="1">IFERROR(__xludf.DUMMYFUNCTION("""COMPUTED_VALUE"""),5)</f>
        <v>5</v>
      </c>
    </row>
    <row r="250" spans="1:2" ht="13" hidden="1">
      <c r="A250" s="1">
        <f ca="1">IFERROR(__xludf.DUMMYFUNCTION("""COMPUTED_VALUE"""),2)</f>
        <v>2</v>
      </c>
      <c r="B250" s="1">
        <f ca="1">IFERROR(__xludf.DUMMYFUNCTION("""COMPUTED_VALUE"""),2)</f>
        <v>2</v>
      </c>
    </row>
    <row r="251" spans="1:2" ht="13" hidden="1">
      <c r="A251" s="1">
        <f ca="1">IFERROR(__xludf.DUMMYFUNCTION("""COMPUTED_VALUE"""),4)</f>
        <v>4</v>
      </c>
      <c r="B251" s="1">
        <f ca="1">IFERROR(__xludf.DUMMYFUNCTION("""COMPUTED_VALUE"""),2)</f>
        <v>2</v>
      </c>
    </row>
    <row r="252" spans="1:2" ht="13" hidden="1">
      <c r="A252" s="1">
        <f ca="1">IFERROR(__xludf.DUMMYFUNCTION("""COMPUTED_VALUE"""),1)</f>
        <v>1</v>
      </c>
      <c r="B252" s="1">
        <f ca="1">IFERROR(__xludf.DUMMYFUNCTION("""COMPUTED_VALUE"""),2)</f>
        <v>2</v>
      </c>
    </row>
    <row r="253" spans="1:2" ht="13" hidden="1">
      <c r="A253" s="1">
        <f ca="1">IFERROR(__xludf.DUMMYFUNCTION("""COMPUTED_VALUE"""),4)</f>
        <v>4</v>
      </c>
      <c r="B253" s="1">
        <f ca="1">IFERROR(__xludf.DUMMYFUNCTION("""COMPUTED_VALUE"""),1)</f>
        <v>1</v>
      </c>
    </row>
    <row r="254" spans="1:2" ht="13" hidden="1">
      <c r="A254" s="1">
        <f ca="1">IFERROR(__xludf.DUMMYFUNCTION("""COMPUTED_VALUE"""),3)</f>
        <v>3</v>
      </c>
      <c r="B254" s="1">
        <f ca="1">IFERROR(__xludf.DUMMYFUNCTION("""COMPUTED_VALUE"""),3)</f>
        <v>3</v>
      </c>
    </row>
    <row r="255" spans="1:2" ht="13" hidden="1">
      <c r="A255" s="1">
        <f ca="1">IFERROR(__xludf.DUMMYFUNCTION("""COMPUTED_VALUE"""),3)</f>
        <v>3</v>
      </c>
      <c r="B255" s="1">
        <f ca="1">IFERROR(__xludf.DUMMYFUNCTION("""COMPUTED_VALUE"""),2)</f>
        <v>2</v>
      </c>
    </row>
    <row r="256" spans="1:2" ht="13" hidden="1">
      <c r="A256" s="1">
        <f ca="1">IFERROR(__xludf.DUMMYFUNCTION("""COMPUTED_VALUE"""),1)</f>
        <v>1</v>
      </c>
      <c r="B256" s="1">
        <f ca="1">IFERROR(__xludf.DUMMYFUNCTION("""COMPUTED_VALUE"""),2)</f>
        <v>2</v>
      </c>
    </row>
    <row r="257" spans="1:2" ht="13" hidden="1">
      <c r="A257" s="1">
        <f ca="1">IFERROR(__xludf.DUMMYFUNCTION("""COMPUTED_VALUE"""),2)</f>
        <v>2</v>
      </c>
      <c r="B257" s="1">
        <f ca="1">IFERROR(__xludf.DUMMYFUNCTION("""COMPUTED_VALUE"""),1)</f>
        <v>1</v>
      </c>
    </row>
    <row r="258" spans="1:2" ht="13" hidden="1">
      <c r="A258" s="1">
        <f ca="1">IFERROR(__xludf.DUMMYFUNCTION("""COMPUTED_VALUE"""),4)</f>
        <v>4</v>
      </c>
      <c r="B258" s="1">
        <f ca="1">IFERROR(__xludf.DUMMYFUNCTION("""COMPUTED_VALUE"""),2)</f>
        <v>2</v>
      </c>
    </row>
    <row r="259" spans="1:2" ht="13" hidden="1">
      <c r="A259" s="1">
        <f ca="1">IFERROR(__xludf.DUMMYFUNCTION("""COMPUTED_VALUE"""),2)</f>
        <v>2</v>
      </c>
      <c r="B259" s="1">
        <f ca="1">IFERROR(__xludf.DUMMYFUNCTION("""COMPUTED_VALUE"""),3)</f>
        <v>3</v>
      </c>
    </row>
    <row r="260" spans="1:2" ht="13" hidden="1">
      <c r="A260" s="1">
        <f ca="1">IFERROR(__xludf.DUMMYFUNCTION("""COMPUTED_VALUE"""),2)</f>
        <v>2</v>
      </c>
      <c r="B260" s="1">
        <f ca="1">IFERROR(__xludf.DUMMYFUNCTION("""COMPUTED_VALUE"""),1)</f>
        <v>1</v>
      </c>
    </row>
    <row r="261" spans="1:2" ht="13" hidden="1">
      <c r="A261" s="1">
        <f ca="1">IFERROR(__xludf.DUMMYFUNCTION("""COMPUTED_VALUE"""),3)</f>
        <v>3</v>
      </c>
      <c r="B261" s="1">
        <f ca="1">IFERROR(__xludf.DUMMYFUNCTION("""COMPUTED_VALUE"""),3)</f>
        <v>3</v>
      </c>
    </row>
    <row r="262" spans="1:2" ht="13" hidden="1">
      <c r="A262" s="1">
        <f ca="1">IFERROR(__xludf.DUMMYFUNCTION("""COMPUTED_VALUE"""),3)</f>
        <v>3</v>
      </c>
      <c r="B262" s="1">
        <f ca="1">IFERROR(__xludf.DUMMYFUNCTION("""COMPUTED_VALUE"""),2)</f>
        <v>2</v>
      </c>
    </row>
    <row r="263" spans="1:2" ht="13" hidden="1">
      <c r="A263" s="1">
        <f ca="1">IFERROR(__xludf.DUMMYFUNCTION("""COMPUTED_VALUE"""),4)</f>
        <v>4</v>
      </c>
      <c r="B263" s="1">
        <f ca="1">IFERROR(__xludf.DUMMYFUNCTION("""COMPUTED_VALUE"""),1)</f>
        <v>1</v>
      </c>
    </row>
    <row r="264" spans="1:2" ht="13" hidden="1">
      <c r="A264" s="1">
        <f ca="1">IFERROR(__xludf.DUMMYFUNCTION("""COMPUTED_VALUE"""),2)</f>
        <v>2</v>
      </c>
      <c r="B264" s="1">
        <f ca="1">IFERROR(__xludf.DUMMYFUNCTION("""COMPUTED_VALUE"""),3)</f>
        <v>3</v>
      </c>
    </row>
    <row r="265" spans="1:2" ht="13" hidden="1">
      <c r="A265" s="1">
        <f ca="1">IFERROR(__xludf.DUMMYFUNCTION("""COMPUTED_VALUE"""),4)</f>
        <v>4</v>
      </c>
      <c r="B265" s="1">
        <f ca="1">IFERROR(__xludf.DUMMYFUNCTION("""COMPUTED_VALUE"""),1)</f>
        <v>1</v>
      </c>
    </row>
    <row r="266" spans="1:2" ht="13" hidden="1">
      <c r="A266" s="1">
        <f ca="1">IFERROR(__xludf.DUMMYFUNCTION("""COMPUTED_VALUE"""),4)</f>
        <v>4</v>
      </c>
      <c r="B266" s="1">
        <f ca="1">IFERROR(__xludf.DUMMYFUNCTION("""COMPUTED_VALUE"""),1)</f>
        <v>1</v>
      </c>
    </row>
    <row r="267" spans="1:2" ht="13" hidden="1">
      <c r="A267" s="1">
        <f ca="1">IFERROR(__xludf.DUMMYFUNCTION("""COMPUTED_VALUE"""),4)</f>
        <v>4</v>
      </c>
      <c r="B267" s="1">
        <f ca="1">IFERROR(__xludf.DUMMYFUNCTION("""COMPUTED_VALUE"""),1)</f>
        <v>1</v>
      </c>
    </row>
    <row r="268" spans="1:2" ht="13" hidden="1">
      <c r="A268" s="1">
        <f ca="1">IFERROR(__xludf.DUMMYFUNCTION("""COMPUTED_VALUE"""),2)</f>
        <v>2</v>
      </c>
      <c r="B268" s="1">
        <f ca="1">IFERROR(__xludf.DUMMYFUNCTION("""COMPUTED_VALUE"""),1)</f>
        <v>1</v>
      </c>
    </row>
    <row r="269" spans="1:2" ht="13" hidden="1">
      <c r="A269" s="1">
        <f ca="1">IFERROR(__xludf.DUMMYFUNCTION("""COMPUTED_VALUE"""),2)</f>
        <v>2</v>
      </c>
      <c r="B269" s="1">
        <f ca="1">IFERROR(__xludf.DUMMYFUNCTION("""COMPUTED_VALUE"""),1)</f>
        <v>1</v>
      </c>
    </row>
    <row r="270" spans="1:2" ht="13" hidden="1">
      <c r="A270" s="1">
        <f ca="1">IFERROR(__xludf.DUMMYFUNCTION("""COMPUTED_VALUE"""),3)</f>
        <v>3</v>
      </c>
      <c r="B270" s="1">
        <f ca="1">IFERROR(__xludf.DUMMYFUNCTION("""COMPUTED_VALUE"""),1)</f>
        <v>1</v>
      </c>
    </row>
    <row r="271" spans="1:2" ht="13" hidden="1">
      <c r="A271" s="1">
        <f ca="1">IFERROR(__xludf.DUMMYFUNCTION("""COMPUTED_VALUE"""),1)</f>
        <v>1</v>
      </c>
      <c r="B271" s="1">
        <f ca="1">IFERROR(__xludf.DUMMYFUNCTION("""COMPUTED_VALUE"""),1)</f>
        <v>1</v>
      </c>
    </row>
    <row r="272" spans="1:2" ht="13" hidden="1">
      <c r="A272" s="1">
        <f ca="1">IFERROR(__xludf.DUMMYFUNCTION("""COMPUTED_VALUE"""),2)</f>
        <v>2</v>
      </c>
      <c r="B272" s="1">
        <f ca="1">IFERROR(__xludf.DUMMYFUNCTION("""COMPUTED_VALUE"""),1)</f>
        <v>1</v>
      </c>
    </row>
    <row r="273" spans="1:2" ht="13" hidden="1">
      <c r="A273" s="1">
        <f ca="1">IFERROR(__xludf.DUMMYFUNCTION("""COMPUTED_VALUE"""),3)</f>
        <v>3</v>
      </c>
      <c r="B273" s="1">
        <f ca="1">IFERROR(__xludf.DUMMYFUNCTION("""COMPUTED_VALUE"""),2)</f>
        <v>2</v>
      </c>
    </row>
    <row r="274" spans="1:2" ht="13" hidden="1">
      <c r="A274" s="1">
        <f ca="1">IFERROR(__xludf.DUMMYFUNCTION("""COMPUTED_VALUE"""),2)</f>
        <v>2</v>
      </c>
      <c r="B274" s="1">
        <f ca="1">IFERROR(__xludf.DUMMYFUNCTION("""COMPUTED_VALUE"""),2)</f>
        <v>2</v>
      </c>
    </row>
    <row r="275" spans="1:2" ht="13" hidden="1">
      <c r="A275" s="1">
        <f ca="1">IFERROR(__xludf.DUMMYFUNCTION("""COMPUTED_VALUE"""),4)</f>
        <v>4</v>
      </c>
      <c r="B275" s="1">
        <f ca="1">IFERROR(__xludf.DUMMYFUNCTION("""COMPUTED_VALUE"""),2)</f>
        <v>2</v>
      </c>
    </row>
    <row r="276" spans="1:2" ht="13" hidden="1">
      <c r="A276" s="1">
        <f ca="1">IFERROR(__xludf.DUMMYFUNCTION("""COMPUTED_VALUE"""),3)</f>
        <v>3</v>
      </c>
      <c r="B276" s="1">
        <f ca="1">IFERROR(__xludf.DUMMYFUNCTION("""COMPUTED_VALUE"""),2)</f>
        <v>2</v>
      </c>
    </row>
    <row r="277" spans="1:2" ht="13" hidden="1">
      <c r="A277" s="1">
        <f ca="1">IFERROR(__xludf.DUMMYFUNCTION("""COMPUTED_VALUE"""),2)</f>
        <v>2</v>
      </c>
      <c r="B277" s="1">
        <f ca="1">IFERROR(__xludf.DUMMYFUNCTION("""COMPUTED_VALUE"""),1)</f>
        <v>1</v>
      </c>
    </row>
    <row r="278" spans="1:2" ht="13" hidden="1">
      <c r="A278" s="1">
        <f ca="1">IFERROR(__xludf.DUMMYFUNCTION("""COMPUTED_VALUE"""),4)</f>
        <v>4</v>
      </c>
      <c r="B278" s="1">
        <f ca="1">IFERROR(__xludf.DUMMYFUNCTION("""COMPUTED_VALUE"""),5)</f>
        <v>5</v>
      </c>
    </row>
    <row r="279" spans="1:2" ht="13" hidden="1">
      <c r="A279" s="1">
        <f ca="1">IFERROR(__xludf.DUMMYFUNCTION("""COMPUTED_VALUE"""),2)</f>
        <v>2</v>
      </c>
      <c r="B279" s="1">
        <f ca="1">IFERROR(__xludf.DUMMYFUNCTION("""COMPUTED_VALUE"""),2)</f>
        <v>2</v>
      </c>
    </row>
    <row r="280" spans="1:2" ht="13" hidden="1">
      <c r="A280" s="1">
        <f ca="1">IFERROR(__xludf.DUMMYFUNCTION("""COMPUTED_VALUE"""),2)</f>
        <v>2</v>
      </c>
      <c r="B280" s="1">
        <f ca="1">IFERROR(__xludf.DUMMYFUNCTION("""COMPUTED_VALUE"""),2)</f>
        <v>2</v>
      </c>
    </row>
    <row r="281" spans="1:2" ht="13" hidden="1">
      <c r="A281" s="1">
        <f ca="1">IFERROR(__xludf.DUMMYFUNCTION("""COMPUTED_VALUE"""),2)</f>
        <v>2</v>
      </c>
      <c r="B281" s="1">
        <f ca="1">IFERROR(__xludf.DUMMYFUNCTION("""COMPUTED_VALUE"""),1)</f>
        <v>1</v>
      </c>
    </row>
    <row r="282" spans="1:2" ht="13" hidden="1">
      <c r="A282" s="1">
        <f ca="1">IFERROR(__xludf.DUMMYFUNCTION("""COMPUTED_VALUE"""),4)</f>
        <v>4</v>
      </c>
      <c r="B282" s="1">
        <f ca="1">IFERROR(__xludf.DUMMYFUNCTION("""COMPUTED_VALUE"""),2)</f>
        <v>2</v>
      </c>
    </row>
    <row r="283" spans="1:2" ht="13" hidden="1">
      <c r="A283" s="1">
        <f ca="1">IFERROR(__xludf.DUMMYFUNCTION("""COMPUTED_VALUE"""),3)</f>
        <v>3</v>
      </c>
      <c r="B283" s="1">
        <f ca="1">IFERROR(__xludf.DUMMYFUNCTION("""COMPUTED_VALUE"""),2)</f>
        <v>2</v>
      </c>
    </row>
    <row r="284" spans="1:2" ht="13" hidden="1">
      <c r="A284" s="1">
        <f ca="1">IFERROR(__xludf.DUMMYFUNCTION("""COMPUTED_VALUE"""),3)</f>
        <v>3</v>
      </c>
      <c r="B284" s="1">
        <f ca="1">IFERROR(__xludf.DUMMYFUNCTION("""COMPUTED_VALUE"""),5)</f>
        <v>5</v>
      </c>
    </row>
    <row r="285" spans="1:2" ht="13" hidden="1">
      <c r="A285" s="1">
        <f ca="1">IFERROR(__xludf.DUMMYFUNCTION("""COMPUTED_VALUE"""),2)</f>
        <v>2</v>
      </c>
      <c r="B285" s="1">
        <f ca="1">IFERROR(__xludf.DUMMYFUNCTION("""COMPUTED_VALUE"""),3)</f>
        <v>3</v>
      </c>
    </row>
    <row r="286" spans="1:2" ht="13" hidden="1">
      <c r="A286" s="1">
        <f ca="1">IFERROR(__xludf.DUMMYFUNCTION("""COMPUTED_VALUE"""),2)</f>
        <v>2</v>
      </c>
      <c r="B286" s="1">
        <f ca="1">IFERROR(__xludf.DUMMYFUNCTION("""COMPUTED_VALUE"""),4)</f>
        <v>4</v>
      </c>
    </row>
    <row r="287" spans="1:2" ht="13" hidden="1">
      <c r="A287" s="1">
        <f ca="1">IFERROR(__xludf.DUMMYFUNCTION("""COMPUTED_VALUE"""),4)</f>
        <v>4</v>
      </c>
      <c r="B287" s="1">
        <f ca="1">IFERROR(__xludf.DUMMYFUNCTION("""COMPUTED_VALUE"""),2)</f>
        <v>2</v>
      </c>
    </row>
    <row r="288" spans="1:2" ht="13" hidden="1">
      <c r="A288" s="1">
        <f ca="1">IFERROR(__xludf.DUMMYFUNCTION("""COMPUTED_VALUE"""),2)</f>
        <v>2</v>
      </c>
      <c r="B288" s="1">
        <f ca="1">IFERROR(__xludf.DUMMYFUNCTION("""COMPUTED_VALUE"""),1)</f>
        <v>1</v>
      </c>
    </row>
    <row r="289" spans="1:2" ht="13" hidden="1">
      <c r="A289" s="1">
        <f ca="1">IFERROR(__xludf.DUMMYFUNCTION("""COMPUTED_VALUE"""),3)</f>
        <v>3</v>
      </c>
      <c r="B289" s="1">
        <f ca="1">IFERROR(__xludf.DUMMYFUNCTION("""COMPUTED_VALUE"""),2)</f>
        <v>2</v>
      </c>
    </row>
    <row r="290" spans="1:2" ht="13" hidden="1">
      <c r="A290" s="1">
        <f ca="1">IFERROR(__xludf.DUMMYFUNCTION("""COMPUTED_VALUE"""),1)</f>
        <v>1</v>
      </c>
      <c r="B290" s="1">
        <f ca="1">IFERROR(__xludf.DUMMYFUNCTION("""COMPUTED_VALUE"""),2)</f>
        <v>2</v>
      </c>
    </row>
    <row r="291" spans="1:2" ht="13" hidden="1">
      <c r="A291" s="1">
        <f ca="1">IFERROR(__xludf.DUMMYFUNCTION("""COMPUTED_VALUE"""),4)</f>
        <v>4</v>
      </c>
      <c r="B291" s="1">
        <f ca="1">IFERROR(__xludf.DUMMYFUNCTION("""COMPUTED_VALUE"""),1)</f>
        <v>1</v>
      </c>
    </row>
    <row r="292" spans="1:2" ht="13" hidden="1">
      <c r="A292" s="1">
        <f ca="1">IFERROR(__xludf.DUMMYFUNCTION("""COMPUTED_VALUE"""),4)</f>
        <v>4</v>
      </c>
      <c r="B292" s="1">
        <f ca="1">IFERROR(__xludf.DUMMYFUNCTION("""COMPUTED_VALUE"""),2)</f>
        <v>2</v>
      </c>
    </row>
    <row r="293" spans="1:2" ht="13" hidden="1">
      <c r="A293" s="1">
        <f ca="1">IFERROR(__xludf.DUMMYFUNCTION("""COMPUTED_VALUE"""),3)</f>
        <v>3</v>
      </c>
      <c r="B293" s="1">
        <f ca="1">IFERROR(__xludf.DUMMYFUNCTION("""COMPUTED_VALUE"""),1)</f>
        <v>1</v>
      </c>
    </row>
    <row r="294" spans="1:2" ht="13" hidden="1">
      <c r="A294" s="1">
        <f ca="1">IFERROR(__xludf.DUMMYFUNCTION("""COMPUTED_VALUE"""),1)</f>
        <v>1</v>
      </c>
      <c r="B294" s="1">
        <f ca="1">IFERROR(__xludf.DUMMYFUNCTION("""COMPUTED_VALUE"""),3)</f>
        <v>3</v>
      </c>
    </row>
    <row r="295" spans="1:2" ht="13" hidden="1">
      <c r="A295" s="1">
        <f ca="1">IFERROR(__xludf.DUMMYFUNCTION("""COMPUTED_VALUE"""),1)</f>
        <v>1</v>
      </c>
      <c r="B295" s="1">
        <f ca="1">IFERROR(__xludf.DUMMYFUNCTION("""COMPUTED_VALUE"""),1)</f>
        <v>1</v>
      </c>
    </row>
    <row r="296" spans="1:2" ht="13" hidden="1">
      <c r="A296" s="1">
        <f ca="1">IFERROR(__xludf.DUMMYFUNCTION("""COMPUTED_VALUE"""),1)</f>
        <v>1</v>
      </c>
      <c r="B296" s="1">
        <f ca="1">IFERROR(__xludf.DUMMYFUNCTION("""COMPUTED_VALUE"""),2)</f>
        <v>2</v>
      </c>
    </row>
    <row r="297" spans="1:2" ht="13" hidden="1">
      <c r="A297" s="1">
        <f ca="1">IFERROR(__xludf.DUMMYFUNCTION("""COMPUTED_VALUE"""),3)</f>
        <v>3</v>
      </c>
      <c r="B297" s="1">
        <f ca="1">IFERROR(__xludf.DUMMYFUNCTION("""COMPUTED_VALUE"""),1)</f>
        <v>1</v>
      </c>
    </row>
    <row r="298" spans="1:2" ht="13" hidden="1">
      <c r="A298" s="1">
        <f ca="1">IFERROR(__xludf.DUMMYFUNCTION("""COMPUTED_VALUE"""),2)</f>
        <v>2</v>
      </c>
      <c r="B298" s="1">
        <f ca="1">IFERROR(__xludf.DUMMYFUNCTION("""COMPUTED_VALUE"""),1)</f>
        <v>1</v>
      </c>
    </row>
    <row r="299" spans="1:2" ht="13" hidden="1">
      <c r="A299" s="1">
        <f ca="1">IFERROR(__xludf.DUMMYFUNCTION("""COMPUTED_VALUE"""),4)</f>
        <v>4</v>
      </c>
      <c r="B299" s="1">
        <f ca="1">IFERROR(__xludf.DUMMYFUNCTION("""COMPUTED_VALUE"""),2)</f>
        <v>2</v>
      </c>
    </row>
    <row r="300" spans="1:2" ht="13" hidden="1">
      <c r="A300" s="1">
        <f ca="1">IFERROR(__xludf.DUMMYFUNCTION("""COMPUTED_VALUE"""),3)</f>
        <v>3</v>
      </c>
      <c r="B300" s="1">
        <f ca="1">IFERROR(__xludf.DUMMYFUNCTION("""COMPUTED_VALUE"""),1)</f>
        <v>1</v>
      </c>
    </row>
    <row r="301" spans="1:2" ht="13" hidden="1">
      <c r="A301" s="1">
        <f ca="1">IFERROR(__xludf.DUMMYFUNCTION("""COMPUTED_VALUE"""),4)</f>
        <v>4</v>
      </c>
      <c r="B301" s="1">
        <f ca="1">IFERROR(__xludf.DUMMYFUNCTION("""COMPUTED_VALUE"""),1)</f>
        <v>1</v>
      </c>
    </row>
    <row r="302" spans="1:2" ht="13" hidden="1">
      <c r="A302" s="1">
        <f ca="1">IFERROR(__xludf.DUMMYFUNCTION("""COMPUTED_VALUE"""),1)</f>
        <v>1</v>
      </c>
      <c r="B302" s="1">
        <f ca="1">IFERROR(__xludf.DUMMYFUNCTION("""COMPUTED_VALUE"""),3)</f>
        <v>3</v>
      </c>
    </row>
    <row r="303" spans="1:2" ht="13" hidden="1">
      <c r="A303" s="1">
        <f ca="1">IFERROR(__xludf.DUMMYFUNCTION("""COMPUTED_VALUE"""),4)</f>
        <v>4</v>
      </c>
      <c r="B303" s="1">
        <f ca="1">IFERROR(__xludf.DUMMYFUNCTION("""COMPUTED_VALUE"""),1)</f>
        <v>1</v>
      </c>
    </row>
    <row r="304" spans="1:2" ht="13" hidden="1">
      <c r="A304" s="1">
        <f ca="1">IFERROR(__xludf.DUMMYFUNCTION("""COMPUTED_VALUE"""),4)</f>
        <v>4</v>
      </c>
      <c r="B304" s="1">
        <f ca="1">IFERROR(__xludf.DUMMYFUNCTION("""COMPUTED_VALUE"""),4)</f>
        <v>4</v>
      </c>
    </row>
    <row r="305" spans="1:2" ht="13" hidden="1">
      <c r="A305" s="1">
        <f ca="1">IFERROR(__xludf.DUMMYFUNCTION("""COMPUTED_VALUE"""),2)</f>
        <v>2</v>
      </c>
      <c r="B305" s="1">
        <f ca="1">IFERROR(__xludf.DUMMYFUNCTION("""COMPUTED_VALUE"""),1)</f>
        <v>1</v>
      </c>
    </row>
    <row r="306" spans="1:2" ht="13" hidden="1">
      <c r="A306" s="1">
        <f ca="1">IFERROR(__xludf.DUMMYFUNCTION("""COMPUTED_VALUE"""),4)</f>
        <v>4</v>
      </c>
      <c r="B306" s="1">
        <f ca="1">IFERROR(__xludf.DUMMYFUNCTION("""COMPUTED_VALUE"""),4)</f>
        <v>4</v>
      </c>
    </row>
    <row r="307" spans="1:2" ht="13" hidden="1">
      <c r="A307" s="1" t="str">
        <f ca="1">IFERROR(__xludf.DUMMYFUNCTION("""COMPUTED_VALUE"""),"")</f>
        <v/>
      </c>
      <c r="B307" s="1">
        <f ca="1">IFERROR(__xludf.DUMMYFUNCTION("""COMPUTED_VALUE"""),2)</f>
        <v>2</v>
      </c>
    </row>
    <row r="308" spans="1:2" ht="13" hidden="1">
      <c r="A308" s="1" t="str">
        <f ca="1">IFERROR(__xludf.DUMMYFUNCTION("""COMPUTED_VALUE"""),"")</f>
        <v/>
      </c>
      <c r="B308" s="1">
        <f ca="1">IFERROR(__xludf.DUMMYFUNCTION("""COMPUTED_VALUE"""),1)</f>
        <v>1</v>
      </c>
    </row>
    <row r="309" spans="1:2" ht="13" hidden="1">
      <c r="A309" s="1">
        <f ca="1">IFERROR(__xludf.DUMMYFUNCTION("""COMPUTED_VALUE"""),1)</f>
        <v>1</v>
      </c>
      <c r="B309" s="1">
        <f ca="1">IFERROR(__xludf.DUMMYFUNCTION("""COMPUTED_VALUE"""),2)</f>
        <v>2</v>
      </c>
    </row>
    <row r="310" spans="1:2" ht="13" hidden="1">
      <c r="A310" s="1">
        <f ca="1">IFERROR(__xludf.DUMMYFUNCTION("""COMPUTED_VALUE"""),4)</f>
        <v>4</v>
      </c>
      <c r="B310" s="1">
        <f ca="1">IFERROR(__xludf.DUMMYFUNCTION("""COMPUTED_VALUE"""),1)</f>
        <v>1</v>
      </c>
    </row>
    <row r="311" spans="1:2" ht="13" hidden="1">
      <c r="A311" s="1">
        <f ca="1">IFERROR(__xludf.DUMMYFUNCTION("""COMPUTED_VALUE"""),4)</f>
        <v>4</v>
      </c>
      <c r="B311" s="1">
        <f ca="1">IFERROR(__xludf.DUMMYFUNCTION("""COMPUTED_VALUE"""),3)</f>
        <v>3</v>
      </c>
    </row>
    <row r="312" spans="1:2" ht="13" hidden="1">
      <c r="A312" s="1">
        <f ca="1">IFERROR(__xludf.DUMMYFUNCTION("""COMPUTED_VALUE"""),3)</f>
        <v>3</v>
      </c>
      <c r="B312" s="1">
        <f ca="1">IFERROR(__xludf.DUMMYFUNCTION("""COMPUTED_VALUE"""),1)</f>
        <v>1</v>
      </c>
    </row>
    <row r="313" spans="1:2" ht="13" hidden="1">
      <c r="A313" s="1" t="str">
        <f ca="1">IFERROR(__xludf.DUMMYFUNCTION("""COMPUTED_VALUE"""),"")</f>
        <v/>
      </c>
      <c r="B313" s="1">
        <f ca="1">IFERROR(__xludf.DUMMYFUNCTION("""COMPUTED_VALUE"""),1)</f>
        <v>1</v>
      </c>
    </row>
    <row r="314" spans="1:2" ht="13" hidden="1">
      <c r="A314" s="1">
        <f ca="1">IFERROR(__xludf.DUMMYFUNCTION("""COMPUTED_VALUE"""),2)</f>
        <v>2</v>
      </c>
      <c r="B314" s="1">
        <f ca="1">IFERROR(__xludf.DUMMYFUNCTION("""COMPUTED_VALUE"""),1)</f>
        <v>1</v>
      </c>
    </row>
    <row r="315" spans="1:2" ht="13" hidden="1">
      <c r="A315" s="1">
        <f ca="1">IFERROR(__xludf.DUMMYFUNCTION("""COMPUTED_VALUE"""),2)</f>
        <v>2</v>
      </c>
      <c r="B315" s="1">
        <f ca="1">IFERROR(__xludf.DUMMYFUNCTION("""COMPUTED_VALUE"""),5)</f>
        <v>5</v>
      </c>
    </row>
    <row r="316" spans="1:2" ht="13" hidden="1">
      <c r="A316" s="1">
        <f ca="1">IFERROR(__xludf.DUMMYFUNCTION("""COMPUTED_VALUE"""),3)</f>
        <v>3</v>
      </c>
      <c r="B316" s="1">
        <f ca="1">IFERROR(__xludf.DUMMYFUNCTION("""COMPUTED_VALUE"""),1)</f>
        <v>1</v>
      </c>
    </row>
    <row r="317" spans="1:2" ht="13" hidden="1">
      <c r="A317" s="1">
        <f ca="1">IFERROR(__xludf.DUMMYFUNCTION("""COMPUTED_VALUE"""),4)</f>
        <v>4</v>
      </c>
      <c r="B317" s="1">
        <f ca="1">IFERROR(__xludf.DUMMYFUNCTION("""COMPUTED_VALUE"""),2)</f>
        <v>2</v>
      </c>
    </row>
    <row r="318" spans="1:2" ht="13" hidden="1">
      <c r="A318" s="1">
        <f ca="1">IFERROR(__xludf.DUMMYFUNCTION("""COMPUTED_VALUE"""),2)</f>
        <v>2</v>
      </c>
      <c r="B318" s="1">
        <f ca="1">IFERROR(__xludf.DUMMYFUNCTION("""COMPUTED_VALUE"""),3)</f>
        <v>3</v>
      </c>
    </row>
    <row r="319" spans="1:2" ht="13" hidden="1">
      <c r="A319" s="1">
        <f ca="1">IFERROR(__xludf.DUMMYFUNCTION("""COMPUTED_VALUE"""),3)</f>
        <v>3</v>
      </c>
      <c r="B319" s="1">
        <f ca="1">IFERROR(__xludf.DUMMYFUNCTION("""COMPUTED_VALUE"""),1)</f>
        <v>1</v>
      </c>
    </row>
    <row r="320" spans="1:2" ht="13" hidden="1">
      <c r="A320" s="1">
        <f ca="1">IFERROR(__xludf.DUMMYFUNCTION("""COMPUTED_VALUE"""),3)</f>
        <v>3</v>
      </c>
      <c r="B320" s="1">
        <f ca="1">IFERROR(__xludf.DUMMYFUNCTION("""COMPUTED_VALUE"""),3)</f>
        <v>3</v>
      </c>
    </row>
    <row r="321" spans="1:11" ht="13" hidden="1">
      <c r="A321" s="1">
        <f ca="1">IFERROR(__xludf.DUMMYFUNCTION("""COMPUTED_VALUE"""),1)</f>
        <v>1</v>
      </c>
      <c r="B321" s="1">
        <f ca="1">IFERROR(__xludf.DUMMYFUNCTION("""COMPUTED_VALUE"""),3)</f>
        <v>3</v>
      </c>
    </row>
    <row r="322" spans="1:11" ht="13" hidden="1">
      <c r="A322" s="1">
        <f ca="1">IFERROR(__xludf.DUMMYFUNCTION("""COMPUTED_VALUE"""),2)</f>
        <v>2</v>
      </c>
      <c r="B322" s="1">
        <f ca="1">IFERROR(__xludf.DUMMYFUNCTION("""COMPUTED_VALUE"""),1)</f>
        <v>1</v>
      </c>
    </row>
    <row r="323" spans="1:11" ht="13" hidden="1">
      <c r="A323" s="1" t="str">
        <f ca="1">IFERROR(__xludf.DUMMYFUNCTION("""COMPUTED_VALUE"""),"")</f>
        <v/>
      </c>
      <c r="B323" s="1">
        <f ca="1">IFERROR(__xludf.DUMMYFUNCTION("""COMPUTED_VALUE"""),2)</f>
        <v>2</v>
      </c>
    </row>
    <row r="324" spans="1:11" ht="13" hidden="1">
      <c r="A324" s="1">
        <f ca="1">IFERROR(__xludf.DUMMYFUNCTION("""COMPUTED_VALUE"""),2)</f>
        <v>2</v>
      </c>
      <c r="B324" s="1">
        <f ca="1">IFERROR(__xludf.DUMMYFUNCTION("""COMPUTED_VALUE"""),1)</f>
        <v>1</v>
      </c>
    </row>
    <row r="325" spans="1:11" ht="13" hidden="1">
      <c r="A325" s="1" t="str">
        <f ca="1">IFERROR(__xludf.DUMMYFUNCTION("""COMPUTED_VALUE"""),"")</f>
        <v/>
      </c>
      <c r="B325" s="1">
        <f ca="1">IFERROR(__xludf.DUMMYFUNCTION("""COMPUTED_VALUE"""),3)</f>
        <v>3</v>
      </c>
    </row>
    <row r="326" spans="1:11" ht="13" hidden="1">
      <c r="A326" s="1">
        <f ca="1">IFERROR(__xludf.DUMMYFUNCTION("""COMPUTED_VALUE"""),1)</f>
        <v>1</v>
      </c>
      <c r="B326" s="1">
        <f ca="1">IFERROR(__xludf.DUMMYFUNCTION("""COMPUTED_VALUE"""),3)</f>
        <v>3</v>
      </c>
    </row>
    <row r="327" spans="1:11" ht="13">
      <c r="A327" s="1">
        <f ca="1">IFERROR(__xludf.DUMMYFUNCTION("""COMPUTED_VALUE"""),4)</f>
        <v>4</v>
      </c>
      <c r="B327" s="1">
        <f ca="1">IFERROR(__xludf.DUMMYFUNCTION("""COMPUTED_VALUE"""),1)</f>
        <v>1</v>
      </c>
    </row>
    <row r="328" spans="1:11" ht="13">
      <c r="A328" s="1">
        <f t="shared" ref="A328:B328" ca="1" si="0">COUNT(A4:A327)</f>
        <v>300</v>
      </c>
      <c r="B328" s="1">
        <f t="shared" ca="1" si="0"/>
        <v>324</v>
      </c>
    </row>
    <row r="330" spans="1:11" ht="13">
      <c r="A330" s="14"/>
      <c r="B330" s="15" t="s">
        <v>57</v>
      </c>
      <c r="C330" s="15" t="s">
        <v>136</v>
      </c>
      <c r="D330" s="15" t="s">
        <v>59</v>
      </c>
      <c r="E330" s="15" t="s">
        <v>243</v>
      </c>
      <c r="J330" s="14"/>
      <c r="K330" s="14"/>
    </row>
    <row r="331" spans="1:11" ht="15">
      <c r="A331" s="7" t="s">
        <v>105</v>
      </c>
      <c r="B331" s="10">
        <f ca="1">COUNTIFS(A4:A327,"1",B4:B327,"1")</f>
        <v>20</v>
      </c>
      <c r="C331" s="10">
        <f ca="1">COUNTIFS(A4:A327,"2",B4:B327,"1")</f>
        <v>33</v>
      </c>
      <c r="D331" s="10">
        <f ca="1">COUNTIFS(A4:A327,"3",B4:B327,"1")</f>
        <v>23</v>
      </c>
      <c r="E331" s="10">
        <f ca="1">COUNTIFS(A4:A327,"4",B4:B327,"1")</f>
        <v>33</v>
      </c>
      <c r="F331" s="1">
        <f t="shared" ref="F331:F335" ca="1" si="1">SUM(B331:E331)</f>
        <v>109</v>
      </c>
      <c r="K331" s="10"/>
    </row>
    <row r="332" spans="1:11" ht="15">
      <c r="A332" s="7" t="s">
        <v>63</v>
      </c>
      <c r="B332" s="10">
        <f ca="1">COUNTIFS(A4:A327,"1",B4:B327,"2")</f>
        <v>15</v>
      </c>
      <c r="C332" s="10">
        <f ca="1">COUNTIFS(A4:A327,"2",B4:B327,"2")</f>
        <v>27</v>
      </c>
      <c r="D332" s="10">
        <f ca="1">COUNTIFS(A4:A327,"3",B4:B327,"2")</f>
        <v>29</v>
      </c>
      <c r="E332" s="10">
        <f ca="1">COUNTIFS(A4:A327,"4",B4:B327,"2")</f>
        <v>28</v>
      </c>
      <c r="F332" s="1">
        <f t="shared" ca="1" si="1"/>
        <v>99</v>
      </c>
      <c r="K332" s="10"/>
    </row>
    <row r="333" spans="1:11" ht="15">
      <c r="A333" s="7" t="s">
        <v>61</v>
      </c>
      <c r="B333" s="10">
        <f ca="1">COUNTIFS(A4:A327,"1",B4:B327,"3")</f>
        <v>17</v>
      </c>
      <c r="C333" s="10">
        <f ca="1">COUNTIFS(A4:A327,"2",B4:B327,"3")</f>
        <v>22</v>
      </c>
      <c r="D333" s="10">
        <f ca="1">COUNTIFS(A4:A327,"3",B4:B327,"3")</f>
        <v>18</v>
      </c>
      <c r="E333" s="10">
        <f ca="1">COUNTIFS(A4:A327,"4",B4:B327,"3")</f>
        <v>12</v>
      </c>
      <c r="F333" s="1">
        <f t="shared" ca="1" si="1"/>
        <v>69</v>
      </c>
      <c r="K333" s="10"/>
    </row>
    <row r="334" spans="1:11" ht="15">
      <c r="A334" s="7" t="s">
        <v>92</v>
      </c>
      <c r="B334" s="10">
        <f ca="1">COUNTIFS(A4:A327,"1",B4:B327,"4")</f>
        <v>2</v>
      </c>
      <c r="C334" s="10">
        <f ca="1">COUNTIFS(A4:A327,"2",B4:B327,"4")</f>
        <v>6</v>
      </c>
      <c r="D334" s="10">
        <f ca="1">COUNTIFS(A4:A327,"3",B4:B327,"4")</f>
        <v>2</v>
      </c>
      <c r="E334" s="10">
        <f ca="1">COUNTIFS(A4:A327,"4",B4:B327,"4")</f>
        <v>2</v>
      </c>
      <c r="F334" s="1">
        <f t="shared" ca="1" si="1"/>
        <v>12</v>
      </c>
      <c r="K334" s="10"/>
    </row>
    <row r="335" spans="1:11" ht="15">
      <c r="A335" s="7" t="s">
        <v>93</v>
      </c>
      <c r="B335" s="10">
        <f ca="1">COUNTIFS(A4:A327,"1",B4:B327,"5")</f>
        <v>2</v>
      </c>
      <c r="C335" s="10">
        <f ca="1">COUNTIFS(A4:A327,"2",B4:B327,"5")</f>
        <v>6</v>
      </c>
      <c r="D335" s="10">
        <f ca="1">COUNTIFS(A4:A327,"3",B4:B327,"5")</f>
        <v>2</v>
      </c>
      <c r="E335" s="10">
        <f ca="1">COUNTIFS(A4:A327,"4",B4:B327,"5")</f>
        <v>1</v>
      </c>
      <c r="F335" s="1">
        <f t="shared" ca="1" si="1"/>
        <v>11</v>
      </c>
      <c r="K335" s="10"/>
    </row>
    <row r="336" spans="1:11" ht="13">
      <c r="F336" s="1">
        <f ca="1">SUM(F331:F335)</f>
        <v>300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FF0000"/>
    <outlinePr summaryBelow="0" summaryRight="0"/>
  </sheetPr>
  <dimension ref="A1:K336"/>
  <sheetViews>
    <sheetView workbookViewId="0"/>
  </sheetViews>
  <sheetFormatPr baseColWidth="10" defaultColWidth="14.5" defaultRowHeight="15.75" customHeight="1"/>
  <sheetData>
    <row r="1" spans="1:2" ht="14">
      <c r="A1" s="9" t="s">
        <v>179</v>
      </c>
    </row>
    <row r="2" spans="1:2" ht="15">
      <c r="A2" s="10"/>
    </row>
    <row r="3" spans="1:2" ht="13">
      <c r="A3" s="7" t="s">
        <v>197</v>
      </c>
    </row>
    <row r="4" spans="1:2" ht="15">
      <c r="A4" s="10">
        <f ca="1">IFERROR(__xludf.DUMMYFUNCTION("query('Converted Data'!BG4:BG327,""select*"")"),3)</f>
        <v>3</v>
      </c>
      <c r="B4" s="10">
        <f ca="1">IFERROR(__xludf.DUMMYFUNCTION("query('Converted Data'!CT4:CT327,""select*"")"),1)</f>
        <v>1</v>
      </c>
    </row>
    <row r="5" spans="1:2" ht="13">
      <c r="A5" s="1">
        <f ca="1">IFERROR(__xludf.DUMMYFUNCTION("""COMPUTED_VALUE"""),1)</f>
        <v>1</v>
      </c>
      <c r="B5" s="1">
        <f ca="1">IFERROR(__xludf.DUMMYFUNCTION("""COMPUTED_VALUE"""),1)</f>
        <v>1</v>
      </c>
    </row>
    <row r="6" spans="1:2" ht="13">
      <c r="A6" s="1" t="str">
        <f ca="1">IFERROR(__xludf.DUMMYFUNCTION("""COMPUTED_VALUE"""),"")</f>
        <v/>
      </c>
      <c r="B6" s="1">
        <f ca="1">IFERROR(__xludf.DUMMYFUNCTION("""COMPUTED_VALUE"""),2)</f>
        <v>2</v>
      </c>
    </row>
    <row r="7" spans="1:2" ht="13">
      <c r="A7" s="1">
        <f ca="1">IFERROR(__xludf.DUMMYFUNCTION("""COMPUTED_VALUE"""),3)</f>
        <v>3</v>
      </c>
      <c r="B7" s="1">
        <f ca="1">IFERROR(__xludf.DUMMYFUNCTION("""COMPUTED_VALUE"""),2)</f>
        <v>2</v>
      </c>
    </row>
    <row r="8" spans="1:2" ht="13">
      <c r="A8" s="1">
        <f ca="1">IFERROR(__xludf.DUMMYFUNCTION("""COMPUTED_VALUE"""),2)</f>
        <v>2</v>
      </c>
      <c r="B8" s="1">
        <f ca="1">IFERROR(__xludf.DUMMYFUNCTION("""COMPUTED_VALUE"""),1)</f>
        <v>1</v>
      </c>
    </row>
    <row r="9" spans="1:2" ht="13">
      <c r="A9" s="1">
        <f ca="1">IFERROR(__xludf.DUMMYFUNCTION("""COMPUTED_VALUE"""),3)</f>
        <v>3</v>
      </c>
      <c r="B9" s="1">
        <f ca="1">IFERROR(__xludf.DUMMYFUNCTION("""COMPUTED_VALUE"""),1)</f>
        <v>1</v>
      </c>
    </row>
    <row r="10" spans="1:2" ht="13" hidden="1">
      <c r="A10" s="1" t="str">
        <f ca="1">IFERROR(__xludf.DUMMYFUNCTION("""COMPUTED_VALUE"""),"")</f>
        <v/>
      </c>
      <c r="B10" s="1">
        <f ca="1">IFERROR(__xludf.DUMMYFUNCTION("""COMPUTED_VALUE"""),1)</f>
        <v>1</v>
      </c>
    </row>
    <row r="11" spans="1:2" ht="13" hidden="1">
      <c r="A11" s="1">
        <f ca="1">IFERROR(__xludf.DUMMYFUNCTION("""COMPUTED_VALUE"""),4)</f>
        <v>4</v>
      </c>
      <c r="B11" s="1">
        <f ca="1">IFERROR(__xludf.DUMMYFUNCTION("""COMPUTED_VALUE"""),2)</f>
        <v>2</v>
      </c>
    </row>
    <row r="12" spans="1:2" ht="13" hidden="1">
      <c r="A12" s="1">
        <f ca="1">IFERROR(__xludf.DUMMYFUNCTION("""COMPUTED_VALUE"""),4)</f>
        <v>4</v>
      </c>
      <c r="B12" s="1">
        <f ca="1">IFERROR(__xludf.DUMMYFUNCTION("""COMPUTED_VALUE"""),1)</f>
        <v>1</v>
      </c>
    </row>
    <row r="13" spans="1:2" ht="13" hidden="1">
      <c r="A13" s="1">
        <f ca="1">IFERROR(__xludf.DUMMYFUNCTION("""COMPUTED_VALUE"""),2)</f>
        <v>2</v>
      </c>
      <c r="B13" s="1">
        <f ca="1">IFERROR(__xludf.DUMMYFUNCTION("""COMPUTED_VALUE"""),1)</f>
        <v>1</v>
      </c>
    </row>
    <row r="14" spans="1:2" ht="13" hidden="1">
      <c r="A14" s="1" t="str">
        <f ca="1">IFERROR(__xludf.DUMMYFUNCTION("""COMPUTED_VALUE"""),"")</f>
        <v/>
      </c>
      <c r="B14" s="1">
        <f ca="1">IFERROR(__xludf.DUMMYFUNCTION("""COMPUTED_VALUE"""),2)</f>
        <v>2</v>
      </c>
    </row>
    <row r="15" spans="1:2" ht="13" hidden="1">
      <c r="A15" s="1">
        <f ca="1">IFERROR(__xludf.DUMMYFUNCTION("""COMPUTED_VALUE"""),2)</f>
        <v>2</v>
      </c>
      <c r="B15" s="1">
        <f ca="1">IFERROR(__xludf.DUMMYFUNCTION("""COMPUTED_VALUE"""),1)</f>
        <v>1</v>
      </c>
    </row>
    <row r="16" spans="1:2" ht="13" hidden="1">
      <c r="A16" s="1">
        <f ca="1">IFERROR(__xludf.DUMMYFUNCTION("""COMPUTED_VALUE"""),3)</f>
        <v>3</v>
      </c>
      <c r="B16" s="1">
        <f ca="1">IFERROR(__xludf.DUMMYFUNCTION("""COMPUTED_VALUE"""),1)</f>
        <v>1</v>
      </c>
    </row>
    <row r="17" spans="1:2" ht="13" hidden="1">
      <c r="A17" s="1">
        <f ca="1">IFERROR(__xludf.DUMMYFUNCTION("""COMPUTED_VALUE"""),3)</f>
        <v>3</v>
      </c>
      <c r="B17" s="1">
        <f ca="1">IFERROR(__xludf.DUMMYFUNCTION("""COMPUTED_VALUE"""),3)</f>
        <v>3</v>
      </c>
    </row>
    <row r="18" spans="1:2" ht="13" hidden="1">
      <c r="A18" s="1">
        <f ca="1">IFERROR(__xludf.DUMMYFUNCTION("""COMPUTED_VALUE"""),2)</f>
        <v>2</v>
      </c>
      <c r="B18" s="1">
        <f ca="1">IFERROR(__xludf.DUMMYFUNCTION("""COMPUTED_VALUE"""),2)</f>
        <v>2</v>
      </c>
    </row>
    <row r="19" spans="1:2" ht="13" hidden="1">
      <c r="A19" s="1">
        <f ca="1">IFERROR(__xludf.DUMMYFUNCTION("""COMPUTED_VALUE"""),2)</f>
        <v>2</v>
      </c>
      <c r="B19" s="1">
        <f ca="1">IFERROR(__xludf.DUMMYFUNCTION("""COMPUTED_VALUE"""),1)</f>
        <v>1</v>
      </c>
    </row>
    <row r="20" spans="1:2" ht="13" hidden="1">
      <c r="A20" s="1">
        <f ca="1">IFERROR(__xludf.DUMMYFUNCTION("""COMPUTED_VALUE"""),4)</f>
        <v>4</v>
      </c>
      <c r="B20" s="1">
        <f ca="1">IFERROR(__xludf.DUMMYFUNCTION("""COMPUTED_VALUE"""),1)</f>
        <v>1</v>
      </c>
    </row>
    <row r="21" spans="1:2" ht="13" hidden="1">
      <c r="A21" s="1">
        <f ca="1">IFERROR(__xludf.DUMMYFUNCTION("""COMPUTED_VALUE"""),2)</f>
        <v>2</v>
      </c>
      <c r="B21" s="1">
        <f ca="1">IFERROR(__xludf.DUMMYFUNCTION("""COMPUTED_VALUE"""),1)</f>
        <v>1</v>
      </c>
    </row>
    <row r="22" spans="1:2" ht="13" hidden="1">
      <c r="A22" s="1">
        <f ca="1">IFERROR(__xludf.DUMMYFUNCTION("""COMPUTED_VALUE"""),1)</f>
        <v>1</v>
      </c>
      <c r="B22" s="1">
        <f ca="1">IFERROR(__xludf.DUMMYFUNCTION("""COMPUTED_VALUE"""),1)</f>
        <v>1</v>
      </c>
    </row>
    <row r="23" spans="1:2" ht="13" hidden="1">
      <c r="A23" s="1">
        <f ca="1">IFERROR(__xludf.DUMMYFUNCTION("""COMPUTED_VALUE"""),2)</f>
        <v>2</v>
      </c>
      <c r="B23" s="1">
        <f ca="1">IFERROR(__xludf.DUMMYFUNCTION("""COMPUTED_VALUE"""),1)</f>
        <v>1</v>
      </c>
    </row>
    <row r="24" spans="1:2" ht="13" hidden="1">
      <c r="A24" s="1" t="str">
        <f ca="1">IFERROR(__xludf.DUMMYFUNCTION("""COMPUTED_VALUE"""),"")</f>
        <v/>
      </c>
      <c r="B24" s="1">
        <f ca="1">IFERROR(__xludf.DUMMYFUNCTION("""COMPUTED_VALUE"""),3)</f>
        <v>3</v>
      </c>
    </row>
    <row r="25" spans="1:2" ht="13" hidden="1">
      <c r="A25" s="1">
        <f ca="1">IFERROR(__xludf.DUMMYFUNCTION("""COMPUTED_VALUE"""),2)</f>
        <v>2</v>
      </c>
      <c r="B25" s="1">
        <f ca="1">IFERROR(__xludf.DUMMYFUNCTION("""COMPUTED_VALUE"""),1)</f>
        <v>1</v>
      </c>
    </row>
    <row r="26" spans="1:2" ht="13" hidden="1">
      <c r="A26" s="1">
        <f ca="1">IFERROR(__xludf.DUMMYFUNCTION("""COMPUTED_VALUE"""),1)</f>
        <v>1</v>
      </c>
      <c r="B26" s="1">
        <f ca="1">IFERROR(__xludf.DUMMYFUNCTION("""COMPUTED_VALUE"""),1)</f>
        <v>1</v>
      </c>
    </row>
    <row r="27" spans="1:2" ht="13" hidden="1">
      <c r="A27" s="1" t="str">
        <f ca="1">IFERROR(__xludf.DUMMYFUNCTION("""COMPUTED_VALUE"""),"")</f>
        <v/>
      </c>
      <c r="B27" s="1">
        <f ca="1">IFERROR(__xludf.DUMMYFUNCTION("""COMPUTED_VALUE"""),1)</f>
        <v>1</v>
      </c>
    </row>
    <row r="28" spans="1:2" ht="13" hidden="1">
      <c r="A28" s="1">
        <f ca="1">IFERROR(__xludf.DUMMYFUNCTION("""COMPUTED_VALUE"""),1)</f>
        <v>1</v>
      </c>
      <c r="B28" s="1">
        <f ca="1">IFERROR(__xludf.DUMMYFUNCTION("""COMPUTED_VALUE"""),1)</f>
        <v>1</v>
      </c>
    </row>
    <row r="29" spans="1:2" ht="13" hidden="1">
      <c r="A29" s="1">
        <f ca="1">IFERROR(__xludf.DUMMYFUNCTION("""COMPUTED_VALUE"""),3)</f>
        <v>3</v>
      </c>
      <c r="B29" s="1">
        <f ca="1">IFERROR(__xludf.DUMMYFUNCTION("""COMPUTED_VALUE"""),1)</f>
        <v>1</v>
      </c>
    </row>
    <row r="30" spans="1:2" ht="13" hidden="1">
      <c r="A30" s="1">
        <f ca="1">IFERROR(__xludf.DUMMYFUNCTION("""COMPUTED_VALUE"""),3)</f>
        <v>3</v>
      </c>
      <c r="B30" s="1">
        <f ca="1">IFERROR(__xludf.DUMMYFUNCTION("""COMPUTED_VALUE"""),2)</f>
        <v>2</v>
      </c>
    </row>
    <row r="31" spans="1:2" ht="13" hidden="1">
      <c r="A31" s="1">
        <f ca="1">IFERROR(__xludf.DUMMYFUNCTION("""COMPUTED_VALUE"""),1)</f>
        <v>1</v>
      </c>
      <c r="B31" s="1">
        <f ca="1">IFERROR(__xludf.DUMMYFUNCTION("""COMPUTED_VALUE"""),3)</f>
        <v>3</v>
      </c>
    </row>
    <row r="32" spans="1:2" ht="13" hidden="1">
      <c r="A32" s="1">
        <f ca="1">IFERROR(__xludf.DUMMYFUNCTION("""COMPUTED_VALUE"""),2)</f>
        <v>2</v>
      </c>
      <c r="B32" s="1">
        <f ca="1">IFERROR(__xludf.DUMMYFUNCTION("""COMPUTED_VALUE"""),1)</f>
        <v>1</v>
      </c>
    </row>
    <row r="33" spans="1:2" ht="13" hidden="1">
      <c r="A33" s="1">
        <f ca="1">IFERROR(__xludf.DUMMYFUNCTION("""COMPUTED_VALUE"""),1)</f>
        <v>1</v>
      </c>
      <c r="B33" s="1">
        <f ca="1">IFERROR(__xludf.DUMMYFUNCTION("""COMPUTED_VALUE"""),2)</f>
        <v>2</v>
      </c>
    </row>
    <row r="34" spans="1:2" ht="13" hidden="1">
      <c r="A34" s="1">
        <f ca="1">IFERROR(__xludf.DUMMYFUNCTION("""COMPUTED_VALUE"""),3)</f>
        <v>3</v>
      </c>
      <c r="B34" s="1">
        <f ca="1">IFERROR(__xludf.DUMMYFUNCTION("""COMPUTED_VALUE"""),1)</f>
        <v>1</v>
      </c>
    </row>
    <row r="35" spans="1:2" ht="13" hidden="1">
      <c r="A35" s="1">
        <f ca="1">IFERROR(__xludf.DUMMYFUNCTION("""COMPUTED_VALUE"""),4)</f>
        <v>4</v>
      </c>
      <c r="B35" s="1">
        <f ca="1">IFERROR(__xludf.DUMMYFUNCTION("""COMPUTED_VALUE"""),3)</f>
        <v>3</v>
      </c>
    </row>
    <row r="36" spans="1:2" ht="13" hidden="1">
      <c r="A36" s="1">
        <f ca="1">IFERROR(__xludf.DUMMYFUNCTION("""COMPUTED_VALUE"""),1)</f>
        <v>1</v>
      </c>
      <c r="B36" s="1">
        <f ca="1">IFERROR(__xludf.DUMMYFUNCTION("""COMPUTED_VALUE"""),1)</f>
        <v>1</v>
      </c>
    </row>
    <row r="37" spans="1:2" ht="13" hidden="1">
      <c r="A37" s="1">
        <f ca="1">IFERROR(__xludf.DUMMYFUNCTION("""COMPUTED_VALUE"""),2)</f>
        <v>2</v>
      </c>
      <c r="B37" s="1">
        <f ca="1">IFERROR(__xludf.DUMMYFUNCTION("""COMPUTED_VALUE"""),1)</f>
        <v>1</v>
      </c>
    </row>
    <row r="38" spans="1:2" ht="13" hidden="1">
      <c r="A38" s="1">
        <f ca="1">IFERROR(__xludf.DUMMYFUNCTION("""COMPUTED_VALUE"""),4)</f>
        <v>4</v>
      </c>
      <c r="B38" s="1">
        <f ca="1">IFERROR(__xludf.DUMMYFUNCTION("""COMPUTED_VALUE"""),2)</f>
        <v>2</v>
      </c>
    </row>
    <row r="39" spans="1:2" ht="13" hidden="1">
      <c r="A39" s="1">
        <f ca="1">IFERROR(__xludf.DUMMYFUNCTION("""COMPUTED_VALUE"""),3)</f>
        <v>3</v>
      </c>
      <c r="B39" s="1">
        <f ca="1">IFERROR(__xludf.DUMMYFUNCTION("""COMPUTED_VALUE"""),1)</f>
        <v>1</v>
      </c>
    </row>
    <row r="40" spans="1:2" ht="13" hidden="1">
      <c r="A40" s="1" t="str">
        <f ca="1">IFERROR(__xludf.DUMMYFUNCTION("""COMPUTED_VALUE"""),"")</f>
        <v/>
      </c>
      <c r="B40" s="1">
        <f ca="1">IFERROR(__xludf.DUMMYFUNCTION("""COMPUTED_VALUE"""),1)</f>
        <v>1</v>
      </c>
    </row>
    <row r="41" spans="1:2" ht="13" hidden="1">
      <c r="A41" s="1">
        <f ca="1">IFERROR(__xludf.DUMMYFUNCTION("""COMPUTED_VALUE"""),1)</f>
        <v>1</v>
      </c>
      <c r="B41" s="1">
        <f ca="1">IFERROR(__xludf.DUMMYFUNCTION("""COMPUTED_VALUE"""),1)</f>
        <v>1</v>
      </c>
    </row>
    <row r="42" spans="1:2" ht="13" hidden="1">
      <c r="A42" s="1">
        <f ca="1">IFERROR(__xludf.DUMMYFUNCTION("""COMPUTED_VALUE"""),2)</f>
        <v>2</v>
      </c>
      <c r="B42" s="1">
        <f ca="1">IFERROR(__xludf.DUMMYFUNCTION("""COMPUTED_VALUE"""),1)</f>
        <v>1</v>
      </c>
    </row>
    <row r="43" spans="1:2" ht="13" hidden="1">
      <c r="A43" s="1">
        <f ca="1">IFERROR(__xludf.DUMMYFUNCTION("""COMPUTED_VALUE"""),1)</f>
        <v>1</v>
      </c>
      <c r="B43" s="1">
        <f ca="1">IFERROR(__xludf.DUMMYFUNCTION("""COMPUTED_VALUE"""),1)</f>
        <v>1</v>
      </c>
    </row>
    <row r="44" spans="1:2" ht="13" hidden="1">
      <c r="A44" s="1">
        <f ca="1">IFERROR(__xludf.DUMMYFUNCTION("""COMPUTED_VALUE"""),4)</f>
        <v>4</v>
      </c>
      <c r="B44" s="1">
        <f ca="1">IFERROR(__xludf.DUMMYFUNCTION("""COMPUTED_VALUE"""),1)</f>
        <v>1</v>
      </c>
    </row>
    <row r="45" spans="1:2" ht="13" hidden="1">
      <c r="A45" s="1">
        <f ca="1">IFERROR(__xludf.DUMMYFUNCTION("""COMPUTED_VALUE"""),4)</f>
        <v>4</v>
      </c>
      <c r="B45" s="1">
        <f ca="1">IFERROR(__xludf.DUMMYFUNCTION("""COMPUTED_VALUE"""),3)</f>
        <v>3</v>
      </c>
    </row>
    <row r="46" spans="1:2" ht="13" hidden="1">
      <c r="A46" s="1">
        <f ca="1">IFERROR(__xludf.DUMMYFUNCTION("""COMPUTED_VALUE"""),2)</f>
        <v>2</v>
      </c>
      <c r="B46" s="1">
        <f ca="1">IFERROR(__xludf.DUMMYFUNCTION("""COMPUTED_VALUE"""),1)</f>
        <v>1</v>
      </c>
    </row>
    <row r="47" spans="1:2" ht="13" hidden="1">
      <c r="A47" s="1">
        <f ca="1">IFERROR(__xludf.DUMMYFUNCTION("""COMPUTED_VALUE"""),4)</f>
        <v>4</v>
      </c>
      <c r="B47" s="1">
        <f ca="1">IFERROR(__xludf.DUMMYFUNCTION("""COMPUTED_VALUE"""),2)</f>
        <v>2</v>
      </c>
    </row>
    <row r="48" spans="1:2" ht="13" hidden="1">
      <c r="A48" s="1">
        <f ca="1">IFERROR(__xludf.DUMMYFUNCTION("""COMPUTED_VALUE"""),2)</f>
        <v>2</v>
      </c>
      <c r="B48" s="1">
        <f ca="1">IFERROR(__xludf.DUMMYFUNCTION("""COMPUTED_VALUE"""),1)</f>
        <v>1</v>
      </c>
    </row>
    <row r="49" spans="1:2" ht="13" hidden="1">
      <c r="A49" s="1">
        <f ca="1">IFERROR(__xludf.DUMMYFUNCTION("""COMPUTED_VALUE"""),4)</f>
        <v>4</v>
      </c>
      <c r="B49" s="1">
        <f ca="1">IFERROR(__xludf.DUMMYFUNCTION("""COMPUTED_VALUE"""),1)</f>
        <v>1</v>
      </c>
    </row>
    <row r="50" spans="1:2" ht="13" hidden="1">
      <c r="A50" s="1">
        <f ca="1">IFERROR(__xludf.DUMMYFUNCTION("""COMPUTED_VALUE"""),2)</f>
        <v>2</v>
      </c>
      <c r="B50" s="1">
        <f ca="1">IFERROR(__xludf.DUMMYFUNCTION("""COMPUTED_VALUE"""),1)</f>
        <v>1</v>
      </c>
    </row>
    <row r="51" spans="1:2" ht="13" hidden="1">
      <c r="A51" s="1">
        <f ca="1">IFERROR(__xludf.DUMMYFUNCTION("""COMPUTED_VALUE"""),1)</f>
        <v>1</v>
      </c>
      <c r="B51" s="1">
        <f ca="1">IFERROR(__xludf.DUMMYFUNCTION("""COMPUTED_VALUE"""),1)</f>
        <v>1</v>
      </c>
    </row>
    <row r="52" spans="1:2" ht="13" hidden="1">
      <c r="A52" s="1">
        <f ca="1">IFERROR(__xludf.DUMMYFUNCTION("""COMPUTED_VALUE"""),3)</f>
        <v>3</v>
      </c>
      <c r="B52" s="1">
        <f ca="1">IFERROR(__xludf.DUMMYFUNCTION("""COMPUTED_VALUE"""),1)</f>
        <v>1</v>
      </c>
    </row>
    <row r="53" spans="1:2" ht="13" hidden="1">
      <c r="A53" s="1">
        <f ca="1">IFERROR(__xludf.DUMMYFUNCTION("""COMPUTED_VALUE"""),2)</f>
        <v>2</v>
      </c>
      <c r="B53" s="1">
        <f ca="1">IFERROR(__xludf.DUMMYFUNCTION("""COMPUTED_VALUE"""),1)</f>
        <v>1</v>
      </c>
    </row>
    <row r="54" spans="1:2" ht="13" hidden="1">
      <c r="A54" s="1">
        <f ca="1">IFERROR(__xludf.DUMMYFUNCTION("""COMPUTED_VALUE"""),3)</f>
        <v>3</v>
      </c>
      <c r="B54" s="1">
        <f ca="1">IFERROR(__xludf.DUMMYFUNCTION("""COMPUTED_VALUE"""),1)</f>
        <v>1</v>
      </c>
    </row>
    <row r="55" spans="1:2" ht="13" hidden="1">
      <c r="A55" s="1">
        <f ca="1">IFERROR(__xludf.DUMMYFUNCTION("""COMPUTED_VALUE"""),1)</f>
        <v>1</v>
      </c>
      <c r="B55" s="1">
        <f ca="1">IFERROR(__xludf.DUMMYFUNCTION("""COMPUTED_VALUE"""),1)</f>
        <v>1</v>
      </c>
    </row>
    <row r="56" spans="1:2" ht="13" hidden="1">
      <c r="A56" s="1">
        <f ca="1">IFERROR(__xludf.DUMMYFUNCTION("""COMPUTED_VALUE"""),3)</f>
        <v>3</v>
      </c>
      <c r="B56" s="1">
        <f ca="1">IFERROR(__xludf.DUMMYFUNCTION("""COMPUTED_VALUE"""),3)</f>
        <v>3</v>
      </c>
    </row>
    <row r="57" spans="1:2" ht="13" hidden="1">
      <c r="A57" s="1">
        <f ca="1">IFERROR(__xludf.DUMMYFUNCTION("""COMPUTED_VALUE"""),2)</f>
        <v>2</v>
      </c>
      <c r="B57" s="1">
        <f ca="1">IFERROR(__xludf.DUMMYFUNCTION("""COMPUTED_VALUE"""),1)</f>
        <v>1</v>
      </c>
    </row>
    <row r="58" spans="1:2" ht="13" hidden="1">
      <c r="A58" s="1">
        <f ca="1">IFERROR(__xludf.DUMMYFUNCTION("""COMPUTED_VALUE"""),3)</f>
        <v>3</v>
      </c>
      <c r="B58" s="1">
        <f ca="1">IFERROR(__xludf.DUMMYFUNCTION("""COMPUTED_VALUE"""),1)</f>
        <v>1</v>
      </c>
    </row>
    <row r="59" spans="1:2" ht="13" hidden="1">
      <c r="A59" s="1">
        <f ca="1">IFERROR(__xludf.DUMMYFUNCTION("""COMPUTED_VALUE"""),1)</f>
        <v>1</v>
      </c>
      <c r="B59" s="1">
        <f ca="1">IFERROR(__xludf.DUMMYFUNCTION("""COMPUTED_VALUE"""),3)</f>
        <v>3</v>
      </c>
    </row>
    <row r="60" spans="1:2" ht="13" hidden="1">
      <c r="A60" s="1">
        <f ca="1">IFERROR(__xludf.DUMMYFUNCTION("""COMPUTED_VALUE"""),1)</f>
        <v>1</v>
      </c>
      <c r="B60" s="1">
        <f ca="1">IFERROR(__xludf.DUMMYFUNCTION("""COMPUTED_VALUE"""),1)</f>
        <v>1</v>
      </c>
    </row>
    <row r="61" spans="1:2" ht="13" hidden="1">
      <c r="A61" s="1">
        <f ca="1">IFERROR(__xludf.DUMMYFUNCTION("""COMPUTED_VALUE"""),1)</f>
        <v>1</v>
      </c>
      <c r="B61" s="1">
        <f ca="1">IFERROR(__xludf.DUMMYFUNCTION("""COMPUTED_VALUE"""),3)</f>
        <v>3</v>
      </c>
    </row>
    <row r="62" spans="1:2" ht="13" hidden="1">
      <c r="A62" s="1">
        <f ca="1">IFERROR(__xludf.DUMMYFUNCTION("""COMPUTED_VALUE"""),4)</f>
        <v>4</v>
      </c>
      <c r="B62" s="1">
        <f ca="1">IFERROR(__xludf.DUMMYFUNCTION("""COMPUTED_VALUE"""),1)</f>
        <v>1</v>
      </c>
    </row>
    <row r="63" spans="1:2" ht="13" hidden="1">
      <c r="A63" s="1">
        <f ca="1">IFERROR(__xludf.DUMMYFUNCTION("""COMPUTED_VALUE"""),4)</f>
        <v>4</v>
      </c>
      <c r="B63" s="1">
        <f ca="1">IFERROR(__xludf.DUMMYFUNCTION("""COMPUTED_VALUE"""),1)</f>
        <v>1</v>
      </c>
    </row>
    <row r="64" spans="1:2" ht="13" hidden="1">
      <c r="A64" s="1" t="str">
        <f ca="1">IFERROR(__xludf.DUMMYFUNCTION("""COMPUTED_VALUE"""),"")</f>
        <v/>
      </c>
      <c r="B64" s="1">
        <f ca="1">IFERROR(__xludf.DUMMYFUNCTION("""COMPUTED_VALUE"""),2)</f>
        <v>2</v>
      </c>
    </row>
    <row r="65" spans="1:2" ht="13" hidden="1">
      <c r="A65" s="1">
        <f ca="1">IFERROR(__xludf.DUMMYFUNCTION("""COMPUTED_VALUE"""),1)</f>
        <v>1</v>
      </c>
      <c r="B65" s="1">
        <f ca="1">IFERROR(__xludf.DUMMYFUNCTION("""COMPUTED_VALUE"""),1)</f>
        <v>1</v>
      </c>
    </row>
    <row r="66" spans="1:2" ht="13" hidden="1">
      <c r="A66" s="1">
        <f ca="1">IFERROR(__xludf.DUMMYFUNCTION("""COMPUTED_VALUE"""),2)</f>
        <v>2</v>
      </c>
      <c r="B66" s="1">
        <f ca="1">IFERROR(__xludf.DUMMYFUNCTION("""COMPUTED_VALUE"""),2)</f>
        <v>2</v>
      </c>
    </row>
    <row r="67" spans="1:2" ht="13" hidden="1">
      <c r="A67" s="1">
        <f ca="1">IFERROR(__xludf.DUMMYFUNCTION("""COMPUTED_VALUE"""),1)</f>
        <v>1</v>
      </c>
      <c r="B67" s="1">
        <f ca="1">IFERROR(__xludf.DUMMYFUNCTION("""COMPUTED_VALUE"""),1)</f>
        <v>1</v>
      </c>
    </row>
    <row r="68" spans="1:2" ht="13" hidden="1">
      <c r="A68" s="1">
        <f ca="1">IFERROR(__xludf.DUMMYFUNCTION("""COMPUTED_VALUE"""),2)</f>
        <v>2</v>
      </c>
      <c r="B68" s="1">
        <f ca="1">IFERROR(__xludf.DUMMYFUNCTION("""COMPUTED_VALUE"""),2)</f>
        <v>2</v>
      </c>
    </row>
    <row r="69" spans="1:2" ht="13" hidden="1">
      <c r="A69" s="1">
        <f ca="1">IFERROR(__xludf.DUMMYFUNCTION("""COMPUTED_VALUE"""),3)</f>
        <v>3</v>
      </c>
      <c r="B69" s="1">
        <f ca="1">IFERROR(__xludf.DUMMYFUNCTION("""COMPUTED_VALUE"""),1)</f>
        <v>1</v>
      </c>
    </row>
    <row r="70" spans="1:2" ht="13" hidden="1">
      <c r="A70" s="1">
        <f ca="1">IFERROR(__xludf.DUMMYFUNCTION("""COMPUTED_VALUE"""),4)</f>
        <v>4</v>
      </c>
      <c r="B70" s="1">
        <f ca="1">IFERROR(__xludf.DUMMYFUNCTION("""COMPUTED_VALUE"""),1)</f>
        <v>1</v>
      </c>
    </row>
    <row r="71" spans="1:2" ht="13" hidden="1">
      <c r="A71" s="1">
        <f ca="1">IFERROR(__xludf.DUMMYFUNCTION("""COMPUTED_VALUE"""),2)</f>
        <v>2</v>
      </c>
      <c r="B71" s="1">
        <f ca="1">IFERROR(__xludf.DUMMYFUNCTION("""COMPUTED_VALUE"""),1)</f>
        <v>1</v>
      </c>
    </row>
    <row r="72" spans="1:2" ht="13" hidden="1">
      <c r="A72" s="1">
        <f ca="1">IFERROR(__xludf.DUMMYFUNCTION("""COMPUTED_VALUE"""),4)</f>
        <v>4</v>
      </c>
      <c r="B72" s="1">
        <f ca="1">IFERROR(__xludf.DUMMYFUNCTION("""COMPUTED_VALUE"""),1)</f>
        <v>1</v>
      </c>
    </row>
    <row r="73" spans="1:2" ht="13" hidden="1">
      <c r="A73" s="1">
        <f ca="1">IFERROR(__xludf.DUMMYFUNCTION("""COMPUTED_VALUE"""),3)</f>
        <v>3</v>
      </c>
      <c r="B73" s="1">
        <f ca="1">IFERROR(__xludf.DUMMYFUNCTION("""COMPUTED_VALUE"""),1)</f>
        <v>1</v>
      </c>
    </row>
    <row r="74" spans="1:2" ht="13" hidden="1">
      <c r="A74" s="1">
        <f ca="1">IFERROR(__xludf.DUMMYFUNCTION("""COMPUTED_VALUE"""),1)</f>
        <v>1</v>
      </c>
      <c r="B74" s="1">
        <f ca="1">IFERROR(__xludf.DUMMYFUNCTION("""COMPUTED_VALUE"""),1)</f>
        <v>1</v>
      </c>
    </row>
    <row r="75" spans="1:2" ht="13" hidden="1">
      <c r="A75" s="1">
        <f ca="1">IFERROR(__xludf.DUMMYFUNCTION("""COMPUTED_VALUE"""),2)</f>
        <v>2</v>
      </c>
      <c r="B75" s="1">
        <f ca="1">IFERROR(__xludf.DUMMYFUNCTION("""COMPUTED_VALUE"""),2)</f>
        <v>2</v>
      </c>
    </row>
    <row r="76" spans="1:2" ht="13" hidden="1">
      <c r="A76" s="1">
        <f ca="1">IFERROR(__xludf.DUMMYFUNCTION("""COMPUTED_VALUE"""),3)</f>
        <v>3</v>
      </c>
      <c r="B76" s="1">
        <f ca="1">IFERROR(__xludf.DUMMYFUNCTION("""COMPUTED_VALUE"""),1)</f>
        <v>1</v>
      </c>
    </row>
    <row r="77" spans="1:2" ht="13" hidden="1">
      <c r="A77" s="1">
        <f ca="1">IFERROR(__xludf.DUMMYFUNCTION("""COMPUTED_VALUE"""),2)</f>
        <v>2</v>
      </c>
      <c r="B77" s="1">
        <f ca="1">IFERROR(__xludf.DUMMYFUNCTION("""COMPUTED_VALUE"""),2)</f>
        <v>2</v>
      </c>
    </row>
    <row r="78" spans="1:2" ht="13" hidden="1">
      <c r="A78" s="1">
        <f ca="1">IFERROR(__xludf.DUMMYFUNCTION("""COMPUTED_VALUE"""),4)</f>
        <v>4</v>
      </c>
      <c r="B78" s="1">
        <f ca="1">IFERROR(__xludf.DUMMYFUNCTION("""COMPUTED_VALUE"""),2)</f>
        <v>2</v>
      </c>
    </row>
    <row r="79" spans="1:2" ht="13" hidden="1">
      <c r="A79" s="1">
        <f ca="1">IFERROR(__xludf.DUMMYFUNCTION("""COMPUTED_VALUE"""),3)</f>
        <v>3</v>
      </c>
      <c r="B79" s="1">
        <f ca="1">IFERROR(__xludf.DUMMYFUNCTION("""COMPUTED_VALUE"""),1)</f>
        <v>1</v>
      </c>
    </row>
    <row r="80" spans="1:2" ht="13" hidden="1">
      <c r="A80" s="1">
        <f ca="1">IFERROR(__xludf.DUMMYFUNCTION("""COMPUTED_VALUE"""),1)</f>
        <v>1</v>
      </c>
      <c r="B80" s="1">
        <f ca="1">IFERROR(__xludf.DUMMYFUNCTION("""COMPUTED_VALUE"""),1)</f>
        <v>1</v>
      </c>
    </row>
    <row r="81" spans="1:2" ht="13" hidden="1">
      <c r="A81" s="1" t="str">
        <f ca="1">IFERROR(__xludf.DUMMYFUNCTION("""COMPUTED_VALUE"""),"")</f>
        <v/>
      </c>
      <c r="B81" s="1">
        <f ca="1">IFERROR(__xludf.DUMMYFUNCTION("""COMPUTED_VALUE"""),1)</f>
        <v>1</v>
      </c>
    </row>
    <row r="82" spans="1:2" ht="13" hidden="1">
      <c r="A82" s="1">
        <f ca="1">IFERROR(__xludf.DUMMYFUNCTION("""COMPUTED_VALUE"""),4)</f>
        <v>4</v>
      </c>
      <c r="B82" s="1">
        <f ca="1">IFERROR(__xludf.DUMMYFUNCTION("""COMPUTED_VALUE"""),2)</f>
        <v>2</v>
      </c>
    </row>
    <row r="83" spans="1:2" ht="13" hidden="1">
      <c r="A83" s="1">
        <f ca="1">IFERROR(__xludf.DUMMYFUNCTION("""COMPUTED_VALUE"""),2)</f>
        <v>2</v>
      </c>
      <c r="B83" s="1">
        <f ca="1">IFERROR(__xludf.DUMMYFUNCTION("""COMPUTED_VALUE"""),1)</f>
        <v>1</v>
      </c>
    </row>
    <row r="84" spans="1:2" ht="13" hidden="1">
      <c r="A84" s="1">
        <f ca="1">IFERROR(__xludf.DUMMYFUNCTION("""COMPUTED_VALUE"""),3)</f>
        <v>3</v>
      </c>
      <c r="B84" s="1">
        <f ca="1">IFERROR(__xludf.DUMMYFUNCTION("""COMPUTED_VALUE"""),1)</f>
        <v>1</v>
      </c>
    </row>
    <row r="85" spans="1:2" ht="13" hidden="1">
      <c r="A85" s="1">
        <f ca="1">IFERROR(__xludf.DUMMYFUNCTION("""COMPUTED_VALUE"""),4)</f>
        <v>4</v>
      </c>
      <c r="B85" s="1">
        <f ca="1">IFERROR(__xludf.DUMMYFUNCTION("""COMPUTED_VALUE"""),2)</f>
        <v>2</v>
      </c>
    </row>
    <row r="86" spans="1:2" ht="13" hidden="1">
      <c r="A86" s="1">
        <f ca="1">IFERROR(__xludf.DUMMYFUNCTION("""COMPUTED_VALUE"""),2)</f>
        <v>2</v>
      </c>
      <c r="B86" s="1">
        <f ca="1">IFERROR(__xludf.DUMMYFUNCTION("""COMPUTED_VALUE"""),1)</f>
        <v>1</v>
      </c>
    </row>
    <row r="87" spans="1:2" ht="13" hidden="1">
      <c r="A87" s="1">
        <f ca="1">IFERROR(__xludf.DUMMYFUNCTION("""COMPUTED_VALUE"""),2)</f>
        <v>2</v>
      </c>
      <c r="B87" s="1">
        <f ca="1">IFERROR(__xludf.DUMMYFUNCTION("""COMPUTED_VALUE"""),1)</f>
        <v>1</v>
      </c>
    </row>
    <row r="88" spans="1:2" ht="13" hidden="1">
      <c r="A88" s="1">
        <f ca="1">IFERROR(__xludf.DUMMYFUNCTION("""COMPUTED_VALUE"""),2)</f>
        <v>2</v>
      </c>
      <c r="B88" s="1">
        <f ca="1">IFERROR(__xludf.DUMMYFUNCTION("""COMPUTED_VALUE"""),3)</f>
        <v>3</v>
      </c>
    </row>
    <row r="89" spans="1:2" ht="13" hidden="1">
      <c r="A89" s="1">
        <f ca="1">IFERROR(__xludf.DUMMYFUNCTION("""COMPUTED_VALUE"""),3)</f>
        <v>3</v>
      </c>
      <c r="B89" s="1">
        <f ca="1">IFERROR(__xludf.DUMMYFUNCTION("""COMPUTED_VALUE"""),1)</f>
        <v>1</v>
      </c>
    </row>
    <row r="90" spans="1:2" ht="13" hidden="1">
      <c r="A90" s="1">
        <f ca="1">IFERROR(__xludf.DUMMYFUNCTION("""COMPUTED_VALUE"""),1)</f>
        <v>1</v>
      </c>
      <c r="B90" s="1">
        <f ca="1">IFERROR(__xludf.DUMMYFUNCTION("""COMPUTED_VALUE"""),1)</f>
        <v>1</v>
      </c>
    </row>
    <row r="91" spans="1:2" ht="13" hidden="1">
      <c r="A91" s="1">
        <f ca="1">IFERROR(__xludf.DUMMYFUNCTION("""COMPUTED_VALUE"""),2)</f>
        <v>2</v>
      </c>
      <c r="B91" s="1">
        <f ca="1">IFERROR(__xludf.DUMMYFUNCTION("""COMPUTED_VALUE"""),1)</f>
        <v>1</v>
      </c>
    </row>
    <row r="92" spans="1:2" ht="13" hidden="1">
      <c r="A92" s="1">
        <f ca="1">IFERROR(__xludf.DUMMYFUNCTION("""COMPUTED_VALUE"""),4)</f>
        <v>4</v>
      </c>
      <c r="B92" s="1">
        <f ca="1">IFERROR(__xludf.DUMMYFUNCTION("""COMPUTED_VALUE"""),3)</f>
        <v>3</v>
      </c>
    </row>
    <row r="93" spans="1:2" ht="13" hidden="1">
      <c r="A93" s="1">
        <f ca="1">IFERROR(__xludf.DUMMYFUNCTION("""COMPUTED_VALUE"""),3)</f>
        <v>3</v>
      </c>
      <c r="B93" s="1">
        <f ca="1">IFERROR(__xludf.DUMMYFUNCTION("""COMPUTED_VALUE"""),1)</f>
        <v>1</v>
      </c>
    </row>
    <row r="94" spans="1:2" ht="13" hidden="1">
      <c r="A94" s="1">
        <f ca="1">IFERROR(__xludf.DUMMYFUNCTION("""COMPUTED_VALUE"""),1)</f>
        <v>1</v>
      </c>
      <c r="B94" s="1">
        <f ca="1">IFERROR(__xludf.DUMMYFUNCTION("""COMPUTED_VALUE"""),3)</f>
        <v>3</v>
      </c>
    </row>
    <row r="95" spans="1:2" ht="13" hidden="1">
      <c r="A95" s="1">
        <f ca="1">IFERROR(__xludf.DUMMYFUNCTION("""COMPUTED_VALUE"""),3)</f>
        <v>3</v>
      </c>
      <c r="B95" s="1">
        <f ca="1">IFERROR(__xludf.DUMMYFUNCTION("""COMPUTED_VALUE"""),1)</f>
        <v>1</v>
      </c>
    </row>
    <row r="96" spans="1:2" ht="13" hidden="1">
      <c r="A96" s="1">
        <f ca="1">IFERROR(__xludf.DUMMYFUNCTION("""COMPUTED_VALUE"""),1)</f>
        <v>1</v>
      </c>
      <c r="B96" s="1">
        <f ca="1">IFERROR(__xludf.DUMMYFUNCTION("""COMPUTED_VALUE"""),1)</f>
        <v>1</v>
      </c>
    </row>
    <row r="97" spans="1:2" ht="13" hidden="1">
      <c r="A97" s="1">
        <f ca="1">IFERROR(__xludf.DUMMYFUNCTION("""COMPUTED_VALUE"""),2)</f>
        <v>2</v>
      </c>
      <c r="B97" s="1">
        <f ca="1">IFERROR(__xludf.DUMMYFUNCTION("""COMPUTED_VALUE"""),1)</f>
        <v>1</v>
      </c>
    </row>
    <row r="98" spans="1:2" ht="13" hidden="1">
      <c r="A98" s="1">
        <f ca="1">IFERROR(__xludf.DUMMYFUNCTION("""COMPUTED_VALUE"""),2)</f>
        <v>2</v>
      </c>
      <c r="B98" s="1">
        <f ca="1">IFERROR(__xludf.DUMMYFUNCTION("""COMPUTED_VALUE"""),1)</f>
        <v>1</v>
      </c>
    </row>
    <row r="99" spans="1:2" ht="13" hidden="1">
      <c r="A99" s="1">
        <f ca="1">IFERROR(__xludf.DUMMYFUNCTION("""COMPUTED_VALUE"""),4)</f>
        <v>4</v>
      </c>
      <c r="B99" s="1">
        <f ca="1">IFERROR(__xludf.DUMMYFUNCTION("""COMPUTED_VALUE"""),1)</f>
        <v>1</v>
      </c>
    </row>
    <row r="100" spans="1:2" ht="13" hidden="1">
      <c r="A100" s="1">
        <f ca="1">IFERROR(__xludf.DUMMYFUNCTION("""COMPUTED_VALUE"""),1)</f>
        <v>1</v>
      </c>
      <c r="B100" s="1">
        <f ca="1">IFERROR(__xludf.DUMMYFUNCTION("""COMPUTED_VALUE"""),1)</f>
        <v>1</v>
      </c>
    </row>
    <row r="101" spans="1:2" ht="13" hidden="1">
      <c r="A101" s="1">
        <f ca="1">IFERROR(__xludf.DUMMYFUNCTION("""COMPUTED_VALUE"""),3)</f>
        <v>3</v>
      </c>
      <c r="B101" s="1">
        <f ca="1">IFERROR(__xludf.DUMMYFUNCTION("""COMPUTED_VALUE"""),2)</f>
        <v>2</v>
      </c>
    </row>
    <row r="102" spans="1:2" ht="13" hidden="1">
      <c r="A102" s="1">
        <f ca="1">IFERROR(__xludf.DUMMYFUNCTION("""COMPUTED_VALUE"""),2)</f>
        <v>2</v>
      </c>
      <c r="B102" s="1">
        <f ca="1">IFERROR(__xludf.DUMMYFUNCTION("""COMPUTED_VALUE"""),1)</f>
        <v>1</v>
      </c>
    </row>
    <row r="103" spans="1:2" ht="13" hidden="1">
      <c r="A103" s="1">
        <f ca="1">IFERROR(__xludf.DUMMYFUNCTION("""COMPUTED_VALUE"""),4)</f>
        <v>4</v>
      </c>
      <c r="B103" s="1">
        <f ca="1">IFERROR(__xludf.DUMMYFUNCTION("""COMPUTED_VALUE"""),1)</f>
        <v>1</v>
      </c>
    </row>
    <row r="104" spans="1:2" ht="13" hidden="1">
      <c r="A104" s="1" t="str">
        <f ca="1">IFERROR(__xludf.DUMMYFUNCTION("""COMPUTED_VALUE"""),"")</f>
        <v/>
      </c>
      <c r="B104" s="1">
        <f ca="1">IFERROR(__xludf.DUMMYFUNCTION("""COMPUTED_VALUE"""),1)</f>
        <v>1</v>
      </c>
    </row>
    <row r="105" spans="1:2" ht="13" hidden="1">
      <c r="A105" s="1">
        <f ca="1">IFERROR(__xludf.DUMMYFUNCTION("""COMPUTED_VALUE"""),2)</f>
        <v>2</v>
      </c>
      <c r="B105" s="1">
        <f ca="1">IFERROR(__xludf.DUMMYFUNCTION("""COMPUTED_VALUE"""),1)</f>
        <v>1</v>
      </c>
    </row>
    <row r="106" spans="1:2" ht="13" hidden="1">
      <c r="A106" s="1">
        <f ca="1">IFERROR(__xludf.DUMMYFUNCTION("""COMPUTED_VALUE"""),1)</f>
        <v>1</v>
      </c>
      <c r="B106" s="1">
        <f ca="1">IFERROR(__xludf.DUMMYFUNCTION("""COMPUTED_VALUE"""),1)</f>
        <v>1</v>
      </c>
    </row>
    <row r="107" spans="1:2" ht="13" hidden="1">
      <c r="A107" s="1">
        <f ca="1">IFERROR(__xludf.DUMMYFUNCTION("""COMPUTED_VALUE"""),4)</f>
        <v>4</v>
      </c>
      <c r="B107" s="1">
        <f ca="1">IFERROR(__xludf.DUMMYFUNCTION("""COMPUTED_VALUE"""),1)</f>
        <v>1</v>
      </c>
    </row>
    <row r="108" spans="1:2" ht="13" hidden="1">
      <c r="A108" s="1">
        <f ca="1">IFERROR(__xludf.DUMMYFUNCTION("""COMPUTED_VALUE"""),2)</f>
        <v>2</v>
      </c>
      <c r="B108" s="1">
        <f ca="1">IFERROR(__xludf.DUMMYFUNCTION("""COMPUTED_VALUE"""),1)</f>
        <v>1</v>
      </c>
    </row>
    <row r="109" spans="1:2" ht="13" hidden="1">
      <c r="A109" s="1">
        <f ca="1">IFERROR(__xludf.DUMMYFUNCTION("""COMPUTED_VALUE"""),3)</f>
        <v>3</v>
      </c>
      <c r="B109" s="1">
        <f ca="1">IFERROR(__xludf.DUMMYFUNCTION("""COMPUTED_VALUE"""),1)</f>
        <v>1</v>
      </c>
    </row>
    <row r="110" spans="1:2" ht="13" hidden="1">
      <c r="A110" s="1">
        <f ca="1">IFERROR(__xludf.DUMMYFUNCTION("""COMPUTED_VALUE"""),1)</f>
        <v>1</v>
      </c>
      <c r="B110" s="1">
        <f ca="1">IFERROR(__xludf.DUMMYFUNCTION("""COMPUTED_VALUE"""),1)</f>
        <v>1</v>
      </c>
    </row>
    <row r="111" spans="1:2" ht="13" hidden="1">
      <c r="A111" s="1">
        <f ca="1">IFERROR(__xludf.DUMMYFUNCTION("""COMPUTED_VALUE"""),4)</f>
        <v>4</v>
      </c>
      <c r="B111" s="1">
        <f ca="1">IFERROR(__xludf.DUMMYFUNCTION("""COMPUTED_VALUE"""),1)</f>
        <v>1</v>
      </c>
    </row>
    <row r="112" spans="1:2" ht="13" hidden="1">
      <c r="A112" s="1">
        <f ca="1">IFERROR(__xludf.DUMMYFUNCTION("""COMPUTED_VALUE"""),4)</f>
        <v>4</v>
      </c>
      <c r="B112" s="1">
        <f ca="1">IFERROR(__xludf.DUMMYFUNCTION("""COMPUTED_VALUE"""),1)</f>
        <v>1</v>
      </c>
    </row>
    <row r="113" spans="1:2" ht="13" hidden="1">
      <c r="A113" s="1">
        <f ca="1">IFERROR(__xludf.DUMMYFUNCTION("""COMPUTED_VALUE"""),2)</f>
        <v>2</v>
      </c>
      <c r="B113" s="1">
        <f ca="1">IFERROR(__xludf.DUMMYFUNCTION("""COMPUTED_VALUE"""),2)</f>
        <v>2</v>
      </c>
    </row>
    <row r="114" spans="1:2" ht="13" hidden="1">
      <c r="A114" s="1">
        <f ca="1">IFERROR(__xludf.DUMMYFUNCTION("""COMPUTED_VALUE"""),3)</f>
        <v>3</v>
      </c>
      <c r="B114" s="1">
        <f ca="1">IFERROR(__xludf.DUMMYFUNCTION("""COMPUTED_VALUE"""),1)</f>
        <v>1</v>
      </c>
    </row>
    <row r="115" spans="1:2" ht="13" hidden="1">
      <c r="A115" s="1">
        <f ca="1">IFERROR(__xludf.DUMMYFUNCTION("""COMPUTED_VALUE"""),2)</f>
        <v>2</v>
      </c>
      <c r="B115" s="1">
        <f ca="1">IFERROR(__xludf.DUMMYFUNCTION("""COMPUTED_VALUE"""),3)</f>
        <v>3</v>
      </c>
    </row>
    <row r="116" spans="1:2" ht="13" hidden="1">
      <c r="A116" s="1">
        <f ca="1">IFERROR(__xludf.DUMMYFUNCTION("""COMPUTED_VALUE"""),3)</f>
        <v>3</v>
      </c>
      <c r="B116" s="1">
        <f ca="1">IFERROR(__xludf.DUMMYFUNCTION("""COMPUTED_VALUE"""),1)</f>
        <v>1</v>
      </c>
    </row>
    <row r="117" spans="1:2" ht="13" hidden="1">
      <c r="A117" s="1">
        <f ca="1">IFERROR(__xludf.DUMMYFUNCTION("""COMPUTED_VALUE"""),3)</f>
        <v>3</v>
      </c>
      <c r="B117" s="1">
        <f ca="1">IFERROR(__xludf.DUMMYFUNCTION("""COMPUTED_VALUE"""),1)</f>
        <v>1</v>
      </c>
    </row>
    <row r="118" spans="1:2" ht="13" hidden="1">
      <c r="A118" s="1">
        <f ca="1">IFERROR(__xludf.DUMMYFUNCTION("""COMPUTED_VALUE"""),4)</f>
        <v>4</v>
      </c>
      <c r="B118" s="1">
        <f ca="1">IFERROR(__xludf.DUMMYFUNCTION("""COMPUTED_VALUE"""),1)</f>
        <v>1</v>
      </c>
    </row>
    <row r="119" spans="1:2" ht="13" hidden="1">
      <c r="A119" s="1">
        <f ca="1">IFERROR(__xludf.DUMMYFUNCTION("""COMPUTED_VALUE"""),2)</f>
        <v>2</v>
      </c>
      <c r="B119" s="1">
        <f ca="1">IFERROR(__xludf.DUMMYFUNCTION("""COMPUTED_VALUE"""),1)</f>
        <v>1</v>
      </c>
    </row>
    <row r="120" spans="1:2" ht="13" hidden="1">
      <c r="A120" s="1">
        <f ca="1">IFERROR(__xludf.DUMMYFUNCTION("""COMPUTED_VALUE"""),4)</f>
        <v>4</v>
      </c>
      <c r="B120" s="1">
        <f ca="1">IFERROR(__xludf.DUMMYFUNCTION("""COMPUTED_VALUE"""),1)</f>
        <v>1</v>
      </c>
    </row>
    <row r="121" spans="1:2" ht="13" hidden="1">
      <c r="A121" s="1">
        <f ca="1">IFERROR(__xludf.DUMMYFUNCTION("""COMPUTED_VALUE"""),4)</f>
        <v>4</v>
      </c>
      <c r="B121" s="1">
        <f ca="1">IFERROR(__xludf.DUMMYFUNCTION("""COMPUTED_VALUE"""),3)</f>
        <v>3</v>
      </c>
    </row>
    <row r="122" spans="1:2" ht="13" hidden="1">
      <c r="A122" s="1">
        <f ca="1">IFERROR(__xludf.DUMMYFUNCTION("""COMPUTED_VALUE"""),4)</f>
        <v>4</v>
      </c>
      <c r="B122" s="1">
        <f ca="1">IFERROR(__xludf.DUMMYFUNCTION("""COMPUTED_VALUE"""),1)</f>
        <v>1</v>
      </c>
    </row>
    <row r="123" spans="1:2" ht="13" hidden="1">
      <c r="A123" s="1">
        <f ca="1">IFERROR(__xludf.DUMMYFUNCTION("""COMPUTED_VALUE"""),4)</f>
        <v>4</v>
      </c>
      <c r="B123" s="1">
        <f ca="1">IFERROR(__xludf.DUMMYFUNCTION("""COMPUTED_VALUE"""),1)</f>
        <v>1</v>
      </c>
    </row>
    <row r="124" spans="1:2" ht="13" hidden="1">
      <c r="A124" s="1">
        <f ca="1">IFERROR(__xludf.DUMMYFUNCTION("""COMPUTED_VALUE"""),4)</f>
        <v>4</v>
      </c>
      <c r="B124" s="1">
        <f ca="1">IFERROR(__xludf.DUMMYFUNCTION("""COMPUTED_VALUE"""),1)</f>
        <v>1</v>
      </c>
    </row>
    <row r="125" spans="1:2" ht="13" hidden="1">
      <c r="A125" s="1">
        <f ca="1">IFERROR(__xludf.DUMMYFUNCTION("""COMPUTED_VALUE"""),4)</f>
        <v>4</v>
      </c>
      <c r="B125" s="1">
        <f ca="1">IFERROR(__xludf.DUMMYFUNCTION("""COMPUTED_VALUE"""),1)</f>
        <v>1</v>
      </c>
    </row>
    <row r="126" spans="1:2" ht="13" hidden="1">
      <c r="A126" s="1">
        <f ca="1">IFERROR(__xludf.DUMMYFUNCTION("""COMPUTED_VALUE"""),4)</f>
        <v>4</v>
      </c>
      <c r="B126" s="1">
        <f ca="1">IFERROR(__xludf.DUMMYFUNCTION("""COMPUTED_VALUE"""),1)</f>
        <v>1</v>
      </c>
    </row>
    <row r="127" spans="1:2" ht="13" hidden="1">
      <c r="A127" s="1">
        <f ca="1">IFERROR(__xludf.DUMMYFUNCTION("""COMPUTED_VALUE"""),3)</f>
        <v>3</v>
      </c>
      <c r="B127" s="1">
        <f ca="1">IFERROR(__xludf.DUMMYFUNCTION("""COMPUTED_VALUE"""),1)</f>
        <v>1</v>
      </c>
    </row>
    <row r="128" spans="1:2" ht="13" hidden="1">
      <c r="A128" s="1">
        <f ca="1">IFERROR(__xludf.DUMMYFUNCTION("""COMPUTED_VALUE"""),1)</f>
        <v>1</v>
      </c>
      <c r="B128" s="1">
        <f ca="1">IFERROR(__xludf.DUMMYFUNCTION("""COMPUTED_VALUE"""),3)</f>
        <v>3</v>
      </c>
    </row>
    <row r="129" spans="1:2" ht="13" hidden="1">
      <c r="A129" s="1">
        <f ca="1">IFERROR(__xludf.DUMMYFUNCTION("""COMPUTED_VALUE"""),3)</f>
        <v>3</v>
      </c>
      <c r="B129" s="1">
        <f ca="1">IFERROR(__xludf.DUMMYFUNCTION("""COMPUTED_VALUE"""),1)</f>
        <v>1</v>
      </c>
    </row>
    <row r="130" spans="1:2" ht="13" hidden="1">
      <c r="A130" s="1">
        <f ca="1">IFERROR(__xludf.DUMMYFUNCTION("""COMPUTED_VALUE"""),3)</f>
        <v>3</v>
      </c>
      <c r="B130" s="1">
        <f ca="1">IFERROR(__xludf.DUMMYFUNCTION("""COMPUTED_VALUE"""),1)</f>
        <v>1</v>
      </c>
    </row>
    <row r="131" spans="1:2" ht="13" hidden="1">
      <c r="A131" s="1">
        <f ca="1">IFERROR(__xludf.DUMMYFUNCTION("""COMPUTED_VALUE"""),2)</f>
        <v>2</v>
      </c>
      <c r="B131" s="1">
        <f ca="1">IFERROR(__xludf.DUMMYFUNCTION("""COMPUTED_VALUE"""),2)</f>
        <v>2</v>
      </c>
    </row>
    <row r="132" spans="1:2" ht="13" hidden="1">
      <c r="A132" s="1">
        <f ca="1">IFERROR(__xludf.DUMMYFUNCTION("""COMPUTED_VALUE"""),1)</f>
        <v>1</v>
      </c>
      <c r="B132" s="1">
        <f ca="1">IFERROR(__xludf.DUMMYFUNCTION("""COMPUTED_VALUE"""),1)</f>
        <v>1</v>
      </c>
    </row>
    <row r="133" spans="1:2" ht="13" hidden="1">
      <c r="A133" s="1">
        <f ca="1">IFERROR(__xludf.DUMMYFUNCTION("""COMPUTED_VALUE"""),2)</f>
        <v>2</v>
      </c>
      <c r="B133" s="1">
        <f ca="1">IFERROR(__xludf.DUMMYFUNCTION("""COMPUTED_VALUE"""),3)</f>
        <v>3</v>
      </c>
    </row>
    <row r="134" spans="1:2" ht="13" hidden="1">
      <c r="A134" s="1">
        <f ca="1">IFERROR(__xludf.DUMMYFUNCTION("""COMPUTED_VALUE"""),3)</f>
        <v>3</v>
      </c>
      <c r="B134" s="1">
        <f ca="1">IFERROR(__xludf.DUMMYFUNCTION("""COMPUTED_VALUE"""),1)</f>
        <v>1</v>
      </c>
    </row>
    <row r="135" spans="1:2" ht="13" hidden="1">
      <c r="A135" s="1">
        <f ca="1">IFERROR(__xludf.DUMMYFUNCTION("""COMPUTED_VALUE"""),4)</f>
        <v>4</v>
      </c>
      <c r="B135" s="1">
        <f ca="1">IFERROR(__xludf.DUMMYFUNCTION("""COMPUTED_VALUE"""),1)</f>
        <v>1</v>
      </c>
    </row>
    <row r="136" spans="1:2" ht="13" hidden="1">
      <c r="A136" s="1">
        <f ca="1">IFERROR(__xludf.DUMMYFUNCTION("""COMPUTED_VALUE"""),3)</f>
        <v>3</v>
      </c>
      <c r="B136" s="1">
        <f ca="1">IFERROR(__xludf.DUMMYFUNCTION("""COMPUTED_VALUE"""),1)</f>
        <v>1</v>
      </c>
    </row>
    <row r="137" spans="1:2" ht="13" hidden="1">
      <c r="A137" s="1">
        <f ca="1">IFERROR(__xludf.DUMMYFUNCTION("""COMPUTED_VALUE"""),2)</f>
        <v>2</v>
      </c>
      <c r="B137" s="1">
        <f ca="1">IFERROR(__xludf.DUMMYFUNCTION("""COMPUTED_VALUE"""),1)</f>
        <v>1</v>
      </c>
    </row>
    <row r="138" spans="1:2" ht="13" hidden="1">
      <c r="A138" s="1">
        <f ca="1">IFERROR(__xludf.DUMMYFUNCTION("""COMPUTED_VALUE"""),2)</f>
        <v>2</v>
      </c>
      <c r="B138" s="1">
        <f ca="1">IFERROR(__xludf.DUMMYFUNCTION("""COMPUTED_VALUE"""),2)</f>
        <v>2</v>
      </c>
    </row>
    <row r="139" spans="1:2" ht="13" hidden="1">
      <c r="A139" s="1">
        <f ca="1">IFERROR(__xludf.DUMMYFUNCTION("""COMPUTED_VALUE"""),1)</f>
        <v>1</v>
      </c>
      <c r="B139" s="1">
        <f ca="1">IFERROR(__xludf.DUMMYFUNCTION("""COMPUTED_VALUE"""),1)</f>
        <v>1</v>
      </c>
    </row>
    <row r="140" spans="1:2" ht="13" hidden="1">
      <c r="A140" s="1">
        <f ca="1">IFERROR(__xludf.DUMMYFUNCTION("""COMPUTED_VALUE"""),4)</f>
        <v>4</v>
      </c>
      <c r="B140" s="1">
        <f ca="1">IFERROR(__xludf.DUMMYFUNCTION("""COMPUTED_VALUE"""),1)</f>
        <v>1</v>
      </c>
    </row>
    <row r="141" spans="1:2" ht="13" hidden="1">
      <c r="A141" s="1">
        <f ca="1">IFERROR(__xludf.DUMMYFUNCTION("""COMPUTED_VALUE"""),1)</f>
        <v>1</v>
      </c>
      <c r="B141" s="1">
        <f ca="1">IFERROR(__xludf.DUMMYFUNCTION("""COMPUTED_VALUE"""),1)</f>
        <v>1</v>
      </c>
    </row>
    <row r="142" spans="1:2" ht="13" hidden="1">
      <c r="A142" s="1">
        <f ca="1">IFERROR(__xludf.DUMMYFUNCTION("""COMPUTED_VALUE"""),1)</f>
        <v>1</v>
      </c>
      <c r="B142" s="1">
        <f ca="1">IFERROR(__xludf.DUMMYFUNCTION("""COMPUTED_VALUE"""),1)</f>
        <v>1</v>
      </c>
    </row>
    <row r="143" spans="1:2" ht="13" hidden="1">
      <c r="A143" s="1">
        <f ca="1">IFERROR(__xludf.DUMMYFUNCTION("""COMPUTED_VALUE"""),3)</f>
        <v>3</v>
      </c>
      <c r="B143" s="1">
        <f ca="1">IFERROR(__xludf.DUMMYFUNCTION("""COMPUTED_VALUE"""),1)</f>
        <v>1</v>
      </c>
    </row>
    <row r="144" spans="1:2" ht="13" hidden="1">
      <c r="A144" s="1">
        <f ca="1">IFERROR(__xludf.DUMMYFUNCTION("""COMPUTED_VALUE"""),1)</f>
        <v>1</v>
      </c>
      <c r="B144" s="1">
        <f ca="1">IFERROR(__xludf.DUMMYFUNCTION("""COMPUTED_VALUE"""),3)</f>
        <v>3</v>
      </c>
    </row>
    <row r="145" spans="1:2" ht="13" hidden="1">
      <c r="A145" s="1">
        <f ca="1">IFERROR(__xludf.DUMMYFUNCTION("""COMPUTED_VALUE"""),2)</f>
        <v>2</v>
      </c>
      <c r="B145" s="1">
        <f ca="1">IFERROR(__xludf.DUMMYFUNCTION("""COMPUTED_VALUE"""),2)</f>
        <v>2</v>
      </c>
    </row>
    <row r="146" spans="1:2" ht="13" hidden="1">
      <c r="A146" s="1">
        <f ca="1">IFERROR(__xludf.DUMMYFUNCTION("""COMPUTED_VALUE"""),3)</f>
        <v>3</v>
      </c>
      <c r="B146" s="1">
        <f ca="1">IFERROR(__xludf.DUMMYFUNCTION("""COMPUTED_VALUE"""),3)</f>
        <v>3</v>
      </c>
    </row>
    <row r="147" spans="1:2" ht="13" hidden="1">
      <c r="A147" s="1">
        <f ca="1">IFERROR(__xludf.DUMMYFUNCTION("""COMPUTED_VALUE"""),2)</f>
        <v>2</v>
      </c>
      <c r="B147" s="1">
        <f ca="1">IFERROR(__xludf.DUMMYFUNCTION("""COMPUTED_VALUE"""),1)</f>
        <v>1</v>
      </c>
    </row>
    <row r="148" spans="1:2" ht="13" hidden="1">
      <c r="A148" s="1">
        <f ca="1">IFERROR(__xludf.DUMMYFUNCTION("""COMPUTED_VALUE"""),2)</f>
        <v>2</v>
      </c>
      <c r="B148" s="1">
        <f ca="1">IFERROR(__xludf.DUMMYFUNCTION("""COMPUTED_VALUE"""),4)</f>
        <v>4</v>
      </c>
    </row>
    <row r="149" spans="1:2" ht="13" hidden="1">
      <c r="A149" s="1">
        <f ca="1">IFERROR(__xludf.DUMMYFUNCTION("""COMPUTED_VALUE"""),3)</f>
        <v>3</v>
      </c>
      <c r="B149" s="1">
        <f ca="1">IFERROR(__xludf.DUMMYFUNCTION("""COMPUTED_VALUE"""),1)</f>
        <v>1</v>
      </c>
    </row>
    <row r="150" spans="1:2" ht="13" hidden="1">
      <c r="A150" s="1">
        <f ca="1">IFERROR(__xludf.DUMMYFUNCTION("""COMPUTED_VALUE"""),3)</f>
        <v>3</v>
      </c>
      <c r="B150" s="1">
        <f ca="1">IFERROR(__xludf.DUMMYFUNCTION("""COMPUTED_VALUE"""),1)</f>
        <v>1</v>
      </c>
    </row>
    <row r="151" spans="1:2" ht="13" hidden="1">
      <c r="A151" s="1">
        <f ca="1">IFERROR(__xludf.DUMMYFUNCTION("""COMPUTED_VALUE"""),2)</f>
        <v>2</v>
      </c>
      <c r="B151" s="1">
        <f ca="1">IFERROR(__xludf.DUMMYFUNCTION("""COMPUTED_VALUE"""),1)</f>
        <v>1</v>
      </c>
    </row>
    <row r="152" spans="1:2" ht="13" hidden="1">
      <c r="A152" s="1">
        <f ca="1">IFERROR(__xludf.DUMMYFUNCTION("""COMPUTED_VALUE"""),2)</f>
        <v>2</v>
      </c>
      <c r="B152" s="1">
        <f ca="1">IFERROR(__xludf.DUMMYFUNCTION("""COMPUTED_VALUE"""),1)</f>
        <v>1</v>
      </c>
    </row>
    <row r="153" spans="1:2" ht="13" hidden="1">
      <c r="A153" s="1" t="str">
        <f ca="1">IFERROR(__xludf.DUMMYFUNCTION("""COMPUTED_VALUE"""),"")</f>
        <v/>
      </c>
      <c r="B153" s="1">
        <f ca="1">IFERROR(__xludf.DUMMYFUNCTION("""COMPUTED_VALUE"""),2)</f>
        <v>2</v>
      </c>
    </row>
    <row r="154" spans="1:2" ht="13" hidden="1">
      <c r="A154" s="1">
        <f ca="1">IFERROR(__xludf.DUMMYFUNCTION("""COMPUTED_VALUE"""),4)</f>
        <v>4</v>
      </c>
      <c r="B154" s="1">
        <f ca="1">IFERROR(__xludf.DUMMYFUNCTION("""COMPUTED_VALUE"""),1)</f>
        <v>1</v>
      </c>
    </row>
    <row r="155" spans="1:2" ht="13" hidden="1">
      <c r="A155" s="1">
        <f ca="1">IFERROR(__xludf.DUMMYFUNCTION("""COMPUTED_VALUE"""),4)</f>
        <v>4</v>
      </c>
      <c r="B155" s="1">
        <f ca="1">IFERROR(__xludf.DUMMYFUNCTION("""COMPUTED_VALUE"""),1)</f>
        <v>1</v>
      </c>
    </row>
    <row r="156" spans="1:2" ht="13" hidden="1">
      <c r="A156" s="1">
        <f ca="1">IFERROR(__xludf.DUMMYFUNCTION("""COMPUTED_VALUE"""),1)</f>
        <v>1</v>
      </c>
      <c r="B156" s="1">
        <f ca="1">IFERROR(__xludf.DUMMYFUNCTION("""COMPUTED_VALUE"""),1)</f>
        <v>1</v>
      </c>
    </row>
    <row r="157" spans="1:2" ht="13" hidden="1">
      <c r="A157" s="1">
        <f ca="1">IFERROR(__xludf.DUMMYFUNCTION("""COMPUTED_VALUE"""),2)</f>
        <v>2</v>
      </c>
      <c r="B157" s="1">
        <f ca="1">IFERROR(__xludf.DUMMYFUNCTION("""COMPUTED_VALUE"""),1)</f>
        <v>1</v>
      </c>
    </row>
    <row r="158" spans="1:2" ht="13" hidden="1">
      <c r="A158" s="1">
        <f ca="1">IFERROR(__xludf.DUMMYFUNCTION("""COMPUTED_VALUE"""),1)</f>
        <v>1</v>
      </c>
      <c r="B158" s="1">
        <f ca="1">IFERROR(__xludf.DUMMYFUNCTION("""COMPUTED_VALUE"""),1)</f>
        <v>1</v>
      </c>
    </row>
    <row r="159" spans="1:2" ht="13" hidden="1">
      <c r="A159" s="1">
        <f ca="1">IFERROR(__xludf.DUMMYFUNCTION("""COMPUTED_VALUE"""),2)</f>
        <v>2</v>
      </c>
      <c r="B159" s="1">
        <f ca="1">IFERROR(__xludf.DUMMYFUNCTION("""COMPUTED_VALUE"""),1)</f>
        <v>1</v>
      </c>
    </row>
    <row r="160" spans="1:2" ht="13" hidden="1">
      <c r="A160" s="1">
        <f ca="1">IFERROR(__xludf.DUMMYFUNCTION("""COMPUTED_VALUE"""),1)</f>
        <v>1</v>
      </c>
      <c r="B160" s="1">
        <f ca="1">IFERROR(__xludf.DUMMYFUNCTION("""COMPUTED_VALUE"""),1)</f>
        <v>1</v>
      </c>
    </row>
    <row r="161" spans="1:2" ht="13" hidden="1">
      <c r="A161" s="1">
        <f ca="1">IFERROR(__xludf.DUMMYFUNCTION("""COMPUTED_VALUE"""),1)</f>
        <v>1</v>
      </c>
      <c r="B161" s="1">
        <f ca="1">IFERROR(__xludf.DUMMYFUNCTION("""COMPUTED_VALUE"""),1)</f>
        <v>1</v>
      </c>
    </row>
    <row r="162" spans="1:2" ht="13" hidden="1">
      <c r="A162" s="1">
        <f ca="1">IFERROR(__xludf.DUMMYFUNCTION("""COMPUTED_VALUE"""),3)</f>
        <v>3</v>
      </c>
      <c r="B162" s="1">
        <f ca="1">IFERROR(__xludf.DUMMYFUNCTION("""COMPUTED_VALUE"""),1)</f>
        <v>1</v>
      </c>
    </row>
    <row r="163" spans="1:2" ht="13" hidden="1">
      <c r="A163" s="1">
        <f ca="1">IFERROR(__xludf.DUMMYFUNCTION("""COMPUTED_VALUE"""),3)</f>
        <v>3</v>
      </c>
      <c r="B163" s="1">
        <f ca="1">IFERROR(__xludf.DUMMYFUNCTION("""COMPUTED_VALUE"""),3)</f>
        <v>3</v>
      </c>
    </row>
    <row r="164" spans="1:2" ht="13" hidden="1">
      <c r="A164" s="1">
        <f ca="1">IFERROR(__xludf.DUMMYFUNCTION("""COMPUTED_VALUE"""),3)</f>
        <v>3</v>
      </c>
      <c r="B164" s="1">
        <f ca="1">IFERROR(__xludf.DUMMYFUNCTION("""COMPUTED_VALUE"""),1)</f>
        <v>1</v>
      </c>
    </row>
    <row r="165" spans="1:2" ht="13" hidden="1">
      <c r="A165" s="1">
        <f ca="1">IFERROR(__xludf.DUMMYFUNCTION("""COMPUTED_VALUE"""),1)</f>
        <v>1</v>
      </c>
      <c r="B165" s="1">
        <f ca="1">IFERROR(__xludf.DUMMYFUNCTION("""COMPUTED_VALUE"""),1)</f>
        <v>1</v>
      </c>
    </row>
    <row r="166" spans="1:2" ht="13" hidden="1">
      <c r="A166" s="1">
        <f ca="1">IFERROR(__xludf.DUMMYFUNCTION("""COMPUTED_VALUE"""),4)</f>
        <v>4</v>
      </c>
      <c r="B166" s="1">
        <f ca="1">IFERROR(__xludf.DUMMYFUNCTION("""COMPUTED_VALUE"""),2)</f>
        <v>2</v>
      </c>
    </row>
    <row r="167" spans="1:2" ht="13" hidden="1">
      <c r="A167" s="1">
        <f ca="1">IFERROR(__xludf.DUMMYFUNCTION("""COMPUTED_VALUE"""),2)</f>
        <v>2</v>
      </c>
      <c r="B167" s="1">
        <f ca="1">IFERROR(__xludf.DUMMYFUNCTION("""COMPUTED_VALUE"""),1)</f>
        <v>1</v>
      </c>
    </row>
    <row r="168" spans="1:2" ht="13" hidden="1">
      <c r="A168" s="1">
        <f ca="1">IFERROR(__xludf.DUMMYFUNCTION("""COMPUTED_VALUE"""),3)</f>
        <v>3</v>
      </c>
      <c r="B168" s="1">
        <f ca="1">IFERROR(__xludf.DUMMYFUNCTION("""COMPUTED_VALUE"""),1)</f>
        <v>1</v>
      </c>
    </row>
    <row r="169" spans="1:2" ht="13" hidden="1">
      <c r="A169" s="1">
        <f ca="1">IFERROR(__xludf.DUMMYFUNCTION("""COMPUTED_VALUE"""),2)</f>
        <v>2</v>
      </c>
      <c r="B169" s="1">
        <f ca="1">IFERROR(__xludf.DUMMYFUNCTION("""COMPUTED_VALUE"""),1)</f>
        <v>1</v>
      </c>
    </row>
    <row r="170" spans="1:2" ht="13" hidden="1">
      <c r="A170" s="1" t="str">
        <f ca="1">IFERROR(__xludf.DUMMYFUNCTION("""COMPUTED_VALUE"""),"")</f>
        <v/>
      </c>
      <c r="B170" s="1">
        <f ca="1">IFERROR(__xludf.DUMMYFUNCTION("""COMPUTED_VALUE"""),4)</f>
        <v>4</v>
      </c>
    </row>
    <row r="171" spans="1:2" ht="13" hidden="1">
      <c r="A171" s="1">
        <f ca="1">IFERROR(__xludf.DUMMYFUNCTION("""COMPUTED_VALUE"""),4)</f>
        <v>4</v>
      </c>
      <c r="B171" s="1">
        <f ca="1">IFERROR(__xludf.DUMMYFUNCTION("""COMPUTED_VALUE"""),1)</f>
        <v>1</v>
      </c>
    </row>
    <row r="172" spans="1:2" ht="13" hidden="1">
      <c r="A172" s="1">
        <f ca="1">IFERROR(__xludf.DUMMYFUNCTION("""COMPUTED_VALUE"""),2)</f>
        <v>2</v>
      </c>
      <c r="B172" s="1">
        <f ca="1">IFERROR(__xludf.DUMMYFUNCTION("""COMPUTED_VALUE"""),1)</f>
        <v>1</v>
      </c>
    </row>
    <row r="173" spans="1:2" ht="13" hidden="1">
      <c r="A173" s="1">
        <f ca="1">IFERROR(__xludf.DUMMYFUNCTION("""COMPUTED_VALUE"""),2)</f>
        <v>2</v>
      </c>
      <c r="B173" s="1">
        <f ca="1">IFERROR(__xludf.DUMMYFUNCTION("""COMPUTED_VALUE"""),1)</f>
        <v>1</v>
      </c>
    </row>
    <row r="174" spans="1:2" ht="13" hidden="1">
      <c r="A174" s="1">
        <f ca="1">IFERROR(__xludf.DUMMYFUNCTION("""COMPUTED_VALUE"""),1)</f>
        <v>1</v>
      </c>
      <c r="B174" s="1">
        <f ca="1">IFERROR(__xludf.DUMMYFUNCTION("""COMPUTED_VALUE"""),1)</f>
        <v>1</v>
      </c>
    </row>
    <row r="175" spans="1:2" ht="13" hidden="1">
      <c r="A175" s="1">
        <f ca="1">IFERROR(__xludf.DUMMYFUNCTION("""COMPUTED_VALUE"""),4)</f>
        <v>4</v>
      </c>
      <c r="B175" s="1">
        <f ca="1">IFERROR(__xludf.DUMMYFUNCTION("""COMPUTED_VALUE"""),1)</f>
        <v>1</v>
      </c>
    </row>
    <row r="176" spans="1:2" ht="13" hidden="1">
      <c r="A176" s="1">
        <f ca="1">IFERROR(__xludf.DUMMYFUNCTION("""COMPUTED_VALUE"""),2)</f>
        <v>2</v>
      </c>
      <c r="B176" s="1">
        <f ca="1">IFERROR(__xludf.DUMMYFUNCTION("""COMPUTED_VALUE"""),2)</f>
        <v>2</v>
      </c>
    </row>
    <row r="177" spans="1:2" ht="13" hidden="1">
      <c r="A177" s="1" t="str">
        <f ca="1">IFERROR(__xludf.DUMMYFUNCTION("""COMPUTED_VALUE"""),"")</f>
        <v/>
      </c>
      <c r="B177" s="1">
        <f ca="1">IFERROR(__xludf.DUMMYFUNCTION("""COMPUTED_VALUE"""),1)</f>
        <v>1</v>
      </c>
    </row>
    <row r="178" spans="1:2" ht="13" hidden="1">
      <c r="A178" s="1">
        <f ca="1">IFERROR(__xludf.DUMMYFUNCTION("""COMPUTED_VALUE"""),3)</f>
        <v>3</v>
      </c>
      <c r="B178" s="1">
        <f ca="1">IFERROR(__xludf.DUMMYFUNCTION("""COMPUTED_VALUE"""),3)</f>
        <v>3</v>
      </c>
    </row>
    <row r="179" spans="1:2" ht="13" hidden="1">
      <c r="A179" s="1">
        <f ca="1">IFERROR(__xludf.DUMMYFUNCTION("""COMPUTED_VALUE"""),1)</f>
        <v>1</v>
      </c>
      <c r="B179" s="1">
        <f ca="1">IFERROR(__xludf.DUMMYFUNCTION("""COMPUTED_VALUE"""),1)</f>
        <v>1</v>
      </c>
    </row>
    <row r="180" spans="1:2" ht="13" hidden="1">
      <c r="A180" s="1">
        <f ca="1">IFERROR(__xludf.DUMMYFUNCTION("""COMPUTED_VALUE"""),4)</f>
        <v>4</v>
      </c>
      <c r="B180" s="1">
        <f ca="1">IFERROR(__xludf.DUMMYFUNCTION("""COMPUTED_VALUE"""),1)</f>
        <v>1</v>
      </c>
    </row>
    <row r="181" spans="1:2" ht="13" hidden="1">
      <c r="A181" s="1">
        <f ca="1">IFERROR(__xludf.DUMMYFUNCTION("""COMPUTED_VALUE"""),2)</f>
        <v>2</v>
      </c>
      <c r="B181" s="1">
        <f ca="1">IFERROR(__xludf.DUMMYFUNCTION("""COMPUTED_VALUE"""),2)</f>
        <v>2</v>
      </c>
    </row>
    <row r="182" spans="1:2" ht="13" hidden="1">
      <c r="A182" s="1">
        <f ca="1">IFERROR(__xludf.DUMMYFUNCTION("""COMPUTED_VALUE"""),3)</f>
        <v>3</v>
      </c>
      <c r="B182" s="1">
        <f ca="1">IFERROR(__xludf.DUMMYFUNCTION("""COMPUTED_VALUE"""),3)</f>
        <v>3</v>
      </c>
    </row>
    <row r="183" spans="1:2" ht="13" hidden="1">
      <c r="A183" s="1" t="str">
        <f ca="1">IFERROR(__xludf.DUMMYFUNCTION("""COMPUTED_VALUE"""),"")</f>
        <v/>
      </c>
      <c r="B183" s="1">
        <f ca="1">IFERROR(__xludf.DUMMYFUNCTION("""COMPUTED_VALUE"""),1)</f>
        <v>1</v>
      </c>
    </row>
    <row r="184" spans="1:2" ht="13" hidden="1">
      <c r="A184" s="1">
        <f ca="1">IFERROR(__xludf.DUMMYFUNCTION("""COMPUTED_VALUE"""),2)</f>
        <v>2</v>
      </c>
      <c r="B184" s="1">
        <f ca="1">IFERROR(__xludf.DUMMYFUNCTION("""COMPUTED_VALUE"""),2)</f>
        <v>2</v>
      </c>
    </row>
    <row r="185" spans="1:2" ht="13" hidden="1">
      <c r="A185" s="1">
        <f ca="1">IFERROR(__xludf.DUMMYFUNCTION("""COMPUTED_VALUE"""),3)</f>
        <v>3</v>
      </c>
      <c r="B185" s="1">
        <f ca="1">IFERROR(__xludf.DUMMYFUNCTION("""COMPUTED_VALUE"""),2)</f>
        <v>2</v>
      </c>
    </row>
    <row r="186" spans="1:2" ht="13" hidden="1">
      <c r="A186" s="1">
        <f ca="1">IFERROR(__xludf.DUMMYFUNCTION("""COMPUTED_VALUE"""),2)</f>
        <v>2</v>
      </c>
      <c r="B186" s="1">
        <f ca="1">IFERROR(__xludf.DUMMYFUNCTION("""COMPUTED_VALUE"""),1)</f>
        <v>1</v>
      </c>
    </row>
    <row r="187" spans="1:2" ht="13" hidden="1">
      <c r="A187" s="1">
        <f ca="1">IFERROR(__xludf.DUMMYFUNCTION("""COMPUTED_VALUE"""),4)</f>
        <v>4</v>
      </c>
      <c r="B187" s="1">
        <f ca="1">IFERROR(__xludf.DUMMYFUNCTION("""COMPUTED_VALUE"""),1)</f>
        <v>1</v>
      </c>
    </row>
    <row r="188" spans="1:2" ht="13" hidden="1">
      <c r="A188" s="1">
        <f ca="1">IFERROR(__xludf.DUMMYFUNCTION("""COMPUTED_VALUE"""),2)</f>
        <v>2</v>
      </c>
      <c r="B188" s="1">
        <f ca="1">IFERROR(__xludf.DUMMYFUNCTION("""COMPUTED_VALUE"""),2)</f>
        <v>2</v>
      </c>
    </row>
    <row r="189" spans="1:2" ht="13" hidden="1">
      <c r="A189" s="1">
        <f ca="1">IFERROR(__xludf.DUMMYFUNCTION("""COMPUTED_VALUE"""),2)</f>
        <v>2</v>
      </c>
      <c r="B189" s="1">
        <f ca="1">IFERROR(__xludf.DUMMYFUNCTION("""COMPUTED_VALUE"""),1)</f>
        <v>1</v>
      </c>
    </row>
    <row r="190" spans="1:2" ht="13" hidden="1">
      <c r="A190" s="1" t="str">
        <f ca="1">IFERROR(__xludf.DUMMYFUNCTION("""COMPUTED_VALUE"""),"")</f>
        <v/>
      </c>
      <c r="B190" s="1">
        <f ca="1">IFERROR(__xludf.DUMMYFUNCTION("""COMPUTED_VALUE"""),4)</f>
        <v>4</v>
      </c>
    </row>
    <row r="191" spans="1:2" ht="13" hidden="1">
      <c r="A191" s="1">
        <f ca="1">IFERROR(__xludf.DUMMYFUNCTION("""COMPUTED_VALUE"""),4)</f>
        <v>4</v>
      </c>
      <c r="B191" s="1">
        <f ca="1">IFERROR(__xludf.DUMMYFUNCTION("""COMPUTED_VALUE"""),1)</f>
        <v>1</v>
      </c>
    </row>
    <row r="192" spans="1:2" ht="13" hidden="1">
      <c r="A192" s="1">
        <f ca="1">IFERROR(__xludf.DUMMYFUNCTION("""COMPUTED_VALUE"""),3)</f>
        <v>3</v>
      </c>
      <c r="B192" s="1">
        <f ca="1">IFERROR(__xludf.DUMMYFUNCTION("""COMPUTED_VALUE"""),1)</f>
        <v>1</v>
      </c>
    </row>
    <row r="193" spans="1:2" ht="13" hidden="1">
      <c r="A193" s="1">
        <f ca="1">IFERROR(__xludf.DUMMYFUNCTION("""COMPUTED_VALUE"""),2)</f>
        <v>2</v>
      </c>
      <c r="B193" s="1">
        <f ca="1">IFERROR(__xludf.DUMMYFUNCTION("""COMPUTED_VALUE"""),1)</f>
        <v>1</v>
      </c>
    </row>
    <row r="194" spans="1:2" ht="13" hidden="1">
      <c r="A194" s="1">
        <f ca="1">IFERROR(__xludf.DUMMYFUNCTION("""COMPUTED_VALUE"""),2)</f>
        <v>2</v>
      </c>
      <c r="B194" s="1">
        <f ca="1">IFERROR(__xludf.DUMMYFUNCTION("""COMPUTED_VALUE"""),2)</f>
        <v>2</v>
      </c>
    </row>
    <row r="195" spans="1:2" ht="13" hidden="1">
      <c r="A195" s="1">
        <f ca="1">IFERROR(__xludf.DUMMYFUNCTION("""COMPUTED_VALUE"""),2)</f>
        <v>2</v>
      </c>
      <c r="B195" s="1">
        <f ca="1">IFERROR(__xludf.DUMMYFUNCTION("""COMPUTED_VALUE"""),1)</f>
        <v>1</v>
      </c>
    </row>
    <row r="196" spans="1:2" ht="13" hidden="1">
      <c r="A196" s="1">
        <f ca="1">IFERROR(__xludf.DUMMYFUNCTION("""COMPUTED_VALUE"""),3)</f>
        <v>3</v>
      </c>
      <c r="B196" s="1">
        <f ca="1">IFERROR(__xludf.DUMMYFUNCTION("""COMPUTED_VALUE"""),2)</f>
        <v>2</v>
      </c>
    </row>
    <row r="197" spans="1:2" ht="13" hidden="1">
      <c r="A197" s="1">
        <f ca="1">IFERROR(__xludf.DUMMYFUNCTION("""COMPUTED_VALUE"""),2)</f>
        <v>2</v>
      </c>
      <c r="B197" s="1">
        <f ca="1">IFERROR(__xludf.DUMMYFUNCTION("""COMPUTED_VALUE"""),2)</f>
        <v>2</v>
      </c>
    </row>
    <row r="198" spans="1:2" ht="13" hidden="1">
      <c r="A198" s="1">
        <f ca="1">IFERROR(__xludf.DUMMYFUNCTION("""COMPUTED_VALUE"""),2)</f>
        <v>2</v>
      </c>
      <c r="B198" s="1">
        <f ca="1">IFERROR(__xludf.DUMMYFUNCTION("""COMPUTED_VALUE"""),1)</f>
        <v>1</v>
      </c>
    </row>
    <row r="199" spans="1:2" ht="13" hidden="1">
      <c r="A199" s="1">
        <f ca="1">IFERROR(__xludf.DUMMYFUNCTION("""COMPUTED_VALUE"""),3)</f>
        <v>3</v>
      </c>
      <c r="B199" s="1">
        <f ca="1">IFERROR(__xludf.DUMMYFUNCTION("""COMPUTED_VALUE"""),2)</f>
        <v>2</v>
      </c>
    </row>
    <row r="200" spans="1:2" ht="13" hidden="1">
      <c r="A200" s="1" t="str">
        <f ca="1">IFERROR(__xludf.DUMMYFUNCTION("""COMPUTED_VALUE"""),"")</f>
        <v/>
      </c>
      <c r="B200" s="1">
        <f ca="1">IFERROR(__xludf.DUMMYFUNCTION("""COMPUTED_VALUE"""),1)</f>
        <v>1</v>
      </c>
    </row>
    <row r="201" spans="1:2" ht="13" hidden="1">
      <c r="A201" s="1">
        <f ca="1">IFERROR(__xludf.DUMMYFUNCTION("""COMPUTED_VALUE"""),1)</f>
        <v>1</v>
      </c>
      <c r="B201" s="1">
        <f ca="1">IFERROR(__xludf.DUMMYFUNCTION("""COMPUTED_VALUE"""),1)</f>
        <v>1</v>
      </c>
    </row>
    <row r="202" spans="1:2" ht="13" hidden="1">
      <c r="A202" s="1">
        <f ca="1">IFERROR(__xludf.DUMMYFUNCTION("""COMPUTED_VALUE"""),2)</f>
        <v>2</v>
      </c>
      <c r="B202" s="1">
        <f ca="1">IFERROR(__xludf.DUMMYFUNCTION("""COMPUTED_VALUE"""),1)</f>
        <v>1</v>
      </c>
    </row>
    <row r="203" spans="1:2" ht="13" hidden="1">
      <c r="A203" s="1">
        <f ca="1">IFERROR(__xludf.DUMMYFUNCTION("""COMPUTED_VALUE"""),3)</f>
        <v>3</v>
      </c>
      <c r="B203" s="1">
        <f ca="1">IFERROR(__xludf.DUMMYFUNCTION("""COMPUTED_VALUE"""),1)</f>
        <v>1</v>
      </c>
    </row>
    <row r="204" spans="1:2" ht="13" hidden="1">
      <c r="A204" s="1">
        <f ca="1">IFERROR(__xludf.DUMMYFUNCTION("""COMPUTED_VALUE"""),2)</f>
        <v>2</v>
      </c>
      <c r="B204" s="1">
        <f ca="1">IFERROR(__xludf.DUMMYFUNCTION("""COMPUTED_VALUE"""),1)</f>
        <v>1</v>
      </c>
    </row>
    <row r="205" spans="1:2" ht="13" hidden="1">
      <c r="A205" s="1">
        <f ca="1">IFERROR(__xludf.DUMMYFUNCTION("""COMPUTED_VALUE"""),1)</f>
        <v>1</v>
      </c>
      <c r="B205" s="1">
        <f ca="1">IFERROR(__xludf.DUMMYFUNCTION("""COMPUTED_VALUE"""),1)</f>
        <v>1</v>
      </c>
    </row>
    <row r="206" spans="1:2" ht="13" hidden="1">
      <c r="A206" s="1" t="str">
        <f ca="1">IFERROR(__xludf.DUMMYFUNCTION("""COMPUTED_VALUE"""),"")</f>
        <v/>
      </c>
      <c r="B206" s="1">
        <f ca="1">IFERROR(__xludf.DUMMYFUNCTION("""COMPUTED_VALUE"""),1)</f>
        <v>1</v>
      </c>
    </row>
    <row r="207" spans="1:2" ht="13" hidden="1">
      <c r="A207" s="1">
        <f ca="1">IFERROR(__xludf.DUMMYFUNCTION("""COMPUTED_VALUE"""),4)</f>
        <v>4</v>
      </c>
      <c r="B207" s="1">
        <f ca="1">IFERROR(__xludf.DUMMYFUNCTION("""COMPUTED_VALUE"""),2)</f>
        <v>2</v>
      </c>
    </row>
    <row r="208" spans="1:2" ht="13" hidden="1">
      <c r="A208" s="1">
        <f ca="1">IFERROR(__xludf.DUMMYFUNCTION("""COMPUTED_VALUE"""),3)</f>
        <v>3</v>
      </c>
      <c r="B208" s="1">
        <f ca="1">IFERROR(__xludf.DUMMYFUNCTION("""COMPUTED_VALUE"""),1)</f>
        <v>1</v>
      </c>
    </row>
    <row r="209" spans="1:2" ht="13" hidden="1">
      <c r="A209" s="1" t="str">
        <f ca="1">IFERROR(__xludf.DUMMYFUNCTION("""COMPUTED_VALUE"""),"")</f>
        <v/>
      </c>
      <c r="B209" s="1">
        <f ca="1">IFERROR(__xludf.DUMMYFUNCTION("""COMPUTED_VALUE"""),1)</f>
        <v>1</v>
      </c>
    </row>
    <row r="210" spans="1:2" ht="13" hidden="1">
      <c r="A210" s="1">
        <f ca="1">IFERROR(__xludf.DUMMYFUNCTION("""COMPUTED_VALUE"""),1)</f>
        <v>1</v>
      </c>
      <c r="B210" s="1">
        <f ca="1">IFERROR(__xludf.DUMMYFUNCTION("""COMPUTED_VALUE"""),1)</f>
        <v>1</v>
      </c>
    </row>
    <row r="211" spans="1:2" ht="13" hidden="1">
      <c r="A211" s="1">
        <f ca="1">IFERROR(__xludf.DUMMYFUNCTION("""COMPUTED_VALUE"""),4)</f>
        <v>4</v>
      </c>
      <c r="B211" s="1">
        <f ca="1">IFERROR(__xludf.DUMMYFUNCTION("""COMPUTED_VALUE"""),1)</f>
        <v>1</v>
      </c>
    </row>
    <row r="212" spans="1:2" ht="13" hidden="1">
      <c r="A212" s="1">
        <f ca="1">IFERROR(__xludf.DUMMYFUNCTION("""COMPUTED_VALUE"""),3)</f>
        <v>3</v>
      </c>
      <c r="B212" s="1">
        <f ca="1">IFERROR(__xludf.DUMMYFUNCTION("""COMPUTED_VALUE"""),2)</f>
        <v>2</v>
      </c>
    </row>
    <row r="213" spans="1:2" ht="13" hidden="1">
      <c r="A213" s="1">
        <f ca="1">IFERROR(__xludf.DUMMYFUNCTION("""COMPUTED_VALUE"""),2)</f>
        <v>2</v>
      </c>
      <c r="B213" s="1">
        <f ca="1">IFERROR(__xludf.DUMMYFUNCTION("""COMPUTED_VALUE"""),1)</f>
        <v>1</v>
      </c>
    </row>
    <row r="214" spans="1:2" ht="13" hidden="1">
      <c r="A214" s="1">
        <f ca="1">IFERROR(__xludf.DUMMYFUNCTION("""COMPUTED_VALUE"""),3)</f>
        <v>3</v>
      </c>
      <c r="B214" s="1">
        <f ca="1">IFERROR(__xludf.DUMMYFUNCTION("""COMPUTED_VALUE"""),1)</f>
        <v>1</v>
      </c>
    </row>
    <row r="215" spans="1:2" ht="13" hidden="1">
      <c r="A215" s="1">
        <f ca="1">IFERROR(__xludf.DUMMYFUNCTION("""COMPUTED_VALUE"""),2)</f>
        <v>2</v>
      </c>
      <c r="B215" s="1">
        <f ca="1">IFERROR(__xludf.DUMMYFUNCTION("""COMPUTED_VALUE"""),2)</f>
        <v>2</v>
      </c>
    </row>
    <row r="216" spans="1:2" ht="13" hidden="1">
      <c r="A216" s="1">
        <f ca="1">IFERROR(__xludf.DUMMYFUNCTION("""COMPUTED_VALUE"""),1)</f>
        <v>1</v>
      </c>
      <c r="B216" s="1">
        <f ca="1">IFERROR(__xludf.DUMMYFUNCTION("""COMPUTED_VALUE"""),2)</f>
        <v>2</v>
      </c>
    </row>
    <row r="217" spans="1:2" ht="13" hidden="1">
      <c r="A217" s="1">
        <f ca="1">IFERROR(__xludf.DUMMYFUNCTION("""COMPUTED_VALUE"""),1)</f>
        <v>1</v>
      </c>
      <c r="B217" s="1">
        <f ca="1">IFERROR(__xludf.DUMMYFUNCTION("""COMPUTED_VALUE"""),1)</f>
        <v>1</v>
      </c>
    </row>
    <row r="218" spans="1:2" ht="13" hidden="1">
      <c r="A218" s="1">
        <f ca="1">IFERROR(__xludf.DUMMYFUNCTION("""COMPUTED_VALUE"""),4)</f>
        <v>4</v>
      </c>
      <c r="B218" s="1">
        <f ca="1">IFERROR(__xludf.DUMMYFUNCTION("""COMPUTED_VALUE"""),1)</f>
        <v>1</v>
      </c>
    </row>
    <row r="219" spans="1:2" ht="13" hidden="1">
      <c r="A219" s="1">
        <f ca="1">IFERROR(__xludf.DUMMYFUNCTION("""COMPUTED_VALUE"""),4)</f>
        <v>4</v>
      </c>
      <c r="B219" s="1">
        <f ca="1">IFERROR(__xludf.DUMMYFUNCTION("""COMPUTED_VALUE"""),1)</f>
        <v>1</v>
      </c>
    </row>
    <row r="220" spans="1:2" ht="13" hidden="1">
      <c r="A220" s="1">
        <f ca="1">IFERROR(__xludf.DUMMYFUNCTION("""COMPUTED_VALUE"""),4)</f>
        <v>4</v>
      </c>
      <c r="B220" s="1">
        <f ca="1">IFERROR(__xludf.DUMMYFUNCTION("""COMPUTED_VALUE"""),2)</f>
        <v>2</v>
      </c>
    </row>
    <row r="221" spans="1:2" ht="13" hidden="1">
      <c r="A221" s="1">
        <f ca="1">IFERROR(__xludf.DUMMYFUNCTION("""COMPUTED_VALUE"""),3)</f>
        <v>3</v>
      </c>
      <c r="B221" s="1">
        <f ca="1">IFERROR(__xludf.DUMMYFUNCTION("""COMPUTED_VALUE"""),1)</f>
        <v>1</v>
      </c>
    </row>
    <row r="222" spans="1:2" ht="13" hidden="1">
      <c r="A222" s="1">
        <f ca="1">IFERROR(__xludf.DUMMYFUNCTION("""COMPUTED_VALUE"""),4)</f>
        <v>4</v>
      </c>
      <c r="B222" s="1">
        <f ca="1">IFERROR(__xludf.DUMMYFUNCTION("""COMPUTED_VALUE"""),2)</f>
        <v>2</v>
      </c>
    </row>
    <row r="223" spans="1:2" ht="13" hidden="1">
      <c r="A223" s="1">
        <f ca="1">IFERROR(__xludf.DUMMYFUNCTION("""COMPUTED_VALUE"""),1)</f>
        <v>1</v>
      </c>
      <c r="B223" s="1">
        <f ca="1">IFERROR(__xludf.DUMMYFUNCTION("""COMPUTED_VALUE"""),1)</f>
        <v>1</v>
      </c>
    </row>
    <row r="224" spans="1:2" ht="13" hidden="1">
      <c r="A224" s="1">
        <f ca="1">IFERROR(__xludf.DUMMYFUNCTION("""COMPUTED_VALUE"""),2)</f>
        <v>2</v>
      </c>
      <c r="B224" s="1">
        <f ca="1">IFERROR(__xludf.DUMMYFUNCTION("""COMPUTED_VALUE"""),1)</f>
        <v>1</v>
      </c>
    </row>
    <row r="225" spans="1:2" ht="13" hidden="1">
      <c r="A225" s="1">
        <f ca="1">IFERROR(__xludf.DUMMYFUNCTION("""COMPUTED_VALUE"""),3)</f>
        <v>3</v>
      </c>
      <c r="B225" s="1">
        <f ca="1">IFERROR(__xludf.DUMMYFUNCTION("""COMPUTED_VALUE"""),1)</f>
        <v>1</v>
      </c>
    </row>
    <row r="226" spans="1:2" ht="13" hidden="1">
      <c r="A226" s="1">
        <f ca="1">IFERROR(__xludf.DUMMYFUNCTION("""COMPUTED_VALUE"""),2)</f>
        <v>2</v>
      </c>
      <c r="B226" s="1">
        <f ca="1">IFERROR(__xludf.DUMMYFUNCTION("""COMPUTED_VALUE"""),1)</f>
        <v>1</v>
      </c>
    </row>
    <row r="227" spans="1:2" ht="13" hidden="1">
      <c r="A227" s="1">
        <f ca="1">IFERROR(__xludf.DUMMYFUNCTION("""COMPUTED_VALUE"""),2)</f>
        <v>2</v>
      </c>
      <c r="B227" s="1">
        <f ca="1">IFERROR(__xludf.DUMMYFUNCTION("""COMPUTED_VALUE"""),1)</f>
        <v>1</v>
      </c>
    </row>
    <row r="228" spans="1:2" ht="13" hidden="1">
      <c r="A228" s="1">
        <f ca="1">IFERROR(__xludf.DUMMYFUNCTION("""COMPUTED_VALUE"""),3)</f>
        <v>3</v>
      </c>
      <c r="B228" s="1">
        <f ca="1">IFERROR(__xludf.DUMMYFUNCTION("""COMPUTED_VALUE"""),1)</f>
        <v>1</v>
      </c>
    </row>
    <row r="229" spans="1:2" ht="13" hidden="1">
      <c r="A229" s="1">
        <f ca="1">IFERROR(__xludf.DUMMYFUNCTION("""COMPUTED_VALUE"""),4)</f>
        <v>4</v>
      </c>
      <c r="B229" s="1">
        <f ca="1">IFERROR(__xludf.DUMMYFUNCTION("""COMPUTED_VALUE"""),1)</f>
        <v>1</v>
      </c>
    </row>
    <row r="230" spans="1:2" ht="13" hidden="1">
      <c r="A230" s="1">
        <f ca="1">IFERROR(__xludf.DUMMYFUNCTION("""COMPUTED_VALUE"""),4)</f>
        <v>4</v>
      </c>
      <c r="B230" s="1">
        <f ca="1">IFERROR(__xludf.DUMMYFUNCTION("""COMPUTED_VALUE"""),2)</f>
        <v>2</v>
      </c>
    </row>
    <row r="231" spans="1:2" ht="13" hidden="1">
      <c r="A231" s="1" t="str">
        <f ca="1">IFERROR(__xludf.DUMMYFUNCTION("""COMPUTED_VALUE"""),"")</f>
        <v/>
      </c>
      <c r="B231" s="1">
        <f ca="1">IFERROR(__xludf.DUMMYFUNCTION("""COMPUTED_VALUE"""),1)</f>
        <v>1</v>
      </c>
    </row>
    <row r="232" spans="1:2" ht="13" hidden="1">
      <c r="A232" s="1">
        <f ca="1">IFERROR(__xludf.DUMMYFUNCTION("""COMPUTED_VALUE"""),2)</f>
        <v>2</v>
      </c>
      <c r="B232" s="1">
        <f ca="1">IFERROR(__xludf.DUMMYFUNCTION("""COMPUTED_VALUE"""),1)</f>
        <v>1</v>
      </c>
    </row>
    <row r="233" spans="1:2" ht="13" hidden="1">
      <c r="A233" s="1">
        <f ca="1">IFERROR(__xludf.DUMMYFUNCTION("""COMPUTED_VALUE"""),1)</f>
        <v>1</v>
      </c>
      <c r="B233" s="1">
        <f ca="1">IFERROR(__xludf.DUMMYFUNCTION("""COMPUTED_VALUE"""),1)</f>
        <v>1</v>
      </c>
    </row>
    <row r="234" spans="1:2" ht="13" hidden="1">
      <c r="A234" s="1">
        <f ca="1">IFERROR(__xludf.DUMMYFUNCTION("""COMPUTED_VALUE"""),2)</f>
        <v>2</v>
      </c>
      <c r="B234" s="1">
        <f ca="1">IFERROR(__xludf.DUMMYFUNCTION("""COMPUTED_VALUE"""),1)</f>
        <v>1</v>
      </c>
    </row>
    <row r="235" spans="1:2" ht="13" hidden="1">
      <c r="A235" s="1">
        <f ca="1">IFERROR(__xludf.DUMMYFUNCTION("""COMPUTED_VALUE"""),3)</f>
        <v>3</v>
      </c>
      <c r="B235" s="1">
        <f ca="1">IFERROR(__xludf.DUMMYFUNCTION("""COMPUTED_VALUE"""),1)</f>
        <v>1</v>
      </c>
    </row>
    <row r="236" spans="1:2" ht="13" hidden="1">
      <c r="A236" s="1">
        <f ca="1">IFERROR(__xludf.DUMMYFUNCTION("""COMPUTED_VALUE"""),4)</f>
        <v>4</v>
      </c>
      <c r="B236" s="1">
        <f ca="1">IFERROR(__xludf.DUMMYFUNCTION("""COMPUTED_VALUE"""),1)</f>
        <v>1</v>
      </c>
    </row>
    <row r="237" spans="1:2" ht="13" hidden="1">
      <c r="A237" s="1">
        <f ca="1">IFERROR(__xludf.DUMMYFUNCTION("""COMPUTED_VALUE"""),3)</f>
        <v>3</v>
      </c>
      <c r="B237" s="1">
        <f ca="1">IFERROR(__xludf.DUMMYFUNCTION("""COMPUTED_VALUE"""),1)</f>
        <v>1</v>
      </c>
    </row>
    <row r="238" spans="1:2" ht="13" hidden="1">
      <c r="A238" s="1" t="str">
        <f ca="1">IFERROR(__xludf.DUMMYFUNCTION("""COMPUTED_VALUE"""),"")</f>
        <v/>
      </c>
      <c r="B238" s="1">
        <f ca="1">IFERROR(__xludf.DUMMYFUNCTION("""COMPUTED_VALUE"""),2)</f>
        <v>2</v>
      </c>
    </row>
    <row r="239" spans="1:2" ht="13" hidden="1">
      <c r="A239" s="1">
        <f ca="1">IFERROR(__xludf.DUMMYFUNCTION("""COMPUTED_VALUE"""),2)</f>
        <v>2</v>
      </c>
      <c r="B239" s="1">
        <f ca="1">IFERROR(__xludf.DUMMYFUNCTION("""COMPUTED_VALUE"""),1)</f>
        <v>1</v>
      </c>
    </row>
    <row r="240" spans="1:2" ht="13" hidden="1">
      <c r="A240" s="1">
        <f ca="1">IFERROR(__xludf.DUMMYFUNCTION("""COMPUTED_VALUE"""),4)</f>
        <v>4</v>
      </c>
      <c r="B240" s="1">
        <f ca="1">IFERROR(__xludf.DUMMYFUNCTION("""COMPUTED_VALUE"""),1)</f>
        <v>1</v>
      </c>
    </row>
    <row r="241" spans="1:2" ht="13" hidden="1">
      <c r="A241" s="1">
        <f ca="1">IFERROR(__xludf.DUMMYFUNCTION("""COMPUTED_VALUE"""),2)</f>
        <v>2</v>
      </c>
      <c r="B241" s="1">
        <f ca="1">IFERROR(__xludf.DUMMYFUNCTION("""COMPUTED_VALUE"""),2)</f>
        <v>2</v>
      </c>
    </row>
    <row r="242" spans="1:2" ht="13" hidden="1">
      <c r="A242" s="1">
        <f ca="1">IFERROR(__xludf.DUMMYFUNCTION("""COMPUTED_VALUE"""),3)</f>
        <v>3</v>
      </c>
      <c r="B242" s="1">
        <f ca="1">IFERROR(__xludf.DUMMYFUNCTION("""COMPUTED_VALUE"""),1)</f>
        <v>1</v>
      </c>
    </row>
    <row r="243" spans="1:2" ht="13" hidden="1">
      <c r="A243" s="1">
        <f ca="1">IFERROR(__xludf.DUMMYFUNCTION("""COMPUTED_VALUE"""),3)</f>
        <v>3</v>
      </c>
      <c r="B243" s="1">
        <f ca="1">IFERROR(__xludf.DUMMYFUNCTION("""COMPUTED_VALUE"""),1)</f>
        <v>1</v>
      </c>
    </row>
    <row r="244" spans="1:2" ht="13" hidden="1">
      <c r="A244" s="1">
        <f ca="1">IFERROR(__xludf.DUMMYFUNCTION("""COMPUTED_VALUE"""),4)</f>
        <v>4</v>
      </c>
      <c r="B244" s="1">
        <f ca="1">IFERROR(__xludf.DUMMYFUNCTION("""COMPUTED_VALUE"""),1)</f>
        <v>1</v>
      </c>
    </row>
    <row r="245" spans="1:2" ht="13" hidden="1">
      <c r="A245" s="1">
        <f ca="1">IFERROR(__xludf.DUMMYFUNCTION("""COMPUTED_VALUE"""),4)</f>
        <v>4</v>
      </c>
      <c r="B245" s="1">
        <f ca="1">IFERROR(__xludf.DUMMYFUNCTION("""COMPUTED_VALUE"""),2)</f>
        <v>2</v>
      </c>
    </row>
    <row r="246" spans="1:2" ht="13" hidden="1">
      <c r="A246" s="1">
        <f ca="1">IFERROR(__xludf.DUMMYFUNCTION("""COMPUTED_VALUE"""),4)</f>
        <v>4</v>
      </c>
      <c r="B246" s="1">
        <f ca="1">IFERROR(__xludf.DUMMYFUNCTION("""COMPUTED_VALUE"""),1)</f>
        <v>1</v>
      </c>
    </row>
    <row r="247" spans="1:2" ht="13" hidden="1">
      <c r="A247" s="1">
        <f ca="1">IFERROR(__xludf.DUMMYFUNCTION("""COMPUTED_VALUE"""),4)</f>
        <v>4</v>
      </c>
      <c r="B247" s="1">
        <f ca="1">IFERROR(__xludf.DUMMYFUNCTION("""COMPUTED_VALUE"""),1)</f>
        <v>1</v>
      </c>
    </row>
    <row r="248" spans="1:2" ht="13" hidden="1">
      <c r="A248" s="1">
        <f ca="1">IFERROR(__xludf.DUMMYFUNCTION("""COMPUTED_VALUE"""),3)</f>
        <v>3</v>
      </c>
      <c r="B248" s="1">
        <f ca="1">IFERROR(__xludf.DUMMYFUNCTION("""COMPUTED_VALUE"""),1)</f>
        <v>1</v>
      </c>
    </row>
    <row r="249" spans="1:2" ht="13" hidden="1">
      <c r="A249" s="1">
        <f ca="1">IFERROR(__xludf.DUMMYFUNCTION("""COMPUTED_VALUE"""),1)</f>
        <v>1</v>
      </c>
      <c r="B249" s="1">
        <f ca="1">IFERROR(__xludf.DUMMYFUNCTION("""COMPUTED_VALUE"""),5)</f>
        <v>5</v>
      </c>
    </row>
    <row r="250" spans="1:2" ht="13" hidden="1">
      <c r="A250" s="1">
        <f ca="1">IFERROR(__xludf.DUMMYFUNCTION("""COMPUTED_VALUE"""),2)</f>
        <v>2</v>
      </c>
      <c r="B250" s="1">
        <f ca="1">IFERROR(__xludf.DUMMYFUNCTION("""COMPUTED_VALUE"""),1)</f>
        <v>1</v>
      </c>
    </row>
    <row r="251" spans="1:2" ht="13" hidden="1">
      <c r="A251" s="1">
        <f ca="1">IFERROR(__xludf.DUMMYFUNCTION("""COMPUTED_VALUE"""),4)</f>
        <v>4</v>
      </c>
      <c r="B251" s="1">
        <f ca="1">IFERROR(__xludf.DUMMYFUNCTION("""COMPUTED_VALUE"""),1)</f>
        <v>1</v>
      </c>
    </row>
    <row r="252" spans="1:2" ht="13" hidden="1">
      <c r="A252" s="1">
        <f ca="1">IFERROR(__xludf.DUMMYFUNCTION("""COMPUTED_VALUE"""),1)</f>
        <v>1</v>
      </c>
      <c r="B252" s="1">
        <f ca="1">IFERROR(__xludf.DUMMYFUNCTION("""COMPUTED_VALUE"""),1)</f>
        <v>1</v>
      </c>
    </row>
    <row r="253" spans="1:2" ht="13" hidden="1">
      <c r="A253" s="1">
        <f ca="1">IFERROR(__xludf.DUMMYFUNCTION("""COMPUTED_VALUE"""),4)</f>
        <v>4</v>
      </c>
      <c r="B253" s="1">
        <f ca="1">IFERROR(__xludf.DUMMYFUNCTION("""COMPUTED_VALUE"""),1)</f>
        <v>1</v>
      </c>
    </row>
    <row r="254" spans="1:2" ht="13" hidden="1">
      <c r="A254" s="1">
        <f ca="1">IFERROR(__xludf.DUMMYFUNCTION("""COMPUTED_VALUE"""),3)</f>
        <v>3</v>
      </c>
      <c r="B254" s="1">
        <f ca="1">IFERROR(__xludf.DUMMYFUNCTION("""COMPUTED_VALUE"""),1)</f>
        <v>1</v>
      </c>
    </row>
    <row r="255" spans="1:2" ht="13" hidden="1">
      <c r="A255" s="1">
        <f ca="1">IFERROR(__xludf.DUMMYFUNCTION("""COMPUTED_VALUE"""),3)</f>
        <v>3</v>
      </c>
      <c r="B255" s="1">
        <f ca="1">IFERROR(__xludf.DUMMYFUNCTION("""COMPUTED_VALUE"""),1)</f>
        <v>1</v>
      </c>
    </row>
    <row r="256" spans="1:2" ht="13" hidden="1">
      <c r="A256" s="1">
        <f ca="1">IFERROR(__xludf.DUMMYFUNCTION("""COMPUTED_VALUE"""),1)</f>
        <v>1</v>
      </c>
      <c r="B256" s="1">
        <f ca="1">IFERROR(__xludf.DUMMYFUNCTION("""COMPUTED_VALUE"""),1)</f>
        <v>1</v>
      </c>
    </row>
    <row r="257" spans="1:2" ht="13" hidden="1">
      <c r="A257" s="1">
        <f ca="1">IFERROR(__xludf.DUMMYFUNCTION("""COMPUTED_VALUE"""),2)</f>
        <v>2</v>
      </c>
      <c r="B257" s="1">
        <f ca="1">IFERROR(__xludf.DUMMYFUNCTION("""COMPUTED_VALUE"""),1)</f>
        <v>1</v>
      </c>
    </row>
    <row r="258" spans="1:2" ht="13" hidden="1">
      <c r="A258" s="1">
        <f ca="1">IFERROR(__xludf.DUMMYFUNCTION("""COMPUTED_VALUE"""),4)</f>
        <v>4</v>
      </c>
      <c r="B258" s="1">
        <f ca="1">IFERROR(__xludf.DUMMYFUNCTION("""COMPUTED_VALUE"""),1)</f>
        <v>1</v>
      </c>
    </row>
    <row r="259" spans="1:2" ht="13" hidden="1">
      <c r="A259" s="1">
        <f ca="1">IFERROR(__xludf.DUMMYFUNCTION("""COMPUTED_VALUE"""),2)</f>
        <v>2</v>
      </c>
      <c r="B259" s="1">
        <f ca="1">IFERROR(__xludf.DUMMYFUNCTION("""COMPUTED_VALUE"""),1)</f>
        <v>1</v>
      </c>
    </row>
    <row r="260" spans="1:2" ht="13" hidden="1">
      <c r="A260" s="1">
        <f ca="1">IFERROR(__xludf.DUMMYFUNCTION("""COMPUTED_VALUE"""),2)</f>
        <v>2</v>
      </c>
      <c r="B260" s="1">
        <f ca="1">IFERROR(__xludf.DUMMYFUNCTION("""COMPUTED_VALUE"""),1)</f>
        <v>1</v>
      </c>
    </row>
    <row r="261" spans="1:2" ht="13" hidden="1">
      <c r="A261" s="1">
        <f ca="1">IFERROR(__xludf.DUMMYFUNCTION("""COMPUTED_VALUE"""),3)</f>
        <v>3</v>
      </c>
      <c r="B261" s="1">
        <f ca="1">IFERROR(__xludf.DUMMYFUNCTION("""COMPUTED_VALUE"""),2)</f>
        <v>2</v>
      </c>
    </row>
    <row r="262" spans="1:2" ht="13" hidden="1">
      <c r="A262" s="1">
        <f ca="1">IFERROR(__xludf.DUMMYFUNCTION("""COMPUTED_VALUE"""),3)</f>
        <v>3</v>
      </c>
      <c r="B262" s="1">
        <f ca="1">IFERROR(__xludf.DUMMYFUNCTION("""COMPUTED_VALUE"""),1)</f>
        <v>1</v>
      </c>
    </row>
    <row r="263" spans="1:2" ht="13" hidden="1">
      <c r="A263" s="1">
        <f ca="1">IFERROR(__xludf.DUMMYFUNCTION("""COMPUTED_VALUE"""),4)</f>
        <v>4</v>
      </c>
      <c r="B263" s="1">
        <f ca="1">IFERROR(__xludf.DUMMYFUNCTION("""COMPUTED_VALUE"""),1)</f>
        <v>1</v>
      </c>
    </row>
    <row r="264" spans="1:2" ht="13" hidden="1">
      <c r="A264" s="1">
        <f ca="1">IFERROR(__xludf.DUMMYFUNCTION("""COMPUTED_VALUE"""),2)</f>
        <v>2</v>
      </c>
      <c r="B264" s="1">
        <f ca="1">IFERROR(__xludf.DUMMYFUNCTION("""COMPUTED_VALUE"""),2)</f>
        <v>2</v>
      </c>
    </row>
    <row r="265" spans="1:2" ht="13" hidden="1">
      <c r="A265" s="1">
        <f ca="1">IFERROR(__xludf.DUMMYFUNCTION("""COMPUTED_VALUE"""),4)</f>
        <v>4</v>
      </c>
      <c r="B265" s="1">
        <f ca="1">IFERROR(__xludf.DUMMYFUNCTION("""COMPUTED_VALUE"""),1)</f>
        <v>1</v>
      </c>
    </row>
    <row r="266" spans="1:2" ht="13" hidden="1">
      <c r="A266" s="1">
        <f ca="1">IFERROR(__xludf.DUMMYFUNCTION("""COMPUTED_VALUE"""),4)</f>
        <v>4</v>
      </c>
      <c r="B266" s="1">
        <f ca="1">IFERROR(__xludf.DUMMYFUNCTION("""COMPUTED_VALUE"""),1)</f>
        <v>1</v>
      </c>
    </row>
    <row r="267" spans="1:2" ht="13" hidden="1">
      <c r="A267" s="1">
        <f ca="1">IFERROR(__xludf.DUMMYFUNCTION("""COMPUTED_VALUE"""),4)</f>
        <v>4</v>
      </c>
      <c r="B267" s="1">
        <f ca="1">IFERROR(__xludf.DUMMYFUNCTION("""COMPUTED_VALUE"""),1)</f>
        <v>1</v>
      </c>
    </row>
    <row r="268" spans="1:2" ht="13" hidden="1">
      <c r="A268" s="1">
        <f ca="1">IFERROR(__xludf.DUMMYFUNCTION("""COMPUTED_VALUE"""),2)</f>
        <v>2</v>
      </c>
      <c r="B268" s="1">
        <f ca="1">IFERROR(__xludf.DUMMYFUNCTION("""COMPUTED_VALUE"""),1)</f>
        <v>1</v>
      </c>
    </row>
    <row r="269" spans="1:2" ht="13" hidden="1">
      <c r="A269" s="1">
        <f ca="1">IFERROR(__xludf.DUMMYFUNCTION("""COMPUTED_VALUE"""),2)</f>
        <v>2</v>
      </c>
      <c r="B269" s="1">
        <f ca="1">IFERROR(__xludf.DUMMYFUNCTION("""COMPUTED_VALUE"""),1)</f>
        <v>1</v>
      </c>
    </row>
    <row r="270" spans="1:2" ht="13" hidden="1">
      <c r="A270" s="1">
        <f ca="1">IFERROR(__xludf.DUMMYFUNCTION("""COMPUTED_VALUE"""),3)</f>
        <v>3</v>
      </c>
      <c r="B270" s="1">
        <f ca="1">IFERROR(__xludf.DUMMYFUNCTION("""COMPUTED_VALUE"""),1)</f>
        <v>1</v>
      </c>
    </row>
    <row r="271" spans="1:2" ht="13" hidden="1">
      <c r="A271" s="1">
        <f ca="1">IFERROR(__xludf.DUMMYFUNCTION("""COMPUTED_VALUE"""),1)</f>
        <v>1</v>
      </c>
      <c r="B271" s="1">
        <f ca="1">IFERROR(__xludf.DUMMYFUNCTION("""COMPUTED_VALUE"""),1)</f>
        <v>1</v>
      </c>
    </row>
    <row r="272" spans="1:2" ht="13" hidden="1">
      <c r="A272" s="1">
        <f ca="1">IFERROR(__xludf.DUMMYFUNCTION("""COMPUTED_VALUE"""),2)</f>
        <v>2</v>
      </c>
      <c r="B272" s="1">
        <f ca="1">IFERROR(__xludf.DUMMYFUNCTION("""COMPUTED_VALUE"""),1)</f>
        <v>1</v>
      </c>
    </row>
    <row r="273" spans="1:2" ht="13" hidden="1">
      <c r="A273" s="1">
        <f ca="1">IFERROR(__xludf.DUMMYFUNCTION("""COMPUTED_VALUE"""),3)</f>
        <v>3</v>
      </c>
      <c r="B273" s="1">
        <f ca="1">IFERROR(__xludf.DUMMYFUNCTION("""COMPUTED_VALUE"""),1)</f>
        <v>1</v>
      </c>
    </row>
    <row r="274" spans="1:2" ht="13" hidden="1">
      <c r="A274" s="1">
        <f ca="1">IFERROR(__xludf.DUMMYFUNCTION("""COMPUTED_VALUE"""),2)</f>
        <v>2</v>
      </c>
      <c r="B274" s="1">
        <f ca="1">IFERROR(__xludf.DUMMYFUNCTION("""COMPUTED_VALUE"""),1)</f>
        <v>1</v>
      </c>
    </row>
    <row r="275" spans="1:2" ht="13" hidden="1">
      <c r="A275" s="1">
        <f ca="1">IFERROR(__xludf.DUMMYFUNCTION("""COMPUTED_VALUE"""),4)</f>
        <v>4</v>
      </c>
      <c r="B275" s="1">
        <f ca="1">IFERROR(__xludf.DUMMYFUNCTION("""COMPUTED_VALUE"""),1)</f>
        <v>1</v>
      </c>
    </row>
    <row r="276" spans="1:2" ht="13" hidden="1">
      <c r="A276" s="1">
        <f ca="1">IFERROR(__xludf.DUMMYFUNCTION("""COMPUTED_VALUE"""),3)</f>
        <v>3</v>
      </c>
      <c r="B276" s="1">
        <f ca="1">IFERROR(__xludf.DUMMYFUNCTION("""COMPUTED_VALUE"""),1)</f>
        <v>1</v>
      </c>
    </row>
    <row r="277" spans="1:2" ht="13" hidden="1">
      <c r="A277" s="1">
        <f ca="1">IFERROR(__xludf.DUMMYFUNCTION("""COMPUTED_VALUE"""),2)</f>
        <v>2</v>
      </c>
      <c r="B277" s="1">
        <f ca="1">IFERROR(__xludf.DUMMYFUNCTION("""COMPUTED_VALUE"""),1)</f>
        <v>1</v>
      </c>
    </row>
    <row r="278" spans="1:2" ht="13" hidden="1">
      <c r="A278" s="1">
        <f ca="1">IFERROR(__xludf.DUMMYFUNCTION("""COMPUTED_VALUE"""),4)</f>
        <v>4</v>
      </c>
      <c r="B278" s="1">
        <f ca="1">IFERROR(__xludf.DUMMYFUNCTION("""COMPUTED_VALUE"""),1)</f>
        <v>1</v>
      </c>
    </row>
    <row r="279" spans="1:2" ht="13" hidden="1">
      <c r="A279" s="1">
        <f ca="1">IFERROR(__xludf.DUMMYFUNCTION("""COMPUTED_VALUE"""),2)</f>
        <v>2</v>
      </c>
      <c r="B279" s="1">
        <f ca="1">IFERROR(__xludf.DUMMYFUNCTION("""COMPUTED_VALUE"""),1)</f>
        <v>1</v>
      </c>
    </row>
    <row r="280" spans="1:2" ht="13" hidden="1">
      <c r="A280" s="1">
        <f ca="1">IFERROR(__xludf.DUMMYFUNCTION("""COMPUTED_VALUE"""),2)</f>
        <v>2</v>
      </c>
      <c r="B280" s="1">
        <f ca="1">IFERROR(__xludf.DUMMYFUNCTION("""COMPUTED_VALUE"""),1)</f>
        <v>1</v>
      </c>
    </row>
    <row r="281" spans="1:2" ht="13" hidden="1">
      <c r="A281" s="1">
        <f ca="1">IFERROR(__xludf.DUMMYFUNCTION("""COMPUTED_VALUE"""),2)</f>
        <v>2</v>
      </c>
      <c r="B281" s="1">
        <f ca="1">IFERROR(__xludf.DUMMYFUNCTION("""COMPUTED_VALUE"""),1)</f>
        <v>1</v>
      </c>
    </row>
    <row r="282" spans="1:2" ht="13" hidden="1">
      <c r="A282" s="1">
        <f ca="1">IFERROR(__xludf.DUMMYFUNCTION("""COMPUTED_VALUE"""),4)</f>
        <v>4</v>
      </c>
      <c r="B282" s="1">
        <f ca="1">IFERROR(__xludf.DUMMYFUNCTION("""COMPUTED_VALUE"""),1)</f>
        <v>1</v>
      </c>
    </row>
    <row r="283" spans="1:2" ht="13" hidden="1">
      <c r="A283" s="1">
        <f ca="1">IFERROR(__xludf.DUMMYFUNCTION("""COMPUTED_VALUE"""),3)</f>
        <v>3</v>
      </c>
      <c r="B283" s="1">
        <f ca="1">IFERROR(__xludf.DUMMYFUNCTION("""COMPUTED_VALUE"""),2)</f>
        <v>2</v>
      </c>
    </row>
    <row r="284" spans="1:2" ht="13" hidden="1">
      <c r="A284" s="1">
        <f ca="1">IFERROR(__xludf.DUMMYFUNCTION("""COMPUTED_VALUE"""),3)</f>
        <v>3</v>
      </c>
      <c r="B284" s="1">
        <f ca="1">IFERROR(__xludf.DUMMYFUNCTION("""COMPUTED_VALUE"""),5)</f>
        <v>5</v>
      </c>
    </row>
    <row r="285" spans="1:2" ht="13" hidden="1">
      <c r="A285" s="1">
        <f ca="1">IFERROR(__xludf.DUMMYFUNCTION("""COMPUTED_VALUE"""),2)</f>
        <v>2</v>
      </c>
      <c r="B285" s="1">
        <f ca="1">IFERROR(__xludf.DUMMYFUNCTION("""COMPUTED_VALUE"""),1)</f>
        <v>1</v>
      </c>
    </row>
    <row r="286" spans="1:2" ht="13" hidden="1">
      <c r="A286" s="1">
        <f ca="1">IFERROR(__xludf.DUMMYFUNCTION("""COMPUTED_VALUE"""),2)</f>
        <v>2</v>
      </c>
      <c r="B286" s="1">
        <f ca="1">IFERROR(__xludf.DUMMYFUNCTION("""COMPUTED_VALUE"""),3)</f>
        <v>3</v>
      </c>
    </row>
    <row r="287" spans="1:2" ht="13" hidden="1">
      <c r="A287" s="1">
        <f ca="1">IFERROR(__xludf.DUMMYFUNCTION("""COMPUTED_VALUE"""),4)</f>
        <v>4</v>
      </c>
      <c r="B287" s="1">
        <f ca="1">IFERROR(__xludf.DUMMYFUNCTION("""COMPUTED_VALUE"""),1)</f>
        <v>1</v>
      </c>
    </row>
    <row r="288" spans="1:2" ht="13" hidden="1">
      <c r="A288" s="1">
        <f ca="1">IFERROR(__xludf.DUMMYFUNCTION("""COMPUTED_VALUE"""),2)</f>
        <v>2</v>
      </c>
      <c r="B288" s="1">
        <f ca="1">IFERROR(__xludf.DUMMYFUNCTION("""COMPUTED_VALUE"""),1)</f>
        <v>1</v>
      </c>
    </row>
    <row r="289" spans="1:2" ht="13" hidden="1">
      <c r="A289" s="1">
        <f ca="1">IFERROR(__xludf.DUMMYFUNCTION("""COMPUTED_VALUE"""),3)</f>
        <v>3</v>
      </c>
      <c r="B289" s="1">
        <f ca="1">IFERROR(__xludf.DUMMYFUNCTION("""COMPUTED_VALUE"""),3)</f>
        <v>3</v>
      </c>
    </row>
    <row r="290" spans="1:2" ht="13" hidden="1">
      <c r="A290" s="1">
        <f ca="1">IFERROR(__xludf.DUMMYFUNCTION("""COMPUTED_VALUE"""),1)</f>
        <v>1</v>
      </c>
      <c r="B290" s="1">
        <f ca="1">IFERROR(__xludf.DUMMYFUNCTION("""COMPUTED_VALUE"""),1)</f>
        <v>1</v>
      </c>
    </row>
    <row r="291" spans="1:2" ht="13" hidden="1">
      <c r="A291" s="1">
        <f ca="1">IFERROR(__xludf.DUMMYFUNCTION("""COMPUTED_VALUE"""),4)</f>
        <v>4</v>
      </c>
      <c r="B291" s="1">
        <f ca="1">IFERROR(__xludf.DUMMYFUNCTION("""COMPUTED_VALUE"""),1)</f>
        <v>1</v>
      </c>
    </row>
    <row r="292" spans="1:2" ht="13" hidden="1">
      <c r="A292" s="1">
        <f ca="1">IFERROR(__xludf.DUMMYFUNCTION("""COMPUTED_VALUE"""),4)</f>
        <v>4</v>
      </c>
      <c r="B292" s="1">
        <f ca="1">IFERROR(__xludf.DUMMYFUNCTION("""COMPUTED_VALUE"""),2)</f>
        <v>2</v>
      </c>
    </row>
    <row r="293" spans="1:2" ht="13" hidden="1">
      <c r="A293" s="1">
        <f ca="1">IFERROR(__xludf.DUMMYFUNCTION("""COMPUTED_VALUE"""),3)</f>
        <v>3</v>
      </c>
      <c r="B293" s="1">
        <f ca="1">IFERROR(__xludf.DUMMYFUNCTION("""COMPUTED_VALUE"""),1)</f>
        <v>1</v>
      </c>
    </row>
    <row r="294" spans="1:2" ht="13" hidden="1">
      <c r="A294" s="1">
        <f ca="1">IFERROR(__xludf.DUMMYFUNCTION("""COMPUTED_VALUE"""),1)</f>
        <v>1</v>
      </c>
      <c r="B294" s="1">
        <f ca="1">IFERROR(__xludf.DUMMYFUNCTION("""COMPUTED_VALUE"""),1)</f>
        <v>1</v>
      </c>
    </row>
    <row r="295" spans="1:2" ht="13" hidden="1">
      <c r="A295" s="1">
        <f ca="1">IFERROR(__xludf.DUMMYFUNCTION("""COMPUTED_VALUE"""),1)</f>
        <v>1</v>
      </c>
      <c r="B295" s="1">
        <f ca="1">IFERROR(__xludf.DUMMYFUNCTION("""COMPUTED_VALUE"""),1)</f>
        <v>1</v>
      </c>
    </row>
    <row r="296" spans="1:2" ht="13" hidden="1">
      <c r="A296" s="1">
        <f ca="1">IFERROR(__xludf.DUMMYFUNCTION("""COMPUTED_VALUE"""),1)</f>
        <v>1</v>
      </c>
      <c r="B296" s="1">
        <f ca="1">IFERROR(__xludf.DUMMYFUNCTION("""COMPUTED_VALUE"""),1)</f>
        <v>1</v>
      </c>
    </row>
    <row r="297" spans="1:2" ht="13" hidden="1">
      <c r="A297" s="1">
        <f ca="1">IFERROR(__xludf.DUMMYFUNCTION("""COMPUTED_VALUE"""),3)</f>
        <v>3</v>
      </c>
      <c r="B297" s="1">
        <f ca="1">IFERROR(__xludf.DUMMYFUNCTION("""COMPUTED_VALUE"""),1)</f>
        <v>1</v>
      </c>
    </row>
    <row r="298" spans="1:2" ht="13" hidden="1">
      <c r="A298" s="1">
        <f ca="1">IFERROR(__xludf.DUMMYFUNCTION("""COMPUTED_VALUE"""),2)</f>
        <v>2</v>
      </c>
      <c r="B298" s="1">
        <f ca="1">IFERROR(__xludf.DUMMYFUNCTION("""COMPUTED_VALUE"""),1)</f>
        <v>1</v>
      </c>
    </row>
    <row r="299" spans="1:2" ht="13" hidden="1">
      <c r="A299" s="1">
        <f ca="1">IFERROR(__xludf.DUMMYFUNCTION("""COMPUTED_VALUE"""),4)</f>
        <v>4</v>
      </c>
      <c r="B299" s="1">
        <f ca="1">IFERROR(__xludf.DUMMYFUNCTION("""COMPUTED_VALUE"""),1)</f>
        <v>1</v>
      </c>
    </row>
    <row r="300" spans="1:2" ht="13" hidden="1">
      <c r="A300" s="1">
        <f ca="1">IFERROR(__xludf.DUMMYFUNCTION("""COMPUTED_VALUE"""),3)</f>
        <v>3</v>
      </c>
      <c r="B300" s="1">
        <f ca="1">IFERROR(__xludf.DUMMYFUNCTION("""COMPUTED_VALUE"""),1)</f>
        <v>1</v>
      </c>
    </row>
    <row r="301" spans="1:2" ht="13" hidden="1">
      <c r="A301" s="1">
        <f ca="1">IFERROR(__xludf.DUMMYFUNCTION("""COMPUTED_VALUE"""),4)</f>
        <v>4</v>
      </c>
      <c r="B301" s="1">
        <f ca="1">IFERROR(__xludf.DUMMYFUNCTION("""COMPUTED_VALUE"""),1)</f>
        <v>1</v>
      </c>
    </row>
    <row r="302" spans="1:2" ht="13" hidden="1">
      <c r="A302" s="1">
        <f ca="1">IFERROR(__xludf.DUMMYFUNCTION("""COMPUTED_VALUE"""),1)</f>
        <v>1</v>
      </c>
      <c r="B302" s="1">
        <f ca="1">IFERROR(__xludf.DUMMYFUNCTION("""COMPUTED_VALUE"""),1)</f>
        <v>1</v>
      </c>
    </row>
    <row r="303" spans="1:2" ht="13" hidden="1">
      <c r="A303" s="1">
        <f ca="1">IFERROR(__xludf.DUMMYFUNCTION("""COMPUTED_VALUE"""),4)</f>
        <v>4</v>
      </c>
      <c r="B303" s="1">
        <f ca="1">IFERROR(__xludf.DUMMYFUNCTION("""COMPUTED_VALUE"""),1)</f>
        <v>1</v>
      </c>
    </row>
    <row r="304" spans="1:2" ht="13" hidden="1">
      <c r="A304" s="1">
        <f ca="1">IFERROR(__xludf.DUMMYFUNCTION("""COMPUTED_VALUE"""),4)</f>
        <v>4</v>
      </c>
      <c r="B304" s="1">
        <f ca="1">IFERROR(__xludf.DUMMYFUNCTION("""COMPUTED_VALUE"""),5)</f>
        <v>5</v>
      </c>
    </row>
    <row r="305" spans="1:2" ht="13" hidden="1">
      <c r="A305" s="1">
        <f ca="1">IFERROR(__xludf.DUMMYFUNCTION("""COMPUTED_VALUE"""),2)</f>
        <v>2</v>
      </c>
      <c r="B305" s="1">
        <f ca="1">IFERROR(__xludf.DUMMYFUNCTION("""COMPUTED_VALUE"""),1)</f>
        <v>1</v>
      </c>
    </row>
    <row r="306" spans="1:2" ht="13" hidden="1">
      <c r="A306" s="1">
        <f ca="1">IFERROR(__xludf.DUMMYFUNCTION("""COMPUTED_VALUE"""),4)</f>
        <v>4</v>
      </c>
      <c r="B306" s="1">
        <f ca="1">IFERROR(__xludf.DUMMYFUNCTION("""COMPUTED_VALUE"""),4)</f>
        <v>4</v>
      </c>
    </row>
    <row r="307" spans="1:2" ht="13" hidden="1">
      <c r="A307" s="1" t="str">
        <f ca="1">IFERROR(__xludf.DUMMYFUNCTION("""COMPUTED_VALUE"""),"")</f>
        <v/>
      </c>
      <c r="B307" s="1">
        <f ca="1">IFERROR(__xludf.DUMMYFUNCTION("""COMPUTED_VALUE"""),1)</f>
        <v>1</v>
      </c>
    </row>
    <row r="308" spans="1:2" ht="13" hidden="1">
      <c r="A308" s="1" t="str">
        <f ca="1">IFERROR(__xludf.DUMMYFUNCTION("""COMPUTED_VALUE"""),"")</f>
        <v/>
      </c>
      <c r="B308" s="1">
        <f ca="1">IFERROR(__xludf.DUMMYFUNCTION("""COMPUTED_VALUE"""),1)</f>
        <v>1</v>
      </c>
    </row>
    <row r="309" spans="1:2" ht="13" hidden="1">
      <c r="A309" s="1">
        <f ca="1">IFERROR(__xludf.DUMMYFUNCTION("""COMPUTED_VALUE"""),1)</f>
        <v>1</v>
      </c>
      <c r="B309" s="1">
        <f ca="1">IFERROR(__xludf.DUMMYFUNCTION("""COMPUTED_VALUE"""),1)</f>
        <v>1</v>
      </c>
    </row>
    <row r="310" spans="1:2" ht="13" hidden="1">
      <c r="A310" s="1">
        <f ca="1">IFERROR(__xludf.DUMMYFUNCTION("""COMPUTED_VALUE"""),4)</f>
        <v>4</v>
      </c>
      <c r="B310" s="1">
        <f ca="1">IFERROR(__xludf.DUMMYFUNCTION("""COMPUTED_VALUE"""),1)</f>
        <v>1</v>
      </c>
    </row>
    <row r="311" spans="1:2" ht="13" hidden="1">
      <c r="A311" s="1">
        <f ca="1">IFERROR(__xludf.DUMMYFUNCTION("""COMPUTED_VALUE"""),4)</f>
        <v>4</v>
      </c>
      <c r="B311" s="1">
        <f ca="1">IFERROR(__xludf.DUMMYFUNCTION("""COMPUTED_VALUE"""),3)</f>
        <v>3</v>
      </c>
    </row>
    <row r="312" spans="1:2" ht="13" hidden="1">
      <c r="A312" s="1">
        <f ca="1">IFERROR(__xludf.DUMMYFUNCTION("""COMPUTED_VALUE"""),3)</f>
        <v>3</v>
      </c>
      <c r="B312" s="1">
        <f ca="1">IFERROR(__xludf.DUMMYFUNCTION("""COMPUTED_VALUE"""),1)</f>
        <v>1</v>
      </c>
    </row>
    <row r="313" spans="1:2" ht="13" hidden="1">
      <c r="A313" s="1" t="str">
        <f ca="1">IFERROR(__xludf.DUMMYFUNCTION("""COMPUTED_VALUE"""),"")</f>
        <v/>
      </c>
      <c r="B313" s="1">
        <f ca="1">IFERROR(__xludf.DUMMYFUNCTION("""COMPUTED_VALUE"""),1)</f>
        <v>1</v>
      </c>
    </row>
    <row r="314" spans="1:2" ht="13" hidden="1">
      <c r="A314" s="1">
        <f ca="1">IFERROR(__xludf.DUMMYFUNCTION("""COMPUTED_VALUE"""),2)</f>
        <v>2</v>
      </c>
      <c r="B314" s="1">
        <f ca="1">IFERROR(__xludf.DUMMYFUNCTION("""COMPUTED_VALUE"""),1)</f>
        <v>1</v>
      </c>
    </row>
    <row r="315" spans="1:2" ht="13" hidden="1">
      <c r="A315" s="1">
        <f ca="1">IFERROR(__xludf.DUMMYFUNCTION("""COMPUTED_VALUE"""),2)</f>
        <v>2</v>
      </c>
      <c r="B315" s="1">
        <f ca="1">IFERROR(__xludf.DUMMYFUNCTION("""COMPUTED_VALUE"""),1)</f>
        <v>1</v>
      </c>
    </row>
    <row r="316" spans="1:2" ht="13" hidden="1">
      <c r="A316" s="1">
        <f ca="1">IFERROR(__xludf.DUMMYFUNCTION("""COMPUTED_VALUE"""),3)</f>
        <v>3</v>
      </c>
      <c r="B316" s="1">
        <f ca="1">IFERROR(__xludf.DUMMYFUNCTION("""COMPUTED_VALUE"""),1)</f>
        <v>1</v>
      </c>
    </row>
    <row r="317" spans="1:2" ht="13" hidden="1">
      <c r="A317" s="1">
        <f ca="1">IFERROR(__xludf.DUMMYFUNCTION("""COMPUTED_VALUE"""),4)</f>
        <v>4</v>
      </c>
      <c r="B317" s="1">
        <f ca="1">IFERROR(__xludf.DUMMYFUNCTION("""COMPUTED_VALUE"""),1)</f>
        <v>1</v>
      </c>
    </row>
    <row r="318" spans="1:2" ht="13" hidden="1">
      <c r="A318" s="1">
        <f ca="1">IFERROR(__xludf.DUMMYFUNCTION("""COMPUTED_VALUE"""),2)</f>
        <v>2</v>
      </c>
      <c r="B318" s="1">
        <f ca="1">IFERROR(__xludf.DUMMYFUNCTION("""COMPUTED_VALUE"""),2)</f>
        <v>2</v>
      </c>
    </row>
    <row r="319" spans="1:2" ht="13" hidden="1">
      <c r="A319" s="1">
        <f ca="1">IFERROR(__xludf.DUMMYFUNCTION("""COMPUTED_VALUE"""),3)</f>
        <v>3</v>
      </c>
      <c r="B319" s="1">
        <f ca="1">IFERROR(__xludf.DUMMYFUNCTION("""COMPUTED_VALUE"""),1)</f>
        <v>1</v>
      </c>
    </row>
    <row r="320" spans="1:2" ht="13" hidden="1">
      <c r="A320" s="1">
        <f ca="1">IFERROR(__xludf.DUMMYFUNCTION("""COMPUTED_VALUE"""),3)</f>
        <v>3</v>
      </c>
      <c r="B320" s="1">
        <f ca="1">IFERROR(__xludf.DUMMYFUNCTION("""COMPUTED_VALUE"""),2)</f>
        <v>2</v>
      </c>
    </row>
    <row r="321" spans="1:11" ht="13" hidden="1">
      <c r="A321" s="1">
        <f ca="1">IFERROR(__xludf.DUMMYFUNCTION("""COMPUTED_VALUE"""),1)</f>
        <v>1</v>
      </c>
      <c r="B321" s="1">
        <f ca="1">IFERROR(__xludf.DUMMYFUNCTION("""COMPUTED_VALUE"""),1)</f>
        <v>1</v>
      </c>
    </row>
    <row r="322" spans="1:11" ht="13" hidden="1">
      <c r="A322" s="1">
        <f ca="1">IFERROR(__xludf.DUMMYFUNCTION("""COMPUTED_VALUE"""),2)</f>
        <v>2</v>
      </c>
      <c r="B322" s="1">
        <f ca="1">IFERROR(__xludf.DUMMYFUNCTION("""COMPUTED_VALUE"""),1)</f>
        <v>1</v>
      </c>
    </row>
    <row r="323" spans="1:11" ht="13" hidden="1">
      <c r="A323" s="1" t="str">
        <f ca="1">IFERROR(__xludf.DUMMYFUNCTION("""COMPUTED_VALUE"""),"")</f>
        <v/>
      </c>
      <c r="B323" s="1">
        <f ca="1">IFERROR(__xludf.DUMMYFUNCTION("""COMPUTED_VALUE"""),2)</f>
        <v>2</v>
      </c>
    </row>
    <row r="324" spans="1:11" ht="13" hidden="1">
      <c r="A324" s="1">
        <f ca="1">IFERROR(__xludf.DUMMYFUNCTION("""COMPUTED_VALUE"""),2)</f>
        <v>2</v>
      </c>
      <c r="B324" s="1">
        <f ca="1">IFERROR(__xludf.DUMMYFUNCTION("""COMPUTED_VALUE"""),2)</f>
        <v>2</v>
      </c>
    </row>
    <row r="325" spans="1:11" ht="13" hidden="1">
      <c r="A325" s="1" t="str">
        <f ca="1">IFERROR(__xludf.DUMMYFUNCTION("""COMPUTED_VALUE"""),"")</f>
        <v/>
      </c>
      <c r="B325" s="1">
        <f ca="1">IFERROR(__xludf.DUMMYFUNCTION("""COMPUTED_VALUE"""),2)</f>
        <v>2</v>
      </c>
    </row>
    <row r="326" spans="1:11" ht="13" hidden="1">
      <c r="A326" s="1">
        <f ca="1">IFERROR(__xludf.DUMMYFUNCTION("""COMPUTED_VALUE"""),1)</f>
        <v>1</v>
      </c>
      <c r="B326" s="1">
        <f ca="1">IFERROR(__xludf.DUMMYFUNCTION("""COMPUTED_VALUE"""),4)</f>
        <v>4</v>
      </c>
    </row>
    <row r="327" spans="1:11" ht="13">
      <c r="A327" s="1">
        <f ca="1">IFERROR(__xludf.DUMMYFUNCTION("""COMPUTED_VALUE"""),4)</f>
        <v>4</v>
      </c>
      <c r="B327" s="1">
        <f ca="1">IFERROR(__xludf.DUMMYFUNCTION("""COMPUTED_VALUE"""),1)</f>
        <v>1</v>
      </c>
    </row>
    <row r="328" spans="1:11" ht="13">
      <c r="A328" s="1">
        <f t="shared" ref="A328:B328" ca="1" si="0">COUNT(A4:A327)</f>
        <v>300</v>
      </c>
      <c r="B328" s="1">
        <f t="shared" ca="1" si="0"/>
        <v>324</v>
      </c>
    </row>
    <row r="330" spans="1:11" ht="13">
      <c r="A330" s="14"/>
      <c r="B330" s="15" t="s">
        <v>57</v>
      </c>
      <c r="C330" s="15" t="s">
        <v>136</v>
      </c>
      <c r="D330" s="15" t="s">
        <v>59</v>
      </c>
      <c r="E330" s="15" t="s">
        <v>243</v>
      </c>
      <c r="J330" s="14"/>
      <c r="K330" s="14"/>
    </row>
    <row r="331" spans="1:11" ht="15">
      <c r="A331" s="7" t="s">
        <v>245</v>
      </c>
      <c r="B331" s="10">
        <f ca="1">COUNTIFS(A4:A327,"1",B4:B327,"1")</f>
        <v>46</v>
      </c>
      <c r="C331" s="10">
        <f ca="1">COUNTIFS(A4:A327,"2",B4:B327,"1")</f>
        <v>69</v>
      </c>
      <c r="D331" s="10">
        <f ca="1">COUNTIFS(A4:A327,"3",B4:B327,"1")</f>
        <v>56</v>
      </c>
      <c r="E331" s="10">
        <f ca="1">COUNTIFS(A4:A327,"4",B4:B327,"1")</f>
        <v>56</v>
      </c>
      <c r="F331" s="1">
        <f t="shared" ref="F331:F335" ca="1" si="1">SUM(B331:E331)</f>
        <v>227</v>
      </c>
      <c r="K331" s="10"/>
    </row>
    <row r="332" spans="1:11" ht="15">
      <c r="A332" s="7" t="s">
        <v>247</v>
      </c>
      <c r="B332" s="10">
        <f ca="1">COUNTIFS(A4:A327,"1",B4:B327,"2")</f>
        <v>2</v>
      </c>
      <c r="C332" s="10">
        <f ca="1">COUNTIFS(A4:A327,"2",B4:B327,"2")</f>
        <v>20</v>
      </c>
      <c r="D332" s="10">
        <f ca="1">COUNTIFS(A4:A327,"3",B4:B327,"2")</f>
        <v>10</v>
      </c>
      <c r="E332" s="10">
        <f ca="1">COUNTIFS(A4:A327,"4",B4:B327,"2")</f>
        <v>13</v>
      </c>
      <c r="F332" s="1">
        <f t="shared" ca="1" si="1"/>
        <v>45</v>
      </c>
      <c r="K332" s="10"/>
    </row>
    <row r="333" spans="1:11" ht="15">
      <c r="A333" s="7" t="s">
        <v>248</v>
      </c>
      <c r="B333" s="10">
        <f ca="1">COUNTIFS(A4:A327,"1",B4:B327,"3")</f>
        <v>6</v>
      </c>
      <c r="C333" s="10">
        <f ca="1">COUNTIFS(A4:A327,"2",B4:B327,"3")</f>
        <v>4</v>
      </c>
      <c r="D333" s="10">
        <f ca="1">COUNTIFS(A4:A327,"3",B4:B327,"3")</f>
        <v>7</v>
      </c>
      <c r="E333" s="10">
        <f ca="1">COUNTIFS(A4:A327,"4",B4:B327,"3")</f>
        <v>5</v>
      </c>
      <c r="F333" s="1">
        <f t="shared" ca="1" si="1"/>
        <v>22</v>
      </c>
      <c r="K333" s="10"/>
    </row>
    <row r="334" spans="1:11" ht="15">
      <c r="A334" s="7" t="s">
        <v>249</v>
      </c>
      <c r="B334" s="10">
        <f ca="1">COUNTIFS(A4:A327,"1",B4:B327,"4")</f>
        <v>1</v>
      </c>
      <c r="C334" s="10">
        <f ca="1">COUNTIFS(A4:A327,"2",B4:B327,"4")</f>
        <v>1</v>
      </c>
      <c r="D334" s="10">
        <f ca="1">COUNTIFS(A4:A327,"3",B4:B327,"4")</f>
        <v>0</v>
      </c>
      <c r="E334" s="10">
        <f ca="1">COUNTIFS(A4:A327,"4",B4:B327,"4")</f>
        <v>1</v>
      </c>
      <c r="F334" s="1">
        <f t="shared" ca="1" si="1"/>
        <v>3</v>
      </c>
      <c r="K334" s="10"/>
    </row>
    <row r="335" spans="1:11" ht="15">
      <c r="A335" s="7" t="s">
        <v>250</v>
      </c>
      <c r="B335" s="10">
        <f ca="1">COUNTIFS(A4:A327,"1",B4:B327,"5")</f>
        <v>1</v>
      </c>
      <c r="C335" s="10">
        <f ca="1">COUNTIFS(A4:A327,"2",B4:B327,"5")</f>
        <v>0</v>
      </c>
      <c r="D335" s="10">
        <f ca="1">COUNTIFS(A4:A327,"3",B4:B327,"5")</f>
        <v>1</v>
      </c>
      <c r="E335" s="10">
        <f ca="1">COUNTIFS(A4:A327,"4",B4:B327,"5")</f>
        <v>1</v>
      </c>
      <c r="F335" s="1">
        <f t="shared" ca="1" si="1"/>
        <v>3</v>
      </c>
      <c r="K335" s="10"/>
    </row>
    <row r="336" spans="1:11" ht="13">
      <c r="F336" s="1">
        <f ca="1">SUM(F331:F335)</f>
        <v>300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FF0000"/>
    <outlinePr summaryBelow="0" summaryRight="0"/>
  </sheetPr>
  <dimension ref="A1:K336"/>
  <sheetViews>
    <sheetView workbookViewId="0"/>
  </sheetViews>
  <sheetFormatPr baseColWidth="10" defaultColWidth="14.5" defaultRowHeight="15.75" customHeight="1"/>
  <sheetData>
    <row r="1" spans="1:2" ht="14">
      <c r="A1" s="9" t="s">
        <v>369</v>
      </c>
    </row>
    <row r="2" spans="1:2" ht="15">
      <c r="A2" s="10"/>
    </row>
    <row r="3" spans="1:2" ht="13">
      <c r="A3" s="7" t="s">
        <v>197</v>
      </c>
    </row>
    <row r="4" spans="1:2" ht="15">
      <c r="A4" s="10">
        <f ca="1">IFERROR(__xludf.DUMMYFUNCTION("query('Converted Data'!BG4:BG327,""select*"")"),3)</f>
        <v>3</v>
      </c>
      <c r="B4" s="19">
        <f ca="1">IFERROR(__xludf.DUMMYFUNCTION("query('Converted Data'!CU4:CU327,""select*"")"),1)</f>
        <v>1</v>
      </c>
    </row>
    <row r="5" spans="1:2" ht="13">
      <c r="A5" s="1">
        <f ca="1">IFERROR(__xludf.DUMMYFUNCTION("""COMPUTED_VALUE"""),1)</f>
        <v>1</v>
      </c>
      <c r="B5" s="1">
        <f ca="1">IFERROR(__xludf.DUMMYFUNCTION("""COMPUTED_VALUE"""),1)</f>
        <v>1</v>
      </c>
    </row>
    <row r="6" spans="1:2" ht="13">
      <c r="A6" s="1" t="str">
        <f ca="1">IFERROR(__xludf.DUMMYFUNCTION("""COMPUTED_VALUE"""),"")</f>
        <v/>
      </c>
      <c r="B6" s="1">
        <f ca="1">IFERROR(__xludf.DUMMYFUNCTION("""COMPUTED_VALUE"""),2)</f>
        <v>2</v>
      </c>
    </row>
    <row r="7" spans="1:2" ht="13">
      <c r="A7" s="1">
        <f ca="1">IFERROR(__xludf.DUMMYFUNCTION("""COMPUTED_VALUE"""),3)</f>
        <v>3</v>
      </c>
      <c r="B7" s="1">
        <f ca="1">IFERROR(__xludf.DUMMYFUNCTION("""COMPUTED_VALUE"""),2)</f>
        <v>2</v>
      </c>
    </row>
    <row r="8" spans="1:2" ht="13">
      <c r="A8" s="1">
        <f ca="1">IFERROR(__xludf.DUMMYFUNCTION("""COMPUTED_VALUE"""),2)</f>
        <v>2</v>
      </c>
      <c r="B8" s="1">
        <f ca="1">IFERROR(__xludf.DUMMYFUNCTION("""COMPUTED_VALUE"""),1)</f>
        <v>1</v>
      </c>
    </row>
    <row r="9" spans="1:2" ht="13">
      <c r="A9" s="1">
        <f ca="1">IFERROR(__xludf.DUMMYFUNCTION("""COMPUTED_VALUE"""),3)</f>
        <v>3</v>
      </c>
      <c r="B9" s="1">
        <f ca="1">IFERROR(__xludf.DUMMYFUNCTION("""COMPUTED_VALUE"""),1)</f>
        <v>1</v>
      </c>
    </row>
    <row r="10" spans="1:2" ht="13" hidden="1">
      <c r="A10" s="1" t="str">
        <f ca="1">IFERROR(__xludf.DUMMYFUNCTION("""COMPUTED_VALUE"""),"")</f>
        <v/>
      </c>
      <c r="B10" s="1">
        <f ca="1">IFERROR(__xludf.DUMMYFUNCTION("""COMPUTED_VALUE"""),1)</f>
        <v>1</v>
      </c>
    </row>
    <row r="11" spans="1:2" ht="13" hidden="1">
      <c r="A11" s="1">
        <f ca="1">IFERROR(__xludf.DUMMYFUNCTION("""COMPUTED_VALUE"""),4)</f>
        <v>4</v>
      </c>
      <c r="B11" s="1">
        <f ca="1">IFERROR(__xludf.DUMMYFUNCTION("""COMPUTED_VALUE"""),2)</f>
        <v>2</v>
      </c>
    </row>
    <row r="12" spans="1:2" ht="13" hidden="1">
      <c r="A12" s="1">
        <f ca="1">IFERROR(__xludf.DUMMYFUNCTION("""COMPUTED_VALUE"""),4)</f>
        <v>4</v>
      </c>
      <c r="B12" s="1">
        <f ca="1">IFERROR(__xludf.DUMMYFUNCTION("""COMPUTED_VALUE"""),1)</f>
        <v>1</v>
      </c>
    </row>
    <row r="13" spans="1:2" ht="13" hidden="1">
      <c r="A13" s="1">
        <f ca="1">IFERROR(__xludf.DUMMYFUNCTION("""COMPUTED_VALUE"""),2)</f>
        <v>2</v>
      </c>
      <c r="B13" s="1">
        <f ca="1">IFERROR(__xludf.DUMMYFUNCTION("""COMPUTED_VALUE"""),1)</f>
        <v>1</v>
      </c>
    </row>
    <row r="14" spans="1:2" ht="13" hidden="1">
      <c r="A14" s="1" t="str">
        <f ca="1">IFERROR(__xludf.DUMMYFUNCTION("""COMPUTED_VALUE"""),"")</f>
        <v/>
      </c>
      <c r="B14" s="1">
        <f ca="1">IFERROR(__xludf.DUMMYFUNCTION("""COMPUTED_VALUE"""),2)</f>
        <v>2</v>
      </c>
    </row>
    <row r="15" spans="1:2" ht="13" hidden="1">
      <c r="A15" s="1">
        <f ca="1">IFERROR(__xludf.DUMMYFUNCTION("""COMPUTED_VALUE"""),2)</f>
        <v>2</v>
      </c>
      <c r="B15" s="1">
        <f ca="1">IFERROR(__xludf.DUMMYFUNCTION("""COMPUTED_VALUE"""),1)</f>
        <v>1</v>
      </c>
    </row>
    <row r="16" spans="1:2" ht="13" hidden="1">
      <c r="A16" s="1">
        <f ca="1">IFERROR(__xludf.DUMMYFUNCTION("""COMPUTED_VALUE"""),3)</f>
        <v>3</v>
      </c>
      <c r="B16" s="1">
        <f ca="1">IFERROR(__xludf.DUMMYFUNCTION("""COMPUTED_VALUE"""),1)</f>
        <v>1</v>
      </c>
    </row>
    <row r="17" spans="1:2" ht="13" hidden="1">
      <c r="A17" s="1">
        <f ca="1">IFERROR(__xludf.DUMMYFUNCTION("""COMPUTED_VALUE"""),3)</f>
        <v>3</v>
      </c>
      <c r="B17" s="1">
        <f ca="1">IFERROR(__xludf.DUMMYFUNCTION("""COMPUTED_VALUE"""),2)</f>
        <v>2</v>
      </c>
    </row>
    <row r="18" spans="1:2" ht="13" hidden="1">
      <c r="A18" s="1">
        <f ca="1">IFERROR(__xludf.DUMMYFUNCTION("""COMPUTED_VALUE"""),2)</f>
        <v>2</v>
      </c>
      <c r="B18" s="1" t="str">
        <f ca="1">IFERROR(__xludf.DUMMYFUNCTION("""COMPUTED_VALUE"""),"")</f>
        <v/>
      </c>
    </row>
    <row r="19" spans="1:2" ht="13" hidden="1">
      <c r="A19" s="1">
        <f ca="1">IFERROR(__xludf.DUMMYFUNCTION("""COMPUTED_VALUE"""),2)</f>
        <v>2</v>
      </c>
      <c r="B19" s="1">
        <f ca="1">IFERROR(__xludf.DUMMYFUNCTION("""COMPUTED_VALUE"""),1)</f>
        <v>1</v>
      </c>
    </row>
    <row r="20" spans="1:2" ht="13" hidden="1">
      <c r="A20" s="1">
        <f ca="1">IFERROR(__xludf.DUMMYFUNCTION("""COMPUTED_VALUE"""),4)</f>
        <v>4</v>
      </c>
      <c r="B20" s="1">
        <f ca="1">IFERROR(__xludf.DUMMYFUNCTION("""COMPUTED_VALUE"""),1)</f>
        <v>1</v>
      </c>
    </row>
    <row r="21" spans="1:2" ht="13" hidden="1">
      <c r="A21" s="1">
        <f ca="1">IFERROR(__xludf.DUMMYFUNCTION("""COMPUTED_VALUE"""),2)</f>
        <v>2</v>
      </c>
      <c r="B21" s="1">
        <f ca="1">IFERROR(__xludf.DUMMYFUNCTION("""COMPUTED_VALUE"""),1)</f>
        <v>1</v>
      </c>
    </row>
    <row r="22" spans="1:2" ht="13" hidden="1">
      <c r="A22" s="1">
        <f ca="1">IFERROR(__xludf.DUMMYFUNCTION("""COMPUTED_VALUE"""),1)</f>
        <v>1</v>
      </c>
      <c r="B22" s="1">
        <f ca="1">IFERROR(__xludf.DUMMYFUNCTION("""COMPUTED_VALUE"""),1)</f>
        <v>1</v>
      </c>
    </row>
    <row r="23" spans="1:2" ht="13" hidden="1">
      <c r="A23" s="1">
        <f ca="1">IFERROR(__xludf.DUMMYFUNCTION("""COMPUTED_VALUE"""),2)</f>
        <v>2</v>
      </c>
      <c r="B23" s="1">
        <f ca="1">IFERROR(__xludf.DUMMYFUNCTION("""COMPUTED_VALUE"""),1)</f>
        <v>1</v>
      </c>
    </row>
    <row r="24" spans="1:2" ht="13" hidden="1">
      <c r="A24" s="1" t="str">
        <f ca="1">IFERROR(__xludf.DUMMYFUNCTION("""COMPUTED_VALUE"""),"")</f>
        <v/>
      </c>
      <c r="B24" s="1">
        <f ca="1">IFERROR(__xludf.DUMMYFUNCTION("""COMPUTED_VALUE"""),2)</f>
        <v>2</v>
      </c>
    </row>
    <row r="25" spans="1:2" ht="13" hidden="1">
      <c r="A25" s="1">
        <f ca="1">IFERROR(__xludf.DUMMYFUNCTION("""COMPUTED_VALUE"""),2)</f>
        <v>2</v>
      </c>
      <c r="B25" s="1">
        <f ca="1">IFERROR(__xludf.DUMMYFUNCTION("""COMPUTED_VALUE"""),1)</f>
        <v>1</v>
      </c>
    </row>
    <row r="26" spans="1:2" ht="13" hidden="1">
      <c r="A26" s="1">
        <f ca="1">IFERROR(__xludf.DUMMYFUNCTION("""COMPUTED_VALUE"""),1)</f>
        <v>1</v>
      </c>
      <c r="B26" s="1">
        <f ca="1">IFERROR(__xludf.DUMMYFUNCTION("""COMPUTED_VALUE"""),1)</f>
        <v>1</v>
      </c>
    </row>
    <row r="27" spans="1:2" ht="13" hidden="1">
      <c r="A27" s="1" t="str">
        <f ca="1">IFERROR(__xludf.DUMMYFUNCTION("""COMPUTED_VALUE"""),"")</f>
        <v/>
      </c>
      <c r="B27" s="1">
        <f ca="1">IFERROR(__xludf.DUMMYFUNCTION("""COMPUTED_VALUE"""),1)</f>
        <v>1</v>
      </c>
    </row>
    <row r="28" spans="1:2" ht="13" hidden="1">
      <c r="A28" s="1">
        <f ca="1">IFERROR(__xludf.DUMMYFUNCTION("""COMPUTED_VALUE"""),1)</f>
        <v>1</v>
      </c>
      <c r="B28" s="1">
        <f ca="1">IFERROR(__xludf.DUMMYFUNCTION("""COMPUTED_VALUE"""),1)</f>
        <v>1</v>
      </c>
    </row>
    <row r="29" spans="1:2" ht="13" hidden="1">
      <c r="A29" s="1">
        <f ca="1">IFERROR(__xludf.DUMMYFUNCTION("""COMPUTED_VALUE"""),3)</f>
        <v>3</v>
      </c>
      <c r="B29" s="1">
        <f ca="1">IFERROR(__xludf.DUMMYFUNCTION("""COMPUTED_VALUE"""),1)</f>
        <v>1</v>
      </c>
    </row>
    <row r="30" spans="1:2" ht="13" hidden="1">
      <c r="A30" s="1">
        <f ca="1">IFERROR(__xludf.DUMMYFUNCTION("""COMPUTED_VALUE"""),3)</f>
        <v>3</v>
      </c>
      <c r="B30" s="1">
        <f ca="1">IFERROR(__xludf.DUMMYFUNCTION("""COMPUTED_VALUE"""),2)</f>
        <v>2</v>
      </c>
    </row>
    <row r="31" spans="1:2" ht="13" hidden="1">
      <c r="A31" s="1">
        <f ca="1">IFERROR(__xludf.DUMMYFUNCTION("""COMPUTED_VALUE"""),1)</f>
        <v>1</v>
      </c>
      <c r="B31" s="1">
        <f ca="1">IFERROR(__xludf.DUMMYFUNCTION("""COMPUTED_VALUE"""),2)</f>
        <v>2</v>
      </c>
    </row>
    <row r="32" spans="1:2" ht="13" hidden="1">
      <c r="A32" s="1">
        <f ca="1">IFERROR(__xludf.DUMMYFUNCTION("""COMPUTED_VALUE"""),2)</f>
        <v>2</v>
      </c>
      <c r="B32" s="1">
        <f ca="1">IFERROR(__xludf.DUMMYFUNCTION("""COMPUTED_VALUE"""),1)</f>
        <v>1</v>
      </c>
    </row>
    <row r="33" spans="1:2" ht="13" hidden="1">
      <c r="A33" s="1">
        <f ca="1">IFERROR(__xludf.DUMMYFUNCTION("""COMPUTED_VALUE"""),1)</f>
        <v>1</v>
      </c>
      <c r="B33" s="1">
        <f ca="1">IFERROR(__xludf.DUMMYFUNCTION("""COMPUTED_VALUE"""),1)</f>
        <v>1</v>
      </c>
    </row>
    <row r="34" spans="1:2" ht="13" hidden="1">
      <c r="A34" s="1">
        <f ca="1">IFERROR(__xludf.DUMMYFUNCTION("""COMPUTED_VALUE"""),3)</f>
        <v>3</v>
      </c>
      <c r="B34" s="1">
        <f ca="1">IFERROR(__xludf.DUMMYFUNCTION("""COMPUTED_VALUE"""),1)</f>
        <v>1</v>
      </c>
    </row>
    <row r="35" spans="1:2" ht="13" hidden="1">
      <c r="A35" s="1">
        <f ca="1">IFERROR(__xludf.DUMMYFUNCTION("""COMPUTED_VALUE"""),4)</f>
        <v>4</v>
      </c>
      <c r="B35" s="1">
        <f ca="1">IFERROR(__xludf.DUMMYFUNCTION("""COMPUTED_VALUE"""),2)</f>
        <v>2</v>
      </c>
    </row>
    <row r="36" spans="1:2" ht="13" hidden="1">
      <c r="A36" s="1">
        <f ca="1">IFERROR(__xludf.DUMMYFUNCTION("""COMPUTED_VALUE"""),1)</f>
        <v>1</v>
      </c>
      <c r="B36" s="1">
        <f ca="1">IFERROR(__xludf.DUMMYFUNCTION("""COMPUTED_VALUE"""),1)</f>
        <v>1</v>
      </c>
    </row>
    <row r="37" spans="1:2" ht="13" hidden="1">
      <c r="A37" s="1">
        <f ca="1">IFERROR(__xludf.DUMMYFUNCTION("""COMPUTED_VALUE"""),2)</f>
        <v>2</v>
      </c>
      <c r="B37" s="1">
        <f ca="1">IFERROR(__xludf.DUMMYFUNCTION("""COMPUTED_VALUE"""),1)</f>
        <v>1</v>
      </c>
    </row>
    <row r="38" spans="1:2" ht="13" hidden="1">
      <c r="A38" s="1">
        <f ca="1">IFERROR(__xludf.DUMMYFUNCTION("""COMPUTED_VALUE"""),4)</f>
        <v>4</v>
      </c>
      <c r="B38" s="1">
        <f ca="1">IFERROR(__xludf.DUMMYFUNCTION("""COMPUTED_VALUE"""),1)</f>
        <v>1</v>
      </c>
    </row>
    <row r="39" spans="1:2" ht="13" hidden="1">
      <c r="A39" s="1">
        <f ca="1">IFERROR(__xludf.DUMMYFUNCTION("""COMPUTED_VALUE"""),3)</f>
        <v>3</v>
      </c>
      <c r="B39" s="1">
        <f ca="1">IFERROR(__xludf.DUMMYFUNCTION("""COMPUTED_VALUE"""),1)</f>
        <v>1</v>
      </c>
    </row>
    <row r="40" spans="1:2" ht="13" hidden="1">
      <c r="A40" s="1" t="str">
        <f ca="1">IFERROR(__xludf.DUMMYFUNCTION("""COMPUTED_VALUE"""),"")</f>
        <v/>
      </c>
      <c r="B40" s="1">
        <f ca="1">IFERROR(__xludf.DUMMYFUNCTION("""COMPUTED_VALUE"""),1)</f>
        <v>1</v>
      </c>
    </row>
    <row r="41" spans="1:2" ht="13" hidden="1">
      <c r="A41" s="1">
        <f ca="1">IFERROR(__xludf.DUMMYFUNCTION("""COMPUTED_VALUE"""),1)</f>
        <v>1</v>
      </c>
      <c r="B41" s="1">
        <f ca="1">IFERROR(__xludf.DUMMYFUNCTION("""COMPUTED_VALUE"""),1)</f>
        <v>1</v>
      </c>
    </row>
    <row r="42" spans="1:2" ht="13" hidden="1">
      <c r="A42" s="1">
        <f ca="1">IFERROR(__xludf.DUMMYFUNCTION("""COMPUTED_VALUE"""),2)</f>
        <v>2</v>
      </c>
      <c r="B42" s="1">
        <f ca="1">IFERROR(__xludf.DUMMYFUNCTION("""COMPUTED_VALUE"""),1)</f>
        <v>1</v>
      </c>
    </row>
    <row r="43" spans="1:2" ht="13" hidden="1">
      <c r="A43" s="1">
        <f ca="1">IFERROR(__xludf.DUMMYFUNCTION("""COMPUTED_VALUE"""),1)</f>
        <v>1</v>
      </c>
      <c r="B43" s="1">
        <f ca="1">IFERROR(__xludf.DUMMYFUNCTION("""COMPUTED_VALUE"""),1)</f>
        <v>1</v>
      </c>
    </row>
    <row r="44" spans="1:2" ht="13" hidden="1">
      <c r="A44" s="1">
        <f ca="1">IFERROR(__xludf.DUMMYFUNCTION("""COMPUTED_VALUE"""),4)</f>
        <v>4</v>
      </c>
      <c r="B44" s="1">
        <f ca="1">IFERROR(__xludf.DUMMYFUNCTION("""COMPUTED_VALUE"""),1)</f>
        <v>1</v>
      </c>
    </row>
    <row r="45" spans="1:2" ht="13" hidden="1">
      <c r="A45" s="1">
        <f ca="1">IFERROR(__xludf.DUMMYFUNCTION("""COMPUTED_VALUE"""),4)</f>
        <v>4</v>
      </c>
      <c r="B45" s="1" t="str">
        <f ca="1">IFERROR(__xludf.DUMMYFUNCTION("""COMPUTED_VALUE"""),"")</f>
        <v/>
      </c>
    </row>
    <row r="46" spans="1:2" ht="13" hidden="1">
      <c r="A46" s="1">
        <f ca="1">IFERROR(__xludf.DUMMYFUNCTION("""COMPUTED_VALUE"""),2)</f>
        <v>2</v>
      </c>
      <c r="B46" s="1">
        <f ca="1">IFERROR(__xludf.DUMMYFUNCTION("""COMPUTED_VALUE"""),1)</f>
        <v>1</v>
      </c>
    </row>
    <row r="47" spans="1:2" ht="13" hidden="1">
      <c r="A47" s="1">
        <f ca="1">IFERROR(__xludf.DUMMYFUNCTION("""COMPUTED_VALUE"""),4)</f>
        <v>4</v>
      </c>
      <c r="B47" s="1" t="str">
        <f ca="1">IFERROR(__xludf.DUMMYFUNCTION("""COMPUTED_VALUE"""),"")</f>
        <v/>
      </c>
    </row>
    <row r="48" spans="1:2" ht="13" hidden="1">
      <c r="A48" s="1">
        <f ca="1">IFERROR(__xludf.DUMMYFUNCTION("""COMPUTED_VALUE"""),2)</f>
        <v>2</v>
      </c>
      <c r="B48" s="1">
        <f ca="1">IFERROR(__xludf.DUMMYFUNCTION("""COMPUTED_VALUE"""),1)</f>
        <v>1</v>
      </c>
    </row>
    <row r="49" spans="1:2" ht="13" hidden="1">
      <c r="A49" s="1">
        <f ca="1">IFERROR(__xludf.DUMMYFUNCTION("""COMPUTED_VALUE"""),4)</f>
        <v>4</v>
      </c>
      <c r="B49" s="1">
        <f ca="1">IFERROR(__xludf.DUMMYFUNCTION("""COMPUTED_VALUE"""),1)</f>
        <v>1</v>
      </c>
    </row>
    <row r="50" spans="1:2" ht="13" hidden="1">
      <c r="A50" s="1">
        <f ca="1">IFERROR(__xludf.DUMMYFUNCTION("""COMPUTED_VALUE"""),2)</f>
        <v>2</v>
      </c>
      <c r="B50" s="1">
        <f ca="1">IFERROR(__xludf.DUMMYFUNCTION("""COMPUTED_VALUE"""),1)</f>
        <v>1</v>
      </c>
    </row>
    <row r="51" spans="1:2" ht="13" hidden="1">
      <c r="A51" s="1">
        <f ca="1">IFERROR(__xludf.DUMMYFUNCTION("""COMPUTED_VALUE"""),1)</f>
        <v>1</v>
      </c>
      <c r="B51" s="1">
        <f ca="1">IFERROR(__xludf.DUMMYFUNCTION("""COMPUTED_VALUE"""),1)</f>
        <v>1</v>
      </c>
    </row>
    <row r="52" spans="1:2" ht="13" hidden="1">
      <c r="A52" s="1">
        <f ca="1">IFERROR(__xludf.DUMMYFUNCTION("""COMPUTED_VALUE"""),3)</f>
        <v>3</v>
      </c>
      <c r="B52" s="1">
        <f ca="1">IFERROR(__xludf.DUMMYFUNCTION("""COMPUTED_VALUE"""),1)</f>
        <v>1</v>
      </c>
    </row>
    <row r="53" spans="1:2" ht="13" hidden="1">
      <c r="A53" s="1">
        <f ca="1">IFERROR(__xludf.DUMMYFUNCTION("""COMPUTED_VALUE"""),2)</f>
        <v>2</v>
      </c>
      <c r="B53" s="1">
        <f ca="1">IFERROR(__xludf.DUMMYFUNCTION("""COMPUTED_VALUE"""),1)</f>
        <v>1</v>
      </c>
    </row>
    <row r="54" spans="1:2" ht="13" hidden="1">
      <c r="A54" s="1">
        <f ca="1">IFERROR(__xludf.DUMMYFUNCTION("""COMPUTED_VALUE"""),3)</f>
        <v>3</v>
      </c>
      <c r="B54" s="1">
        <f ca="1">IFERROR(__xludf.DUMMYFUNCTION("""COMPUTED_VALUE"""),1)</f>
        <v>1</v>
      </c>
    </row>
    <row r="55" spans="1:2" ht="13" hidden="1">
      <c r="A55" s="1">
        <f ca="1">IFERROR(__xludf.DUMMYFUNCTION("""COMPUTED_VALUE"""),1)</f>
        <v>1</v>
      </c>
      <c r="B55" s="1">
        <f ca="1">IFERROR(__xludf.DUMMYFUNCTION("""COMPUTED_VALUE"""),1)</f>
        <v>1</v>
      </c>
    </row>
    <row r="56" spans="1:2" ht="13" hidden="1">
      <c r="A56" s="1">
        <f ca="1">IFERROR(__xludf.DUMMYFUNCTION("""COMPUTED_VALUE"""),3)</f>
        <v>3</v>
      </c>
      <c r="B56" s="1" t="str">
        <f ca="1">IFERROR(__xludf.DUMMYFUNCTION("""COMPUTED_VALUE"""),"")</f>
        <v/>
      </c>
    </row>
    <row r="57" spans="1:2" ht="13" hidden="1">
      <c r="A57" s="1">
        <f ca="1">IFERROR(__xludf.DUMMYFUNCTION("""COMPUTED_VALUE"""),2)</f>
        <v>2</v>
      </c>
      <c r="B57" s="1">
        <f ca="1">IFERROR(__xludf.DUMMYFUNCTION("""COMPUTED_VALUE"""),1)</f>
        <v>1</v>
      </c>
    </row>
    <row r="58" spans="1:2" ht="13" hidden="1">
      <c r="A58" s="1">
        <f ca="1">IFERROR(__xludf.DUMMYFUNCTION("""COMPUTED_VALUE"""),3)</f>
        <v>3</v>
      </c>
      <c r="B58" s="1">
        <f ca="1">IFERROR(__xludf.DUMMYFUNCTION("""COMPUTED_VALUE"""),1)</f>
        <v>1</v>
      </c>
    </row>
    <row r="59" spans="1:2" ht="13" hidden="1">
      <c r="A59" s="1">
        <f ca="1">IFERROR(__xludf.DUMMYFUNCTION("""COMPUTED_VALUE"""),1)</f>
        <v>1</v>
      </c>
      <c r="B59" s="1">
        <f ca="1">IFERROR(__xludf.DUMMYFUNCTION("""COMPUTED_VALUE"""),2)</f>
        <v>2</v>
      </c>
    </row>
    <row r="60" spans="1:2" ht="13" hidden="1">
      <c r="A60" s="1">
        <f ca="1">IFERROR(__xludf.DUMMYFUNCTION("""COMPUTED_VALUE"""),1)</f>
        <v>1</v>
      </c>
      <c r="B60" s="1">
        <f ca="1">IFERROR(__xludf.DUMMYFUNCTION("""COMPUTED_VALUE"""),1)</f>
        <v>1</v>
      </c>
    </row>
    <row r="61" spans="1:2" ht="13" hidden="1">
      <c r="A61" s="1">
        <f ca="1">IFERROR(__xludf.DUMMYFUNCTION("""COMPUTED_VALUE"""),1)</f>
        <v>1</v>
      </c>
      <c r="B61" s="1">
        <f ca="1">IFERROR(__xludf.DUMMYFUNCTION("""COMPUTED_VALUE"""),2)</f>
        <v>2</v>
      </c>
    </row>
    <row r="62" spans="1:2" ht="13" hidden="1">
      <c r="A62" s="1">
        <f ca="1">IFERROR(__xludf.DUMMYFUNCTION("""COMPUTED_VALUE"""),4)</f>
        <v>4</v>
      </c>
      <c r="B62" s="1">
        <f ca="1">IFERROR(__xludf.DUMMYFUNCTION("""COMPUTED_VALUE"""),1)</f>
        <v>1</v>
      </c>
    </row>
    <row r="63" spans="1:2" ht="13" hidden="1">
      <c r="A63" s="1">
        <f ca="1">IFERROR(__xludf.DUMMYFUNCTION("""COMPUTED_VALUE"""),4)</f>
        <v>4</v>
      </c>
      <c r="B63" s="1">
        <f ca="1">IFERROR(__xludf.DUMMYFUNCTION("""COMPUTED_VALUE"""),1)</f>
        <v>1</v>
      </c>
    </row>
    <row r="64" spans="1:2" ht="13" hidden="1">
      <c r="A64" s="1" t="str">
        <f ca="1">IFERROR(__xludf.DUMMYFUNCTION("""COMPUTED_VALUE"""),"")</f>
        <v/>
      </c>
      <c r="B64" s="1">
        <f ca="1">IFERROR(__xludf.DUMMYFUNCTION("""COMPUTED_VALUE"""),1)</f>
        <v>1</v>
      </c>
    </row>
    <row r="65" spans="1:2" ht="13" hidden="1">
      <c r="A65" s="1">
        <f ca="1">IFERROR(__xludf.DUMMYFUNCTION("""COMPUTED_VALUE"""),1)</f>
        <v>1</v>
      </c>
      <c r="B65" s="1">
        <f ca="1">IFERROR(__xludf.DUMMYFUNCTION("""COMPUTED_VALUE"""),1)</f>
        <v>1</v>
      </c>
    </row>
    <row r="66" spans="1:2" ht="13" hidden="1">
      <c r="A66" s="1">
        <f ca="1">IFERROR(__xludf.DUMMYFUNCTION("""COMPUTED_VALUE"""),2)</f>
        <v>2</v>
      </c>
      <c r="B66" s="1">
        <f ca="1">IFERROR(__xludf.DUMMYFUNCTION("""COMPUTED_VALUE"""),1)</f>
        <v>1</v>
      </c>
    </row>
    <row r="67" spans="1:2" ht="13" hidden="1">
      <c r="A67" s="1">
        <f ca="1">IFERROR(__xludf.DUMMYFUNCTION("""COMPUTED_VALUE"""),1)</f>
        <v>1</v>
      </c>
      <c r="B67" s="1">
        <f ca="1">IFERROR(__xludf.DUMMYFUNCTION("""COMPUTED_VALUE"""),1)</f>
        <v>1</v>
      </c>
    </row>
    <row r="68" spans="1:2" ht="13" hidden="1">
      <c r="A68" s="1">
        <f ca="1">IFERROR(__xludf.DUMMYFUNCTION("""COMPUTED_VALUE"""),2)</f>
        <v>2</v>
      </c>
      <c r="B68" s="1">
        <f ca="1">IFERROR(__xludf.DUMMYFUNCTION("""COMPUTED_VALUE"""),2)</f>
        <v>2</v>
      </c>
    </row>
    <row r="69" spans="1:2" ht="13" hidden="1">
      <c r="A69" s="1">
        <f ca="1">IFERROR(__xludf.DUMMYFUNCTION("""COMPUTED_VALUE"""),3)</f>
        <v>3</v>
      </c>
      <c r="B69" s="1">
        <f ca="1">IFERROR(__xludf.DUMMYFUNCTION("""COMPUTED_VALUE"""),1)</f>
        <v>1</v>
      </c>
    </row>
    <row r="70" spans="1:2" ht="13" hidden="1">
      <c r="A70" s="1">
        <f ca="1">IFERROR(__xludf.DUMMYFUNCTION("""COMPUTED_VALUE"""),4)</f>
        <v>4</v>
      </c>
      <c r="B70" s="1">
        <f ca="1">IFERROR(__xludf.DUMMYFUNCTION("""COMPUTED_VALUE"""),1)</f>
        <v>1</v>
      </c>
    </row>
    <row r="71" spans="1:2" ht="13" hidden="1">
      <c r="A71" s="1">
        <f ca="1">IFERROR(__xludf.DUMMYFUNCTION("""COMPUTED_VALUE"""),2)</f>
        <v>2</v>
      </c>
      <c r="B71" s="1">
        <f ca="1">IFERROR(__xludf.DUMMYFUNCTION("""COMPUTED_VALUE"""),1)</f>
        <v>1</v>
      </c>
    </row>
    <row r="72" spans="1:2" ht="13" hidden="1">
      <c r="A72" s="1">
        <f ca="1">IFERROR(__xludf.DUMMYFUNCTION("""COMPUTED_VALUE"""),4)</f>
        <v>4</v>
      </c>
      <c r="B72" s="1">
        <f ca="1">IFERROR(__xludf.DUMMYFUNCTION("""COMPUTED_VALUE"""),1)</f>
        <v>1</v>
      </c>
    </row>
    <row r="73" spans="1:2" ht="13" hidden="1">
      <c r="A73" s="1">
        <f ca="1">IFERROR(__xludf.DUMMYFUNCTION("""COMPUTED_VALUE"""),3)</f>
        <v>3</v>
      </c>
      <c r="B73" s="1">
        <f ca="1">IFERROR(__xludf.DUMMYFUNCTION("""COMPUTED_VALUE"""),1)</f>
        <v>1</v>
      </c>
    </row>
    <row r="74" spans="1:2" ht="13" hidden="1">
      <c r="A74" s="1">
        <f ca="1">IFERROR(__xludf.DUMMYFUNCTION("""COMPUTED_VALUE"""),1)</f>
        <v>1</v>
      </c>
      <c r="B74" s="1">
        <f ca="1">IFERROR(__xludf.DUMMYFUNCTION("""COMPUTED_VALUE"""),1)</f>
        <v>1</v>
      </c>
    </row>
    <row r="75" spans="1:2" ht="13" hidden="1">
      <c r="A75" s="1">
        <f ca="1">IFERROR(__xludf.DUMMYFUNCTION("""COMPUTED_VALUE"""),2)</f>
        <v>2</v>
      </c>
      <c r="B75" s="1">
        <f ca="1">IFERROR(__xludf.DUMMYFUNCTION("""COMPUTED_VALUE"""),1)</f>
        <v>1</v>
      </c>
    </row>
    <row r="76" spans="1:2" ht="13" hidden="1">
      <c r="A76" s="1">
        <f ca="1">IFERROR(__xludf.DUMMYFUNCTION("""COMPUTED_VALUE"""),3)</f>
        <v>3</v>
      </c>
      <c r="B76" s="1">
        <f ca="1">IFERROR(__xludf.DUMMYFUNCTION("""COMPUTED_VALUE"""),1)</f>
        <v>1</v>
      </c>
    </row>
    <row r="77" spans="1:2" ht="13" hidden="1">
      <c r="A77" s="1">
        <f ca="1">IFERROR(__xludf.DUMMYFUNCTION("""COMPUTED_VALUE"""),2)</f>
        <v>2</v>
      </c>
      <c r="B77" s="1">
        <f ca="1">IFERROR(__xludf.DUMMYFUNCTION("""COMPUTED_VALUE"""),2)</f>
        <v>2</v>
      </c>
    </row>
    <row r="78" spans="1:2" ht="13" hidden="1">
      <c r="A78" s="1">
        <f ca="1">IFERROR(__xludf.DUMMYFUNCTION("""COMPUTED_VALUE"""),4)</f>
        <v>4</v>
      </c>
      <c r="B78" s="1">
        <f ca="1">IFERROR(__xludf.DUMMYFUNCTION("""COMPUTED_VALUE"""),1)</f>
        <v>1</v>
      </c>
    </row>
    <row r="79" spans="1:2" ht="13" hidden="1">
      <c r="A79" s="1">
        <f ca="1">IFERROR(__xludf.DUMMYFUNCTION("""COMPUTED_VALUE"""),3)</f>
        <v>3</v>
      </c>
      <c r="B79" s="1">
        <f ca="1">IFERROR(__xludf.DUMMYFUNCTION("""COMPUTED_VALUE"""),1)</f>
        <v>1</v>
      </c>
    </row>
    <row r="80" spans="1:2" ht="13" hidden="1">
      <c r="A80" s="1">
        <f ca="1">IFERROR(__xludf.DUMMYFUNCTION("""COMPUTED_VALUE"""),1)</f>
        <v>1</v>
      </c>
      <c r="B80" s="1">
        <f ca="1">IFERROR(__xludf.DUMMYFUNCTION("""COMPUTED_VALUE"""),1)</f>
        <v>1</v>
      </c>
    </row>
    <row r="81" spans="1:2" ht="13" hidden="1">
      <c r="A81" s="1" t="str">
        <f ca="1">IFERROR(__xludf.DUMMYFUNCTION("""COMPUTED_VALUE"""),"")</f>
        <v/>
      </c>
      <c r="B81" s="1">
        <f ca="1">IFERROR(__xludf.DUMMYFUNCTION("""COMPUTED_VALUE"""),1)</f>
        <v>1</v>
      </c>
    </row>
    <row r="82" spans="1:2" ht="13" hidden="1">
      <c r="A82" s="1">
        <f ca="1">IFERROR(__xludf.DUMMYFUNCTION("""COMPUTED_VALUE"""),4)</f>
        <v>4</v>
      </c>
      <c r="B82" s="1">
        <f ca="1">IFERROR(__xludf.DUMMYFUNCTION("""COMPUTED_VALUE"""),2)</f>
        <v>2</v>
      </c>
    </row>
    <row r="83" spans="1:2" ht="13" hidden="1">
      <c r="A83" s="1">
        <f ca="1">IFERROR(__xludf.DUMMYFUNCTION("""COMPUTED_VALUE"""),2)</f>
        <v>2</v>
      </c>
      <c r="B83" s="1">
        <f ca="1">IFERROR(__xludf.DUMMYFUNCTION("""COMPUTED_VALUE"""),1)</f>
        <v>1</v>
      </c>
    </row>
    <row r="84" spans="1:2" ht="13" hidden="1">
      <c r="A84" s="1">
        <f ca="1">IFERROR(__xludf.DUMMYFUNCTION("""COMPUTED_VALUE"""),3)</f>
        <v>3</v>
      </c>
      <c r="B84" s="1">
        <f ca="1">IFERROR(__xludf.DUMMYFUNCTION("""COMPUTED_VALUE"""),2)</f>
        <v>2</v>
      </c>
    </row>
    <row r="85" spans="1:2" ht="13" hidden="1">
      <c r="A85" s="1">
        <f ca="1">IFERROR(__xludf.DUMMYFUNCTION("""COMPUTED_VALUE"""),4)</f>
        <v>4</v>
      </c>
      <c r="B85" s="1">
        <f ca="1">IFERROR(__xludf.DUMMYFUNCTION("""COMPUTED_VALUE"""),1)</f>
        <v>1</v>
      </c>
    </row>
    <row r="86" spans="1:2" ht="13" hidden="1">
      <c r="A86" s="1">
        <f ca="1">IFERROR(__xludf.DUMMYFUNCTION("""COMPUTED_VALUE"""),2)</f>
        <v>2</v>
      </c>
      <c r="B86" s="1">
        <f ca="1">IFERROR(__xludf.DUMMYFUNCTION("""COMPUTED_VALUE"""),1)</f>
        <v>1</v>
      </c>
    </row>
    <row r="87" spans="1:2" ht="13" hidden="1">
      <c r="A87" s="1">
        <f ca="1">IFERROR(__xludf.DUMMYFUNCTION("""COMPUTED_VALUE"""),2)</f>
        <v>2</v>
      </c>
      <c r="B87" s="1">
        <f ca="1">IFERROR(__xludf.DUMMYFUNCTION("""COMPUTED_VALUE"""),1)</f>
        <v>1</v>
      </c>
    </row>
    <row r="88" spans="1:2" ht="13" hidden="1">
      <c r="A88" s="1">
        <f ca="1">IFERROR(__xludf.DUMMYFUNCTION("""COMPUTED_VALUE"""),2)</f>
        <v>2</v>
      </c>
      <c r="B88" s="1">
        <f ca="1">IFERROR(__xludf.DUMMYFUNCTION("""COMPUTED_VALUE"""),2)</f>
        <v>2</v>
      </c>
    </row>
    <row r="89" spans="1:2" ht="13" hidden="1">
      <c r="A89" s="1">
        <f ca="1">IFERROR(__xludf.DUMMYFUNCTION("""COMPUTED_VALUE"""),3)</f>
        <v>3</v>
      </c>
      <c r="B89" s="1">
        <f ca="1">IFERROR(__xludf.DUMMYFUNCTION("""COMPUTED_VALUE"""),1)</f>
        <v>1</v>
      </c>
    </row>
    <row r="90" spans="1:2" ht="13" hidden="1">
      <c r="A90" s="1">
        <f ca="1">IFERROR(__xludf.DUMMYFUNCTION("""COMPUTED_VALUE"""),1)</f>
        <v>1</v>
      </c>
      <c r="B90" s="1">
        <f ca="1">IFERROR(__xludf.DUMMYFUNCTION("""COMPUTED_VALUE"""),1)</f>
        <v>1</v>
      </c>
    </row>
    <row r="91" spans="1:2" ht="13" hidden="1">
      <c r="A91" s="1">
        <f ca="1">IFERROR(__xludf.DUMMYFUNCTION("""COMPUTED_VALUE"""),2)</f>
        <v>2</v>
      </c>
      <c r="B91" s="1">
        <f ca="1">IFERROR(__xludf.DUMMYFUNCTION("""COMPUTED_VALUE"""),1)</f>
        <v>1</v>
      </c>
    </row>
    <row r="92" spans="1:2" ht="13" hidden="1">
      <c r="A92" s="1">
        <f ca="1">IFERROR(__xludf.DUMMYFUNCTION("""COMPUTED_VALUE"""),4)</f>
        <v>4</v>
      </c>
      <c r="B92" s="1">
        <f ca="1">IFERROR(__xludf.DUMMYFUNCTION("""COMPUTED_VALUE"""),2)</f>
        <v>2</v>
      </c>
    </row>
    <row r="93" spans="1:2" ht="13" hidden="1">
      <c r="A93" s="1">
        <f ca="1">IFERROR(__xludf.DUMMYFUNCTION("""COMPUTED_VALUE"""),3)</f>
        <v>3</v>
      </c>
      <c r="B93" s="1">
        <f ca="1">IFERROR(__xludf.DUMMYFUNCTION("""COMPUTED_VALUE"""),1)</f>
        <v>1</v>
      </c>
    </row>
    <row r="94" spans="1:2" ht="13" hidden="1">
      <c r="A94" s="1">
        <f ca="1">IFERROR(__xludf.DUMMYFUNCTION("""COMPUTED_VALUE"""),1)</f>
        <v>1</v>
      </c>
      <c r="B94" s="1" t="str">
        <f ca="1">IFERROR(__xludf.DUMMYFUNCTION("""COMPUTED_VALUE"""),"")</f>
        <v/>
      </c>
    </row>
    <row r="95" spans="1:2" ht="13" hidden="1">
      <c r="A95" s="1">
        <f ca="1">IFERROR(__xludf.DUMMYFUNCTION("""COMPUTED_VALUE"""),3)</f>
        <v>3</v>
      </c>
      <c r="B95" s="1">
        <f ca="1">IFERROR(__xludf.DUMMYFUNCTION("""COMPUTED_VALUE"""),1)</f>
        <v>1</v>
      </c>
    </row>
    <row r="96" spans="1:2" ht="13" hidden="1">
      <c r="A96" s="1">
        <f ca="1">IFERROR(__xludf.DUMMYFUNCTION("""COMPUTED_VALUE"""),1)</f>
        <v>1</v>
      </c>
      <c r="B96" s="1">
        <f ca="1">IFERROR(__xludf.DUMMYFUNCTION("""COMPUTED_VALUE"""),1)</f>
        <v>1</v>
      </c>
    </row>
    <row r="97" spans="1:2" ht="13" hidden="1">
      <c r="A97" s="1">
        <f ca="1">IFERROR(__xludf.DUMMYFUNCTION("""COMPUTED_VALUE"""),2)</f>
        <v>2</v>
      </c>
      <c r="B97" s="1">
        <f ca="1">IFERROR(__xludf.DUMMYFUNCTION("""COMPUTED_VALUE"""),1)</f>
        <v>1</v>
      </c>
    </row>
    <row r="98" spans="1:2" ht="13" hidden="1">
      <c r="A98" s="1">
        <f ca="1">IFERROR(__xludf.DUMMYFUNCTION("""COMPUTED_VALUE"""),2)</f>
        <v>2</v>
      </c>
      <c r="B98" s="1">
        <f ca="1">IFERROR(__xludf.DUMMYFUNCTION("""COMPUTED_VALUE"""),1)</f>
        <v>1</v>
      </c>
    </row>
    <row r="99" spans="1:2" ht="13" hidden="1">
      <c r="A99" s="1">
        <f ca="1">IFERROR(__xludf.DUMMYFUNCTION("""COMPUTED_VALUE"""),4)</f>
        <v>4</v>
      </c>
      <c r="B99" s="1">
        <f ca="1">IFERROR(__xludf.DUMMYFUNCTION("""COMPUTED_VALUE"""),1)</f>
        <v>1</v>
      </c>
    </row>
    <row r="100" spans="1:2" ht="13" hidden="1">
      <c r="A100" s="1">
        <f ca="1">IFERROR(__xludf.DUMMYFUNCTION("""COMPUTED_VALUE"""),1)</f>
        <v>1</v>
      </c>
      <c r="B100" s="1">
        <f ca="1">IFERROR(__xludf.DUMMYFUNCTION("""COMPUTED_VALUE"""),1)</f>
        <v>1</v>
      </c>
    </row>
    <row r="101" spans="1:2" ht="13" hidden="1">
      <c r="A101" s="1">
        <f ca="1">IFERROR(__xludf.DUMMYFUNCTION("""COMPUTED_VALUE"""),3)</f>
        <v>3</v>
      </c>
      <c r="B101" s="1">
        <f ca="1">IFERROR(__xludf.DUMMYFUNCTION("""COMPUTED_VALUE"""),1)</f>
        <v>1</v>
      </c>
    </row>
    <row r="102" spans="1:2" ht="13" hidden="1">
      <c r="A102" s="1">
        <f ca="1">IFERROR(__xludf.DUMMYFUNCTION("""COMPUTED_VALUE"""),2)</f>
        <v>2</v>
      </c>
      <c r="B102" s="1">
        <f ca="1">IFERROR(__xludf.DUMMYFUNCTION("""COMPUTED_VALUE"""),1)</f>
        <v>1</v>
      </c>
    </row>
    <row r="103" spans="1:2" ht="13" hidden="1">
      <c r="A103" s="1">
        <f ca="1">IFERROR(__xludf.DUMMYFUNCTION("""COMPUTED_VALUE"""),4)</f>
        <v>4</v>
      </c>
      <c r="B103" s="1">
        <f ca="1">IFERROR(__xludf.DUMMYFUNCTION("""COMPUTED_VALUE"""),1)</f>
        <v>1</v>
      </c>
    </row>
    <row r="104" spans="1:2" ht="13" hidden="1">
      <c r="A104" s="1" t="str">
        <f ca="1">IFERROR(__xludf.DUMMYFUNCTION("""COMPUTED_VALUE"""),"")</f>
        <v/>
      </c>
      <c r="B104" s="1">
        <f ca="1">IFERROR(__xludf.DUMMYFUNCTION("""COMPUTED_VALUE"""),1)</f>
        <v>1</v>
      </c>
    </row>
    <row r="105" spans="1:2" ht="13" hidden="1">
      <c r="A105" s="1">
        <f ca="1">IFERROR(__xludf.DUMMYFUNCTION("""COMPUTED_VALUE"""),2)</f>
        <v>2</v>
      </c>
      <c r="B105" s="1">
        <f ca="1">IFERROR(__xludf.DUMMYFUNCTION("""COMPUTED_VALUE"""),1)</f>
        <v>1</v>
      </c>
    </row>
    <row r="106" spans="1:2" ht="13" hidden="1">
      <c r="A106" s="1">
        <f ca="1">IFERROR(__xludf.DUMMYFUNCTION("""COMPUTED_VALUE"""),1)</f>
        <v>1</v>
      </c>
      <c r="B106" s="1">
        <f ca="1">IFERROR(__xludf.DUMMYFUNCTION("""COMPUTED_VALUE"""),1)</f>
        <v>1</v>
      </c>
    </row>
    <row r="107" spans="1:2" ht="13" hidden="1">
      <c r="A107" s="1">
        <f ca="1">IFERROR(__xludf.DUMMYFUNCTION("""COMPUTED_VALUE"""),4)</f>
        <v>4</v>
      </c>
      <c r="B107" s="1">
        <f ca="1">IFERROR(__xludf.DUMMYFUNCTION("""COMPUTED_VALUE"""),1)</f>
        <v>1</v>
      </c>
    </row>
    <row r="108" spans="1:2" ht="13" hidden="1">
      <c r="A108" s="1">
        <f ca="1">IFERROR(__xludf.DUMMYFUNCTION("""COMPUTED_VALUE"""),2)</f>
        <v>2</v>
      </c>
      <c r="B108" s="1">
        <f ca="1">IFERROR(__xludf.DUMMYFUNCTION("""COMPUTED_VALUE"""),1)</f>
        <v>1</v>
      </c>
    </row>
    <row r="109" spans="1:2" ht="13" hidden="1">
      <c r="A109" s="1">
        <f ca="1">IFERROR(__xludf.DUMMYFUNCTION("""COMPUTED_VALUE"""),3)</f>
        <v>3</v>
      </c>
      <c r="B109" s="1">
        <f ca="1">IFERROR(__xludf.DUMMYFUNCTION("""COMPUTED_VALUE"""),1)</f>
        <v>1</v>
      </c>
    </row>
    <row r="110" spans="1:2" ht="13" hidden="1">
      <c r="A110" s="1">
        <f ca="1">IFERROR(__xludf.DUMMYFUNCTION("""COMPUTED_VALUE"""),1)</f>
        <v>1</v>
      </c>
      <c r="B110" s="1">
        <f ca="1">IFERROR(__xludf.DUMMYFUNCTION("""COMPUTED_VALUE"""),1)</f>
        <v>1</v>
      </c>
    </row>
    <row r="111" spans="1:2" ht="13" hidden="1">
      <c r="A111" s="1">
        <f ca="1">IFERROR(__xludf.DUMMYFUNCTION("""COMPUTED_VALUE"""),4)</f>
        <v>4</v>
      </c>
      <c r="B111" s="1">
        <f ca="1">IFERROR(__xludf.DUMMYFUNCTION("""COMPUTED_VALUE"""),1)</f>
        <v>1</v>
      </c>
    </row>
    <row r="112" spans="1:2" ht="13" hidden="1">
      <c r="A112" s="1">
        <f ca="1">IFERROR(__xludf.DUMMYFUNCTION("""COMPUTED_VALUE"""),4)</f>
        <v>4</v>
      </c>
      <c r="B112" s="1">
        <f ca="1">IFERROR(__xludf.DUMMYFUNCTION("""COMPUTED_VALUE"""),1)</f>
        <v>1</v>
      </c>
    </row>
    <row r="113" spans="1:2" ht="13" hidden="1">
      <c r="A113" s="1">
        <f ca="1">IFERROR(__xludf.DUMMYFUNCTION("""COMPUTED_VALUE"""),2)</f>
        <v>2</v>
      </c>
      <c r="B113" s="1">
        <f ca="1">IFERROR(__xludf.DUMMYFUNCTION("""COMPUTED_VALUE"""),2)</f>
        <v>2</v>
      </c>
    </row>
    <row r="114" spans="1:2" ht="13" hidden="1">
      <c r="A114" s="1">
        <f ca="1">IFERROR(__xludf.DUMMYFUNCTION("""COMPUTED_VALUE"""),3)</f>
        <v>3</v>
      </c>
      <c r="B114" s="1">
        <f ca="1">IFERROR(__xludf.DUMMYFUNCTION("""COMPUTED_VALUE"""),1)</f>
        <v>1</v>
      </c>
    </row>
    <row r="115" spans="1:2" ht="13" hidden="1">
      <c r="A115" s="1">
        <f ca="1">IFERROR(__xludf.DUMMYFUNCTION("""COMPUTED_VALUE"""),2)</f>
        <v>2</v>
      </c>
      <c r="B115" s="1">
        <f ca="1">IFERROR(__xludf.DUMMYFUNCTION("""COMPUTED_VALUE"""),2)</f>
        <v>2</v>
      </c>
    </row>
    <row r="116" spans="1:2" ht="13" hidden="1">
      <c r="A116" s="1">
        <f ca="1">IFERROR(__xludf.DUMMYFUNCTION("""COMPUTED_VALUE"""),3)</f>
        <v>3</v>
      </c>
      <c r="B116" s="1">
        <f ca="1">IFERROR(__xludf.DUMMYFUNCTION("""COMPUTED_VALUE"""),1)</f>
        <v>1</v>
      </c>
    </row>
    <row r="117" spans="1:2" ht="13" hidden="1">
      <c r="A117" s="1">
        <f ca="1">IFERROR(__xludf.DUMMYFUNCTION("""COMPUTED_VALUE"""),3)</f>
        <v>3</v>
      </c>
      <c r="B117" s="1">
        <f ca="1">IFERROR(__xludf.DUMMYFUNCTION("""COMPUTED_VALUE"""),1)</f>
        <v>1</v>
      </c>
    </row>
    <row r="118" spans="1:2" ht="13" hidden="1">
      <c r="A118" s="1">
        <f ca="1">IFERROR(__xludf.DUMMYFUNCTION("""COMPUTED_VALUE"""),4)</f>
        <v>4</v>
      </c>
      <c r="B118" s="1">
        <f ca="1">IFERROR(__xludf.DUMMYFUNCTION("""COMPUTED_VALUE"""),1)</f>
        <v>1</v>
      </c>
    </row>
    <row r="119" spans="1:2" ht="13" hidden="1">
      <c r="A119" s="1">
        <f ca="1">IFERROR(__xludf.DUMMYFUNCTION("""COMPUTED_VALUE"""),2)</f>
        <v>2</v>
      </c>
      <c r="B119" s="1">
        <f ca="1">IFERROR(__xludf.DUMMYFUNCTION("""COMPUTED_VALUE"""),1)</f>
        <v>1</v>
      </c>
    </row>
    <row r="120" spans="1:2" ht="13" hidden="1">
      <c r="A120" s="1">
        <f ca="1">IFERROR(__xludf.DUMMYFUNCTION("""COMPUTED_VALUE"""),4)</f>
        <v>4</v>
      </c>
      <c r="B120" s="1">
        <f ca="1">IFERROR(__xludf.DUMMYFUNCTION("""COMPUTED_VALUE"""),1)</f>
        <v>1</v>
      </c>
    </row>
    <row r="121" spans="1:2" ht="13" hidden="1">
      <c r="A121" s="1">
        <f ca="1">IFERROR(__xludf.DUMMYFUNCTION("""COMPUTED_VALUE"""),4)</f>
        <v>4</v>
      </c>
      <c r="B121" s="1" t="str">
        <f ca="1">IFERROR(__xludf.DUMMYFUNCTION("""COMPUTED_VALUE"""),"")</f>
        <v/>
      </c>
    </row>
    <row r="122" spans="1:2" ht="13" hidden="1">
      <c r="A122" s="1">
        <f ca="1">IFERROR(__xludf.DUMMYFUNCTION("""COMPUTED_VALUE"""),4)</f>
        <v>4</v>
      </c>
      <c r="B122" s="1">
        <f ca="1">IFERROR(__xludf.DUMMYFUNCTION("""COMPUTED_VALUE"""),1)</f>
        <v>1</v>
      </c>
    </row>
    <row r="123" spans="1:2" ht="13" hidden="1">
      <c r="A123" s="1">
        <f ca="1">IFERROR(__xludf.DUMMYFUNCTION("""COMPUTED_VALUE"""),4)</f>
        <v>4</v>
      </c>
      <c r="B123" s="1">
        <f ca="1">IFERROR(__xludf.DUMMYFUNCTION("""COMPUTED_VALUE"""),1)</f>
        <v>1</v>
      </c>
    </row>
    <row r="124" spans="1:2" ht="13" hidden="1">
      <c r="A124" s="1">
        <f ca="1">IFERROR(__xludf.DUMMYFUNCTION("""COMPUTED_VALUE"""),4)</f>
        <v>4</v>
      </c>
      <c r="B124" s="1">
        <f ca="1">IFERROR(__xludf.DUMMYFUNCTION("""COMPUTED_VALUE"""),1)</f>
        <v>1</v>
      </c>
    </row>
    <row r="125" spans="1:2" ht="13" hidden="1">
      <c r="A125" s="1">
        <f ca="1">IFERROR(__xludf.DUMMYFUNCTION("""COMPUTED_VALUE"""),4)</f>
        <v>4</v>
      </c>
      <c r="B125" s="1">
        <f ca="1">IFERROR(__xludf.DUMMYFUNCTION("""COMPUTED_VALUE"""),1)</f>
        <v>1</v>
      </c>
    </row>
    <row r="126" spans="1:2" ht="13" hidden="1">
      <c r="A126" s="1">
        <f ca="1">IFERROR(__xludf.DUMMYFUNCTION("""COMPUTED_VALUE"""),4)</f>
        <v>4</v>
      </c>
      <c r="B126" s="1">
        <f ca="1">IFERROR(__xludf.DUMMYFUNCTION("""COMPUTED_VALUE"""),2)</f>
        <v>2</v>
      </c>
    </row>
    <row r="127" spans="1:2" ht="13" hidden="1">
      <c r="A127" s="1">
        <f ca="1">IFERROR(__xludf.DUMMYFUNCTION("""COMPUTED_VALUE"""),3)</f>
        <v>3</v>
      </c>
      <c r="B127" s="1">
        <f ca="1">IFERROR(__xludf.DUMMYFUNCTION("""COMPUTED_VALUE"""),1)</f>
        <v>1</v>
      </c>
    </row>
    <row r="128" spans="1:2" ht="13" hidden="1">
      <c r="A128" s="1">
        <f ca="1">IFERROR(__xludf.DUMMYFUNCTION("""COMPUTED_VALUE"""),1)</f>
        <v>1</v>
      </c>
      <c r="B128" s="1">
        <f ca="1">IFERROR(__xludf.DUMMYFUNCTION("""COMPUTED_VALUE"""),2)</f>
        <v>2</v>
      </c>
    </row>
    <row r="129" spans="1:2" ht="13" hidden="1">
      <c r="A129" s="1">
        <f ca="1">IFERROR(__xludf.DUMMYFUNCTION("""COMPUTED_VALUE"""),3)</f>
        <v>3</v>
      </c>
      <c r="B129" s="1">
        <f ca="1">IFERROR(__xludf.DUMMYFUNCTION("""COMPUTED_VALUE"""),1)</f>
        <v>1</v>
      </c>
    </row>
    <row r="130" spans="1:2" ht="13" hidden="1">
      <c r="A130" s="1">
        <f ca="1">IFERROR(__xludf.DUMMYFUNCTION("""COMPUTED_VALUE"""),3)</f>
        <v>3</v>
      </c>
      <c r="B130" s="1">
        <f ca="1">IFERROR(__xludf.DUMMYFUNCTION("""COMPUTED_VALUE"""),1)</f>
        <v>1</v>
      </c>
    </row>
    <row r="131" spans="1:2" ht="13" hidden="1">
      <c r="A131" s="1">
        <f ca="1">IFERROR(__xludf.DUMMYFUNCTION("""COMPUTED_VALUE"""),2)</f>
        <v>2</v>
      </c>
      <c r="B131" s="1" t="str">
        <f ca="1">IFERROR(__xludf.DUMMYFUNCTION("""COMPUTED_VALUE"""),"")</f>
        <v/>
      </c>
    </row>
    <row r="132" spans="1:2" ht="13" hidden="1">
      <c r="A132" s="1">
        <f ca="1">IFERROR(__xludf.DUMMYFUNCTION("""COMPUTED_VALUE"""),1)</f>
        <v>1</v>
      </c>
      <c r="B132" s="1">
        <f ca="1">IFERROR(__xludf.DUMMYFUNCTION("""COMPUTED_VALUE"""),1)</f>
        <v>1</v>
      </c>
    </row>
    <row r="133" spans="1:2" ht="13" hidden="1">
      <c r="A133" s="1">
        <f ca="1">IFERROR(__xludf.DUMMYFUNCTION("""COMPUTED_VALUE"""),2)</f>
        <v>2</v>
      </c>
      <c r="B133" s="1" t="str">
        <f ca="1">IFERROR(__xludf.DUMMYFUNCTION("""COMPUTED_VALUE"""),"")</f>
        <v/>
      </c>
    </row>
    <row r="134" spans="1:2" ht="13" hidden="1">
      <c r="A134" s="1">
        <f ca="1">IFERROR(__xludf.DUMMYFUNCTION("""COMPUTED_VALUE"""),3)</f>
        <v>3</v>
      </c>
      <c r="B134" s="1">
        <f ca="1">IFERROR(__xludf.DUMMYFUNCTION("""COMPUTED_VALUE"""),1)</f>
        <v>1</v>
      </c>
    </row>
    <row r="135" spans="1:2" ht="13" hidden="1">
      <c r="A135" s="1">
        <f ca="1">IFERROR(__xludf.DUMMYFUNCTION("""COMPUTED_VALUE"""),4)</f>
        <v>4</v>
      </c>
      <c r="B135" s="1">
        <f ca="1">IFERROR(__xludf.DUMMYFUNCTION("""COMPUTED_VALUE"""),1)</f>
        <v>1</v>
      </c>
    </row>
    <row r="136" spans="1:2" ht="13" hidden="1">
      <c r="A136" s="1">
        <f ca="1">IFERROR(__xludf.DUMMYFUNCTION("""COMPUTED_VALUE"""),3)</f>
        <v>3</v>
      </c>
      <c r="B136" s="1">
        <f ca="1">IFERROR(__xludf.DUMMYFUNCTION("""COMPUTED_VALUE"""),1)</f>
        <v>1</v>
      </c>
    </row>
    <row r="137" spans="1:2" ht="13" hidden="1">
      <c r="A137" s="1">
        <f ca="1">IFERROR(__xludf.DUMMYFUNCTION("""COMPUTED_VALUE"""),2)</f>
        <v>2</v>
      </c>
      <c r="B137" s="1">
        <f ca="1">IFERROR(__xludf.DUMMYFUNCTION("""COMPUTED_VALUE"""),1)</f>
        <v>1</v>
      </c>
    </row>
    <row r="138" spans="1:2" ht="13" hidden="1">
      <c r="A138" s="1">
        <f ca="1">IFERROR(__xludf.DUMMYFUNCTION("""COMPUTED_VALUE"""),2)</f>
        <v>2</v>
      </c>
      <c r="B138" s="1">
        <f ca="1">IFERROR(__xludf.DUMMYFUNCTION("""COMPUTED_VALUE"""),2)</f>
        <v>2</v>
      </c>
    </row>
    <row r="139" spans="1:2" ht="13" hidden="1">
      <c r="A139" s="1">
        <f ca="1">IFERROR(__xludf.DUMMYFUNCTION("""COMPUTED_VALUE"""),1)</f>
        <v>1</v>
      </c>
      <c r="B139" s="1">
        <f ca="1">IFERROR(__xludf.DUMMYFUNCTION("""COMPUTED_VALUE"""),1)</f>
        <v>1</v>
      </c>
    </row>
    <row r="140" spans="1:2" ht="13" hidden="1">
      <c r="A140" s="1">
        <f ca="1">IFERROR(__xludf.DUMMYFUNCTION("""COMPUTED_VALUE"""),4)</f>
        <v>4</v>
      </c>
      <c r="B140" s="1">
        <f ca="1">IFERROR(__xludf.DUMMYFUNCTION("""COMPUTED_VALUE"""),1)</f>
        <v>1</v>
      </c>
    </row>
    <row r="141" spans="1:2" ht="13" hidden="1">
      <c r="A141" s="1">
        <f ca="1">IFERROR(__xludf.DUMMYFUNCTION("""COMPUTED_VALUE"""),1)</f>
        <v>1</v>
      </c>
      <c r="B141" s="1">
        <f ca="1">IFERROR(__xludf.DUMMYFUNCTION("""COMPUTED_VALUE"""),1)</f>
        <v>1</v>
      </c>
    </row>
    <row r="142" spans="1:2" ht="13" hidden="1">
      <c r="A142" s="1">
        <f ca="1">IFERROR(__xludf.DUMMYFUNCTION("""COMPUTED_VALUE"""),1)</f>
        <v>1</v>
      </c>
      <c r="B142" s="1">
        <f ca="1">IFERROR(__xludf.DUMMYFUNCTION("""COMPUTED_VALUE"""),1)</f>
        <v>1</v>
      </c>
    </row>
    <row r="143" spans="1:2" ht="13" hidden="1">
      <c r="A143" s="1">
        <f ca="1">IFERROR(__xludf.DUMMYFUNCTION("""COMPUTED_VALUE"""),3)</f>
        <v>3</v>
      </c>
      <c r="B143" s="1">
        <f ca="1">IFERROR(__xludf.DUMMYFUNCTION("""COMPUTED_VALUE"""),1)</f>
        <v>1</v>
      </c>
    </row>
    <row r="144" spans="1:2" ht="13" hidden="1">
      <c r="A144" s="1">
        <f ca="1">IFERROR(__xludf.DUMMYFUNCTION("""COMPUTED_VALUE"""),1)</f>
        <v>1</v>
      </c>
      <c r="B144" s="1" t="str">
        <f ca="1">IFERROR(__xludf.DUMMYFUNCTION("""COMPUTED_VALUE"""),"")</f>
        <v/>
      </c>
    </row>
    <row r="145" spans="1:2" ht="13" hidden="1">
      <c r="A145" s="1">
        <f ca="1">IFERROR(__xludf.DUMMYFUNCTION("""COMPUTED_VALUE"""),2)</f>
        <v>2</v>
      </c>
      <c r="B145" s="1">
        <f ca="1">IFERROR(__xludf.DUMMYFUNCTION("""COMPUTED_VALUE"""),2)</f>
        <v>2</v>
      </c>
    </row>
    <row r="146" spans="1:2" ht="13" hidden="1">
      <c r="A146" s="1">
        <f ca="1">IFERROR(__xludf.DUMMYFUNCTION("""COMPUTED_VALUE"""),3)</f>
        <v>3</v>
      </c>
      <c r="B146" s="1" t="str">
        <f ca="1">IFERROR(__xludf.DUMMYFUNCTION("""COMPUTED_VALUE"""),"")</f>
        <v/>
      </c>
    </row>
    <row r="147" spans="1:2" ht="13" hidden="1">
      <c r="A147" s="1">
        <f ca="1">IFERROR(__xludf.DUMMYFUNCTION("""COMPUTED_VALUE"""),2)</f>
        <v>2</v>
      </c>
      <c r="B147" s="1">
        <f ca="1">IFERROR(__xludf.DUMMYFUNCTION("""COMPUTED_VALUE"""),1)</f>
        <v>1</v>
      </c>
    </row>
    <row r="148" spans="1:2" ht="13" hidden="1">
      <c r="A148" s="1">
        <f ca="1">IFERROR(__xludf.DUMMYFUNCTION("""COMPUTED_VALUE"""),2)</f>
        <v>2</v>
      </c>
      <c r="B148" s="1">
        <f ca="1">IFERROR(__xludf.DUMMYFUNCTION("""COMPUTED_VALUE"""),5)</f>
        <v>5</v>
      </c>
    </row>
    <row r="149" spans="1:2" ht="13" hidden="1">
      <c r="A149" s="1">
        <f ca="1">IFERROR(__xludf.DUMMYFUNCTION("""COMPUTED_VALUE"""),3)</f>
        <v>3</v>
      </c>
      <c r="B149" s="1">
        <f ca="1">IFERROR(__xludf.DUMMYFUNCTION("""COMPUTED_VALUE"""),1)</f>
        <v>1</v>
      </c>
    </row>
    <row r="150" spans="1:2" ht="13" hidden="1">
      <c r="A150" s="1">
        <f ca="1">IFERROR(__xludf.DUMMYFUNCTION("""COMPUTED_VALUE"""),3)</f>
        <v>3</v>
      </c>
      <c r="B150" s="1">
        <f ca="1">IFERROR(__xludf.DUMMYFUNCTION("""COMPUTED_VALUE"""),1)</f>
        <v>1</v>
      </c>
    </row>
    <row r="151" spans="1:2" ht="13" hidden="1">
      <c r="A151" s="1">
        <f ca="1">IFERROR(__xludf.DUMMYFUNCTION("""COMPUTED_VALUE"""),2)</f>
        <v>2</v>
      </c>
      <c r="B151" s="1">
        <f ca="1">IFERROR(__xludf.DUMMYFUNCTION("""COMPUTED_VALUE"""),1)</f>
        <v>1</v>
      </c>
    </row>
    <row r="152" spans="1:2" ht="13" hidden="1">
      <c r="A152" s="1">
        <f ca="1">IFERROR(__xludf.DUMMYFUNCTION("""COMPUTED_VALUE"""),2)</f>
        <v>2</v>
      </c>
      <c r="B152" s="1">
        <f ca="1">IFERROR(__xludf.DUMMYFUNCTION("""COMPUTED_VALUE"""),1)</f>
        <v>1</v>
      </c>
    </row>
    <row r="153" spans="1:2" ht="13" hidden="1">
      <c r="A153" s="1" t="str">
        <f ca="1">IFERROR(__xludf.DUMMYFUNCTION("""COMPUTED_VALUE"""),"")</f>
        <v/>
      </c>
      <c r="B153" s="1">
        <f ca="1">IFERROR(__xludf.DUMMYFUNCTION("""COMPUTED_VALUE"""),1)</f>
        <v>1</v>
      </c>
    </row>
    <row r="154" spans="1:2" ht="13" hidden="1">
      <c r="A154" s="1">
        <f ca="1">IFERROR(__xludf.DUMMYFUNCTION("""COMPUTED_VALUE"""),4)</f>
        <v>4</v>
      </c>
      <c r="B154" s="1">
        <f ca="1">IFERROR(__xludf.DUMMYFUNCTION("""COMPUTED_VALUE"""),1)</f>
        <v>1</v>
      </c>
    </row>
    <row r="155" spans="1:2" ht="13" hidden="1">
      <c r="A155" s="1">
        <f ca="1">IFERROR(__xludf.DUMMYFUNCTION("""COMPUTED_VALUE"""),4)</f>
        <v>4</v>
      </c>
      <c r="B155" s="1">
        <f ca="1">IFERROR(__xludf.DUMMYFUNCTION("""COMPUTED_VALUE"""),1)</f>
        <v>1</v>
      </c>
    </row>
    <row r="156" spans="1:2" ht="13" hidden="1">
      <c r="A156" s="1">
        <f ca="1">IFERROR(__xludf.DUMMYFUNCTION("""COMPUTED_VALUE"""),1)</f>
        <v>1</v>
      </c>
      <c r="B156" s="1">
        <f ca="1">IFERROR(__xludf.DUMMYFUNCTION("""COMPUTED_VALUE"""),1)</f>
        <v>1</v>
      </c>
    </row>
    <row r="157" spans="1:2" ht="13" hidden="1">
      <c r="A157" s="1">
        <f ca="1">IFERROR(__xludf.DUMMYFUNCTION("""COMPUTED_VALUE"""),2)</f>
        <v>2</v>
      </c>
      <c r="B157" s="1">
        <f ca="1">IFERROR(__xludf.DUMMYFUNCTION("""COMPUTED_VALUE"""),1)</f>
        <v>1</v>
      </c>
    </row>
    <row r="158" spans="1:2" ht="13" hidden="1">
      <c r="A158" s="1">
        <f ca="1">IFERROR(__xludf.DUMMYFUNCTION("""COMPUTED_VALUE"""),1)</f>
        <v>1</v>
      </c>
      <c r="B158" s="1">
        <f ca="1">IFERROR(__xludf.DUMMYFUNCTION("""COMPUTED_VALUE"""),1)</f>
        <v>1</v>
      </c>
    </row>
    <row r="159" spans="1:2" ht="13" hidden="1">
      <c r="A159" s="1">
        <f ca="1">IFERROR(__xludf.DUMMYFUNCTION("""COMPUTED_VALUE"""),2)</f>
        <v>2</v>
      </c>
      <c r="B159" s="1">
        <f ca="1">IFERROR(__xludf.DUMMYFUNCTION("""COMPUTED_VALUE"""),2)</f>
        <v>2</v>
      </c>
    </row>
    <row r="160" spans="1:2" ht="13" hidden="1">
      <c r="A160" s="1">
        <f ca="1">IFERROR(__xludf.DUMMYFUNCTION("""COMPUTED_VALUE"""),1)</f>
        <v>1</v>
      </c>
      <c r="B160" s="1">
        <f ca="1">IFERROR(__xludf.DUMMYFUNCTION("""COMPUTED_VALUE"""),1)</f>
        <v>1</v>
      </c>
    </row>
    <row r="161" spans="1:2" ht="13" hidden="1">
      <c r="A161" s="1">
        <f ca="1">IFERROR(__xludf.DUMMYFUNCTION("""COMPUTED_VALUE"""),1)</f>
        <v>1</v>
      </c>
      <c r="B161" s="1">
        <f ca="1">IFERROR(__xludf.DUMMYFUNCTION("""COMPUTED_VALUE"""),1)</f>
        <v>1</v>
      </c>
    </row>
    <row r="162" spans="1:2" ht="13" hidden="1">
      <c r="A162" s="1">
        <f ca="1">IFERROR(__xludf.DUMMYFUNCTION("""COMPUTED_VALUE"""),3)</f>
        <v>3</v>
      </c>
      <c r="B162" s="1">
        <f ca="1">IFERROR(__xludf.DUMMYFUNCTION("""COMPUTED_VALUE"""),1)</f>
        <v>1</v>
      </c>
    </row>
    <row r="163" spans="1:2" ht="13" hidden="1">
      <c r="A163" s="1">
        <f ca="1">IFERROR(__xludf.DUMMYFUNCTION("""COMPUTED_VALUE"""),3)</f>
        <v>3</v>
      </c>
      <c r="B163" s="1">
        <f ca="1">IFERROR(__xludf.DUMMYFUNCTION("""COMPUTED_VALUE"""),2)</f>
        <v>2</v>
      </c>
    </row>
    <row r="164" spans="1:2" ht="13" hidden="1">
      <c r="A164" s="1">
        <f ca="1">IFERROR(__xludf.DUMMYFUNCTION("""COMPUTED_VALUE"""),3)</f>
        <v>3</v>
      </c>
      <c r="B164" s="1">
        <f ca="1">IFERROR(__xludf.DUMMYFUNCTION("""COMPUTED_VALUE"""),1)</f>
        <v>1</v>
      </c>
    </row>
    <row r="165" spans="1:2" ht="13" hidden="1">
      <c r="A165" s="1">
        <f ca="1">IFERROR(__xludf.DUMMYFUNCTION("""COMPUTED_VALUE"""),1)</f>
        <v>1</v>
      </c>
      <c r="B165" s="1">
        <f ca="1">IFERROR(__xludf.DUMMYFUNCTION("""COMPUTED_VALUE"""),1)</f>
        <v>1</v>
      </c>
    </row>
    <row r="166" spans="1:2" ht="13" hidden="1">
      <c r="A166" s="1">
        <f ca="1">IFERROR(__xludf.DUMMYFUNCTION("""COMPUTED_VALUE"""),4)</f>
        <v>4</v>
      </c>
      <c r="B166" s="1">
        <f ca="1">IFERROR(__xludf.DUMMYFUNCTION("""COMPUTED_VALUE"""),1)</f>
        <v>1</v>
      </c>
    </row>
    <row r="167" spans="1:2" ht="13" hidden="1">
      <c r="A167" s="1">
        <f ca="1">IFERROR(__xludf.DUMMYFUNCTION("""COMPUTED_VALUE"""),2)</f>
        <v>2</v>
      </c>
      <c r="B167" s="1">
        <f ca="1">IFERROR(__xludf.DUMMYFUNCTION("""COMPUTED_VALUE"""),1)</f>
        <v>1</v>
      </c>
    </row>
    <row r="168" spans="1:2" ht="13" hidden="1">
      <c r="A168" s="1">
        <f ca="1">IFERROR(__xludf.DUMMYFUNCTION("""COMPUTED_VALUE"""),3)</f>
        <v>3</v>
      </c>
      <c r="B168" s="1">
        <f ca="1">IFERROR(__xludf.DUMMYFUNCTION("""COMPUTED_VALUE"""),1)</f>
        <v>1</v>
      </c>
    </row>
    <row r="169" spans="1:2" ht="13" hidden="1">
      <c r="A169" s="1">
        <f ca="1">IFERROR(__xludf.DUMMYFUNCTION("""COMPUTED_VALUE"""),2)</f>
        <v>2</v>
      </c>
      <c r="B169" s="1">
        <f ca="1">IFERROR(__xludf.DUMMYFUNCTION("""COMPUTED_VALUE"""),1)</f>
        <v>1</v>
      </c>
    </row>
    <row r="170" spans="1:2" ht="13" hidden="1">
      <c r="A170" s="1" t="str">
        <f ca="1">IFERROR(__xludf.DUMMYFUNCTION("""COMPUTED_VALUE"""),"")</f>
        <v/>
      </c>
      <c r="B170" s="1" t="str">
        <f ca="1">IFERROR(__xludf.DUMMYFUNCTION("""COMPUTED_VALUE"""),"")</f>
        <v/>
      </c>
    </row>
    <row r="171" spans="1:2" ht="13" hidden="1">
      <c r="A171" s="1">
        <f ca="1">IFERROR(__xludf.DUMMYFUNCTION("""COMPUTED_VALUE"""),4)</f>
        <v>4</v>
      </c>
      <c r="B171" s="1">
        <f ca="1">IFERROR(__xludf.DUMMYFUNCTION("""COMPUTED_VALUE"""),1)</f>
        <v>1</v>
      </c>
    </row>
    <row r="172" spans="1:2" ht="13" hidden="1">
      <c r="A172" s="1">
        <f ca="1">IFERROR(__xludf.DUMMYFUNCTION("""COMPUTED_VALUE"""),2)</f>
        <v>2</v>
      </c>
      <c r="B172" s="1">
        <f ca="1">IFERROR(__xludf.DUMMYFUNCTION("""COMPUTED_VALUE"""),1)</f>
        <v>1</v>
      </c>
    </row>
    <row r="173" spans="1:2" ht="13" hidden="1">
      <c r="A173" s="1">
        <f ca="1">IFERROR(__xludf.DUMMYFUNCTION("""COMPUTED_VALUE"""),2)</f>
        <v>2</v>
      </c>
      <c r="B173" s="1">
        <f ca="1">IFERROR(__xludf.DUMMYFUNCTION("""COMPUTED_VALUE"""),1)</f>
        <v>1</v>
      </c>
    </row>
    <row r="174" spans="1:2" ht="13" hidden="1">
      <c r="A174" s="1">
        <f ca="1">IFERROR(__xludf.DUMMYFUNCTION("""COMPUTED_VALUE"""),1)</f>
        <v>1</v>
      </c>
      <c r="B174" s="1">
        <f ca="1">IFERROR(__xludf.DUMMYFUNCTION("""COMPUTED_VALUE"""),1)</f>
        <v>1</v>
      </c>
    </row>
    <row r="175" spans="1:2" ht="13" hidden="1">
      <c r="A175" s="1">
        <f ca="1">IFERROR(__xludf.DUMMYFUNCTION("""COMPUTED_VALUE"""),4)</f>
        <v>4</v>
      </c>
      <c r="B175" s="1" t="str">
        <f ca="1">IFERROR(__xludf.DUMMYFUNCTION("""COMPUTED_VALUE"""),"")</f>
        <v/>
      </c>
    </row>
    <row r="176" spans="1:2" ht="13" hidden="1">
      <c r="A176" s="1">
        <f ca="1">IFERROR(__xludf.DUMMYFUNCTION("""COMPUTED_VALUE"""),2)</f>
        <v>2</v>
      </c>
      <c r="B176" s="1">
        <f ca="1">IFERROR(__xludf.DUMMYFUNCTION("""COMPUTED_VALUE"""),2)</f>
        <v>2</v>
      </c>
    </row>
    <row r="177" spans="1:2" ht="13" hidden="1">
      <c r="A177" s="1" t="str">
        <f ca="1">IFERROR(__xludf.DUMMYFUNCTION("""COMPUTED_VALUE"""),"")</f>
        <v/>
      </c>
      <c r="B177" s="1">
        <f ca="1">IFERROR(__xludf.DUMMYFUNCTION("""COMPUTED_VALUE"""),1)</f>
        <v>1</v>
      </c>
    </row>
    <row r="178" spans="1:2" ht="13" hidden="1">
      <c r="A178" s="1">
        <f ca="1">IFERROR(__xludf.DUMMYFUNCTION("""COMPUTED_VALUE"""),3)</f>
        <v>3</v>
      </c>
      <c r="B178" s="1" t="str">
        <f ca="1">IFERROR(__xludf.DUMMYFUNCTION("""COMPUTED_VALUE"""),"")</f>
        <v/>
      </c>
    </row>
    <row r="179" spans="1:2" ht="13" hidden="1">
      <c r="A179" s="1">
        <f ca="1">IFERROR(__xludf.DUMMYFUNCTION("""COMPUTED_VALUE"""),1)</f>
        <v>1</v>
      </c>
      <c r="B179" s="1">
        <f ca="1">IFERROR(__xludf.DUMMYFUNCTION("""COMPUTED_VALUE"""),1)</f>
        <v>1</v>
      </c>
    </row>
    <row r="180" spans="1:2" ht="13" hidden="1">
      <c r="A180" s="1">
        <f ca="1">IFERROR(__xludf.DUMMYFUNCTION("""COMPUTED_VALUE"""),4)</f>
        <v>4</v>
      </c>
      <c r="B180" s="1">
        <f ca="1">IFERROR(__xludf.DUMMYFUNCTION("""COMPUTED_VALUE"""),1)</f>
        <v>1</v>
      </c>
    </row>
    <row r="181" spans="1:2" ht="13" hidden="1">
      <c r="A181" s="1">
        <f ca="1">IFERROR(__xludf.DUMMYFUNCTION("""COMPUTED_VALUE"""),2)</f>
        <v>2</v>
      </c>
      <c r="B181" s="1">
        <f ca="1">IFERROR(__xludf.DUMMYFUNCTION("""COMPUTED_VALUE"""),2)</f>
        <v>2</v>
      </c>
    </row>
    <row r="182" spans="1:2" ht="13" hidden="1">
      <c r="A182" s="1">
        <f ca="1">IFERROR(__xludf.DUMMYFUNCTION("""COMPUTED_VALUE"""),3)</f>
        <v>3</v>
      </c>
      <c r="B182" s="1" t="str">
        <f ca="1">IFERROR(__xludf.DUMMYFUNCTION("""COMPUTED_VALUE"""),"")</f>
        <v/>
      </c>
    </row>
    <row r="183" spans="1:2" ht="13" hidden="1">
      <c r="A183" s="1" t="str">
        <f ca="1">IFERROR(__xludf.DUMMYFUNCTION("""COMPUTED_VALUE"""),"")</f>
        <v/>
      </c>
      <c r="B183" s="1">
        <f ca="1">IFERROR(__xludf.DUMMYFUNCTION("""COMPUTED_VALUE"""),1)</f>
        <v>1</v>
      </c>
    </row>
    <row r="184" spans="1:2" ht="13" hidden="1">
      <c r="A184" s="1">
        <f ca="1">IFERROR(__xludf.DUMMYFUNCTION("""COMPUTED_VALUE"""),2)</f>
        <v>2</v>
      </c>
      <c r="B184" s="1">
        <f ca="1">IFERROR(__xludf.DUMMYFUNCTION("""COMPUTED_VALUE"""),2)</f>
        <v>2</v>
      </c>
    </row>
    <row r="185" spans="1:2" ht="13" hidden="1">
      <c r="A185" s="1">
        <f ca="1">IFERROR(__xludf.DUMMYFUNCTION("""COMPUTED_VALUE"""),3)</f>
        <v>3</v>
      </c>
      <c r="B185" s="1" t="str">
        <f ca="1">IFERROR(__xludf.DUMMYFUNCTION("""COMPUTED_VALUE"""),"")</f>
        <v/>
      </c>
    </row>
    <row r="186" spans="1:2" ht="13" hidden="1">
      <c r="A186" s="1">
        <f ca="1">IFERROR(__xludf.DUMMYFUNCTION("""COMPUTED_VALUE"""),2)</f>
        <v>2</v>
      </c>
      <c r="B186" s="1">
        <f ca="1">IFERROR(__xludf.DUMMYFUNCTION("""COMPUTED_VALUE"""),1)</f>
        <v>1</v>
      </c>
    </row>
    <row r="187" spans="1:2" ht="13" hidden="1">
      <c r="A187" s="1">
        <f ca="1">IFERROR(__xludf.DUMMYFUNCTION("""COMPUTED_VALUE"""),4)</f>
        <v>4</v>
      </c>
      <c r="B187" s="1">
        <f ca="1">IFERROR(__xludf.DUMMYFUNCTION("""COMPUTED_VALUE"""),1)</f>
        <v>1</v>
      </c>
    </row>
    <row r="188" spans="1:2" ht="13" hidden="1">
      <c r="A188" s="1">
        <f ca="1">IFERROR(__xludf.DUMMYFUNCTION("""COMPUTED_VALUE"""),2)</f>
        <v>2</v>
      </c>
      <c r="B188" s="1" t="str">
        <f ca="1">IFERROR(__xludf.DUMMYFUNCTION("""COMPUTED_VALUE"""),"")</f>
        <v/>
      </c>
    </row>
    <row r="189" spans="1:2" ht="13" hidden="1">
      <c r="A189" s="1">
        <f ca="1">IFERROR(__xludf.DUMMYFUNCTION("""COMPUTED_VALUE"""),2)</f>
        <v>2</v>
      </c>
      <c r="B189" s="1">
        <f ca="1">IFERROR(__xludf.DUMMYFUNCTION("""COMPUTED_VALUE"""),1)</f>
        <v>1</v>
      </c>
    </row>
    <row r="190" spans="1:2" ht="13" hidden="1">
      <c r="A190" s="1" t="str">
        <f ca="1">IFERROR(__xludf.DUMMYFUNCTION("""COMPUTED_VALUE"""),"")</f>
        <v/>
      </c>
      <c r="B190" s="1" t="str">
        <f ca="1">IFERROR(__xludf.DUMMYFUNCTION("""COMPUTED_VALUE"""),"")</f>
        <v/>
      </c>
    </row>
    <row r="191" spans="1:2" ht="13" hidden="1">
      <c r="A191" s="1">
        <f ca="1">IFERROR(__xludf.DUMMYFUNCTION("""COMPUTED_VALUE"""),4)</f>
        <v>4</v>
      </c>
      <c r="B191" s="1" t="str">
        <f ca="1">IFERROR(__xludf.DUMMYFUNCTION("""COMPUTED_VALUE"""),"")</f>
        <v/>
      </c>
    </row>
    <row r="192" spans="1:2" ht="13" hidden="1">
      <c r="A192" s="1">
        <f ca="1">IFERROR(__xludf.DUMMYFUNCTION("""COMPUTED_VALUE"""),3)</f>
        <v>3</v>
      </c>
      <c r="B192" s="1">
        <f ca="1">IFERROR(__xludf.DUMMYFUNCTION("""COMPUTED_VALUE"""),1)</f>
        <v>1</v>
      </c>
    </row>
    <row r="193" spans="1:2" ht="13" hidden="1">
      <c r="A193" s="1">
        <f ca="1">IFERROR(__xludf.DUMMYFUNCTION("""COMPUTED_VALUE"""),2)</f>
        <v>2</v>
      </c>
      <c r="B193" s="1">
        <f ca="1">IFERROR(__xludf.DUMMYFUNCTION("""COMPUTED_VALUE"""),1)</f>
        <v>1</v>
      </c>
    </row>
    <row r="194" spans="1:2" ht="13" hidden="1">
      <c r="A194" s="1">
        <f ca="1">IFERROR(__xludf.DUMMYFUNCTION("""COMPUTED_VALUE"""),2)</f>
        <v>2</v>
      </c>
      <c r="B194" s="1">
        <f ca="1">IFERROR(__xludf.DUMMYFUNCTION("""COMPUTED_VALUE"""),2)</f>
        <v>2</v>
      </c>
    </row>
    <row r="195" spans="1:2" ht="13" hidden="1">
      <c r="A195" s="1">
        <f ca="1">IFERROR(__xludf.DUMMYFUNCTION("""COMPUTED_VALUE"""),2)</f>
        <v>2</v>
      </c>
      <c r="B195" s="1">
        <f ca="1">IFERROR(__xludf.DUMMYFUNCTION("""COMPUTED_VALUE"""),1)</f>
        <v>1</v>
      </c>
    </row>
    <row r="196" spans="1:2" ht="13" hidden="1">
      <c r="A196" s="1">
        <f ca="1">IFERROR(__xludf.DUMMYFUNCTION("""COMPUTED_VALUE"""),3)</f>
        <v>3</v>
      </c>
      <c r="B196" s="1">
        <f ca="1">IFERROR(__xludf.DUMMYFUNCTION("""COMPUTED_VALUE"""),2)</f>
        <v>2</v>
      </c>
    </row>
    <row r="197" spans="1:2" ht="13" hidden="1">
      <c r="A197" s="1">
        <f ca="1">IFERROR(__xludf.DUMMYFUNCTION("""COMPUTED_VALUE"""),2)</f>
        <v>2</v>
      </c>
      <c r="B197" s="1">
        <f ca="1">IFERROR(__xludf.DUMMYFUNCTION("""COMPUTED_VALUE"""),2)</f>
        <v>2</v>
      </c>
    </row>
    <row r="198" spans="1:2" ht="13" hidden="1">
      <c r="A198" s="1">
        <f ca="1">IFERROR(__xludf.DUMMYFUNCTION("""COMPUTED_VALUE"""),2)</f>
        <v>2</v>
      </c>
      <c r="B198" s="1">
        <f ca="1">IFERROR(__xludf.DUMMYFUNCTION("""COMPUTED_VALUE"""),1)</f>
        <v>1</v>
      </c>
    </row>
    <row r="199" spans="1:2" ht="13" hidden="1">
      <c r="A199" s="1">
        <f ca="1">IFERROR(__xludf.DUMMYFUNCTION("""COMPUTED_VALUE"""),3)</f>
        <v>3</v>
      </c>
      <c r="B199" s="1">
        <f ca="1">IFERROR(__xludf.DUMMYFUNCTION("""COMPUTED_VALUE"""),2)</f>
        <v>2</v>
      </c>
    </row>
    <row r="200" spans="1:2" ht="13" hidden="1">
      <c r="A200" s="1" t="str">
        <f ca="1">IFERROR(__xludf.DUMMYFUNCTION("""COMPUTED_VALUE"""),"")</f>
        <v/>
      </c>
      <c r="B200" s="1">
        <f ca="1">IFERROR(__xludf.DUMMYFUNCTION("""COMPUTED_VALUE"""),1)</f>
        <v>1</v>
      </c>
    </row>
    <row r="201" spans="1:2" ht="13" hidden="1">
      <c r="A201" s="1">
        <f ca="1">IFERROR(__xludf.DUMMYFUNCTION("""COMPUTED_VALUE"""),1)</f>
        <v>1</v>
      </c>
      <c r="B201" s="1">
        <f ca="1">IFERROR(__xludf.DUMMYFUNCTION("""COMPUTED_VALUE"""),1)</f>
        <v>1</v>
      </c>
    </row>
    <row r="202" spans="1:2" ht="13" hidden="1">
      <c r="A202" s="1">
        <f ca="1">IFERROR(__xludf.DUMMYFUNCTION("""COMPUTED_VALUE"""),2)</f>
        <v>2</v>
      </c>
      <c r="B202" s="1">
        <f ca="1">IFERROR(__xludf.DUMMYFUNCTION("""COMPUTED_VALUE"""),1)</f>
        <v>1</v>
      </c>
    </row>
    <row r="203" spans="1:2" ht="13" hidden="1">
      <c r="A203" s="1">
        <f ca="1">IFERROR(__xludf.DUMMYFUNCTION("""COMPUTED_VALUE"""),3)</f>
        <v>3</v>
      </c>
      <c r="B203" s="1">
        <f ca="1">IFERROR(__xludf.DUMMYFUNCTION("""COMPUTED_VALUE"""),1)</f>
        <v>1</v>
      </c>
    </row>
    <row r="204" spans="1:2" ht="13" hidden="1">
      <c r="A204" s="1">
        <f ca="1">IFERROR(__xludf.DUMMYFUNCTION("""COMPUTED_VALUE"""),2)</f>
        <v>2</v>
      </c>
      <c r="B204" s="1">
        <f ca="1">IFERROR(__xludf.DUMMYFUNCTION("""COMPUTED_VALUE"""),1)</f>
        <v>1</v>
      </c>
    </row>
    <row r="205" spans="1:2" ht="13" hidden="1">
      <c r="A205" s="1">
        <f ca="1">IFERROR(__xludf.DUMMYFUNCTION("""COMPUTED_VALUE"""),1)</f>
        <v>1</v>
      </c>
      <c r="B205" s="1">
        <f ca="1">IFERROR(__xludf.DUMMYFUNCTION("""COMPUTED_VALUE"""),1)</f>
        <v>1</v>
      </c>
    </row>
    <row r="206" spans="1:2" ht="13" hidden="1">
      <c r="A206" s="1" t="str">
        <f ca="1">IFERROR(__xludf.DUMMYFUNCTION("""COMPUTED_VALUE"""),"")</f>
        <v/>
      </c>
      <c r="B206" s="1">
        <f ca="1">IFERROR(__xludf.DUMMYFUNCTION("""COMPUTED_VALUE"""),1)</f>
        <v>1</v>
      </c>
    </row>
    <row r="207" spans="1:2" ht="13" hidden="1">
      <c r="A207" s="1">
        <f ca="1">IFERROR(__xludf.DUMMYFUNCTION("""COMPUTED_VALUE"""),4)</f>
        <v>4</v>
      </c>
      <c r="B207" s="1" t="str">
        <f ca="1">IFERROR(__xludf.DUMMYFUNCTION("""COMPUTED_VALUE"""),"")</f>
        <v/>
      </c>
    </row>
    <row r="208" spans="1:2" ht="13" hidden="1">
      <c r="A208" s="1">
        <f ca="1">IFERROR(__xludf.DUMMYFUNCTION("""COMPUTED_VALUE"""),3)</f>
        <v>3</v>
      </c>
      <c r="B208" s="1">
        <f ca="1">IFERROR(__xludf.DUMMYFUNCTION("""COMPUTED_VALUE"""),1)</f>
        <v>1</v>
      </c>
    </row>
    <row r="209" spans="1:2" ht="13" hidden="1">
      <c r="A209" s="1" t="str">
        <f ca="1">IFERROR(__xludf.DUMMYFUNCTION("""COMPUTED_VALUE"""),"")</f>
        <v/>
      </c>
      <c r="B209" s="1">
        <f ca="1">IFERROR(__xludf.DUMMYFUNCTION("""COMPUTED_VALUE"""),1)</f>
        <v>1</v>
      </c>
    </row>
    <row r="210" spans="1:2" ht="13" hidden="1">
      <c r="A210" s="1">
        <f ca="1">IFERROR(__xludf.DUMMYFUNCTION("""COMPUTED_VALUE"""),1)</f>
        <v>1</v>
      </c>
      <c r="B210" s="1">
        <f ca="1">IFERROR(__xludf.DUMMYFUNCTION("""COMPUTED_VALUE"""),1)</f>
        <v>1</v>
      </c>
    </row>
    <row r="211" spans="1:2" ht="13" hidden="1">
      <c r="A211" s="1">
        <f ca="1">IFERROR(__xludf.DUMMYFUNCTION("""COMPUTED_VALUE"""),4)</f>
        <v>4</v>
      </c>
      <c r="B211" s="1">
        <f ca="1">IFERROR(__xludf.DUMMYFUNCTION("""COMPUTED_VALUE"""),1)</f>
        <v>1</v>
      </c>
    </row>
    <row r="212" spans="1:2" ht="13" hidden="1">
      <c r="A212" s="1">
        <f ca="1">IFERROR(__xludf.DUMMYFUNCTION("""COMPUTED_VALUE"""),3)</f>
        <v>3</v>
      </c>
      <c r="B212" s="1">
        <f ca="1">IFERROR(__xludf.DUMMYFUNCTION("""COMPUTED_VALUE"""),1)</f>
        <v>1</v>
      </c>
    </row>
    <row r="213" spans="1:2" ht="13" hidden="1">
      <c r="A213" s="1">
        <f ca="1">IFERROR(__xludf.DUMMYFUNCTION("""COMPUTED_VALUE"""),2)</f>
        <v>2</v>
      </c>
      <c r="B213" s="1">
        <f ca="1">IFERROR(__xludf.DUMMYFUNCTION("""COMPUTED_VALUE"""),1)</f>
        <v>1</v>
      </c>
    </row>
    <row r="214" spans="1:2" ht="13" hidden="1">
      <c r="A214" s="1">
        <f ca="1">IFERROR(__xludf.DUMMYFUNCTION("""COMPUTED_VALUE"""),3)</f>
        <v>3</v>
      </c>
      <c r="B214" s="1">
        <f ca="1">IFERROR(__xludf.DUMMYFUNCTION("""COMPUTED_VALUE"""),1)</f>
        <v>1</v>
      </c>
    </row>
    <row r="215" spans="1:2" ht="13" hidden="1">
      <c r="A215" s="1">
        <f ca="1">IFERROR(__xludf.DUMMYFUNCTION("""COMPUTED_VALUE"""),2)</f>
        <v>2</v>
      </c>
      <c r="B215" s="1">
        <f ca="1">IFERROR(__xludf.DUMMYFUNCTION("""COMPUTED_VALUE"""),2)</f>
        <v>2</v>
      </c>
    </row>
    <row r="216" spans="1:2" ht="13" hidden="1">
      <c r="A216" s="1">
        <f ca="1">IFERROR(__xludf.DUMMYFUNCTION("""COMPUTED_VALUE"""),1)</f>
        <v>1</v>
      </c>
      <c r="B216" s="1">
        <f ca="1">IFERROR(__xludf.DUMMYFUNCTION("""COMPUTED_VALUE"""),1)</f>
        <v>1</v>
      </c>
    </row>
    <row r="217" spans="1:2" ht="13" hidden="1">
      <c r="A217" s="1">
        <f ca="1">IFERROR(__xludf.DUMMYFUNCTION("""COMPUTED_VALUE"""),1)</f>
        <v>1</v>
      </c>
      <c r="B217" s="1">
        <f ca="1">IFERROR(__xludf.DUMMYFUNCTION("""COMPUTED_VALUE"""),1)</f>
        <v>1</v>
      </c>
    </row>
    <row r="218" spans="1:2" ht="13" hidden="1">
      <c r="A218" s="1">
        <f ca="1">IFERROR(__xludf.DUMMYFUNCTION("""COMPUTED_VALUE"""),4)</f>
        <v>4</v>
      </c>
      <c r="B218" s="1">
        <f ca="1">IFERROR(__xludf.DUMMYFUNCTION("""COMPUTED_VALUE"""),1)</f>
        <v>1</v>
      </c>
    </row>
    <row r="219" spans="1:2" ht="13" hidden="1">
      <c r="A219" s="1">
        <f ca="1">IFERROR(__xludf.DUMMYFUNCTION("""COMPUTED_VALUE"""),4)</f>
        <v>4</v>
      </c>
      <c r="B219" s="1">
        <f ca="1">IFERROR(__xludf.DUMMYFUNCTION("""COMPUTED_VALUE"""),1)</f>
        <v>1</v>
      </c>
    </row>
    <row r="220" spans="1:2" ht="13" hidden="1">
      <c r="A220" s="1">
        <f ca="1">IFERROR(__xludf.DUMMYFUNCTION("""COMPUTED_VALUE"""),4)</f>
        <v>4</v>
      </c>
      <c r="B220" s="1" t="str">
        <f ca="1">IFERROR(__xludf.DUMMYFUNCTION("""COMPUTED_VALUE"""),"")</f>
        <v/>
      </c>
    </row>
    <row r="221" spans="1:2" ht="13" hidden="1">
      <c r="A221" s="1">
        <f ca="1">IFERROR(__xludf.DUMMYFUNCTION("""COMPUTED_VALUE"""),3)</f>
        <v>3</v>
      </c>
      <c r="B221" s="1">
        <f ca="1">IFERROR(__xludf.DUMMYFUNCTION("""COMPUTED_VALUE"""),1)</f>
        <v>1</v>
      </c>
    </row>
    <row r="222" spans="1:2" ht="13" hidden="1">
      <c r="A222" s="1">
        <f ca="1">IFERROR(__xludf.DUMMYFUNCTION("""COMPUTED_VALUE"""),4)</f>
        <v>4</v>
      </c>
      <c r="B222" s="1">
        <f ca="1">IFERROR(__xludf.DUMMYFUNCTION("""COMPUTED_VALUE"""),2)</f>
        <v>2</v>
      </c>
    </row>
    <row r="223" spans="1:2" ht="13" hidden="1">
      <c r="A223" s="1">
        <f ca="1">IFERROR(__xludf.DUMMYFUNCTION("""COMPUTED_VALUE"""),1)</f>
        <v>1</v>
      </c>
      <c r="B223" s="1">
        <f ca="1">IFERROR(__xludf.DUMMYFUNCTION("""COMPUTED_VALUE"""),1)</f>
        <v>1</v>
      </c>
    </row>
    <row r="224" spans="1:2" ht="13" hidden="1">
      <c r="A224" s="1">
        <f ca="1">IFERROR(__xludf.DUMMYFUNCTION("""COMPUTED_VALUE"""),2)</f>
        <v>2</v>
      </c>
      <c r="B224" s="1">
        <f ca="1">IFERROR(__xludf.DUMMYFUNCTION("""COMPUTED_VALUE"""),1)</f>
        <v>1</v>
      </c>
    </row>
    <row r="225" spans="1:2" ht="13" hidden="1">
      <c r="A225" s="1">
        <f ca="1">IFERROR(__xludf.DUMMYFUNCTION("""COMPUTED_VALUE"""),3)</f>
        <v>3</v>
      </c>
      <c r="B225" s="1">
        <f ca="1">IFERROR(__xludf.DUMMYFUNCTION("""COMPUTED_VALUE"""),1)</f>
        <v>1</v>
      </c>
    </row>
    <row r="226" spans="1:2" ht="13" hidden="1">
      <c r="A226" s="1">
        <f ca="1">IFERROR(__xludf.DUMMYFUNCTION("""COMPUTED_VALUE"""),2)</f>
        <v>2</v>
      </c>
      <c r="B226" s="1">
        <f ca="1">IFERROR(__xludf.DUMMYFUNCTION("""COMPUTED_VALUE"""),1)</f>
        <v>1</v>
      </c>
    </row>
    <row r="227" spans="1:2" ht="13" hidden="1">
      <c r="A227" s="1">
        <f ca="1">IFERROR(__xludf.DUMMYFUNCTION("""COMPUTED_VALUE"""),2)</f>
        <v>2</v>
      </c>
      <c r="B227" s="1">
        <f ca="1">IFERROR(__xludf.DUMMYFUNCTION("""COMPUTED_VALUE"""),1)</f>
        <v>1</v>
      </c>
    </row>
    <row r="228" spans="1:2" ht="13" hidden="1">
      <c r="A228" s="1">
        <f ca="1">IFERROR(__xludf.DUMMYFUNCTION("""COMPUTED_VALUE"""),3)</f>
        <v>3</v>
      </c>
      <c r="B228" s="1">
        <f ca="1">IFERROR(__xludf.DUMMYFUNCTION("""COMPUTED_VALUE"""),1)</f>
        <v>1</v>
      </c>
    </row>
    <row r="229" spans="1:2" ht="13" hidden="1">
      <c r="A229" s="1">
        <f ca="1">IFERROR(__xludf.DUMMYFUNCTION("""COMPUTED_VALUE"""),4)</f>
        <v>4</v>
      </c>
      <c r="B229" s="1">
        <f ca="1">IFERROR(__xludf.DUMMYFUNCTION("""COMPUTED_VALUE"""),1)</f>
        <v>1</v>
      </c>
    </row>
    <row r="230" spans="1:2" ht="13" hidden="1">
      <c r="A230" s="1">
        <f ca="1">IFERROR(__xludf.DUMMYFUNCTION("""COMPUTED_VALUE"""),4)</f>
        <v>4</v>
      </c>
      <c r="B230" s="1">
        <f ca="1">IFERROR(__xludf.DUMMYFUNCTION("""COMPUTED_VALUE"""),2)</f>
        <v>2</v>
      </c>
    </row>
    <row r="231" spans="1:2" ht="13" hidden="1">
      <c r="A231" s="1" t="str">
        <f ca="1">IFERROR(__xludf.DUMMYFUNCTION("""COMPUTED_VALUE"""),"")</f>
        <v/>
      </c>
      <c r="B231" s="1">
        <f ca="1">IFERROR(__xludf.DUMMYFUNCTION("""COMPUTED_VALUE"""),1)</f>
        <v>1</v>
      </c>
    </row>
    <row r="232" spans="1:2" ht="13" hidden="1">
      <c r="A232" s="1">
        <f ca="1">IFERROR(__xludf.DUMMYFUNCTION("""COMPUTED_VALUE"""),2)</f>
        <v>2</v>
      </c>
      <c r="B232" s="1">
        <f ca="1">IFERROR(__xludf.DUMMYFUNCTION("""COMPUTED_VALUE"""),1)</f>
        <v>1</v>
      </c>
    </row>
    <row r="233" spans="1:2" ht="13" hidden="1">
      <c r="A233" s="1">
        <f ca="1">IFERROR(__xludf.DUMMYFUNCTION("""COMPUTED_VALUE"""),1)</f>
        <v>1</v>
      </c>
      <c r="B233" s="1">
        <f ca="1">IFERROR(__xludf.DUMMYFUNCTION("""COMPUTED_VALUE"""),1)</f>
        <v>1</v>
      </c>
    </row>
    <row r="234" spans="1:2" ht="13" hidden="1">
      <c r="A234" s="1">
        <f ca="1">IFERROR(__xludf.DUMMYFUNCTION("""COMPUTED_VALUE"""),2)</f>
        <v>2</v>
      </c>
      <c r="B234" s="1">
        <f ca="1">IFERROR(__xludf.DUMMYFUNCTION("""COMPUTED_VALUE"""),1)</f>
        <v>1</v>
      </c>
    </row>
    <row r="235" spans="1:2" ht="13" hidden="1">
      <c r="A235" s="1">
        <f ca="1">IFERROR(__xludf.DUMMYFUNCTION("""COMPUTED_VALUE"""),3)</f>
        <v>3</v>
      </c>
      <c r="B235" s="1">
        <f ca="1">IFERROR(__xludf.DUMMYFUNCTION("""COMPUTED_VALUE"""),1)</f>
        <v>1</v>
      </c>
    </row>
    <row r="236" spans="1:2" ht="13" hidden="1">
      <c r="A236" s="1">
        <f ca="1">IFERROR(__xludf.DUMMYFUNCTION("""COMPUTED_VALUE"""),4)</f>
        <v>4</v>
      </c>
      <c r="B236" s="1">
        <f ca="1">IFERROR(__xludf.DUMMYFUNCTION("""COMPUTED_VALUE"""),1)</f>
        <v>1</v>
      </c>
    </row>
    <row r="237" spans="1:2" ht="13" hidden="1">
      <c r="A237" s="1">
        <f ca="1">IFERROR(__xludf.DUMMYFUNCTION("""COMPUTED_VALUE"""),3)</f>
        <v>3</v>
      </c>
      <c r="B237" s="1">
        <f ca="1">IFERROR(__xludf.DUMMYFUNCTION("""COMPUTED_VALUE"""),1)</f>
        <v>1</v>
      </c>
    </row>
    <row r="238" spans="1:2" ht="13" hidden="1">
      <c r="A238" s="1" t="str">
        <f ca="1">IFERROR(__xludf.DUMMYFUNCTION("""COMPUTED_VALUE"""),"")</f>
        <v/>
      </c>
      <c r="B238" s="1">
        <f ca="1">IFERROR(__xludf.DUMMYFUNCTION("""COMPUTED_VALUE"""),2)</f>
        <v>2</v>
      </c>
    </row>
    <row r="239" spans="1:2" ht="13" hidden="1">
      <c r="A239" s="1">
        <f ca="1">IFERROR(__xludf.DUMMYFUNCTION("""COMPUTED_VALUE"""),2)</f>
        <v>2</v>
      </c>
      <c r="B239" s="1">
        <f ca="1">IFERROR(__xludf.DUMMYFUNCTION("""COMPUTED_VALUE"""),1)</f>
        <v>1</v>
      </c>
    </row>
    <row r="240" spans="1:2" ht="13" hidden="1">
      <c r="A240" s="1">
        <f ca="1">IFERROR(__xludf.DUMMYFUNCTION("""COMPUTED_VALUE"""),4)</f>
        <v>4</v>
      </c>
      <c r="B240" s="1">
        <f ca="1">IFERROR(__xludf.DUMMYFUNCTION("""COMPUTED_VALUE"""),1)</f>
        <v>1</v>
      </c>
    </row>
    <row r="241" spans="1:2" ht="13" hidden="1">
      <c r="A241" s="1">
        <f ca="1">IFERROR(__xludf.DUMMYFUNCTION("""COMPUTED_VALUE"""),2)</f>
        <v>2</v>
      </c>
      <c r="B241" s="1" t="str">
        <f ca="1">IFERROR(__xludf.DUMMYFUNCTION("""COMPUTED_VALUE"""),"")</f>
        <v/>
      </c>
    </row>
    <row r="242" spans="1:2" ht="13" hidden="1">
      <c r="A242" s="1">
        <f ca="1">IFERROR(__xludf.DUMMYFUNCTION("""COMPUTED_VALUE"""),3)</f>
        <v>3</v>
      </c>
      <c r="B242" s="1">
        <f ca="1">IFERROR(__xludf.DUMMYFUNCTION("""COMPUTED_VALUE"""),1)</f>
        <v>1</v>
      </c>
    </row>
    <row r="243" spans="1:2" ht="13" hidden="1">
      <c r="A243" s="1">
        <f ca="1">IFERROR(__xludf.DUMMYFUNCTION("""COMPUTED_VALUE"""),3)</f>
        <v>3</v>
      </c>
      <c r="B243" s="1">
        <f ca="1">IFERROR(__xludf.DUMMYFUNCTION("""COMPUTED_VALUE"""),1)</f>
        <v>1</v>
      </c>
    </row>
    <row r="244" spans="1:2" ht="13" hidden="1">
      <c r="A244" s="1">
        <f ca="1">IFERROR(__xludf.DUMMYFUNCTION("""COMPUTED_VALUE"""),4)</f>
        <v>4</v>
      </c>
      <c r="B244" s="1">
        <f ca="1">IFERROR(__xludf.DUMMYFUNCTION("""COMPUTED_VALUE"""),1)</f>
        <v>1</v>
      </c>
    </row>
    <row r="245" spans="1:2" ht="13" hidden="1">
      <c r="A245" s="1">
        <f ca="1">IFERROR(__xludf.DUMMYFUNCTION("""COMPUTED_VALUE"""),4)</f>
        <v>4</v>
      </c>
      <c r="B245" s="1">
        <f ca="1">IFERROR(__xludf.DUMMYFUNCTION("""COMPUTED_VALUE"""),2)</f>
        <v>2</v>
      </c>
    </row>
    <row r="246" spans="1:2" ht="13" hidden="1">
      <c r="A246" s="1">
        <f ca="1">IFERROR(__xludf.DUMMYFUNCTION("""COMPUTED_VALUE"""),4)</f>
        <v>4</v>
      </c>
      <c r="B246" s="1">
        <f ca="1">IFERROR(__xludf.DUMMYFUNCTION("""COMPUTED_VALUE"""),1)</f>
        <v>1</v>
      </c>
    </row>
    <row r="247" spans="1:2" ht="13" hidden="1">
      <c r="A247" s="1">
        <f ca="1">IFERROR(__xludf.DUMMYFUNCTION("""COMPUTED_VALUE"""),4)</f>
        <v>4</v>
      </c>
      <c r="B247" s="1">
        <f ca="1">IFERROR(__xludf.DUMMYFUNCTION("""COMPUTED_VALUE"""),1)</f>
        <v>1</v>
      </c>
    </row>
    <row r="248" spans="1:2" ht="13" hidden="1">
      <c r="A248" s="1">
        <f ca="1">IFERROR(__xludf.DUMMYFUNCTION("""COMPUTED_VALUE"""),3)</f>
        <v>3</v>
      </c>
      <c r="B248" s="1">
        <f ca="1">IFERROR(__xludf.DUMMYFUNCTION("""COMPUTED_VALUE"""),1)</f>
        <v>1</v>
      </c>
    </row>
    <row r="249" spans="1:2" ht="13" hidden="1">
      <c r="A249" s="1">
        <f ca="1">IFERROR(__xludf.DUMMYFUNCTION("""COMPUTED_VALUE"""),1)</f>
        <v>1</v>
      </c>
      <c r="B249" s="1">
        <f ca="1">IFERROR(__xludf.DUMMYFUNCTION("""COMPUTED_VALUE"""),5)</f>
        <v>5</v>
      </c>
    </row>
    <row r="250" spans="1:2" ht="13" hidden="1">
      <c r="A250" s="1">
        <f ca="1">IFERROR(__xludf.DUMMYFUNCTION("""COMPUTED_VALUE"""),2)</f>
        <v>2</v>
      </c>
      <c r="B250" s="1">
        <f ca="1">IFERROR(__xludf.DUMMYFUNCTION("""COMPUTED_VALUE"""),1)</f>
        <v>1</v>
      </c>
    </row>
    <row r="251" spans="1:2" ht="13" hidden="1">
      <c r="A251" s="1">
        <f ca="1">IFERROR(__xludf.DUMMYFUNCTION("""COMPUTED_VALUE"""),4)</f>
        <v>4</v>
      </c>
      <c r="B251" s="1">
        <f ca="1">IFERROR(__xludf.DUMMYFUNCTION("""COMPUTED_VALUE"""),1)</f>
        <v>1</v>
      </c>
    </row>
    <row r="252" spans="1:2" ht="13" hidden="1">
      <c r="A252" s="1">
        <f ca="1">IFERROR(__xludf.DUMMYFUNCTION("""COMPUTED_VALUE"""),1)</f>
        <v>1</v>
      </c>
      <c r="B252" s="1">
        <f ca="1">IFERROR(__xludf.DUMMYFUNCTION("""COMPUTED_VALUE"""),1)</f>
        <v>1</v>
      </c>
    </row>
    <row r="253" spans="1:2" ht="13" hidden="1">
      <c r="A253" s="1">
        <f ca="1">IFERROR(__xludf.DUMMYFUNCTION("""COMPUTED_VALUE"""),4)</f>
        <v>4</v>
      </c>
      <c r="B253" s="1">
        <f ca="1">IFERROR(__xludf.DUMMYFUNCTION("""COMPUTED_VALUE"""),1)</f>
        <v>1</v>
      </c>
    </row>
    <row r="254" spans="1:2" ht="13" hidden="1">
      <c r="A254" s="1">
        <f ca="1">IFERROR(__xludf.DUMMYFUNCTION("""COMPUTED_VALUE"""),3)</f>
        <v>3</v>
      </c>
      <c r="B254" s="1">
        <f ca="1">IFERROR(__xludf.DUMMYFUNCTION("""COMPUTED_VALUE"""),1)</f>
        <v>1</v>
      </c>
    </row>
    <row r="255" spans="1:2" ht="13" hidden="1">
      <c r="A255" s="1">
        <f ca="1">IFERROR(__xludf.DUMMYFUNCTION("""COMPUTED_VALUE"""),3)</f>
        <v>3</v>
      </c>
      <c r="B255" s="1">
        <f ca="1">IFERROR(__xludf.DUMMYFUNCTION("""COMPUTED_VALUE"""),1)</f>
        <v>1</v>
      </c>
    </row>
    <row r="256" spans="1:2" ht="13" hidden="1">
      <c r="A256" s="1">
        <f ca="1">IFERROR(__xludf.DUMMYFUNCTION("""COMPUTED_VALUE"""),1)</f>
        <v>1</v>
      </c>
      <c r="B256" s="1">
        <f ca="1">IFERROR(__xludf.DUMMYFUNCTION("""COMPUTED_VALUE"""),1)</f>
        <v>1</v>
      </c>
    </row>
    <row r="257" spans="1:2" ht="13" hidden="1">
      <c r="A257" s="1">
        <f ca="1">IFERROR(__xludf.DUMMYFUNCTION("""COMPUTED_VALUE"""),2)</f>
        <v>2</v>
      </c>
      <c r="B257" s="1">
        <f ca="1">IFERROR(__xludf.DUMMYFUNCTION("""COMPUTED_VALUE"""),1)</f>
        <v>1</v>
      </c>
    </row>
    <row r="258" spans="1:2" ht="13" hidden="1">
      <c r="A258" s="1">
        <f ca="1">IFERROR(__xludf.DUMMYFUNCTION("""COMPUTED_VALUE"""),4)</f>
        <v>4</v>
      </c>
      <c r="B258" s="1">
        <f ca="1">IFERROR(__xludf.DUMMYFUNCTION("""COMPUTED_VALUE"""),1)</f>
        <v>1</v>
      </c>
    </row>
    <row r="259" spans="1:2" ht="13" hidden="1">
      <c r="A259" s="1">
        <f ca="1">IFERROR(__xludf.DUMMYFUNCTION("""COMPUTED_VALUE"""),2)</f>
        <v>2</v>
      </c>
      <c r="B259" s="1">
        <f ca="1">IFERROR(__xludf.DUMMYFUNCTION("""COMPUTED_VALUE"""),1)</f>
        <v>1</v>
      </c>
    </row>
    <row r="260" spans="1:2" ht="13" hidden="1">
      <c r="A260" s="1">
        <f ca="1">IFERROR(__xludf.DUMMYFUNCTION("""COMPUTED_VALUE"""),2)</f>
        <v>2</v>
      </c>
      <c r="B260" s="1">
        <f ca="1">IFERROR(__xludf.DUMMYFUNCTION("""COMPUTED_VALUE"""),1)</f>
        <v>1</v>
      </c>
    </row>
    <row r="261" spans="1:2" ht="13" hidden="1">
      <c r="A261" s="1">
        <f ca="1">IFERROR(__xludf.DUMMYFUNCTION("""COMPUTED_VALUE"""),3)</f>
        <v>3</v>
      </c>
      <c r="B261" s="1">
        <f ca="1">IFERROR(__xludf.DUMMYFUNCTION("""COMPUTED_VALUE"""),2)</f>
        <v>2</v>
      </c>
    </row>
    <row r="262" spans="1:2" ht="13" hidden="1">
      <c r="A262" s="1">
        <f ca="1">IFERROR(__xludf.DUMMYFUNCTION("""COMPUTED_VALUE"""),3)</f>
        <v>3</v>
      </c>
      <c r="B262" s="1">
        <f ca="1">IFERROR(__xludf.DUMMYFUNCTION("""COMPUTED_VALUE"""),1)</f>
        <v>1</v>
      </c>
    </row>
    <row r="263" spans="1:2" ht="13" hidden="1">
      <c r="A263" s="1">
        <f ca="1">IFERROR(__xludf.DUMMYFUNCTION("""COMPUTED_VALUE"""),4)</f>
        <v>4</v>
      </c>
      <c r="B263" s="1">
        <f ca="1">IFERROR(__xludf.DUMMYFUNCTION("""COMPUTED_VALUE"""),1)</f>
        <v>1</v>
      </c>
    </row>
    <row r="264" spans="1:2" ht="13" hidden="1">
      <c r="A264" s="1">
        <f ca="1">IFERROR(__xludf.DUMMYFUNCTION("""COMPUTED_VALUE"""),2)</f>
        <v>2</v>
      </c>
      <c r="B264" s="1">
        <f ca="1">IFERROR(__xludf.DUMMYFUNCTION("""COMPUTED_VALUE"""),2)</f>
        <v>2</v>
      </c>
    </row>
    <row r="265" spans="1:2" ht="13" hidden="1">
      <c r="A265" s="1">
        <f ca="1">IFERROR(__xludf.DUMMYFUNCTION("""COMPUTED_VALUE"""),4)</f>
        <v>4</v>
      </c>
      <c r="B265" s="1">
        <f ca="1">IFERROR(__xludf.DUMMYFUNCTION("""COMPUTED_VALUE"""),1)</f>
        <v>1</v>
      </c>
    </row>
    <row r="266" spans="1:2" ht="13" hidden="1">
      <c r="A266" s="1">
        <f ca="1">IFERROR(__xludf.DUMMYFUNCTION("""COMPUTED_VALUE"""),4)</f>
        <v>4</v>
      </c>
      <c r="B266" s="1">
        <f ca="1">IFERROR(__xludf.DUMMYFUNCTION("""COMPUTED_VALUE"""),1)</f>
        <v>1</v>
      </c>
    </row>
    <row r="267" spans="1:2" ht="13" hidden="1">
      <c r="A267" s="1">
        <f ca="1">IFERROR(__xludf.DUMMYFUNCTION("""COMPUTED_VALUE"""),4)</f>
        <v>4</v>
      </c>
      <c r="B267" s="1">
        <f ca="1">IFERROR(__xludf.DUMMYFUNCTION("""COMPUTED_VALUE"""),1)</f>
        <v>1</v>
      </c>
    </row>
    <row r="268" spans="1:2" ht="13" hidden="1">
      <c r="A268" s="1">
        <f ca="1">IFERROR(__xludf.DUMMYFUNCTION("""COMPUTED_VALUE"""),2)</f>
        <v>2</v>
      </c>
      <c r="B268" s="1">
        <f ca="1">IFERROR(__xludf.DUMMYFUNCTION("""COMPUTED_VALUE"""),1)</f>
        <v>1</v>
      </c>
    </row>
    <row r="269" spans="1:2" ht="13" hidden="1">
      <c r="A269" s="1">
        <f ca="1">IFERROR(__xludf.DUMMYFUNCTION("""COMPUTED_VALUE"""),2)</f>
        <v>2</v>
      </c>
      <c r="B269" s="1">
        <f ca="1">IFERROR(__xludf.DUMMYFUNCTION("""COMPUTED_VALUE"""),1)</f>
        <v>1</v>
      </c>
    </row>
    <row r="270" spans="1:2" ht="13" hidden="1">
      <c r="A270" s="1">
        <f ca="1">IFERROR(__xludf.DUMMYFUNCTION("""COMPUTED_VALUE"""),3)</f>
        <v>3</v>
      </c>
      <c r="B270" s="1">
        <f ca="1">IFERROR(__xludf.DUMMYFUNCTION("""COMPUTED_VALUE"""),1)</f>
        <v>1</v>
      </c>
    </row>
    <row r="271" spans="1:2" ht="13" hidden="1">
      <c r="A271" s="1">
        <f ca="1">IFERROR(__xludf.DUMMYFUNCTION("""COMPUTED_VALUE"""),1)</f>
        <v>1</v>
      </c>
      <c r="B271" s="1">
        <f ca="1">IFERROR(__xludf.DUMMYFUNCTION("""COMPUTED_VALUE"""),1)</f>
        <v>1</v>
      </c>
    </row>
    <row r="272" spans="1:2" ht="13" hidden="1">
      <c r="A272" s="1">
        <f ca="1">IFERROR(__xludf.DUMMYFUNCTION("""COMPUTED_VALUE"""),2)</f>
        <v>2</v>
      </c>
      <c r="B272" s="1">
        <f ca="1">IFERROR(__xludf.DUMMYFUNCTION("""COMPUTED_VALUE"""),1)</f>
        <v>1</v>
      </c>
    </row>
    <row r="273" spans="1:2" ht="13" hidden="1">
      <c r="A273" s="1">
        <f ca="1">IFERROR(__xludf.DUMMYFUNCTION("""COMPUTED_VALUE"""),3)</f>
        <v>3</v>
      </c>
      <c r="B273" s="1">
        <f ca="1">IFERROR(__xludf.DUMMYFUNCTION("""COMPUTED_VALUE"""),1)</f>
        <v>1</v>
      </c>
    </row>
    <row r="274" spans="1:2" ht="13" hidden="1">
      <c r="A274" s="1">
        <f ca="1">IFERROR(__xludf.DUMMYFUNCTION("""COMPUTED_VALUE"""),2)</f>
        <v>2</v>
      </c>
      <c r="B274" s="1">
        <f ca="1">IFERROR(__xludf.DUMMYFUNCTION("""COMPUTED_VALUE"""),1)</f>
        <v>1</v>
      </c>
    </row>
    <row r="275" spans="1:2" ht="13" hidden="1">
      <c r="A275" s="1">
        <f ca="1">IFERROR(__xludf.DUMMYFUNCTION("""COMPUTED_VALUE"""),4)</f>
        <v>4</v>
      </c>
      <c r="B275" s="1">
        <f ca="1">IFERROR(__xludf.DUMMYFUNCTION("""COMPUTED_VALUE"""),1)</f>
        <v>1</v>
      </c>
    </row>
    <row r="276" spans="1:2" ht="13" hidden="1">
      <c r="A276" s="1">
        <f ca="1">IFERROR(__xludf.DUMMYFUNCTION("""COMPUTED_VALUE"""),3)</f>
        <v>3</v>
      </c>
      <c r="B276" s="1">
        <f ca="1">IFERROR(__xludf.DUMMYFUNCTION("""COMPUTED_VALUE"""),1)</f>
        <v>1</v>
      </c>
    </row>
    <row r="277" spans="1:2" ht="13" hidden="1">
      <c r="A277" s="1">
        <f ca="1">IFERROR(__xludf.DUMMYFUNCTION("""COMPUTED_VALUE"""),2)</f>
        <v>2</v>
      </c>
      <c r="B277" s="1">
        <f ca="1">IFERROR(__xludf.DUMMYFUNCTION("""COMPUTED_VALUE"""),1)</f>
        <v>1</v>
      </c>
    </row>
    <row r="278" spans="1:2" ht="13" hidden="1">
      <c r="A278" s="1">
        <f ca="1">IFERROR(__xludf.DUMMYFUNCTION("""COMPUTED_VALUE"""),4)</f>
        <v>4</v>
      </c>
      <c r="B278" s="1">
        <f ca="1">IFERROR(__xludf.DUMMYFUNCTION("""COMPUTED_VALUE"""),1)</f>
        <v>1</v>
      </c>
    </row>
    <row r="279" spans="1:2" ht="13" hidden="1">
      <c r="A279" s="1">
        <f ca="1">IFERROR(__xludf.DUMMYFUNCTION("""COMPUTED_VALUE"""),2)</f>
        <v>2</v>
      </c>
      <c r="B279" s="1">
        <f ca="1">IFERROR(__xludf.DUMMYFUNCTION("""COMPUTED_VALUE"""),1)</f>
        <v>1</v>
      </c>
    </row>
    <row r="280" spans="1:2" ht="13" hidden="1">
      <c r="A280" s="1">
        <f ca="1">IFERROR(__xludf.DUMMYFUNCTION("""COMPUTED_VALUE"""),2)</f>
        <v>2</v>
      </c>
      <c r="B280" s="1">
        <f ca="1">IFERROR(__xludf.DUMMYFUNCTION("""COMPUTED_VALUE"""),1)</f>
        <v>1</v>
      </c>
    </row>
    <row r="281" spans="1:2" ht="13" hidden="1">
      <c r="A281" s="1">
        <f ca="1">IFERROR(__xludf.DUMMYFUNCTION("""COMPUTED_VALUE"""),2)</f>
        <v>2</v>
      </c>
      <c r="B281" s="1">
        <f ca="1">IFERROR(__xludf.DUMMYFUNCTION("""COMPUTED_VALUE"""),1)</f>
        <v>1</v>
      </c>
    </row>
    <row r="282" spans="1:2" ht="13" hidden="1">
      <c r="A282" s="1">
        <f ca="1">IFERROR(__xludf.DUMMYFUNCTION("""COMPUTED_VALUE"""),4)</f>
        <v>4</v>
      </c>
      <c r="B282" s="1">
        <f ca="1">IFERROR(__xludf.DUMMYFUNCTION("""COMPUTED_VALUE"""),1)</f>
        <v>1</v>
      </c>
    </row>
    <row r="283" spans="1:2" ht="13" hidden="1">
      <c r="A283" s="1">
        <f ca="1">IFERROR(__xludf.DUMMYFUNCTION("""COMPUTED_VALUE"""),3)</f>
        <v>3</v>
      </c>
      <c r="B283" s="1">
        <f ca="1">IFERROR(__xludf.DUMMYFUNCTION("""COMPUTED_VALUE"""),2)</f>
        <v>2</v>
      </c>
    </row>
    <row r="284" spans="1:2" ht="13" hidden="1">
      <c r="A284" s="1">
        <f ca="1">IFERROR(__xludf.DUMMYFUNCTION("""COMPUTED_VALUE"""),3)</f>
        <v>3</v>
      </c>
      <c r="B284" s="1">
        <f ca="1">IFERROR(__xludf.DUMMYFUNCTION("""COMPUTED_VALUE"""),5)</f>
        <v>5</v>
      </c>
    </row>
    <row r="285" spans="1:2" ht="13" hidden="1">
      <c r="A285" s="1">
        <f ca="1">IFERROR(__xludf.DUMMYFUNCTION("""COMPUTED_VALUE"""),2)</f>
        <v>2</v>
      </c>
      <c r="B285" s="1">
        <f ca="1">IFERROR(__xludf.DUMMYFUNCTION("""COMPUTED_VALUE"""),1)</f>
        <v>1</v>
      </c>
    </row>
    <row r="286" spans="1:2" ht="13" hidden="1">
      <c r="A286" s="1">
        <f ca="1">IFERROR(__xludf.DUMMYFUNCTION("""COMPUTED_VALUE"""),2)</f>
        <v>2</v>
      </c>
      <c r="B286" s="1">
        <f ca="1">IFERROR(__xludf.DUMMYFUNCTION("""COMPUTED_VALUE"""),2)</f>
        <v>2</v>
      </c>
    </row>
    <row r="287" spans="1:2" ht="13" hidden="1">
      <c r="A287" s="1">
        <f ca="1">IFERROR(__xludf.DUMMYFUNCTION("""COMPUTED_VALUE"""),4)</f>
        <v>4</v>
      </c>
      <c r="B287" s="1">
        <f ca="1">IFERROR(__xludf.DUMMYFUNCTION("""COMPUTED_VALUE"""),1)</f>
        <v>1</v>
      </c>
    </row>
    <row r="288" spans="1:2" ht="13" hidden="1">
      <c r="A288" s="1">
        <f ca="1">IFERROR(__xludf.DUMMYFUNCTION("""COMPUTED_VALUE"""),2)</f>
        <v>2</v>
      </c>
      <c r="B288" s="1">
        <f ca="1">IFERROR(__xludf.DUMMYFUNCTION("""COMPUTED_VALUE"""),1)</f>
        <v>1</v>
      </c>
    </row>
    <row r="289" spans="1:2" ht="13" hidden="1">
      <c r="A289" s="1">
        <f ca="1">IFERROR(__xludf.DUMMYFUNCTION("""COMPUTED_VALUE"""),3)</f>
        <v>3</v>
      </c>
      <c r="B289" s="1">
        <f ca="1">IFERROR(__xludf.DUMMYFUNCTION("""COMPUTED_VALUE"""),2)</f>
        <v>2</v>
      </c>
    </row>
    <row r="290" spans="1:2" ht="13" hidden="1">
      <c r="A290" s="1">
        <f ca="1">IFERROR(__xludf.DUMMYFUNCTION("""COMPUTED_VALUE"""),1)</f>
        <v>1</v>
      </c>
      <c r="B290" s="1">
        <f ca="1">IFERROR(__xludf.DUMMYFUNCTION("""COMPUTED_VALUE"""),1)</f>
        <v>1</v>
      </c>
    </row>
    <row r="291" spans="1:2" ht="13" hidden="1">
      <c r="A291" s="1">
        <f ca="1">IFERROR(__xludf.DUMMYFUNCTION("""COMPUTED_VALUE"""),4)</f>
        <v>4</v>
      </c>
      <c r="B291" s="1">
        <f ca="1">IFERROR(__xludf.DUMMYFUNCTION("""COMPUTED_VALUE"""),1)</f>
        <v>1</v>
      </c>
    </row>
    <row r="292" spans="1:2" ht="13" hidden="1">
      <c r="A292" s="1">
        <f ca="1">IFERROR(__xludf.DUMMYFUNCTION("""COMPUTED_VALUE"""),4)</f>
        <v>4</v>
      </c>
      <c r="B292" s="1" t="str">
        <f ca="1">IFERROR(__xludf.DUMMYFUNCTION("""COMPUTED_VALUE"""),"")</f>
        <v/>
      </c>
    </row>
    <row r="293" spans="1:2" ht="13" hidden="1">
      <c r="A293" s="1">
        <f ca="1">IFERROR(__xludf.DUMMYFUNCTION("""COMPUTED_VALUE"""),3)</f>
        <v>3</v>
      </c>
      <c r="B293" s="1">
        <f ca="1">IFERROR(__xludf.DUMMYFUNCTION("""COMPUTED_VALUE"""),1)</f>
        <v>1</v>
      </c>
    </row>
    <row r="294" spans="1:2" ht="13" hidden="1">
      <c r="A294" s="1">
        <f ca="1">IFERROR(__xludf.DUMMYFUNCTION("""COMPUTED_VALUE"""),1)</f>
        <v>1</v>
      </c>
      <c r="B294" s="1">
        <f ca="1">IFERROR(__xludf.DUMMYFUNCTION("""COMPUTED_VALUE"""),1)</f>
        <v>1</v>
      </c>
    </row>
    <row r="295" spans="1:2" ht="13" hidden="1">
      <c r="A295" s="1">
        <f ca="1">IFERROR(__xludf.DUMMYFUNCTION("""COMPUTED_VALUE"""),1)</f>
        <v>1</v>
      </c>
      <c r="B295" s="1">
        <f ca="1">IFERROR(__xludf.DUMMYFUNCTION("""COMPUTED_VALUE"""),1)</f>
        <v>1</v>
      </c>
    </row>
    <row r="296" spans="1:2" ht="13" hidden="1">
      <c r="A296" s="1">
        <f ca="1">IFERROR(__xludf.DUMMYFUNCTION("""COMPUTED_VALUE"""),1)</f>
        <v>1</v>
      </c>
      <c r="B296" s="1">
        <f ca="1">IFERROR(__xludf.DUMMYFUNCTION("""COMPUTED_VALUE"""),1)</f>
        <v>1</v>
      </c>
    </row>
    <row r="297" spans="1:2" ht="13" hidden="1">
      <c r="A297" s="1">
        <f ca="1">IFERROR(__xludf.DUMMYFUNCTION("""COMPUTED_VALUE"""),3)</f>
        <v>3</v>
      </c>
      <c r="B297" s="1">
        <f ca="1">IFERROR(__xludf.DUMMYFUNCTION("""COMPUTED_VALUE"""),1)</f>
        <v>1</v>
      </c>
    </row>
    <row r="298" spans="1:2" ht="13" hidden="1">
      <c r="A298" s="1">
        <f ca="1">IFERROR(__xludf.DUMMYFUNCTION("""COMPUTED_VALUE"""),2)</f>
        <v>2</v>
      </c>
      <c r="B298" s="1">
        <f ca="1">IFERROR(__xludf.DUMMYFUNCTION("""COMPUTED_VALUE"""),1)</f>
        <v>1</v>
      </c>
    </row>
    <row r="299" spans="1:2" ht="13" hidden="1">
      <c r="A299" s="1">
        <f ca="1">IFERROR(__xludf.DUMMYFUNCTION("""COMPUTED_VALUE"""),4)</f>
        <v>4</v>
      </c>
      <c r="B299" s="1">
        <f ca="1">IFERROR(__xludf.DUMMYFUNCTION("""COMPUTED_VALUE"""),1)</f>
        <v>1</v>
      </c>
    </row>
    <row r="300" spans="1:2" ht="13" hidden="1">
      <c r="A300" s="1">
        <f ca="1">IFERROR(__xludf.DUMMYFUNCTION("""COMPUTED_VALUE"""),3)</f>
        <v>3</v>
      </c>
      <c r="B300" s="1">
        <f ca="1">IFERROR(__xludf.DUMMYFUNCTION("""COMPUTED_VALUE"""),1)</f>
        <v>1</v>
      </c>
    </row>
    <row r="301" spans="1:2" ht="13" hidden="1">
      <c r="A301" s="1">
        <f ca="1">IFERROR(__xludf.DUMMYFUNCTION("""COMPUTED_VALUE"""),4)</f>
        <v>4</v>
      </c>
      <c r="B301" s="1">
        <f ca="1">IFERROR(__xludf.DUMMYFUNCTION("""COMPUTED_VALUE"""),1)</f>
        <v>1</v>
      </c>
    </row>
    <row r="302" spans="1:2" ht="13" hidden="1">
      <c r="A302" s="1">
        <f ca="1">IFERROR(__xludf.DUMMYFUNCTION("""COMPUTED_VALUE"""),1)</f>
        <v>1</v>
      </c>
      <c r="B302" s="1">
        <f ca="1">IFERROR(__xludf.DUMMYFUNCTION("""COMPUTED_VALUE"""),1)</f>
        <v>1</v>
      </c>
    </row>
    <row r="303" spans="1:2" ht="13" hidden="1">
      <c r="A303" s="1">
        <f ca="1">IFERROR(__xludf.DUMMYFUNCTION("""COMPUTED_VALUE"""),4)</f>
        <v>4</v>
      </c>
      <c r="B303" s="1">
        <f ca="1">IFERROR(__xludf.DUMMYFUNCTION("""COMPUTED_VALUE"""),1)</f>
        <v>1</v>
      </c>
    </row>
    <row r="304" spans="1:2" ht="13" hidden="1">
      <c r="A304" s="1">
        <f ca="1">IFERROR(__xludf.DUMMYFUNCTION("""COMPUTED_VALUE"""),4)</f>
        <v>4</v>
      </c>
      <c r="B304" s="1">
        <f ca="1">IFERROR(__xludf.DUMMYFUNCTION("""COMPUTED_VALUE"""),5)</f>
        <v>5</v>
      </c>
    </row>
    <row r="305" spans="1:2" ht="13" hidden="1">
      <c r="A305" s="1">
        <f ca="1">IFERROR(__xludf.DUMMYFUNCTION("""COMPUTED_VALUE"""),2)</f>
        <v>2</v>
      </c>
      <c r="B305" s="1">
        <f ca="1">IFERROR(__xludf.DUMMYFUNCTION("""COMPUTED_VALUE"""),1)</f>
        <v>1</v>
      </c>
    </row>
    <row r="306" spans="1:2" ht="13" hidden="1">
      <c r="A306" s="1">
        <f ca="1">IFERROR(__xludf.DUMMYFUNCTION("""COMPUTED_VALUE"""),4)</f>
        <v>4</v>
      </c>
      <c r="B306" s="1" t="str">
        <f ca="1">IFERROR(__xludf.DUMMYFUNCTION("""COMPUTED_VALUE"""),"")</f>
        <v/>
      </c>
    </row>
    <row r="307" spans="1:2" ht="13" hidden="1">
      <c r="A307" s="1" t="str">
        <f ca="1">IFERROR(__xludf.DUMMYFUNCTION("""COMPUTED_VALUE"""),"")</f>
        <v/>
      </c>
      <c r="B307" s="1">
        <f ca="1">IFERROR(__xludf.DUMMYFUNCTION("""COMPUTED_VALUE"""),1)</f>
        <v>1</v>
      </c>
    </row>
    <row r="308" spans="1:2" ht="13" hidden="1">
      <c r="A308" s="1" t="str">
        <f ca="1">IFERROR(__xludf.DUMMYFUNCTION("""COMPUTED_VALUE"""),"")</f>
        <v/>
      </c>
      <c r="B308" s="1">
        <f ca="1">IFERROR(__xludf.DUMMYFUNCTION("""COMPUTED_VALUE"""),1)</f>
        <v>1</v>
      </c>
    </row>
    <row r="309" spans="1:2" ht="13" hidden="1">
      <c r="A309" s="1">
        <f ca="1">IFERROR(__xludf.DUMMYFUNCTION("""COMPUTED_VALUE"""),1)</f>
        <v>1</v>
      </c>
      <c r="B309" s="1">
        <f ca="1">IFERROR(__xludf.DUMMYFUNCTION("""COMPUTED_VALUE"""),1)</f>
        <v>1</v>
      </c>
    </row>
    <row r="310" spans="1:2" ht="13" hidden="1">
      <c r="A310" s="1">
        <f ca="1">IFERROR(__xludf.DUMMYFUNCTION("""COMPUTED_VALUE"""),4)</f>
        <v>4</v>
      </c>
      <c r="B310" s="1">
        <f ca="1">IFERROR(__xludf.DUMMYFUNCTION("""COMPUTED_VALUE"""),1)</f>
        <v>1</v>
      </c>
    </row>
    <row r="311" spans="1:2" ht="13" hidden="1">
      <c r="A311" s="1">
        <f ca="1">IFERROR(__xludf.DUMMYFUNCTION("""COMPUTED_VALUE"""),4)</f>
        <v>4</v>
      </c>
      <c r="B311" s="1" t="str">
        <f ca="1">IFERROR(__xludf.DUMMYFUNCTION("""COMPUTED_VALUE"""),"")</f>
        <v/>
      </c>
    </row>
    <row r="312" spans="1:2" ht="13" hidden="1">
      <c r="A312" s="1">
        <f ca="1">IFERROR(__xludf.DUMMYFUNCTION("""COMPUTED_VALUE"""),3)</f>
        <v>3</v>
      </c>
      <c r="B312" s="1">
        <f ca="1">IFERROR(__xludf.DUMMYFUNCTION("""COMPUTED_VALUE"""),1)</f>
        <v>1</v>
      </c>
    </row>
    <row r="313" spans="1:2" ht="13" hidden="1">
      <c r="A313" s="1" t="str">
        <f ca="1">IFERROR(__xludf.DUMMYFUNCTION("""COMPUTED_VALUE"""),"")</f>
        <v/>
      </c>
      <c r="B313" s="1">
        <f ca="1">IFERROR(__xludf.DUMMYFUNCTION("""COMPUTED_VALUE"""),1)</f>
        <v>1</v>
      </c>
    </row>
    <row r="314" spans="1:2" ht="13" hidden="1">
      <c r="A314" s="1">
        <f ca="1">IFERROR(__xludf.DUMMYFUNCTION("""COMPUTED_VALUE"""),2)</f>
        <v>2</v>
      </c>
      <c r="B314" s="1">
        <f ca="1">IFERROR(__xludf.DUMMYFUNCTION("""COMPUTED_VALUE"""),1)</f>
        <v>1</v>
      </c>
    </row>
    <row r="315" spans="1:2" ht="13" hidden="1">
      <c r="A315" s="1">
        <f ca="1">IFERROR(__xludf.DUMMYFUNCTION("""COMPUTED_VALUE"""),2)</f>
        <v>2</v>
      </c>
      <c r="B315" s="1">
        <f ca="1">IFERROR(__xludf.DUMMYFUNCTION("""COMPUTED_VALUE"""),1)</f>
        <v>1</v>
      </c>
    </row>
    <row r="316" spans="1:2" ht="13" hidden="1">
      <c r="A316" s="1">
        <f ca="1">IFERROR(__xludf.DUMMYFUNCTION("""COMPUTED_VALUE"""),3)</f>
        <v>3</v>
      </c>
      <c r="B316" s="1">
        <f ca="1">IFERROR(__xludf.DUMMYFUNCTION("""COMPUTED_VALUE"""),1)</f>
        <v>1</v>
      </c>
    </row>
    <row r="317" spans="1:2" ht="13" hidden="1">
      <c r="A317" s="1">
        <f ca="1">IFERROR(__xludf.DUMMYFUNCTION("""COMPUTED_VALUE"""),4)</f>
        <v>4</v>
      </c>
      <c r="B317" s="1">
        <f ca="1">IFERROR(__xludf.DUMMYFUNCTION("""COMPUTED_VALUE"""),1)</f>
        <v>1</v>
      </c>
    </row>
    <row r="318" spans="1:2" ht="13" hidden="1">
      <c r="A318" s="1">
        <f ca="1">IFERROR(__xludf.DUMMYFUNCTION("""COMPUTED_VALUE"""),2)</f>
        <v>2</v>
      </c>
      <c r="B318" s="1">
        <f ca="1">IFERROR(__xludf.DUMMYFUNCTION("""COMPUTED_VALUE"""),2)</f>
        <v>2</v>
      </c>
    </row>
    <row r="319" spans="1:2" ht="13" hidden="1">
      <c r="A319" s="1">
        <f ca="1">IFERROR(__xludf.DUMMYFUNCTION("""COMPUTED_VALUE"""),3)</f>
        <v>3</v>
      </c>
      <c r="B319" s="1">
        <f ca="1">IFERROR(__xludf.DUMMYFUNCTION("""COMPUTED_VALUE"""),1)</f>
        <v>1</v>
      </c>
    </row>
    <row r="320" spans="1:2" ht="13" hidden="1">
      <c r="A320" s="1">
        <f ca="1">IFERROR(__xludf.DUMMYFUNCTION("""COMPUTED_VALUE"""),3)</f>
        <v>3</v>
      </c>
      <c r="B320" s="1">
        <f ca="1">IFERROR(__xludf.DUMMYFUNCTION("""COMPUTED_VALUE"""),1)</f>
        <v>1</v>
      </c>
    </row>
    <row r="321" spans="1:11" ht="13" hidden="1">
      <c r="A321" s="1">
        <f ca="1">IFERROR(__xludf.DUMMYFUNCTION("""COMPUTED_VALUE"""),1)</f>
        <v>1</v>
      </c>
      <c r="B321" s="1">
        <f ca="1">IFERROR(__xludf.DUMMYFUNCTION("""COMPUTED_VALUE"""),1)</f>
        <v>1</v>
      </c>
    </row>
    <row r="322" spans="1:11" ht="13" hidden="1">
      <c r="A322" s="1">
        <f ca="1">IFERROR(__xludf.DUMMYFUNCTION("""COMPUTED_VALUE"""),2)</f>
        <v>2</v>
      </c>
      <c r="B322" s="1">
        <f ca="1">IFERROR(__xludf.DUMMYFUNCTION("""COMPUTED_VALUE"""),1)</f>
        <v>1</v>
      </c>
    </row>
    <row r="323" spans="1:11" ht="13" hidden="1">
      <c r="A323" s="1" t="str">
        <f ca="1">IFERROR(__xludf.DUMMYFUNCTION("""COMPUTED_VALUE"""),"")</f>
        <v/>
      </c>
      <c r="B323" s="1">
        <f ca="1">IFERROR(__xludf.DUMMYFUNCTION("""COMPUTED_VALUE"""),2)</f>
        <v>2</v>
      </c>
    </row>
    <row r="324" spans="1:11" ht="13" hidden="1">
      <c r="A324" s="1">
        <f ca="1">IFERROR(__xludf.DUMMYFUNCTION("""COMPUTED_VALUE"""),2)</f>
        <v>2</v>
      </c>
      <c r="B324" s="1">
        <f ca="1">IFERROR(__xludf.DUMMYFUNCTION("""COMPUTED_VALUE"""),2)</f>
        <v>2</v>
      </c>
    </row>
    <row r="325" spans="1:11" ht="13" hidden="1">
      <c r="A325" s="1" t="str">
        <f ca="1">IFERROR(__xludf.DUMMYFUNCTION("""COMPUTED_VALUE"""),"")</f>
        <v/>
      </c>
      <c r="B325" s="1">
        <f ca="1">IFERROR(__xludf.DUMMYFUNCTION("""COMPUTED_VALUE"""),2)</f>
        <v>2</v>
      </c>
    </row>
    <row r="326" spans="1:11" ht="13" hidden="1">
      <c r="A326" s="1">
        <f ca="1">IFERROR(__xludf.DUMMYFUNCTION("""COMPUTED_VALUE"""),1)</f>
        <v>1</v>
      </c>
      <c r="B326" s="1" t="str">
        <f ca="1">IFERROR(__xludf.DUMMYFUNCTION("""COMPUTED_VALUE"""),"")</f>
        <v/>
      </c>
    </row>
    <row r="327" spans="1:11" ht="13">
      <c r="A327" s="1">
        <f ca="1">IFERROR(__xludf.DUMMYFUNCTION("""COMPUTED_VALUE"""),4)</f>
        <v>4</v>
      </c>
      <c r="B327" s="1">
        <f ca="1">IFERROR(__xludf.DUMMYFUNCTION("""COMPUTED_VALUE"""),1)</f>
        <v>1</v>
      </c>
    </row>
    <row r="328" spans="1:11" ht="13">
      <c r="A328" s="1">
        <f t="shared" ref="A328:B328" ca="1" si="0">COUNT(A4:A327)</f>
        <v>300</v>
      </c>
      <c r="B328" s="1">
        <f t="shared" ca="1" si="0"/>
        <v>299</v>
      </c>
    </row>
    <row r="330" spans="1:11" ht="13">
      <c r="A330" s="14"/>
      <c r="B330" s="15" t="s">
        <v>57</v>
      </c>
      <c r="C330" s="15" t="s">
        <v>136</v>
      </c>
      <c r="D330" s="15" t="s">
        <v>59</v>
      </c>
      <c r="E330" s="15" t="s">
        <v>243</v>
      </c>
      <c r="J330" s="14"/>
      <c r="K330" s="14"/>
    </row>
    <row r="331" spans="1:11" ht="15">
      <c r="A331" s="7" t="s">
        <v>105</v>
      </c>
      <c r="B331" s="10">
        <f ca="1">COUNTIFS(A4:A327,"1",B4:B327,"1")</f>
        <v>48</v>
      </c>
      <c r="C331" s="10">
        <f ca="1">COUNTIFS(A4:A327,"2",B4:B327,"1")</f>
        <v>70</v>
      </c>
      <c r="D331" s="10">
        <f ca="1">COUNTIFS(A4:A327,"3",B4:B327,"1")</f>
        <v>58</v>
      </c>
      <c r="E331" s="10">
        <f ca="1">COUNTIFS(A4:A327,"4",B4:B327,"1")</f>
        <v>57</v>
      </c>
      <c r="F331" s="1">
        <f t="shared" ref="F331:F335" ca="1" si="1">SUM(B331:E331)</f>
        <v>233</v>
      </c>
      <c r="K331" s="10"/>
    </row>
    <row r="332" spans="1:11" ht="15">
      <c r="A332" s="7" t="s">
        <v>371</v>
      </c>
      <c r="B332" s="10">
        <f ca="1">COUNTIFS(A4:A327,"1",B4:B327,"2")</f>
        <v>4</v>
      </c>
      <c r="C332" s="10">
        <f ca="1">COUNTIFS(A4:A327,"2",B4:B327,"2")</f>
        <v>18</v>
      </c>
      <c r="D332" s="10">
        <f ca="1">COUNTIFS(A4:A327,"3",B4:B327,"2")</f>
        <v>10</v>
      </c>
      <c r="E332" s="10">
        <f ca="1">COUNTIFS(A4:A327,"4",B4:B327,"2")</f>
        <v>8</v>
      </c>
      <c r="F332" s="1">
        <f t="shared" ca="1" si="1"/>
        <v>40</v>
      </c>
      <c r="K332" s="10"/>
    </row>
    <row r="333" spans="1:11" ht="15">
      <c r="A333" s="7" t="s">
        <v>372</v>
      </c>
      <c r="B333" s="10">
        <f ca="1">COUNTIFS(A4:A327,"1",B4:B327,"3")</f>
        <v>0</v>
      </c>
      <c r="C333" s="10">
        <f ca="1">COUNTIFS(A4:A327,"2",B4:B327,"3")</f>
        <v>0</v>
      </c>
      <c r="D333" s="10">
        <f ca="1">COUNTIFS(A4:A327,"3",B4:B327,"3")</f>
        <v>0</v>
      </c>
      <c r="E333" s="10">
        <f ca="1">COUNTIFS(A4:A327,"4",B4:B327,"3")</f>
        <v>0</v>
      </c>
      <c r="F333" s="1">
        <f t="shared" ca="1" si="1"/>
        <v>0</v>
      </c>
      <c r="K333" s="10"/>
    </row>
    <row r="334" spans="1:11" ht="15">
      <c r="A334" s="7" t="s">
        <v>373</v>
      </c>
      <c r="B334" s="10">
        <f ca="1">COUNTIFS(A4:A327,"1",B4:B327,"4")</f>
        <v>0</v>
      </c>
      <c r="C334" s="10">
        <f ca="1">COUNTIFS(A4:A327,"2",B4:B327,"4")</f>
        <v>0</v>
      </c>
      <c r="D334" s="10">
        <f ca="1">COUNTIFS(A4:A327,"3",B4:B327,"4")</f>
        <v>0</v>
      </c>
      <c r="E334" s="10">
        <f ca="1">COUNTIFS(A4:A327,"4",B4:B327,"4")</f>
        <v>0</v>
      </c>
      <c r="F334" s="1">
        <f t="shared" ca="1" si="1"/>
        <v>0</v>
      </c>
      <c r="K334" s="10"/>
    </row>
    <row r="335" spans="1:11" ht="15">
      <c r="A335" s="7" t="s">
        <v>277</v>
      </c>
      <c r="B335" s="10">
        <f ca="1">COUNTIFS(A4:A327,"1",B4:B327,"5")</f>
        <v>1</v>
      </c>
      <c r="C335" s="10">
        <f ca="1">COUNTIFS(A4:A327,"2",B4:B327,"5")</f>
        <v>1</v>
      </c>
      <c r="D335" s="10">
        <f ca="1">COUNTIFS(A4:A327,"3",B4:B327,"5")</f>
        <v>1</v>
      </c>
      <c r="E335" s="10">
        <f ca="1">COUNTIFS(A4:A327,"4",B4:B327,"5")</f>
        <v>1</v>
      </c>
      <c r="F335" s="1">
        <f t="shared" ca="1" si="1"/>
        <v>4</v>
      </c>
      <c r="K335" s="10"/>
    </row>
    <row r="336" spans="1:11" ht="13">
      <c r="F336" s="1">
        <f ca="1">SUM(F331:F335)</f>
        <v>277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FF9900"/>
    <outlinePr summaryBelow="0" summaryRight="0"/>
  </sheetPr>
  <dimension ref="A1:K336"/>
  <sheetViews>
    <sheetView workbookViewId="0"/>
  </sheetViews>
  <sheetFormatPr baseColWidth="10" defaultColWidth="14.5" defaultRowHeight="15.75" customHeight="1"/>
  <sheetData>
    <row r="1" spans="1:2" ht="14">
      <c r="A1" s="9" t="s">
        <v>370</v>
      </c>
    </row>
    <row r="2" spans="1:2" ht="15">
      <c r="A2" s="10"/>
    </row>
    <row r="3" spans="1:2" ht="13">
      <c r="A3" s="7" t="s">
        <v>197</v>
      </c>
    </row>
    <row r="4" spans="1:2" ht="15">
      <c r="A4" s="10">
        <f ca="1">IFERROR(__xludf.DUMMYFUNCTION("query('Converted Data'!BG4:BG327,""select*"")"),3)</f>
        <v>3</v>
      </c>
      <c r="B4" s="10">
        <f ca="1">IFERROR(__xludf.DUMMYFUNCTION("query('Converted Data'!CV4:CV327,""select*"")"),1)</f>
        <v>1</v>
      </c>
    </row>
    <row r="5" spans="1:2" ht="13">
      <c r="A5" s="1">
        <f ca="1">IFERROR(__xludf.DUMMYFUNCTION("""COMPUTED_VALUE"""),1)</f>
        <v>1</v>
      </c>
      <c r="B5" s="1">
        <f ca="1">IFERROR(__xludf.DUMMYFUNCTION("""COMPUTED_VALUE"""),3)</f>
        <v>3</v>
      </c>
    </row>
    <row r="6" spans="1:2" ht="13">
      <c r="A6" s="1" t="str">
        <f ca="1">IFERROR(__xludf.DUMMYFUNCTION("""COMPUTED_VALUE"""),"")</f>
        <v/>
      </c>
      <c r="B6" s="1">
        <f ca="1">IFERROR(__xludf.DUMMYFUNCTION("""COMPUTED_VALUE"""),3)</f>
        <v>3</v>
      </c>
    </row>
    <row r="7" spans="1:2" ht="13">
      <c r="A7" s="1">
        <f ca="1">IFERROR(__xludf.DUMMYFUNCTION("""COMPUTED_VALUE"""),3)</f>
        <v>3</v>
      </c>
      <c r="B7" s="1">
        <f ca="1">IFERROR(__xludf.DUMMYFUNCTION("""COMPUTED_VALUE"""),1)</f>
        <v>1</v>
      </c>
    </row>
    <row r="8" spans="1:2" ht="13">
      <c r="A8" s="1">
        <f ca="1">IFERROR(__xludf.DUMMYFUNCTION("""COMPUTED_VALUE"""),2)</f>
        <v>2</v>
      </c>
      <c r="B8" s="1">
        <f ca="1">IFERROR(__xludf.DUMMYFUNCTION("""COMPUTED_VALUE"""),3)</f>
        <v>3</v>
      </c>
    </row>
    <row r="9" spans="1:2" ht="13">
      <c r="A9" s="1">
        <f ca="1">IFERROR(__xludf.DUMMYFUNCTION("""COMPUTED_VALUE"""),3)</f>
        <v>3</v>
      </c>
      <c r="B9" s="1">
        <f ca="1">IFERROR(__xludf.DUMMYFUNCTION("""COMPUTED_VALUE"""),1)</f>
        <v>1</v>
      </c>
    </row>
    <row r="10" spans="1:2" ht="13" hidden="1">
      <c r="A10" s="1" t="str">
        <f ca="1">IFERROR(__xludf.DUMMYFUNCTION("""COMPUTED_VALUE"""),"")</f>
        <v/>
      </c>
      <c r="B10" s="1">
        <f ca="1">IFERROR(__xludf.DUMMYFUNCTION("""COMPUTED_VALUE"""),4)</f>
        <v>4</v>
      </c>
    </row>
    <row r="11" spans="1:2" ht="13" hidden="1">
      <c r="A11" s="1">
        <f ca="1">IFERROR(__xludf.DUMMYFUNCTION("""COMPUTED_VALUE"""),4)</f>
        <v>4</v>
      </c>
      <c r="B11" s="1">
        <f ca="1">IFERROR(__xludf.DUMMYFUNCTION("""COMPUTED_VALUE"""),2)</f>
        <v>2</v>
      </c>
    </row>
    <row r="12" spans="1:2" ht="13" hidden="1">
      <c r="A12" s="1">
        <f ca="1">IFERROR(__xludf.DUMMYFUNCTION("""COMPUTED_VALUE"""),4)</f>
        <v>4</v>
      </c>
      <c r="B12" s="1">
        <f ca="1">IFERROR(__xludf.DUMMYFUNCTION("""COMPUTED_VALUE"""),1)</f>
        <v>1</v>
      </c>
    </row>
    <row r="13" spans="1:2" ht="13" hidden="1">
      <c r="A13" s="1">
        <f ca="1">IFERROR(__xludf.DUMMYFUNCTION("""COMPUTED_VALUE"""),2)</f>
        <v>2</v>
      </c>
      <c r="B13" s="1">
        <f ca="1">IFERROR(__xludf.DUMMYFUNCTION("""COMPUTED_VALUE"""),2)</f>
        <v>2</v>
      </c>
    </row>
    <row r="14" spans="1:2" ht="13" hidden="1">
      <c r="A14" s="1" t="str">
        <f ca="1">IFERROR(__xludf.DUMMYFUNCTION("""COMPUTED_VALUE"""),"")</f>
        <v/>
      </c>
      <c r="B14" s="1">
        <f ca="1">IFERROR(__xludf.DUMMYFUNCTION("""COMPUTED_VALUE"""),1)</f>
        <v>1</v>
      </c>
    </row>
    <row r="15" spans="1:2" ht="13" hidden="1">
      <c r="A15" s="1">
        <f ca="1">IFERROR(__xludf.DUMMYFUNCTION("""COMPUTED_VALUE"""),2)</f>
        <v>2</v>
      </c>
      <c r="B15" s="1">
        <f ca="1">IFERROR(__xludf.DUMMYFUNCTION("""COMPUTED_VALUE"""),2)</f>
        <v>2</v>
      </c>
    </row>
    <row r="16" spans="1:2" ht="13" hidden="1">
      <c r="A16" s="1">
        <f ca="1">IFERROR(__xludf.DUMMYFUNCTION("""COMPUTED_VALUE"""),3)</f>
        <v>3</v>
      </c>
      <c r="B16" s="1">
        <f ca="1">IFERROR(__xludf.DUMMYFUNCTION("""COMPUTED_VALUE"""),2)</f>
        <v>2</v>
      </c>
    </row>
    <row r="17" spans="1:2" ht="13" hidden="1">
      <c r="A17" s="1">
        <f ca="1">IFERROR(__xludf.DUMMYFUNCTION("""COMPUTED_VALUE"""),3)</f>
        <v>3</v>
      </c>
      <c r="B17" s="1">
        <f ca="1">IFERROR(__xludf.DUMMYFUNCTION("""COMPUTED_VALUE"""),1)</f>
        <v>1</v>
      </c>
    </row>
    <row r="18" spans="1:2" ht="13" hidden="1">
      <c r="A18" s="1">
        <f ca="1">IFERROR(__xludf.DUMMYFUNCTION("""COMPUTED_VALUE"""),2)</f>
        <v>2</v>
      </c>
      <c r="B18" s="1">
        <f ca="1">IFERROR(__xludf.DUMMYFUNCTION("""COMPUTED_VALUE"""),4)</f>
        <v>4</v>
      </c>
    </row>
    <row r="19" spans="1:2" ht="13" hidden="1">
      <c r="A19" s="1">
        <f ca="1">IFERROR(__xludf.DUMMYFUNCTION("""COMPUTED_VALUE"""),2)</f>
        <v>2</v>
      </c>
      <c r="B19" s="1">
        <f ca="1">IFERROR(__xludf.DUMMYFUNCTION("""COMPUTED_VALUE"""),2)</f>
        <v>2</v>
      </c>
    </row>
    <row r="20" spans="1:2" ht="13" hidden="1">
      <c r="A20" s="1">
        <f ca="1">IFERROR(__xludf.DUMMYFUNCTION("""COMPUTED_VALUE"""),4)</f>
        <v>4</v>
      </c>
      <c r="B20" s="1">
        <f ca="1">IFERROR(__xludf.DUMMYFUNCTION("""COMPUTED_VALUE"""),2)</f>
        <v>2</v>
      </c>
    </row>
    <row r="21" spans="1:2" ht="13" hidden="1">
      <c r="A21" s="1">
        <f ca="1">IFERROR(__xludf.DUMMYFUNCTION("""COMPUTED_VALUE"""),2)</f>
        <v>2</v>
      </c>
      <c r="B21" s="1">
        <f ca="1">IFERROR(__xludf.DUMMYFUNCTION("""COMPUTED_VALUE"""),2)</f>
        <v>2</v>
      </c>
    </row>
    <row r="22" spans="1:2" ht="13" hidden="1">
      <c r="A22" s="1">
        <f ca="1">IFERROR(__xludf.DUMMYFUNCTION("""COMPUTED_VALUE"""),1)</f>
        <v>1</v>
      </c>
      <c r="B22" s="1">
        <f ca="1">IFERROR(__xludf.DUMMYFUNCTION("""COMPUTED_VALUE"""),3)</f>
        <v>3</v>
      </c>
    </row>
    <row r="23" spans="1:2" ht="13" hidden="1">
      <c r="A23" s="1">
        <f ca="1">IFERROR(__xludf.DUMMYFUNCTION("""COMPUTED_VALUE"""),2)</f>
        <v>2</v>
      </c>
      <c r="B23" s="1">
        <f ca="1">IFERROR(__xludf.DUMMYFUNCTION("""COMPUTED_VALUE"""),2)</f>
        <v>2</v>
      </c>
    </row>
    <row r="24" spans="1:2" ht="13" hidden="1">
      <c r="A24" s="1" t="str">
        <f ca="1">IFERROR(__xludf.DUMMYFUNCTION("""COMPUTED_VALUE"""),"")</f>
        <v/>
      </c>
      <c r="B24" s="1">
        <f ca="1">IFERROR(__xludf.DUMMYFUNCTION("""COMPUTED_VALUE"""),3)</f>
        <v>3</v>
      </c>
    </row>
    <row r="25" spans="1:2" ht="13" hidden="1">
      <c r="A25" s="1">
        <f ca="1">IFERROR(__xludf.DUMMYFUNCTION("""COMPUTED_VALUE"""),2)</f>
        <v>2</v>
      </c>
      <c r="B25" s="1">
        <f ca="1">IFERROR(__xludf.DUMMYFUNCTION("""COMPUTED_VALUE"""),2)</f>
        <v>2</v>
      </c>
    </row>
    <row r="26" spans="1:2" ht="13" hidden="1">
      <c r="A26" s="1">
        <f ca="1">IFERROR(__xludf.DUMMYFUNCTION("""COMPUTED_VALUE"""),1)</f>
        <v>1</v>
      </c>
      <c r="B26" s="1">
        <f ca="1">IFERROR(__xludf.DUMMYFUNCTION("""COMPUTED_VALUE"""),4)</f>
        <v>4</v>
      </c>
    </row>
    <row r="27" spans="1:2" ht="13" hidden="1">
      <c r="A27" s="1" t="str">
        <f ca="1">IFERROR(__xludf.DUMMYFUNCTION("""COMPUTED_VALUE"""),"")</f>
        <v/>
      </c>
      <c r="B27" s="1">
        <f ca="1">IFERROR(__xludf.DUMMYFUNCTION("""COMPUTED_VALUE"""),2)</f>
        <v>2</v>
      </c>
    </row>
    <row r="28" spans="1:2" ht="13" hidden="1">
      <c r="A28" s="1">
        <f ca="1">IFERROR(__xludf.DUMMYFUNCTION("""COMPUTED_VALUE"""),1)</f>
        <v>1</v>
      </c>
      <c r="B28" s="1">
        <f ca="1">IFERROR(__xludf.DUMMYFUNCTION("""COMPUTED_VALUE"""),2)</f>
        <v>2</v>
      </c>
    </row>
    <row r="29" spans="1:2" ht="13" hidden="1">
      <c r="A29" s="1">
        <f ca="1">IFERROR(__xludf.DUMMYFUNCTION("""COMPUTED_VALUE"""),3)</f>
        <v>3</v>
      </c>
      <c r="B29" s="1">
        <f ca="1">IFERROR(__xludf.DUMMYFUNCTION("""COMPUTED_VALUE"""),3)</f>
        <v>3</v>
      </c>
    </row>
    <row r="30" spans="1:2" ht="13" hidden="1">
      <c r="A30" s="1">
        <f ca="1">IFERROR(__xludf.DUMMYFUNCTION("""COMPUTED_VALUE"""),3)</f>
        <v>3</v>
      </c>
      <c r="B30" s="1">
        <f ca="1">IFERROR(__xludf.DUMMYFUNCTION("""COMPUTED_VALUE"""),2)</f>
        <v>2</v>
      </c>
    </row>
    <row r="31" spans="1:2" ht="13" hidden="1">
      <c r="A31" s="1">
        <f ca="1">IFERROR(__xludf.DUMMYFUNCTION("""COMPUTED_VALUE"""),1)</f>
        <v>1</v>
      </c>
      <c r="B31" s="1">
        <f ca="1">IFERROR(__xludf.DUMMYFUNCTION("""COMPUTED_VALUE"""),4)</f>
        <v>4</v>
      </c>
    </row>
    <row r="32" spans="1:2" ht="13" hidden="1">
      <c r="A32" s="1">
        <f ca="1">IFERROR(__xludf.DUMMYFUNCTION("""COMPUTED_VALUE"""),2)</f>
        <v>2</v>
      </c>
      <c r="B32" s="1">
        <f ca="1">IFERROR(__xludf.DUMMYFUNCTION("""COMPUTED_VALUE"""),4)</f>
        <v>4</v>
      </c>
    </row>
    <row r="33" spans="1:2" ht="13" hidden="1">
      <c r="A33" s="1">
        <f ca="1">IFERROR(__xludf.DUMMYFUNCTION("""COMPUTED_VALUE"""),1)</f>
        <v>1</v>
      </c>
      <c r="B33" s="1">
        <f ca="1">IFERROR(__xludf.DUMMYFUNCTION("""COMPUTED_VALUE"""),1)</f>
        <v>1</v>
      </c>
    </row>
    <row r="34" spans="1:2" ht="13" hidden="1">
      <c r="A34" s="1">
        <f ca="1">IFERROR(__xludf.DUMMYFUNCTION("""COMPUTED_VALUE"""),3)</f>
        <v>3</v>
      </c>
      <c r="B34" s="1">
        <f ca="1">IFERROR(__xludf.DUMMYFUNCTION("""COMPUTED_VALUE"""),2)</f>
        <v>2</v>
      </c>
    </row>
    <row r="35" spans="1:2" ht="13" hidden="1">
      <c r="A35" s="1">
        <f ca="1">IFERROR(__xludf.DUMMYFUNCTION("""COMPUTED_VALUE"""),4)</f>
        <v>4</v>
      </c>
      <c r="B35" s="1">
        <f ca="1">IFERROR(__xludf.DUMMYFUNCTION("""COMPUTED_VALUE"""),3)</f>
        <v>3</v>
      </c>
    </row>
    <row r="36" spans="1:2" ht="13" hidden="1">
      <c r="A36" s="1">
        <f ca="1">IFERROR(__xludf.DUMMYFUNCTION("""COMPUTED_VALUE"""),1)</f>
        <v>1</v>
      </c>
      <c r="B36" s="1">
        <f ca="1">IFERROR(__xludf.DUMMYFUNCTION("""COMPUTED_VALUE"""),1)</f>
        <v>1</v>
      </c>
    </row>
    <row r="37" spans="1:2" ht="13" hidden="1">
      <c r="A37" s="1">
        <f ca="1">IFERROR(__xludf.DUMMYFUNCTION("""COMPUTED_VALUE"""),2)</f>
        <v>2</v>
      </c>
      <c r="B37" s="1">
        <f ca="1">IFERROR(__xludf.DUMMYFUNCTION("""COMPUTED_VALUE"""),3)</f>
        <v>3</v>
      </c>
    </row>
    <row r="38" spans="1:2" ht="13" hidden="1">
      <c r="A38" s="1">
        <f ca="1">IFERROR(__xludf.DUMMYFUNCTION("""COMPUTED_VALUE"""),4)</f>
        <v>4</v>
      </c>
      <c r="B38" s="1">
        <f ca="1">IFERROR(__xludf.DUMMYFUNCTION("""COMPUTED_VALUE"""),3)</f>
        <v>3</v>
      </c>
    </row>
    <row r="39" spans="1:2" ht="13" hidden="1">
      <c r="A39" s="1">
        <f ca="1">IFERROR(__xludf.DUMMYFUNCTION("""COMPUTED_VALUE"""),3)</f>
        <v>3</v>
      </c>
      <c r="B39" s="1">
        <f ca="1">IFERROR(__xludf.DUMMYFUNCTION("""COMPUTED_VALUE"""),2)</f>
        <v>2</v>
      </c>
    </row>
    <row r="40" spans="1:2" ht="13" hidden="1">
      <c r="A40" s="1" t="str">
        <f ca="1">IFERROR(__xludf.DUMMYFUNCTION("""COMPUTED_VALUE"""),"")</f>
        <v/>
      </c>
      <c r="B40" s="1">
        <f ca="1">IFERROR(__xludf.DUMMYFUNCTION("""COMPUTED_VALUE"""),3)</f>
        <v>3</v>
      </c>
    </row>
    <row r="41" spans="1:2" ht="13" hidden="1">
      <c r="A41" s="1">
        <f ca="1">IFERROR(__xludf.DUMMYFUNCTION("""COMPUTED_VALUE"""),1)</f>
        <v>1</v>
      </c>
      <c r="B41" s="1">
        <f ca="1">IFERROR(__xludf.DUMMYFUNCTION("""COMPUTED_VALUE"""),1)</f>
        <v>1</v>
      </c>
    </row>
    <row r="42" spans="1:2" ht="13" hidden="1">
      <c r="A42" s="1">
        <f ca="1">IFERROR(__xludf.DUMMYFUNCTION("""COMPUTED_VALUE"""),2)</f>
        <v>2</v>
      </c>
      <c r="B42" s="1">
        <f ca="1">IFERROR(__xludf.DUMMYFUNCTION("""COMPUTED_VALUE"""),1)</f>
        <v>1</v>
      </c>
    </row>
    <row r="43" spans="1:2" ht="13" hidden="1">
      <c r="A43" s="1">
        <f ca="1">IFERROR(__xludf.DUMMYFUNCTION("""COMPUTED_VALUE"""),1)</f>
        <v>1</v>
      </c>
      <c r="B43" s="1">
        <f ca="1">IFERROR(__xludf.DUMMYFUNCTION("""COMPUTED_VALUE"""),1)</f>
        <v>1</v>
      </c>
    </row>
    <row r="44" spans="1:2" ht="13" hidden="1">
      <c r="A44" s="1">
        <f ca="1">IFERROR(__xludf.DUMMYFUNCTION("""COMPUTED_VALUE"""),4)</f>
        <v>4</v>
      </c>
      <c r="B44" s="1">
        <f ca="1">IFERROR(__xludf.DUMMYFUNCTION("""COMPUTED_VALUE"""),3)</f>
        <v>3</v>
      </c>
    </row>
    <row r="45" spans="1:2" ht="13" hidden="1">
      <c r="A45" s="1">
        <f ca="1">IFERROR(__xludf.DUMMYFUNCTION("""COMPUTED_VALUE"""),4)</f>
        <v>4</v>
      </c>
      <c r="B45" s="1">
        <f ca="1">IFERROR(__xludf.DUMMYFUNCTION("""COMPUTED_VALUE"""),2)</f>
        <v>2</v>
      </c>
    </row>
    <row r="46" spans="1:2" ht="13" hidden="1">
      <c r="A46" s="1">
        <f ca="1">IFERROR(__xludf.DUMMYFUNCTION("""COMPUTED_VALUE"""),2)</f>
        <v>2</v>
      </c>
      <c r="B46" s="1">
        <f ca="1">IFERROR(__xludf.DUMMYFUNCTION("""COMPUTED_VALUE"""),3)</f>
        <v>3</v>
      </c>
    </row>
    <row r="47" spans="1:2" ht="13" hidden="1">
      <c r="A47" s="1">
        <f ca="1">IFERROR(__xludf.DUMMYFUNCTION("""COMPUTED_VALUE"""),4)</f>
        <v>4</v>
      </c>
      <c r="B47" s="1">
        <f ca="1">IFERROR(__xludf.DUMMYFUNCTION("""COMPUTED_VALUE"""),2)</f>
        <v>2</v>
      </c>
    </row>
    <row r="48" spans="1:2" ht="13" hidden="1">
      <c r="A48" s="1">
        <f ca="1">IFERROR(__xludf.DUMMYFUNCTION("""COMPUTED_VALUE"""),2)</f>
        <v>2</v>
      </c>
      <c r="B48" s="1">
        <f ca="1">IFERROR(__xludf.DUMMYFUNCTION("""COMPUTED_VALUE"""),3)</f>
        <v>3</v>
      </c>
    </row>
    <row r="49" spans="1:2" ht="13" hidden="1">
      <c r="A49" s="1">
        <f ca="1">IFERROR(__xludf.DUMMYFUNCTION("""COMPUTED_VALUE"""),4)</f>
        <v>4</v>
      </c>
      <c r="B49" s="1">
        <f ca="1">IFERROR(__xludf.DUMMYFUNCTION("""COMPUTED_VALUE"""),3)</f>
        <v>3</v>
      </c>
    </row>
    <row r="50" spans="1:2" ht="13" hidden="1">
      <c r="A50" s="1">
        <f ca="1">IFERROR(__xludf.DUMMYFUNCTION("""COMPUTED_VALUE"""),2)</f>
        <v>2</v>
      </c>
      <c r="B50" s="1">
        <f ca="1">IFERROR(__xludf.DUMMYFUNCTION("""COMPUTED_VALUE"""),4)</f>
        <v>4</v>
      </c>
    </row>
    <row r="51" spans="1:2" ht="13" hidden="1">
      <c r="A51" s="1">
        <f ca="1">IFERROR(__xludf.DUMMYFUNCTION("""COMPUTED_VALUE"""),1)</f>
        <v>1</v>
      </c>
      <c r="B51" s="1">
        <f ca="1">IFERROR(__xludf.DUMMYFUNCTION("""COMPUTED_VALUE"""),3)</f>
        <v>3</v>
      </c>
    </row>
    <row r="52" spans="1:2" ht="13" hidden="1">
      <c r="A52" s="1">
        <f ca="1">IFERROR(__xludf.DUMMYFUNCTION("""COMPUTED_VALUE"""),3)</f>
        <v>3</v>
      </c>
      <c r="B52" s="1">
        <f ca="1">IFERROR(__xludf.DUMMYFUNCTION("""COMPUTED_VALUE"""),1)</f>
        <v>1</v>
      </c>
    </row>
    <row r="53" spans="1:2" ht="13" hidden="1">
      <c r="A53" s="1">
        <f ca="1">IFERROR(__xludf.DUMMYFUNCTION("""COMPUTED_VALUE"""),2)</f>
        <v>2</v>
      </c>
      <c r="B53" s="1">
        <f ca="1">IFERROR(__xludf.DUMMYFUNCTION("""COMPUTED_VALUE"""),2)</f>
        <v>2</v>
      </c>
    </row>
    <row r="54" spans="1:2" ht="13" hidden="1">
      <c r="A54" s="1">
        <f ca="1">IFERROR(__xludf.DUMMYFUNCTION("""COMPUTED_VALUE"""),3)</f>
        <v>3</v>
      </c>
      <c r="B54" s="1">
        <f ca="1">IFERROR(__xludf.DUMMYFUNCTION("""COMPUTED_VALUE"""),2)</f>
        <v>2</v>
      </c>
    </row>
    <row r="55" spans="1:2" ht="13" hidden="1">
      <c r="A55" s="1">
        <f ca="1">IFERROR(__xludf.DUMMYFUNCTION("""COMPUTED_VALUE"""),1)</f>
        <v>1</v>
      </c>
      <c r="B55" s="1">
        <f ca="1">IFERROR(__xludf.DUMMYFUNCTION("""COMPUTED_VALUE"""),1)</f>
        <v>1</v>
      </c>
    </row>
    <row r="56" spans="1:2" ht="13" hidden="1">
      <c r="A56" s="1">
        <f ca="1">IFERROR(__xludf.DUMMYFUNCTION("""COMPUTED_VALUE"""),3)</f>
        <v>3</v>
      </c>
      <c r="B56" s="1">
        <f ca="1">IFERROR(__xludf.DUMMYFUNCTION("""COMPUTED_VALUE"""),1)</f>
        <v>1</v>
      </c>
    </row>
    <row r="57" spans="1:2" ht="13" hidden="1">
      <c r="A57" s="1">
        <f ca="1">IFERROR(__xludf.DUMMYFUNCTION("""COMPUTED_VALUE"""),2)</f>
        <v>2</v>
      </c>
      <c r="B57" s="1">
        <f ca="1">IFERROR(__xludf.DUMMYFUNCTION("""COMPUTED_VALUE"""),1)</f>
        <v>1</v>
      </c>
    </row>
    <row r="58" spans="1:2" ht="13" hidden="1">
      <c r="A58" s="1">
        <f ca="1">IFERROR(__xludf.DUMMYFUNCTION("""COMPUTED_VALUE"""),3)</f>
        <v>3</v>
      </c>
      <c r="B58" s="1">
        <f ca="1">IFERROR(__xludf.DUMMYFUNCTION("""COMPUTED_VALUE"""),1)</f>
        <v>1</v>
      </c>
    </row>
    <row r="59" spans="1:2" ht="13" hidden="1">
      <c r="A59" s="1">
        <f ca="1">IFERROR(__xludf.DUMMYFUNCTION("""COMPUTED_VALUE"""),1)</f>
        <v>1</v>
      </c>
      <c r="B59" s="1">
        <f ca="1">IFERROR(__xludf.DUMMYFUNCTION("""COMPUTED_VALUE"""),1)</f>
        <v>1</v>
      </c>
    </row>
    <row r="60" spans="1:2" ht="13" hidden="1">
      <c r="A60" s="1">
        <f ca="1">IFERROR(__xludf.DUMMYFUNCTION("""COMPUTED_VALUE"""),1)</f>
        <v>1</v>
      </c>
      <c r="B60" s="1">
        <f ca="1">IFERROR(__xludf.DUMMYFUNCTION("""COMPUTED_VALUE"""),2)</f>
        <v>2</v>
      </c>
    </row>
    <row r="61" spans="1:2" ht="13" hidden="1">
      <c r="A61" s="1">
        <f ca="1">IFERROR(__xludf.DUMMYFUNCTION("""COMPUTED_VALUE"""),1)</f>
        <v>1</v>
      </c>
      <c r="B61" s="1">
        <f ca="1">IFERROR(__xludf.DUMMYFUNCTION("""COMPUTED_VALUE"""),4)</f>
        <v>4</v>
      </c>
    </row>
    <row r="62" spans="1:2" ht="13" hidden="1">
      <c r="A62" s="1">
        <f ca="1">IFERROR(__xludf.DUMMYFUNCTION("""COMPUTED_VALUE"""),4)</f>
        <v>4</v>
      </c>
      <c r="B62" s="1">
        <f ca="1">IFERROR(__xludf.DUMMYFUNCTION("""COMPUTED_VALUE"""),2)</f>
        <v>2</v>
      </c>
    </row>
    <row r="63" spans="1:2" ht="13" hidden="1">
      <c r="A63" s="1">
        <f ca="1">IFERROR(__xludf.DUMMYFUNCTION("""COMPUTED_VALUE"""),4)</f>
        <v>4</v>
      </c>
      <c r="B63" s="1">
        <f ca="1">IFERROR(__xludf.DUMMYFUNCTION("""COMPUTED_VALUE"""),3)</f>
        <v>3</v>
      </c>
    </row>
    <row r="64" spans="1:2" ht="13" hidden="1">
      <c r="A64" s="1" t="str">
        <f ca="1">IFERROR(__xludf.DUMMYFUNCTION("""COMPUTED_VALUE"""),"")</f>
        <v/>
      </c>
      <c r="B64" s="1">
        <f ca="1">IFERROR(__xludf.DUMMYFUNCTION("""COMPUTED_VALUE"""),3)</f>
        <v>3</v>
      </c>
    </row>
    <row r="65" spans="1:2" ht="13" hidden="1">
      <c r="A65" s="1">
        <f ca="1">IFERROR(__xludf.DUMMYFUNCTION("""COMPUTED_VALUE"""),1)</f>
        <v>1</v>
      </c>
      <c r="B65" s="1">
        <f ca="1">IFERROR(__xludf.DUMMYFUNCTION("""COMPUTED_VALUE"""),1)</f>
        <v>1</v>
      </c>
    </row>
    <row r="66" spans="1:2" ht="13" hidden="1">
      <c r="A66" s="1">
        <f ca="1">IFERROR(__xludf.DUMMYFUNCTION("""COMPUTED_VALUE"""),2)</f>
        <v>2</v>
      </c>
      <c r="B66" s="1">
        <f ca="1">IFERROR(__xludf.DUMMYFUNCTION("""COMPUTED_VALUE"""),3)</f>
        <v>3</v>
      </c>
    </row>
    <row r="67" spans="1:2" ht="13" hidden="1">
      <c r="A67" s="1">
        <f ca="1">IFERROR(__xludf.DUMMYFUNCTION("""COMPUTED_VALUE"""),1)</f>
        <v>1</v>
      </c>
      <c r="B67" s="1">
        <f ca="1">IFERROR(__xludf.DUMMYFUNCTION("""COMPUTED_VALUE"""),2)</f>
        <v>2</v>
      </c>
    </row>
    <row r="68" spans="1:2" ht="13" hidden="1">
      <c r="A68" s="1">
        <f ca="1">IFERROR(__xludf.DUMMYFUNCTION("""COMPUTED_VALUE"""),2)</f>
        <v>2</v>
      </c>
      <c r="B68" s="1">
        <f ca="1">IFERROR(__xludf.DUMMYFUNCTION("""COMPUTED_VALUE"""),2)</f>
        <v>2</v>
      </c>
    </row>
    <row r="69" spans="1:2" ht="13" hidden="1">
      <c r="A69" s="1">
        <f ca="1">IFERROR(__xludf.DUMMYFUNCTION("""COMPUTED_VALUE"""),3)</f>
        <v>3</v>
      </c>
      <c r="B69" s="1">
        <f ca="1">IFERROR(__xludf.DUMMYFUNCTION("""COMPUTED_VALUE"""),1)</f>
        <v>1</v>
      </c>
    </row>
    <row r="70" spans="1:2" ht="13" hidden="1">
      <c r="A70" s="1">
        <f ca="1">IFERROR(__xludf.DUMMYFUNCTION("""COMPUTED_VALUE"""),4)</f>
        <v>4</v>
      </c>
      <c r="B70" s="1">
        <f ca="1">IFERROR(__xludf.DUMMYFUNCTION("""COMPUTED_VALUE"""),2)</f>
        <v>2</v>
      </c>
    </row>
    <row r="71" spans="1:2" ht="13" hidden="1">
      <c r="A71" s="1">
        <f ca="1">IFERROR(__xludf.DUMMYFUNCTION("""COMPUTED_VALUE"""),2)</f>
        <v>2</v>
      </c>
      <c r="B71" s="1">
        <f ca="1">IFERROR(__xludf.DUMMYFUNCTION("""COMPUTED_VALUE"""),2)</f>
        <v>2</v>
      </c>
    </row>
    <row r="72" spans="1:2" ht="13" hidden="1">
      <c r="A72" s="1">
        <f ca="1">IFERROR(__xludf.DUMMYFUNCTION("""COMPUTED_VALUE"""),4)</f>
        <v>4</v>
      </c>
      <c r="B72" s="1">
        <f ca="1">IFERROR(__xludf.DUMMYFUNCTION("""COMPUTED_VALUE"""),2)</f>
        <v>2</v>
      </c>
    </row>
    <row r="73" spans="1:2" ht="13" hidden="1">
      <c r="A73" s="1">
        <f ca="1">IFERROR(__xludf.DUMMYFUNCTION("""COMPUTED_VALUE"""),3)</f>
        <v>3</v>
      </c>
      <c r="B73" s="1">
        <f ca="1">IFERROR(__xludf.DUMMYFUNCTION("""COMPUTED_VALUE"""),2)</f>
        <v>2</v>
      </c>
    </row>
    <row r="74" spans="1:2" ht="13" hidden="1">
      <c r="A74" s="1">
        <f ca="1">IFERROR(__xludf.DUMMYFUNCTION("""COMPUTED_VALUE"""),1)</f>
        <v>1</v>
      </c>
      <c r="B74" s="1">
        <f ca="1">IFERROR(__xludf.DUMMYFUNCTION("""COMPUTED_VALUE"""),2)</f>
        <v>2</v>
      </c>
    </row>
    <row r="75" spans="1:2" ht="13" hidden="1">
      <c r="A75" s="1">
        <f ca="1">IFERROR(__xludf.DUMMYFUNCTION("""COMPUTED_VALUE"""),2)</f>
        <v>2</v>
      </c>
      <c r="B75" s="1">
        <f ca="1">IFERROR(__xludf.DUMMYFUNCTION("""COMPUTED_VALUE"""),4)</f>
        <v>4</v>
      </c>
    </row>
    <row r="76" spans="1:2" ht="13" hidden="1">
      <c r="A76" s="1">
        <f ca="1">IFERROR(__xludf.DUMMYFUNCTION("""COMPUTED_VALUE"""),3)</f>
        <v>3</v>
      </c>
      <c r="B76" s="1">
        <f ca="1">IFERROR(__xludf.DUMMYFUNCTION("""COMPUTED_VALUE"""),1)</f>
        <v>1</v>
      </c>
    </row>
    <row r="77" spans="1:2" ht="13" hidden="1">
      <c r="A77" s="1">
        <f ca="1">IFERROR(__xludf.DUMMYFUNCTION("""COMPUTED_VALUE"""),2)</f>
        <v>2</v>
      </c>
      <c r="B77" s="1">
        <f ca="1">IFERROR(__xludf.DUMMYFUNCTION("""COMPUTED_VALUE"""),4)</f>
        <v>4</v>
      </c>
    </row>
    <row r="78" spans="1:2" ht="13" hidden="1">
      <c r="A78" s="1">
        <f ca="1">IFERROR(__xludf.DUMMYFUNCTION("""COMPUTED_VALUE"""),4)</f>
        <v>4</v>
      </c>
      <c r="B78" s="1">
        <f ca="1">IFERROR(__xludf.DUMMYFUNCTION("""COMPUTED_VALUE"""),2)</f>
        <v>2</v>
      </c>
    </row>
    <row r="79" spans="1:2" ht="13" hidden="1">
      <c r="A79" s="1">
        <f ca="1">IFERROR(__xludf.DUMMYFUNCTION("""COMPUTED_VALUE"""),3)</f>
        <v>3</v>
      </c>
      <c r="B79" s="1">
        <f ca="1">IFERROR(__xludf.DUMMYFUNCTION("""COMPUTED_VALUE"""),1)</f>
        <v>1</v>
      </c>
    </row>
    <row r="80" spans="1:2" ht="13" hidden="1">
      <c r="A80" s="1">
        <f ca="1">IFERROR(__xludf.DUMMYFUNCTION("""COMPUTED_VALUE"""),1)</f>
        <v>1</v>
      </c>
      <c r="B80" s="1">
        <f ca="1">IFERROR(__xludf.DUMMYFUNCTION("""COMPUTED_VALUE"""),1)</f>
        <v>1</v>
      </c>
    </row>
    <row r="81" spans="1:2" ht="13" hidden="1">
      <c r="A81" s="1" t="str">
        <f ca="1">IFERROR(__xludf.DUMMYFUNCTION("""COMPUTED_VALUE"""),"")</f>
        <v/>
      </c>
      <c r="B81" s="1">
        <f ca="1">IFERROR(__xludf.DUMMYFUNCTION("""COMPUTED_VALUE"""),4)</f>
        <v>4</v>
      </c>
    </row>
    <row r="82" spans="1:2" ht="13" hidden="1">
      <c r="A82" s="1">
        <f ca="1">IFERROR(__xludf.DUMMYFUNCTION("""COMPUTED_VALUE"""),4)</f>
        <v>4</v>
      </c>
      <c r="B82" s="1">
        <f ca="1">IFERROR(__xludf.DUMMYFUNCTION("""COMPUTED_VALUE"""),2)</f>
        <v>2</v>
      </c>
    </row>
    <row r="83" spans="1:2" ht="13" hidden="1">
      <c r="A83" s="1">
        <f ca="1">IFERROR(__xludf.DUMMYFUNCTION("""COMPUTED_VALUE"""),2)</f>
        <v>2</v>
      </c>
      <c r="B83" s="1">
        <f ca="1">IFERROR(__xludf.DUMMYFUNCTION("""COMPUTED_VALUE"""),1)</f>
        <v>1</v>
      </c>
    </row>
    <row r="84" spans="1:2" ht="13" hidden="1">
      <c r="A84" s="1">
        <f ca="1">IFERROR(__xludf.DUMMYFUNCTION("""COMPUTED_VALUE"""),3)</f>
        <v>3</v>
      </c>
      <c r="B84" s="1">
        <f ca="1">IFERROR(__xludf.DUMMYFUNCTION("""COMPUTED_VALUE"""),1)</f>
        <v>1</v>
      </c>
    </row>
    <row r="85" spans="1:2" ht="13" hidden="1">
      <c r="A85" s="1">
        <f ca="1">IFERROR(__xludf.DUMMYFUNCTION("""COMPUTED_VALUE"""),4)</f>
        <v>4</v>
      </c>
      <c r="B85" s="1">
        <f ca="1">IFERROR(__xludf.DUMMYFUNCTION("""COMPUTED_VALUE"""),1)</f>
        <v>1</v>
      </c>
    </row>
    <row r="86" spans="1:2" ht="13" hidden="1">
      <c r="A86" s="1">
        <f ca="1">IFERROR(__xludf.DUMMYFUNCTION("""COMPUTED_VALUE"""),2)</f>
        <v>2</v>
      </c>
      <c r="B86" s="1">
        <f ca="1">IFERROR(__xludf.DUMMYFUNCTION("""COMPUTED_VALUE"""),2)</f>
        <v>2</v>
      </c>
    </row>
    <row r="87" spans="1:2" ht="13" hidden="1">
      <c r="A87" s="1">
        <f ca="1">IFERROR(__xludf.DUMMYFUNCTION("""COMPUTED_VALUE"""),2)</f>
        <v>2</v>
      </c>
      <c r="B87" s="1">
        <f ca="1">IFERROR(__xludf.DUMMYFUNCTION("""COMPUTED_VALUE"""),3)</f>
        <v>3</v>
      </c>
    </row>
    <row r="88" spans="1:2" ht="13" hidden="1">
      <c r="A88" s="1">
        <f ca="1">IFERROR(__xludf.DUMMYFUNCTION("""COMPUTED_VALUE"""),2)</f>
        <v>2</v>
      </c>
      <c r="B88" s="1">
        <f ca="1">IFERROR(__xludf.DUMMYFUNCTION("""COMPUTED_VALUE"""),2)</f>
        <v>2</v>
      </c>
    </row>
    <row r="89" spans="1:2" ht="13" hidden="1">
      <c r="A89" s="1">
        <f ca="1">IFERROR(__xludf.DUMMYFUNCTION("""COMPUTED_VALUE"""),3)</f>
        <v>3</v>
      </c>
      <c r="B89" s="1">
        <f ca="1">IFERROR(__xludf.DUMMYFUNCTION("""COMPUTED_VALUE"""),3)</f>
        <v>3</v>
      </c>
    </row>
    <row r="90" spans="1:2" ht="13" hidden="1">
      <c r="A90" s="1">
        <f ca="1">IFERROR(__xludf.DUMMYFUNCTION("""COMPUTED_VALUE"""),1)</f>
        <v>1</v>
      </c>
      <c r="B90" s="1">
        <f ca="1">IFERROR(__xludf.DUMMYFUNCTION("""COMPUTED_VALUE"""),3)</f>
        <v>3</v>
      </c>
    </row>
    <row r="91" spans="1:2" ht="13" hidden="1">
      <c r="A91" s="1">
        <f ca="1">IFERROR(__xludf.DUMMYFUNCTION("""COMPUTED_VALUE"""),2)</f>
        <v>2</v>
      </c>
      <c r="B91" s="1">
        <f ca="1">IFERROR(__xludf.DUMMYFUNCTION("""COMPUTED_VALUE"""),3)</f>
        <v>3</v>
      </c>
    </row>
    <row r="92" spans="1:2" ht="13" hidden="1">
      <c r="A92" s="1">
        <f ca="1">IFERROR(__xludf.DUMMYFUNCTION("""COMPUTED_VALUE"""),4)</f>
        <v>4</v>
      </c>
      <c r="B92" s="1">
        <f ca="1">IFERROR(__xludf.DUMMYFUNCTION("""COMPUTED_VALUE"""),3)</f>
        <v>3</v>
      </c>
    </row>
    <row r="93" spans="1:2" ht="13" hidden="1">
      <c r="A93" s="1">
        <f ca="1">IFERROR(__xludf.DUMMYFUNCTION("""COMPUTED_VALUE"""),3)</f>
        <v>3</v>
      </c>
      <c r="B93" s="1">
        <f ca="1">IFERROR(__xludf.DUMMYFUNCTION("""COMPUTED_VALUE"""),2)</f>
        <v>2</v>
      </c>
    </row>
    <row r="94" spans="1:2" ht="13" hidden="1">
      <c r="A94" s="1">
        <f ca="1">IFERROR(__xludf.DUMMYFUNCTION("""COMPUTED_VALUE"""),1)</f>
        <v>1</v>
      </c>
      <c r="B94" s="1">
        <f ca="1">IFERROR(__xludf.DUMMYFUNCTION("""COMPUTED_VALUE"""),2)</f>
        <v>2</v>
      </c>
    </row>
    <row r="95" spans="1:2" ht="13" hidden="1">
      <c r="A95" s="1">
        <f ca="1">IFERROR(__xludf.DUMMYFUNCTION("""COMPUTED_VALUE"""),3)</f>
        <v>3</v>
      </c>
      <c r="B95" s="1">
        <f ca="1">IFERROR(__xludf.DUMMYFUNCTION("""COMPUTED_VALUE"""),2)</f>
        <v>2</v>
      </c>
    </row>
    <row r="96" spans="1:2" ht="13" hidden="1">
      <c r="A96" s="1">
        <f ca="1">IFERROR(__xludf.DUMMYFUNCTION("""COMPUTED_VALUE"""),1)</f>
        <v>1</v>
      </c>
      <c r="B96" s="1">
        <f ca="1">IFERROR(__xludf.DUMMYFUNCTION("""COMPUTED_VALUE"""),3)</f>
        <v>3</v>
      </c>
    </row>
    <row r="97" spans="1:2" ht="13" hidden="1">
      <c r="A97" s="1">
        <f ca="1">IFERROR(__xludf.DUMMYFUNCTION("""COMPUTED_VALUE"""),2)</f>
        <v>2</v>
      </c>
      <c r="B97" s="1">
        <f ca="1">IFERROR(__xludf.DUMMYFUNCTION("""COMPUTED_VALUE"""),1)</f>
        <v>1</v>
      </c>
    </row>
    <row r="98" spans="1:2" ht="13" hidden="1">
      <c r="A98" s="1">
        <f ca="1">IFERROR(__xludf.DUMMYFUNCTION("""COMPUTED_VALUE"""),2)</f>
        <v>2</v>
      </c>
      <c r="B98" s="1">
        <f ca="1">IFERROR(__xludf.DUMMYFUNCTION("""COMPUTED_VALUE"""),3)</f>
        <v>3</v>
      </c>
    </row>
    <row r="99" spans="1:2" ht="13" hidden="1">
      <c r="A99" s="1">
        <f ca="1">IFERROR(__xludf.DUMMYFUNCTION("""COMPUTED_VALUE"""),4)</f>
        <v>4</v>
      </c>
      <c r="B99" s="1" t="str">
        <f ca="1">IFERROR(__xludf.DUMMYFUNCTION("""COMPUTED_VALUE"""),"")</f>
        <v/>
      </c>
    </row>
    <row r="100" spans="1:2" ht="13" hidden="1">
      <c r="A100" s="1">
        <f ca="1">IFERROR(__xludf.DUMMYFUNCTION("""COMPUTED_VALUE"""),1)</f>
        <v>1</v>
      </c>
      <c r="B100" s="1">
        <f ca="1">IFERROR(__xludf.DUMMYFUNCTION("""COMPUTED_VALUE"""),2)</f>
        <v>2</v>
      </c>
    </row>
    <row r="101" spans="1:2" ht="13" hidden="1">
      <c r="A101" s="1">
        <f ca="1">IFERROR(__xludf.DUMMYFUNCTION("""COMPUTED_VALUE"""),3)</f>
        <v>3</v>
      </c>
      <c r="B101" s="1">
        <f ca="1">IFERROR(__xludf.DUMMYFUNCTION("""COMPUTED_VALUE"""),2)</f>
        <v>2</v>
      </c>
    </row>
    <row r="102" spans="1:2" ht="13" hidden="1">
      <c r="A102" s="1">
        <f ca="1">IFERROR(__xludf.DUMMYFUNCTION("""COMPUTED_VALUE"""),2)</f>
        <v>2</v>
      </c>
      <c r="B102" s="1">
        <f ca="1">IFERROR(__xludf.DUMMYFUNCTION("""COMPUTED_VALUE"""),2)</f>
        <v>2</v>
      </c>
    </row>
    <row r="103" spans="1:2" ht="13" hidden="1">
      <c r="A103" s="1">
        <f ca="1">IFERROR(__xludf.DUMMYFUNCTION("""COMPUTED_VALUE"""),4)</f>
        <v>4</v>
      </c>
      <c r="B103" s="1">
        <f ca="1">IFERROR(__xludf.DUMMYFUNCTION("""COMPUTED_VALUE"""),1)</f>
        <v>1</v>
      </c>
    </row>
    <row r="104" spans="1:2" ht="13" hidden="1">
      <c r="A104" s="1" t="str">
        <f ca="1">IFERROR(__xludf.DUMMYFUNCTION("""COMPUTED_VALUE"""),"")</f>
        <v/>
      </c>
      <c r="B104" s="1">
        <f ca="1">IFERROR(__xludf.DUMMYFUNCTION("""COMPUTED_VALUE"""),2)</f>
        <v>2</v>
      </c>
    </row>
    <row r="105" spans="1:2" ht="13" hidden="1">
      <c r="A105" s="1">
        <f ca="1">IFERROR(__xludf.DUMMYFUNCTION("""COMPUTED_VALUE"""),2)</f>
        <v>2</v>
      </c>
      <c r="B105" s="1">
        <f ca="1">IFERROR(__xludf.DUMMYFUNCTION("""COMPUTED_VALUE"""),4)</f>
        <v>4</v>
      </c>
    </row>
    <row r="106" spans="1:2" ht="13" hidden="1">
      <c r="A106" s="1">
        <f ca="1">IFERROR(__xludf.DUMMYFUNCTION("""COMPUTED_VALUE"""),1)</f>
        <v>1</v>
      </c>
      <c r="B106" s="1">
        <f ca="1">IFERROR(__xludf.DUMMYFUNCTION("""COMPUTED_VALUE"""),4)</f>
        <v>4</v>
      </c>
    </row>
    <row r="107" spans="1:2" ht="13" hidden="1">
      <c r="A107" s="1">
        <f ca="1">IFERROR(__xludf.DUMMYFUNCTION("""COMPUTED_VALUE"""),4)</f>
        <v>4</v>
      </c>
      <c r="B107" s="1">
        <f ca="1">IFERROR(__xludf.DUMMYFUNCTION("""COMPUTED_VALUE"""),2)</f>
        <v>2</v>
      </c>
    </row>
    <row r="108" spans="1:2" ht="13" hidden="1">
      <c r="A108" s="1">
        <f ca="1">IFERROR(__xludf.DUMMYFUNCTION("""COMPUTED_VALUE"""),2)</f>
        <v>2</v>
      </c>
      <c r="B108" s="1">
        <f ca="1">IFERROR(__xludf.DUMMYFUNCTION("""COMPUTED_VALUE"""),2)</f>
        <v>2</v>
      </c>
    </row>
    <row r="109" spans="1:2" ht="13" hidden="1">
      <c r="A109" s="1">
        <f ca="1">IFERROR(__xludf.DUMMYFUNCTION("""COMPUTED_VALUE"""),3)</f>
        <v>3</v>
      </c>
      <c r="B109" s="1">
        <f ca="1">IFERROR(__xludf.DUMMYFUNCTION("""COMPUTED_VALUE"""),3)</f>
        <v>3</v>
      </c>
    </row>
    <row r="110" spans="1:2" ht="13" hidden="1">
      <c r="A110" s="1">
        <f ca="1">IFERROR(__xludf.DUMMYFUNCTION("""COMPUTED_VALUE"""),1)</f>
        <v>1</v>
      </c>
      <c r="B110" s="1">
        <f ca="1">IFERROR(__xludf.DUMMYFUNCTION("""COMPUTED_VALUE"""),4)</f>
        <v>4</v>
      </c>
    </row>
    <row r="111" spans="1:2" ht="13" hidden="1">
      <c r="A111" s="1">
        <f ca="1">IFERROR(__xludf.DUMMYFUNCTION("""COMPUTED_VALUE"""),4)</f>
        <v>4</v>
      </c>
      <c r="B111" s="1">
        <f ca="1">IFERROR(__xludf.DUMMYFUNCTION("""COMPUTED_VALUE"""),5)</f>
        <v>5</v>
      </c>
    </row>
    <row r="112" spans="1:2" ht="13" hidden="1">
      <c r="A112" s="1">
        <f ca="1">IFERROR(__xludf.DUMMYFUNCTION("""COMPUTED_VALUE"""),4)</f>
        <v>4</v>
      </c>
      <c r="B112" s="1">
        <f ca="1">IFERROR(__xludf.DUMMYFUNCTION("""COMPUTED_VALUE"""),1)</f>
        <v>1</v>
      </c>
    </row>
    <row r="113" spans="1:2" ht="13" hidden="1">
      <c r="A113" s="1">
        <f ca="1">IFERROR(__xludf.DUMMYFUNCTION("""COMPUTED_VALUE"""),2)</f>
        <v>2</v>
      </c>
      <c r="B113" s="1">
        <f ca="1">IFERROR(__xludf.DUMMYFUNCTION("""COMPUTED_VALUE"""),2)</f>
        <v>2</v>
      </c>
    </row>
    <row r="114" spans="1:2" ht="13" hidden="1">
      <c r="A114" s="1">
        <f ca="1">IFERROR(__xludf.DUMMYFUNCTION("""COMPUTED_VALUE"""),3)</f>
        <v>3</v>
      </c>
      <c r="B114" s="1">
        <f ca="1">IFERROR(__xludf.DUMMYFUNCTION("""COMPUTED_VALUE"""),1)</f>
        <v>1</v>
      </c>
    </row>
    <row r="115" spans="1:2" ht="13" hidden="1">
      <c r="A115" s="1">
        <f ca="1">IFERROR(__xludf.DUMMYFUNCTION("""COMPUTED_VALUE"""),2)</f>
        <v>2</v>
      </c>
      <c r="B115" s="1">
        <f ca="1">IFERROR(__xludf.DUMMYFUNCTION("""COMPUTED_VALUE"""),3)</f>
        <v>3</v>
      </c>
    </row>
    <row r="116" spans="1:2" ht="13" hidden="1">
      <c r="A116" s="1">
        <f ca="1">IFERROR(__xludf.DUMMYFUNCTION("""COMPUTED_VALUE"""),3)</f>
        <v>3</v>
      </c>
      <c r="B116" s="1">
        <f ca="1">IFERROR(__xludf.DUMMYFUNCTION("""COMPUTED_VALUE"""),2)</f>
        <v>2</v>
      </c>
    </row>
    <row r="117" spans="1:2" ht="13" hidden="1">
      <c r="A117" s="1">
        <f ca="1">IFERROR(__xludf.DUMMYFUNCTION("""COMPUTED_VALUE"""),3)</f>
        <v>3</v>
      </c>
      <c r="B117" s="1">
        <f ca="1">IFERROR(__xludf.DUMMYFUNCTION("""COMPUTED_VALUE"""),1)</f>
        <v>1</v>
      </c>
    </row>
    <row r="118" spans="1:2" ht="13" hidden="1">
      <c r="A118" s="1">
        <f ca="1">IFERROR(__xludf.DUMMYFUNCTION("""COMPUTED_VALUE"""),4)</f>
        <v>4</v>
      </c>
      <c r="B118" s="1">
        <f ca="1">IFERROR(__xludf.DUMMYFUNCTION("""COMPUTED_VALUE"""),2)</f>
        <v>2</v>
      </c>
    </row>
    <row r="119" spans="1:2" ht="13" hidden="1">
      <c r="A119" s="1">
        <f ca="1">IFERROR(__xludf.DUMMYFUNCTION("""COMPUTED_VALUE"""),2)</f>
        <v>2</v>
      </c>
      <c r="B119" s="1">
        <f ca="1">IFERROR(__xludf.DUMMYFUNCTION("""COMPUTED_VALUE"""),1)</f>
        <v>1</v>
      </c>
    </row>
    <row r="120" spans="1:2" ht="13" hidden="1">
      <c r="A120" s="1">
        <f ca="1">IFERROR(__xludf.DUMMYFUNCTION("""COMPUTED_VALUE"""),4)</f>
        <v>4</v>
      </c>
      <c r="B120" s="1">
        <f ca="1">IFERROR(__xludf.DUMMYFUNCTION("""COMPUTED_VALUE"""),2)</f>
        <v>2</v>
      </c>
    </row>
    <row r="121" spans="1:2" ht="13" hidden="1">
      <c r="A121" s="1">
        <f ca="1">IFERROR(__xludf.DUMMYFUNCTION("""COMPUTED_VALUE"""),4)</f>
        <v>4</v>
      </c>
      <c r="B121" s="1">
        <f ca="1">IFERROR(__xludf.DUMMYFUNCTION("""COMPUTED_VALUE"""),1)</f>
        <v>1</v>
      </c>
    </row>
    <row r="122" spans="1:2" ht="13" hidden="1">
      <c r="A122" s="1">
        <f ca="1">IFERROR(__xludf.DUMMYFUNCTION("""COMPUTED_VALUE"""),4)</f>
        <v>4</v>
      </c>
      <c r="B122" s="1">
        <f ca="1">IFERROR(__xludf.DUMMYFUNCTION("""COMPUTED_VALUE"""),3)</f>
        <v>3</v>
      </c>
    </row>
    <row r="123" spans="1:2" ht="13" hidden="1">
      <c r="A123" s="1">
        <f ca="1">IFERROR(__xludf.DUMMYFUNCTION("""COMPUTED_VALUE"""),4)</f>
        <v>4</v>
      </c>
      <c r="B123" s="1">
        <f ca="1">IFERROR(__xludf.DUMMYFUNCTION("""COMPUTED_VALUE"""),2)</f>
        <v>2</v>
      </c>
    </row>
    <row r="124" spans="1:2" ht="13" hidden="1">
      <c r="A124" s="1">
        <f ca="1">IFERROR(__xludf.DUMMYFUNCTION("""COMPUTED_VALUE"""),4)</f>
        <v>4</v>
      </c>
      <c r="B124" s="1">
        <f ca="1">IFERROR(__xludf.DUMMYFUNCTION("""COMPUTED_VALUE"""),1)</f>
        <v>1</v>
      </c>
    </row>
    <row r="125" spans="1:2" ht="13" hidden="1">
      <c r="A125" s="1">
        <f ca="1">IFERROR(__xludf.DUMMYFUNCTION("""COMPUTED_VALUE"""),4)</f>
        <v>4</v>
      </c>
      <c r="B125" s="1">
        <f ca="1">IFERROR(__xludf.DUMMYFUNCTION("""COMPUTED_VALUE"""),2)</f>
        <v>2</v>
      </c>
    </row>
    <row r="126" spans="1:2" ht="13" hidden="1">
      <c r="A126" s="1">
        <f ca="1">IFERROR(__xludf.DUMMYFUNCTION("""COMPUTED_VALUE"""),4)</f>
        <v>4</v>
      </c>
      <c r="B126" s="1">
        <f ca="1">IFERROR(__xludf.DUMMYFUNCTION("""COMPUTED_VALUE"""),1)</f>
        <v>1</v>
      </c>
    </row>
    <row r="127" spans="1:2" ht="13" hidden="1">
      <c r="A127" s="1">
        <f ca="1">IFERROR(__xludf.DUMMYFUNCTION("""COMPUTED_VALUE"""),3)</f>
        <v>3</v>
      </c>
      <c r="B127" s="1">
        <f ca="1">IFERROR(__xludf.DUMMYFUNCTION("""COMPUTED_VALUE"""),1)</f>
        <v>1</v>
      </c>
    </row>
    <row r="128" spans="1:2" ht="13" hidden="1">
      <c r="A128" s="1">
        <f ca="1">IFERROR(__xludf.DUMMYFUNCTION("""COMPUTED_VALUE"""),1)</f>
        <v>1</v>
      </c>
      <c r="B128" s="1">
        <f ca="1">IFERROR(__xludf.DUMMYFUNCTION("""COMPUTED_VALUE"""),2)</f>
        <v>2</v>
      </c>
    </row>
    <row r="129" spans="1:2" ht="13" hidden="1">
      <c r="A129" s="1">
        <f ca="1">IFERROR(__xludf.DUMMYFUNCTION("""COMPUTED_VALUE"""),3)</f>
        <v>3</v>
      </c>
      <c r="B129" s="1">
        <f ca="1">IFERROR(__xludf.DUMMYFUNCTION("""COMPUTED_VALUE"""),2)</f>
        <v>2</v>
      </c>
    </row>
    <row r="130" spans="1:2" ht="13" hidden="1">
      <c r="A130" s="1">
        <f ca="1">IFERROR(__xludf.DUMMYFUNCTION("""COMPUTED_VALUE"""),3)</f>
        <v>3</v>
      </c>
      <c r="B130" s="1">
        <f ca="1">IFERROR(__xludf.DUMMYFUNCTION("""COMPUTED_VALUE"""),3)</f>
        <v>3</v>
      </c>
    </row>
    <row r="131" spans="1:2" ht="13" hidden="1">
      <c r="A131" s="1">
        <f ca="1">IFERROR(__xludf.DUMMYFUNCTION("""COMPUTED_VALUE"""),2)</f>
        <v>2</v>
      </c>
      <c r="B131" s="1">
        <f ca="1">IFERROR(__xludf.DUMMYFUNCTION("""COMPUTED_VALUE"""),2)</f>
        <v>2</v>
      </c>
    </row>
    <row r="132" spans="1:2" ht="13" hidden="1">
      <c r="A132" s="1">
        <f ca="1">IFERROR(__xludf.DUMMYFUNCTION("""COMPUTED_VALUE"""),1)</f>
        <v>1</v>
      </c>
      <c r="B132" s="1">
        <f ca="1">IFERROR(__xludf.DUMMYFUNCTION("""COMPUTED_VALUE"""),3)</f>
        <v>3</v>
      </c>
    </row>
    <row r="133" spans="1:2" ht="13" hidden="1">
      <c r="A133" s="1">
        <f ca="1">IFERROR(__xludf.DUMMYFUNCTION("""COMPUTED_VALUE"""),2)</f>
        <v>2</v>
      </c>
      <c r="B133" s="1">
        <f ca="1">IFERROR(__xludf.DUMMYFUNCTION("""COMPUTED_VALUE"""),1)</f>
        <v>1</v>
      </c>
    </row>
    <row r="134" spans="1:2" ht="13" hidden="1">
      <c r="A134" s="1">
        <f ca="1">IFERROR(__xludf.DUMMYFUNCTION("""COMPUTED_VALUE"""),3)</f>
        <v>3</v>
      </c>
      <c r="B134" s="1">
        <f ca="1">IFERROR(__xludf.DUMMYFUNCTION("""COMPUTED_VALUE"""),2)</f>
        <v>2</v>
      </c>
    </row>
    <row r="135" spans="1:2" ht="13" hidden="1">
      <c r="A135" s="1">
        <f ca="1">IFERROR(__xludf.DUMMYFUNCTION("""COMPUTED_VALUE"""),4)</f>
        <v>4</v>
      </c>
      <c r="B135" s="1">
        <f ca="1">IFERROR(__xludf.DUMMYFUNCTION("""COMPUTED_VALUE"""),1)</f>
        <v>1</v>
      </c>
    </row>
    <row r="136" spans="1:2" ht="13" hidden="1">
      <c r="A136" s="1">
        <f ca="1">IFERROR(__xludf.DUMMYFUNCTION("""COMPUTED_VALUE"""),3)</f>
        <v>3</v>
      </c>
      <c r="B136" s="1">
        <f ca="1">IFERROR(__xludf.DUMMYFUNCTION("""COMPUTED_VALUE"""),2)</f>
        <v>2</v>
      </c>
    </row>
    <row r="137" spans="1:2" ht="13" hidden="1">
      <c r="A137" s="1">
        <f ca="1">IFERROR(__xludf.DUMMYFUNCTION("""COMPUTED_VALUE"""),2)</f>
        <v>2</v>
      </c>
      <c r="B137" s="1">
        <f ca="1">IFERROR(__xludf.DUMMYFUNCTION("""COMPUTED_VALUE"""),1)</f>
        <v>1</v>
      </c>
    </row>
    <row r="138" spans="1:2" ht="13" hidden="1">
      <c r="A138" s="1">
        <f ca="1">IFERROR(__xludf.DUMMYFUNCTION("""COMPUTED_VALUE"""),2)</f>
        <v>2</v>
      </c>
      <c r="B138" s="1">
        <f ca="1">IFERROR(__xludf.DUMMYFUNCTION("""COMPUTED_VALUE"""),2)</f>
        <v>2</v>
      </c>
    </row>
    <row r="139" spans="1:2" ht="13" hidden="1">
      <c r="A139" s="1">
        <f ca="1">IFERROR(__xludf.DUMMYFUNCTION("""COMPUTED_VALUE"""),1)</f>
        <v>1</v>
      </c>
      <c r="B139" s="1">
        <f ca="1">IFERROR(__xludf.DUMMYFUNCTION("""COMPUTED_VALUE"""),3)</f>
        <v>3</v>
      </c>
    </row>
    <row r="140" spans="1:2" ht="13" hidden="1">
      <c r="A140" s="1">
        <f ca="1">IFERROR(__xludf.DUMMYFUNCTION("""COMPUTED_VALUE"""),4)</f>
        <v>4</v>
      </c>
      <c r="B140" s="1">
        <f ca="1">IFERROR(__xludf.DUMMYFUNCTION("""COMPUTED_VALUE"""),3)</f>
        <v>3</v>
      </c>
    </row>
    <row r="141" spans="1:2" ht="13" hidden="1">
      <c r="A141" s="1">
        <f ca="1">IFERROR(__xludf.DUMMYFUNCTION("""COMPUTED_VALUE"""),1)</f>
        <v>1</v>
      </c>
      <c r="B141" s="1">
        <f ca="1">IFERROR(__xludf.DUMMYFUNCTION("""COMPUTED_VALUE"""),3)</f>
        <v>3</v>
      </c>
    </row>
    <row r="142" spans="1:2" ht="13" hidden="1">
      <c r="A142" s="1">
        <f ca="1">IFERROR(__xludf.DUMMYFUNCTION("""COMPUTED_VALUE"""),1)</f>
        <v>1</v>
      </c>
      <c r="B142" s="1">
        <f ca="1">IFERROR(__xludf.DUMMYFUNCTION("""COMPUTED_VALUE"""),2)</f>
        <v>2</v>
      </c>
    </row>
    <row r="143" spans="1:2" ht="13" hidden="1">
      <c r="A143" s="1">
        <f ca="1">IFERROR(__xludf.DUMMYFUNCTION("""COMPUTED_VALUE"""),3)</f>
        <v>3</v>
      </c>
      <c r="B143" s="1">
        <f ca="1">IFERROR(__xludf.DUMMYFUNCTION("""COMPUTED_VALUE"""),2)</f>
        <v>2</v>
      </c>
    </row>
    <row r="144" spans="1:2" ht="13" hidden="1">
      <c r="A144" s="1">
        <f ca="1">IFERROR(__xludf.DUMMYFUNCTION("""COMPUTED_VALUE"""),1)</f>
        <v>1</v>
      </c>
      <c r="B144" s="1">
        <f ca="1">IFERROR(__xludf.DUMMYFUNCTION("""COMPUTED_VALUE"""),3)</f>
        <v>3</v>
      </c>
    </row>
    <row r="145" spans="1:2" ht="13" hidden="1">
      <c r="A145" s="1">
        <f ca="1">IFERROR(__xludf.DUMMYFUNCTION("""COMPUTED_VALUE"""),2)</f>
        <v>2</v>
      </c>
      <c r="B145" s="1">
        <f ca="1">IFERROR(__xludf.DUMMYFUNCTION("""COMPUTED_VALUE"""),4)</f>
        <v>4</v>
      </c>
    </row>
    <row r="146" spans="1:2" ht="13" hidden="1">
      <c r="A146" s="1">
        <f ca="1">IFERROR(__xludf.DUMMYFUNCTION("""COMPUTED_VALUE"""),3)</f>
        <v>3</v>
      </c>
      <c r="B146" s="1">
        <f ca="1">IFERROR(__xludf.DUMMYFUNCTION("""COMPUTED_VALUE"""),1)</f>
        <v>1</v>
      </c>
    </row>
    <row r="147" spans="1:2" ht="13" hidden="1">
      <c r="A147" s="1">
        <f ca="1">IFERROR(__xludf.DUMMYFUNCTION("""COMPUTED_VALUE"""),2)</f>
        <v>2</v>
      </c>
      <c r="B147" s="1">
        <f ca="1">IFERROR(__xludf.DUMMYFUNCTION("""COMPUTED_VALUE"""),2)</f>
        <v>2</v>
      </c>
    </row>
    <row r="148" spans="1:2" ht="13" hidden="1">
      <c r="A148" s="1">
        <f ca="1">IFERROR(__xludf.DUMMYFUNCTION("""COMPUTED_VALUE"""),2)</f>
        <v>2</v>
      </c>
      <c r="B148" s="1">
        <f ca="1">IFERROR(__xludf.DUMMYFUNCTION("""COMPUTED_VALUE"""),1)</f>
        <v>1</v>
      </c>
    </row>
    <row r="149" spans="1:2" ht="13" hidden="1">
      <c r="A149" s="1">
        <f ca="1">IFERROR(__xludf.DUMMYFUNCTION("""COMPUTED_VALUE"""),3)</f>
        <v>3</v>
      </c>
      <c r="B149" s="1">
        <f ca="1">IFERROR(__xludf.DUMMYFUNCTION("""COMPUTED_VALUE"""),2)</f>
        <v>2</v>
      </c>
    </row>
    <row r="150" spans="1:2" ht="13" hidden="1">
      <c r="A150" s="1">
        <f ca="1">IFERROR(__xludf.DUMMYFUNCTION("""COMPUTED_VALUE"""),3)</f>
        <v>3</v>
      </c>
      <c r="B150" s="1">
        <f ca="1">IFERROR(__xludf.DUMMYFUNCTION("""COMPUTED_VALUE"""),1)</f>
        <v>1</v>
      </c>
    </row>
    <row r="151" spans="1:2" ht="13" hidden="1">
      <c r="A151" s="1">
        <f ca="1">IFERROR(__xludf.DUMMYFUNCTION("""COMPUTED_VALUE"""),2)</f>
        <v>2</v>
      </c>
      <c r="B151" s="1">
        <f ca="1">IFERROR(__xludf.DUMMYFUNCTION("""COMPUTED_VALUE"""),3)</f>
        <v>3</v>
      </c>
    </row>
    <row r="152" spans="1:2" ht="13" hidden="1">
      <c r="A152" s="1">
        <f ca="1">IFERROR(__xludf.DUMMYFUNCTION("""COMPUTED_VALUE"""),2)</f>
        <v>2</v>
      </c>
      <c r="B152" s="1">
        <f ca="1">IFERROR(__xludf.DUMMYFUNCTION("""COMPUTED_VALUE"""),2)</f>
        <v>2</v>
      </c>
    </row>
    <row r="153" spans="1:2" ht="13" hidden="1">
      <c r="A153" s="1" t="str">
        <f ca="1">IFERROR(__xludf.DUMMYFUNCTION("""COMPUTED_VALUE"""),"")</f>
        <v/>
      </c>
      <c r="B153" s="1">
        <f ca="1">IFERROR(__xludf.DUMMYFUNCTION("""COMPUTED_VALUE"""),3)</f>
        <v>3</v>
      </c>
    </row>
    <row r="154" spans="1:2" ht="13" hidden="1">
      <c r="A154" s="1">
        <f ca="1">IFERROR(__xludf.DUMMYFUNCTION("""COMPUTED_VALUE"""),4)</f>
        <v>4</v>
      </c>
      <c r="B154" s="1">
        <f ca="1">IFERROR(__xludf.DUMMYFUNCTION("""COMPUTED_VALUE"""),4)</f>
        <v>4</v>
      </c>
    </row>
    <row r="155" spans="1:2" ht="13" hidden="1">
      <c r="A155" s="1">
        <f ca="1">IFERROR(__xludf.DUMMYFUNCTION("""COMPUTED_VALUE"""),4)</f>
        <v>4</v>
      </c>
      <c r="B155" s="1">
        <f ca="1">IFERROR(__xludf.DUMMYFUNCTION("""COMPUTED_VALUE"""),2)</f>
        <v>2</v>
      </c>
    </row>
    <row r="156" spans="1:2" ht="13" hidden="1">
      <c r="A156" s="1">
        <f ca="1">IFERROR(__xludf.DUMMYFUNCTION("""COMPUTED_VALUE"""),1)</f>
        <v>1</v>
      </c>
      <c r="B156" s="1">
        <f ca="1">IFERROR(__xludf.DUMMYFUNCTION("""COMPUTED_VALUE"""),2)</f>
        <v>2</v>
      </c>
    </row>
    <row r="157" spans="1:2" ht="13" hidden="1">
      <c r="A157" s="1">
        <f ca="1">IFERROR(__xludf.DUMMYFUNCTION("""COMPUTED_VALUE"""),2)</f>
        <v>2</v>
      </c>
      <c r="B157" s="1">
        <f ca="1">IFERROR(__xludf.DUMMYFUNCTION("""COMPUTED_VALUE"""),2)</f>
        <v>2</v>
      </c>
    </row>
    <row r="158" spans="1:2" ht="13" hidden="1">
      <c r="A158" s="1">
        <f ca="1">IFERROR(__xludf.DUMMYFUNCTION("""COMPUTED_VALUE"""),1)</f>
        <v>1</v>
      </c>
      <c r="B158" s="1">
        <f ca="1">IFERROR(__xludf.DUMMYFUNCTION("""COMPUTED_VALUE"""),3)</f>
        <v>3</v>
      </c>
    </row>
    <row r="159" spans="1:2" ht="13" hidden="1">
      <c r="A159" s="1">
        <f ca="1">IFERROR(__xludf.DUMMYFUNCTION("""COMPUTED_VALUE"""),2)</f>
        <v>2</v>
      </c>
      <c r="B159" s="1">
        <f ca="1">IFERROR(__xludf.DUMMYFUNCTION("""COMPUTED_VALUE"""),2)</f>
        <v>2</v>
      </c>
    </row>
    <row r="160" spans="1:2" ht="13" hidden="1">
      <c r="A160" s="1">
        <f ca="1">IFERROR(__xludf.DUMMYFUNCTION("""COMPUTED_VALUE"""),1)</f>
        <v>1</v>
      </c>
      <c r="B160" s="1">
        <f ca="1">IFERROR(__xludf.DUMMYFUNCTION("""COMPUTED_VALUE"""),3)</f>
        <v>3</v>
      </c>
    </row>
    <row r="161" spans="1:2" ht="13" hidden="1">
      <c r="A161" s="1">
        <f ca="1">IFERROR(__xludf.DUMMYFUNCTION("""COMPUTED_VALUE"""),1)</f>
        <v>1</v>
      </c>
      <c r="B161" s="1">
        <f ca="1">IFERROR(__xludf.DUMMYFUNCTION("""COMPUTED_VALUE"""),3)</f>
        <v>3</v>
      </c>
    </row>
    <row r="162" spans="1:2" ht="13" hidden="1">
      <c r="A162" s="1">
        <f ca="1">IFERROR(__xludf.DUMMYFUNCTION("""COMPUTED_VALUE"""),3)</f>
        <v>3</v>
      </c>
      <c r="B162" s="1">
        <f ca="1">IFERROR(__xludf.DUMMYFUNCTION("""COMPUTED_VALUE"""),2)</f>
        <v>2</v>
      </c>
    </row>
    <row r="163" spans="1:2" ht="13" hidden="1">
      <c r="A163" s="1">
        <f ca="1">IFERROR(__xludf.DUMMYFUNCTION("""COMPUTED_VALUE"""),3)</f>
        <v>3</v>
      </c>
      <c r="B163" s="1">
        <f ca="1">IFERROR(__xludf.DUMMYFUNCTION("""COMPUTED_VALUE"""),3)</f>
        <v>3</v>
      </c>
    </row>
    <row r="164" spans="1:2" ht="13" hidden="1">
      <c r="A164" s="1">
        <f ca="1">IFERROR(__xludf.DUMMYFUNCTION("""COMPUTED_VALUE"""),3)</f>
        <v>3</v>
      </c>
      <c r="B164" s="1">
        <f ca="1">IFERROR(__xludf.DUMMYFUNCTION("""COMPUTED_VALUE"""),3)</f>
        <v>3</v>
      </c>
    </row>
    <row r="165" spans="1:2" ht="13" hidden="1">
      <c r="A165" s="1">
        <f ca="1">IFERROR(__xludf.DUMMYFUNCTION("""COMPUTED_VALUE"""),1)</f>
        <v>1</v>
      </c>
      <c r="B165" s="1">
        <f ca="1">IFERROR(__xludf.DUMMYFUNCTION("""COMPUTED_VALUE"""),2)</f>
        <v>2</v>
      </c>
    </row>
    <row r="166" spans="1:2" ht="13" hidden="1">
      <c r="A166" s="1">
        <f ca="1">IFERROR(__xludf.DUMMYFUNCTION("""COMPUTED_VALUE"""),4)</f>
        <v>4</v>
      </c>
      <c r="B166" s="1">
        <f ca="1">IFERROR(__xludf.DUMMYFUNCTION("""COMPUTED_VALUE"""),2)</f>
        <v>2</v>
      </c>
    </row>
    <row r="167" spans="1:2" ht="13" hidden="1">
      <c r="A167" s="1">
        <f ca="1">IFERROR(__xludf.DUMMYFUNCTION("""COMPUTED_VALUE"""),2)</f>
        <v>2</v>
      </c>
      <c r="B167" s="1">
        <f ca="1">IFERROR(__xludf.DUMMYFUNCTION("""COMPUTED_VALUE"""),4)</f>
        <v>4</v>
      </c>
    </row>
    <row r="168" spans="1:2" ht="13" hidden="1">
      <c r="A168" s="1">
        <f ca="1">IFERROR(__xludf.DUMMYFUNCTION("""COMPUTED_VALUE"""),3)</f>
        <v>3</v>
      </c>
      <c r="B168" s="1">
        <f ca="1">IFERROR(__xludf.DUMMYFUNCTION("""COMPUTED_VALUE"""),1)</f>
        <v>1</v>
      </c>
    </row>
    <row r="169" spans="1:2" ht="13" hidden="1">
      <c r="A169" s="1">
        <f ca="1">IFERROR(__xludf.DUMMYFUNCTION("""COMPUTED_VALUE"""),2)</f>
        <v>2</v>
      </c>
      <c r="B169" s="1">
        <f ca="1">IFERROR(__xludf.DUMMYFUNCTION("""COMPUTED_VALUE"""),2)</f>
        <v>2</v>
      </c>
    </row>
    <row r="170" spans="1:2" ht="13" hidden="1">
      <c r="A170" s="1" t="str">
        <f ca="1">IFERROR(__xludf.DUMMYFUNCTION("""COMPUTED_VALUE"""),"")</f>
        <v/>
      </c>
      <c r="B170" s="1">
        <f ca="1">IFERROR(__xludf.DUMMYFUNCTION("""COMPUTED_VALUE"""),1)</f>
        <v>1</v>
      </c>
    </row>
    <row r="171" spans="1:2" ht="13" hidden="1">
      <c r="A171" s="1">
        <f ca="1">IFERROR(__xludf.DUMMYFUNCTION("""COMPUTED_VALUE"""),4)</f>
        <v>4</v>
      </c>
      <c r="B171" s="1">
        <f ca="1">IFERROR(__xludf.DUMMYFUNCTION("""COMPUTED_VALUE"""),2)</f>
        <v>2</v>
      </c>
    </row>
    <row r="172" spans="1:2" ht="13" hidden="1">
      <c r="A172" s="1">
        <f ca="1">IFERROR(__xludf.DUMMYFUNCTION("""COMPUTED_VALUE"""),2)</f>
        <v>2</v>
      </c>
      <c r="B172" s="1">
        <f ca="1">IFERROR(__xludf.DUMMYFUNCTION("""COMPUTED_VALUE"""),2)</f>
        <v>2</v>
      </c>
    </row>
    <row r="173" spans="1:2" ht="13" hidden="1">
      <c r="A173" s="1">
        <f ca="1">IFERROR(__xludf.DUMMYFUNCTION("""COMPUTED_VALUE"""),2)</f>
        <v>2</v>
      </c>
      <c r="B173" s="1">
        <f ca="1">IFERROR(__xludf.DUMMYFUNCTION("""COMPUTED_VALUE"""),1)</f>
        <v>1</v>
      </c>
    </row>
    <row r="174" spans="1:2" ht="13" hidden="1">
      <c r="A174" s="1">
        <f ca="1">IFERROR(__xludf.DUMMYFUNCTION("""COMPUTED_VALUE"""),1)</f>
        <v>1</v>
      </c>
      <c r="B174" s="1">
        <f ca="1">IFERROR(__xludf.DUMMYFUNCTION("""COMPUTED_VALUE"""),2)</f>
        <v>2</v>
      </c>
    </row>
    <row r="175" spans="1:2" ht="13" hidden="1">
      <c r="A175" s="1">
        <f ca="1">IFERROR(__xludf.DUMMYFUNCTION("""COMPUTED_VALUE"""),4)</f>
        <v>4</v>
      </c>
      <c r="B175" s="1">
        <f ca="1">IFERROR(__xludf.DUMMYFUNCTION("""COMPUTED_VALUE"""),1)</f>
        <v>1</v>
      </c>
    </row>
    <row r="176" spans="1:2" ht="13" hidden="1">
      <c r="A176" s="1">
        <f ca="1">IFERROR(__xludf.DUMMYFUNCTION("""COMPUTED_VALUE"""),2)</f>
        <v>2</v>
      </c>
      <c r="B176" s="1">
        <f ca="1">IFERROR(__xludf.DUMMYFUNCTION("""COMPUTED_VALUE"""),2)</f>
        <v>2</v>
      </c>
    </row>
    <row r="177" spans="1:2" ht="13" hidden="1">
      <c r="A177" s="1" t="str">
        <f ca="1">IFERROR(__xludf.DUMMYFUNCTION("""COMPUTED_VALUE"""),"")</f>
        <v/>
      </c>
      <c r="B177" s="1">
        <f ca="1">IFERROR(__xludf.DUMMYFUNCTION("""COMPUTED_VALUE"""),3)</f>
        <v>3</v>
      </c>
    </row>
    <row r="178" spans="1:2" ht="13" hidden="1">
      <c r="A178" s="1">
        <f ca="1">IFERROR(__xludf.DUMMYFUNCTION("""COMPUTED_VALUE"""),3)</f>
        <v>3</v>
      </c>
      <c r="B178" s="1">
        <f ca="1">IFERROR(__xludf.DUMMYFUNCTION("""COMPUTED_VALUE"""),3)</f>
        <v>3</v>
      </c>
    </row>
    <row r="179" spans="1:2" ht="13" hidden="1">
      <c r="A179" s="1">
        <f ca="1">IFERROR(__xludf.DUMMYFUNCTION("""COMPUTED_VALUE"""),1)</f>
        <v>1</v>
      </c>
      <c r="B179" s="1">
        <f ca="1">IFERROR(__xludf.DUMMYFUNCTION("""COMPUTED_VALUE"""),3)</f>
        <v>3</v>
      </c>
    </row>
    <row r="180" spans="1:2" ht="13" hidden="1">
      <c r="A180" s="1">
        <f ca="1">IFERROR(__xludf.DUMMYFUNCTION("""COMPUTED_VALUE"""),4)</f>
        <v>4</v>
      </c>
      <c r="B180" s="1">
        <f ca="1">IFERROR(__xludf.DUMMYFUNCTION("""COMPUTED_VALUE"""),3)</f>
        <v>3</v>
      </c>
    </row>
    <row r="181" spans="1:2" ht="13" hidden="1">
      <c r="A181" s="1">
        <f ca="1">IFERROR(__xludf.DUMMYFUNCTION("""COMPUTED_VALUE"""),2)</f>
        <v>2</v>
      </c>
      <c r="B181" s="1">
        <f ca="1">IFERROR(__xludf.DUMMYFUNCTION("""COMPUTED_VALUE"""),3)</f>
        <v>3</v>
      </c>
    </row>
    <row r="182" spans="1:2" ht="13" hidden="1">
      <c r="A182" s="1">
        <f ca="1">IFERROR(__xludf.DUMMYFUNCTION("""COMPUTED_VALUE"""),3)</f>
        <v>3</v>
      </c>
      <c r="B182" s="1">
        <f ca="1">IFERROR(__xludf.DUMMYFUNCTION("""COMPUTED_VALUE"""),1)</f>
        <v>1</v>
      </c>
    </row>
    <row r="183" spans="1:2" ht="13" hidden="1">
      <c r="A183" s="1" t="str">
        <f ca="1">IFERROR(__xludf.DUMMYFUNCTION("""COMPUTED_VALUE"""),"")</f>
        <v/>
      </c>
      <c r="B183" s="1">
        <f ca="1">IFERROR(__xludf.DUMMYFUNCTION("""COMPUTED_VALUE"""),1)</f>
        <v>1</v>
      </c>
    </row>
    <row r="184" spans="1:2" ht="13" hidden="1">
      <c r="A184" s="1">
        <f ca="1">IFERROR(__xludf.DUMMYFUNCTION("""COMPUTED_VALUE"""),2)</f>
        <v>2</v>
      </c>
      <c r="B184" s="1">
        <f ca="1">IFERROR(__xludf.DUMMYFUNCTION("""COMPUTED_VALUE"""),2)</f>
        <v>2</v>
      </c>
    </row>
    <row r="185" spans="1:2" ht="13" hidden="1">
      <c r="A185" s="1">
        <f ca="1">IFERROR(__xludf.DUMMYFUNCTION("""COMPUTED_VALUE"""),3)</f>
        <v>3</v>
      </c>
      <c r="B185" s="1">
        <f ca="1">IFERROR(__xludf.DUMMYFUNCTION("""COMPUTED_VALUE"""),2)</f>
        <v>2</v>
      </c>
    </row>
    <row r="186" spans="1:2" ht="13" hidden="1">
      <c r="A186" s="1">
        <f ca="1">IFERROR(__xludf.DUMMYFUNCTION("""COMPUTED_VALUE"""),2)</f>
        <v>2</v>
      </c>
      <c r="B186" s="1">
        <f ca="1">IFERROR(__xludf.DUMMYFUNCTION("""COMPUTED_VALUE"""),3)</f>
        <v>3</v>
      </c>
    </row>
    <row r="187" spans="1:2" ht="13" hidden="1">
      <c r="A187" s="1">
        <f ca="1">IFERROR(__xludf.DUMMYFUNCTION("""COMPUTED_VALUE"""),4)</f>
        <v>4</v>
      </c>
      <c r="B187" s="1">
        <f ca="1">IFERROR(__xludf.DUMMYFUNCTION("""COMPUTED_VALUE"""),1)</f>
        <v>1</v>
      </c>
    </row>
    <row r="188" spans="1:2" ht="13" hidden="1">
      <c r="A188" s="1">
        <f ca="1">IFERROR(__xludf.DUMMYFUNCTION("""COMPUTED_VALUE"""),2)</f>
        <v>2</v>
      </c>
      <c r="B188" s="1">
        <f ca="1">IFERROR(__xludf.DUMMYFUNCTION("""COMPUTED_VALUE"""),2)</f>
        <v>2</v>
      </c>
    </row>
    <row r="189" spans="1:2" ht="13" hidden="1">
      <c r="A189" s="1">
        <f ca="1">IFERROR(__xludf.DUMMYFUNCTION("""COMPUTED_VALUE"""),2)</f>
        <v>2</v>
      </c>
      <c r="B189" s="1">
        <f ca="1">IFERROR(__xludf.DUMMYFUNCTION("""COMPUTED_VALUE"""),2)</f>
        <v>2</v>
      </c>
    </row>
    <row r="190" spans="1:2" ht="13" hidden="1">
      <c r="A190" s="1" t="str">
        <f ca="1">IFERROR(__xludf.DUMMYFUNCTION("""COMPUTED_VALUE"""),"")</f>
        <v/>
      </c>
      <c r="B190" s="1">
        <f ca="1">IFERROR(__xludf.DUMMYFUNCTION("""COMPUTED_VALUE"""),2)</f>
        <v>2</v>
      </c>
    </row>
    <row r="191" spans="1:2" ht="13" hidden="1">
      <c r="A191" s="1">
        <f ca="1">IFERROR(__xludf.DUMMYFUNCTION("""COMPUTED_VALUE"""),4)</f>
        <v>4</v>
      </c>
      <c r="B191" s="1">
        <f ca="1">IFERROR(__xludf.DUMMYFUNCTION("""COMPUTED_VALUE"""),3)</f>
        <v>3</v>
      </c>
    </row>
    <row r="192" spans="1:2" ht="13" hidden="1">
      <c r="A192" s="1">
        <f ca="1">IFERROR(__xludf.DUMMYFUNCTION("""COMPUTED_VALUE"""),3)</f>
        <v>3</v>
      </c>
      <c r="B192" s="1">
        <f ca="1">IFERROR(__xludf.DUMMYFUNCTION("""COMPUTED_VALUE"""),2)</f>
        <v>2</v>
      </c>
    </row>
    <row r="193" spans="1:2" ht="13" hidden="1">
      <c r="A193" s="1">
        <f ca="1">IFERROR(__xludf.DUMMYFUNCTION("""COMPUTED_VALUE"""),2)</f>
        <v>2</v>
      </c>
      <c r="B193" s="1">
        <f ca="1">IFERROR(__xludf.DUMMYFUNCTION("""COMPUTED_VALUE"""),2)</f>
        <v>2</v>
      </c>
    </row>
    <row r="194" spans="1:2" ht="13" hidden="1">
      <c r="A194" s="1">
        <f ca="1">IFERROR(__xludf.DUMMYFUNCTION("""COMPUTED_VALUE"""),2)</f>
        <v>2</v>
      </c>
      <c r="B194" s="1">
        <f ca="1">IFERROR(__xludf.DUMMYFUNCTION("""COMPUTED_VALUE"""),2)</f>
        <v>2</v>
      </c>
    </row>
    <row r="195" spans="1:2" ht="13" hidden="1">
      <c r="A195" s="1">
        <f ca="1">IFERROR(__xludf.DUMMYFUNCTION("""COMPUTED_VALUE"""),2)</f>
        <v>2</v>
      </c>
      <c r="B195" s="1">
        <f ca="1">IFERROR(__xludf.DUMMYFUNCTION("""COMPUTED_VALUE"""),2)</f>
        <v>2</v>
      </c>
    </row>
    <row r="196" spans="1:2" ht="13" hidden="1">
      <c r="A196" s="1">
        <f ca="1">IFERROR(__xludf.DUMMYFUNCTION("""COMPUTED_VALUE"""),3)</f>
        <v>3</v>
      </c>
      <c r="B196" s="1">
        <f ca="1">IFERROR(__xludf.DUMMYFUNCTION("""COMPUTED_VALUE"""),2)</f>
        <v>2</v>
      </c>
    </row>
    <row r="197" spans="1:2" ht="13" hidden="1">
      <c r="A197" s="1">
        <f ca="1">IFERROR(__xludf.DUMMYFUNCTION("""COMPUTED_VALUE"""),2)</f>
        <v>2</v>
      </c>
      <c r="B197" s="1">
        <f ca="1">IFERROR(__xludf.DUMMYFUNCTION("""COMPUTED_VALUE"""),2)</f>
        <v>2</v>
      </c>
    </row>
    <row r="198" spans="1:2" ht="13" hidden="1">
      <c r="A198" s="1">
        <f ca="1">IFERROR(__xludf.DUMMYFUNCTION("""COMPUTED_VALUE"""),2)</f>
        <v>2</v>
      </c>
      <c r="B198" s="1">
        <f ca="1">IFERROR(__xludf.DUMMYFUNCTION("""COMPUTED_VALUE"""),3)</f>
        <v>3</v>
      </c>
    </row>
    <row r="199" spans="1:2" ht="13" hidden="1">
      <c r="A199" s="1">
        <f ca="1">IFERROR(__xludf.DUMMYFUNCTION("""COMPUTED_VALUE"""),3)</f>
        <v>3</v>
      </c>
      <c r="B199" s="1">
        <f ca="1">IFERROR(__xludf.DUMMYFUNCTION("""COMPUTED_VALUE"""),1)</f>
        <v>1</v>
      </c>
    </row>
    <row r="200" spans="1:2" ht="13" hidden="1">
      <c r="A200" s="1" t="str">
        <f ca="1">IFERROR(__xludf.DUMMYFUNCTION("""COMPUTED_VALUE"""),"")</f>
        <v/>
      </c>
      <c r="B200" s="1">
        <f ca="1">IFERROR(__xludf.DUMMYFUNCTION("""COMPUTED_VALUE"""),3)</f>
        <v>3</v>
      </c>
    </row>
    <row r="201" spans="1:2" ht="13" hidden="1">
      <c r="A201" s="1">
        <f ca="1">IFERROR(__xludf.DUMMYFUNCTION("""COMPUTED_VALUE"""),1)</f>
        <v>1</v>
      </c>
      <c r="B201" s="1">
        <f ca="1">IFERROR(__xludf.DUMMYFUNCTION("""COMPUTED_VALUE"""),3)</f>
        <v>3</v>
      </c>
    </row>
    <row r="202" spans="1:2" ht="13" hidden="1">
      <c r="A202" s="1">
        <f ca="1">IFERROR(__xludf.DUMMYFUNCTION("""COMPUTED_VALUE"""),2)</f>
        <v>2</v>
      </c>
      <c r="B202" s="1">
        <f ca="1">IFERROR(__xludf.DUMMYFUNCTION("""COMPUTED_VALUE"""),2)</f>
        <v>2</v>
      </c>
    </row>
    <row r="203" spans="1:2" ht="13" hidden="1">
      <c r="A203" s="1">
        <f ca="1">IFERROR(__xludf.DUMMYFUNCTION("""COMPUTED_VALUE"""),3)</f>
        <v>3</v>
      </c>
      <c r="B203" s="1">
        <f ca="1">IFERROR(__xludf.DUMMYFUNCTION("""COMPUTED_VALUE"""),4)</f>
        <v>4</v>
      </c>
    </row>
    <row r="204" spans="1:2" ht="13" hidden="1">
      <c r="A204" s="1">
        <f ca="1">IFERROR(__xludf.DUMMYFUNCTION("""COMPUTED_VALUE"""),2)</f>
        <v>2</v>
      </c>
      <c r="B204" s="1">
        <f ca="1">IFERROR(__xludf.DUMMYFUNCTION("""COMPUTED_VALUE"""),1)</f>
        <v>1</v>
      </c>
    </row>
    <row r="205" spans="1:2" ht="13" hidden="1">
      <c r="A205" s="1">
        <f ca="1">IFERROR(__xludf.DUMMYFUNCTION("""COMPUTED_VALUE"""),1)</f>
        <v>1</v>
      </c>
      <c r="B205" s="1">
        <f ca="1">IFERROR(__xludf.DUMMYFUNCTION("""COMPUTED_VALUE"""),1)</f>
        <v>1</v>
      </c>
    </row>
    <row r="206" spans="1:2" ht="13" hidden="1">
      <c r="A206" s="1" t="str">
        <f ca="1">IFERROR(__xludf.DUMMYFUNCTION("""COMPUTED_VALUE"""),"")</f>
        <v/>
      </c>
      <c r="B206" s="1">
        <f ca="1">IFERROR(__xludf.DUMMYFUNCTION("""COMPUTED_VALUE"""),2)</f>
        <v>2</v>
      </c>
    </row>
    <row r="207" spans="1:2" ht="13" hidden="1">
      <c r="A207" s="1">
        <f ca="1">IFERROR(__xludf.DUMMYFUNCTION("""COMPUTED_VALUE"""),4)</f>
        <v>4</v>
      </c>
      <c r="B207" s="1">
        <f ca="1">IFERROR(__xludf.DUMMYFUNCTION("""COMPUTED_VALUE"""),3)</f>
        <v>3</v>
      </c>
    </row>
    <row r="208" spans="1:2" ht="13" hidden="1">
      <c r="A208" s="1">
        <f ca="1">IFERROR(__xludf.DUMMYFUNCTION("""COMPUTED_VALUE"""),3)</f>
        <v>3</v>
      </c>
      <c r="B208" s="1">
        <f ca="1">IFERROR(__xludf.DUMMYFUNCTION("""COMPUTED_VALUE"""),1)</f>
        <v>1</v>
      </c>
    </row>
    <row r="209" spans="1:2" ht="13" hidden="1">
      <c r="A209" s="1" t="str">
        <f ca="1">IFERROR(__xludf.DUMMYFUNCTION("""COMPUTED_VALUE"""),"")</f>
        <v/>
      </c>
      <c r="B209" s="1">
        <f ca="1">IFERROR(__xludf.DUMMYFUNCTION("""COMPUTED_VALUE"""),1)</f>
        <v>1</v>
      </c>
    </row>
    <row r="210" spans="1:2" ht="13" hidden="1">
      <c r="A210" s="1">
        <f ca="1">IFERROR(__xludf.DUMMYFUNCTION("""COMPUTED_VALUE"""),1)</f>
        <v>1</v>
      </c>
      <c r="B210" s="1">
        <f ca="1">IFERROR(__xludf.DUMMYFUNCTION("""COMPUTED_VALUE"""),1)</f>
        <v>1</v>
      </c>
    </row>
    <row r="211" spans="1:2" ht="13" hidden="1">
      <c r="A211" s="1">
        <f ca="1">IFERROR(__xludf.DUMMYFUNCTION("""COMPUTED_VALUE"""),4)</f>
        <v>4</v>
      </c>
      <c r="B211" s="1">
        <f ca="1">IFERROR(__xludf.DUMMYFUNCTION("""COMPUTED_VALUE"""),3)</f>
        <v>3</v>
      </c>
    </row>
    <row r="212" spans="1:2" ht="13" hidden="1">
      <c r="A212" s="1">
        <f ca="1">IFERROR(__xludf.DUMMYFUNCTION("""COMPUTED_VALUE"""),3)</f>
        <v>3</v>
      </c>
      <c r="B212" s="1">
        <f ca="1">IFERROR(__xludf.DUMMYFUNCTION("""COMPUTED_VALUE"""),2)</f>
        <v>2</v>
      </c>
    </row>
    <row r="213" spans="1:2" ht="13" hidden="1">
      <c r="A213" s="1">
        <f ca="1">IFERROR(__xludf.DUMMYFUNCTION("""COMPUTED_VALUE"""),2)</f>
        <v>2</v>
      </c>
      <c r="B213" s="1">
        <f ca="1">IFERROR(__xludf.DUMMYFUNCTION("""COMPUTED_VALUE"""),4)</f>
        <v>4</v>
      </c>
    </row>
    <row r="214" spans="1:2" ht="13" hidden="1">
      <c r="A214" s="1">
        <f ca="1">IFERROR(__xludf.DUMMYFUNCTION("""COMPUTED_VALUE"""),3)</f>
        <v>3</v>
      </c>
      <c r="B214" s="1">
        <f ca="1">IFERROR(__xludf.DUMMYFUNCTION("""COMPUTED_VALUE"""),2)</f>
        <v>2</v>
      </c>
    </row>
    <row r="215" spans="1:2" ht="13" hidden="1">
      <c r="A215" s="1">
        <f ca="1">IFERROR(__xludf.DUMMYFUNCTION("""COMPUTED_VALUE"""),2)</f>
        <v>2</v>
      </c>
      <c r="B215" s="1">
        <f ca="1">IFERROR(__xludf.DUMMYFUNCTION("""COMPUTED_VALUE"""),3)</f>
        <v>3</v>
      </c>
    </row>
    <row r="216" spans="1:2" ht="13" hidden="1">
      <c r="A216" s="1">
        <f ca="1">IFERROR(__xludf.DUMMYFUNCTION("""COMPUTED_VALUE"""),1)</f>
        <v>1</v>
      </c>
      <c r="B216" s="1">
        <f ca="1">IFERROR(__xludf.DUMMYFUNCTION("""COMPUTED_VALUE"""),3)</f>
        <v>3</v>
      </c>
    </row>
    <row r="217" spans="1:2" ht="13" hidden="1">
      <c r="A217" s="1">
        <f ca="1">IFERROR(__xludf.DUMMYFUNCTION("""COMPUTED_VALUE"""),1)</f>
        <v>1</v>
      </c>
      <c r="B217" s="1">
        <f ca="1">IFERROR(__xludf.DUMMYFUNCTION("""COMPUTED_VALUE"""),1)</f>
        <v>1</v>
      </c>
    </row>
    <row r="218" spans="1:2" ht="13" hidden="1">
      <c r="A218" s="1">
        <f ca="1">IFERROR(__xludf.DUMMYFUNCTION("""COMPUTED_VALUE"""),4)</f>
        <v>4</v>
      </c>
      <c r="B218" s="1">
        <f ca="1">IFERROR(__xludf.DUMMYFUNCTION("""COMPUTED_VALUE"""),2)</f>
        <v>2</v>
      </c>
    </row>
    <row r="219" spans="1:2" ht="13" hidden="1">
      <c r="A219" s="1">
        <f ca="1">IFERROR(__xludf.DUMMYFUNCTION("""COMPUTED_VALUE"""),4)</f>
        <v>4</v>
      </c>
      <c r="B219" s="1">
        <f ca="1">IFERROR(__xludf.DUMMYFUNCTION("""COMPUTED_VALUE"""),3)</f>
        <v>3</v>
      </c>
    </row>
    <row r="220" spans="1:2" ht="13" hidden="1">
      <c r="A220" s="1">
        <f ca="1">IFERROR(__xludf.DUMMYFUNCTION("""COMPUTED_VALUE"""),4)</f>
        <v>4</v>
      </c>
      <c r="B220" s="1">
        <f ca="1">IFERROR(__xludf.DUMMYFUNCTION("""COMPUTED_VALUE"""),2)</f>
        <v>2</v>
      </c>
    </row>
    <row r="221" spans="1:2" ht="13" hidden="1">
      <c r="A221" s="1">
        <f ca="1">IFERROR(__xludf.DUMMYFUNCTION("""COMPUTED_VALUE"""),3)</f>
        <v>3</v>
      </c>
      <c r="B221" s="1">
        <f ca="1">IFERROR(__xludf.DUMMYFUNCTION("""COMPUTED_VALUE"""),1)</f>
        <v>1</v>
      </c>
    </row>
    <row r="222" spans="1:2" ht="13" hidden="1">
      <c r="A222" s="1">
        <f ca="1">IFERROR(__xludf.DUMMYFUNCTION("""COMPUTED_VALUE"""),4)</f>
        <v>4</v>
      </c>
      <c r="B222" s="1">
        <f ca="1">IFERROR(__xludf.DUMMYFUNCTION("""COMPUTED_VALUE"""),2)</f>
        <v>2</v>
      </c>
    </row>
    <row r="223" spans="1:2" ht="13" hidden="1">
      <c r="A223" s="1">
        <f ca="1">IFERROR(__xludf.DUMMYFUNCTION("""COMPUTED_VALUE"""),1)</f>
        <v>1</v>
      </c>
      <c r="B223" s="1">
        <f ca="1">IFERROR(__xludf.DUMMYFUNCTION("""COMPUTED_VALUE"""),1)</f>
        <v>1</v>
      </c>
    </row>
    <row r="224" spans="1:2" ht="13" hidden="1">
      <c r="A224" s="1">
        <f ca="1">IFERROR(__xludf.DUMMYFUNCTION("""COMPUTED_VALUE"""),2)</f>
        <v>2</v>
      </c>
      <c r="B224" s="1">
        <f ca="1">IFERROR(__xludf.DUMMYFUNCTION("""COMPUTED_VALUE"""),1)</f>
        <v>1</v>
      </c>
    </row>
    <row r="225" spans="1:2" ht="13" hidden="1">
      <c r="A225" s="1">
        <f ca="1">IFERROR(__xludf.DUMMYFUNCTION("""COMPUTED_VALUE"""),3)</f>
        <v>3</v>
      </c>
      <c r="B225" s="1">
        <f ca="1">IFERROR(__xludf.DUMMYFUNCTION("""COMPUTED_VALUE"""),2)</f>
        <v>2</v>
      </c>
    </row>
    <row r="226" spans="1:2" ht="13" hidden="1">
      <c r="A226" s="1">
        <f ca="1">IFERROR(__xludf.DUMMYFUNCTION("""COMPUTED_VALUE"""),2)</f>
        <v>2</v>
      </c>
      <c r="B226" s="1">
        <f ca="1">IFERROR(__xludf.DUMMYFUNCTION("""COMPUTED_VALUE"""),3)</f>
        <v>3</v>
      </c>
    </row>
    <row r="227" spans="1:2" ht="13" hidden="1">
      <c r="A227" s="1">
        <f ca="1">IFERROR(__xludf.DUMMYFUNCTION("""COMPUTED_VALUE"""),2)</f>
        <v>2</v>
      </c>
      <c r="B227" s="1">
        <f ca="1">IFERROR(__xludf.DUMMYFUNCTION("""COMPUTED_VALUE"""),2)</f>
        <v>2</v>
      </c>
    </row>
    <row r="228" spans="1:2" ht="13" hidden="1">
      <c r="A228" s="1">
        <f ca="1">IFERROR(__xludf.DUMMYFUNCTION("""COMPUTED_VALUE"""),3)</f>
        <v>3</v>
      </c>
      <c r="B228" s="1">
        <f ca="1">IFERROR(__xludf.DUMMYFUNCTION("""COMPUTED_VALUE"""),1)</f>
        <v>1</v>
      </c>
    </row>
    <row r="229" spans="1:2" ht="13" hidden="1">
      <c r="A229" s="1">
        <f ca="1">IFERROR(__xludf.DUMMYFUNCTION("""COMPUTED_VALUE"""),4)</f>
        <v>4</v>
      </c>
      <c r="B229" s="1">
        <f ca="1">IFERROR(__xludf.DUMMYFUNCTION("""COMPUTED_VALUE"""),2)</f>
        <v>2</v>
      </c>
    </row>
    <row r="230" spans="1:2" ht="13" hidden="1">
      <c r="A230" s="1">
        <f ca="1">IFERROR(__xludf.DUMMYFUNCTION("""COMPUTED_VALUE"""),4)</f>
        <v>4</v>
      </c>
      <c r="B230" s="1">
        <f ca="1">IFERROR(__xludf.DUMMYFUNCTION("""COMPUTED_VALUE"""),3)</f>
        <v>3</v>
      </c>
    </row>
    <row r="231" spans="1:2" ht="13" hidden="1">
      <c r="A231" s="1" t="str">
        <f ca="1">IFERROR(__xludf.DUMMYFUNCTION("""COMPUTED_VALUE"""),"")</f>
        <v/>
      </c>
      <c r="B231" s="1">
        <f ca="1">IFERROR(__xludf.DUMMYFUNCTION("""COMPUTED_VALUE"""),3)</f>
        <v>3</v>
      </c>
    </row>
    <row r="232" spans="1:2" ht="13" hidden="1">
      <c r="A232" s="1">
        <f ca="1">IFERROR(__xludf.DUMMYFUNCTION("""COMPUTED_VALUE"""),2)</f>
        <v>2</v>
      </c>
      <c r="B232" s="1">
        <f ca="1">IFERROR(__xludf.DUMMYFUNCTION("""COMPUTED_VALUE"""),2)</f>
        <v>2</v>
      </c>
    </row>
    <row r="233" spans="1:2" ht="13" hidden="1">
      <c r="A233" s="1">
        <f ca="1">IFERROR(__xludf.DUMMYFUNCTION("""COMPUTED_VALUE"""),1)</f>
        <v>1</v>
      </c>
      <c r="B233" s="1">
        <f ca="1">IFERROR(__xludf.DUMMYFUNCTION("""COMPUTED_VALUE"""),2)</f>
        <v>2</v>
      </c>
    </row>
    <row r="234" spans="1:2" ht="13" hidden="1">
      <c r="A234" s="1">
        <f ca="1">IFERROR(__xludf.DUMMYFUNCTION("""COMPUTED_VALUE"""),2)</f>
        <v>2</v>
      </c>
      <c r="B234" s="1">
        <f ca="1">IFERROR(__xludf.DUMMYFUNCTION("""COMPUTED_VALUE"""),4)</f>
        <v>4</v>
      </c>
    </row>
    <row r="235" spans="1:2" ht="13" hidden="1">
      <c r="A235" s="1">
        <f ca="1">IFERROR(__xludf.DUMMYFUNCTION("""COMPUTED_VALUE"""),3)</f>
        <v>3</v>
      </c>
      <c r="B235" s="1">
        <f ca="1">IFERROR(__xludf.DUMMYFUNCTION("""COMPUTED_VALUE"""),3)</f>
        <v>3</v>
      </c>
    </row>
    <row r="236" spans="1:2" ht="13" hidden="1">
      <c r="A236" s="1">
        <f ca="1">IFERROR(__xludf.DUMMYFUNCTION("""COMPUTED_VALUE"""),4)</f>
        <v>4</v>
      </c>
      <c r="B236" s="1">
        <f ca="1">IFERROR(__xludf.DUMMYFUNCTION("""COMPUTED_VALUE"""),3)</f>
        <v>3</v>
      </c>
    </row>
    <row r="237" spans="1:2" ht="13" hidden="1">
      <c r="A237" s="1">
        <f ca="1">IFERROR(__xludf.DUMMYFUNCTION("""COMPUTED_VALUE"""),3)</f>
        <v>3</v>
      </c>
      <c r="B237" s="1">
        <f ca="1">IFERROR(__xludf.DUMMYFUNCTION("""COMPUTED_VALUE"""),2)</f>
        <v>2</v>
      </c>
    </row>
    <row r="238" spans="1:2" ht="13" hidden="1">
      <c r="A238" s="1" t="str">
        <f ca="1">IFERROR(__xludf.DUMMYFUNCTION("""COMPUTED_VALUE"""),"")</f>
        <v/>
      </c>
      <c r="B238" s="1">
        <f ca="1">IFERROR(__xludf.DUMMYFUNCTION("""COMPUTED_VALUE"""),2)</f>
        <v>2</v>
      </c>
    </row>
    <row r="239" spans="1:2" ht="13" hidden="1">
      <c r="A239" s="1">
        <f ca="1">IFERROR(__xludf.DUMMYFUNCTION("""COMPUTED_VALUE"""),2)</f>
        <v>2</v>
      </c>
      <c r="B239" s="1">
        <f ca="1">IFERROR(__xludf.DUMMYFUNCTION("""COMPUTED_VALUE"""),2)</f>
        <v>2</v>
      </c>
    </row>
    <row r="240" spans="1:2" ht="13" hidden="1">
      <c r="A240" s="1">
        <f ca="1">IFERROR(__xludf.DUMMYFUNCTION("""COMPUTED_VALUE"""),4)</f>
        <v>4</v>
      </c>
      <c r="B240" s="1">
        <f ca="1">IFERROR(__xludf.DUMMYFUNCTION("""COMPUTED_VALUE"""),2)</f>
        <v>2</v>
      </c>
    </row>
    <row r="241" spans="1:2" ht="13" hidden="1">
      <c r="A241" s="1">
        <f ca="1">IFERROR(__xludf.DUMMYFUNCTION("""COMPUTED_VALUE"""),2)</f>
        <v>2</v>
      </c>
      <c r="B241" s="1">
        <f ca="1">IFERROR(__xludf.DUMMYFUNCTION("""COMPUTED_VALUE"""),1)</f>
        <v>1</v>
      </c>
    </row>
    <row r="242" spans="1:2" ht="13" hidden="1">
      <c r="A242" s="1">
        <f ca="1">IFERROR(__xludf.DUMMYFUNCTION("""COMPUTED_VALUE"""),3)</f>
        <v>3</v>
      </c>
      <c r="B242" s="1">
        <f ca="1">IFERROR(__xludf.DUMMYFUNCTION("""COMPUTED_VALUE"""),2)</f>
        <v>2</v>
      </c>
    </row>
    <row r="243" spans="1:2" ht="13" hidden="1">
      <c r="A243" s="1">
        <f ca="1">IFERROR(__xludf.DUMMYFUNCTION("""COMPUTED_VALUE"""),3)</f>
        <v>3</v>
      </c>
      <c r="B243" s="1">
        <f ca="1">IFERROR(__xludf.DUMMYFUNCTION("""COMPUTED_VALUE"""),1)</f>
        <v>1</v>
      </c>
    </row>
    <row r="244" spans="1:2" ht="13" hidden="1">
      <c r="A244" s="1">
        <f ca="1">IFERROR(__xludf.DUMMYFUNCTION("""COMPUTED_VALUE"""),4)</f>
        <v>4</v>
      </c>
      <c r="B244" s="1">
        <f ca="1">IFERROR(__xludf.DUMMYFUNCTION("""COMPUTED_VALUE"""),2)</f>
        <v>2</v>
      </c>
    </row>
    <row r="245" spans="1:2" ht="13" hidden="1">
      <c r="A245" s="1">
        <f ca="1">IFERROR(__xludf.DUMMYFUNCTION("""COMPUTED_VALUE"""),4)</f>
        <v>4</v>
      </c>
      <c r="B245" s="1">
        <f ca="1">IFERROR(__xludf.DUMMYFUNCTION("""COMPUTED_VALUE"""),3)</f>
        <v>3</v>
      </c>
    </row>
    <row r="246" spans="1:2" ht="13" hidden="1">
      <c r="A246" s="1">
        <f ca="1">IFERROR(__xludf.DUMMYFUNCTION("""COMPUTED_VALUE"""),4)</f>
        <v>4</v>
      </c>
      <c r="B246" s="1">
        <f ca="1">IFERROR(__xludf.DUMMYFUNCTION("""COMPUTED_VALUE"""),2)</f>
        <v>2</v>
      </c>
    </row>
    <row r="247" spans="1:2" ht="13" hidden="1">
      <c r="A247" s="1">
        <f ca="1">IFERROR(__xludf.DUMMYFUNCTION("""COMPUTED_VALUE"""),4)</f>
        <v>4</v>
      </c>
      <c r="B247" s="1">
        <f ca="1">IFERROR(__xludf.DUMMYFUNCTION("""COMPUTED_VALUE"""),2)</f>
        <v>2</v>
      </c>
    </row>
    <row r="248" spans="1:2" ht="13" hidden="1">
      <c r="A248" s="1">
        <f ca="1">IFERROR(__xludf.DUMMYFUNCTION("""COMPUTED_VALUE"""),3)</f>
        <v>3</v>
      </c>
      <c r="B248" s="1">
        <f ca="1">IFERROR(__xludf.DUMMYFUNCTION("""COMPUTED_VALUE"""),2)</f>
        <v>2</v>
      </c>
    </row>
    <row r="249" spans="1:2" ht="13" hidden="1">
      <c r="A249" s="1">
        <f ca="1">IFERROR(__xludf.DUMMYFUNCTION("""COMPUTED_VALUE"""),1)</f>
        <v>1</v>
      </c>
      <c r="B249" s="1">
        <f ca="1">IFERROR(__xludf.DUMMYFUNCTION("""COMPUTED_VALUE"""),2)</f>
        <v>2</v>
      </c>
    </row>
    <row r="250" spans="1:2" ht="13" hidden="1">
      <c r="A250" s="1">
        <f ca="1">IFERROR(__xludf.DUMMYFUNCTION("""COMPUTED_VALUE"""),2)</f>
        <v>2</v>
      </c>
      <c r="B250" s="1">
        <f ca="1">IFERROR(__xludf.DUMMYFUNCTION("""COMPUTED_VALUE"""),4)</f>
        <v>4</v>
      </c>
    </row>
    <row r="251" spans="1:2" ht="13" hidden="1">
      <c r="A251" s="1">
        <f ca="1">IFERROR(__xludf.DUMMYFUNCTION("""COMPUTED_VALUE"""),4)</f>
        <v>4</v>
      </c>
      <c r="B251" s="1">
        <f ca="1">IFERROR(__xludf.DUMMYFUNCTION("""COMPUTED_VALUE"""),1)</f>
        <v>1</v>
      </c>
    </row>
    <row r="252" spans="1:2" ht="13" hidden="1">
      <c r="A252" s="1">
        <f ca="1">IFERROR(__xludf.DUMMYFUNCTION("""COMPUTED_VALUE"""),1)</f>
        <v>1</v>
      </c>
      <c r="B252" s="1">
        <f ca="1">IFERROR(__xludf.DUMMYFUNCTION("""COMPUTED_VALUE"""),2)</f>
        <v>2</v>
      </c>
    </row>
    <row r="253" spans="1:2" ht="13" hidden="1">
      <c r="A253" s="1">
        <f ca="1">IFERROR(__xludf.DUMMYFUNCTION("""COMPUTED_VALUE"""),4)</f>
        <v>4</v>
      </c>
      <c r="B253" s="1">
        <f ca="1">IFERROR(__xludf.DUMMYFUNCTION("""COMPUTED_VALUE"""),1)</f>
        <v>1</v>
      </c>
    </row>
    <row r="254" spans="1:2" ht="13" hidden="1">
      <c r="A254" s="1">
        <f ca="1">IFERROR(__xludf.DUMMYFUNCTION("""COMPUTED_VALUE"""),3)</f>
        <v>3</v>
      </c>
      <c r="B254" s="1">
        <f ca="1">IFERROR(__xludf.DUMMYFUNCTION("""COMPUTED_VALUE"""),2)</f>
        <v>2</v>
      </c>
    </row>
    <row r="255" spans="1:2" ht="13" hidden="1">
      <c r="A255" s="1">
        <f ca="1">IFERROR(__xludf.DUMMYFUNCTION("""COMPUTED_VALUE"""),3)</f>
        <v>3</v>
      </c>
      <c r="B255" s="1">
        <f ca="1">IFERROR(__xludf.DUMMYFUNCTION("""COMPUTED_VALUE"""),3)</f>
        <v>3</v>
      </c>
    </row>
    <row r="256" spans="1:2" ht="13" hidden="1">
      <c r="A256" s="1">
        <f ca="1">IFERROR(__xludf.DUMMYFUNCTION("""COMPUTED_VALUE"""),1)</f>
        <v>1</v>
      </c>
      <c r="B256" s="1">
        <f ca="1">IFERROR(__xludf.DUMMYFUNCTION("""COMPUTED_VALUE"""),1)</f>
        <v>1</v>
      </c>
    </row>
    <row r="257" spans="1:2" ht="13" hidden="1">
      <c r="A257" s="1">
        <f ca="1">IFERROR(__xludf.DUMMYFUNCTION("""COMPUTED_VALUE"""),2)</f>
        <v>2</v>
      </c>
      <c r="B257" s="1">
        <f ca="1">IFERROR(__xludf.DUMMYFUNCTION("""COMPUTED_VALUE"""),1)</f>
        <v>1</v>
      </c>
    </row>
    <row r="258" spans="1:2" ht="13" hidden="1">
      <c r="A258" s="1">
        <f ca="1">IFERROR(__xludf.DUMMYFUNCTION("""COMPUTED_VALUE"""),4)</f>
        <v>4</v>
      </c>
      <c r="B258" s="1">
        <f ca="1">IFERROR(__xludf.DUMMYFUNCTION("""COMPUTED_VALUE"""),3)</f>
        <v>3</v>
      </c>
    </row>
    <row r="259" spans="1:2" ht="13" hidden="1">
      <c r="A259" s="1">
        <f ca="1">IFERROR(__xludf.DUMMYFUNCTION("""COMPUTED_VALUE"""),2)</f>
        <v>2</v>
      </c>
      <c r="B259" s="1">
        <f ca="1">IFERROR(__xludf.DUMMYFUNCTION("""COMPUTED_VALUE"""),4)</f>
        <v>4</v>
      </c>
    </row>
    <row r="260" spans="1:2" ht="13" hidden="1">
      <c r="A260" s="1">
        <f ca="1">IFERROR(__xludf.DUMMYFUNCTION("""COMPUTED_VALUE"""),2)</f>
        <v>2</v>
      </c>
      <c r="B260" s="1">
        <f ca="1">IFERROR(__xludf.DUMMYFUNCTION("""COMPUTED_VALUE"""),3)</f>
        <v>3</v>
      </c>
    </row>
    <row r="261" spans="1:2" ht="13" hidden="1">
      <c r="A261" s="1">
        <f ca="1">IFERROR(__xludf.DUMMYFUNCTION("""COMPUTED_VALUE"""),3)</f>
        <v>3</v>
      </c>
      <c r="B261" s="1">
        <f ca="1">IFERROR(__xludf.DUMMYFUNCTION("""COMPUTED_VALUE"""),1)</f>
        <v>1</v>
      </c>
    </row>
    <row r="262" spans="1:2" ht="13" hidden="1">
      <c r="A262" s="1">
        <f ca="1">IFERROR(__xludf.DUMMYFUNCTION("""COMPUTED_VALUE"""),3)</f>
        <v>3</v>
      </c>
      <c r="B262" s="1">
        <f ca="1">IFERROR(__xludf.DUMMYFUNCTION("""COMPUTED_VALUE"""),3)</f>
        <v>3</v>
      </c>
    </row>
    <row r="263" spans="1:2" ht="13" hidden="1">
      <c r="A263" s="1">
        <f ca="1">IFERROR(__xludf.DUMMYFUNCTION("""COMPUTED_VALUE"""),4)</f>
        <v>4</v>
      </c>
      <c r="B263" s="1">
        <f ca="1">IFERROR(__xludf.DUMMYFUNCTION("""COMPUTED_VALUE"""),1)</f>
        <v>1</v>
      </c>
    </row>
    <row r="264" spans="1:2" ht="13" hidden="1">
      <c r="A264" s="1">
        <f ca="1">IFERROR(__xludf.DUMMYFUNCTION("""COMPUTED_VALUE"""),2)</f>
        <v>2</v>
      </c>
      <c r="B264" s="1">
        <f ca="1">IFERROR(__xludf.DUMMYFUNCTION("""COMPUTED_VALUE"""),4)</f>
        <v>4</v>
      </c>
    </row>
    <row r="265" spans="1:2" ht="13" hidden="1">
      <c r="A265" s="1">
        <f ca="1">IFERROR(__xludf.DUMMYFUNCTION("""COMPUTED_VALUE"""),4)</f>
        <v>4</v>
      </c>
      <c r="B265" s="1">
        <f ca="1">IFERROR(__xludf.DUMMYFUNCTION("""COMPUTED_VALUE"""),2)</f>
        <v>2</v>
      </c>
    </row>
    <row r="266" spans="1:2" ht="13" hidden="1">
      <c r="A266" s="1">
        <f ca="1">IFERROR(__xludf.DUMMYFUNCTION("""COMPUTED_VALUE"""),4)</f>
        <v>4</v>
      </c>
      <c r="B266" s="1">
        <f ca="1">IFERROR(__xludf.DUMMYFUNCTION("""COMPUTED_VALUE"""),1)</f>
        <v>1</v>
      </c>
    </row>
    <row r="267" spans="1:2" ht="13" hidden="1">
      <c r="A267" s="1">
        <f ca="1">IFERROR(__xludf.DUMMYFUNCTION("""COMPUTED_VALUE"""),4)</f>
        <v>4</v>
      </c>
      <c r="B267" s="1">
        <f ca="1">IFERROR(__xludf.DUMMYFUNCTION("""COMPUTED_VALUE"""),2)</f>
        <v>2</v>
      </c>
    </row>
    <row r="268" spans="1:2" ht="13" hidden="1">
      <c r="A268" s="1">
        <f ca="1">IFERROR(__xludf.DUMMYFUNCTION("""COMPUTED_VALUE"""),2)</f>
        <v>2</v>
      </c>
      <c r="B268" s="1">
        <f ca="1">IFERROR(__xludf.DUMMYFUNCTION("""COMPUTED_VALUE"""),1)</f>
        <v>1</v>
      </c>
    </row>
    <row r="269" spans="1:2" ht="13" hidden="1">
      <c r="A269" s="1">
        <f ca="1">IFERROR(__xludf.DUMMYFUNCTION("""COMPUTED_VALUE"""),2)</f>
        <v>2</v>
      </c>
      <c r="B269" s="1">
        <f ca="1">IFERROR(__xludf.DUMMYFUNCTION("""COMPUTED_VALUE"""),3)</f>
        <v>3</v>
      </c>
    </row>
    <row r="270" spans="1:2" ht="13" hidden="1">
      <c r="A270" s="1">
        <f ca="1">IFERROR(__xludf.DUMMYFUNCTION("""COMPUTED_VALUE"""),3)</f>
        <v>3</v>
      </c>
      <c r="B270" s="1">
        <f ca="1">IFERROR(__xludf.DUMMYFUNCTION("""COMPUTED_VALUE"""),1)</f>
        <v>1</v>
      </c>
    </row>
    <row r="271" spans="1:2" ht="13" hidden="1">
      <c r="A271" s="1">
        <f ca="1">IFERROR(__xludf.DUMMYFUNCTION("""COMPUTED_VALUE"""),1)</f>
        <v>1</v>
      </c>
      <c r="B271" s="1">
        <f ca="1">IFERROR(__xludf.DUMMYFUNCTION("""COMPUTED_VALUE"""),3)</f>
        <v>3</v>
      </c>
    </row>
    <row r="272" spans="1:2" ht="13" hidden="1">
      <c r="A272" s="1">
        <f ca="1">IFERROR(__xludf.DUMMYFUNCTION("""COMPUTED_VALUE"""),2)</f>
        <v>2</v>
      </c>
      <c r="B272" s="1">
        <f ca="1">IFERROR(__xludf.DUMMYFUNCTION("""COMPUTED_VALUE"""),3)</f>
        <v>3</v>
      </c>
    </row>
    <row r="273" spans="1:2" ht="13" hidden="1">
      <c r="A273" s="1">
        <f ca="1">IFERROR(__xludf.DUMMYFUNCTION("""COMPUTED_VALUE"""),3)</f>
        <v>3</v>
      </c>
      <c r="B273" s="1">
        <f ca="1">IFERROR(__xludf.DUMMYFUNCTION("""COMPUTED_VALUE"""),3)</f>
        <v>3</v>
      </c>
    </row>
    <row r="274" spans="1:2" ht="13" hidden="1">
      <c r="A274" s="1">
        <f ca="1">IFERROR(__xludf.DUMMYFUNCTION("""COMPUTED_VALUE"""),2)</f>
        <v>2</v>
      </c>
      <c r="B274" s="1">
        <f ca="1">IFERROR(__xludf.DUMMYFUNCTION("""COMPUTED_VALUE"""),3)</f>
        <v>3</v>
      </c>
    </row>
    <row r="275" spans="1:2" ht="13" hidden="1">
      <c r="A275" s="1">
        <f ca="1">IFERROR(__xludf.DUMMYFUNCTION("""COMPUTED_VALUE"""),4)</f>
        <v>4</v>
      </c>
      <c r="B275" s="1">
        <f ca="1">IFERROR(__xludf.DUMMYFUNCTION("""COMPUTED_VALUE"""),2)</f>
        <v>2</v>
      </c>
    </row>
    <row r="276" spans="1:2" ht="13" hidden="1">
      <c r="A276" s="1">
        <f ca="1">IFERROR(__xludf.DUMMYFUNCTION("""COMPUTED_VALUE"""),3)</f>
        <v>3</v>
      </c>
      <c r="B276" s="1">
        <f ca="1">IFERROR(__xludf.DUMMYFUNCTION("""COMPUTED_VALUE"""),1)</f>
        <v>1</v>
      </c>
    </row>
    <row r="277" spans="1:2" ht="13" hidden="1">
      <c r="A277" s="1">
        <f ca="1">IFERROR(__xludf.DUMMYFUNCTION("""COMPUTED_VALUE"""),2)</f>
        <v>2</v>
      </c>
      <c r="B277" s="1">
        <f ca="1">IFERROR(__xludf.DUMMYFUNCTION("""COMPUTED_VALUE"""),2)</f>
        <v>2</v>
      </c>
    </row>
    <row r="278" spans="1:2" ht="13" hidden="1">
      <c r="A278" s="1">
        <f ca="1">IFERROR(__xludf.DUMMYFUNCTION("""COMPUTED_VALUE"""),4)</f>
        <v>4</v>
      </c>
      <c r="B278" s="1">
        <f ca="1">IFERROR(__xludf.DUMMYFUNCTION("""COMPUTED_VALUE"""),1)</f>
        <v>1</v>
      </c>
    </row>
    <row r="279" spans="1:2" ht="13" hidden="1">
      <c r="A279" s="1">
        <f ca="1">IFERROR(__xludf.DUMMYFUNCTION("""COMPUTED_VALUE"""),2)</f>
        <v>2</v>
      </c>
      <c r="B279" s="1">
        <f ca="1">IFERROR(__xludf.DUMMYFUNCTION("""COMPUTED_VALUE"""),2)</f>
        <v>2</v>
      </c>
    </row>
    <row r="280" spans="1:2" ht="13" hidden="1">
      <c r="A280" s="1">
        <f ca="1">IFERROR(__xludf.DUMMYFUNCTION("""COMPUTED_VALUE"""),2)</f>
        <v>2</v>
      </c>
      <c r="B280" s="1">
        <f ca="1">IFERROR(__xludf.DUMMYFUNCTION("""COMPUTED_VALUE"""),2)</f>
        <v>2</v>
      </c>
    </row>
    <row r="281" spans="1:2" ht="13" hidden="1">
      <c r="A281" s="1">
        <f ca="1">IFERROR(__xludf.DUMMYFUNCTION("""COMPUTED_VALUE"""),2)</f>
        <v>2</v>
      </c>
      <c r="B281" s="1">
        <f ca="1">IFERROR(__xludf.DUMMYFUNCTION("""COMPUTED_VALUE"""),3)</f>
        <v>3</v>
      </c>
    </row>
    <row r="282" spans="1:2" ht="13" hidden="1">
      <c r="A282" s="1">
        <f ca="1">IFERROR(__xludf.DUMMYFUNCTION("""COMPUTED_VALUE"""),4)</f>
        <v>4</v>
      </c>
      <c r="B282" s="1">
        <f ca="1">IFERROR(__xludf.DUMMYFUNCTION("""COMPUTED_VALUE"""),4)</f>
        <v>4</v>
      </c>
    </row>
    <row r="283" spans="1:2" ht="13" hidden="1">
      <c r="A283" s="1">
        <f ca="1">IFERROR(__xludf.DUMMYFUNCTION("""COMPUTED_VALUE"""),3)</f>
        <v>3</v>
      </c>
      <c r="B283" s="1">
        <f ca="1">IFERROR(__xludf.DUMMYFUNCTION("""COMPUTED_VALUE"""),3)</f>
        <v>3</v>
      </c>
    </row>
    <row r="284" spans="1:2" ht="13" hidden="1">
      <c r="A284" s="1">
        <f ca="1">IFERROR(__xludf.DUMMYFUNCTION("""COMPUTED_VALUE"""),3)</f>
        <v>3</v>
      </c>
      <c r="B284" s="1">
        <f ca="1">IFERROR(__xludf.DUMMYFUNCTION("""COMPUTED_VALUE"""),2)</f>
        <v>2</v>
      </c>
    </row>
    <row r="285" spans="1:2" ht="13" hidden="1">
      <c r="A285" s="1">
        <f ca="1">IFERROR(__xludf.DUMMYFUNCTION("""COMPUTED_VALUE"""),2)</f>
        <v>2</v>
      </c>
      <c r="B285" s="1">
        <f ca="1">IFERROR(__xludf.DUMMYFUNCTION("""COMPUTED_VALUE"""),2)</f>
        <v>2</v>
      </c>
    </row>
    <row r="286" spans="1:2" ht="13" hidden="1">
      <c r="A286" s="1">
        <f ca="1">IFERROR(__xludf.DUMMYFUNCTION("""COMPUTED_VALUE"""),2)</f>
        <v>2</v>
      </c>
      <c r="B286" s="1">
        <f ca="1">IFERROR(__xludf.DUMMYFUNCTION("""COMPUTED_VALUE"""),3)</f>
        <v>3</v>
      </c>
    </row>
    <row r="287" spans="1:2" ht="13" hidden="1">
      <c r="A287" s="1">
        <f ca="1">IFERROR(__xludf.DUMMYFUNCTION("""COMPUTED_VALUE"""),4)</f>
        <v>4</v>
      </c>
      <c r="B287" s="1">
        <f ca="1">IFERROR(__xludf.DUMMYFUNCTION("""COMPUTED_VALUE"""),1)</f>
        <v>1</v>
      </c>
    </row>
    <row r="288" spans="1:2" ht="13" hidden="1">
      <c r="A288" s="1">
        <f ca="1">IFERROR(__xludf.DUMMYFUNCTION("""COMPUTED_VALUE"""),2)</f>
        <v>2</v>
      </c>
      <c r="B288" s="1">
        <f ca="1">IFERROR(__xludf.DUMMYFUNCTION("""COMPUTED_VALUE"""),2)</f>
        <v>2</v>
      </c>
    </row>
    <row r="289" spans="1:2" ht="13" hidden="1">
      <c r="A289" s="1">
        <f ca="1">IFERROR(__xludf.DUMMYFUNCTION("""COMPUTED_VALUE"""),3)</f>
        <v>3</v>
      </c>
      <c r="B289" s="1">
        <f ca="1">IFERROR(__xludf.DUMMYFUNCTION("""COMPUTED_VALUE"""),2)</f>
        <v>2</v>
      </c>
    </row>
    <row r="290" spans="1:2" ht="13" hidden="1">
      <c r="A290" s="1">
        <f ca="1">IFERROR(__xludf.DUMMYFUNCTION("""COMPUTED_VALUE"""),1)</f>
        <v>1</v>
      </c>
      <c r="B290" s="1">
        <f ca="1">IFERROR(__xludf.DUMMYFUNCTION("""COMPUTED_VALUE"""),1)</f>
        <v>1</v>
      </c>
    </row>
    <row r="291" spans="1:2" ht="13" hidden="1">
      <c r="A291" s="1">
        <f ca="1">IFERROR(__xludf.DUMMYFUNCTION("""COMPUTED_VALUE"""),4)</f>
        <v>4</v>
      </c>
      <c r="B291" s="1">
        <f ca="1">IFERROR(__xludf.DUMMYFUNCTION("""COMPUTED_VALUE"""),2)</f>
        <v>2</v>
      </c>
    </row>
    <row r="292" spans="1:2" ht="13" hidden="1">
      <c r="A292" s="1">
        <f ca="1">IFERROR(__xludf.DUMMYFUNCTION("""COMPUTED_VALUE"""),4)</f>
        <v>4</v>
      </c>
      <c r="B292" s="1">
        <f ca="1">IFERROR(__xludf.DUMMYFUNCTION("""COMPUTED_VALUE"""),3)</f>
        <v>3</v>
      </c>
    </row>
    <row r="293" spans="1:2" ht="13" hidden="1">
      <c r="A293" s="1">
        <f ca="1">IFERROR(__xludf.DUMMYFUNCTION("""COMPUTED_VALUE"""),3)</f>
        <v>3</v>
      </c>
      <c r="B293" s="1">
        <f ca="1">IFERROR(__xludf.DUMMYFUNCTION("""COMPUTED_VALUE"""),2)</f>
        <v>2</v>
      </c>
    </row>
    <row r="294" spans="1:2" ht="13" hidden="1">
      <c r="A294" s="1">
        <f ca="1">IFERROR(__xludf.DUMMYFUNCTION("""COMPUTED_VALUE"""),1)</f>
        <v>1</v>
      </c>
      <c r="B294" s="1">
        <f ca="1">IFERROR(__xludf.DUMMYFUNCTION("""COMPUTED_VALUE"""),2)</f>
        <v>2</v>
      </c>
    </row>
    <row r="295" spans="1:2" ht="13" hidden="1">
      <c r="A295" s="1">
        <f ca="1">IFERROR(__xludf.DUMMYFUNCTION("""COMPUTED_VALUE"""),1)</f>
        <v>1</v>
      </c>
      <c r="B295" s="1">
        <f ca="1">IFERROR(__xludf.DUMMYFUNCTION("""COMPUTED_VALUE"""),2)</f>
        <v>2</v>
      </c>
    </row>
    <row r="296" spans="1:2" ht="13" hidden="1">
      <c r="A296" s="1">
        <f ca="1">IFERROR(__xludf.DUMMYFUNCTION("""COMPUTED_VALUE"""),1)</f>
        <v>1</v>
      </c>
      <c r="B296" s="1">
        <f ca="1">IFERROR(__xludf.DUMMYFUNCTION("""COMPUTED_VALUE"""),4)</f>
        <v>4</v>
      </c>
    </row>
    <row r="297" spans="1:2" ht="13" hidden="1">
      <c r="A297" s="1">
        <f ca="1">IFERROR(__xludf.DUMMYFUNCTION("""COMPUTED_VALUE"""),3)</f>
        <v>3</v>
      </c>
      <c r="B297" s="1">
        <f ca="1">IFERROR(__xludf.DUMMYFUNCTION("""COMPUTED_VALUE"""),3)</f>
        <v>3</v>
      </c>
    </row>
    <row r="298" spans="1:2" ht="13" hidden="1">
      <c r="A298" s="1">
        <f ca="1">IFERROR(__xludf.DUMMYFUNCTION("""COMPUTED_VALUE"""),2)</f>
        <v>2</v>
      </c>
      <c r="B298" s="1">
        <f ca="1">IFERROR(__xludf.DUMMYFUNCTION("""COMPUTED_VALUE"""),2)</f>
        <v>2</v>
      </c>
    </row>
    <row r="299" spans="1:2" ht="13" hidden="1">
      <c r="A299" s="1">
        <f ca="1">IFERROR(__xludf.DUMMYFUNCTION("""COMPUTED_VALUE"""),4)</f>
        <v>4</v>
      </c>
      <c r="B299" s="1">
        <f ca="1">IFERROR(__xludf.DUMMYFUNCTION("""COMPUTED_VALUE"""),1)</f>
        <v>1</v>
      </c>
    </row>
    <row r="300" spans="1:2" ht="13" hidden="1">
      <c r="A300" s="1">
        <f ca="1">IFERROR(__xludf.DUMMYFUNCTION("""COMPUTED_VALUE"""),3)</f>
        <v>3</v>
      </c>
      <c r="B300" s="1">
        <f ca="1">IFERROR(__xludf.DUMMYFUNCTION("""COMPUTED_VALUE"""),3)</f>
        <v>3</v>
      </c>
    </row>
    <row r="301" spans="1:2" ht="13" hidden="1">
      <c r="A301" s="1">
        <f ca="1">IFERROR(__xludf.DUMMYFUNCTION("""COMPUTED_VALUE"""),4)</f>
        <v>4</v>
      </c>
      <c r="B301" s="1">
        <f ca="1">IFERROR(__xludf.DUMMYFUNCTION("""COMPUTED_VALUE"""),1)</f>
        <v>1</v>
      </c>
    </row>
    <row r="302" spans="1:2" ht="13" hidden="1">
      <c r="A302" s="1">
        <f ca="1">IFERROR(__xludf.DUMMYFUNCTION("""COMPUTED_VALUE"""),1)</f>
        <v>1</v>
      </c>
      <c r="B302" s="1">
        <f ca="1">IFERROR(__xludf.DUMMYFUNCTION("""COMPUTED_VALUE"""),2)</f>
        <v>2</v>
      </c>
    </row>
    <row r="303" spans="1:2" ht="13" hidden="1">
      <c r="A303" s="1">
        <f ca="1">IFERROR(__xludf.DUMMYFUNCTION("""COMPUTED_VALUE"""),4)</f>
        <v>4</v>
      </c>
      <c r="B303" s="1">
        <f ca="1">IFERROR(__xludf.DUMMYFUNCTION("""COMPUTED_VALUE"""),2)</f>
        <v>2</v>
      </c>
    </row>
    <row r="304" spans="1:2" ht="13" hidden="1">
      <c r="A304" s="1">
        <f ca="1">IFERROR(__xludf.DUMMYFUNCTION("""COMPUTED_VALUE"""),4)</f>
        <v>4</v>
      </c>
      <c r="B304" s="1">
        <f ca="1">IFERROR(__xludf.DUMMYFUNCTION("""COMPUTED_VALUE"""),4)</f>
        <v>4</v>
      </c>
    </row>
    <row r="305" spans="1:2" ht="13" hidden="1">
      <c r="A305" s="1">
        <f ca="1">IFERROR(__xludf.DUMMYFUNCTION("""COMPUTED_VALUE"""),2)</f>
        <v>2</v>
      </c>
      <c r="B305" s="1">
        <f ca="1">IFERROR(__xludf.DUMMYFUNCTION("""COMPUTED_VALUE"""),2)</f>
        <v>2</v>
      </c>
    </row>
    <row r="306" spans="1:2" ht="13" hidden="1">
      <c r="A306" s="1">
        <f ca="1">IFERROR(__xludf.DUMMYFUNCTION("""COMPUTED_VALUE"""),4)</f>
        <v>4</v>
      </c>
      <c r="B306" s="1">
        <f ca="1">IFERROR(__xludf.DUMMYFUNCTION("""COMPUTED_VALUE"""),2)</f>
        <v>2</v>
      </c>
    </row>
    <row r="307" spans="1:2" ht="13" hidden="1">
      <c r="A307" s="1" t="str">
        <f ca="1">IFERROR(__xludf.DUMMYFUNCTION("""COMPUTED_VALUE"""),"")</f>
        <v/>
      </c>
      <c r="B307" s="1">
        <f ca="1">IFERROR(__xludf.DUMMYFUNCTION("""COMPUTED_VALUE"""),2)</f>
        <v>2</v>
      </c>
    </row>
    <row r="308" spans="1:2" ht="13" hidden="1">
      <c r="A308" s="1" t="str">
        <f ca="1">IFERROR(__xludf.DUMMYFUNCTION("""COMPUTED_VALUE"""),"")</f>
        <v/>
      </c>
      <c r="B308" s="1">
        <f ca="1">IFERROR(__xludf.DUMMYFUNCTION("""COMPUTED_VALUE"""),2)</f>
        <v>2</v>
      </c>
    </row>
    <row r="309" spans="1:2" ht="13" hidden="1">
      <c r="A309" s="1">
        <f ca="1">IFERROR(__xludf.DUMMYFUNCTION("""COMPUTED_VALUE"""),1)</f>
        <v>1</v>
      </c>
      <c r="B309" s="1">
        <f ca="1">IFERROR(__xludf.DUMMYFUNCTION("""COMPUTED_VALUE"""),1)</f>
        <v>1</v>
      </c>
    </row>
    <row r="310" spans="1:2" ht="13" hidden="1">
      <c r="A310" s="1">
        <f ca="1">IFERROR(__xludf.DUMMYFUNCTION("""COMPUTED_VALUE"""),4)</f>
        <v>4</v>
      </c>
      <c r="B310" s="1">
        <f ca="1">IFERROR(__xludf.DUMMYFUNCTION("""COMPUTED_VALUE"""),1)</f>
        <v>1</v>
      </c>
    </row>
    <row r="311" spans="1:2" ht="13" hidden="1">
      <c r="A311" s="1">
        <f ca="1">IFERROR(__xludf.DUMMYFUNCTION("""COMPUTED_VALUE"""),4)</f>
        <v>4</v>
      </c>
      <c r="B311" s="1">
        <f ca="1">IFERROR(__xludf.DUMMYFUNCTION("""COMPUTED_VALUE"""),2)</f>
        <v>2</v>
      </c>
    </row>
    <row r="312" spans="1:2" ht="13" hidden="1">
      <c r="A312" s="1">
        <f ca="1">IFERROR(__xludf.DUMMYFUNCTION("""COMPUTED_VALUE"""),3)</f>
        <v>3</v>
      </c>
      <c r="B312" s="1">
        <f ca="1">IFERROR(__xludf.DUMMYFUNCTION("""COMPUTED_VALUE"""),2)</f>
        <v>2</v>
      </c>
    </row>
    <row r="313" spans="1:2" ht="13" hidden="1">
      <c r="A313" s="1" t="str">
        <f ca="1">IFERROR(__xludf.DUMMYFUNCTION("""COMPUTED_VALUE"""),"")</f>
        <v/>
      </c>
      <c r="B313" s="1">
        <f ca="1">IFERROR(__xludf.DUMMYFUNCTION("""COMPUTED_VALUE"""),2)</f>
        <v>2</v>
      </c>
    </row>
    <row r="314" spans="1:2" ht="13" hidden="1">
      <c r="A314" s="1">
        <f ca="1">IFERROR(__xludf.DUMMYFUNCTION("""COMPUTED_VALUE"""),2)</f>
        <v>2</v>
      </c>
      <c r="B314" s="1">
        <f ca="1">IFERROR(__xludf.DUMMYFUNCTION("""COMPUTED_VALUE"""),1)</f>
        <v>1</v>
      </c>
    </row>
    <row r="315" spans="1:2" ht="13" hidden="1">
      <c r="A315" s="1">
        <f ca="1">IFERROR(__xludf.DUMMYFUNCTION("""COMPUTED_VALUE"""),2)</f>
        <v>2</v>
      </c>
      <c r="B315" s="1">
        <f ca="1">IFERROR(__xludf.DUMMYFUNCTION("""COMPUTED_VALUE"""),4)</f>
        <v>4</v>
      </c>
    </row>
    <row r="316" spans="1:2" ht="13" hidden="1">
      <c r="A316" s="1">
        <f ca="1">IFERROR(__xludf.DUMMYFUNCTION("""COMPUTED_VALUE"""),3)</f>
        <v>3</v>
      </c>
      <c r="B316" s="1">
        <f ca="1">IFERROR(__xludf.DUMMYFUNCTION("""COMPUTED_VALUE"""),2)</f>
        <v>2</v>
      </c>
    </row>
    <row r="317" spans="1:2" ht="13" hidden="1">
      <c r="A317" s="1">
        <f ca="1">IFERROR(__xludf.DUMMYFUNCTION("""COMPUTED_VALUE"""),4)</f>
        <v>4</v>
      </c>
      <c r="B317" s="1">
        <f ca="1">IFERROR(__xludf.DUMMYFUNCTION("""COMPUTED_VALUE"""),3)</f>
        <v>3</v>
      </c>
    </row>
    <row r="318" spans="1:2" ht="13" hidden="1">
      <c r="A318" s="1">
        <f ca="1">IFERROR(__xludf.DUMMYFUNCTION("""COMPUTED_VALUE"""),2)</f>
        <v>2</v>
      </c>
      <c r="B318" s="1">
        <f ca="1">IFERROR(__xludf.DUMMYFUNCTION("""COMPUTED_VALUE"""),3)</f>
        <v>3</v>
      </c>
    </row>
    <row r="319" spans="1:2" ht="13" hidden="1">
      <c r="A319" s="1">
        <f ca="1">IFERROR(__xludf.DUMMYFUNCTION("""COMPUTED_VALUE"""),3)</f>
        <v>3</v>
      </c>
      <c r="B319" s="1">
        <f ca="1">IFERROR(__xludf.DUMMYFUNCTION("""COMPUTED_VALUE"""),1)</f>
        <v>1</v>
      </c>
    </row>
    <row r="320" spans="1:2" ht="13" hidden="1">
      <c r="A320" s="1">
        <f ca="1">IFERROR(__xludf.DUMMYFUNCTION("""COMPUTED_VALUE"""),3)</f>
        <v>3</v>
      </c>
      <c r="B320" s="1">
        <f ca="1">IFERROR(__xludf.DUMMYFUNCTION("""COMPUTED_VALUE"""),1)</f>
        <v>1</v>
      </c>
    </row>
    <row r="321" spans="1:11" ht="13" hidden="1">
      <c r="A321" s="1">
        <f ca="1">IFERROR(__xludf.DUMMYFUNCTION("""COMPUTED_VALUE"""),1)</f>
        <v>1</v>
      </c>
      <c r="B321" s="1">
        <f ca="1">IFERROR(__xludf.DUMMYFUNCTION("""COMPUTED_VALUE"""),1)</f>
        <v>1</v>
      </c>
    </row>
    <row r="322" spans="1:11" ht="13" hidden="1">
      <c r="A322" s="1">
        <f ca="1">IFERROR(__xludf.DUMMYFUNCTION("""COMPUTED_VALUE"""),2)</f>
        <v>2</v>
      </c>
      <c r="B322" s="1">
        <f ca="1">IFERROR(__xludf.DUMMYFUNCTION("""COMPUTED_VALUE"""),2)</f>
        <v>2</v>
      </c>
    </row>
    <row r="323" spans="1:11" ht="13" hidden="1">
      <c r="A323" s="1" t="str">
        <f ca="1">IFERROR(__xludf.DUMMYFUNCTION("""COMPUTED_VALUE"""),"")</f>
        <v/>
      </c>
      <c r="B323" s="1">
        <f ca="1">IFERROR(__xludf.DUMMYFUNCTION("""COMPUTED_VALUE"""),1)</f>
        <v>1</v>
      </c>
    </row>
    <row r="324" spans="1:11" ht="13" hidden="1">
      <c r="A324" s="1">
        <f ca="1">IFERROR(__xludf.DUMMYFUNCTION("""COMPUTED_VALUE"""),2)</f>
        <v>2</v>
      </c>
      <c r="B324" s="1">
        <f ca="1">IFERROR(__xludf.DUMMYFUNCTION("""COMPUTED_VALUE"""),3)</f>
        <v>3</v>
      </c>
    </row>
    <row r="325" spans="1:11" ht="13" hidden="1">
      <c r="A325" s="1" t="str">
        <f ca="1">IFERROR(__xludf.DUMMYFUNCTION("""COMPUTED_VALUE"""),"")</f>
        <v/>
      </c>
      <c r="B325" s="1">
        <f ca="1">IFERROR(__xludf.DUMMYFUNCTION("""COMPUTED_VALUE"""),2)</f>
        <v>2</v>
      </c>
    </row>
    <row r="326" spans="1:11" ht="13" hidden="1">
      <c r="A326" s="1">
        <f ca="1">IFERROR(__xludf.DUMMYFUNCTION("""COMPUTED_VALUE"""),1)</f>
        <v>1</v>
      </c>
      <c r="B326" s="1">
        <f ca="1">IFERROR(__xludf.DUMMYFUNCTION("""COMPUTED_VALUE"""),5)</f>
        <v>5</v>
      </c>
    </row>
    <row r="327" spans="1:11" ht="13">
      <c r="A327" s="1">
        <f ca="1">IFERROR(__xludf.DUMMYFUNCTION("""COMPUTED_VALUE"""),4)</f>
        <v>4</v>
      </c>
      <c r="B327" s="1">
        <f ca="1">IFERROR(__xludf.DUMMYFUNCTION("""COMPUTED_VALUE"""),1)</f>
        <v>1</v>
      </c>
    </row>
    <row r="328" spans="1:11" ht="13">
      <c r="A328" s="1">
        <f t="shared" ref="A328:B328" ca="1" si="0">COUNT(A4:A327)</f>
        <v>300</v>
      </c>
      <c r="B328" s="1">
        <f t="shared" ca="1" si="0"/>
        <v>323</v>
      </c>
    </row>
    <row r="330" spans="1:11" ht="13">
      <c r="A330" s="14"/>
      <c r="B330" s="15" t="s">
        <v>57</v>
      </c>
      <c r="C330" s="15" t="s">
        <v>136</v>
      </c>
      <c r="D330" s="15" t="s">
        <v>59</v>
      </c>
      <c r="E330" s="15" t="s">
        <v>243</v>
      </c>
      <c r="J330" s="14"/>
      <c r="K330" s="14"/>
    </row>
    <row r="331" spans="1:11" ht="15">
      <c r="A331" s="7" t="s">
        <v>108</v>
      </c>
      <c r="B331" s="10">
        <f ca="1">COUNTIFS(A4:A327,"1",B4:B327,"1")</f>
        <v>16</v>
      </c>
      <c r="C331" s="10">
        <f ca="1">COUNTIFS(A4:A327,"2",B4:B327,"1")</f>
        <v>15</v>
      </c>
      <c r="D331" s="10">
        <f ca="1">COUNTIFS(A4:A327,"3",B4:B327,"1")</f>
        <v>28</v>
      </c>
      <c r="E331" s="10">
        <f ca="1">COUNTIFS(A4:A327,"4",B4:B327,"1")</f>
        <v>20</v>
      </c>
      <c r="F331" s="1">
        <f t="shared" ref="F331:F335" ca="1" si="1">SUM(B331:E331)</f>
        <v>79</v>
      </c>
      <c r="K331" s="10"/>
    </row>
    <row r="332" spans="1:11" ht="15">
      <c r="A332" s="7" t="s">
        <v>112</v>
      </c>
      <c r="B332" s="10">
        <f ca="1">COUNTIFS(A4:A327,"1",B4:B327,"2")</f>
        <v>17</v>
      </c>
      <c r="C332" s="10">
        <f ca="1">COUNTIFS(A4:A327,"2",B4:B327,"2")</f>
        <v>42</v>
      </c>
      <c r="D332" s="10">
        <f ca="1">COUNTIFS(A4:A327,"3",B4:B327,"2")</f>
        <v>31</v>
      </c>
      <c r="E332" s="10">
        <f ca="1">COUNTIFS(A4:A327,"4",B4:B327,"2")</f>
        <v>32</v>
      </c>
      <c r="F332" s="1">
        <f t="shared" ca="1" si="1"/>
        <v>122</v>
      </c>
      <c r="K332" s="10"/>
    </row>
    <row r="333" spans="1:11" ht="15">
      <c r="A333" s="7" t="s">
        <v>131</v>
      </c>
      <c r="B333" s="10">
        <f ca="1">COUNTIFS(A4:A327,"1",B4:B327,"3")</f>
        <v>16</v>
      </c>
      <c r="C333" s="10">
        <f ca="1">COUNTIFS(A4:A327,"2",B4:B327,"3")</f>
        <v>23</v>
      </c>
      <c r="D333" s="10">
        <f ca="1">COUNTIFS(A4:A327,"3",B4:B327,"3")</f>
        <v>14</v>
      </c>
      <c r="E333" s="10">
        <f ca="1">COUNTIFS(A4:A327,"4",B4:B327,"3")</f>
        <v>19</v>
      </c>
      <c r="F333" s="1">
        <f t="shared" ca="1" si="1"/>
        <v>72</v>
      </c>
      <c r="K333" s="10"/>
    </row>
    <row r="334" spans="1:11" ht="15">
      <c r="A334" s="7" t="s">
        <v>65</v>
      </c>
      <c r="B334" s="10">
        <f ca="1">COUNTIFS(A4:A327,"1",B4:B327,"4")</f>
        <v>6</v>
      </c>
      <c r="C334" s="10">
        <f ca="1">COUNTIFS(A4:A327,"2",B4:B327,"4")</f>
        <v>14</v>
      </c>
      <c r="D334" s="10">
        <f ca="1">COUNTIFS(A4:A327,"3",B4:B327,"4")</f>
        <v>1</v>
      </c>
      <c r="E334" s="10">
        <f ca="1">COUNTIFS(A4:A327,"4",B4:B327,"4")</f>
        <v>3</v>
      </c>
      <c r="F334" s="1">
        <f t="shared" ca="1" si="1"/>
        <v>24</v>
      </c>
      <c r="K334" s="10"/>
    </row>
    <row r="335" spans="1:11" ht="15">
      <c r="A335" s="7" t="s">
        <v>64</v>
      </c>
      <c r="B335" s="10">
        <f ca="1">COUNTIFS(A4:A327,"1",B4:B327,"5")</f>
        <v>1</v>
      </c>
      <c r="C335" s="10">
        <f ca="1">COUNTIFS(A4:A327,"2",B4:B327,"5")</f>
        <v>0</v>
      </c>
      <c r="D335" s="10">
        <f ca="1">COUNTIFS(A4:A327,"3",B4:B327,"5")</f>
        <v>0</v>
      </c>
      <c r="E335" s="10">
        <f ca="1">COUNTIFS(A4:A327,"4",B4:B327,"5")</f>
        <v>1</v>
      </c>
      <c r="F335" s="1">
        <f t="shared" ca="1" si="1"/>
        <v>2</v>
      </c>
      <c r="K335" s="10"/>
    </row>
    <row r="336" spans="1:11" ht="13">
      <c r="F336" s="1">
        <f ca="1">SUM(F331:F335)</f>
        <v>299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FF9900"/>
    <outlinePr summaryBelow="0" summaryRight="0"/>
  </sheetPr>
  <dimension ref="A1:K336"/>
  <sheetViews>
    <sheetView workbookViewId="0"/>
  </sheetViews>
  <sheetFormatPr baseColWidth="10" defaultColWidth="14.5" defaultRowHeight="15.75" customHeight="1"/>
  <sheetData>
    <row r="1" spans="1:2" ht="14">
      <c r="A1" s="9" t="s">
        <v>374</v>
      </c>
    </row>
    <row r="2" spans="1:2" ht="15">
      <c r="A2" s="10"/>
    </row>
    <row r="3" spans="1:2" ht="13">
      <c r="A3" s="7" t="s">
        <v>197</v>
      </c>
    </row>
    <row r="4" spans="1:2" ht="15">
      <c r="A4" s="10">
        <f ca="1">IFERROR(__xludf.DUMMYFUNCTION("query('Converted Data'!BG4:BG327,""select*"")"),3)</f>
        <v>3</v>
      </c>
      <c r="B4" s="10">
        <f ca="1">IFERROR(__xludf.DUMMYFUNCTION("query('Converted Data'!CW4:CW327,""select*"")"),5)</f>
        <v>5</v>
      </c>
    </row>
    <row r="5" spans="1:2" ht="13">
      <c r="A5" s="1">
        <f ca="1">IFERROR(__xludf.DUMMYFUNCTION("""COMPUTED_VALUE"""),1)</f>
        <v>1</v>
      </c>
      <c r="B5" s="1">
        <f ca="1">IFERROR(__xludf.DUMMYFUNCTION("""COMPUTED_VALUE"""),5)</f>
        <v>5</v>
      </c>
    </row>
    <row r="6" spans="1:2" ht="13">
      <c r="A6" s="1" t="str">
        <f ca="1">IFERROR(__xludf.DUMMYFUNCTION("""COMPUTED_VALUE"""),"")</f>
        <v/>
      </c>
      <c r="B6" s="1">
        <f ca="1">IFERROR(__xludf.DUMMYFUNCTION("""COMPUTED_VALUE"""),2)</f>
        <v>2</v>
      </c>
    </row>
    <row r="7" spans="1:2" ht="13">
      <c r="A7" s="1">
        <f ca="1">IFERROR(__xludf.DUMMYFUNCTION("""COMPUTED_VALUE"""),3)</f>
        <v>3</v>
      </c>
      <c r="B7" s="1">
        <f ca="1">IFERROR(__xludf.DUMMYFUNCTION("""COMPUTED_VALUE"""),3)</f>
        <v>3</v>
      </c>
    </row>
    <row r="8" spans="1:2" ht="13">
      <c r="A8" s="1">
        <f ca="1">IFERROR(__xludf.DUMMYFUNCTION("""COMPUTED_VALUE"""),2)</f>
        <v>2</v>
      </c>
      <c r="B8" s="1">
        <f ca="1">IFERROR(__xludf.DUMMYFUNCTION("""COMPUTED_VALUE"""),2)</f>
        <v>2</v>
      </c>
    </row>
    <row r="9" spans="1:2" ht="13">
      <c r="A9" s="1">
        <f ca="1">IFERROR(__xludf.DUMMYFUNCTION("""COMPUTED_VALUE"""),3)</f>
        <v>3</v>
      </c>
      <c r="B9" s="1">
        <f ca="1">IFERROR(__xludf.DUMMYFUNCTION("""COMPUTED_VALUE"""),1)</f>
        <v>1</v>
      </c>
    </row>
    <row r="10" spans="1:2" ht="13" hidden="1">
      <c r="A10" s="1" t="str">
        <f ca="1">IFERROR(__xludf.DUMMYFUNCTION("""COMPUTED_VALUE"""),"")</f>
        <v/>
      </c>
      <c r="B10" s="1">
        <f ca="1">IFERROR(__xludf.DUMMYFUNCTION("""COMPUTED_VALUE"""),2)</f>
        <v>2</v>
      </c>
    </row>
    <row r="11" spans="1:2" ht="13" hidden="1">
      <c r="A11" s="1">
        <f ca="1">IFERROR(__xludf.DUMMYFUNCTION("""COMPUTED_VALUE"""),4)</f>
        <v>4</v>
      </c>
      <c r="B11" s="1">
        <f ca="1">IFERROR(__xludf.DUMMYFUNCTION("""COMPUTED_VALUE"""),2)</f>
        <v>2</v>
      </c>
    </row>
    <row r="12" spans="1:2" ht="13" hidden="1">
      <c r="A12" s="1">
        <f ca="1">IFERROR(__xludf.DUMMYFUNCTION("""COMPUTED_VALUE"""),4)</f>
        <v>4</v>
      </c>
      <c r="B12" s="1">
        <f ca="1">IFERROR(__xludf.DUMMYFUNCTION("""COMPUTED_VALUE"""),1)</f>
        <v>1</v>
      </c>
    </row>
    <row r="13" spans="1:2" ht="13" hidden="1">
      <c r="A13" s="1">
        <f ca="1">IFERROR(__xludf.DUMMYFUNCTION("""COMPUTED_VALUE"""),2)</f>
        <v>2</v>
      </c>
      <c r="B13" s="1">
        <f ca="1">IFERROR(__xludf.DUMMYFUNCTION("""COMPUTED_VALUE"""),4)</f>
        <v>4</v>
      </c>
    </row>
    <row r="14" spans="1:2" ht="13" hidden="1">
      <c r="A14" s="1" t="str">
        <f ca="1">IFERROR(__xludf.DUMMYFUNCTION("""COMPUTED_VALUE"""),"")</f>
        <v/>
      </c>
      <c r="B14" s="1">
        <f ca="1">IFERROR(__xludf.DUMMYFUNCTION("""COMPUTED_VALUE"""),1)</f>
        <v>1</v>
      </c>
    </row>
    <row r="15" spans="1:2" ht="13" hidden="1">
      <c r="A15" s="1">
        <f ca="1">IFERROR(__xludf.DUMMYFUNCTION("""COMPUTED_VALUE"""),2)</f>
        <v>2</v>
      </c>
      <c r="B15" s="1">
        <f ca="1">IFERROR(__xludf.DUMMYFUNCTION("""COMPUTED_VALUE"""),2)</f>
        <v>2</v>
      </c>
    </row>
    <row r="16" spans="1:2" ht="13" hidden="1">
      <c r="A16" s="1">
        <f ca="1">IFERROR(__xludf.DUMMYFUNCTION("""COMPUTED_VALUE"""),3)</f>
        <v>3</v>
      </c>
      <c r="B16" s="1">
        <f ca="1">IFERROR(__xludf.DUMMYFUNCTION("""COMPUTED_VALUE"""),3)</f>
        <v>3</v>
      </c>
    </row>
    <row r="17" spans="1:2" ht="13" hidden="1">
      <c r="A17" s="1">
        <f ca="1">IFERROR(__xludf.DUMMYFUNCTION("""COMPUTED_VALUE"""),3)</f>
        <v>3</v>
      </c>
      <c r="B17" s="1">
        <f ca="1">IFERROR(__xludf.DUMMYFUNCTION("""COMPUTED_VALUE"""),4)</f>
        <v>4</v>
      </c>
    </row>
    <row r="18" spans="1:2" ht="13" hidden="1">
      <c r="A18" s="1">
        <f ca="1">IFERROR(__xludf.DUMMYFUNCTION("""COMPUTED_VALUE"""),2)</f>
        <v>2</v>
      </c>
      <c r="B18" s="1">
        <f ca="1">IFERROR(__xludf.DUMMYFUNCTION("""COMPUTED_VALUE"""),4)</f>
        <v>4</v>
      </c>
    </row>
    <row r="19" spans="1:2" ht="13" hidden="1">
      <c r="A19" s="1">
        <f ca="1">IFERROR(__xludf.DUMMYFUNCTION("""COMPUTED_VALUE"""),2)</f>
        <v>2</v>
      </c>
      <c r="B19" s="1">
        <f ca="1">IFERROR(__xludf.DUMMYFUNCTION("""COMPUTED_VALUE"""),1)</f>
        <v>1</v>
      </c>
    </row>
    <row r="20" spans="1:2" ht="13" hidden="1">
      <c r="A20" s="1">
        <f ca="1">IFERROR(__xludf.DUMMYFUNCTION("""COMPUTED_VALUE"""),4)</f>
        <v>4</v>
      </c>
      <c r="B20" s="1">
        <f ca="1">IFERROR(__xludf.DUMMYFUNCTION("""COMPUTED_VALUE"""),1)</f>
        <v>1</v>
      </c>
    </row>
    <row r="21" spans="1:2" ht="13" hidden="1">
      <c r="A21" s="1">
        <f ca="1">IFERROR(__xludf.DUMMYFUNCTION("""COMPUTED_VALUE"""),2)</f>
        <v>2</v>
      </c>
      <c r="B21" s="1">
        <f ca="1">IFERROR(__xludf.DUMMYFUNCTION("""COMPUTED_VALUE"""),3)</f>
        <v>3</v>
      </c>
    </row>
    <row r="22" spans="1:2" ht="13" hidden="1">
      <c r="A22" s="1">
        <f ca="1">IFERROR(__xludf.DUMMYFUNCTION("""COMPUTED_VALUE"""),1)</f>
        <v>1</v>
      </c>
      <c r="B22" s="1">
        <f ca="1">IFERROR(__xludf.DUMMYFUNCTION("""COMPUTED_VALUE"""),2)</f>
        <v>2</v>
      </c>
    </row>
    <row r="23" spans="1:2" ht="13" hidden="1">
      <c r="A23" s="1">
        <f ca="1">IFERROR(__xludf.DUMMYFUNCTION("""COMPUTED_VALUE"""),2)</f>
        <v>2</v>
      </c>
      <c r="B23" s="1">
        <f ca="1">IFERROR(__xludf.DUMMYFUNCTION("""COMPUTED_VALUE"""),2)</f>
        <v>2</v>
      </c>
    </row>
    <row r="24" spans="1:2" ht="13" hidden="1">
      <c r="A24" s="1" t="str">
        <f ca="1">IFERROR(__xludf.DUMMYFUNCTION("""COMPUTED_VALUE"""),"")</f>
        <v/>
      </c>
      <c r="B24" s="1">
        <f ca="1">IFERROR(__xludf.DUMMYFUNCTION("""COMPUTED_VALUE"""),2)</f>
        <v>2</v>
      </c>
    </row>
    <row r="25" spans="1:2" ht="13" hidden="1">
      <c r="A25" s="1">
        <f ca="1">IFERROR(__xludf.DUMMYFUNCTION("""COMPUTED_VALUE"""),2)</f>
        <v>2</v>
      </c>
      <c r="B25" s="1">
        <f ca="1">IFERROR(__xludf.DUMMYFUNCTION("""COMPUTED_VALUE"""),2)</f>
        <v>2</v>
      </c>
    </row>
    <row r="26" spans="1:2" ht="13" hidden="1">
      <c r="A26" s="1">
        <f ca="1">IFERROR(__xludf.DUMMYFUNCTION("""COMPUTED_VALUE"""),1)</f>
        <v>1</v>
      </c>
      <c r="B26" s="1">
        <f ca="1">IFERROR(__xludf.DUMMYFUNCTION("""COMPUTED_VALUE"""),2)</f>
        <v>2</v>
      </c>
    </row>
    <row r="27" spans="1:2" ht="13" hidden="1">
      <c r="A27" s="1" t="str">
        <f ca="1">IFERROR(__xludf.DUMMYFUNCTION("""COMPUTED_VALUE"""),"")</f>
        <v/>
      </c>
      <c r="B27" s="1">
        <f ca="1">IFERROR(__xludf.DUMMYFUNCTION("""COMPUTED_VALUE"""),3)</f>
        <v>3</v>
      </c>
    </row>
    <row r="28" spans="1:2" ht="13" hidden="1">
      <c r="A28" s="1">
        <f ca="1">IFERROR(__xludf.DUMMYFUNCTION("""COMPUTED_VALUE"""),1)</f>
        <v>1</v>
      </c>
      <c r="B28" s="1">
        <f ca="1">IFERROR(__xludf.DUMMYFUNCTION("""COMPUTED_VALUE"""),5)</f>
        <v>5</v>
      </c>
    </row>
    <row r="29" spans="1:2" ht="13" hidden="1">
      <c r="A29" s="1">
        <f ca="1">IFERROR(__xludf.DUMMYFUNCTION("""COMPUTED_VALUE"""),3)</f>
        <v>3</v>
      </c>
      <c r="B29" s="1">
        <f ca="1">IFERROR(__xludf.DUMMYFUNCTION("""COMPUTED_VALUE"""),3)</f>
        <v>3</v>
      </c>
    </row>
    <row r="30" spans="1:2" ht="13" hidden="1">
      <c r="A30" s="1">
        <f ca="1">IFERROR(__xludf.DUMMYFUNCTION("""COMPUTED_VALUE"""),3)</f>
        <v>3</v>
      </c>
      <c r="B30" s="1">
        <f ca="1">IFERROR(__xludf.DUMMYFUNCTION("""COMPUTED_VALUE"""),2)</f>
        <v>2</v>
      </c>
    </row>
    <row r="31" spans="1:2" ht="13" hidden="1">
      <c r="A31" s="1">
        <f ca="1">IFERROR(__xludf.DUMMYFUNCTION("""COMPUTED_VALUE"""),1)</f>
        <v>1</v>
      </c>
      <c r="B31" s="1">
        <f ca="1">IFERROR(__xludf.DUMMYFUNCTION("""COMPUTED_VALUE"""),4)</f>
        <v>4</v>
      </c>
    </row>
    <row r="32" spans="1:2" ht="13" hidden="1">
      <c r="A32" s="1">
        <f ca="1">IFERROR(__xludf.DUMMYFUNCTION("""COMPUTED_VALUE"""),2)</f>
        <v>2</v>
      </c>
      <c r="B32" s="1">
        <f ca="1">IFERROR(__xludf.DUMMYFUNCTION("""COMPUTED_VALUE"""),5)</f>
        <v>5</v>
      </c>
    </row>
    <row r="33" spans="1:2" ht="13" hidden="1">
      <c r="A33" s="1">
        <f ca="1">IFERROR(__xludf.DUMMYFUNCTION("""COMPUTED_VALUE"""),1)</f>
        <v>1</v>
      </c>
      <c r="B33" s="1">
        <f ca="1">IFERROR(__xludf.DUMMYFUNCTION("""COMPUTED_VALUE"""),1)</f>
        <v>1</v>
      </c>
    </row>
    <row r="34" spans="1:2" ht="13" hidden="1">
      <c r="A34" s="1">
        <f ca="1">IFERROR(__xludf.DUMMYFUNCTION("""COMPUTED_VALUE"""),3)</f>
        <v>3</v>
      </c>
      <c r="B34" s="1">
        <f ca="1">IFERROR(__xludf.DUMMYFUNCTION("""COMPUTED_VALUE"""),2)</f>
        <v>2</v>
      </c>
    </row>
    <row r="35" spans="1:2" ht="13" hidden="1">
      <c r="A35" s="1">
        <f ca="1">IFERROR(__xludf.DUMMYFUNCTION("""COMPUTED_VALUE"""),4)</f>
        <v>4</v>
      </c>
      <c r="B35" s="1">
        <f ca="1">IFERROR(__xludf.DUMMYFUNCTION("""COMPUTED_VALUE"""),5)</f>
        <v>5</v>
      </c>
    </row>
    <row r="36" spans="1:2" ht="13" hidden="1">
      <c r="A36" s="1">
        <f ca="1">IFERROR(__xludf.DUMMYFUNCTION("""COMPUTED_VALUE"""),1)</f>
        <v>1</v>
      </c>
      <c r="B36" s="1">
        <f ca="1">IFERROR(__xludf.DUMMYFUNCTION("""COMPUTED_VALUE"""),2)</f>
        <v>2</v>
      </c>
    </row>
    <row r="37" spans="1:2" ht="13" hidden="1">
      <c r="A37" s="1">
        <f ca="1">IFERROR(__xludf.DUMMYFUNCTION("""COMPUTED_VALUE"""),2)</f>
        <v>2</v>
      </c>
      <c r="B37" s="1">
        <f ca="1">IFERROR(__xludf.DUMMYFUNCTION("""COMPUTED_VALUE"""),4)</f>
        <v>4</v>
      </c>
    </row>
    <row r="38" spans="1:2" ht="13" hidden="1">
      <c r="A38" s="1">
        <f ca="1">IFERROR(__xludf.DUMMYFUNCTION("""COMPUTED_VALUE"""),4)</f>
        <v>4</v>
      </c>
      <c r="B38" s="1">
        <f ca="1">IFERROR(__xludf.DUMMYFUNCTION("""COMPUTED_VALUE"""),3)</f>
        <v>3</v>
      </c>
    </row>
    <row r="39" spans="1:2" ht="13" hidden="1">
      <c r="A39" s="1">
        <f ca="1">IFERROR(__xludf.DUMMYFUNCTION("""COMPUTED_VALUE"""),3)</f>
        <v>3</v>
      </c>
      <c r="B39" s="1">
        <f ca="1">IFERROR(__xludf.DUMMYFUNCTION("""COMPUTED_VALUE"""),1)</f>
        <v>1</v>
      </c>
    </row>
    <row r="40" spans="1:2" ht="13" hidden="1">
      <c r="A40" s="1" t="str">
        <f ca="1">IFERROR(__xludf.DUMMYFUNCTION("""COMPUTED_VALUE"""),"")</f>
        <v/>
      </c>
      <c r="B40" s="1">
        <f ca="1">IFERROR(__xludf.DUMMYFUNCTION("""COMPUTED_VALUE"""),4)</f>
        <v>4</v>
      </c>
    </row>
    <row r="41" spans="1:2" ht="13" hidden="1">
      <c r="A41" s="1">
        <f ca="1">IFERROR(__xludf.DUMMYFUNCTION("""COMPUTED_VALUE"""),1)</f>
        <v>1</v>
      </c>
      <c r="B41" s="1">
        <f ca="1">IFERROR(__xludf.DUMMYFUNCTION("""COMPUTED_VALUE"""),1)</f>
        <v>1</v>
      </c>
    </row>
    <row r="42" spans="1:2" ht="13" hidden="1">
      <c r="A42" s="1">
        <f ca="1">IFERROR(__xludf.DUMMYFUNCTION("""COMPUTED_VALUE"""),2)</f>
        <v>2</v>
      </c>
      <c r="B42" s="1">
        <f ca="1">IFERROR(__xludf.DUMMYFUNCTION("""COMPUTED_VALUE"""),1)</f>
        <v>1</v>
      </c>
    </row>
    <row r="43" spans="1:2" ht="13" hidden="1">
      <c r="A43" s="1">
        <f ca="1">IFERROR(__xludf.DUMMYFUNCTION("""COMPUTED_VALUE"""),1)</f>
        <v>1</v>
      </c>
      <c r="B43" s="1">
        <f ca="1">IFERROR(__xludf.DUMMYFUNCTION("""COMPUTED_VALUE"""),1)</f>
        <v>1</v>
      </c>
    </row>
    <row r="44" spans="1:2" ht="13" hidden="1">
      <c r="A44" s="1">
        <f ca="1">IFERROR(__xludf.DUMMYFUNCTION("""COMPUTED_VALUE"""),4)</f>
        <v>4</v>
      </c>
      <c r="B44" s="1">
        <f ca="1">IFERROR(__xludf.DUMMYFUNCTION("""COMPUTED_VALUE"""),2)</f>
        <v>2</v>
      </c>
    </row>
    <row r="45" spans="1:2" ht="13" hidden="1">
      <c r="A45" s="1">
        <f ca="1">IFERROR(__xludf.DUMMYFUNCTION("""COMPUTED_VALUE"""),4)</f>
        <v>4</v>
      </c>
      <c r="B45" s="1">
        <f ca="1">IFERROR(__xludf.DUMMYFUNCTION("""COMPUTED_VALUE"""),2)</f>
        <v>2</v>
      </c>
    </row>
    <row r="46" spans="1:2" ht="13" hidden="1">
      <c r="A46" s="1">
        <f ca="1">IFERROR(__xludf.DUMMYFUNCTION("""COMPUTED_VALUE"""),2)</f>
        <v>2</v>
      </c>
      <c r="B46" s="1">
        <f ca="1">IFERROR(__xludf.DUMMYFUNCTION("""COMPUTED_VALUE"""),4)</f>
        <v>4</v>
      </c>
    </row>
    <row r="47" spans="1:2" ht="13" hidden="1">
      <c r="A47" s="1">
        <f ca="1">IFERROR(__xludf.DUMMYFUNCTION("""COMPUTED_VALUE"""),4)</f>
        <v>4</v>
      </c>
      <c r="B47" s="1">
        <f ca="1">IFERROR(__xludf.DUMMYFUNCTION("""COMPUTED_VALUE"""),3)</f>
        <v>3</v>
      </c>
    </row>
    <row r="48" spans="1:2" ht="13" hidden="1">
      <c r="A48" s="1">
        <f ca="1">IFERROR(__xludf.DUMMYFUNCTION("""COMPUTED_VALUE"""),2)</f>
        <v>2</v>
      </c>
      <c r="B48" s="1">
        <f ca="1">IFERROR(__xludf.DUMMYFUNCTION("""COMPUTED_VALUE"""),3)</f>
        <v>3</v>
      </c>
    </row>
    <row r="49" spans="1:2" ht="13" hidden="1">
      <c r="A49" s="1">
        <f ca="1">IFERROR(__xludf.DUMMYFUNCTION("""COMPUTED_VALUE"""),4)</f>
        <v>4</v>
      </c>
      <c r="B49" s="1">
        <f ca="1">IFERROR(__xludf.DUMMYFUNCTION("""COMPUTED_VALUE"""),4)</f>
        <v>4</v>
      </c>
    </row>
    <row r="50" spans="1:2" ht="13" hidden="1">
      <c r="A50" s="1">
        <f ca="1">IFERROR(__xludf.DUMMYFUNCTION("""COMPUTED_VALUE"""),2)</f>
        <v>2</v>
      </c>
      <c r="B50" s="1">
        <f ca="1">IFERROR(__xludf.DUMMYFUNCTION("""COMPUTED_VALUE"""),2)</f>
        <v>2</v>
      </c>
    </row>
    <row r="51" spans="1:2" ht="13" hidden="1">
      <c r="A51" s="1">
        <f ca="1">IFERROR(__xludf.DUMMYFUNCTION("""COMPUTED_VALUE"""),1)</f>
        <v>1</v>
      </c>
      <c r="B51" s="1">
        <f ca="1">IFERROR(__xludf.DUMMYFUNCTION("""COMPUTED_VALUE"""),2)</f>
        <v>2</v>
      </c>
    </row>
    <row r="52" spans="1:2" ht="13" hidden="1">
      <c r="A52" s="1">
        <f ca="1">IFERROR(__xludf.DUMMYFUNCTION("""COMPUTED_VALUE"""),3)</f>
        <v>3</v>
      </c>
      <c r="B52" s="1">
        <f ca="1">IFERROR(__xludf.DUMMYFUNCTION("""COMPUTED_VALUE"""),2)</f>
        <v>2</v>
      </c>
    </row>
    <row r="53" spans="1:2" ht="13" hidden="1">
      <c r="A53" s="1">
        <f ca="1">IFERROR(__xludf.DUMMYFUNCTION("""COMPUTED_VALUE"""),2)</f>
        <v>2</v>
      </c>
      <c r="B53" s="1">
        <f ca="1">IFERROR(__xludf.DUMMYFUNCTION("""COMPUTED_VALUE"""),4)</f>
        <v>4</v>
      </c>
    </row>
    <row r="54" spans="1:2" ht="13" hidden="1">
      <c r="A54" s="1">
        <f ca="1">IFERROR(__xludf.DUMMYFUNCTION("""COMPUTED_VALUE"""),3)</f>
        <v>3</v>
      </c>
      <c r="B54" s="1">
        <f ca="1">IFERROR(__xludf.DUMMYFUNCTION("""COMPUTED_VALUE"""),2)</f>
        <v>2</v>
      </c>
    </row>
    <row r="55" spans="1:2" ht="13" hidden="1">
      <c r="A55" s="1">
        <f ca="1">IFERROR(__xludf.DUMMYFUNCTION("""COMPUTED_VALUE"""),1)</f>
        <v>1</v>
      </c>
      <c r="B55" s="1">
        <f ca="1">IFERROR(__xludf.DUMMYFUNCTION("""COMPUTED_VALUE"""),1)</f>
        <v>1</v>
      </c>
    </row>
    <row r="56" spans="1:2" ht="13" hidden="1">
      <c r="A56" s="1">
        <f ca="1">IFERROR(__xludf.DUMMYFUNCTION("""COMPUTED_VALUE"""),3)</f>
        <v>3</v>
      </c>
      <c r="B56" s="1">
        <f ca="1">IFERROR(__xludf.DUMMYFUNCTION("""COMPUTED_VALUE"""),4)</f>
        <v>4</v>
      </c>
    </row>
    <row r="57" spans="1:2" ht="13" hidden="1">
      <c r="A57" s="1">
        <f ca="1">IFERROR(__xludf.DUMMYFUNCTION("""COMPUTED_VALUE"""),2)</f>
        <v>2</v>
      </c>
      <c r="B57" s="1">
        <f ca="1">IFERROR(__xludf.DUMMYFUNCTION("""COMPUTED_VALUE"""),2)</f>
        <v>2</v>
      </c>
    </row>
    <row r="58" spans="1:2" ht="13" hidden="1">
      <c r="A58" s="1">
        <f ca="1">IFERROR(__xludf.DUMMYFUNCTION("""COMPUTED_VALUE"""),3)</f>
        <v>3</v>
      </c>
      <c r="B58" s="1">
        <f ca="1">IFERROR(__xludf.DUMMYFUNCTION("""COMPUTED_VALUE"""),5)</f>
        <v>5</v>
      </c>
    </row>
    <row r="59" spans="1:2" ht="13" hidden="1">
      <c r="A59" s="1">
        <f ca="1">IFERROR(__xludf.DUMMYFUNCTION("""COMPUTED_VALUE"""),1)</f>
        <v>1</v>
      </c>
      <c r="B59" s="1">
        <f ca="1">IFERROR(__xludf.DUMMYFUNCTION("""COMPUTED_VALUE"""),1)</f>
        <v>1</v>
      </c>
    </row>
    <row r="60" spans="1:2" ht="13" hidden="1">
      <c r="A60" s="1">
        <f ca="1">IFERROR(__xludf.DUMMYFUNCTION("""COMPUTED_VALUE"""),1)</f>
        <v>1</v>
      </c>
      <c r="B60" s="1">
        <f ca="1">IFERROR(__xludf.DUMMYFUNCTION("""COMPUTED_VALUE"""),2)</f>
        <v>2</v>
      </c>
    </row>
    <row r="61" spans="1:2" ht="13" hidden="1">
      <c r="A61" s="1">
        <f ca="1">IFERROR(__xludf.DUMMYFUNCTION("""COMPUTED_VALUE"""),1)</f>
        <v>1</v>
      </c>
      <c r="B61" s="1">
        <f ca="1">IFERROR(__xludf.DUMMYFUNCTION("""COMPUTED_VALUE"""),2)</f>
        <v>2</v>
      </c>
    </row>
    <row r="62" spans="1:2" ht="13" hidden="1">
      <c r="A62" s="1">
        <f ca="1">IFERROR(__xludf.DUMMYFUNCTION("""COMPUTED_VALUE"""),4)</f>
        <v>4</v>
      </c>
      <c r="B62" s="1">
        <f ca="1">IFERROR(__xludf.DUMMYFUNCTION("""COMPUTED_VALUE"""),1)</f>
        <v>1</v>
      </c>
    </row>
    <row r="63" spans="1:2" ht="13" hidden="1">
      <c r="A63" s="1">
        <f ca="1">IFERROR(__xludf.DUMMYFUNCTION("""COMPUTED_VALUE"""),4)</f>
        <v>4</v>
      </c>
      <c r="B63" s="1">
        <f ca="1">IFERROR(__xludf.DUMMYFUNCTION("""COMPUTED_VALUE"""),4)</f>
        <v>4</v>
      </c>
    </row>
    <row r="64" spans="1:2" ht="13" hidden="1">
      <c r="A64" s="1" t="str">
        <f ca="1">IFERROR(__xludf.DUMMYFUNCTION("""COMPUTED_VALUE"""),"")</f>
        <v/>
      </c>
      <c r="B64" s="1">
        <f ca="1">IFERROR(__xludf.DUMMYFUNCTION("""COMPUTED_VALUE"""),5)</f>
        <v>5</v>
      </c>
    </row>
    <row r="65" spans="1:2" ht="13" hidden="1">
      <c r="A65" s="1">
        <f ca="1">IFERROR(__xludf.DUMMYFUNCTION("""COMPUTED_VALUE"""),1)</f>
        <v>1</v>
      </c>
      <c r="B65" s="1">
        <f ca="1">IFERROR(__xludf.DUMMYFUNCTION("""COMPUTED_VALUE"""),3)</f>
        <v>3</v>
      </c>
    </row>
    <row r="66" spans="1:2" ht="13" hidden="1">
      <c r="A66" s="1">
        <f ca="1">IFERROR(__xludf.DUMMYFUNCTION("""COMPUTED_VALUE"""),2)</f>
        <v>2</v>
      </c>
      <c r="B66" s="1">
        <f ca="1">IFERROR(__xludf.DUMMYFUNCTION("""COMPUTED_VALUE"""),2)</f>
        <v>2</v>
      </c>
    </row>
    <row r="67" spans="1:2" ht="13" hidden="1">
      <c r="A67" s="1">
        <f ca="1">IFERROR(__xludf.DUMMYFUNCTION("""COMPUTED_VALUE"""),1)</f>
        <v>1</v>
      </c>
      <c r="B67" s="1">
        <f ca="1">IFERROR(__xludf.DUMMYFUNCTION("""COMPUTED_VALUE"""),2)</f>
        <v>2</v>
      </c>
    </row>
    <row r="68" spans="1:2" ht="13" hidden="1">
      <c r="A68" s="1">
        <f ca="1">IFERROR(__xludf.DUMMYFUNCTION("""COMPUTED_VALUE"""),2)</f>
        <v>2</v>
      </c>
      <c r="B68" s="1">
        <f ca="1">IFERROR(__xludf.DUMMYFUNCTION("""COMPUTED_VALUE"""),2)</f>
        <v>2</v>
      </c>
    </row>
    <row r="69" spans="1:2" ht="13" hidden="1">
      <c r="A69" s="1">
        <f ca="1">IFERROR(__xludf.DUMMYFUNCTION("""COMPUTED_VALUE"""),3)</f>
        <v>3</v>
      </c>
      <c r="B69" s="1">
        <f ca="1">IFERROR(__xludf.DUMMYFUNCTION("""COMPUTED_VALUE"""),1)</f>
        <v>1</v>
      </c>
    </row>
    <row r="70" spans="1:2" ht="13" hidden="1">
      <c r="A70" s="1">
        <f ca="1">IFERROR(__xludf.DUMMYFUNCTION("""COMPUTED_VALUE"""),4)</f>
        <v>4</v>
      </c>
      <c r="B70" s="1">
        <f ca="1">IFERROR(__xludf.DUMMYFUNCTION("""COMPUTED_VALUE"""),2)</f>
        <v>2</v>
      </c>
    </row>
    <row r="71" spans="1:2" ht="13" hidden="1">
      <c r="A71" s="1">
        <f ca="1">IFERROR(__xludf.DUMMYFUNCTION("""COMPUTED_VALUE"""),2)</f>
        <v>2</v>
      </c>
      <c r="B71" s="1">
        <f ca="1">IFERROR(__xludf.DUMMYFUNCTION("""COMPUTED_VALUE"""),2)</f>
        <v>2</v>
      </c>
    </row>
    <row r="72" spans="1:2" ht="13" hidden="1">
      <c r="A72" s="1">
        <f ca="1">IFERROR(__xludf.DUMMYFUNCTION("""COMPUTED_VALUE"""),4)</f>
        <v>4</v>
      </c>
      <c r="B72" s="1">
        <f ca="1">IFERROR(__xludf.DUMMYFUNCTION("""COMPUTED_VALUE"""),2)</f>
        <v>2</v>
      </c>
    </row>
    <row r="73" spans="1:2" ht="13" hidden="1">
      <c r="A73" s="1">
        <f ca="1">IFERROR(__xludf.DUMMYFUNCTION("""COMPUTED_VALUE"""),3)</f>
        <v>3</v>
      </c>
      <c r="B73" s="1">
        <f ca="1">IFERROR(__xludf.DUMMYFUNCTION("""COMPUTED_VALUE"""),2)</f>
        <v>2</v>
      </c>
    </row>
    <row r="74" spans="1:2" ht="13" hidden="1">
      <c r="A74" s="1">
        <f ca="1">IFERROR(__xludf.DUMMYFUNCTION("""COMPUTED_VALUE"""),1)</f>
        <v>1</v>
      </c>
      <c r="B74" s="1">
        <f ca="1">IFERROR(__xludf.DUMMYFUNCTION("""COMPUTED_VALUE"""),1)</f>
        <v>1</v>
      </c>
    </row>
    <row r="75" spans="1:2" ht="13" hidden="1">
      <c r="A75" s="1">
        <f ca="1">IFERROR(__xludf.DUMMYFUNCTION("""COMPUTED_VALUE"""),2)</f>
        <v>2</v>
      </c>
      <c r="B75" s="1">
        <f ca="1">IFERROR(__xludf.DUMMYFUNCTION("""COMPUTED_VALUE"""),4)</f>
        <v>4</v>
      </c>
    </row>
    <row r="76" spans="1:2" ht="13" hidden="1">
      <c r="A76" s="1">
        <f ca="1">IFERROR(__xludf.DUMMYFUNCTION("""COMPUTED_VALUE"""),3)</f>
        <v>3</v>
      </c>
      <c r="B76" s="1">
        <f ca="1">IFERROR(__xludf.DUMMYFUNCTION("""COMPUTED_VALUE"""),2)</f>
        <v>2</v>
      </c>
    </row>
    <row r="77" spans="1:2" ht="13" hidden="1">
      <c r="A77" s="1">
        <f ca="1">IFERROR(__xludf.DUMMYFUNCTION("""COMPUTED_VALUE"""),2)</f>
        <v>2</v>
      </c>
      <c r="B77" s="1">
        <f ca="1">IFERROR(__xludf.DUMMYFUNCTION("""COMPUTED_VALUE"""),2)</f>
        <v>2</v>
      </c>
    </row>
    <row r="78" spans="1:2" ht="13" hidden="1">
      <c r="A78" s="1">
        <f ca="1">IFERROR(__xludf.DUMMYFUNCTION("""COMPUTED_VALUE"""),4)</f>
        <v>4</v>
      </c>
      <c r="B78" s="1">
        <f ca="1">IFERROR(__xludf.DUMMYFUNCTION("""COMPUTED_VALUE"""),2)</f>
        <v>2</v>
      </c>
    </row>
    <row r="79" spans="1:2" ht="13" hidden="1">
      <c r="A79" s="1">
        <f ca="1">IFERROR(__xludf.DUMMYFUNCTION("""COMPUTED_VALUE"""),3)</f>
        <v>3</v>
      </c>
      <c r="B79" s="1">
        <f ca="1">IFERROR(__xludf.DUMMYFUNCTION("""COMPUTED_VALUE"""),4)</f>
        <v>4</v>
      </c>
    </row>
    <row r="80" spans="1:2" ht="13" hidden="1">
      <c r="A80" s="1">
        <f ca="1">IFERROR(__xludf.DUMMYFUNCTION("""COMPUTED_VALUE"""),1)</f>
        <v>1</v>
      </c>
      <c r="B80" s="1">
        <f ca="1">IFERROR(__xludf.DUMMYFUNCTION("""COMPUTED_VALUE"""),2)</f>
        <v>2</v>
      </c>
    </row>
    <row r="81" spans="1:2" ht="13" hidden="1">
      <c r="A81" s="1" t="str">
        <f ca="1">IFERROR(__xludf.DUMMYFUNCTION("""COMPUTED_VALUE"""),"")</f>
        <v/>
      </c>
      <c r="B81" s="1">
        <f ca="1">IFERROR(__xludf.DUMMYFUNCTION("""COMPUTED_VALUE"""),2)</f>
        <v>2</v>
      </c>
    </row>
    <row r="82" spans="1:2" ht="13" hidden="1">
      <c r="A82" s="1">
        <f ca="1">IFERROR(__xludf.DUMMYFUNCTION("""COMPUTED_VALUE"""),4)</f>
        <v>4</v>
      </c>
      <c r="B82" s="1">
        <f ca="1">IFERROR(__xludf.DUMMYFUNCTION("""COMPUTED_VALUE"""),2)</f>
        <v>2</v>
      </c>
    </row>
    <row r="83" spans="1:2" ht="13" hidden="1">
      <c r="A83" s="1">
        <f ca="1">IFERROR(__xludf.DUMMYFUNCTION("""COMPUTED_VALUE"""),2)</f>
        <v>2</v>
      </c>
      <c r="B83" s="1">
        <f ca="1">IFERROR(__xludf.DUMMYFUNCTION("""COMPUTED_VALUE"""),2)</f>
        <v>2</v>
      </c>
    </row>
    <row r="84" spans="1:2" ht="13" hidden="1">
      <c r="A84" s="1">
        <f ca="1">IFERROR(__xludf.DUMMYFUNCTION("""COMPUTED_VALUE"""),3)</f>
        <v>3</v>
      </c>
      <c r="B84" s="1">
        <f ca="1">IFERROR(__xludf.DUMMYFUNCTION("""COMPUTED_VALUE"""),4)</f>
        <v>4</v>
      </c>
    </row>
    <row r="85" spans="1:2" ht="13" hidden="1">
      <c r="A85" s="1">
        <f ca="1">IFERROR(__xludf.DUMMYFUNCTION("""COMPUTED_VALUE"""),4)</f>
        <v>4</v>
      </c>
      <c r="B85" s="1">
        <f ca="1">IFERROR(__xludf.DUMMYFUNCTION("""COMPUTED_VALUE"""),4)</f>
        <v>4</v>
      </c>
    </row>
    <row r="86" spans="1:2" ht="13" hidden="1">
      <c r="A86" s="1">
        <f ca="1">IFERROR(__xludf.DUMMYFUNCTION("""COMPUTED_VALUE"""),2)</f>
        <v>2</v>
      </c>
      <c r="B86" s="1">
        <f ca="1">IFERROR(__xludf.DUMMYFUNCTION("""COMPUTED_VALUE"""),4)</f>
        <v>4</v>
      </c>
    </row>
    <row r="87" spans="1:2" ht="13" hidden="1">
      <c r="A87" s="1">
        <f ca="1">IFERROR(__xludf.DUMMYFUNCTION("""COMPUTED_VALUE"""),2)</f>
        <v>2</v>
      </c>
      <c r="B87" s="1">
        <f ca="1">IFERROR(__xludf.DUMMYFUNCTION("""COMPUTED_VALUE"""),3)</f>
        <v>3</v>
      </c>
    </row>
    <row r="88" spans="1:2" ht="13" hidden="1">
      <c r="A88" s="1">
        <f ca="1">IFERROR(__xludf.DUMMYFUNCTION("""COMPUTED_VALUE"""),2)</f>
        <v>2</v>
      </c>
      <c r="B88" s="1">
        <f ca="1">IFERROR(__xludf.DUMMYFUNCTION("""COMPUTED_VALUE"""),5)</f>
        <v>5</v>
      </c>
    </row>
    <row r="89" spans="1:2" ht="13" hidden="1">
      <c r="A89" s="1">
        <f ca="1">IFERROR(__xludf.DUMMYFUNCTION("""COMPUTED_VALUE"""),3)</f>
        <v>3</v>
      </c>
      <c r="B89" s="1">
        <f ca="1">IFERROR(__xludf.DUMMYFUNCTION("""COMPUTED_VALUE"""),3)</f>
        <v>3</v>
      </c>
    </row>
    <row r="90" spans="1:2" ht="13" hidden="1">
      <c r="A90" s="1">
        <f ca="1">IFERROR(__xludf.DUMMYFUNCTION("""COMPUTED_VALUE"""),1)</f>
        <v>1</v>
      </c>
      <c r="B90" s="1">
        <f ca="1">IFERROR(__xludf.DUMMYFUNCTION("""COMPUTED_VALUE"""),4)</f>
        <v>4</v>
      </c>
    </row>
    <row r="91" spans="1:2" ht="13" hidden="1">
      <c r="A91" s="1">
        <f ca="1">IFERROR(__xludf.DUMMYFUNCTION("""COMPUTED_VALUE"""),2)</f>
        <v>2</v>
      </c>
      <c r="B91" s="1">
        <f ca="1">IFERROR(__xludf.DUMMYFUNCTION("""COMPUTED_VALUE"""),2)</f>
        <v>2</v>
      </c>
    </row>
    <row r="92" spans="1:2" ht="13" hidden="1">
      <c r="A92" s="1">
        <f ca="1">IFERROR(__xludf.DUMMYFUNCTION("""COMPUTED_VALUE"""),4)</f>
        <v>4</v>
      </c>
      <c r="B92" s="1">
        <f ca="1">IFERROR(__xludf.DUMMYFUNCTION("""COMPUTED_VALUE"""),5)</f>
        <v>5</v>
      </c>
    </row>
    <row r="93" spans="1:2" ht="13" hidden="1">
      <c r="A93" s="1">
        <f ca="1">IFERROR(__xludf.DUMMYFUNCTION("""COMPUTED_VALUE"""),3)</f>
        <v>3</v>
      </c>
      <c r="B93" s="1">
        <f ca="1">IFERROR(__xludf.DUMMYFUNCTION("""COMPUTED_VALUE"""),3)</f>
        <v>3</v>
      </c>
    </row>
    <row r="94" spans="1:2" ht="13" hidden="1">
      <c r="A94" s="1">
        <f ca="1">IFERROR(__xludf.DUMMYFUNCTION("""COMPUTED_VALUE"""),1)</f>
        <v>1</v>
      </c>
      <c r="B94" s="1">
        <f ca="1">IFERROR(__xludf.DUMMYFUNCTION("""COMPUTED_VALUE"""),1)</f>
        <v>1</v>
      </c>
    </row>
    <row r="95" spans="1:2" ht="13" hidden="1">
      <c r="A95" s="1">
        <f ca="1">IFERROR(__xludf.DUMMYFUNCTION("""COMPUTED_VALUE"""),3)</f>
        <v>3</v>
      </c>
      <c r="B95" s="1">
        <f ca="1">IFERROR(__xludf.DUMMYFUNCTION("""COMPUTED_VALUE"""),4)</f>
        <v>4</v>
      </c>
    </row>
    <row r="96" spans="1:2" ht="13" hidden="1">
      <c r="A96" s="1">
        <f ca="1">IFERROR(__xludf.DUMMYFUNCTION("""COMPUTED_VALUE"""),1)</f>
        <v>1</v>
      </c>
      <c r="B96" s="1">
        <f ca="1">IFERROR(__xludf.DUMMYFUNCTION("""COMPUTED_VALUE"""),2)</f>
        <v>2</v>
      </c>
    </row>
    <row r="97" spans="1:2" ht="13" hidden="1">
      <c r="A97" s="1">
        <f ca="1">IFERROR(__xludf.DUMMYFUNCTION("""COMPUTED_VALUE"""),2)</f>
        <v>2</v>
      </c>
      <c r="B97" s="1">
        <f ca="1">IFERROR(__xludf.DUMMYFUNCTION("""COMPUTED_VALUE"""),2)</f>
        <v>2</v>
      </c>
    </row>
    <row r="98" spans="1:2" ht="13" hidden="1">
      <c r="A98" s="1">
        <f ca="1">IFERROR(__xludf.DUMMYFUNCTION("""COMPUTED_VALUE"""),2)</f>
        <v>2</v>
      </c>
      <c r="B98" s="1">
        <f ca="1">IFERROR(__xludf.DUMMYFUNCTION("""COMPUTED_VALUE"""),3)</f>
        <v>3</v>
      </c>
    </row>
    <row r="99" spans="1:2" ht="13" hidden="1">
      <c r="A99" s="1">
        <f ca="1">IFERROR(__xludf.DUMMYFUNCTION("""COMPUTED_VALUE"""),4)</f>
        <v>4</v>
      </c>
      <c r="B99" s="1" t="str">
        <f ca="1">IFERROR(__xludf.DUMMYFUNCTION("""COMPUTED_VALUE"""),"")</f>
        <v/>
      </c>
    </row>
    <row r="100" spans="1:2" ht="13" hidden="1">
      <c r="A100" s="1">
        <f ca="1">IFERROR(__xludf.DUMMYFUNCTION("""COMPUTED_VALUE"""),1)</f>
        <v>1</v>
      </c>
      <c r="B100" s="1">
        <f ca="1">IFERROR(__xludf.DUMMYFUNCTION("""COMPUTED_VALUE"""),1)</f>
        <v>1</v>
      </c>
    </row>
    <row r="101" spans="1:2" ht="13" hidden="1">
      <c r="A101" s="1">
        <f ca="1">IFERROR(__xludf.DUMMYFUNCTION("""COMPUTED_VALUE"""),3)</f>
        <v>3</v>
      </c>
      <c r="B101" s="1">
        <f ca="1">IFERROR(__xludf.DUMMYFUNCTION("""COMPUTED_VALUE"""),2)</f>
        <v>2</v>
      </c>
    </row>
    <row r="102" spans="1:2" ht="13" hidden="1">
      <c r="A102" s="1">
        <f ca="1">IFERROR(__xludf.DUMMYFUNCTION("""COMPUTED_VALUE"""),2)</f>
        <v>2</v>
      </c>
      <c r="B102" s="1">
        <f ca="1">IFERROR(__xludf.DUMMYFUNCTION("""COMPUTED_VALUE"""),5)</f>
        <v>5</v>
      </c>
    </row>
    <row r="103" spans="1:2" ht="13" hidden="1">
      <c r="A103" s="1">
        <f ca="1">IFERROR(__xludf.DUMMYFUNCTION("""COMPUTED_VALUE"""),4)</f>
        <v>4</v>
      </c>
      <c r="B103" s="1">
        <f ca="1">IFERROR(__xludf.DUMMYFUNCTION("""COMPUTED_VALUE"""),4)</f>
        <v>4</v>
      </c>
    </row>
    <row r="104" spans="1:2" ht="13" hidden="1">
      <c r="A104" s="1" t="str">
        <f ca="1">IFERROR(__xludf.DUMMYFUNCTION("""COMPUTED_VALUE"""),"")</f>
        <v/>
      </c>
      <c r="B104" s="1">
        <f ca="1">IFERROR(__xludf.DUMMYFUNCTION("""COMPUTED_VALUE"""),2)</f>
        <v>2</v>
      </c>
    </row>
    <row r="105" spans="1:2" ht="13" hidden="1">
      <c r="A105" s="1">
        <f ca="1">IFERROR(__xludf.DUMMYFUNCTION("""COMPUTED_VALUE"""),2)</f>
        <v>2</v>
      </c>
      <c r="B105" s="1">
        <f ca="1">IFERROR(__xludf.DUMMYFUNCTION("""COMPUTED_VALUE"""),2)</f>
        <v>2</v>
      </c>
    </row>
    <row r="106" spans="1:2" ht="13" hidden="1">
      <c r="A106" s="1">
        <f ca="1">IFERROR(__xludf.DUMMYFUNCTION("""COMPUTED_VALUE"""),1)</f>
        <v>1</v>
      </c>
      <c r="B106" s="1">
        <f ca="1">IFERROR(__xludf.DUMMYFUNCTION("""COMPUTED_VALUE"""),3)</f>
        <v>3</v>
      </c>
    </row>
    <row r="107" spans="1:2" ht="13" hidden="1">
      <c r="A107" s="1">
        <f ca="1">IFERROR(__xludf.DUMMYFUNCTION("""COMPUTED_VALUE"""),4)</f>
        <v>4</v>
      </c>
      <c r="B107" s="1">
        <f ca="1">IFERROR(__xludf.DUMMYFUNCTION("""COMPUTED_VALUE"""),2)</f>
        <v>2</v>
      </c>
    </row>
    <row r="108" spans="1:2" ht="13" hidden="1">
      <c r="A108" s="1">
        <f ca="1">IFERROR(__xludf.DUMMYFUNCTION("""COMPUTED_VALUE"""),2)</f>
        <v>2</v>
      </c>
      <c r="B108" s="1">
        <f ca="1">IFERROR(__xludf.DUMMYFUNCTION("""COMPUTED_VALUE"""),2)</f>
        <v>2</v>
      </c>
    </row>
    <row r="109" spans="1:2" ht="13" hidden="1">
      <c r="A109" s="1">
        <f ca="1">IFERROR(__xludf.DUMMYFUNCTION("""COMPUTED_VALUE"""),3)</f>
        <v>3</v>
      </c>
      <c r="B109" s="1">
        <f ca="1">IFERROR(__xludf.DUMMYFUNCTION("""COMPUTED_VALUE"""),4)</f>
        <v>4</v>
      </c>
    </row>
    <row r="110" spans="1:2" ht="13" hidden="1">
      <c r="A110" s="1">
        <f ca="1">IFERROR(__xludf.DUMMYFUNCTION("""COMPUTED_VALUE"""),1)</f>
        <v>1</v>
      </c>
      <c r="B110" s="1">
        <f ca="1">IFERROR(__xludf.DUMMYFUNCTION("""COMPUTED_VALUE"""),4)</f>
        <v>4</v>
      </c>
    </row>
    <row r="111" spans="1:2" ht="13" hidden="1">
      <c r="A111" s="1">
        <f ca="1">IFERROR(__xludf.DUMMYFUNCTION("""COMPUTED_VALUE"""),4)</f>
        <v>4</v>
      </c>
      <c r="B111" s="1">
        <f ca="1">IFERROR(__xludf.DUMMYFUNCTION("""COMPUTED_VALUE"""),3)</f>
        <v>3</v>
      </c>
    </row>
    <row r="112" spans="1:2" ht="13" hidden="1">
      <c r="A112" s="1">
        <f ca="1">IFERROR(__xludf.DUMMYFUNCTION("""COMPUTED_VALUE"""),4)</f>
        <v>4</v>
      </c>
      <c r="B112" s="1">
        <f ca="1">IFERROR(__xludf.DUMMYFUNCTION("""COMPUTED_VALUE"""),2)</f>
        <v>2</v>
      </c>
    </row>
    <row r="113" spans="1:2" ht="13" hidden="1">
      <c r="A113" s="1">
        <f ca="1">IFERROR(__xludf.DUMMYFUNCTION("""COMPUTED_VALUE"""),2)</f>
        <v>2</v>
      </c>
      <c r="B113" s="1">
        <f ca="1">IFERROR(__xludf.DUMMYFUNCTION("""COMPUTED_VALUE"""),1)</f>
        <v>1</v>
      </c>
    </row>
    <row r="114" spans="1:2" ht="13" hidden="1">
      <c r="A114" s="1">
        <f ca="1">IFERROR(__xludf.DUMMYFUNCTION("""COMPUTED_VALUE"""),3)</f>
        <v>3</v>
      </c>
      <c r="B114" s="1">
        <f ca="1">IFERROR(__xludf.DUMMYFUNCTION("""COMPUTED_VALUE"""),4)</f>
        <v>4</v>
      </c>
    </row>
    <row r="115" spans="1:2" ht="13" hidden="1">
      <c r="A115" s="1">
        <f ca="1">IFERROR(__xludf.DUMMYFUNCTION("""COMPUTED_VALUE"""),2)</f>
        <v>2</v>
      </c>
      <c r="B115" s="1">
        <f ca="1">IFERROR(__xludf.DUMMYFUNCTION("""COMPUTED_VALUE"""),4)</f>
        <v>4</v>
      </c>
    </row>
    <row r="116" spans="1:2" ht="13" hidden="1">
      <c r="A116" s="1">
        <f ca="1">IFERROR(__xludf.DUMMYFUNCTION("""COMPUTED_VALUE"""),3)</f>
        <v>3</v>
      </c>
      <c r="B116" s="1">
        <f ca="1">IFERROR(__xludf.DUMMYFUNCTION("""COMPUTED_VALUE"""),4)</f>
        <v>4</v>
      </c>
    </row>
    <row r="117" spans="1:2" ht="13" hidden="1">
      <c r="A117" s="1">
        <f ca="1">IFERROR(__xludf.DUMMYFUNCTION("""COMPUTED_VALUE"""),3)</f>
        <v>3</v>
      </c>
      <c r="B117" s="1">
        <f ca="1">IFERROR(__xludf.DUMMYFUNCTION("""COMPUTED_VALUE"""),5)</f>
        <v>5</v>
      </c>
    </row>
    <row r="118" spans="1:2" ht="13" hidden="1">
      <c r="A118" s="1">
        <f ca="1">IFERROR(__xludf.DUMMYFUNCTION("""COMPUTED_VALUE"""),4)</f>
        <v>4</v>
      </c>
      <c r="B118" s="1">
        <f ca="1">IFERROR(__xludf.DUMMYFUNCTION("""COMPUTED_VALUE"""),2)</f>
        <v>2</v>
      </c>
    </row>
    <row r="119" spans="1:2" ht="13" hidden="1">
      <c r="A119" s="1">
        <f ca="1">IFERROR(__xludf.DUMMYFUNCTION("""COMPUTED_VALUE"""),2)</f>
        <v>2</v>
      </c>
      <c r="B119" s="1">
        <f ca="1">IFERROR(__xludf.DUMMYFUNCTION("""COMPUTED_VALUE"""),2)</f>
        <v>2</v>
      </c>
    </row>
    <row r="120" spans="1:2" ht="13" hidden="1">
      <c r="A120" s="1">
        <f ca="1">IFERROR(__xludf.DUMMYFUNCTION("""COMPUTED_VALUE"""),4)</f>
        <v>4</v>
      </c>
      <c r="B120" s="1">
        <f ca="1">IFERROR(__xludf.DUMMYFUNCTION("""COMPUTED_VALUE"""),2)</f>
        <v>2</v>
      </c>
    </row>
    <row r="121" spans="1:2" ht="13" hidden="1">
      <c r="A121" s="1">
        <f ca="1">IFERROR(__xludf.DUMMYFUNCTION("""COMPUTED_VALUE"""),4)</f>
        <v>4</v>
      </c>
      <c r="B121" s="1">
        <f ca="1">IFERROR(__xludf.DUMMYFUNCTION("""COMPUTED_VALUE"""),3)</f>
        <v>3</v>
      </c>
    </row>
    <row r="122" spans="1:2" ht="13" hidden="1">
      <c r="A122" s="1">
        <f ca="1">IFERROR(__xludf.DUMMYFUNCTION("""COMPUTED_VALUE"""),4)</f>
        <v>4</v>
      </c>
      <c r="B122" s="1">
        <f ca="1">IFERROR(__xludf.DUMMYFUNCTION("""COMPUTED_VALUE"""),4)</f>
        <v>4</v>
      </c>
    </row>
    <row r="123" spans="1:2" ht="13" hidden="1">
      <c r="A123" s="1">
        <f ca="1">IFERROR(__xludf.DUMMYFUNCTION("""COMPUTED_VALUE"""),4)</f>
        <v>4</v>
      </c>
      <c r="B123" s="1">
        <f ca="1">IFERROR(__xludf.DUMMYFUNCTION("""COMPUTED_VALUE"""),3)</f>
        <v>3</v>
      </c>
    </row>
    <row r="124" spans="1:2" ht="13" hidden="1">
      <c r="A124" s="1">
        <f ca="1">IFERROR(__xludf.DUMMYFUNCTION("""COMPUTED_VALUE"""),4)</f>
        <v>4</v>
      </c>
      <c r="B124" s="1">
        <f ca="1">IFERROR(__xludf.DUMMYFUNCTION("""COMPUTED_VALUE"""),5)</f>
        <v>5</v>
      </c>
    </row>
    <row r="125" spans="1:2" ht="13" hidden="1">
      <c r="A125" s="1">
        <f ca="1">IFERROR(__xludf.DUMMYFUNCTION("""COMPUTED_VALUE"""),4)</f>
        <v>4</v>
      </c>
      <c r="B125" s="1">
        <f ca="1">IFERROR(__xludf.DUMMYFUNCTION("""COMPUTED_VALUE"""),2)</f>
        <v>2</v>
      </c>
    </row>
    <row r="126" spans="1:2" ht="13" hidden="1">
      <c r="A126" s="1">
        <f ca="1">IFERROR(__xludf.DUMMYFUNCTION("""COMPUTED_VALUE"""),4)</f>
        <v>4</v>
      </c>
      <c r="B126" s="1">
        <f ca="1">IFERROR(__xludf.DUMMYFUNCTION("""COMPUTED_VALUE"""),4)</f>
        <v>4</v>
      </c>
    </row>
    <row r="127" spans="1:2" ht="13" hidden="1">
      <c r="A127" s="1">
        <f ca="1">IFERROR(__xludf.DUMMYFUNCTION("""COMPUTED_VALUE"""),3)</f>
        <v>3</v>
      </c>
      <c r="B127" s="1">
        <f ca="1">IFERROR(__xludf.DUMMYFUNCTION("""COMPUTED_VALUE"""),1)</f>
        <v>1</v>
      </c>
    </row>
    <row r="128" spans="1:2" ht="13" hidden="1">
      <c r="A128" s="1">
        <f ca="1">IFERROR(__xludf.DUMMYFUNCTION("""COMPUTED_VALUE"""),1)</f>
        <v>1</v>
      </c>
      <c r="B128" s="1">
        <f ca="1">IFERROR(__xludf.DUMMYFUNCTION("""COMPUTED_VALUE"""),4)</f>
        <v>4</v>
      </c>
    </row>
    <row r="129" spans="1:2" ht="13" hidden="1">
      <c r="A129" s="1">
        <f ca="1">IFERROR(__xludf.DUMMYFUNCTION("""COMPUTED_VALUE"""),3)</f>
        <v>3</v>
      </c>
      <c r="B129" s="1">
        <f ca="1">IFERROR(__xludf.DUMMYFUNCTION("""COMPUTED_VALUE"""),3)</f>
        <v>3</v>
      </c>
    </row>
    <row r="130" spans="1:2" ht="13" hidden="1">
      <c r="A130" s="1">
        <f ca="1">IFERROR(__xludf.DUMMYFUNCTION("""COMPUTED_VALUE"""),3)</f>
        <v>3</v>
      </c>
      <c r="B130" s="1">
        <f ca="1">IFERROR(__xludf.DUMMYFUNCTION("""COMPUTED_VALUE"""),3)</f>
        <v>3</v>
      </c>
    </row>
    <row r="131" spans="1:2" ht="13" hidden="1">
      <c r="A131" s="1">
        <f ca="1">IFERROR(__xludf.DUMMYFUNCTION("""COMPUTED_VALUE"""),2)</f>
        <v>2</v>
      </c>
      <c r="B131" s="1">
        <f ca="1">IFERROR(__xludf.DUMMYFUNCTION("""COMPUTED_VALUE"""),3)</f>
        <v>3</v>
      </c>
    </row>
    <row r="132" spans="1:2" ht="13" hidden="1">
      <c r="A132" s="1">
        <f ca="1">IFERROR(__xludf.DUMMYFUNCTION("""COMPUTED_VALUE"""),1)</f>
        <v>1</v>
      </c>
      <c r="B132" s="1">
        <f ca="1">IFERROR(__xludf.DUMMYFUNCTION("""COMPUTED_VALUE"""),3)</f>
        <v>3</v>
      </c>
    </row>
    <row r="133" spans="1:2" ht="13" hidden="1">
      <c r="A133" s="1">
        <f ca="1">IFERROR(__xludf.DUMMYFUNCTION("""COMPUTED_VALUE"""),2)</f>
        <v>2</v>
      </c>
      <c r="B133" s="1">
        <f ca="1">IFERROR(__xludf.DUMMYFUNCTION("""COMPUTED_VALUE"""),2)</f>
        <v>2</v>
      </c>
    </row>
    <row r="134" spans="1:2" ht="13" hidden="1">
      <c r="A134" s="1">
        <f ca="1">IFERROR(__xludf.DUMMYFUNCTION("""COMPUTED_VALUE"""),3)</f>
        <v>3</v>
      </c>
      <c r="B134" s="1">
        <f ca="1">IFERROR(__xludf.DUMMYFUNCTION("""COMPUTED_VALUE"""),4)</f>
        <v>4</v>
      </c>
    </row>
    <row r="135" spans="1:2" ht="13" hidden="1">
      <c r="A135" s="1">
        <f ca="1">IFERROR(__xludf.DUMMYFUNCTION("""COMPUTED_VALUE"""),4)</f>
        <v>4</v>
      </c>
      <c r="B135" s="1">
        <f ca="1">IFERROR(__xludf.DUMMYFUNCTION("""COMPUTED_VALUE"""),5)</f>
        <v>5</v>
      </c>
    </row>
    <row r="136" spans="1:2" ht="13" hidden="1">
      <c r="A136" s="1">
        <f ca="1">IFERROR(__xludf.DUMMYFUNCTION("""COMPUTED_VALUE"""),3)</f>
        <v>3</v>
      </c>
      <c r="B136" s="1">
        <f ca="1">IFERROR(__xludf.DUMMYFUNCTION("""COMPUTED_VALUE"""),4)</f>
        <v>4</v>
      </c>
    </row>
    <row r="137" spans="1:2" ht="13" hidden="1">
      <c r="A137" s="1">
        <f ca="1">IFERROR(__xludf.DUMMYFUNCTION("""COMPUTED_VALUE"""),2)</f>
        <v>2</v>
      </c>
      <c r="B137" s="1">
        <f ca="1">IFERROR(__xludf.DUMMYFUNCTION("""COMPUTED_VALUE"""),4)</f>
        <v>4</v>
      </c>
    </row>
    <row r="138" spans="1:2" ht="13" hidden="1">
      <c r="A138" s="1">
        <f ca="1">IFERROR(__xludf.DUMMYFUNCTION("""COMPUTED_VALUE"""),2)</f>
        <v>2</v>
      </c>
      <c r="B138" s="1">
        <f ca="1">IFERROR(__xludf.DUMMYFUNCTION("""COMPUTED_VALUE"""),3)</f>
        <v>3</v>
      </c>
    </row>
    <row r="139" spans="1:2" ht="13" hidden="1">
      <c r="A139" s="1">
        <f ca="1">IFERROR(__xludf.DUMMYFUNCTION("""COMPUTED_VALUE"""),1)</f>
        <v>1</v>
      </c>
      <c r="B139" s="1">
        <f ca="1">IFERROR(__xludf.DUMMYFUNCTION("""COMPUTED_VALUE"""),3)</f>
        <v>3</v>
      </c>
    </row>
    <row r="140" spans="1:2" ht="13" hidden="1">
      <c r="A140" s="1">
        <f ca="1">IFERROR(__xludf.DUMMYFUNCTION("""COMPUTED_VALUE"""),4)</f>
        <v>4</v>
      </c>
      <c r="B140" s="1">
        <f ca="1">IFERROR(__xludf.DUMMYFUNCTION("""COMPUTED_VALUE"""),3)</f>
        <v>3</v>
      </c>
    </row>
    <row r="141" spans="1:2" ht="13" hidden="1">
      <c r="A141" s="1">
        <f ca="1">IFERROR(__xludf.DUMMYFUNCTION("""COMPUTED_VALUE"""),1)</f>
        <v>1</v>
      </c>
      <c r="B141" s="1">
        <f ca="1">IFERROR(__xludf.DUMMYFUNCTION("""COMPUTED_VALUE"""),4)</f>
        <v>4</v>
      </c>
    </row>
    <row r="142" spans="1:2" ht="13" hidden="1">
      <c r="A142" s="1">
        <f ca="1">IFERROR(__xludf.DUMMYFUNCTION("""COMPUTED_VALUE"""),1)</f>
        <v>1</v>
      </c>
      <c r="B142" s="1">
        <f ca="1">IFERROR(__xludf.DUMMYFUNCTION("""COMPUTED_VALUE"""),2)</f>
        <v>2</v>
      </c>
    </row>
    <row r="143" spans="1:2" ht="13" hidden="1">
      <c r="A143" s="1">
        <f ca="1">IFERROR(__xludf.DUMMYFUNCTION("""COMPUTED_VALUE"""),3)</f>
        <v>3</v>
      </c>
      <c r="B143" s="1">
        <f ca="1">IFERROR(__xludf.DUMMYFUNCTION("""COMPUTED_VALUE"""),1)</f>
        <v>1</v>
      </c>
    </row>
    <row r="144" spans="1:2" ht="13" hidden="1">
      <c r="A144" s="1">
        <f ca="1">IFERROR(__xludf.DUMMYFUNCTION("""COMPUTED_VALUE"""),1)</f>
        <v>1</v>
      </c>
      <c r="B144" s="1">
        <f ca="1">IFERROR(__xludf.DUMMYFUNCTION("""COMPUTED_VALUE"""),5)</f>
        <v>5</v>
      </c>
    </row>
    <row r="145" spans="1:2" ht="13" hidden="1">
      <c r="A145" s="1">
        <f ca="1">IFERROR(__xludf.DUMMYFUNCTION("""COMPUTED_VALUE"""),2)</f>
        <v>2</v>
      </c>
      <c r="B145" s="1">
        <f ca="1">IFERROR(__xludf.DUMMYFUNCTION("""COMPUTED_VALUE"""),4)</f>
        <v>4</v>
      </c>
    </row>
    <row r="146" spans="1:2" ht="13" hidden="1">
      <c r="A146" s="1">
        <f ca="1">IFERROR(__xludf.DUMMYFUNCTION("""COMPUTED_VALUE"""),3)</f>
        <v>3</v>
      </c>
      <c r="B146" s="1">
        <f ca="1">IFERROR(__xludf.DUMMYFUNCTION("""COMPUTED_VALUE"""),4)</f>
        <v>4</v>
      </c>
    </row>
    <row r="147" spans="1:2" ht="13" hidden="1">
      <c r="A147" s="1">
        <f ca="1">IFERROR(__xludf.DUMMYFUNCTION("""COMPUTED_VALUE"""),2)</f>
        <v>2</v>
      </c>
      <c r="B147" s="1">
        <f ca="1">IFERROR(__xludf.DUMMYFUNCTION("""COMPUTED_VALUE"""),3)</f>
        <v>3</v>
      </c>
    </row>
    <row r="148" spans="1:2" ht="13" hidden="1">
      <c r="A148" s="1">
        <f ca="1">IFERROR(__xludf.DUMMYFUNCTION("""COMPUTED_VALUE"""),2)</f>
        <v>2</v>
      </c>
      <c r="B148" s="1">
        <f ca="1">IFERROR(__xludf.DUMMYFUNCTION("""COMPUTED_VALUE"""),2)</f>
        <v>2</v>
      </c>
    </row>
    <row r="149" spans="1:2" ht="13" hidden="1">
      <c r="A149" s="1">
        <f ca="1">IFERROR(__xludf.DUMMYFUNCTION("""COMPUTED_VALUE"""),3)</f>
        <v>3</v>
      </c>
      <c r="B149" s="1">
        <f ca="1">IFERROR(__xludf.DUMMYFUNCTION("""COMPUTED_VALUE"""),2)</f>
        <v>2</v>
      </c>
    </row>
    <row r="150" spans="1:2" ht="13" hidden="1">
      <c r="A150" s="1">
        <f ca="1">IFERROR(__xludf.DUMMYFUNCTION("""COMPUTED_VALUE"""),3)</f>
        <v>3</v>
      </c>
      <c r="B150" s="1">
        <f ca="1">IFERROR(__xludf.DUMMYFUNCTION("""COMPUTED_VALUE"""),3)</f>
        <v>3</v>
      </c>
    </row>
    <row r="151" spans="1:2" ht="13" hidden="1">
      <c r="A151" s="1">
        <f ca="1">IFERROR(__xludf.DUMMYFUNCTION("""COMPUTED_VALUE"""),2)</f>
        <v>2</v>
      </c>
      <c r="B151" s="1">
        <f ca="1">IFERROR(__xludf.DUMMYFUNCTION("""COMPUTED_VALUE"""),3)</f>
        <v>3</v>
      </c>
    </row>
    <row r="152" spans="1:2" ht="13" hidden="1">
      <c r="A152" s="1">
        <f ca="1">IFERROR(__xludf.DUMMYFUNCTION("""COMPUTED_VALUE"""),2)</f>
        <v>2</v>
      </c>
      <c r="B152" s="1">
        <f ca="1">IFERROR(__xludf.DUMMYFUNCTION("""COMPUTED_VALUE"""),2)</f>
        <v>2</v>
      </c>
    </row>
    <row r="153" spans="1:2" ht="13" hidden="1">
      <c r="A153" s="1" t="str">
        <f ca="1">IFERROR(__xludf.DUMMYFUNCTION("""COMPUTED_VALUE"""),"")</f>
        <v/>
      </c>
      <c r="B153" s="1">
        <f ca="1">IFERROR(__xludf.DUMMYFUNCTION("""COMPUTED_VALUE"""),4)</f>
        <v>4</v>
      </c>
    </row>
    <row r="154" spans="1:2" ht="13" hidden="1">
      <c r="A154" s="1">
        <f ca="1">IFERROR(__xludf.DUMMYFUNCTION("""COMPUTED_VALUE"""),4)</f>
        <v>4</v>
      </c>
      <c r="B154" s="1">
        <f ca="1">IFERROR(__xludf.DUMMYFUNCTION("""COMPUTED_VALUE"""),3)</f>
        <v>3</v>
      </c>
    </row>
    <row r="155" spans="1:2" ht="13" hidden="1">
      <c r="A155" s="1">
        <f ca="1">IFERROR(__xludf.DUMMYFUNCTION("""COMPUTED_VALUE"""),4)</f>
        <v>4</v>
      </c>
      <c r="B155" s="1">
        <f ca="1">IFERROR(__xludf.DUMMYFUNCTION("""COMPUTED_VALUE"""),2)</f>
        <v>2</v>
      </c>
    </row>
    <row r="156" spans="1:2" ht="13" hidden="1">
      <c r="A156" s="1">
        <f ca="1">IFERROR(__xludf.DUMMYFUNCTION("""COMPUTED_VALUE"""),1)</f>
        <v>1</v>
      </c>
      <c r="B156" s="1">
        <f ca="1">IFERROR(__xludf.DUMMYFUNCTION("""COMPUTED_VALUE"""),4)</f>
        <v>4</v>
      </c>
    </row>
    <row r="157" spans="1:2" ht="13" hidden="1">
      <c r="A157" s="1">
        <f ca="1">IFERROR(__xludf.DUMMYFUNCTION("""COMPUTED_VALUE"""),2)</f>
        <v>2</v>
      </c>
      <c r="B157" s="1">
        <f ca="1">IFERROR(__xludf.DUMMYFUNCTION("""COMPUTED_VALUE"""),2)</f>
        <v>2</v>
      </c>
    </row>
    <row r="158" spans="1:2" ht="13" hidden="1">
      <c r="A158" s="1">
        <f ca="1">IFERROR(__xludf.DUMMYFUNCTION("""COMPUTED_VALUE"""),1)</f>
        <v>1</v>
      </c>
      <c r="B158" s="1">
        <f ca="1">IFERROR(__xludf.DUMMYFUNCTION("""COMPUTED_VALUE"""),5)</f>
        <v>5</v>
      </c>
    </row>
    <row r="159" spans="1:2" ht="13" hidden="1">
      <c r="A159" s="1">
        <f ca="1">IFERROR(__xludf.DUMMYFUNCTION("""COMPUTED_VALUE"""),2)</f>
        <v>2</v>
      </c>
      <c r="B159" s="1">
        <f ca="1">IFERROR(__xludf.DUMMYFUNCTION("""COMPUTED_VALUE"""),2)</f>
        <v>2</v>
      </c>
    </row>
    <row r="160" spans="1:2" ht="13" hidden="1">
      <c r="A160" s="1">
        <f ca="1">IFERROR(__xludf.DUMMYFUNCTION("""COMPUTED_VALUE"""),1)</f>
        <v>1</v>
      </c>
      <c r="B160" s="1">
        <f ca="1">IFERROR(__xludf.DUMMYFUNCTION("""COMPUTED_VALUE"""),3)</f>
        <v>3</v>
      </c>
    </row>
    <row r="161" spans="1:2" ht="13" hidden="1">
      <c r="A161" s="1">
        <f ca="1">IFERROR(__xludf.DUMMYFUNCTION("""COMPUTED_VALUE"""),1)</f>
        <v>1</v>
      </c>
      <c r="B161" s="1">
        <f ca="1">IFERROR(__xludf.DUMMYFUNCTION("""COMPUTED_VALUE"""),2)</f>
        <v>2</v>
      </c>
    </row>
    <row r="162" spans="1:2" ht="13" hidden="1">
      <c r="A162" s="1">
        <f ca="1">IFERROR(__xludf.DUMMYFUNCTION("""COMPUTED_VALUE"""),3)</f>
        <v>3</v>
      </c>
      <c r="B162" s="1">
        <f ca="1">IFERROR(__xludf.DUMMYFUNCTION("""COMPUTED_VALUE"""),3)</f>
        <v>3</v>
      </c>
    </row>
    <row r="163" spans="1:2" ht="13" hidden="1">
      <c r="A163" s="1">
        <f ca="1">IFERROR(__xludf.DUMMYFUNCTION("""COMPUTED_VALUE"""),3)</f>
        <v>3</v>
      </c>
      <c r="B163" s="1">
        <f ca="1">IFERROR(__xludf.DUMMYFUNCTION("""COMPUTED_VALUE"""),4)</f>
        <v>4</v>
      </c>
    </row>
    <row r="164" spans="1:2" ht="13" hidden="1">
      <c r="A164" s="1">
        <f ca="1">IFERROR(__xludf.DUMMYFUNCTION("""COMPUTED_VALUE"""),3)</f>
        <v>3</v>
      </c>
      <c r="B164" s="1">
        <f ca="1">IFERROR(__xludf.DUMMYFUNCTION("""COMPUTED_VALUE"""),2)</f>
        <v>2</v>
      </c>
    </row>
    <row r="165" spans="1:2" ht="13" hidden="1">
      <c r="A165" s="1">
        <f ca="1">IFERROR(__xludf.DUMMYFUNCTION("""COMPUTED_VALUE"""),1)</f>
        <v>1</v>
      </c>
      <c r="B165" s="1">
        <f ca="1">IFERROR(__xludf.DUMMYFUNCTION("""COMPUTED_VALUE"""),2)</f>
        <v>2</v>
      </c>
    </row>
    <row r="166" spans="1:2" ht="13" hidden="1">
      <c r="A166" s="1">
        <f ca="1">IFERROR(__xludf.DUMMYFUNCTION("""COMPUTED_VALUE"""),4)</f>
        <v>4</v>
      </c>
      <c r="B166" s="1">
        <f ca="1">IFERROR(__xludf.DUMMYFUNCTION("""COMPUTED_VALUE"""),3)</f>
        <v>3</v>
      </c>
    </row>
    <row r="167" spans="1:2" ht="13" hidden="1">
      <c r="A167" s="1">
        <f ca="1">IFERROR(__xludf.DUMMYFUNCTION("""COMPUTED_VALUE"""),2)</f>
        <v>2</v>
      </c>
      <c r="B167" s="1">
        <f ca="1">IFERROR(__xludf.DUMMYFUNCTION("""COMPUTED_VALUE"""),4)</f>
        <v>4</v>
      </c>
    </row>
    <row r="168" spans="1:2" ht="13" hidden="1">
      <c r="A168" s="1">
        <f ca="1">IFERROR(__xludf.DUMMYFUNCTION("""COMPUTED_VALUE"""),3)</f>
        <v>3</v>
      </c>
      <c r="B168" s="1">
        <f ca="1">IFERROR(__xludf.DUMMYFUNCTION("""COMPUTED_VALUE"""),3)</f>
        <v>3</v>
      </c>
    </row>
    <row r="169" spans="1:2" ht="13" hidden="1">
      <c r="A169" s="1">
        <f ca="1">IFERROR(__xludf.DUMMYFUNCTION("""COMPUTED_VALUE"""),2)</f>
        <v>2</v>
      </c>
      <c r="B169" s="1">
        <f ca="1">IFERROR(__xludf.DUMMYFUNCTION("""COMPUTED_VALUE"""),2)</f>
        <v>2</v>
      </c>
    </row>
    <row r="170" spans="1:2" ht="13" hidden="1">
      <c r="A170" s="1" t="str">
        <f ca="1">IFERROR(__xludf.DUMMYFUNCTION("""COMPUTED_VALUE"""),"")</f>
        <v/>
      </c>
      <c r="B170" s="1">
        <f ca="1">IFERROR(__xludf.DUMMYFUNCTION("""COMPUTED_VALUE"""),1)</f>
        <v>1</v>
      </c>
    </row>
    <row r="171" spans="1:2" ht="13" hidden="1">
      <c r="A171" s="1">
        <f ca="1">IFERROR(__xludf.DUMMYFUNCTION("""COMPUTED_VALUE"""),4)</f>
        <v>4</v>
      </c>
      <c r="B171" s="1">
        <f ca="1">IFERROR(__xludf.DUMMYFUNCTION("""COMPUTED_VALUE"""),2)</f>
        <v>2</v>
      </c>
    </row>
    <row r="172" spans="1:2" ht="13" hidden="1">
      <c r="A172" s="1">
        <f ca="1">IFERROR(__xludf.DUMMYFUNCTION("""COMPUTED_VALUE"""),2)</f>
        <v>2</v>
      </c>
      <c r="B172" s="1">
        <f ca="1">IFERROR(__xludf.DUMMYFUNCTION("""COMPUTED_VALUE"""),3)</f>
        <v>3</v>
      </c>
    </row>
    <row r="173" spans="1:2" ht="13" hidden="1">
      <c r="A173" s="1">
        <f ca="1">IFERROR(__xludf.DUMMYFUNCTION("""COMPUTED_VALUE"""),2)</f>
        <v>2</v>
      </c>
      <c r="B173" s="1">
        <f ca="1">IFERROR(__xludf.DUMMYFUNCTION("""COMPUTED_VALUE"""),1)</f>
        <v>1</v>
      </c>
    </row>
    <row r="174" spans="1:2" ht="13" hidden="1">
      <c r="A174" s="1">
        <f ca="1">IFERROR(__xludf.DUMMYFUNCTION("""COMPUTED_VALUE"""),1)</f>
        <v>1</v>
      </c>
      <c r="B174" s="1">
        <f ca="1">IFERROR(__xludf.DUMMYFUNCTION("""COMPUTED_VALUE"""),3)</f>
        <v>3</v>
      </c>
    </row>
    <row r="175" spans="1:2" ht="13" hidden="1">
      <c r="A175" s="1">
        <f ca="1">IFERROR(__xludf.DUMMYFUNCTION("""COMPUTED_VALUE"""),4)</f>
        <v>4</v>
      </c>
      <c r="B175" s="1" t="str">
        <f ca="1">IFERROR(__xludf.DUMMYFUNCTION("""COMPUTED_VALUE"""),"")</f>
        <v/>
      </c>
    </row>
    <row r="176" spans="1:2" ht="13" hidden="1">
      <c r="A176" s="1">
        <f ca="1">IFERROR(__xludf.DUMMYFUNCTION("""COMPUTED_VALUE"""),2)</f>
        <v>2</v>
      </c>
      <c r="B176" s="1">
        <f ca="1">IFERROR(__xludf.DUMMYFUNCTION("""COMPUTED_VALUE"""),2)</f>
        <v>2</v>
      </c>
    </row>
    <row r="177" spans="1:2" ht="13" hidden="1">
      <c r="A177" s="1" t="str">
        <f ca="1">IFERROR(__xludf.DUMMYFUNCTION("""COMPUTED_VALUE"""),"")</f>
        <v/>
      </c>
      <c r="B177" s="1">
        <f ca="1">IFERROR(__xludf.DUMMYFUNCTION("""COMPUTED_VALUE"""),3)</f>
        <v>3</v>
      </c>
    </row>
    <row r="178" spans="1:2" ht="13" hidden="1">
      <c r="A178" s="1">
        <f ca="1">IFERROR(__xludf.DUMMYFUNCTION("""COMPUTED_VALUE"""),3)</f>
        <v>3</v>
      </c>
      <c r="B178" s="1">
        <f ca="1">IFERROR(__xludf.DUMMYFUNCTION("""COMPUTED_VALUE"""),4)</f>
        <v>4</v>
      </c>
    </row>
    <row r="179" spans="1:2" ht="13" hidden="1">
      <c r="A179" s="1">
        <f ca="1">IFERROR(__xludf.DUMMYFUNCTION("""COMPUTED_VALUE"""),1)</f>
        <v>1</v>
      </c>
      <c r="B179" s="1">
        <f ca="1">IFERROR(__xludf.DUMMYFUNCTION("""COMPUTED_VALUE"""),5)</f>
        <v>5</v>
      </c>
    </row>
    <row r="180" spans="1:2" ht="13" hidden="1">
      <c r="A180" s="1">
        <f ca="1">IFERROR(__xludf.DUMMYFUNCTION("""COMPUTED_VALUE"""),4)</f>
        <v>4</v>
      </c>
      <c r="B180" s="1">
        <f ca="1">IFERROR(__xludf.DUMMYFUNCTION("""COMPUTED_VALUE"""),1)</f>
        <v>1</v>
      </c>
    </row>
    <row r="181" spans="1:2" ht="13" hidden="1">
      <c r="A181" s="1">
        <f ca="1">IFERROR(__xludf.DUMMYFUNCTION("""COMPUTED_VALUE"""),2)</f>
        <v>2</v>
      </c>
      <c r="B181" s="1">
        <f ca="1">IFERROR(__xludf.DUMMYFUNCTION("""COMPUTED_VALUE"""),5)</f>
        <v>5</v>
      </c>
    </row>
    <row r="182" spans="1:2" ht="13" hidden="1">
      <c r="A182" s="1">
        <f ca="1">IFERROR(__xludf.DUMMYFUNCTION("""COMPUTED_VALUE"""),3)</f>
        <v>3</v>
      </c>
      <c r="B182" s="1">
        <f ca="1">IFERROR(__xludf.DUMMYFUNCTION("""COMPUTED_VALUE"""),3)</f>
        <v>3</v>
      </c>
    </row>
    <row r="183" spans="1:2" ht="13" hidden="1">
      <c r="A183" s="1" t="str">
        <f ca="1">IFERROR(__xludf.DUMMYFUNCTION("""COMPUTED_VALUE"""),"")</f>
        <v/>
      </c>
      <c r="B183" s="1">
        <f ca="1">IFERROR(__xludf.DUMMYFUNCTION("""COMPUTED_VALUE"""),3)</f>
        <v>3</v>
      </c>
    </row>
    <row r="184" spans="1:2" ht="13" hidden="1">
      <c r="A184" s="1">
        <f ca="1">IFERROR(__xludf.DUMMYFUNCTION("""COMPUTED_VALUE"""),2)</f>
        <v>2</v>
      </c>
      <c r="B184" s="1">
        <f ca="1">IFERROR(__xludf.DUMMYFUNCTION("""COMPUTED_VALUE"""),1)</f>
        <v>1</v>
      </c>
    </row>
    <row r="185" spans="1:2" ht="13" hidden="1">
      <c r="A185" s="1">
        <f ca="1">IFERROR(__xludf.DUMMYFUNCTION("""COMPUTED_VALUE"""),3)</f>
        <v>3</v>
      </c>
      <c r="B185" s="1">
        <f ca="1">IFERROR(__xludf.DUMMYFUNCTION("""COMPUTED_VALUE"""),4)</f>
        <v>4</v>
      </c>
    </row>
    <row r="186" spans="1:2" ht="13" hidden="1">
      <c r="A186" s="1">
        <f ca="1">IFERROR(__xludf.DUMMYFUNCTION("""COMPUTED_VALUE"""),2)</f>
        <v>2</v>
      </c>
      <c r="B186" s="1">
        <f ca="1">IFERROR(__xludf.DUMMYFUNCTION("""COMPUTED_VALUE"""),2)</f>
        <v>2</v>
      </c>
    </row>
    <row r="187" spans="1:2" ht="13" hidden="1">
      <c r="A187" s="1">
        <f ca="1">IFERROR(__xludf.DUMMYFUNCTION("""COMPUTED_VALUE"""),4)</f>
        <v>4</v>
      </c>
      <c r="B187" s="1">
        <f ca="1">IFERROR(__xludf.DUMMYFUNCTION("""COMPUTED_VALUE"""),1)</f>
        <v>1</v>
      </c>
    </row>
    <row r="188" spans="1:2" ht="13" hidden="1">
      <c r="A188" s="1">
        <f ca="1">IFERROR(__xludf.DUMMYFUNCTION("""COMPUTED_VALUE"""),2)</f>
        <v>2</v>
      </c>
      <c r="B188" s="1">
        <f ca="1">IFERROR(__xludf.DUMMYFUNCTION("""COMPUTED_VALUE"""),2)</f>
        <v>2</v>
      </c>
    </row>
    <row r="189" spans="1:2" ht="13" hidden="1">
      <c r="A189" s="1">
        <f ca="1">IFERROR(__xludf.DUMMYFUNCTION("""COMPUTED_VALUE"""),2)</f>
        <v>2</v>
      </c>
      <c r="B189" s="1">
        <f ca="1">IFERROR(__xludf.DUMMYFUNCTION("""COMPUTED_VALUE"""),2)</f>
        <v>2</v>
      </c>
    </row>
    <row r="190" spans="1:2" ht="13" hidden="1">
      <c r="A190" s="1" t="str">
        <f ca="1">IFERROR(__xludf.DUMMYFUNCTION("""COMPUTED_VALUE"""),"")</f>
        <v/>
      </c>
      <c r="B190" s="1">
        <f ca="1">IFERROR(__xludf.DUMMYFUNCTION("""COMPUTED_VALUE"""),3)</f>
        <v>3</v>
      </c>
    </row>
    <row r="191" spans="1:2" ht="13" hidden="1">
      <c r="A191" s="1">
        <f ca="1">IFERROR(__xludf.DUMMYFUNCTION("""COMPUTED_VALUE"""),4)</f>
        <v>4</v>
      </c>
      <c r="B191" s="1">
        <f ca="1">IFERROR(__xludf.DUMMYFUNCTION("""COMPUTED_VALUE"""),3)</f>
        <v>3</v>
      </c>
    </row>
    <row r="192" spans="1:2" ht="13" hidden="1">
      <c r="A192" s="1">
        <f ca="1">IFERROR(__xludf.DUMMYFUNCTION("""COMPUTED_VALUE"""),3)</f>
        <v>3</v>
      </c>
      <c r="B192" s="1">
        <f ca="1">IFERROR(__xludf.DUMMYFUNCTION("""COMPUTED_VALUE"""),2)</f>
        <v>2</v>
      </c>
    </row>
    <row r="193" spans="1:2" ht="13" hidden="1">
      <c r="A193" s="1">
        <f ca="1">IFERROR(__xludf.DUMMYFUNCTION("""COMPUTED_VALUE"""),2)</f>
        <v>2</v>
      </c>
      <c r="B193" s="1">
        <f ca="1">IFERROR(__xludf.DUMMYFUNCTION("""COMPUTED_VALUE"""),4)</f>
        <v>4</v>
      </c>
    </row>
    <row r="194" spans="1:2" ht="13" hidden="1">
      <c r="A194" s="1">
        <f ca="1">IFERROR(__xludf.DUMMYFUNCTION("""COMPUTED_VALUE"""),2)</f>
        <v>2</v>
      </c>
      <c r="B194" s="1">
        <f ca="1">IFERROR(__xludf.DUMMYFUNCTION("""COMPUTED_VALUE"""),3)</f>
        <v>3</v>
      </c>
    </row>
    <row r="195" spans="1:2" ht="13" hidden="1">
      <c r="A195" s="1">
        <f ca="1">IFERROR(__xludf.DUMMYFUNCTION("""COMPUTED_VALUE"""),2)</f>
        <v>2</v>
      </c>
      <c r="B195" s="1">
        <f ca="1">IFERROR(__xludf.DUMMYFUNCTION("""COMPUTED_VALUE"""),3)</f>
        <v>3</v>
      </c>
    </row>
    <row r="196" spans="1:2" ht="13" hidden="1">
      <c r="A196" s="1">
        <f ca="1">IFERROR(__xludf.DUMMYFUNCTION("""COMPUTED_VALUE"""),3)</f>
        <v>3</v>
      </c>
      <c r="B196" s="1">
        <f ca="1">IFERROR(__xludf.DUMMYFUNCTION("""COMPUTED_VALUE"""),2)</f>
        <v>2</v>
      </c>
    </row>
    <row r="197" spans="1:2" ht="13" hidden="1">
      <c r="A197" s="1">
        <f ca="1">IFERROR(__xludf.DUMMYFUNCTION("""COMPUTED_VALUE"""),2)</f>
        <v>2</v>
      </c>
      <c r="B197" s="1">
        <f ca="1">IFERROR(__xludf.DUMMYFUNCTION("""COMPUTED_VALUE"""),2)</f>
        <v>2</v>
      </c>
    </row>
    <row r="198" spans="1:2" ht="13" hidden="1">
      <c r="A198" s="1">
        <f ca="1">IFERROR(__xludf.DUMMYFUNCTION("""COMPUTED_VALUE"""),2)</f>
        <v>2</v>
      </c>
      <c r="B198" s="1">
        <f ca="1">IFERROR(__xludf.DUMMYFUNCTION("""COMPUTED_VALUE"""),4)</f>
        <v>4</v>
      </c>
    </row>
    <row r="199" spans="1:2" ht="13" hidden="1">
      <c r="A199" s="1">
        <f ca="1">IFERROR(__xludf.DUMMYFUNCTION("""COMPUTED_VALUE"""),3)</f>
        <v>3</v>
      </c>
      <c r="B199" s="1">
        <f ca="1">IFERROR(__xludf.DUMMYFUNCTION("""COMPUTED_VALUE"""),3)</f>
        <v>3</v>
      </c>
    </row>
    <row r="200" spans="1:2" ht="13" hidden="1">
      <c r="A200" s="1" t="str">
        <f ca="1">IFERROR(__xludf.DUMMYFUNCTION("""COMPUTED_VALUE"""),"")</f>
        <v/>
      </c>
      <c r="B200" s="1">
        <f ca="1">IFERROR(__xludf.DUMMYFUNCTION("""COMPUTED_VALUE"""),3)</f>
        <v>3</v>
      </c>
    </row>
    <row r="201" spans="1:2" ht="13" hidden="1">
      <c r="A201" s="1">
        <f ca="1">IFERROR(__xludf.DUMMYFUNCTION("""COMPUTED_VALUE"""),1)</f>
        <v>1</v>
      </c>
      <c r="B201" s="1">
        <f ca="1">IFERROR(__xludf.DUMMYFUNCTION("""COMPUTED_VALUE"""),2)</f>
        <v>2</v>
      </c>
    </row>
    <row r="202" spans="1:2" ht="13" hidden="1">
      <c r="A202" s="1">
        <f ca="1">IFERROR(__xludf.DUMMYFUNCTION("""COMPUTED_VALUE"""),2)</f>
        <v>2</v>
      </c>
      <c r="B202" s="1">
        <f ca="1">IFERROR(__xludf.DUMMYFUNCTION("""COMPUTED_VALUE"""),2)</f>
        <v>2</v>
      </c>
    </row>
    <row r="203" spans="1:2" ht="13" hidden="1">
      <c r="A203" s="1">
        <f ca="1">IFERROR(__xludf.DUMMYFUNCTION("""COMPUTED_VALUE"""),3)</f>
        <v>3</v>
      </c>
      <c r="B203" s="1">
        <f ca="1">IFERROR(__xludf.DUMMYFUNCTION("""COMPUTED_VALUE"""),3)</f>
        <v>3</v>
      </c>
    </row>
    <row r="204" spans="1:2" ht="13" hidden="1">
      <c r="A204" s="1">
        <f ca="1">IFERROR(__xludf.DUMMYFUNCTION("""COMPUTED_VALUE"""),2)</f>
        <v>2</v>
      </c>
      <c r="B204" s="1">
        <f ca="1">IFERROR(__xludf.DUMMYFUNCTION("""COMPUTED_VALUE"""),1)</f>
        <v>1</v>
      </c>
    </row>
    <row r="205" spans="1:2" ht="13" hidden="1">
      <c r="A205" s="1">
        <f ca="1">IFERROR(__xludf.DUMMYFUNCTION("""COMPUTED_VALUE"""),1)</f>
        <v>1</v>
      </c>
      <c r="B205" s="1">
        <f ca="1">IFERROR(__xludf.DUMMYFUNCTION("""COMPUTED_VALUE"""),2)</f>
        <v>2</v>
      </c>
    </row>
    <row r="206" spans="1:2" ht="13" hidden="1">
      <c r="A206" s="1" t="str">
        <f ca="1">IFERROR(__xludf.DUMMYFUNCTION("""COMPUTED_VALUE"""),"")</f>
        <v/>
      </c>
      <c r="B206" s="1">
        <f ca="1">IFERROR(__xludf.DUMMYFUNCTION("""COMPUTED_VALUE"""),2)</f>
        <v>2</v>
      </c>
    </row>
    <row r="207" spans="1:2" ht="13" hidden="1">
      <c r="A207" s="1">
        <f ca="1">IFERROR(__xludf.DUMMYFUNCTION("""COMPUTED_VALUE"""),4)</f>
        <v>4</v>
      </c>
      <c r="B207" s="1">
        <f ca="1">IFERROR(__xludf.DUMMYFUNCTION("""COMPUTED_VALUE"""),3)</f>
        <v>3</v>
      </c>
    </row>
    <row r="208" spans="1:2" ht="13" hidden="1">
      <c r="A208" s="1">
        <f ca="1">IFERROR(__xludf.DUMMYFUNCTION("""COMPUTED_VALUE"""),3)</f>
        <v>3</v>
      </c>
      <c r="B208" s="1">
        <f ca="1">IFERROR(__xludf.DUMMYFUNCTION("""COMPUTED_VALUE"""),1)</f>
        <v>1</v>
      </c>
    </row>
    <row r="209" spans="1:2" ht="13" hidden="1">
      <c r="A209" s="1" t="str">
        <f ca="1">IFERROR(__xludf.DUMMYFUNCTION("""COMPUTED_VALUE"""),"")</f>
        <v/>
      </c>
      <c r="B209" s="1">
        <f ca="1">IFERROR(__xludf.DUMMYFUNCTION("""COMPUTED_VALUE"""),1)</f>
        <v>1</v>
      </c>
    </row>
    <row r="210" spans="1:2" ht="13" hidden="1">
      <c r="A210" s="1">
        <f ca="1">IFERROR(__xludf.DUMMYFUNCTION("""COMPUTED_VALUE"""),1)</f>
        <v>1</v>
      </c>
      <c r="B210" s="1">
        <f ca="1">IFERROR(__xludf.DUMMYFUNCTION("""COMPUTED_VALUE"""),5)</f>
        <v>5</v>
      </c>
    </row>
    <row r="211" spans="1:2" ht="13" hidden="1">
      <c r="A211" s="1">
        <f ca="1">IFERROR(__xludf.DUMMYFUNCTION("""COMPUTED_VALUE"""),4)</f>
        <v>4</v>
      </c>
      <c r="B211" s="1">
        <f ca="1">IFERROR(__xludf.DUMMYFUNCTION("""COMPUTED_VALUE"""),4)</f>
        <v>4</v>
      </c>
    </row>
    <row r="212" spans="1:2" ht="13" hidden="1">
      <c r="A212" s="1">
        <f ca="1">IFERROR(__xludf.DUMMYFUNCTION("""COMPUTED_VALUE"""),3)</f>
        <v>3</v>
      </c>
      <c r="B212" s="1">
        <f ca="1">IFERROR(__xludf.DUMMYFUNCTION("""COMPUTED_VALUE"""),4)</f>
        <v>4</v>
      </c>
    </row>
    <row r="213" spans="1:2" ht="13" hidden="1">
      <c r="A213" s="1">
        <f ca="1">IFERROR(__xludf.DUMMYFUNCTION("""COMPUTED_VALUE"""),2)</f>
        <v>2</v>
      </c>
      <c r="B213" s="1">
        <f ca="1">IFERROR(__xludf.DUMMYFUNCTION("""COMPUTED_VALUE"""),4)</f>
        <v>4</v>
      </c>
    </row>
    <row r="214" spans="1:2" ht="13" hidden="1">
      <c r="A214" s="1">
        <f ca="1">IFERROR(__xludf.DUMMYFUNCTION("""COMPUTED_VALUE"""),3)</f>
        <v>3</v>
      </c>
      <c r="B214" s="1">
        <f ca="1">IFERROR(__xludf.DUMMYFUNCTION("""COMPUTED_VALUE"""),2)</f>
        <v>2</v>
      </c>
    </row>
    <row r="215" spans="1:2" ht="13" hidden="1">
      <c r="A215" s="1">
        <f ca="1">IFERROR(__xludf.DUMMYFUNCTION("""COMPUTED_VALUE"""),2)</f>
        <v>2</v>
      </c>
      <c r="B215" s="1">
        <f ca="1">IFERROR(__xludf.DUMMYFUNCTION("""COMPUTED_VALUE"""),2)</f>
        <v>2</v>
      </c>
    </row>
    <row r="216" spans="1:2" ht="13" hidden="1">
      <c r="A216" s="1">
        <f ca="1">IFERROR(__xludf.DUMMYFUNCTION("""COMPUTED_VALUE"""),1)</f>
        <v>1</v>
      </c>
      <c r="B216" s="1">
        <f ca="1">IFERROR(__xludf.DUMMYFUNCTION("""COMPUTED_VALUE"""),3)</f>
        <v>3</v>
      </c>
    </row>
    <row r="217" spans="1:2" ht="13" hidden="1">
      <c r="A217" s="1">
        <f ca="1">IFERROR(__xludf.DUMMYFUNCTION("""COMPUTED_VALUE"""),1)</f>
        <v>1</v>
      </c>
      <c r="B217" s="1">
        <f ca="1">IFERROR(__xludf.DUMMYFUNCTION("""COMPUTED_VALUE"""),1)</f>
        <v>1</v>
      </c>
    </row>
    <row r="218" spans="1:2" ht="13" hidden="1">
      <c r="A218" s="1">
        <f ca="1">IFERROR(__xludf.DUMMYFUNCTION("""COMPUTED_VALUE"""),4)</f>
        <v>4</v>
      </c>
      <c r="B218" s="1">
        <f ca="1">IFERROR(__xludf.DUMMYFUNCTION("""COMPUTED_VALUE"""),2)</f>
        <v>2</v>
      </c>
    </row>
    <row r="219" spans="1:2" ht="13" hidden="1">
      <c r="A219" s="1">
        <f ca="1">IFERROR(__xludf.DUMMYFUNCTION("""COMPUTED_VALUE"""),4)</f>
        <v>4</v>
      </c>
      <c r="B219" s="1">
        <f ca="1">IFERROR(__xludf.DUMMYFUNCTION("""COMPUTED_VALUE"""),5)</f>
        <v>5</v>
      </c>
    </row>
    <row r="220" spans="1:2" ht="13" hidden="1">
      <c r="A220" s="1">
        <f ca="1">IFERROR(__xludf.DUMMYFUNCTION("""COMPUTED_VALUE"""),4)</f>
        <v>4</v>
      </c>
      <c r="B220" s="1">
        <f ca="1">IFERROR(__xludf.DUMMYFUNCTION("""COMPUTED_VALUE"""),5)</f>
        <v>5</v>
      </c>
    </row>
    <row r="221" spans="1:2" ht="13" hidden="1">
      <c r="A221" s="1">
        <f ca="1">IFERROR(__xludf.DUMMYFUNCTION("""COMPUTED_VALUE"""),3)</f>
        <v>3</v>
      </c>
      <c r="B221" s="1">
        <f ca="1">IFERROR(__xludf.DUMMYFUNCTION("""COMPUTED_VALUE"""),3)</f>
        <v>3</v>
      </c>
    </row>
    <row r="222" spans="1:2" ht="13" hidden="1">
      <c r="A222" s="1">
        <f ca="1">IFERROR(__xludf.DUMMYFUNCTION("""COMPUTED_VALUE"""),4)</f>
        <v>4</v>
      </c>
      <c r="B222" s="1">
        <f ca="1">IFERROR(__xludf.DUMMYFUNCTION("""COMPUTED_VALUE"""),2)</f>
        <v>2</v>
      </c>
    </row>
    <row r="223" spans="1:2" ht="13" hidden="1">
      <c r="A223" s="1">
        <f ca="1">IFERROR(__xludf.DUMMYFUNCTION("""COMPUTED_VALUE"""),1)</f>
        <v>1</v>
      </c>
      <c r="B223" s="1">
        <f ca="1">IFERROR(__xludf.DUMMYFUNCTION("""COMPUTED_VALUE"""),2)</f>
        <v>2</v>
      </c>
    </row>
    <row r="224" spans="1:2" ht="13" hidden="1">
      <c r="A224" s="1">
        <f ca="1">IFERROR(__xludf.DUMMYFUNCTION("""COMPUTED_VALUE"""),2)</f>
        <v>2</v>
      </c>
      <c r="B224" s="1">
        <f ca="1">IFERROR(__xludf.DUMMYFUNCTION("""COMPUTED_VALUE"""),4)</f>
        <v>4</v>
      </c>
    </row>
    <row r="225" spans="1:2" ht="13" hidden="1">
      <c r="A225" s="1">
        <f ca="1">IFERROR(__xludf.DUMMYFUNCTION("""COMPUTED_VALUE"""),3)</f>
        <v>3</v>
      </c>
      <c r="B225" s="1">
        <f ca="1">IFERROR(__xludf.DUMMYFUNCTION("""COMPUTED_VALUE"""),1)</f>
        <v>1</v>
      </c>
    </row>
    <row r="226" spans="1:2" ht="13" hidden="1">
      <c r="A226" s="1">
        <f ca="1">IFERROR(__xludf.DUMMYFUNCTION("""COMPUTED_VALUE"""),2)</f>
        <v>2</v>
      </c>
      <c r="B226" s="1">
        <f ca="1">IFERROR(__xludf.DUMMYFUNCTION("""COMPUTED_VALUE"""),3)</f>
        <v>3</v>
      </c>
    </row>
    <row r="227" spans="1:2" ht="13" hidden="1">
      <c r="A227" s="1">
        <f ca="1">IFERROR(__xludf.DUMMYFUNCTION("""COMPUTED_VALUE"""),2)</f>
        <v>2</v>
      </c>
      <c r="B227" s="1">
        <f ca="1">IFERROR(__xludf.DUMMYFUNCTION("""COMPUTED_VALUE"""),3)</f>
        <v>3</v>
      </c>
    </row>
    <row r="228" spans="1:2" ht="13" hidden="1">
      <c r="A228" s="1">
        <f ca="1">IFERROR(__xludf.DUMMYFUNCTION("""COMPUTED_VALUE"""),3)</f>
        <v>3</v>
      </c>
      <c r="B228" s="1">
        <f ca="1">IFERROR(__xludf.DUMMYFUNCTION("""COMPUTED_VALUE"""),5)</f>
        <v>5</v>
      </c>
    </row>
    <row r="229" spans="1:2" ht="13" hidden="1">
      <c r="A229" s="1">
        <f ca="1">IFERROR(__xludf.DUMMYFUNCTION("""COMPUTED_VALUE"""),4)</f>
        <v>4</v>
      </c>
      <c r="B229" s="1">
        <f ca="1">IFERROR(__xludf.DUMMYFUNCTION("""COMPUTED_VALUE"""),2)</f>
        <v>2</v>
      </c>
    </row>
    <row r="230" spans="1:2" ht="13" hidden="1">
      <c r="A230" s="1">
        <f ca="1">IFERROR(__xludf.DUMMYFUNCTION("""COMPUTED_VALUE"""),4)</f>
        <v>4</v>
      </c>
      <c r="B230" s="1">
        <f ca="1">IFERROR(__xludf.DUMMYFUNCTION("""COMPUTED_VALUE"""),3)</f>
        <v>3</v>
      </c>
    </row>
    <row r="231" spans="1:2" ht="13" hidden="1">
      <c r="A231" s="1" t="str">
        <f ca="1">IFERROR(__xludf.DUMMYFUNCTION("""COMPUTED_VALUE"""),"")</f>
        <v/>
      </c>
      <c r="B231" s="1">
        <f ca="1">IFERROR(__xludf.DUMMYFUNCTION("""COMPUTED_VALUE"""),1)</f>
        <v>1</v>
      </c>
    </row>
    <row r="232" spans="1:2" ht="13" hidden="1">
      <c r="A232" s="1">
        <f ca="1">IFERROR(__xludf.DUMMYFUNCTION("""COMPUTED_VALUE"""),2)</f>
        <v>2</v>
      </c>
      <c r="B232" s="1">
        <f ca="1">IFERROR(__xludf.DUMMYFUNCTION("""COMPUTED_VALUE"""),5)</f>
        <v>5</v>
      </c>
    </row>
    <row r="233" spans="1:2" ht="13" hidden="1">
      <c r="A233" s="1">
        <f ca="1">IFERROR(__xludf.DUMMYFUNCTION("""COMPUTED_VALUE"""),1)</f>
        <v>1</v>
      </c>
      <c r="B233" s="1">
        <f ca="1">IFERROR(__xludf.DUMMYFUNCTION("""COMPUTED_VALUE"""),1)</f>
        <v>1</v>
      </c>
    </row>
    <row r="234" spans="1:2" ht="13" hidden="1">
      <c r="A234" s="1">
        <f ca="1">IFERROR(__xludf.DUMMYFUNCTION("""COMPUTED_VALUE"""),2)</f>
        <v>2</v>
      </c>
      <c r="B234" s="1">
        <f ca="1">IFERROR(__xludf.DUMMYFUNCTION("""COMPUTED_VALUE"""),4)</f>
        <v>4</v>
      </c>
    </row>
    <row r="235" spans="1:2" ht="13" hidden="1">
      <c r="A235" s="1">
        <f ca="1">IFERROR(__xludf.DUMMYFUNCTION("""COMPUTED_VALUE"""),3)</f>
        <v>3</v>
      </c>
      <c r="B235" s="1">
        <f ca="1">IFERROR(__xludf.DUMMYFUNCTION("""COMPUTED_VALUE"""),4)</f>
        <v>4</v>
      </c>
    </row>
    <row r="236" spans="1:2" ht="13" hidden="1">
      <c r="A236" s="1">
        <f ca="1">IFERROR(__xludf.DUMMYFUNCTION("""COMPUTED_VALUE"""),4)</f>
        <v>4</v>
      </c>
      <c r="B236" s="1">
        <f ca="1">IFERROR(__xludf.DUMMYFUNCTION("""COMPUTED_VALUE"""),4)</f>
        <v>4</v>
      </c>
    </row>
    <row r="237" spans="1:2" ht="13" hidden="1">
      <c r="A237" s="1">
        <f ca="1">IFERROR(__xludf.DUMMYFUNCTION("""COMPUTED_VALUE"""),3)</f>
        <v>3</v>
      </c>
      <c r="B237" s="1">
        <f ca="1">IFERROR(__xludf.DUMMYFUNCTION("""COMPUTED_VALUE"""),4)</f>
        <v>4</v>
      </c>
    </row>
    <row r="238" spans="1:2" ht="13" hidden="1">
      <c r="A238" s="1" t="str">
        <f ca="1">IFERROR(__xludf.DUMMYFUNCTION("""COMPUTED_VALUE"""),"")</f>
        <v/>
      </c>
      <c r="B238" s="1">
        <f ca="1">IFERROR(__xludf.DUMMYFUNCTION("""COMPUTED_VALUE"""),4)</f>
        <v>4</v>
      </c>
    </row>
    <row r="239" spans="1:2" ht="13" hidden="1">
      <c r="A239" s="1">
        <f ca="1">IFERROR(__xludf.DUMMYFUNCTION("""COMPUTED_VALUE"""),2)</f>
        <v>2</v>
      </c>
      <c r="B239" s="1">
        <f ca="1">IFERROR(__xludf.DUMMYFUNCTION("""COMPUTED_VALUE"""),2)</f>
        <v>2</v>
      </c>
    </row>
    <row r="240" spans="1:2" ht="13" hidden="1">
      <c r="A240" s="1">
        <f ca="1">IFERROR(__xludf.DUMMYFUNCTION("""COMPUTED_VALUE"""),4)</f>
        <v>4</v>
      </c>
      <c r="B240" s="1">
        <f ca="1">IFERROR(__xludf.DUMMYFUNCTION("""COMPUTED_VALUE"""),2)</f>
        <v>2</v>
      </c>
    </row>
    <row r="241" spans="1:2" ht="13" hidden="1">
      <c r="A241" s="1">
        <f ca="1">IFERROR(__xludf.DUMMYFUNCTION("""COMPUTED_VALUE"""),2)</f>
        <v>2</v>
      </c>
      <c r="B241" s="1">
        <f ca="1">IFERROR(__xludf.DUMMYFUNCTION("""COMPUTED_VALUE"""),5)</f>
        <v>5</v>
      </c>
    </row>
    <row r="242" spans="1:2" ht="13" hidden="1">
      <c r="A242" s="1">
        <f ca="1">IFERROR(__xludf.DUMMYFUNCTION("""COMPUTED_VALUE"""),3)</f>
        <v>3</v>
      </c>
      <c r="B242" s="1">
        <f ca="1">IFERROR(__xludf.DUMMYFUNCTION("""COMPUTED_VALUE"""),2)</f>
        <v>2</v>
      </c>
    </row>
    <row r="243" spans="1:2" ht="13" hidden="1">
      <c r="A243" s="1">
        <f ca="1">IFERROR(__xludf.DUMMYFUNCTION("""COMPUTED_VALUE"""),3)</f>
        <v>3</v>
      </c>
      <c r="B243" s="1">
        <f ca="1">IFERROR(__xludf.DUMMYFUNCTION("""COMPUTED_VALUE"""),3)</f>
        <v>3</v>
      </c>
    </row>
    <row r="244" spans="1:2" ht="13" hidden="1">
      <c r="A244" s="1">
        <f ca="1">IFERROR(__xludf.DUMMYFUNCTION("""COMPUTED_VALUE"""),4)</f>
        <v>4</v>
      </c>
      <c r="B244" s="1">
        <f ca="1">IFERROR(__xludf.DUMMYFUNCTION("""COMPUTED_VALUE"""),1)</f>
        <v>1</v>
      </c>
    </row>
    <row r="245" spans="1:2" ht="13" hidden="1">
      <c r="A245" s="1">
        <f ca="1">IFERROR(__xludf.DUMMYFUNCTION("""COMPUTED_VALUE"""),4)</f>
        <v>4</v>
      </c>
      <c r="B245" s="1">
        <f ca="1">IFERROR(__xludf.DUMMYFUNCTION("""COMPUTED_VALUE"""),4)</f>
        <v>4</v>
      </c>
    </row>
    <row r="246" spans="1:2" ht="13" hidden="1">
      <c r="A246" s="1">
        <f ca="1">IFERROR(__xludf.DUMMYFUNCTION("""COMPUTED_VALUE"""),4)</f>
        <v>4</v>
      </c>
      <c r="B246" s="1">
        <f ca="1">IFERROR(__xludf.DUMMYFUNCTION("""COMPUTED_VALUE"""),4)</f>
        <v>4</v>
      </c>
    </row>
    <row r="247" spans="1:2" ht="13" hidden="1">
      <c r="A247" s="1">
        <f ca="1">IFERROR(__xludf.DUMMYFUNCTION("""COMPUTED_VALUE"""),4)</f>
        <v>4</v>
      </c>
      <c r="B247" s="1">
        <f ca="1">IFERROR(__xludf.DUMMYFUNCTION("""COMPUTED_VALUE"""),3)</f>
        <v>3</v>
      </c>
    </row>
    <row r="248" spans="1:2" ht="13" hidden="1">
      <c r="A248" s="1">
        <f ca="1">IFERROR(__xludf.DUMMYFUNCTION("""COMPUTED_VALUE"""),3)</f>
        <v>3</v>
      </c>
      <c r="B248" s="1">
        <f ca="1">IFERROR(__xludf.DUMMYFUNCTION("""COMPUTED_VALUE"""),4)</f>
        <v>4</v>
      </c>
    </row>
    <row r="249" spans="1:2" ht="13" hidden="1">
      <c r="A249" s="1">
        <f ca="1">IFERROR(__xludf.DUMMYFUNCTION("""COMPUTED_VALUE"""),1)</f>
        <v>1</v>
      </c>
      <c r="B249" s="1">
        <f ca="1">IFERROR(__xludf.DUMMYFUNCTION("""COMPUTED_VALUE"""),5)</f>
        <v>5</v>
      </c>
    </row>
    <row r="250" spans="1:2" ht="13" hidden="1">
      <c r="A250" s="1">
        <f ca="1">IFERROR(__xludf.DUMMYFUNCTION("""COMPUTED_VALUE"""),2)</f>
        <v>2</v>
      </c>
      <c r="B250" s="1">
        <f ca="1">IFERROR(__xludf.DUMMYFUNCTION("""COMPUTED_VALUE"""),5)</f>
        <v>5</v>
      </c>
    </row>
    <row r="251" spans="1:2" ht="13" hidden="1">
      <c r="A251" s="1">
        <f ca="1">IFERROR(__xludf.DUMMYFUNCTION("""COMPUTED_VALUE"""),4)</f>
        <v>4</v>
      </c>
      <c r="B251" s="1">
        <f ca="1">IFERROR(__xludf.DUMMYFUNCTION("""COMPUTED_VALUE"""),2)</f>
        <v>2</v>
      </c>
    </row>
    <row r="252" spans="1:2" ht="13" hidden="1">
      <c r="A252" s="1">
        <f ca="1">IFERROR(__xludf.DUMMYFUNCTION("""COMPUTED_VALUE"""),1)</f>
        <v>1</v>
      </c>
      <c r="B252" s="1">
        <f ca="1">IFERROR(__xludf.DUMMYFUNCTION("""COMPUTED_VALUE"""),4)</f>
        <v>4</v>
      </c>
    </row>
    <row r="253" spans="1:2" ht="13" hidden="1">
      <c r="A253" s="1">
        <f ca="1">IFERROR(__xludf.DUMMYFUNCTION("""COMPUTED_VALUE"""),4)</f>
        <v>4</v>
      </c>
      <c r="B253" s="1">
        <f ca="1">IFERROR(__xludf.DUMMYFUNCTION("""COMPUTED_VALUE"""),2)</f>
        <v>2</v>
      </c>
    </row>
    <row r="254" spans="1:2" ht="13" hidden="1">
      <c r="A254" s="1">
        <f ca="1">IFERROR(__xludf.DUMMYFUNCTION("""COMPUTED_VALUE"""),3)</f>
        <v>3</v>
      </c>
      <c r="B254" s="1">
        <f ca="1">IFERROR(__xludf.DUMMYFUNCTION("""COMPUTED_VALUE"""),4)</f>
        <v>4</v>
      </c>
    </row>
    <row r="255" spans="1:2" ht="13" hidden="1">
      <c r="A255" s="1">
        <f ca="1">IFERROR(__xludf.DUMMYFUNCTION("""COMPUTED_VALUE"""),3)</f>
        <v>3</v>
      </c>
      <c r="B255" s="1">
        <f ca="1">IFERROR(__xludf.DUMMYFUNCTION("""COMPUTED_VALUE"""),4)</f>
        <v>4</v>
      </c>
    </row>
    <row r="256" spans="1:2" ht="13" hidden="1">
      <c r="A256" s="1">
        <f ca="1">IFERROR(__xludf.DUMMYFUNCTION("""COMPUTED_VALUE"""),1)</f>
        <v>1</v>
      </c>
      <c r="B256" s="1">
        <f ca="1">IFERROR(__xludf.DUMMYFUNCTION("""COMPUTED_VALUE"""),1)</f>
        <v>1</v>
      </c>
    </row>
    <row r="257" spans="1:2" ht="13" hidden="1">
      <c r="A257" s="1">
        <f ca="1">IFERROR(__xludf.DUMMYFUNCTION("""COMPUTED_VALUE"""),2)</f>
        <v>2</v>
      </c>
      <c r="B257" s="1">
        <f ca="1">IFERROR(__xludf.DUMMYFUNCTION("""COMPUTED_VALUE"""),1)</f>
        <v>1</v>
      </c>
    </row>
    <row r="258" spans="1:2" ht="13" hidden="1">
      <c r="A258" s="1">
        <f ca="1">IFERROR(__xludf.DUMMYFUNCTION("""COMPUTED_VALUE"""),4)</f>
        <v>4</v>
      </c>
      <c r="B258" s="1">
        <f ca="1">IFERROR(__xludf.DUMMYFUNCTION("""COMPUTED_VALUE"""),3)</f>
        <v>3</v>
      </c>
    </row>
    <row r="259" spans="1:2" ht="13" hidden="1">
      <c r="A259" s="1">
        <f ca="1">IFERROR(__xludf.DUMMYFUNCTION("""COMPUTED_VALUE"""),2)</f>
        <v>2</v>
      </c>
      <c r="B259" s="1">
        <f ca="1">IFERROR(__xludf.DUMMYFUNCTION("""COMPUTED_VALUE"""),4)</f>
        <v>4</v>
      </c>
    </row>
    <row r="260" spans="1:2" ht="13" hidden="1">
      <c r="A260" s="1">
        <f ca="1">IFERROR(__xludf.DUMMYFUNCTION("""COMPUTED_VALUE"""),2)</f>
        <v>2</v>
      </c>
      <c r="B260" s="1">
        <f ca="1">IFERROR(__xludf.DUMMYFUNCTION("""COMPUTED_VALUE"""),4)</f>
        <v>4</v>
      </c>
    </row>
    <row r="261" spans="1:2" ht="13" hidden="1">
      <c r="A261" s="1">
        <f ca="1">IFERROR(__xludf.DUMMYFUNCTION("""COMPUTED_VALUE"""),3)</f>
        <v>3</v>
      </c>
      <c r="B261" s="1">
        <f ca="1">IFERROR(__xludf.DUMMYFUNCTION("""COMPUTED_VALUE"""),1)</f>
        <v>1</v>
      </c>
    </row>
    <row r="262" spans="1:2" ht="13" hidden="1">
      <c r="A262" s="1">
        <f ca="1">IFERROR(__xludf.DUMMYFUNCTION("""COMPUTED_VALUE"""),3)</f>
        <v>3</v>
      </c>
      <c r="B262" s="1">
        <f ca="1">IFERROR(__xludf.DUMMYFUNCTION("""COMPUTED_VALUE"""),4)</f>
        <v>4</v>
      </c>
    </row>
    <row r="263" spans="1:2" ht="13" hidden="1">
      <c r="A263" s="1">
        <f ca="1">IFERROR(__xludf.DUMMYFUNCTION("""COMPUTED_VALUE"""),4)</f>
        <v>4</v>
      </c>
      <c r="B263" s="1">
        <f ca="1">IFERROR(__xludf.DUMMYFUNCTION("""COMPUTED_VALUE"""),1)</f>
        <v>1</v>
      </c>
    </row>
    <row r="264" spans="1:2" ht="13" hidden="1">
      <c r="A264" s="1">
        <f ca="1">IFERROR(__xludf.DUMMYFUNCTION("""COMPUTED_VALUE"""),2)</f>
        <v>2</v>
      </c>
      <c r="B264" s="1">
        <f ca="1">IFERROR(__xludf.DUMMYFUNCTION("""COMPUTED_VALUE"""),5)</f>
        <v>5</v>
      </c>
    </row>
    <row r="265" spans="1:2" ht="13" hidden="1">
      <c r="A265" s="1">
        <f ca="1">IFERROR(__xludf.DUMMYFUNCTION("""COMPUTED_VALUE"""),4)</f>
        <v>4</v>
      </c>
      <c r="B265" s="1">
        <f ca="1">IFERROR(__xludf.DUMMYFUNCTION("""COMPUTED_VALUE"""),3)</f>
        <v>3</v>
      </c>
    </row>
    <row r="266" spans="1:2" ht="13" hidden="1">
      <c r="A266" s="1">
        <f ca="1">IFERROR(__xludf.DUMMYFUNCTION("""COMPUTED_VALUE"""),4)</f>
        <v>4</v>
      </c>
      <c r="B266" s="1">
        <f ca="1">IFERROR(__xludf.DUMMYFUNCTION("""COMPUTED_VALUE"""),3)</f>
        <v>3</v>
      </c>
    </row>
    <row r="267" spans="1:2" ht="13" hidden="1">
      <c r="A267" s="1">
        <f ca="1">IFERROR(__xludf.DUMMYFUNCTION("""COMPUTED_VALUE"""),4)</f>
        <v>4</v>
      </c>
      <c r="B267" s="1">
        <f ca="1">IFERROR(__xludf.DUMMYFUNCTION("""COMPUTED_VALUE"""),5)</f>
        <v>5</v>
      </c>
    </row>
    <row r="268" spans="1:2" ht="13" hidden="1">
      <c r="A268" s="1">
        <f ca="1">IFERROR(__xludf.DUMMYFUNCTION("""COMPUTED_VALUE"""),2)</f>
        <v>2</v>
      </c>
      <c r="B268" s="1">
        <f ca="1">IFERROR(__xludf.DUMMYFUNCTION("""COMPUTED_VALUE"""),2)</f>
        <v>2</v>
      </c>
    </row>
    <row r="269" spans="1:2" ht="13" hidden="1">
      <c r="A269" s="1">
        <f ca="1">IFERROR(__xludf.DUMMYFUNCTION("""COMPUTED_VALUE"""),2)</f>
        <v>2</v>
      </c>
      <c r="B269" s="1">
        <f ca="1">IFERROR(__xludf.DUMMYFUNCTION("""COMPUTED_VALUE"""),2)</f>
        <v>2</v>
      </c>
    </row>
    <row r="270" spans="1:2" ht="13" hidden="1">
      <c r="A270" s="1">
        <f ca="1">IFERROR(__xludf.DUMMYFUNCTION("""COMPUTED_VALUE"""),3)</f>
        <v>3</v>
      </c>
      <c r="B270" s="1">
        <f ca="1">IFERROR(__xludf.DUMMYFUNCTION("""COMPUTED_VALUE"""),1)</f>
        <v>1</v>
      </c>
    </row>
    <row r="271" spans="1:2" ht="13" hidden="1">
      <c r="A271" s="1">
        <f ca="1">IFERROR(__xludf.DUMMYFUNCTION("""COMPUTED_VALUE"""),1)</f>
        <v>1</v>
      </c>
      <c r="B271" s="1">
        <f ca="1">IFERROR(__xludf.DUMMYFUNCTION("""COMPUTED_VALUE"""),5)</f>
        <v>5</v>
      </c>
    </row>
    <row r="272" spans="1:2" ht="13" hidden="1">
      <c r="A272" s="1">
        <f ca="1">IFERROR(__xludf.DUMMYFUNCTION("""COMPUTED_VALUE"""),2)</f>
        <v>2</v>
      </c>
      <c r="B272" s="1">
        <f ca="1">IFERROR(__xludf.DUMMYFUNCTION("""COMPUTED_VALUE"""),2)</f>
        <v>2</v>
      </c>
    </row>
    <row r="273" spans="1:2" ht="13" hidden="1">
      <c r="A273" s="1">
        <f ca="1">IFERROR(__xludf.DUMMYFUNCTION("""COMPUTED_VALUE"""),3)</f>
        <v>3</v>
      </c>
      <c r="B273" s="1">
        <f ca="1">IFERROR(__xludf.DUMMYFUNCTION("""COMPUTED_VALUE"""),5)</f>
        <v>5</v>
      </c>
    </row>
    <row r="274" spans="1:2" ht="13" hidden="1">
      <c r="A274" s="1">
        <f ca="1">IFERROR(__xludf.DUMMYFUNCTION("""COMPUTED_VALUE"""),2)</f>
        <v>2</v>
      </c>
      <c r="B274" s="1">
        <f ca="1">IFERROR(__xludf.DUMMYFUNCTION("""COMPUTED_VALUE"""),3)</f>
        <v>3</v>
      </c>
    </row>
    <row r="275" spans="1:2" ht="13" hidden="1">
      <c r="A275" s="1">
        <f ca="1">IFERROR(__xludf.DUMMYFUNCTION("""COMPUTED_VALUE"""),4)</f>
        <v>4</v>
      </c>
      <c r="B275" s="1">
        <f ca="1">IFERROR(__xludf.DUMMYFUNCTION("""COMPUTED_VALUE"""),2)</f>
        <v>2</v>
      </c>
    </row>
    <row r="276" spans="1:2" ht="13" hidden="1">
      <c r="A276" s="1">
        <f ca="1">IFERROR(__xludf.DUMMYFUNCTION("""COMPUTED_VALUE"""),3)</f>
        <v>3</v>
      </c>
      <c r="B276" s="1">
        <f ca="1">IFERROR(__xludf.DUMMYFUNCTION("""COMPUTED_VALUE"""),2)</f>
        <v>2</v>
      </c>
    </row>
    <row r="277" spans="1:2" ht="13" hidden="1">
      <c r="A277" s="1">
        <f ca="1">IFERROR(__xludf.DUMMYFUNCTION("""COMPUTED_VALUE"""),2)</f>
        <v>2</v>
      </c>
      <c r="B277" s="1">
        <f ca="1">IFERROR(__xludf.DUMMYFUNCTION("""COMPUTED_VALUE"""),2)</f>
        <v>2</v>
      </c>
    </row>
    <row r="278" spans="1:2" ht="13" hidden="1">
      <c r="A278" s="1">
        <f ca="1">IFERROR(__xludf.DUMMYFUNCTION("""COMPUTED_VALUE"""),4)</f>
        <v>4</v>
      </c>
      <c r="B278" s="1">
        <f ca="1">IFERROR(__xludf.DUMMYFUNCTION("""COMPUTED_VALUE"""),4)</f>
        <v>4</v>
      </c>
    </row>
    <row r="279" spans="1:2" ht="13" hidden="1">
      <c r="A279" s="1">
        <f ca="1">IFERROR(__xludf.DUMMYFUNCTION("""COMPUTED_VALUE"""),2)</f>
        <v>2</v>
      </c>
      <c r="B279" s="1">
        <f ca="1">IFERROR(__xludf.DUMMYFUNCTION("""COMPUTED_VALUE"""),2)</f>
        <v>2</v>
      </c>
    </row>
    <row r="280" spans="1:2" ht="13" hidden="1">
      <c r="A280" s="1">
        <f ca="1">IFERROR(__xludf.DUMMYFUNCTION("""COMPUTED_VALUE"""),2)</f>
        <v>2</v>
      </c>
      <c r="B280" s="1">
        <f ca="1">IFERROR(__xludf.DUMMYFUNCTION("""COMPUTED_VALUE"""),1)</f>
        <v>1</v>
      </c>
    </row>
    <row r="281" spans="1:2" ht="13" hidden="1">
      <c r="A281" s="1">
        <f ca="1">IFERROR(__xludf.DUMMYFUNCTION("""COMPUTED_VALUE"""),2)</f>
        <v>2</v>
      </c>
      <c r="B281" s="1">
        <f ca="1">IFERROR(__xludf.DUMMYFUNCTION("""COMPUTED_VALUE"""),2)</f>
        <v>2</v>
      </c>
    </row>
    <row r="282" spans="1:2" ht="13" hidden="1">
      <c r="A282" s="1">
        <f ca="1">IFERROR(__xludf.DUMMYFUNCTION("""COMPUTED_VALUE"""),4)</f>
        <v>4</v>
      </c>
      <c r="B282" s="1">
        <f ca="1">IFERROR(__xludf.DUMMYFUNCTION("""COMPUTED_VALUE"""),3)</f>
        <v>3</v>
      </c>
    </row>
    <row r="283" spans="1:2" ht="13" hidden="1">
      <c r="A283" s="1">
        <f ca="1">IFERROR(__xludf.DUMMYFUNCTION("""COMPUTED_VALUE"""),3)</f>
        <v>3</v>
      </c>
      <c r="B283" s="1">
        <f ca="1">IFERROR(__xludf.DUMMYFUNCTION("""COMPUTED_VALUE"""),4)</f>
        <v>4</v>
      </c>
    </row>
    <row r="284" spans="1:2" ht="13" hidden="1">
      <c r="A284" s="1">
        <f ca="1">IFERROR(__xludf.DUMMYFUNCTION("""COMPUTED_VALUE"""),3)</f>
        <v>3</v>
      </c>
      <c r="B284" s="1">
        <f ca="1">IFERROR(__xludf.DUMMYFUNCTION("""COMPUTED_VALUE"""),3)</f>
        <v>3</v>
      </c>
    </row>
    <row r="285" spans="1:2" ht="13" hidden="1">
      <c r="A285" s="1">
        <f ca="1">IFERROR(__xludf.DUMMYFUNCTION("""COMPUTED_VALUE"""),2)</f>
        <v>2</v>
      </c>
      <c r="B285" s="1">
        <f ca="1">IFERROR(__xludf.DUMMYFUNCTION("""COMPUTED_VALUE"""),2)</f>
        <v>2</v>
      </c>
    </row>
    <row r="286" spans="1:2" ht="13" hidden="1">
      <c r="A286" s="1">
        <f ca="1">IFERROR(__xludf.DUMMYFUNCTION("""COMPUTED_VALUE"""),2)</f>
        <v>2</v>
      </c>
      <c r="B286" s="1">
        <f ca="1">IFERROR(__xludf.DUMMYFUNCTION("""COMPUTED_VALUE"""),5)</f>
        <v>5</v>
      </c>
    </row>
    <row r="287" spans="1:2" ht="13" hidden="1">
      <c r="A287" s="1">
        <f ca="1">IFERROR(__xludf.DUMMYFUNCTION("""COMPUTED_VALUE"""),4)</f>
        <v>4</v>
      </c>
      <c r="B287" s="1">
        <f ca="1">IFERROR(__xludf.DUMMYFUNCTION("""COMPUTED_VALUE"""),5)</f>
        <v>5</v>
      </c>
    </row>
    <row r="288" spans="1:2" ht="13" hidden="1">
      <c r="A288" s="1">
        <f ca="1">IFERROR(__xludf.DUMMYFUNCTION("""COMPUTED_VALUE"""),2)</f>
        <v>2</v>
      </c>
      <c r="B288" s="1">
        <f ca="1">IFERROR(__xludf.DUMMYFUNCTION("""COMPUTED_VALUE"""),2)</f>
        <v>2</v>
      </c>
    </row>
    <row r="289" spans="1:2" ht="13" hidden="1">
      <c r="A289" s="1">
        <f ca="1">IFERROR(__xludf.DUMMYFUNCTION("""COMPUTED_VALUE"""),3)</f>
        <v>3</v>
      </c>
      <c r="B289" s="1">
        <f ca="1">IFERROR(__xludf.DUMMYFUNCTION("""COMPUTED_VALUE"""),4)</f>
        <v>4</v>
      </c>
    </row>
    <row r="290" spans="1:2" ht="13" hidden="1">
      <c r="A290" s="1">
        <f ca="1">IFERROR(__xludf.DUMMYFUNCTION("""COMPUTED_VALUE"""),1)</f>
        <v>1</v>
      </c>
      <c r="B290" s="1">
        <f ca="1">IFERROR(__xludf.DUMMYFUNCTION("""COMPUTED_VALUE"""),1)</f>
        <v>1</v>
      </c>
    </row>
    <row r="291" spans="1:2" ht="13" hidden="1">
      <c r="A291" s="1">
        <f ca="1">IFERROR(__xludf.DUMMYFUNCTION("""COMPUTED_VALUE"""),4)</f>
        <v>4</v>
      </c>
      <c r="B291" s="1">
        <f ca="1">IFERROR(__xludf.DUMMYFUNCTION("""COMPUTED_VALUE"""),2)</f>
        <v>2</v>
      </c>
    </row>
    <row r="292" spans="1:2" ht="13" hidden="1">
      <c r="A292" s="1">
        <f ca="1">IFERROR(__xludf.DUMMYFUNCTION("""COMPUTED_VALUE"""),4)</f>
        <v>4</v>
      </c>
      <c r="B292" s="1">
        <f ca="1">IFERROR(__xludf.DUMMYFUNCTION("""COMPUTED_VALUE"""),3)</f>
        <v>3</v>
      </c>
    </row>
    <row r="293" spans="1:2" ht="13" hidden="1">
      <c r="A293" s="1">
        <f ca="1">IFERROR(__xludf.DUMMYFUNCTION("""COMPUTED_VALUE"""),3)</f>
        <v>3</v>
      </c>
      <c r="B293" s="1">
        <f ca="1">IFERROR(__xludf.DUMMYFUNCTION("""COMPUTED_VALUE"""),3)</f>
        <v>3</v>
      </c>
    </row>
    <row r="294" spans="1:2" ht="13" hidden="1">
      <c r="A294" s="1">
        <f ca="1">IFERROR(__xludf.DUMMYFUNCTION("""COMPUTED_VALUE"""),1)</f>
        <v>1</v>
      </c>
      <c r="B294" s="1">
        <f ca="1">IFERROR(__xludf.DUMMYFUNCTION("""COMPUTED_VALUE"""),4)</f>
        <v>4</v>
      </c>
    </row>
    <row r="295" spans="1:2" ht="13" hidden="1">
      <c r="A295" s="1">
        <f ca="1">IFERROR(__xludf.DUMMYFUNCTION("""COMPUTED_VALUE"""),1)</f>
        <v>1</v>
      </c>
      <c r="B295" s="1">
        <f ca="1">IFERROR(__xludf.DUMMYFUNCTION("""COMPUTED_VALUE"""),4)</f>
        <v>4</v>
      </c>
    </row>
    <row r="296" spans="1:2" ht="13" hidden="1">
      <c r="A296" s="1">
        <f ca="1">IFERROR(__xludf.DUMMYFUNCTION("""COMPUTED_VALUE"""),1)</f>
        <v>1</v>
      </c>
      <c r="B296" s="1">
        <f ca="1">IFERROR(__xludf.DUMMYFUNCTION("""COMPUTED_VALUE"""),3)</f>
        <v>3</v>
      </c>
    </row>
    <row r="297" spans="1:2" ht="13" hidden="1">
      <c r="A297" s="1">
        <f ca="1">IFERROR(__xludf.DUMMYFUNCTION("""COMPUTED_VALUE"""),3)</f>
        <v>3</v>
      </c>
      <c r="B297" s="1">
        <f ca="1">IFERROR(__xludf.DUMMYFUNCTION("""COMPUTED_VALUE"""),2)</f>
        <v>2</v>
      </c>
    </row>
    <row r="298" spans="1:2" ht="13" hidden="1">
      <c r="A298" s="1">
        <f ca="1">IFERROR(__xludf.DUMMYFUNCTION("""COMPUTED_VALUE"""),2)</f>
        <v>2</v>
      </c>
      <c r="B298" s="1">
        <f ca="1">IFERROR(__xludf.DUMMYFUNCTION("""COMPUTED_VALUE"""),2)</f>
        <v>2</v>
      </c>
    </row>
    <row r="299" spans="1:2" ht="13" hidden="1">
      <c r="A299" s="1">
        <f ca="1">IFERROR(__xludf.DUMMYFUNCTION("""COMPUTED_VALUE"""),4)</f>
        <v>4</v>
      </c>
      <c r="B299" s="1">
        <f ca="1">IFERROR(__xludf.DUMMYFUNCTION("""COMPUTED_VALUE"""),1)</f>
        <v>1</v>
      </c>
    </row>
    <row r="300" spans="1:2" ht="13" hidden="1">
      <c r="A300" s="1">
        <f ca="1">IFERROR(__xludf.DUMMYFUNCTION("""COMPUTED_VALUE"""),3)</f>
        <v>3</v>
      </c>
      <c r="B300" s="1">
        <f ca="1">IFERROR(__xludf.DUMMYFUNCTION("""COMPUTED_VALUE"""),4)</f>
        <v>4</v>
      </c>
    </row>
    <row r="301" spans="1:2" ht="13" hidden="1">
      <c r="A301" s="1">
        <f ca="1">IFERROR(__xludf.DUMMYFUNCTION("""COMPUTED_VALUE"""),4)</f>
        <v>4</v>
      </c>
      <c r="B301" s="1">
        <f ca="1">IFERROR(__xludf.DUMMYFUNCTION("""COMPUTED_VALUE"""),2)</f>
        <v>2</v>
      </c>
    </row>
    <row r="302" spans="1:2" ht="13" hidden="1">
      <c r="A302" s="1">
        <f ca="1">IFERROR(__xludf.DUMMYFUNCTION("""COMPUTED_VALUE"""),1)</f>
        <v>1</v>
      </c>
      <c r="B302" s="1">
        <f ca="1">IFERROR(__xludf.DUMMYFUNCTION("""COMPUTED_VALUE"""),3)</f>
        <v>3</v>
      </c>
    </row>
    <row r="303" spans="1:2" ht="13" hidden="1">
      <c r="A303" s="1">
        <f ca="1">IFERROR(__xludf.DUMMYFUNCTION("""COMPUTED_VALUE"""),4)</f>
        <v>4</v>
      </c>
      <c r="B303" s="1">
        <f ca="1">IFERROR(__xludf.DUMMYFUNCTION("""COMPUTED_VALUE"""),2)</f>
        <v>2</v>
      </c>
    </row>
    <row r="304" spans="1:2" ht="13" hidden="1">
      <c r="A304" s="1">
        <f ca="1">IFERROR(__xludf.DUMMYFUNCTION("""COMPUTED_VALUE"""),4)</f>
        <v>4</v>
      </c>
      <c r="B304" s="1">
        <f ca="1">IFERROR(__xludf.DUMMYFUNCTION("""COMPUTED_VALUE"""),5)</f>
        <v>5</v>
      </c>
    </row>
    <row r="305" spans="1:2" ht="13" hidden="1">
      <c r="A305" s="1">
        <f ca="1">IFERROR(__xludf.DUMMYFUNCTION("""COMPUTED_VALUE"""),2)</f>
        <v>2</v>
      </c>
      <c r="B305" s="1">
        <f ca="1">IFERROR(__xludf.DUMMYFUNCTION("""COMPUTED_VALUE"""),3)</f>
        <v>3</v>
      </c>
    </row>
    <row r="306" spans="1:2" ht="13" hidden="1">
      <c r="A306" s="1">
        <f ca="1">IFERROR(__xludf.DUMMYFUNCTION("""COMPUTED_VALUE"""),4)</f>
        <v>4</v>
      </c>
      <c r="B306" s="1">
        <f ca="1">IFERROR(__xludf.DUMMYFUNCTION("""COMPUTED_VALUE"""),5)</f>
        <v>5</v>
      </c>
    </row>
    <row r="307" spans="1:2" ht="13" hidden="1">
      <c r="A307" s="1" t="str">
        <f ca="1">IFERROR(__xludf.DUMMYFUNCTION("""COMPUTED_VALUE"""),"")</f>
        <v/>
      </c>
      <c r="B307" s="1">
        <f ca="1">IFERROR(__xludf.DUMMYFUNCTION("""COMPUTED_VALUE"""),2)</f>
        <v>2</v>
      </c>
    </row>
    <row r="308" spans="1:2" ht="13" hidden="1">
      <c r="A308" s="1" t="str">
        <f ca="1">IFERROR(__xludf.DUMMYFUNCTION("""COMPUTED_VALUE"""),"")</f>
        <v/>
      </c>
      <c r="B308" s="1">
        <f ca="1">IFERROR(__xludf.DUMMYFUNCTION("""COMPUTED_VALUE"""),2)</f>
        <v>2</v>
      </c>
    </row>
    <row r="309" spans="1:2" ht="13" hidden="1">
      <c r="A309" s="1">
        <f ca="1">IFERROR(__xludf.DUMMYFUNCTION("""COMPUTED_VALUE"""),1)</f>
        <v>1</v>
      </c>
      <c r="B309" s="1">
        <f ca="1">IFERROR(__xludf.DUMMYFUNCTION("""COMPUTED_VALUE"""),2)</f>
        <v>2</v>
      </c>
    </row>
    <row r="310" spans="1:2" ht="13" hidden="1">
      <c r="A310" s="1">
        <f ca="1">IFERROR(__xludf.DUMMYFUNCTION("""COMPUTED_VALUE"""),4)</f>
        <v>4</v>
      </c>
      <c r="B310" s="1">
        <f ca="1">IFERROR(__xludf.DUMMYFUNCTION("""COMPUTED_VALUE"""),1)</f>
        <v>1</v>
      </c>
    </row>
    <row r="311" spans="1:2" ht="13" hidden="1">
      <c r="A311" s="1">
        <f ca="1">IFERROR(__xludf.DUMMYFUNCTION("""COMPUTED_VALUE"""),4)</f>
        <v>4</v>
      </c>
      <c r="B311" s="1">
        <f ca="1">IFERROR(__xludf.DUMMYFUNCTION("""COMPUTED_VALUE"""),2)</f>
        <v>2</v>
      </c>
    </row>
    <row r="312" spans="1:2" ht="13" hidden="1">
      <c r="A312" s="1">
        <f ca="1">IFERROR(__xludf.DUMMYFUNCTION("""COMPUTED_VALUE"""),3)</f>
        <v>3</v>
      </c>
      <c r="B312" s="1">
        <f ca="1">IFERROR(__xludf.DUMMYFUNCTION("""COMPUTED_VALUE"""),2)</f>
        <v>2</v>
      </c>
    </row>
    <row r="313" spans="1:2" ht="13" hidden="1">
      <c r="A313" s="1" t="str">
        <f ca="1">IFERROR(__xludf.DUMMYFUNCTION("""COMPUTED_VALUE"""),"")</f>
        <v/>
      </c>
      <c r="B313" s="1">
        <f ca="1">IFERROR(__xludf.DUMMYFUNCTION("""COMPUTED_VALUE"""),2)</f>
        <v>2</v>
      </c>
    </row>
    <row r="314" spans="1:2" ht="13" hidden="1">
      <c r="A314" s="1">
        <f ca="1">IFERROR(__xludf.DUMMYFUNCTION("""COMPUTED_VALUE"""),2)</f>
        <v>2</v>
      </c>
      <c r="B314" s="1">
        <f ca="1">IFERROR(__xludf.DUMMYFUNCTION("""COMPUTED_VALUE"""),1)</f>
        <v>1</v>
      </c>
    </row>
    <row r="315" spans="1:2" ht="13" hidden="1">
      <c r="A315" s="1">
        <f ca="1">IFERROR(__xludf.DUMMYFUNCTION("""COMPUTED_VALUE"""),2)</f>
        <v>2</v>
      </c>
      <c r="B315" s="1">
        <f ca="1">IFERROR(__xludf.DUMMYFUNCTION("""COMPUTED_VALUE"""),4)</f>
        <v>4</v>
      </c>
    </row>
    <row r="316" spans="1:2" ht="13" hidden="1">
      <c r="A316" s="1">
        <f ca="1">IFERROR(__xludf.DUMMYFUNCTION("""COMPUTED_VALUE"""),3)</f>
        <v>3</v>
      </c>
      <c r="B316" s="1">
        <f ca="1">IFERROR(__xludf.DUMMYFUNCTION("""COMPUTED_VALUE"""),2)</f>
        <v>2</v>
      </c>
    </row>
    <row r="317" spans="1:2" ht="13" hidden="1">
      <c r="A317" s="1">
        <f ca="1">IFERROR(__xludf.DUMMYFUNCTION("""COMPUTED_VALUE"""),4)</f>
        <v>4</v>
      </c>
      <c r="B317" s="1">
        <f ca="1">IFERROR(__xludf.DUMMYFUNCTION("""COMPUTED_VALUE"""),1)</f>
        <v>1</v>
      </c>
    </row>
    <row r="318" spans="1:2" ht="13" hidden="1">
      <c r="A318" s="1">
        <f ca="1">IFERROR(__xludf.DUMMYFUNCTION("""COMPUTED_VALUE"""),2)</f>
        <v>2</v>
      </c>
      <c r="B318" s="1">
        <f ca="1">IFERROR(__xludf.DUMMYFUNCTION("""COMPUTED_VALUE"""),5)</f>
        <v>5</v>
      </c>
    </row>
    <row r="319" spans="1:2" ht="13" hidden="1">
      <c r="A319" s="1">
        <f ca="1">IFERROR(__xludf.DUMMYFUNCTION("""COMPUTED_VALUE"""),3)</f>
        <v>3</v>
      </c>
      <c r="B319" s="1">
        <f ca="1">IFERROR(__xludf.DUMMYFUNCTION("""COMPUTED_VALUE"""),3)</f>
        <v>3</v>
      </c>
    </row>
    <row r="320" spans="1:2" ht="13" hidden="1">
      <c r="A320" s="1">
        <f ca="1">IFERROR(__xludf.DUMMYFUNCTION("""COMPUTED_VALUE"""),3)</f>
        <v>3</v>
      </c>
      <c r="B320" s="1">
        <f ca="1">IFERROR(__xludf.DUMMYFUNCTION("""COMPUTED_VALUE"""),2)</f>
        <v>2</v>
      </c>
    </row>
    <row r="321" spans="1:11" ht="13" hidden="1">
      <c r="A321" s="1">
        <f ca="1">IFERROR(__xludf.DUMMYFUNCTION("""COMPUTED_VALUE"""),1)</f>
        <v>1</v>
      </c>
      <c r="B321" s="1">
        <f ca="1">IFERROR(__xludf.DUMMYFUNCTION("""COMPUTED_VALUE"""),2)</f>
        <v>2</v>
      </c>
    </row>
    <row r="322" spans="1:11" ht="13" hidden="1">
      <c r="A322" s="1">
        <f ca="1">IFERROR(__xludf.DUMMYFUNCTION("""COMPUTED_VALUE"""),2)</f>
        <v>2</v>
      </c>
      <c r="B322" s="1">
        <f ca="1">IFERROR(__xludf.DUMMYFUNCTION("""COMPUTED_VALUE"""),3)</f>
        <v>3</v>
      </c>
    </row>
    <row r="323" spans="1:11" ht="13" hidden="1">
      <c r="A323" s="1" t="str">
        <f ca="1">IFERROR(__xludf.DUMMYFUNCTION("""COMPUTED_VALUE"""),"")</f>
        <v/>
      </c>
      <c r="B323" s="1">
        <f ca="1">IFERROR(__xludf.DUMMYFUNCTION("""COMPUTED_VALUE"""),3)</f>
        <v>3</v>
      </c>
    </row>
    <row r="324" spans="1:11" ht="13" hidden="1">
      <c r="A324" s="1">
        <f ca="1">IFERROR(__xludf.DUMMYFUNCTION("""COMPUTED_VALUE"""),2)</f>
        <v>2</v>
      </c>
      <c r="B324" s="1">
        <f ca="1">IFERROR(__xludf.DUMMYFUNCTION("""COMPUTED_VALUE"""),3)</f>
        <v>3</v>
      </c>
    </row>
    <row r="325" spans="1:11" ht="13" hidden="1">
      <c r="A325" s="1" t="str">
        <f ca="1">IFERROR(__xludf.DUMMYFUNCTION("""COMPUTED_VALUE"""),"")</f>
        <v/>
      </c>
      <c r="B325" s="1">
        <f ca="1">IFERROR(__xludf.DUMMYFUNCTION("""COMPUTED_VALUE"""),2)</f>
        <v>2</v>
      </c>
    </row>
    <row r="326" spans="1:11" ht="13" hidden="1">
      <c r="A326" s="1">
        <f ca="1">IFERROR(__xludf.DUMMYFUNCTION("""COMPUTED_VALUE"""),1)</f>
        <v>1</v>
      </c>
      <c r="B326" s="1">
        <f ca="1">IFERROR(__xludf.DUMMYFUNCTION("""COMPUTED_VALUE"""),4)</f>
        <v>4</v>
      </c>
    </row>
    <row r="327" spans="1:11" ht="13">
      <c r="A327" s="1">
        <f ca="1">IFERROR(__xludf.DUMMYFUNCTION("""COMPUTED_VALUE"""),4)</f>
        <v>4</v>
      </c>
      <c r="B327" s="1">
        <f ca="1">IFERROR(__xludf.DUMMYFUNCTION("""COMPUTED_VALUE"""),2)</f>
        <v>2</v>
      </c>
    </row>
    <row r="328" spans="1:11" ht="13">
      <c r="A328" s="1">
        <f t="shared" ref="A328:B328" ca="1" si="0">COUNT(A4:A327)</f>
        <v>300</v>
      </c>
      <c r="B328" s="1">
        <f t="shared" ca="1" si="0"/>
        <v>322</v>
      </c>
    </row>
    <row r="330" spans="1:11" ht="13">
      <c r="A330" s="14"/>
      <c r="B330" s="15" t="s">
        <v>57</v>
      </c>
      <c r="C330" s="15" t="s">
        <v>136</v>
      </c>
      <c r="D330" s="15" t="s">
        <v>59</v>
      </c>
      <c r="E330" s="15" t="s">
        <v>243</v>
      </c>
      <c r="J330" s="14"/>
      <c r="K330" s="14"/>
    </row>
    <row r="331" spans="1:11" ht="15">
      <c r="A331" s="7" t="s">
        <v>108</v>
      </c>
      <c r="B331" s="10">
        <f ca="1">COUNTIFS(A4:A327,"1",B4:B327,"1")</f>
        <v>12</v>
      </c>
      <c r="C331" s="10">
        <f ca="1">COUNTIFS(A4:A327,"2",B4:B327,"1")</f>
        <v>9</v>
      </c>
      <c r="D331" s="10">
        <f ca="1">COUNTIFS(A4:A327,"3",B4:B327,"1")</f>
        <v>9</v>
      </c>
      <c r="E331" s="10">
        <f ca="1">COUNTIFS(A4:A327,"4",B4:B327,"1")</f>
        <v>10</v>
      </c>
      <c r="F331" s="1">
        <f t="shared" ref="F331:F335" ca="1" si="1">SUM(B331:E331)</f>
        <v>40</v>
      </c>
      <c r="K331" s="10"/>
    </row>
    <row r="332" spans="1:11" ht="15">
      <c r="A332" s="7" t="s">
        <v>112</v>
      </c>
      <c r="B332" s="10">
        <f ca="1">COUNTIFS(A4:A327,"1",B4:B327,"2")</f>
        <v>17</v>
      </c>
      <c r="C332" s="10">
        <f ca="1">COUNTIFS(A4:A327,"2",B4:B327,"2")</f>
        <v>39</v>
      </c>
      <c r="D332" s="10">
        <f ca="1">COUNTIFS(A4:A327,"3",B4:B327,"2")</f>
        <v>18</v>
      </c>
      <c r="E332" s="10">
        <f ca="1">COUNTIFS(A4:A327,"4",B4:B327,"2")</f>
        <v>26</v>
      </c>
      <c r="F332" s="1">
        <f t="shared" ca="1" si="1"/>
        <v>100</v>
      </c>
      <c r="K332" s="10"/>
    </row>
    <row r="333" spans="1:11" ht="15">
      <c r="A333" s="7" t="s">
        <v>131</v>
      </c>
      <c r="B333" s="10">
        <f ca="1">COUNTIFS(A4:A327,"1",B4:B327,"3")</f>
        <v>9</v>
      </c>
      <c r="C333" s="10">
        <f ca="1">COUNTIFS(A4:A327,"2",B4:B327,"3")</f>
        <v>17</v>
      </c>
      <c r="D333" s="10">
        <f ca="1">COUNTIFS(A4:A327,"3",B4:B327,"3")</f>
        <v>18</v>
      </c>
      <c r="E333" s="10">
        <f ca="1">COUNTIFS(A4:A327,"4",B4:B327,"3")</f>
        <v>17</v>
      </c>
      <c r="F333" s="1">
        <f t="shared" ca="1" si="1"/>
        <v>61</v>
      </c>
      <c r="K333" s="10"/>
    </row>
    <row r="334" spans="1:11" ht="15">
      <c r="A334" s="7" t="s">
        <v>65</v>
      </c>
      <c r="B334" s="10">
        <f ca="1">COUNTIFS(A4:A327,"1",B4:B327,"4")</f>
        <v>10</v>
      </c>
      <c r="C334" s="10">
        <f ca="1">COUNTIFS(A4:A327,"2",B4:B327,"4")</f>
        <v>19</v>
      </c>
      <c r="D334" s="10">
        <f ca="1">COUNTIFS(A4:A327,"3",B4:B327,"4")</f>
        <v>24</v>
      </c>
      <c r="E334" s="10">
        <f ca="1">COUNTIFS(A4:A327,"4",B4:B327,"4")</f>
        <v>11</v>
      </c>
      <c r="F334" s="1">
        <f t="shared" ca="1" si="1"/>
        <v>64</v>
      </c>
      <c r="K334" s="10"/>
    </row>
    <row r="335" spans="1:11" ht="15">
      <c r="A335" s="7" t="s">
        <v>64</v>
      </c>
      <c r="B335" s="10">
        <f ca="1">COUNTIFS(A4:A327,"1",B4:B327,"5")</f>
        <v>8</v>
      </c>
      <c r="C335" s="10">
        <f ca="1">COUNTIFS(A4:A327,"2",B4:B327,"5")</f>
        <v>10</v>
      </c>
      <c r="D335" s="10">
        <f ca="1">COUNTIFS(A4:A327,"3",B4:B327,"5")</f>
        <v>5</v>
      </c>
      <c r="E335" s="10">
        <f ca="1">COUNTIFS(A4:A327,"4",B4:B327,"5")</f>
        <v>10</v>
      </c>
      <c r="F335" s="1">
        <f t="shared" ca="1" si="1"/>
        <v>33</v>
      </c>
      <c r="K335" s="10"/>
    </row>
    <row r="336" spans="1:11" ht="13">
      <c r="F336" s="1">
        <f ca="1">SUM(F331:F335)</f>
        <v>298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FF9900"/>
    <outlinePr summaryBelow="0" summaryRight="0"/>
  </sheetPr>
  <dimension ref="A1:K336"/>
  <sheetViews>
    <sheetView workbookViewId="0"/>
  </sheetViews>
  <sheetFormatPr baseColWidth="10" defaultColWidth="14.5" defaultRowHeight="15.75" customHeight="1"/>
  <sheetData>
    <row r="1" spans="1:2" ht="14">
      <c r="A1" s="9" t="s">
        <v>375</v>
      </c>
    </row>
    <row r="2" spans="1:2" ht="15">
      <c r="A2" s="10"/>
    </row>
    <row r="3" spans="1:2" ht="13">
      <c r="A3" s="7" t="s">
        <v>197</v>
      </c>
    </row>
    <row r="4" spans="1:2" ht="15">
      <c r="A4" s="10">
        <f ca="1">IFERROR(__xludf.DUMMYFUNCTION("query('Converted Data'!BG4:BG327,""select*"")"),3)</f>
        <v>3</v>
      </c>
      <c r="B4" s="10">
        <f ca="1">IFERROR(__xludf.DUMMYFUNCTION("query('Converted Data'!CX4:CX327,""select*"")"),5)</f>
        <v>5</v>
      </c>
    </row>
    <row r="5" spans="1:2" ht="13">
      <c r="A5" s="1">
        <f ca="1">IFERROR(__xludf.DUMMYFUNCTION("""COMPUTED_VALUE"""),1)</f>
        <v>1</v>
      </c>
      <c r="B5" s="1">
        <f ca="1">IFERROR(__xludf.DUMMYFUNCTION("""COMPUTED_VALUE"""),4)</f>
        <v>4</v>
      </c>
    </row>
    <row r="6" spans="1:2" ht="13">
      <c r="A6" s="1" t="str">
        <f ca="1">IFERROR(__xludf.DUMMYFUNCTION("""COMPUTED_VALUE"""),"")</f>
        <v/>
      </c>
      <c r="B6" s="1">
        <f ca="1">IFERROR(__xludf.DUMMYFUNCTION("""COMPUTED_VALUE"""),4)</f>
        <v>4</v>
      </c>
    </row>
    <row r="7" spans="1:2" ht="13">
      <c r="A7" s="1">
        <f ca="1">IFERROR(__xludf.DUMMYFUNCTION("""COMPUTED_VALUE"""),3)</f>
        <v>3</v>
      </c>
      <c r="B7" s="1">
        <f ca="1">IFERROR(__xludf.DUMMYFUNCTION("""COMPUTED_VALUE"""),3)</f>
        <v>3</v>
      </c>
    </row>
    <row r="8" spans="1:2" ht="13">
      <c r="A8" s="1">
        <f ca="1">IFERROR(__xludf.DUMMYFUNCTION("""COMPUTED_VALUE"""),2)</f>
        <v>2</v>
      </c>
      <c r="B8" s="1">
        <f ca="1">IFERROR(__xludf.DUMMYFUNCTION("""COMPUTED_VALUE"""),3)</f>
        <v>3</v>
      </c>
    </row>
    <row r="9" spans="1:2" ht="13">
      <c r="A9" s="1">
        <f ca="1">IFERROR(__xludf.DUMMYFUNCTION("""COMPUTED_VALUE"""),3)</f>
        <v>3</v>
      </c>
      <c r="B9" s="1">
        <f ca="1">IFERROR(__xludf.DUMMYFUNCTION("""COMPUTED_VALUE"""),2)</f>
        <v>2</v>
      </c>
    </row>
    <row r="10" spans="1:2" ht="13" hidden="1">
      <c r="A10" s="1" t="str">
        <f ca="1">IFERROR(__xludf.DUMMYFUNCTION("""COMPUTED_VALUE"""),"")</f>
        <v/>
      </c>
      <c r="B10" s="1">
        <f ca="1">IFERROR(__xludf.DUMMYFUNCTION("""COMPUTED_VALUE"""),4)</f>
        <v>4</v>
      </c>
    </row>
    <row r="11" spans="1:2" ht="13" hidden="1">
      <c r="A11" s="1">
        <f ca="1">IFERROR(__xludf.DUMMYFUNCTION("""COMPUTED_VALUE"""),4)</f>
        <v>4</v>
      </c>
      <c r="B11" s="1">
        <f ca="1">IFERROR(__xludf.DUMMYFUNCTION("""COMPUTED_VALUE"""),3)</f>
        <v>3</v>
      </c>
    </row>
    <row r="12" spans="1:2" ht="13" hidden="1">
      <c r="A12" s="1">
        <f ca="1">IFERROR(__xludf.DUMMYFUNCTION("""COMPUTED_VALUE"""),4)</f>
        <v>4</v>
      </c>
      <c r="B12" s="1">
        <f ca="1">IFERROR(__xludf.DUMMYFUNCTION("""COMPUTED_VALUE"""),1)</f>
        <v>1</v>
      </c>
    </row>
    <row r="13" spans="1:2" ht="13" hidden="1">
      <c r="A13" s="1">
        <f ca="1">IFERROR(__xludf.DUMMYFUNCTION("""COMPUTED_VALUE"""),2)</f>
        <v>2</v>
      </c>
      <c r="B13" s="1">
        <f ca="1">IFERROR(__xludf.DUMMYFUNCTION("""COMPUTED_VALUE"""),5)</f>
        <v>5</v>
      </c>
    </row>
    <row r="14" spans="1:2" ht="13" hidden="1">
      <c r="A14" s="1" t="str">
        <f ca="1">IFERROR(__xludf.DUMMYFUNCTION("""COMPUTED_VALUE"""),"")</f>
        <v/>
      </c>
      <c r="B14" s="1">
        <f ca="1">IFERROR(__xludf.DUMMYFUNCTION("""COMPUTED_VALUE"""),1)</f>
        <v>1</v>
      </c>
    </row>
    <row r="15" spans="1:2" ht="13" hidden="1">
      <c r="A15" s="1">
        <f ca="1">IFERROR(__xludf.DUMMYFUNCTION("""COMPUTED_VALUE"""),2)</f>
        <v>2</v>
      </c>
      <c r="B15" s="1">
        <f ca="1">IFERROR(__xludf.DUMMYFUNCTION("""COMPUTED_VALUE"""),4)</f>
        <v>4</v>
      </c>
    </row>
    <row r="16" spans="1:2" ht="13" hidden="1">
      <c r="A16" s="1">
        <f ca="1">IFERROR(__xludf.DUMMYFUNCTION("""COMPUTED_VALUE"""),3)</f>
        <v>3</v>
      </c>
      <c r="B16" s="1">
        <f ca="1">IFERROR(__xludf.DUMMYFUNCTION("""COMPUTED_VALUE"""),4)</f>
        <v>4</v>
      </c>
    </row>
    <row r="17" spans="1:2" ht="13" hidden="1">
      <c r="A17" s="1">
        <f ca="1">IFERROR(__xludf.DUMMYFUNCTION("""COMPUTED_VALUE"""),3)</f>
        <v>3</v>
      </c>
      <c r="B17" s="1">
        <f ca="1">IFERROR(__xludf.DUMMYFUNCTION("""COMPUTED_VALUE"""),4)</f>
        <v>4</v>
      </c>
    </row>
    <row r="18" spans="1:2" ht="13" hidden="1">
      <c r="A18" s="1">
        <f ca="1">IFERROR(__xludf.DUMMYFUNCTION("""COMPUTED_VALUE"""),2)</f>
        <v>2</v>
      </c>
      <c r="B18" s="1">
        <f ca="1">IFERROR(__xludf.DUMMYFUNCTION("""COMPUTED_VALUE"""),4)</f>
        <v>4</v>
      </c>
    </row>
    <row r="19" spans="1:2" ht="13" hidden="1">
      <c r="A19" s="1">
        <f ca="1">IFERROR(__xludf.DUMMYFUNCTION("""COMPUTED_VALUE"""),2)</f>
        <v>2</v>
      </c>
      <c r="B19" s="1">
        <f ca="1">IFERROR(__xludf.DUMMYFUNCTION("""COMPUTED_VALUE"""),2)</f>
        <v>2</v>
      </c>
    </row>
    <row r="20" spans="1:2" ht="13" hidden="1">
      <c r="A20" s="1">
        <f ca="1">IFERROR(__xludf.DUMMYFUNCTION("""COMPUTED_VALUE"""),4)</f>
        <v>4</v>
      </c>
      <c r="B20" s="1">
        <f ca="1">IFERROR(__xludf.DUMMYFUNCTION("""COMPUTED_VALUE"""),3)</f>
        <v>3</v>
      </c>
    </row>
    <row r="21" spans="1:2" ht="13" hidden="1">
      <c r="A21" s="1">
        <f ca="1">IFERROR(__xludf.DUMMYFUNCTION("""COMPUTED_VALUE"""),2)</f>
        <v>2</v>
      </c>
      <c r="B21" s="1">
        <f ca="1">IFERROR(__xludf.DUMMYFUNCTION("""COMPUTED_VALUE"""),5)</f>
        <v>5</v>
      </c>
    </row>
    <row r="22" spans="1:2" ht="13" hidden="1">
      <c r="A22" s="1">
        <f ca="1">IFERROR(__xludf.DUMMYFUNCTION("""COMPUTED_VALUE"""),1)</f>
        <v>1</v>
      </c>
      <c r="B22" s="1">
        <f ca="1">IFERROR(__xludf.DUMMYFUNCTION("""COMPUTED_VALUE"""),2)</f>
        <v>2</v>
      </c>
    </row>
    <row r="23" spans="1:2" ht="13" hidden="1">
      <c r="A23" s="1">
        <f ca="1">IFERROR(__xludf.DUMMYFUNCTION("""COMPUTED_VALUE"""),2)</f>
        <v>2</v>
      </c>
      <c r="B23" s="1">
        <f ca="1">IFERROR(__xludf.DUMMYFUNCTION("""COMPUTED_VALUE"""),3)</f>
        <v>3</v>
      </c>
    </row>
    <row r="24" spans="1:2" ht="13" hidden="1">
      <c r="A24" s="1" t="str">
        <f ca="1">IFERROR(__xludf.DUMMYFUNCTION("""COMPUTED_VALUE"""),"")</f>
        <v/>
      </c>
      <c r="B24" s="1">
        <f ca="1">IFERROR(__xludf.DUMMYFUNCTION("""COMPUTED_VALUE"""),5)</f>
        <v>5</v>
      </c>
    </row>
    <row r="25" spans="1:2" ht="13" hidden="1">
      <c r="A25" s="1">
        <f ca="1">IFERROR(__xludf.DUMMYFUNCTION("""COMPUTED_VALUE"""),2)</f>
        <v>2</v>
      </c>
      <c r="B25" s="1">
        <f ca="1">IFERROR(__xludf.DUMMYFUNCTION("""COMPUTED_VALUE"""),5)</f>
        <v>5</v>
      </c>
    </row>
    <row r="26" spans="1:2" ht="13" hidden="1">
      <c r="A26" s="1">
        <f ca="1">IFERROR(__xludf.DUMMYFUNCTION("""COMPUTED_VALUE"""),1)</f>
        <v>1</v>
      </c>
      <c r="B26" s="1">
        <f ca="1">IFERROR(__xludf.DUMMYFUNCTION("""COMPUTED_VALUE"""),2)</f>
        <v>2</v>
      </c>
    </row>
    <row r="27" spans="1:2" ht="13" hidden="1">
      <c r="A27" s="1" t="str">
        <f ca="1">IFERROR(__xludf.DUMMYFUNCTION("""COMPUTED_VALUE"""),"")</f>
        <v/>
      </c>
      <c r="B27" s="1">
        <f ca="1">IFERROR(__xludf.DUMMYFUNCTION("""COMPUTED_VALUE"""),3)</f>
        <v>3</v>
      </c>
    </row>
    <row r="28" spans="1:2" ht="13" hidden="1">
      <c r="A28" s="1">
        <f ca="1">IFERROR(__xludf.DUMMYFUNCTION("""COMPUTED_VALUE"""),1)</f>
        <v>1</v>
      </c>
      <c r="B28" s="1">
        <f ca="1">IFERROR(__xludf.DUMMYFUNCTION("""COMPUTED_VALUE"""),4)</f>
        <v>4</v>
      </c>
    </row>
    <row r="29" spans="1:2" ht="13" hidden="1">
      <c r="A29" s="1">
        <f ca="1">IFERROR(__xludf.DUMMYFUNCTION("""COMPUTED_VALUE"""),3)</f>
        <v>3</v>
      </c>
      <c r="B29" s="1">
        <f ca="1">IFERROR(__xludf.DUMMYFUNCTION("""COMPUTED_VALUE"""),4)</f>
        <v>4</v>
      </c>
    </row>
    <row r="30" spans="1:2" ht="13" hidden="1">
      <c r="A30" s="1">
        <f ca="1">IFERROR(__xludf.DUMMYFUNCTION("""COMPUTED_VALUE"""),3)</f>
        <v>3</v>
      </c>
      <c r="B30" s="1">
        <f ca="1">IFERROR(__xludf.DUMMYFUNCTION("""COMPUTED_VALUE"""),1)</f>
        <v>1</v>
      </c>
    </row>
    <row r="31" spans="1:2" ht="13" hidden="1">
      <c r="A31" s="1">
        <f ca="1">IFERROR(__xludf.DUMMYFUNCTION("""COMPUTED_VALUE"""),1)</f>
        <v>1</v>
      </c>
      <c r="B31" s="1">
        <f ca="1">IFERROR(__xludf.DUMMYFUNCTION("""COMPUTED_VALUE"""),2)</f>
        <v>2</v>
      </c>
    </row>
    <row r="32" spans="1:2" ht="13" hidden="1">
      <c r="A32" s="1">
        <f ca="1">IFERROR(__xludf.DUMMYFUNCTION("""COMPUTED_VALUE"""),2)</f>
        <v>2</v>
      </c>
      <c r="B32" s="1">
        <f ca="1">IFERROR(__xludf.DUMMYFUNCTION("""COMPUTED_VALUE"""),5)</f>
        <v>5</v>
      </c>
    </row>
    <row r="33" spans="1:2" ht="13" hidden="1">
      <c r="A33" s="1">
        <f ca="1">IFERROR(__xludf.DUMMYFUNCTION("""COMPUTED_VALUE"""),1)</f>
        <v>1</v>
      </c>
      <c r="B33" s="1">
        <f ca="1">IFERROR(__xludf.DUMMYFUNCTION("""COMPUTED_VALUE"""),1)</f>
        <v>1</v>
      </c>
    </row>
    <row r="34" spans="1:2" ht="13" hidden="1">
      <c r="A34" s="1">
        <f ca="1">IFERROR(__xludf.DUMMYFUNCTION("""COMPUTED_VALUE"""),3)</f>
        <v>3</v>
      </c>
      <c r="B34" s="1">
        <f ca="1">IFERROR(__xludf.DUMMYFUNCTION("""COMPUTED_VALUE"""),2)</f>
        <v>2</v>
      </c>
    </row>
    <row r="35" spans="1:2" ht="13" hidden="1">
      <c r="A35" s="1">
        <f ca="1">IFERROR(__xludf.DUMMYFUNCTION("""COMPUTED_VALUE"""),4)</f>
        <v>4</v>
      </c>
      <c r="B35" s="1">
        <f ca="1">IFERROR(__xludf.DUMMYFUNCTION("""COMPUTED_VALUE"""),5)</f>
        <v>5</v>
      </c>
    </row>
    <row r="36" spans="1:2" ht="13" hidden="1">
      <c r="A36" s="1">
        <f ca="1">IFERROR(__xludf.DUMMYFUNCTION("""COMPUTED_VALUE"""),1)</f>
        <v>1</v>
      </c>
      <c r="B36" s="1">
        <f ca="1">IFERROR(__xludf.DUMMYFUNCTION("""COMPUTED_VALUE"""),4)</f>
        <v>4</v>
      </c>
    </row>
    <row r="37" spans="1:2" ht="13" hidden="1">
      <c r="A37" s="1">
        <f ca="1">IFERROR(__xludf.DUMMYFUNCTION("""COMPUTED_VALUE"""),2)</f>
        <v>2</v>
      </c>
      <c r="B37" s="1">
        <f ca="1">IFERROR(__xludf.DUMMYFUNCTION("""COMPUTED_VALUE"""),2)</f>
        <v>2</v>
      </c>
    </row>
    <row r="38" spans="1:2" ht="13" hidden="1">
      <c r="A38" s="1">
        <f ca="1">IFERROR(__xludf.DUMMYFUNCTION("""COMPUTED_VALUE"""),4)</f>
        <v>4</v>
      </c>
      <c r="B38" s="1">
        <f ca="1">IFERROR(__xludf.DUMMYFUNCTION("""COMPUTED_VALUE"""),3)</f>
        <v>3</v>
      </c>
    </row>
    <row r="39" spans="1:2" ht="13" hidden="1">
      <c r="A39" s="1">
        <f ca="1">IFERROR(__xludf.DUMMYFUNCTION("""COMPUTED_VALUE"""),3)</f>
        <v>3</v>
      </c>
      <c r="B39" s="1">
        <f ca="1">IFERROR(__xludf.DUMMYFUNCTION("""COMPUTED_VALUE"""),3)</f>
        <v>3</v>
      </c>
    </row>
    <row r="40" spans="1:2" ht="13" hidden="1">
      <c r="A40" s="1" t="str">
        <f ca="1">IFERROR(__xludf.DUMMYFUNCTION("""COMPUTED_VALUE"""),"")</f>
        <v/>
      </c>
      <c r="B40" s="1">
        <f ca="1">IFERROR(__xludf.DUMMYFUNCTION("""COMPUTED_VALUE"""),4)</f>
        <v>4</v>
      </c>
    </row>
    <row r="41" spans="1:2" ht="13" hidden="1">
      <c r="A41" s="1">
        <f ca="1">IFERROR(__xludf.DUMMYFUNCTION("""COMPUTED_VALUE"""),1)</f>
        <v>1</v>
      </c>
      <c r="B41" s="1">
        <f ca="1">IFERROR(__xludf.DUMMYFUNCTION("""COMPUTED_VALUE"""),2)</f>
        <v>2</v>
      </c>
    </row>
    <row r="42" spans="1:2" ht="13" hidden="1">
      <c r="A42" s="1">
        <f ca="1">IFERROR(__xludf.DUMMYFUNCTION("""COMPUTED_VALUE"""),2)</f>
        <v>2</v>
      </c>
      <c r="B42" s="1">
        <f ca="1">IFERROR(__xludf.DUMMYFUNCTION("""COMPUTED_VALUE"""),3)</f>
        <v>3</v>
      </c>
    </row>
    <row r="43" spans="1:2" ht="13" hidden="1">
      <c r="A43" s="1">
        <f ca="1">IFERROR(__xludf.DUMMYFUNCTION("""COMPUTED_VALUE"""),1)</f>
        <v>1</v>
      </c>
      <c r="B43" s="1">
        <f ca="1">IFERROR(__xludf.DUMMYFUNCTION("""COMPUTED_VALUE"""),1)</f>
        <v>1</v>
      </c>
    </row>
    <row r="44" spans="1:2" ht="13" hidden="1">
      <c r="A44" s="1">
        <f ca="1">IFERROR(__xludf.DUMMYFUNCTION("""COMPUTED_VALUE"""),4)</f>
        <v>4</v>
      </c>
      <c r="B44" s="1">
        <f ca="1">IFERROR(__xludf.DUMMYFUNCTION("""COMPUTED_VALUE"""),4)</f>
        <v>4</v>
      </c>
    </row>
    <row r="45" spans="1:2" ht="13" hidden="1">
      <c r="A45" s="1">
        <f ca="1">IFERROR(__xludf.DUMMYFUNCTION("""COMPUTED_VALUE"""),4)</f>
        <v>4</v>
      </c>
      <c r="B45" s="1">
        <f ca="1">IFERROR(__xludf.DUMMYFUNCTION("""COMPUTED_VALUE"""),4)</f>
        <v>4</v>
      </c>
    </row>
    <row r="46" spans="1:2" ht="13" hidden="1">
      <c r="A46" s="1">
        <f ca="1">IFERROR(__xludf.DUMMYFUNCTION("""COMPUTED_VALUE"""),2)</f>
        <v>2</v>
      </c>
      <c r="B46" s="1">
        <f ca="1">IFERROR(__xludf.DUMMYFUNCTION("""COMPUTED_VALUE"""),3)</f>
        <v>3</v>
      </c>
    </row>
    <row r="47" spans="1:2" ht="13" hidden="1">
      <c r="A47" s="1">
        <f ca="1">IFERROR(__xludf.DUMMYFUNCTION("""COMPUTED_VALUE"""),4)</f>
        <v>4</v>
      </c>
      <c r="B47" s="1">
        <f ca="1">IFERROR(__xludf.DUMMYFUNCTION("""COMPUTED_VALUE"""),2)</f>
        <v>2</v>
      </c>
    </row>
    <row r="48" spans="1:2" ht="13" hidden="1">
      <c r="A48" s="1">
        <f ca="1">IFERROR(__xludf.DUMMYFUNCTION("""COMPUTED_VALUE"""),2)</f>
        <v>2</v>
      </c>
      <c r="B48" s="1">
        <f ca="1">IFERROR(__xludf.DUMMYFUNCTION("""COMPUTED_VALUE"""),3)</f>
        <v>3</v>
      </c>
    </row>
    <row r="49" spans="1:2" ht="13" hidden="1">
      <c r="A49" s="1">
        <f ca="1">IFERROR(__xludf.DUMMYFUNCTION("""COMPUTED_VALUE"""),4)</f>
        <v>4</v>
      </c>
      <c r="B49" s="1">
        <f ca="1">IFERROR(__xludf.DUMMYFUNCTION("""COMPUTED_VALUE"""),2)</f>
        <v>2</v>
      </c>
    </row>
    <row r="50" spans="1:2" ht="13" hidden="1">
      <c r="A50" s="1">
        <f ca="1">IFERROR(__xludf.DUMMYFUNCTION("""COMPUTED_VALUE"""),2)</f>
        <v>2</v>
      </c>
      <c r="B50" s="1">
        <f ca="1">IFERROR(__xludf.DUMMYFUNCTION("""COMPUTED_VALUE"""),5)</f>
        <v>5</v>
      </c>
    </row>
    <row r="51" spans="1:2" ht="13" hidden="1">
      <c r="A51" s="1">
        <f ca="1">IFERROR(__xludf.DUMMYFUNCTION("""COMPUTED_VALUE"""),1)</f>
        <v>1</v>
      </c>
      <c r="B51" s="1">
        <f ca="1">IFERROR(__xludf.DUMMYFUNCTION("""COMPUTED_VALUE"""),3)</f>
        <v>3</v>
      </c>
    </row>
    <row r="52" spans="1:2" ht="13" hidden="1">
      <c r="A52" s="1">
        <f ca="1">IFERROR(__xludf.DUMMYFUNCTION("""COMPUTED_VALUE"""),3)</f>
        <v>3</v>
      </c>
      <c r="B52" s="1">
        <f ca="1">IFERROR(__xludf.DUMMYFUNCTION("""COMPUTED_VALUE"""),3)</f>
        <v>3</v>
      </c>
    </row>
    <row r="53" spans="1:2" ht="13" hidden="1">
      <c r="A53" s="1">
        <f ca="1">IFERROR(__xludf.DUMMYFUNCTION("""COMPUTED_VALUE"""),2)</f>
        <v>2</v>
      </c>
      <c r="B53" s="1">
        <f ca="1">IFERROR(__xludf.DUMMYFUNCTION("""COMPUTED_VALUE"""),3)</f>
        <v>3</v>
      </c>
    </row>
    <row r="54" spans="1:2" ht="13" hidden="1">
      <c r="A54" s="1">
        <f ca="1">IFERROR(__xludf.DUMMYFUNCTION("""COMPUTED_VALUE"""),3)</f>
        <v>3</v>
      </c>
      <c r="B54" s="1">
        <f ca="1">IFERROR(__xludf.DUMMYFUNCTION("""COMPUTED_VALUE"""),4)</f>
        <v>4</v>
      </c>
    </row>
    <row r="55" spans="1:2" ht="13" hidden="1">
      <c r="A55" s="1">
        <f ca="1">IFERROR(__xludf.DUMMYFUNCTION("""COMPUTED_VALUE"""),1)</f>
        <v>1</v>
      </c>
      <c r="B55" s="1">
        <f ca="1">IFERROR(__xludf.DUMMYFUNCTION("""COMPUTED_VALUE"""),4)</f>
        <v>4</v>
      </c>
    </row>
    <row r="56" spans="1:2" ht="13" hidden="1">
      <c r="A56" s="1">
        <f ca="1">IFERROR(__xludf.DUMMYFUNCTION("""COMPUTED_VALUE"""),3)</f>
        <v>3</v>
      </c>
      <c r="B56" s="1">
        <f ca="1">IFERROR(__xludf.DUMMYFUNCTION("""COMPUTED_VALUE"""),3)</f>
        <v>3</v>
      </c>
    </row>
    <row r="57" spans="1:2" ht="13" hidden="1">
      <c r="A57" s="1">
        <f ca="1">IFERROR(__xludf.DUMMYFUNCTION("""COMPUTED_VALUE"""),2)</f>
        <v>2</v>
      </c>
      <c r="B57" s="1">
        <f ca="1">IFERROR(__xludf.DUMMYFUNCTION("""COMPUTED_VALUE"""),2)</f>
        <v>2</v>
      </c>
    </row>
    <row r="58" spans="1:2" ht="13" hidden="1">
      <c r="A58" s="1">
        <f ca="1">IFERROR(__xludf.DUMMYFUNCTION("""COMPUTED_VALUE"""),3)</f>
        <v>3</v>
      </c>
      <c r="B58" s="1">
        <f ca="1">IFERROR(__xludf.DUMMYFUNCTION("""COMPUTED_VALUE"""),5)</f>
        <v>5</v>
      </c>
    </row>
    <row r="59" spans="1:2" ht="13" hidden="1">
      <c r="A59" s="1">
        <f ca="1">IFERROR(__xludf.DUMMYFUNCTION("""COMPUTED_VALUE"""),1)</f>
        <v>1</v>
      </c>
      <c r="B59" s="1">
        <f ca="1">IFERROR(__xludf.DUMMYFUNCTION("""COMPUTED_VALUE"""),5)</f>
        <v>5</v>
      </c>
    </row>
    <row r="60" spans="1:2" ht="13" hidden="1">
      <c r="A60" s="1">
        <f ca="1">IFERROR(__xludf.DUMMYFUNCTION("""COMPUTED_VALUE"""),1)</f>
        <v>1</v>
      </c>
      <c r="B60" s="1">
        <f ca="1">IFERROR(__xludf.DUMMYFUNCTION("""COMPUTED_VALUE"""),2)</f>
        <v>2</v>
      </c>
    </row>
    <row r="61" spans="1:2" ht="13" hidden="1">
      <c r="A61" s="1">
        <f ca="1">IFERROR(__xludf.DUMMYFUNCTION("""COMPUTED_VALUE"""),1)</f>
        <v>1</v>
      </c>
      <c r="B61" s="1">
        <f ca="1">IFERROR(__xludf.DUMMYFUNCTION("""COMPUTED_VALUE"""),3)</f>
        <v>3</v>
      </c>
    </row>
    <row r="62" spans="1:2" ht="13" hidden="1">
      <c r="A62" s="1">
        <f ca="1">IFERROR(__xludf.DUMMYFUNCTION("""COMPUTED_VALUE"""),4)</f>
        <v>4</v>
      </c>
      <c r="B62" s="1">
        <f ca="1">IFERROR(__xludf.DUMMYFUNCTION("""COMPUTED_VALUE"""),3)</f>
        <v>3</v>
      </c>
    </row>
    <row r="63" spans="1:2" ht="13" hidden="1">
      <c r="A63" s="1">
        <f ca="1">IFERROR(__xludf.DUMMYFUNCTION("""COMPUTED_VALUE"""),4)</f>
        <v>4</v>
      </c>
      <c r="B63" s="1">
        <f ca="1">IFERROR(__xludf.DUMMYFUNCTION("""COMPUTED_VALUE"""),3)</f>
        <v>3</v>
      </c>
    </row>
    <row r="64" spans="1:2" ht="13" hidden="1">
      <c r="A64" s="1" t="str">
        <f ca="1">IFERROR(__xludf.DUMMYFUNCTION("""COMPUTED_VALUE"""),"")</f>
        <v/>
      </c>
      <c r="B64" s="1">
        <f ca="1">IFERROR(__xludf.DUMMYFUNCTION("""COMPUTED_VALUE"""),5)</f>
        <v>5</v>
      </c>
    </row>
    <row r="65" spans="1:2" ht="13" hidden="1">
      <c r="A65" s="1">
        <f ca="1">IFERROR(__xludf.DUMMYFUNCTION("""COMPUTED_VALUE"""),1)</f>
        <v>1</v>
      </c>
      <c r="B65" s="1">
        <f ca="1">IFERROR(__xludf.DUMMYFUNCTION("""COMPUTED_VALUE"""),3)</f>
        <v>3</v>
      </c>
    </row>
    <row r="66" spans="1:2" ht="13" hidden="1">
      <c r="A66" s="1">
        <f ca="1">IFERROR(__xludf.DUMMYFUNCTION("""COMPUTED_VALUE"""),2)</f>
        <v>2</v>
      </c>
      <c r="B66" s="1">
        <f ca="1">IFERROR(__xludf.DUMMYFUNCTION("""COMPUTED_VALUE"""),3)</f>
        <v>3</v>
      </c>
    </row>
    <row r="67" spans="1:2" ht="13" hidden="1">
      <c r="A67" s="1">
        <f ca="1">IFERROR(__xludf.DUMMYFUNCTION("""COMPUTED_VALUE"""),1)</f>
        <v>1</v>
      </c>
      <c r="B67" s="1">
        <f ca="1">IFERROR(__xludf.DUMMYFUNCTION("""COMPUTED_VALUE"""),2)</f>
        <v>2</v>
      </c>
    </row>
    <row r="68" spans="1:2" ht="13" hidden="1">
      <c r="A68" s="1">
        <f ca="1">IFERROR(__xludf.DUMMYFUNCTION("""COMPUTED_VALUE"""),2)</f>
        <v>2</v>
      </c>
      <c r="B68" s="1">
        <f ca="1">IFERROR(__xludf.DUMMYFUNCTION("""COMPUTED_VALUE"""),3)</f>
        <v>3</v>
      </c>
    </row>
    <row r="69" spans="1:2" ht="13" hidden="1">
      <c r="A69" s="1">
        <f ca="1">IFERROR(__xludf.DUMMYFUNCTION("""COMPUTED_VALUE"""),3)</f>
        <v>3</v>
      </c>
      <c r="B69" s="1">
        <f ca="1">IFERROR(__xludf.DUMMYFUNCTION("""COMPUTED_VALUE"""),1)</f>
        <v>1</v>
      </c>
    </row>
    <row r="70" spans="1:2" ht="13" hidden="1">
      <c r="A70" s="1">
        <f ca="1">IFERROR(__xludf.DUMMYFUNCTION("""COMPUTED_VALUE"""),4)</f>
        <v>4</v>
      </c>
      <c r="B70" s="1">
        <f ca="1">IFERROR(__xludf.DUMMYFUNCTION("""COMPUTED_VALUE"""),2)</f>
        <v>2</v>
      </c>
    </row>
    <row r="71" spans="1:2" ht="13" hidden="1">
      <c r="A71" s="1">
        <f ca="1">IFERROR(__xludf.DUMMYFUNCTION("""COMPUTED_VALUE"""),2)</f>
        <v>2</v>
      </c>
      <c r="B71" s="1">
        <f ca="1">IFERROR(__xludf.DUMMYFUNCTION("""COMPUTED_VALUE"""),1)</f>
        <v>1</v>
      </c>
    </row>
    <row r="72" spans="1:2" ht="13" hidden="1">
      <c r="A72" s="1">
        <f ca="1">IFERROR(__xludf.DUMMYFUNCTION("""COMPUTED_VALUE"""),4)</f>
        <v>4</v>
      </c>
      <c r="B72" s="1">
        <f ca="1">IFERROR(__xludf.DUMMYFUNCTION("""COMPUTED_VALUE"""),2)</f>
        <v>2</v>
      </c>
    </row>
    <row r="73" spans="1:2" ht="13" hidden="1">
      <c r="A73" s="1">
        <f ca="1">IFERROR(__xludf.DUMMYFUNCTION("""COMPUTED_VALUE"""),3)</f>
        <v>3</v>
      </c>
      <c r="B73" s="1">
        <f ca="1">IFERROR(__xludf.DUMMYFUNCTION("""COMPUTED_VALUE"""),2)</f>
        <v>2</v>
      </c>
    </row>
    <row r="74" spans="1:2" ht="13" hidden="1">
      <c r="A74" s="1">
        <f ca="1">IFERROR(__xludf.DUMMYFUNCTION("""COMPUTED_VALUE"""),1)</f>
        <v>1</v>
      </c>
      <c r="B74" s="1">
        <f ca="1">IFERROR(__xludf.DUMMYFUNCTION("""COMPUTED_VALUE"""),3)</f>
        <v>3</v>
      </c>
    </row>
    <row r="75" spans="1:2" ht="13" hidden="1">
      <c r="A75" s="1">
        <f ca="1">IFERROR(__xludf.DUMMYFUNCTION("""COMPUTED_VALUE"""),2)</f>
        <v>2</v>
      </c>
      <c r="B75" s="1">
        <f ca="1">IFERROR(__xludf.DUMMYFUNCTION("""COMPUTED_VALUE"""),5)</f>
        <v>5</v>
      </c>
    </row>
    <row r="76" spans="1:2" ht="13" hidden="1">
      <c r="A76" s="1">
        <f ca="1">IFERROR(__xludf.DUMMYFUNCTION("""COMPUTED_VALUE"""),3)</f>
        <v>3</v>
      </c>
      <c r="B76" s="1">
        <f ca="1">IFERROR(__xludf.DUMMYFUNCTION("""COMPUTED_VALUE"""),3)</f>
        <v>3</v>
      </c>
    </row>
    <row r="77" spans="1:2" ht="13" hidden="1">
      <c r="A77" s="1">
        <f ca="1">IFERROR(__xludf.DUMMYFUNCTION("""COMPUTED_VALUE"""),2)</f>
        <v>2</v>
      </c>
      <c r="B77" s="1">
        <f ca="1">IFERROR(__xludf.DUMMYFUNCTION("""COMPUTED_VALUE"""),4)</f>
        <v>4</v>
      </c>
    </row>
    <row r="78" spans="1:2" ht="13" hidden="1">
      <c r="A78" s="1">
        <f ca="1">IFERROR(__xludf.DUMMYFUNCTION("""COMPUTED_VALUE"""),4)</f>
        <v>4</v>
      </c>
      <c r="B78" s="1">
        <f ca="1">IFERROR(__xludf.DUMMYFUNCTION("""COMPUTED_VALUE"""),3)</f>
        <v>3</v>
      </c>
    </row>
    <row r="79" spans="1:2" ht="13" hidden="1">
      <c r="A79" s="1">
        <f ca="1">IFERROR(__xludf.DUMMYFUNCTION("""COMPUTED_VALUE"""),3)</f>
        <v>3</v>
      </c>
      <c r="B79" s="1">
        <f ca="1">IFERROR(__xludf.DUMMYFUNCTION("""COMPUTED_VALUE"""),3)</f>
        <v>3</v>
      </c>
    </row>
    <row r="80" spans="1:2" ht="13" hidden="1">
      <c r="A80" s="1">
        <f ca="1">IFERROR(__xludf.DUMMYFUNCTION("""COMPUTED_VALUE"""),1)</f>
        <v>1</v>
      </c>
      <c r="B80" s="1">
        <f ca="1">IFERROR(__xludf.DUMMYFUNCTION("""COMPUTED_VALUE"""),3)</f>
        <v>3</v>
      </c>
    </row>
    <row r="81" spans="1:2" ht="13" hidden="1">
      <c r="A81" s="1" t="str">
        <f ca="1">IFERROR(__xludf.DUMMYFUNCTION("""COMPUTED_VALUE"""),"")</f>
        <v/>
      </c>
      <c r="B81" s="1">
        <f ca="1">IFERROR(__xludf.DUMMYFUNCTION("""COMPUTED_VALUE"""),5)</f>
        <v>5</v>
      </c>
    </row>
    <row r="82" spans="1:2" ht="13" hidden="1">
      <c r="A82" s="1">
        <f ca="1">IFERROR(__xludf.DUMMYFUNCTION("""COMPUTED_VALUE"""),4)</f>
        <v>4</v>
      </c>
      <c r="B82" s="1">
        <f ca="1">IFERROR(__xludf.DUMMYFUNCTION("""COMPUTED_VALUE"""),4)</f>
        <v>4</v>
      </c>
    </row>
    <row r="83" spans="1:2" ht="13" hidden="1">
      <c r="A83" s="1">
        <f ca="1">IFERROR(__xludf.DUMMYFUNCTION("""COMPUTED_VALUE"""),2)</f>
        <v>2</v>
      </c>
      <c r="B83" s="1">
        <f ca="1">IFERROR(__xludf.DUMMYFUNCTION("""COMPUTED_VALUE"""),2)</f>
        <v>2</v>
      </c>
    </row>
    <row r="84" spans="1:2" ht="13" hidden="1">
      <c r="A84" s="1">
        <f ca="1">IFERROR(__xludf.DUMMYFUNCTION("""COMPUTED_VALUE"""),3)</f>
        <v>3</v>
      </c>
      <c r="B84" s="1">
        <f ca="1">IFERROR(__xludf.DUMMYFUNCTION("""COMPUTED_VALUE"""),4)</f>
        <v>4</v>
      </c>
    </row>
    <row r="85" spans="1:2" ht="13" hidden="1">
      <c r="A85" s="1">
        <f ca="1">IFERROR(__xludf.DUMMYFUNCTION("""COMPUTED_VALUE"""),4)</f>
        <v>4</v>
      </c>
      <c r="B85" s="1">
        <f ca="1">IFERROR(__xludf.DUMMYFUNCTION("""COMPUTED_VALUE"""),2)</f>
        <v>2</v>
      </c>
    </row>
    <row r="86" spans="1:2" ht="13" hidden="1">
      <c r="A86" s="1">
        <f ca="1">IFERROR(__xludf.DUMMYFUNCTION("""COMPUTED_VALUE"""),2)</f>
        <v>2</v>
      </c>
      <c r="B86" s="1">
        <f ca="1">IFERROR(__xludf.DUMMYFUNCTION("""COMPUTED_VALUE"""),4)</f>
        <v>4</v>
      </c>
    </row>
    <row r="87" spans="1:2" ht="13" hidden="1">
      <c r="A87" s="1">
        <f ca="1">IFERROR(__xludf.DUMMYFUNCTION("""COMPUTED_VALUE"""),2)</f>
        <v>2</v>
      </c>
      <c r="B87" s="1">
        <f ca="1">IFERROR(__xludf.DUMMYFUNCTION("""COMPUTED_VALUE"""),1)</f>
        <v>1</v>
      </c>
    </row>
    <row r="88" spans="1:2" ht="13" hidden="1">
      <c r="A88" s="1">
        <f ca="1">IFERROR(__xludf.DUMMYFUNCTION("""COMPUTED_VALUE"""),2)</f>
        <v>2</v>
      </c>
      <c r="B88" s="1">
        <f ca="1">IFERROR(__xludf.DUMMYFUNCTION("""COMPUTED_VALUE"""),5)</f>
        <v>5</v>
      </c>
    </row>
    <row r="89" spans="1:2" ht="13" hidden="1">
      <c r="A89" s="1">
        <f ca="1">IFERROR(__xludf.DUMMYFUNCTION("""COMPUTED_VALUE"""),3)</f>
        <v>3</v>
      </c>
      <c r="B89" s="1">
        <f ca="1">IFERROR(__xludf.DUMMYFUNCTION("""COMPUTED_VALUE"""),5)</f>
        <v>5</v>
      </c>
    </row>
    <row r="90" spans="1:2" ht="13" hidden="1">
      <c r="A90" s="1">
        <f ca="1">IFERROR(__xludf.DUMMYFUNCTION("""COMPUTED_VALUE"""),1)</f>
        <v>1</v>
      </c>
      <c r="B90" s="1">
        <f ca="1">IFERROR(__xludf.DUMMYFUNCTION("""COMPUTED_VALUE"""),4)</f>
        <v>4</v>
      </c>
    </row>
    <row r="91" spans="1:2" ht="13" hidden="1">
      <c r="A91" s="1">
        <f ca="1">IFERROR(__xludf.DUMMYFUNCTION("""COMPUTED_VALUE"""),2)</f>
        <v>2</v>
      </c>
      <c r="B91" s="1">
        <f ca="1">IFERROR(__xludf.DUMMYFUNCTION("""COMPUTED_VALUE"""),3)</f>
        <v>3</v>
      </c>
    </row>
    <row r="92" spans="1:2" ht="13" hidden="1">
      <c r="A92" s="1">
        <f ca="1">IFERROR(__xludf.DUMMYFUNCTION("""COMPUTED_VALUE"""),4)</f>
        <v>4</v>
      </c>
      <c r="B92" s="1">
        <f ca="1">IFERROR(__xludf.DUMMYFUNCTION("""COMPUTED_VALUE"""),5)</f>
        <v>5</v>
      </c>
    </row>
    <row r="93" spans="1:2" ht="13" hidden="1">
      <c r="A93" s="1">
        <f ca="1">IFERROR(__xludf.DUMMYFUNCTION("""COMPUTED_VALUE"""),3)</f>
        <v>3</v>
      </c>
      <c r="B93" s="1">
        <f ca="1">IFERROR(__xludf.DUMMYFUNCTION("""COMPUTED_VALUE"""),4)</f>
        <v>4</v>
      </c>
    </row>
    <row r="94" spans="1:2" ht="13" hidden="1">
      <c r="A94" s="1">
        <f ca="1">IFERROR(__xludf.DUMMYFUNCTION("""COMPUTED_VALUE"""),1)</f>
        <v>1</v>
      </c>
      <c r="B94" s="1">
        <f ca="1">IFERROR(__xludf.DUMMYFUNCTION("""COMPUTED_VALUE"""),1)</f>
        <v>1</v>
      </c>
    </row>
    <row r="95" spans="1:2" ht="13" hidden="1">
      <c r="A95" s="1">
        <f ca="1">IFERROR(__xludf.DUMMYFUNCTION("""COMPUTED_VALUE"""),3)</f>
        <v>3</v>
      </c>
      <c r="B95" s="1">
        <f ca="1">IFERROR(__xludf.DUMMYFUNCTION("""COMPUTED_VALUE"""),4)</f>
        <v>4</v>
      </c>
    </row>
    <row r="96" spans="1:2" ht="13" hidden="1">
      <c r="A96" s="1">
        <f ca="1">IFERROR(__xludf.DUMMYFUNCTION("""COMPUTED_VALUE"""),1)</f>
        <v>1</v>
      </c>
      <c r="B96" s="1">
        <f ca="1">IFERROR(__xludf.DUMMYFUNCTION("""COMPUTED_VALUE"""),3)</f>
        <v>3</v>
      </c>
    </row>
    <row r="97" spans="1:2" ht="13" hidden="1">
      <c r="A97" s="1">
        <f ca="1">IFERROR(__xludf.DUMMYFUNCTION("""COMPUTED_VALUE"""),2)</f>
        <v>2</v>
      </c>
      <c r="B97" s="1">
        <f ca="1">IFERROR(__xludf.DUMMYFUNCTION("""COMPUTED_VALUE"""),3)</f>
        <v>3</v>
      </c>
    </row>
    <row r="98" spans="1:2" ht="13" hidden="1">
      <c r="A98" s="1">
        <f ca="1">IFERROR(__xludf.DUMMYFUNCTION("""COMPUTED_VALUE"""),2)</f>
        <v>2</v>
      </c>
      <c r="B98" s="1">
        <f ca="1">IFERROR(__xludf.DUMMYFUNCTION("""COMPUTED_VALUE"""),4)</f>
        <v>4</v>
      </c>
    </row>
    <row r="99" spans="1:2" ht="13" hidden="1">
      <c r="A99" s="1">
        <f ca="1">IFERROR(__xludf.DUMMYFUNCTION("""COMPUTED_VALUE"""),4)</f>
        <v>4</v>
      </c>
      <c r="B99" s="1" t="str">
        <f ca="1">IFERROR(__xludf.DUMMYFUNCTION("""COMPUTED_VALUE"""),"")</f>
        <v/>
      </c>
    </row>
    <row r="100" spans="1:2" ht="13" hidden="1">
      <c r="A100" s="1">
        <f ca="1">IFERROR(__xludf.DUMMYFUNCTION("""COMPUTED_VALUE"""),1)</f>
        <v>1</v>
      </c>
      <c r="B100" s="1">
        <f ca="1">IFERROR(__xludf.DUMMYFUNCTION("""COMPUTED_VALUE"""),3)</f>
        <v>3</v>
      </c>
    </row>
    <row r="101" spans="1:2" ht="13" hidden="1">
      <c r="A101" s="1">
        <f ca="1">IFERROR(__xludf.DUMMYFUNCTION("""COMPUTED_VALUE"""),3)</f>
        <v>3</v>
      </c>
      <c r="B101" s="1">
        <f ca="1">IFERROR(__xludf.DUMMYFUNCTION("""COMPUTED_VALUE"""),2)</f>
        <v>2</v>
      </c>
    </row>
    <row r="102" spans="1:2" ht="13" hidden="1">
      <c r="A102" s="1">
        <f ca="1">IFERROR(__xludf.DUMMYFUNCTION("""COMPUTED_VALUE"""),2)</f>
        <v>2</v>
      </c>
      <c r="B102" s="1">
        <f ca="1">IFERROR(__xludf.DUMMYFUNCTION("""COMPUTED_VALUE"""),5)</f>
        <v>5</v>
      </c>
    </row>
    <row r="103" spans="1:2" ht="13" hidden="1">
      <c r="A103" s="1">
        <f ca="1">IFERROR(__xludf.DUMMYFUNCTION("""COMPUTED_VALUE"""),4)</f>
        <v>4</v>
      </c>
      <c r="B103" s="1">
        <f ca="1">IFERROR(__xludf.DUMMYFUNCTION("""COMPUTED_VALUE"""),4)</f>
        <v>4</v>
      </c>
    </row>
    <row r="104" spans="1:2" ht="13" hidden="1">
      <c r="A104" s="1" t="str">
        <f ca="1">IFERROR(__xludf.DUMMYFUNCTION("""COMPUTED_VALUE"""),"")</f>
        <v/>
      </c>
      <c r="B104" s="1">
        <f ca="1">IFERROR(__xludf.DUMMYFUNCTION("""COMPUTED_VALUE"""),3)</f>
        <v>3</v>
      </c>
    </row>
    <row r="105" spans="1:2" ht="13" hidden="1">
      <c r="A105" s="1">
        <f ca="1">IFERROR(__xludf.DUMMYFUNCTION("""COMPUTED_VALUE"""),2)</f>
        <v>2</v>
      </c>
      <c r="B105" s="1">
        <f ca="1">IFERROR(__xludf.DUMMYFUNCTION("""COMPUTED_VALUE"""),4)</f>
        <v>4</v>
      </c>
    </row>
    <row r="106" spans="1:2" ht="13" hidden="1">
      <c r="A106" s="1">
        <f ca="1">IFERROR(__xludf.DUMMYFUNCTION("""COMPUTED_VALUE"""),1)</f>
        <v>1</v>
      </c>
      <c r="B106" s="1">
        <f ca="1">IFERROR(__xludf.DUMMYFUNCTION("""COMPUTED_VALUE"""),4)</f>
        <v>4</v>
      </c>
    </row>
    <row r="107" spans="1:2" ht="13" hidden="1">
      <c r="A107" s="1">
        <f ca="1">IFERROR(__xludf.DUMMYFUNCTION("""COMPUTED_VALUE"""),4)</f>
        <v>4</v>
      </c>
      <c r="B107" s="1">
        <f ca="1">IFERROR(__xludf.DUMMYFUNCTION("""COMPUTED_VALUE"""),2)</f>
        <v>2</v>
      </c>
    </row>
    <row r="108" spans="1:2" ht="13" hidden="1">
      <c r="A108" s="1">
        <f ca="1">IFERROR(__xludf.DUMMYFUNCTION("""COMPUTED_VALUE"""),2)</f>
        <v>2</v>
      </c>
      <c r="B108" s="1">
        <f ca="1">IFERROR(__xludf.DUMMYFUNCTION("""COMPUTED_VALUE"""),3)</f>
        <v>3</v>
      </c>
    </row>
    <row r="109" spans="1:2" ht="13" hidden="1">
      <c r="A109" s="1">
        <f ca="1">IFERROR(__xludf.DUMMYFUNCTION("""COMPUTED_VALUE"""),3)</f>
        <v>3</v>
      </c>
      <c r="B109" s="1">
        <f ca="1">IFERROR(__xludf.DUMMYFUNCTION("""COMPUTED_VALUE"""),5)</f>
        <v>5</v>
      </c>
    </row>
    <row r="110" spans="1:2" ht="13" hidden="1">
      <c r="A110" s="1">
        <f ca="1">IFERROR(__xludf.DUMMYFUNCTION("""COMPUTED_VALUE"""),1)</f>
        <v>1</v>
      </c>
      <c r="B110" s="1">
        <f ca="1">IFERROR(__xludf.DUMMYFUNCTION("""COMPUTED_VALUE"""),5)</f>
        <v>5</v>
      </c>
    </row>
    <row r="111" spans="1:2" ht="13" hidden="1">
      <c r="A111" s="1">
        <f ca="1">IFERROR(__xludf.DUMMYFUNCTION("""COMPUTED_VALUE"""),4)</f>
        <v>4</v>
      </c>
      <c r="B111" s="1">
        <f ca="1">IFERROR(__xludf.DUMMYFUNCTION("""COMPUTED_VALUE"""),4)</f>
        <v>4</v>
      </c>
    </row>
    <row r="112" spans="1:2" ht="13" hidden="1">
      <c r="A112" s="1">
        <f ca="1">IFERROR(__xludf.DUMMYFUNCTION("""COMPUTED_VALUE"""),4)</f>
        <v>4</v>
      </c>
      <c r="B112" s="1">
        <f ca="1">IFERROR(__xludf.DUMMYFUNCTION("""COMPUTED_VALUE"""),4)</f>
        <v>4</v>
      </c>
    </row>
    <row r="113" spans="1:2" ht="13" hidden="1">
      <c r="A113" s="1">
        <f ca="1">IFERROR(__xludf.DUMMYFUNCTION("""COMPUTED_VALUE"""),2)</f>
        <v>2</v>
      </c>
      <c r="B113" s="1">
        <f ca="1">IFERROR(__xludf.DUMMYFUNCTION("""COMPUTED_VALUE"""),5)</f>
        <v>5</v>
      </c>
    </row>
    <row r="114" spans="1:2" ht="13" hidden="1">
      <c r="A114" s="1">
        <f ca="1">IFERROR(__xludf.DUMMYFUNCTION("""COMPUTED_VALUE"""),3)</f>
        <v>3</v>
      </c>
      <c r="B114" s="1">
        <f ca="1">IFERROR(__xludf.DUMMYFUNCTION("""COMPUTED_VALUE"""),3)</f>
        <v>3</v>
      </c>
    </row>
    <row r="115" spans="1:2" ht="13" hidden="1">
      <c r="A115" s="1">
        <f ca="1">IFERROR(__xludf.DUMMYFUNCTION("""COMPUTED_VALUE"""),2)</f>
        <v>2</v>
      </c>
      <c r="B115" s="1">
        <f ca="1">IFERROR(__xludf.DUMMYFUNCTION("""COMPUTED_VALUE"""),5)</f>
        <v>5</v>
      </c>
    </row>
    <row r="116" spans="1:2" ht="13" hidden="1">
      <c r="A116" s="1">
        <f ca="1">IFERROR(__xludf.DUMMYFUNCTION("""COMPUTED_VALUE"""),3)</f>
        <v>3</v>
      </c>
      <c r="B116" s="1">
        <f ca="1">IFERROR(__xludf.DUMMYFUNCTION("""COMPUTED_VALUE"""),2)</f>
        <v>2</v>
      </c>
    </row>
    <row r="117" spans="1:2" ht="13" hidden="1">
      <c r="A117" s="1">
        <f ca="1">IFERROR(__xludf.DUMMYFUNCTION("""COMPUTED_VALUE"""),3)</f>
        <v>3</v>
      </c>
      <c r="B117" s="1">
        <f ca="1">IFERROR(__xludf.DUMMYFUNCTION("""COMPUTED_VALUE"""),5)</f>
        <v>5</v>
      </c>
    </row>
    <row r="118" spans="1:2" ht="13" hidden="1">
      <c r="A118" s="1">
        <f ca="1">IFERROR(__xludf.DUMMYFUNCTION("""COMPUTED_VALUE"""),4)</f>
        <v>4</v>
      </c>
      <c r="B118" s="1">
        <f ca="1">IFERROR(__xludf.DUMMYFUNCTION("""COMPUTED_VALUE"""),4)</f>
        <v>4</v>
      </c>
    </row>
    <row r="119" spans="1:2" ht="13" hidden="1">
      <c r="A119" s="1">
        <f ca="1">IFERROR(__xludf.DUMMYFUNCTION("""COMPUTED_VALUE"""),2)</f>
        <v>2</v>
      </c>
      <c r="B119" s="1">
        <f ca="1">IFERROR(__xludf.DUMMYFUNCTION("""COMPUTED_VALUE"""),4)</f>
        <v>4</v>
      </c>
    </row>
    <row r="120" spans="1:2" ht="13" hidden="1">
      <c r="A120" s="1">
        <f ca="1">IFERROR(__xludf.DUMMYFUNCTION("""COMPUTED_VALUE"""),4)</f>
        <v>4</v>
      </c>
      <c r="B120" s="1">
        <f ca="1">IFERROR(__xludf.DUMMYFUNCTION("""COMPUTED_VALUE"""),2)</f>
        <v>2</v>
      </c>
    </row>
    <row r="121" spans="1:2" ht="13" hidden="1">
      <c r="A121" s="1">
        <f ca="1">IFERROR(__xludf.DUMMYFUNCTION("""COMPUTED_VALUE"""),4)</f>
        <v>4</v>
      </c>
      <c r="B121" s="1">
        <f ca="1">IFERROR(__xludf.DUMMYFUNCTION("""COMPUTED_VALUE"""),4)</f>
        <v>4</v>
      </c>
    </row>
    <row r="122" spans="1:2" ht="13" hidden="1">
      <c r="A122" s="1">
        <f ca="1">IFERROR(__xludf.DUMMYFUNCTION("""COMPUTED_VALUE"""),4)</f>
        <v>4</v>
      </c>
      <c r="B122" s="1">
        <f ca="1">IFERROR(__xludf.DUMMYFUNCTION("""COMPUTED_VALUE"""),4)</f>
        <v>4</v>
      </c>
    </row>
    <row r="123" spans="1:2" ht="13" hidden="1">
      <c r="A123" s="1">
        <f ca="1">IFERROR(__xludf.DUMMYFUNCTION("""COMPUTED_VALUE"""),4)</f>
        <v>4</v>
      </c>
      <c r="B123" s="1">
        <f ca="1">IFERROR(__xludf.DUMMYFUNCTION("""COMPUTED_VALUE"""),2)</f>
        <v>2</v>
      </c>
    </row>
    <row r="124" spans="1:2" ht="13" hidden="1">
      <c r="A124" s="1">
        <f ca="1">IFERROR(__xludf.DUMMYFUNCTION("""COMPUTED_VALUE"""),4)</f>
        <v>4</v>
      </c>
      <c r="B124" s="1">
        <f ca="1">IFERROR(__xludf.DUMMYFUNCTION("""COMPUTED_VALUE"""),5)</f>
        <v>5</v>
      </c>
    </row>
    <row r="125" spans="1:2" ht="13" hidden="1">
      <c r="A125" s="1">
        <f ca="1">IFERROR(__xludf.DUMMYFUNCTION("""COMPUTED_VALUE"""),4)</f>
        <v>4</v>
      </c>
      <c r="B125" s="1">
        <f ca="1">IFERROR(__xludf.DUMMYFUNCTION("""COMPUTED_VALUE"""),2)</f>
        <v>2</v>
      </c>
    </row>
    <row r="126" spans="1:2" ht="13" hidden="1">
      <c r="A126" s="1">
        <f ca="1">IFERROR(__xludf.DUMMYFUNCTION("""COMPUTED_VALUE"""),4)</f>
        <v>4</v>
      </c>
      <c r="B126" s="1">
        <f ca="1">IFERROR(__xludf.DUMMYFUNCTION("""COMPUTED_VALUE"""),5)</f>
        <v>5</v>
      </c>
    </row>
    <row r="127" spans="1:2" ht="13" hidden="1">
      <c r="A127" s="1">
        <f ca="1">IFERROR(__xludf.DUMMYFUNCTION("""COMPUTED_VALUE"""),3)</f>
        <v>3</v>
      </c>
      <c r="B127" s="1">
        <f ca="1">IFERROR(__xludf.DUMMYFUNCTION("""COMPUTED_VALUE"""),5)</f>
        <v>5</v>
      </c>
    </row>
    <row r="128" spans="1:2" ht="13" hidden="1">
      <c r="A128" s="1">
        <f ca="1">IFERROR(__xludf.DUMMYFUNCTION("""COMPUTED_VALUE"""),1)</f>
        <v>1</v>
      </c>
      <c r="B128" s="1">
        <f ca="1">IFERROR(__xludf.DUMMYFUNCTION("""COMPUTED_VALUE"""),4)</f>
        <v>4</v>
      </c>
    </row>
    <row r="129" spans="1:2" ht="13" hidden="1">
      <c r="A129" s="1">
        <f ca="1">IFERROR(__xludf.DUMMYFUNCTION("""COMPUTED_VALUE"""),3)</f>
        <v>3</v>
      </c>
      <c r="B129" s="1">
        <f ca="1">IFERROR(__xludf.DUMMYFUNCTION("""COMPUTED_VALUE"""),3)</f>
        <v>3</v>
      </c>
    </row>
    <row r="130" spans="1:2" ht="13" hidden="1">
      <c r="A130" s="1">
        <f ca="1">IFERROR(__xludf.DUMMYFUNCTION("""COMPUTED_VALUE"""),3)</f>
        <v>3</v>
      </c>
      <c r="B130" s="1">
        <f ca="1">IFERROR(__xludf.DUMMYFUNCTION("""COMPUTED_VALUE"""),3)</f>
        <v>3</v>
      </c>
    </row>
    <row r="131" spans="1:2" ht="13" hidden="1">
      <c r="A131" s="1">
        <f ca="1">IFERROR(__xludf.DUMMYFUNCTION("""COMPUTED_VALUE"""),2)</f>
        <v>2</v>
      </c>
      <c r="B131" s="1">
        <f ca="1">IFERROR(__xludf.DUMMYFUNCTION("""COMPUTED_VALUE"""),4)</f>
        <v>4</v>
      </c>
    </row>
    <row r="132" spans="1:2" ht="13" hidden="1">
      <c r="A132" s="1">
        <f ca="1">IFERROR(__xludf.DUMMYFUNCTION("""COMPUTED_VALUE"""),1)</f>
        <v>1</v>
      </c>
      <c r="B132" s="1">
        <f ca="1">IFERROR(__xludf.DUMMYFUNCTION("""COMPUTED_VALUE"""),3)</f>
        <v>3</v>
      </c>
    </row>
    <row r="133" spans="1:2" ht="13" hidden="1">
      <c r="A133" s="1">
        <f ca="1">IFERROR(__xludf.DUMMYFUNCTION("""COMPUTED_VALUE"""),2)</f>
        <v>2</v>
      </c>
      <c r="B133" s="1">
        <f ca="1">IFERROR(__xludf.DUMMYFUNCTION("""COMPUTED_VALUE"""),3)</f>
        <v>3</v>
      </c>
    </row>
    <row r="134" spans="1:2" ht="13" hidden="1">
      <c r="A134" s="1">
        <f ca="1">IFERROR(__xludf.DUMMYFUNCTION("""COMPUTED_VALUE"""),3)</f>
        <v>3</v>
      </c>
      <c r="B134" s="1">
        <f ca="1">IFERROR(__xludf.DUMMYFUNCTION("""COMPUTED_VALUE"""),4)</f>
        <v>4</v>
      </c>
    </row>
    <row r="135" spans="1:2" ht="13" hidden="1">
      <c r="A135" s="1">
        <f ca="1">IFERROR(__xludf.DUMMYFUNCTION("""COMPUTED_VALUE"""),4)</f>
        <v>4</v>
      </c>
      <c r="B135" s="1">
        <f ca="1">IFERROR(__xludf.DUMMYFUNCTION("""COMPUTED_VALUE"""),4)</f>
        <v>4</v>
      </c>
    </row>
    <row r="136" spans="1:2" ht="13" hidden="1">
      <c r="A136" s="1">
        <f ca="1">IFERROR(__xludf.DUMMYFUNCTION("""COMPUTED_VALUE"""),3)</f>
        <v>3</v>
      </c>
      <c r="B136" s="1">
        <f ca="1">IFERROR(__xludf.DUMMYFUNCTION("""COMPUTED_VALUE"""),4)</f>
        <v>4</v>
      </c>
    </row>
    <row r="137" spans="1:2" ht="13" hidden="1">
      <c r="A137" s="1">
        <f ca="1">IFERROR(__xludf.DUMMYFUNCTION("""COMPUTED_VALUE"""),2)</f>
        <v>2</v>
      </c>
      <c r="B137" s="1">
        <f ca="1">IFERROR(__xludf.DUMMYFUNCTION("""COMPUTED_VALUE"""),2)</f>
        <v>2</v>
      </c>
    </row>
    <row r="138" spans="1:2" ht="13" hidden="1">
      <c r="A138" s="1">
        <f ca="1">IFERROR(__xludf.DUMMYFUNCTION("""COMPUTED_VALUE"""),2)</f>
        <v>2</v>
      </c>
      <c r="B138" s="1">
        <f ca="1">IFERROR(__xludf.DUMMYFUNCTION("""COMPUTED_VALUE"""),2)</f>
        <v>2</v>
      </c>
    </row>
    <row r="139" spans="1:2" ht="13" hidden="1">
      <c r="A139" s="1">
        <f ca="1">IFERROR(__xludf.DUMMYFUNCTION("""COMPUTED_VALUE"""),1)</f>
        <v>1</v>
      </c>
      <c r="B139" s="1">
        <f ca="1">IFERROR(__xludf.DUMMYFUNCTION("""COMPUTED_VALUE"""),2)</f>
        <v>2</v>
      </c>
    </row>
    <row r="140" spans="1:2" ht="13" hidden="1">
      <c r="A140" s="1">
        <f ca="1">IFERROR(__xludf.DUMMYFUNCTION("""COMPUTED_VALUE"""),4)</f>
        <v>4</v>
      </c>
      <c r="B140" s="1">
        <f ca="1">IFERROR(__xludf.DUMMYFUNCTION("""COMPUTED_VALUE"""),3)</f>
        <v>3</v>
      </c>
    </row>
    <row r="141" spans="1:2" ht="13" hidden="1">
      <c r="A141" s="1">
        <f ca="1">IFERROR(__xludf.DUMMYFUNCTION("""COMPUTED_VALUE"""),1)</f>
        <v>1</v>
      </c>
      <c r="B141" s="1">
        <f ca="1">IFERROR(__xludf.DUMMYFUNCTION("""COMPUTED_VALUE"""),3)</f>
        <v>3</v>
      </c>
    </row>
    <row r="142" spans="1:2" ht="13" hidden="1">
      <c r="A142" s="1">
        <f ca="1">IFERROR(__xludf.DUMMYFUNCTION("""COMPUTED_VALUE"""),1)</f>
        <v>1</v>
      </c>
      <c r="B142" s="1">
        <f ca="1">IFERROR(__xludf.DUMMYFUNCTION("""COMPUTED_VALUE"""),2)</f>
        <v>2</v>
      </c>
    </row>
    <row r="143" spans="1:2" ht="13" hidden="1">
      <c r="A143" s="1">
        <f ca="1">IFERROR(__xludf.DUMMYFUNCTION("""COMPUTED_VALUE"""),3)</f>
        <v>3</v>
      </c>
      <c r="B143" s="1">
        <f ca="1">IFERROR(__xludf.DUMMYFUNCTION("""COMPUTED_VALUE"""),1)</f>
        <v>1</v>
      </c>
    </row>
    <row r="144" spans="1:2" ht="13" hidden="1">
      <c r="A144" s="1">
        <f ca="1">IFERROR(__xludf.DUMMYFUNCTION("""COMPUTED_VALUE"""),1)</f>
        <v>1</v>
      </c>
      <c r="B144" s="1">
        <f ca="1">IFERROR(__xludf.DUMMYFUNCTION("""COMPUTED_VALUE"""),5)</f>
        <v>5</v>
      </c>
    </row>
    <row r="145" spans="1:2" ht="13" hidden="1">
      <c r="A145" s="1">
        <f ca="1">IFERROR(__xludf.DUMMYFUNCTION("""COMPUTED_VALUE"""),2)</f>
        <v>2</v>
      </c>
      <c r="B145" s="1">
        <f ca="1">IFERROR(__xludf.DUMMYFUNCTION("""COMPUTED_VALUE"""),4)</f>
        <v>4</v>
      </c>
    </row>
    <row r="146" spans="1:2" ht="13" hidden="1">
      <c r="A146" s="1">
        <f ca="1">IFERROR(__xludf.DUMMYFUNCTION("""COMPUTED_VALUE"""),3)</f>
        <v>3</v>
      </c>
      <c r="B146" s="1">
        <f ca="1">IFERROR(__xludf.DUMMYFUNCTION("""COMPUTED_VALUE"""),4)</f>
        <v>4</v>
      </c>
    </row>
    <row r="147" spans="1:2" ht="13" hidden="1">
      <c r="A147" s="1">
        <f ca="1">IFERROR(__xludf.DUMMYFUNCTION("""COMPUTED_VALUE"""),2)</f>
        <v>2</v>
      </c>
      <c r="B147" s="1">
        <f ca="1">IFERROR(__xludf.DUMMYFUNCTION("""COMPUTED_VALUE"""),3)</f>
        <v>3</v>
      </c>
    </row>
    <row r="148" spans="1:2" ht="13" hidden="1">
      <c r="A148" s="1">
        <f ca="1">IFERROR(__xludf.DUMMYFUNCTION("""COMPUTED_VALUE"""),2)</f>
        <v>2</v>
      </c>
      <c r="B148" s="1">
        <f ca="1">IFERROR(__xludf.DUMMYFUNCTION("""COMPUTED_VALUE"""),3)</f>
        <v>3</v>
      </c>
    </row>
    <row r="149" spans="1:2" ht="13" hidden="1">
      <c r="A149" s="1">
        <f ca="1">IFERROR(__xludf.DUMMYFUNCTION("""COMPUTED_VALUE"""),3)</f>
        <v>3</v>
      </c>
      <c r="B149" s="1">
        <f ca="1">IFERROR(__xludf.DUMMYFUNCTION("""COMPUTED_VALUE"""),3)</f>
        <v>3</v>
      </c>
    </row>
    <row r="150" spans="1:2" ht="13" hidden="1">
      <c r="A150" s="1">
        <f ca="1">IFERROR(__xludf.DUMMYFUNCTION("""COMPUTED_VALUE"""),3)</f>
        <v>3</v>
      </c>
      <c r="B150" s="1">
        <f ca="1">IFERROR(__xludf.DUMMYFUNCTION("""COMPUTED_VALUE"""),2)</f>
        <v>2</v>
      </c>
    </row>
    <row r="151" spans="1:2" ht="13" hidden="1">
      <c r="A151" s="1">
        <f ca="1">IFERROR(__xludf.DUMMYFUNCTION("""COMPUTED_VALUE"""),2)</f>
        <v>2</v>
      </c>
      <c r="B151" s="1">
        <f ca="1">IFERROR(__xludf.DUMMYFUNCTION("""COMPUTED_VALUE"""),3)</f>
        <v>3</v>
      </c>
    </row>
    <row r="152" spans="1:2" ht="13" hidden="1">
      <c r="A152" s="1">
        <f ca="1">IFERROR(__xludf.DUMMYFUNCTION("""COMPUTED_VALUE"""),2)</f>
        <v>2</v>
      </c>
      <c r="B152" s="1">
        <f ca="1">IFERROR(__xludf.DUMMYFUNCTION("""COMPUTED_VALUE"""),2)</f>
        <v>2</v>
      </c>
    </row>
    <row r="153" spans="1:2" ht="13" hidden="1">
      <c r="A153" s="1" t="str">
        <f ca="1">IFERROR(__xludf.DUMMYFUNCTION("""COMPUTED_VALUE"""),"")</f>
        <v/>
      </c>
      <c r="B153" s="1">
        <f ca="1">IFERROR(__xludf.DUMMYFUNCTION("""COMPUTED_VALUE"""),4)</f>
        <v>4</v>
      </c>
    </row>
    <row r="154" spans="1:2" ht="13" hidden="1">
      <c r="A154" s="1">
        <f ca="1">IFERROR(__xludf.DUMMYFUNCTION("""COMPUTED_VALUE"""),4)</f>
        <v>4</v>
      </c>
      <c r="B154" s="1">
        <f ca="1">IFERROR(__xludf.DUMMYFUNCTION("""COMPUTED_VALUE"""),4)</f>
        <v>4</v>
      </c>
    </row>
    <row r="155" spans="1:2" ht="13" hidden="1">
      <c r="A155" s="1">
        <f ca="1">IFERROR(__xludf.DUMMYFUNCTION("""COMPUTED_VALUE"""),4)</f>
        <v>4</v>
      </c>
      <c r="B155" s="1">
        <f ca="1">IFERROR(__xludf.DUMMYFUNCTION("""COMPUTED_VALUE"""),2)</f>
        <v>2</v>
      </c>
    </row>
    <row r="156" spans="1:2" ht="13" hidden="1">
      <c r="A156" s="1">
        <f ca="1">IFERROR(__xludf.DUMMYFUNCTION("""COMPUTED_VALUE"""),1)</f>
        <v>1</v>
      </c>
      <c r="B156" s="1">
        <f ca="1">IFERROR(__xludf.DUMMYFUNCTION("""COMPUTED_VALUE"""),2)</f>
        <v>2</v>
      </c>
    </row>
    <row r="157" spans="1:2" ht="13" hidden="1">
      <c r="A157" s="1">
        <f ca="1">IFERROR(__xludf.DUMMYFUNCTION("""COMPUTED_VALUE"""),2)</f>
        <v>2</v>
      </c>
      <c r="B157" s="1">
        <f ca="1">IFERROR(__xludf.DUMMYFUNCTION("""COMPUTED_VALUE"""),2)</f>
        <v>2</v>
      </c>
    </row>
    <row r="158" spans="1:2" ht="13" hidden="1">
      <c r="A158" s="1">
        <f ca="1">IFERROR(__xludf.DUMMYFUNCTION("""COMPUTED_VALUE"""),1)</f>
        <v>1</v>
      </c>
      <c r="B158" s="1">
        <f ca="1">IFERROR(__xludf.DUMMYFUNCTION("""COMPUTED_VALUE"""),5)</f>
        <v>5</v>
      </c>
    </row>
    <row r="159" spans="1:2" ht="13" hidden="1">
      <c r="A159" s="1">
        <f ca="1">IFERROR(__xludf.DUMMYFUNCTION("""COMPUTED_VALUE"""),2)</f>
        <v>2</v>
      </c>
      <c r="B159" s="1">
        <f ca="1">IFERROR(__xludf.DUMMYFUNCTION("""COMPUTED_VALUE"""),1)</f>
        <v>1</v>
      </c>
    </row>
    <row r="160" spans="1:2" ht="13" hidden="1">
      <c r="A160" s="1">
        <f ca="1">IFERROR(__xludf.DUMMYFUNCTION("""COMPUTED_VALUE"""),1)</f>
        <v>1</v>
      </c>
      <c r="B160" s="1">
        <f ca="1">IFERROR(__xludf.DUMMYFUNCTION("""COMPUTED_VALUE"""),3)</f>
        <v>3</v>
      </c>
    </row>
    <row r="161" spans="1:2" ht="13" hidden="1">
      <c r="A161" s="1">
        <f ca="1">IFERROR(__xludf.DUMMYFUNCTION("""COMPUTED_VALUE"""),1)</f>
        <v>1</v>
      </c>
      <c r="B161" s="1">
        <f ca="1">IFERROR(__xludf.DUMMYFUNCTION("""COMPUTED_VALUE"""),3)</f>
        <v>3</v>
      </c>
    </row>
    <row r="162" spans="1:2" ht="13" hidden="1">
      <c r="A162" s="1">
        <f ca="1">IFERROR(__xludf.DUMMYFUNCTION("""COMPUTED_VALUE"""),3)</f>
        <v>3</v>
      </c>
      <c r="B162" s="1">
        <f ca="1">IFERROR(__xludf.DUMMYFUNCTION("""COMPUTED_VALUE"""),5)</f>
        <v>5</v>
      </c>
    </row>
    <row r="163" spans="1:2" ht="13" hidden="1">
      <c r="A163" s="1">
        <f ca="1">IFERROR(__xludf.DUMMYFUNCTION("""COMPUTED_VALUE"""),3)</f>
        <v>3</v>
      </c>
      <c r="B163" s="1">
        <f ca="1">IFERROR(__xludf.DUMMYFUNCTION("""COMPUTED_VALUE"""),5)</f>
        <v>5</v>
      </c>
    </row>
    <row r="164" spans="1:2" ht="13" hidden="1">
      <c r="A164" s="1">
        <f ca="1">IFERROR(__xludf.DUMMYFUNCTION("""COMPUTED_VALUE"""),3)</f>
        <v>3</v>
      </c>
      <c r="B164" s="1">
        <f ca="1">IFERROR(__xludf.DUMMYFUNCTION("""COMPUTED_VALUE"""),3)</f>
        <v>3</v>
      </c>
    </row>
    <row r="165" spans="1:2" ht="13" hidden="1">
      <c r="A165" s="1">
        <f ca="1">IFERROR(__xludf.DUMMYFUNCTION("""COMPUTED_VALUE"""),1)</f>
        <v>1</v>
      </c>
      <c r="B165" s="1">
        <f ca="1">IFERROR(__xludf.DUMMYFUNCTION("""COMPUTED_VALUE"""),4)</f>
        <v>4</v>
      </c>
    </row>
    <row r="166" spans="1:2" ht="13" hidden="1">
      <c r="A166" s="1">
        <f ca="1">IFERROR(__xludf.DUMMYFUNCTION("""COMPUTED_VALUE"""),4)</f>
        <v>4</v>
      </c>
      <c r="B166" s="1">
        <f ca="1">IFERROR(__xludf.DUMMYFUNCTION("""COMPUTED_VALUE"""),2)</f>
        <v>2</v>
      </c>
    </row>
    <row r="167" spans="1:2" ht="13" hidden="1">
      <c r="A167" s="1">
        <f ca="1">IFERROR(__xludf.DUMMYFUNCTION("""COMPUTED_VALUE"""),2)</f>
        <v>2</v>
      </c>
      <c r="B167" s="1">
        <f ca="1">IFERROR(__xludf.DUMMYFUNCTION("""COMPUTED_VALUE"""),5)</f>
        <v>5</v>
      </c>
    </row>
    <row r="168" spans="1:2" ht="13" hidden="1">
      <c r="A168" s="1">
        <f ca="1">IFERROR(__xludf.DUMMYFUNCTION("""COMPUTED_VALUE"""),3)</f>
        <v>3</v>
      </c>
      <c r="B168" s="1">
        <f ca="1">IFERROR(__xludf.DUMMYFUNCTION("""COMPUTED_VALUE"""),2)</f>
        <v>2</v>
      </c>
    </row>
    <row r="169" spans="1:2" ht="13" hidden="1">
      <c r="A169" s="1">
        <f ca="1">IFERROR(__xludf.DUMMYFUNCTION("""COMPUTED_VALUE"""),2)</f>
        <v>2</v>
      </c>
      <c r="B169" s="1">
        <f ca="1">IFERROR(__xludf.DUMMYFUNCTION("""COMPUTED_VALUE"""),2)</f>
        <v>2</v>
      </c>
    </row>
    <row r="170" spans="1:2" ht="13" hidden="1">
      <c r="A170" s="1" t="str">
        <f ca="1">IFERROR(__xludf.DUMMYFUNCTION("""COMPUTED_VALUE"""),"")</f>
        <v/>
      </c>
      <c r="B170" s="1">
        <f ca="1">IFERROR(__xludf.DUMMYFUNCTION("""COMPUTED_VALUE"""),3)</f>
        <v>3</v>
      </c>
    </row>
    <row r="171" spans="1:2" ht="13" hidden="1">
      <c r="A171" s="1">
        <f ca="1">IFERROR(__xludf.DUMMYFUNCTION("""COMPUTED_VALUE"""),4)</f>
        <v>4</v>
      </c>
      <c r="B171" s="1">
        <f ca="1">IFERROR(__xludf.DUMMYFUNCTION("""COMPUTED_VALUE"""),3)</f>
        <v>3</v>
      </c>
    </row>
    <row r="172" spans="1:2" ht="13" hidden="1">
      <c r="A172" s="1">
        <f ca="1">IFERROR(__xludf.DUMMYFUNCTION("""COMPUTED_VALUE"""),2)</f>
        <v>2</v>
      </c>
      <c r="B172" s="1">
        <f ca="1">IFERROR(__xludf.DUMMYFUNCTION("""COMPUTED_VALUE"""),1)</f>
        <v>1</v>
      </c>
    </row>
    <row r="173" spans="1:2" ht="13" hidden="1">
      <c r="A173" s="1">
        <f ca="1">IFERROR(__xludf.DUMMYFUNCTION("""COMPUTED_VALUE"""),2)</f>
        <v>2</v>
      </c>
      <c r="B173" s="1">
        <f ca="1">IFERROR(__xludf.DUMMYFUNCTION("""COMPUTED_VALUE"""),1)</f>
        <v>1</v>
      </c>
    </row>
    <row r="174" spans="1:2" ht="13" hidden="1">
      <c r="A174" s="1">
        <f ca="1">IFERROR(__xludf.DUMMYFUNCTION("""COMPUTED_VALUE"""),1)</f>
        <v>1</v>
      </c>
      <c r="B174" s="1">
        <f ca="1">IFERROR(__xludf.DUMMYFUNCTION("""COMPUTED_VALUE"""),2)</f>
        <v>2</v>
      </c>
    </row>
    <row r="175" spans="1:2" ht="13" hidden="1">
      <c r="A175" s="1">
        <f ca="1">IFERROR(__xludf.DUMMYFUNCTION("""COMPUTED_VALUE"""),4)</f>
        <v>4</v>
      </c>
      <c r="B175" s="1">
        <f ca="1">IFERROR(__xludf.DUMMYFUNCTION("""COMPUTED_VALUE"""),5)</f>
        <v>5</v>
      </c>
    </row>
    <row r="176" spans="1:2" ht="13" hidden="1">
      <c r="A176" s="1">
        <f ca="1">IFERROR(__xludf.DUMMYFUNCTION("""COMPUTED_VALUE"""),2)</f>
        <v>2</v>
      </c>
      <c r="B176" s="1">
        <f ca="1">IFERROR(__xludf.DUMMYFUNCTION("""COMPUTED_VALUE"""),4)</f>
        <v>4</v>
      </c>
    </row>
    <row r="177" spans="1:2" ht="13" hidden="1">
      <c r="A177" s="1" t="str">
        <f ca="1">IFERROR(__xludf.DUMMYFUNCTION("""COMPUTED_VALUE"""),"")</f>
        <v/>
      </c>
      <c r="B177" s="1">
        <f ca="1">IFERROR(__xludf.DUMMYFUNCTION("""COMPUTED_VALUE"""),5)</f>
        <v>5</v>
      </c>
    </row>
    <row r="178" spans="1:2" ht="13" hidden="1">
      <c r="A178" s="1">
        <f ca="1">IFERROR(__xludf.DUMMYFUNCTION("""COMPUTED_VALUE"""),3)</f>
        <v>3</v>
      </c>
      <c r="B178" s="1">
        <f ca="1">IFERROR(__xludf.DUMMYFUNCTION("""COMPUTED_VALUE"""),3)</f>
        <v>3</v>
      </c>
    </row>
    <row r="179" spans="1:2" ht="13" hidden="1">
      <c r="A179" s="1">
        <f ca="1">IFERROR(__xludf.DUMMYFUNCTION("""COMPUTED_VALUE"""),1)</f>
        <v>1</v>
      </c>
      <c r="B179" s="1">
        <f ca="1">IFERROR(__xludf.DUMMYFUNCTION("""COMPUTED_VALUE"""),2)</f>
        <v>2</v>
      </c>
    </row>
    <row r="180" spans="1:2" ht="13" hidden="1">
      <c r="A180" s="1">
        <f ca="1">IFERROR(__xludf.DUMMYFUNCTION("""COMPUTED_VALUE"""),4)</f>
        <v>4</v>
      </c>
      <c r="B180" s="1">
        <f ca="1">IFERROR(__xludf.DUMMYFUNCTION("""COMPUTED_VALUE"""),3)</f>
        <v>3</v>
      </c>
    </row>
    <row r="181" spans="1:2" ht="13" hidden="1">
      <c r="A181" s="1">
        <f ca="1">IFERROR(__xludf.DUMMYFUNCTION("""COMPUTED_VALUE"""),2)</f>
        <v>2</v>
      </c>
      <c r="B181" s="1">
        <f ca="1">IFERROR(__xludf.DUMMYFUNCTION("""COMPUTED_VALUE"""),5)</f>
        <v>5</v>
      </c>
    </row>
    <row r="182" spans="1:2" ht="13" hidden="1">
      <c r="A182" s="1">
        <f ca="1">IFERROR(__xludf.DUMMYFUNCTION("""COMPUTED_VALUE"""),3)</f>
        <v>3</v>
      </c>
      <c r="B182" s="1">
        <f ca="1">IFERROR(__xludf.DUMMYFUNCTION("""COMPUTED_VALUE"""),3)</f>
        <v>3</v>
      </c>
    </row>
    <row r="183" spans="1:2" ht="13" hidden="1">
      <c r="A183" s="1" t="str">
        <f ca="1">IFERROR(__xludf.DUMMYFUNCTION("""COMPUTED_VALUE"""),"")</f>
        <v/>
      </c>
      <c r="B183" s="1">
        <f ca="1">IFERROR(__xludf.DUMMYFUNCTION("""COMPUTED_VALUE"""),3)</f>
        <v>3</v>
      </c>
    </row>
    <row r="184" spans="1:2" ht="13" hidden="1">
      <c r="A184" s="1">
        <f ca="1">IFERROR(__xludf.DUMMYFUNCTION("""COMPUTED_VALUE"""),2)</f>
        <v>2</v>
      </c>
      <c r="B184" s="1">
        <f ca="1">IFERROR(__xludf.DUMMYFUNCTION("""COMPUTED_VALUE"""),2)</f>
        <v>2</v>
      </c>
    </row>
    <row r="185" spans="1:2" ht="13" hidden="1">
      <c r="A185" s="1">
        <f ca="1">IFERROR(__xludf.DUMMYFUNCTION("""COMPUTED_VALUE"""),3)</f>
        <v>3</v>
      </c>
      <c r="B185" s="1">
        <f ca="1">IFERROR(__xludf.DUMMYFUNCTION("""COMPUTED_VALUE"""),2)</f>
        <v>2</v>
      </c>
    </row>
    <row r="186" spans="1:2" ht="13" hidden="1">
      <c r="A186" s="1">
        <f ca="1">IFERROR(__xludf.DUMMYFUNCTION("""COMPUTED_VALUE"""),2)</f>
        <v>2</v>
      </c>
      <c r="B186" s="1">
        <f ca="1">IFERROR(__xludf.DUMMYFUNCTION("""COMPUTED_VALUE"""),3)</f>
        <v>3</v>
      </c>
    </row>
    <row r="187" spans="1:2" ht="13" hidden="1">
      <c r="A187" s="1">
        <f ca="1">IFERROR(__xludf.DUMMYFUNCTION("""COMPUTED_VALUE"""),4)</f>
        <v>4</v>
      </c>
      <c r="B187" s="1">
        <f ca="1">IFERROR(__xludf.DUMMYFUNCTION("""COMPUTED_VALUE"""),4)</f>
        <v>4</v>
      </c>
    </row>
    <row r="188" spans="1:2" ht="13" hidden="1">
      <c r="A188" s="1">
        <f ca="1">IFERROR(__xludf.DUMMYFUNCTION("""COMPUTED_VALUE"""),2)</f>
        <v>2</v>
      </c>
      <c r="B188" s="1">
        <f ca="1">IFERROR(__xludf.DUMMYFUNCTION("""COMPUTED_VALUE"""),3)</f>
        <v>3</v>
      </c>
    </row>
    <row r="189" spans="1:2" ht="13" hidden="1">
      <c r="A189" s="1">
        <f ca="1">IFERROR(__xludf.DUMMYFUNCTION("""COMPUTED_VALUE"""),2)</f>
        <v>2</v>
      </c>
      <c r="B189" s="1">
        <f ca="1">IFERROR(__xludf.DUMMYFUNCTION("""COMPUTED_VALUE"""),2)</f>
        <v>2</v>
      </c>
    </row>
    <row r="190" spans="1:2" ht="13" hidden="1">
      <c r="A190" s="1" t="str">
        <f ca="1">IFERROR(__xludf.DUMMYFUNCTION("""COMPUTED_VALUE"""),"")</f>
        <v/>
      </c>
      <c r="B190" s="1">
        <f ca="1">IFERROR(__xludf.DUMMYFUNCTION("""COMPUTED_VALUE"""),5)</f>
        <v>5</v>
      </c>
    </row>
    <row r="191" spans="1:2" ht="13" hidden="1">
      <c r="A191" s="1">
        <f ca="1">IFERROR(__xludf.DUMMYFUNCTION("""COMPUTED_VALUE"""),4)</f>
        <v>4</v>
      </c>
      <c r="B191" s="1">
        <f ca="1">IFERROR(__xludf.DUMMYFUNCTION("""COMPUTED_VALUE"""),4)</f>
        <v>4</v>
      </c>
    </row>
    <row r="192" spans="1:2" ht="13" hidden="1">
      <c r="A192" s="1">
        <f ca="1">IFERROR(__xludf.DUMMYFUNCTION("""COMPUTED_VALUE"""),3)</f>
        <v>3</v>
      </c>
      <c r="B192" s="1">
        <f ca="1">IFERROR(__xludf.DUMMYFUNCTION("""COMPUTED_VALUE"""),3)</f>
        <v>3</v>
      </c>
    </row>
    <row r="193" spans="1:2" ht="13" hidden="1">
      <c r="A193" s="1">
        <f ca="1">IFERROR(__xludf.DUMMYFUNCTION("""COMPUTED_VALUE"""),2)</f>
        <v>2</v>
      </c>
      <c r="B193" s="1">
        <f ca="1">IFERROR(__xludf.DUMMYFUNCTION("""COMPUTED_VALUE"""),4)</f>
        <v>4</v>
      </c>
    </row>
    <row r="194" spans="1:2" ht="13" hidden="1">
      <c r="A194" s="1">
        <f ca="1">IFERROR(__xludf.DUMMYFUNCTION("""COMPUTED_VALUE"""),2)</f>
        <v>2</v>
      </c>
      <c r="B194" s="1">
        <f ca="1">IFERROR(__xludf.DUMMYFUNCTION("""COMPUTED_VALUE"""),5)</f>
        <v>5</v>
      </c>
    </row>
    <row r="195" spans="1:2" ht="13" hidden="1">
      <c r="A195" s="1">
        <f ca="1">IFERROR(__xludf.DUMMYFUNCTION("""COMPUTED_VALUE"""),2)</f>
        <v>2</v>
      </c>
      <c r="B195" s="1">
        <f ca="1">IFERROR(__xludf.DUMMYFUNCTION("""COMPUTED_VALUE"""),1)</f>
        <v>1</v>
      </c>
    </row>
    <row r="196" spans="1:2" ht="13" hidden="1">
      <c r="A196" s="1">
        <f ca="1">IFERROR(__xludf.DUMMYFUNCTION("""COMPUTED_VALUE"""),3)</f>
        <v>3</v>
      </c>
      <c r="B196" s="1">
        <f ca="1">IFERROR(__xludf.DUMMYFUNCTION("""COMPUTED_VALUE"""),4)</f>
        <v>4</v>
      </c>
    </row>
    <row r="197" spans="1:2" ht="13" hidden="1">
      <c r="A197" s="1">
        <f ca="1">IFERROR(__xludf.DUMMYFUNCTION("""COMPUTED_VALUE"""),2)</f>
        <v>2</v>
      </c>
      <c r="B197" s="1">
        <f ca="1">IFERROR(__xludf.DUMMYFUNCTION("""COMPUTED_VALUE"""),3)</f>
        <v>3</v>
      </c>
    </row>
    <row r="198" spans="1:2" ht="13" hidden="1">
      <c r="A198" s="1">
        <f ca="1">IFERROR(__xludf.DUMMYFUNCTION("""COMPUTED_VALUE"""),2)</f>
        <v>2</v>
      </c>
      <c r="B198" s="1">
        <f ca="1">IFERROR(__xludf.DUMMYFUNCTION("""COMPUTED_VALUE"""),4)</f>
        <v>4</v>
      </c>
    </row>
    <row r="199" spans="1:2" ht="13" hidden="1">
      <c r="A199" s="1">
        <f ca="1">IFERROR(__xludf.DUMMYFUNCTION("""COMPUTED_VALUE"""),3)</f>
        <v>3</v>
      </c>
      <c r="B199" s="1">
        <f ca="1">IFERROR(__xludf.DUMMYFUNCTION("""COMPUTED_VALUE"""),5)</f>
        <v>5</v>
      </c>
    </row>
    <row r="200" spans="1:2" ht="13" hidden="1">
      <c r="A200" s="1" t="str">
        <f ca="1">IFERROR(__xludf.DUMMYFUNCTION("""COMPUTED_VALUE"""),"")</f>
        <v/>
      </c>
      <c r="B200" s="1">
        <f ca="1">IFERROR(__xludf.DUMMYFUNCTION("""COMPUTED_VALUE"""),3)</f>
        <v>3</v>
      </c>
    </row>
    <row r="201" spans="1:2" ht="13" hidden="1">
      <c r="A201" s="1">
        <f ca="1">IFERROR(__xludf.DUMMYFUNCTION("""COMPUTED_VALUE"""),1)</f>
        <v>1</v>
      </c>
      <c r="B201" s="1">
        <f ca="1">IFERROR(__xludf.DUMMYFUNCTION("""COMPUTED_VALUE"""),2)</f>
        <v>2</v>
      </c>
    </row>
    <row r="202" spans="1:2" ht="13" hidden="1">
      <c r="A202" s="1">
        <f ca="1">IFERROR(__xludf.DUMMYFUNCTION("""COMPUTED_VALUE"""),2)</f>
        <v>2</v>
      </c>
      <c r="B202" s="1">
        <f ca="1">IFERROR(__xludf.DUMMYFUNCTION("""COMPUTED_VALUE"""),4)</f>
        <v>4</v>
      </c>
    </row>
    <row r="203" spans="1:2" ht="13" hidden="1">
      <c r="A203" s="1">
        <f ca="1">IFERROR(__xludf.DUMMYFUNCTION("""COMPUTED_VALUE"""),3)</f>
        <v>3</v>
      </c>
      <c r="B203" s="1">
        <f ca="1">IFERROR(__xludf.DUMMYFUNCTION("""COMPUTED_VALUE"""),3)</f>
        <v>3</v>
      </c>
    </row>
    <row r="204" spans="1:2" ht="13" hidden="1">
      <c r="A204" s="1">
        <f ca="1">IFERROR(__xludf.DUMMYFUNCTION("""COMPUTED_VALUE"""),2)</f>
        <v>2</v>
      </c>
      <c r="B204" s="1">
        <f ca="1">IFERROR(__xludf.DUMMYFUNCTION("""COMPUTED_VALUE"""),2)</f>
        <v>2</v>
      </c>
    </row>
    <row r="205" spans="1:2" ht="13" hidden="1">
      <c r="A205" s="1">
        <f ca="1">IFERROR(__xludf.DUMMYFUNCTION("""COMPUTED_VALUE"""),1)</f>
        <v>1</v>
      </c>
      <c r="B205" s="1">
        <f ca="1">IFERROR(__xludf.DUMMYFUNCTION("""COMPUTED_VALUE"""),3)</f>
        <v>3</v>
      </c>
    </row>
    <row r="206" spans="1:2" ht="13" hidden="1">
      <c r="A206" s="1" t="str">
        <f ca="1">IFERROR(__xludf.DUMMYFUNCTION("""COMPUTED_VALUE"""),"")</f>
        <v/>
      </c>
      <c r="B206" s="1">
        <f ca="1">IFERROR(__xludf.DUMMYFUNCTION("""COMPUTED_VALUE"""),3)</f>
        <v>3</v>
      </c>
    </row>
    <row r="207" spans="1:2" ht="13" hidden="1">
      <c r="A207" s="1">
        <f ca="1">IFERROR(__xludf.DUMMYFUNCTION("""COMPUTED_VALUE"""),4)</f>
        <v>4</v>
      </c>
      <c r="B207" s="1">
        <f ca="1">IFERROR(__xludf.DUMMYFUNCTION("""COMPUTED_VALUE"""),3)</f>
        <v>3</v>
      </c>
    </row>
    <row r="208" spans="1:2" ht="13" hidden="1">
      <c r="A208" s="1">
        <f ca="1">IFERROR(__xludf.DUMMYFUNCTION("""COMPUTED_VALUE"""),3)</f>
        <v>3</v>
      </c>
      <c r="B208" s="1">
        <f ca="1">IFERROR(__xludf.DUMMYFUNCTION("""COMPUTED_VALUE"""),2)</f>
        <v>2</v>
      </c>
    </row>
    <row r="209" spans="1:2" ht="13" hidden="1">
      <c r="A209" s="1" t="str">
        <f ca="1">IFERROR(__xludf.DUMMYFUNCTION("""COMPUTED_VALUE"""),"")</f>
        <v/>
      </c>
      <c r="B209" s="1">
        <f ca="1">IFERROR(__xludf.DUMMYFUNCTION("""COMPUTED_VALUE"""),3)</f>
        <v>3</v>
      </c>
    </row>
    <row r="210" spans="1:2" ht="13" hidden="1">
      <c r="A210" s="1">
        <f ca="1">IFERROR(__xludf.DUMMYFUNCTION("""COMPUTED_VALUE"""),1)</f>
        <v>1</v>
      </c>
      <c r="B210" s="1">
        <f ca="1">IFERROR(__xludf.DUMMYFUNCTION("""COMPUTED_VALUE"""),2)</f>
        <v>2</v>
      </c>
    </row>
    <row r="211" spans="1:2" ht="13" hidden="1">
      <c r="A211" s="1">
        <f ca="1">IFERROR(__xludf.DUMMYFUNCTION("""COMPUTED_VALUE"""),4)</f>
        <v>4</v>
      </c>
      <c r="B211" s="1">
        <f ca="1">IFERROR(__xludf.DUMMYFUNCTION("""COMPUTED_VALUE"""),4)</f>
        <v>4</v>
      </c>
    </row>
    <row r="212" spans="1:2" ht="13" hidden="1">
      <c r="A212" s="1">
        <f ca="1">IFERROR(__xludf.DUMMYFUNCTION("""COMPUTED_VALUE"""),3)</f>
        <v>3</v>
      </c>
      <c r="B212" s="1">
        <f ca="1">IFERROR(__xludf.DUMMYFUNCTION("""COMPUTED_VALUE"""),3)</f>
        <v>3</v>
      </c>
    </row>
    <row r="213" spans="1:2" ht="13" hidden="1">
      <c r="A213" s="1">
        <f ca="1">IFERROR(__xludf.DUMMYFUNCTION("""COMPUTED_VALUE"""),2)</f>
        <v>2</v>
      </c>
      <c r="B213" s="1">
        <f ca="1">IFERROR(__xludf.DUMMYFUNCTION("""COMPUTED_VALUE"""),5)</f>
        <v>5</v>
      </c>
    </row>
    <row r="214" spans="1:2" ht="13" hidden="1">
      <c r="A214" s="1">
        <f ca="1">IFERROR(__xludf.DUMMYFUNCTION("""COMPUTED_VALUE"""),3)</f>
        <v>3</v>
      </c>
      <c r="B214" s="1">
        <f ca="1">IFERROR(__xludf.DUMMYFUNCTION("""COMPUTED_VALUE"""),2)</f>
        <v>2</v>
      </c>
    </row>
    <row r="215" spans="1:2" ht="13" hidden="1">
      <c r="A215" s="1">
        <f ca="1">IFERROR(__xludf.DUMMYFUNCTION("""COMPUTED_VALUE"""),2)</f>
        <v>2</v>
      </c>
      <c r="B215" s="1">
        <f ca="1">IFERROR(__xludf.DUMMYFUNCTION("""COMPUTED_VALUE"""),3)</f>
        <v>3</v>
      </c>
    </row>
    <row r="216" spans="1:2" ht="13" hidden="1">
      <c r="A216" s="1">
        <f ca="1">IFERROR(__xludf.DUMMYFUNCTION("""COMPUTED_VALUE"""),1)</f>
        <v>1</v>
      </c>
      <c r="B216" s="1">
        <f ca="1">IFERROR(__xludf.DUMMYFUNCTION("""COMPUTED_VALUE"""),3)</f>
        <v>3</v>
      </c>
    </row>
    <row r="217" spans="1:2" ht="13" hidden="1">
      <c r="A217" s="1">
        <f ca="1">IFERROR(__xludf.DUMMYFUNCTION("""COMPUTED_VALUE"""),1)</f>
        <v>1</v>
      </c>
      <c r="B217" s="1">
        <f ca="1">IFERROR(__xludf.DUMMYFUNCTION("""COMPUTED_VALUE"""),1)</f>
        <v>1</v>
      </c>
    </row>
    <row r="218" spans="1:2" ht="13" hidden="1">
      <c r="A218" s="1">
        <f ca="1">IFERROR(__xludf.DUMMYFUNCTION("""COMPUTED_VALUE"""),4)</f>
        <v>4</v>
      </c>
      <c r="B218" s="1">
        <f ca="1">IFERROR(__xludf.DUMMYFUNCTION("""COMPUTED_VALUE"""),3)</f>
        <v>3</v>
      </c>
    </row>
    <row r="219" spans="1:2" ht="13" hidden="1">
      <c r="A219" s="1">
        <f ca="1">IFERROR(__xludf.DUMMYFUNCTION("""COMPUTED_VALUE"""),4)</f>
        <v>4</v>
      </c>
      <c r="B219" s="1">
        <f ca="1">IFERROR(__xludf.DUMMYFUNCTION("""COMPUTED_VALUE"""),3)</f>
        <v>3</v>
      </c>
    </row>
    <row r="220" spans="1:2" ht="13" hidden="1">
      <c r="A220" s="1">
        <f ca="1">IFERROR(__xludf.DUMMYFUNCTION("""COMPUTED_VALUE"""),4)</f>
        <v>4</v>
      </c>
      <c r="B220" s="1">
        <f ca="1">IFERROR(__xludf.DUMMYFUNCTION("""COMPUTED_VALUE"""),2)</f>
        <v>2</v>
      </c>
    </row>
    <row r="221" spans="1:2" ht="13" hidden="1">
      <c r="A221" s="1">
        <f ca="1">IFERROR(__xludf.DUMMYFUNCTION("""COMPUTED_VALUE"""),3)</f>
        <v>3</v>
      </c>
      <c r="B221" s="1">
        <f ca="1">IFERROR(__xludf.DUMMYFUNCTION("""COMPUTED_VALUE"""),4)</f>
        <v>4</v>
      </c>
    </row>
    <row r="222" spans="1:2" ht="13" hidden="1">
      <c r="A222" s="1">
        <f ca="1">IFERROR(__xludf.DUMMYFUNCTION("""COMPUTED_VALUE"""),4)</f>
        <v>4</v>
      </c>
      <c r="B222" s="1">
        <f ca="1">IFERROR(__xludf.DUMMYFUNCTION("""COMPUTED_VALUE"""),4)</f>
        <v>4</v>
      </c>
    </row>
    <row r="223" spans="1:2" ht="13" hidden="1">
      <c r="A223" s="1">
        <f ca="1">IFERROR(__xludf.DUMMYFUNCTION("""COMPUTED_VALUE"""),1)</f>
        <v>1</v>
      </c>
      <c r="B223" s="1">
        <f ca="1">IFERROR(__xludf.DUMMYFUNCTION("""COMPUTED_VALUE"""),2)</f>
        <v>2</v>
      </c>
    </row>
    <row r="224" spans="1:2" ht="13" hidden="1">
      <c r="A224" s="1">
        <f ca="1">IFERROR(__xludf.DUMMYFUNCTION("""COMPUTED_VALUE"""),2)</f>
        <v>2</v>
      </c>
      <c r="B224" s="1">
        <f ca="1">IFERROR(__xludf.DUMMYFUNCTION("""COMPUTED_VALUE"""),4)</f>
        <v>4</v>
      </c>
    </row>
    <row r="225" spans="1:2" ht="13" hidden="1">
      <c r="A225" s="1">
        <f ca="1">IFERROR(__xludf.DUMMYFUNCTION("""COMPUTED_VALUE"""),3)</f>
        <v>3</v>
      </c>
      <c r="B225" s="1">
        <f ca="1">IFERROR(__xludf.DUMMYFUNCTION("""COMPUTED_VALUE"""),2)</f>
        <v>2</v>
      </c>
    </row>
    <row r="226" spans="1:2" ht="13" hidden="1">
      <c r="A226" s="1">
        <f ca="1">IFERROR(__xludf.DUMMYFUNCTION("""COMPUTED_VALUE"""),2)</f>
        <v>2</v>
      </c>
      <c r="B226" s="1">
        <f ca="1">IFERROR(__xludf.DUMMYFUNCTION("""COMPUTED_VALUE"""),3)</f>
        <v>3</v>
      </c>
    </row>
    <row r="227" spans="1:2" ht="13" hidden="1">
      <c r="A227" s="1">
        <f ca="1">IFERROR(__xludf.DUMMYFUNCTION("""COMPUTED_VALUE"""),2)</f>
        <v>2</v>
      </c>
      <c r="B227" s="1">
        <f ca="1">IFERROR(__xludf.DUMMYFUNCTION("""COMPUTED_VALUE"""),1)</f>
        <v>1</v>
      </c>
    </row>
    <row r="228" spans="1:2" ht="13" hidden="1">
      <c r="A228" s="1">
        <f ca="1">IFERROR(__xludf.DUMMYFUNCTION("""COMPUTED_VALUE"""),3)</f>
        <v>3</v>
      </c>
      <c r="B228" s="1">
        <f ca="1">IFERROR(__xludf.DUMMYFUNCTION("""COMPUTED_VALUE"""),1)</f>
        <v>1</v>
      </c>
    </row>
    <row r="229" spans="1:2" ht="13" hidden="1">
      <c r="A229" s="1">
        <f ca="1">IFERROR(__xludf.DUMMYFUNCTION("""COMPUTED_VALUE"""),4)</f>
        <v>4</v>
      </c>
      <c r="B229" s="1">
        <f ca="1">IFERROR(__xludf.DUMMYFUNCTION("""COMPUTED_VALUE"""),2)</f>
        <v>2</v>
      </c>
    </row>
    <row r="230" spans="1:2" ht="13" hidden="1">
      <c r="A230" s="1">
        <f ca="1">IFERROR(__xludf.DUMMYFUNCTION("""COMPUTED_VALUE"""),4)</f>
        <v>4</v>
      </c>
      <c r="B230" s="1">
        <f ca="1">IFERROR(__xludf.DUMMYFUNCTION("""COMPUTED_VALUE"""),4)</f>
        <v>4</v>
      </c>
    </row>
    <row r="231" spans="1:2" ht="13" hidden="1">
      <c r="A231" s="1" t="str">
        <f ca="1">IFERROR(__xludf.DUMMYFUNCTION("""COMPUTED_VALUE"""),"")</f>
        <v/>
      </c>
      <c r="B231" s="1">
        <f ca="1">IFERROR(__xludf.DUMMYFUNCTION("""COMPUTED_VALUE"""),4)</f>
        <v>4</v>
      </c>
    </row>
    <row r="232" spans="1:2" ht="13" hidden="1">
      <c r="A232" s="1">
        <f ca="1">IFERROR(__xludf.DUMMYFUNCTION("""COMPUTED_VALUE"""),2)</f>
        <v>2</v>
      </c>
      <c r="B232" s="1">
        <f ca="1">IFERROR(__xludf.DUMMYFUNCTION("""COMPUTED_VALUE"""),4)</f>
        <v>4</v>
      </c>
    </row>
    <row r="233" spans="1:2" ht="13" hidden="1">
      <c r="A233" s="1">
        <f ca="1">IFERROR(__xludf.DUMMYFUNCTION("""COMPUTED_VALUE"""),1)</f>
        <v>1</v>
      </c>
      <c r="B233" s="1">
        <f ca="1">IFERROR(__xludf.DUMMYFUNCTION("""COMPUTED_VALUE"""),2)</f>
        <v>2</v>
      </c>
    </row>
    <row r="234" spans="1:2" ht="13" hidden="1">
      <c r="A234" s="1">
        <f ca="1">IFERROR(__xludf.DUMMYFUNCTION("""COMPUTED_VALUE"""),2)</f>
        <v>2</v>
      </c>
      <c r="B234" s="1">
        <f ca="1">IFERROR(__xludf.DUMMYFUNCTION("""COMPUTED_VALUE"""),5)</f>
        <v>5</v>
      </c>
    </row>
    <row r="235" spans="1:2" ht="13" hidden="1">
      <c r="A235" s="1">
        <f ca="1">IFERROR(__xludf.DUMMYFUNCTION("""COMPUTED_VALUE"""),3)</f>
        <v>3</v>
      </c>
      <c r="B235" s="1">
        <f ca="1">IFERROR(__xludf.DUMMYFUNCTION("""COMPUTED_VALUE"""),3)</f>
        <v>3</v>
      </c>
    </row>
    <row r="236" spans="1:2" ht="13" hidden="1">
      <c r="A236" s="1">
        <f ca="1">IFERROR(__xludf.DUMMYFUNCTION("""COMPUTED_VALUE"""),4)</f>
        <v>4</v>
      </c>
      <c r="B236" s="1">
        <f ca="1">IFERROR(__xludf.DUMMYFUNCTION("""COMPUTED_VALUE"""),4)</f>
        <v>4</v>
      </c>
    </row>
    <row r="237" spans="1:2" ht="13" hidden="1">
      <c r="A237" s="1">
        <f ca="1">IFERROR(__xludf.DUMMYFUNCTION("""COMPUTED_VALUE"""),3)</f>
        <v>3</v>
      </c>
      <c r="B237" s="1">
        <f ca="1">IFERROR(__xludf.DUMMYFUNCTION("""COMPUTED_VALUE"""),3)</f>
        <v>3</v>
      </c>
    </row>
    <row r="238" spans="1:2" ht="13" hidden="1">
      <c r="A238" s="1" t="str">
        <f ca="1">IFERROR(__xludf.DUMMYFUNCTION("""COMPUTED_VALUE"""),"")</f>
        <v/>
      </c>
      <c r="B238" s="1">
        <f ca="1">IFERROR(__xludf.DUMMYFUNCTION("""COMPUTED_VALUE"""),5)</f>
        <v>5</v>
      </c>
    </row>
    <row r="239" spans="1:2" ht="13" hidden="1">
      <c r="A239" s="1">
        <f ca="1">IFERROR(__xludf.DUMMYFUNCTION("""COMPUTED_VALUE"""),2)</f>
        <v>2</v>
      </c>
      <c r="B239" s="1">
        <f ca="1">IFERROR(__xludf.DUMMYFUNCTION("""COMPUTED_VALUE"""),2)</f>
        <v>2</v>
      </c>
    </row>
    <row r="240" spans="1:2" ht="13" hidden="1">
      <c r="A240" s="1">
        <f ca="1">IFERROR(__xludf.DUMMYFUNCTION("""COMPUTED_VALUE"""),4)</f>
        <v>4</v>
      </c>
      <c r="B240" s="1">
        <f ca="1">IFERROR(__xludf.DUMMYFUNCTION("""COMPUTED_VALUE"""),2)</f>
        <v>2</v>
      </c>
    </row>
    <row r="241" spans="1:2" ht="13" hidden="1">
      <c r="A241" s="1">
        <f ca="1">IFERROR(__xludf.DUMMYFUNCTION("""COMPUTED_VALUE"""),2)</f>
        <v>2</v>
      </c>
      <c r="B241" s="1">
        <f ca="1">IFERROR(__xludf.DUMMYFUNCTION("""COMPUTED_VALUE"""),5)</f>
        <v>5</v>
      </c>
    </row>
    <row r="242" spans="1:2" ht="13" hidden="1">
      <c r="A242" s="1">
        <f ca="1">IFERROR(__xludf.DUMMYFUNCTION("""COMPUTED_VALUE"""),3)</f>
        <v>3</v>
      </c>
      <c r="B242" s="1">
        <f ca="1">IFERROR(__xludf.DUMMYFUNCTION("""COMPUTED_VALUE"""),1)</f>
        <v>1</v>
      </c>
    </row>
    <row r="243" spans="1:2" ht="13" hidden="1">
      <c r="A243" s="1">
        <f ca="1">IFERROR(__xludf.DUMMYFUNCTION("""COMPUTED_VALUE"""),3)</f>
        <v>3</v>
      </c>
      <c r="B243" s="1">
        <f ca="1">IFERROR(__xludf.DUMMYFUNCTION("""COMPUTED_VALUE"""),3)</f>
        <v>3</v>
      </c>
    </row>
    <row r="244" spans="1:2" ht="13" hidden="1">
      <c r="A244" s="1">
        <f ca="1">IFERROR(__xludf.DUMMYFUNCTION("""COMPUTED_VALUE"""),4)</f>
        <v>4</v>
      </c>
      <c r="B244" s="1">
        <f ca="1">IFERROR(__xludf.DUMMYFUNCTION("""COMPUTED_VALUE"""),4)</f>
        <v>4</v>
      </c>
    </row>
    <row r="245" spans="1:2" ht="13" hidden="1">
      <c r="A245" s="1">
        <f ca="1">IFERROR(__xludf.DUMMYFUNCTION("""COMPUTED_VALUE"""),4)</f>
        <v>4</v>
      </c>
      <c r="B245" s="1">
        <f ca="1">IFERROR(__xludf.DUMMYFUNCTION("""COMPUTED_VALUE"""),4)</f>
        <v>4</v>
      </c>
    </row>
    <row r="246" spans="1:2" ht="13" hidden="1">
      <c r="A246" s="1">
        <f ca="1">IFERROR(__xludf.DUMMYFUNCTION("""COMPUTED_VALUE"""),4)</f>
        <v>4</v>
      </c>
      <c r="B246" s="1">
        <f ca="1">IFERROR(__xludf.DUMMYFUNCTION("""COMPUTED_VALUE"""),5)</f>
        <v>5</v>
      </c>
    </row>
    <row r="247" spans="1:2" ht="13" hidden="1">
      <c r="A247" s="1">
        <f ca="1">IFERROR(__xludf.DUMMYFUNCTION("""COMPUTED_VALUE"""),4)</f>
        <v>4</v>
      </c>
      <c r="B247" s="1">
        <f ca="1">IFERROR(__xludf.DUMMYFUNCTION("""COMPUTED_VALUE"""),2)</f>
        <v>2</v>
      </c>
    </row>
    <row r="248" spans="1:2" ht="13" hidden="1">
      <c r="A248" s="1">
        <f ca="1">IFERROR(__xludf.DUMMYFUNCTION("""COMPUTED_VALUE"""),3)</f>
        <v>3</v>
      </c>
      <c r="B248" s="1">
        <f ca="1">IFERROR(__xludf.DUMMYFUNCTION("""COMPUTED_VALUE"""),5)</f>
        <v>5</v>
      </c>
    </row>
    <row r="249" spans="1:2" ht="13" hidden="1">
      <c r="A249" s="1">
        <f ca="1">IFERROR(__xludf.DUMMYFUNCTION("""COMPUTED_VALUE"""),1)</f>
        <v>1</v>
      </c>
      <c r="B249" s="1">
        <f ca="1">IFERROR(__xludf.DUMMYFUNCTION("""COMPUTED_VALUE"""),5)</f>
        <v>5</v>
      </c>
    </row>
    <row r="250" spans="1:2" ht="13" hidden="1">
      <c r="A250" s="1">
        <f ca="1">IFERROR(__xludf.DUMMYFUNCTION("""COMPUTED_VALUE"""),2)</f>
        <v>2</v>
      </c>
      <c r="B250" s="1">
        <f ca="1">IFERROR(__xludf.DUMMYFUNCTION("""COMPUTED_VALUE"""),2)</f>
        <v>2</v>
      </c>
    </row>
    <row r="251" spans="1:2" ht="13" hidden="1">
      <c r="A251" s="1">
        <f ca="1">IFERROR(__xludf.DUMMYFUNCTION("""COMPUTED_VALUE"""),4)</f>
        <v>4</v>
      </c>
      <c r="B251" s="1">
        <f ca="1">IFERROR(__xludf.DUMMYFUNCTION("""COMPUTED_VALUE"""),3)</f>
        <v>3</v>
      </c>
    </row>
    <row r="252" spans="1:2" ht="13" hidden="1">
      <c r="A252" s="1">
        <f ca="1">IFERROR(__xludf.DUMMYFUNCTION("""COMPUTED_VALUE"""),1)</f>
        <v>1</v>
      </c>
      <c r="B252" s="1">
        <f ca="1">IFERROR(__xludf.DUMMYFUNCTION("""COMPUTED_VALUE"""),4)</f>
        <v>4</v>
      </c>
    </row>
    <row r="253" spans="1:2" ht="13" hidden="1">
      <c r="A253" s="1">
        <f ca="1">IFERROR(__xludf.DUMMYFUNCTION("""COMPUTED_VALUE"""),4)</f>
        <v>4</v>
      </c>
      <c r="B253" s="1">
        <f ca="1">IFERROR(__xludf.DUMMYFUNCTION("""COMPUTED_VALUE"""),2)</f>
        <v>2</v>
      </c>
    </row>
    <row r="254" spans="1:2" ht="13" hidden="1">
      <c r="A254" s="1">
        <f ca="1">IFERROR(__xludf.DUMMYFUNCTION("""COMPUTED_VALUE"""),3)</f>
        <v>3</v>
      </c>
      <c r="B254" s="1">
        <f ca="1">IFERROR(__xludf.DUMMYFUNCTION("""COMPUTED_VALUE"""),2)</f>
        <v>2</v>
      </c>
    </row>
    <row r="255" spans="1:2" ht="13" hidden="1">
      <c r="A255" s="1">
        <f ca="1">IFERROR(__xludf.DUMMYFUNCTION("""COMPUTED_VALUE"""),3)</f>
        <v>3</v>
      </c>
      <c r="B255" s="1">
        <f ca="1">IFERROR(__xludf.DUMMYFUNCTION("""COMPUTED_VALUE"""),4)</f>
        <v>4</v>
      </c>
    </row>
    <row r="256" spans="1:2" ht="13" hidden="1">
      <c r="A256" s="1">
        <f ca="1">IFERROR(__xludf.DUMMYFUNCTION("""COMPUTED_VALUE"""),1)</f>
        <v>1</v>
      </c>
      <c r="B256" s="1">
        <f ca="1">IFERROR(__xludf.DUMMYFUNCTION("""COMPUTED_VALUE"""),4)</f>
        <v>4</v>
      </c>
    </row>
    <row r="257" spans="1:2" ht="13" hidden="1">
      <c r="A257" s="1">
        <f ca="1">IFERROR(__xludf.DUMMYFUNCTION("""COMPUTED_VALUE"""),2)</f>
        <v>2</v>
      </c>
      <c r="B257" s="1">
        <f ca="1">IFERROR(__xludf.DUMMYFUNCTION("""COMPUTED_VALUE"""),1)</f>
        <v>1</v>
      </c>
    </row>
    <row r="258" spans="1:2" ht="13" hidden="1">
      <c r="A258" s="1">
        <f ca="1">IFERROR(__xludf.DUMMYFUNCTION("""COMPUTED_VALUE"""),4)</f>
        <v>4</v>
      </c>
      <c r="B258" s="1">
        <f ca="1">IFERROR(__xludf.DUMMYFUNCTION("""COMPUTED_VALUE"""),4)</f>
        <v>4</v>
      </c>
    </row>
    <row r="259" spans="1:2" ht="13" hidden="1">
      <c r="A259" s="1">
        <f ca="1">IFERROR(__xludf.DUMMYFUNCTION("""COMPUTED_VALUE"""),2)</f>
        <v>2</v>
      </c>
      <c r="B259" s="1">
        <f ca="1">IFERROR(__xludf.DUMMYFUNCTION("""COMPUTED_VALUE"""),5)</f>
        <v>5</v>
      </c>
    </row>
    <row r="260" spans="1:2" ht="13" hidden="1">
      <c r="A260" s="1">
        <f ca="1">IFERROR(__xludf.DUMMYFUNCTION("""COMPUTED_VALUE"""),2)</f>
        <v>2</v>
      </c>
      <c r="B260" s="1">
        <f ca="1">IFERROR(__xludf.DUMMYFUNCTION("""COMPUTED_VALUE"""),4)</f>
        <v>4</v>
      </c>
    </row>
    <row r="261" spans="1:2" ht="13" hidden="1">
      <c r="A261" s="1">
        <f ca="1">IFERROR(__xludf.DUMMYFUNCTION("""COMPUTED_VALUE"""),3)</f>
        <v>3</v>
      </c>
      <c r="B261" s="1">
        <f ca="1">IFERROR(__xludf.DUMMYFUNCTION("""COMPUTED_VALUE"""),2)</f>
        <v>2</v>
      </c>
    </row>
    <row r="262" spans="1:2" ht="13" hidden="1">
      <c r="A262" s="1">
        <f ca="1">IFERROR(__xludf.DUMMYFUNCTION("""COMPUTED_VALUE"""),3)</f>
        <v>3</v>
      </c>
      <c r="B262" s="1">
        <f ca="1">IFERROR(__xludf.DUMMYFUNCTION("""COMPUTED_VALUE"""),4)</f>
        <v>4</v>
      </c>
    </row>
    <row r="263" spans="1:2" ht="13" hidden="1">
      <c r="A263" s="1">
        <f ca="1">IFERROR(__xludf.DUMMYFUNCTION("""COMPUTED_VALUE"""),4)</f>
        <v>4</v>
      </c>
      <c r="B263" s="1">
        <f ca="1">IFERROR(__xludf.DUMMYFUNCTION("""COMPUTED_VALUE"""),1)</f>
        <v>1</v>
      </c>
    </row>
    <row r="264" spans="1:2" ht="13" hidden="1">
      <c r="A264" s="1">
        <f ca="1">IFERROR(__xludf.DUMMYFUNCTION("""COMPUTED_VALUE"""),2)</f>
        <v>2</v>
      </c>
      <c r="B264" s="1">
        <f ca="1">IFERROR(__xludf.DUMMYFUNCTION("""COMPUTED_VALUE"""),5)</f>
        <v>5</v>
      </c>
    </row>
    <row r="265" spans="1:2" ht="13" hidden="1">
      <c r="A265" s="1">
        <f ca="1">IFERROR(__xludf.DUMMYFUNCTION("""COMPUTED_VALUE"""),4)</f>
        <v>4</v>
      </c>
      <c r="B265" s="1">
        <f ca="1">IFERROR(__xludf.DUMMYFUNCTION("""COMPUTED_VALUE"""),2)</f>
        <v>2</v>
      </c>
    </row>
    <row r="266" spans="1:2" ht="13" hidden="1">
      <c r="A266" s="1">
        <f ca="1">IFERROR(__xludf.DUMMYFUNCTION("""COMPUTED_VALUE"""),4)</f>
        <v>4</v>
      </c>
      <c r="B266" s="1">
        <f ca="1">IFERROR(__xludf.DUMMYFUNCTION("""COMPUTED_VALUE"""),3)</f>
        <v>3</v>
      </c>
    </row>
    <row r="267" spans="1:2" ht="13" hidden="1">
      <c r="A267" s="1">
        <f ca="1">IFERROR(__xludf.DUMMYFUNCTION("""COMPUTED_VALUE"""),4)</f>
        <v>4</v>
      </c>
      <c r="B267" s="1">
        <f ca="1">IFERROR(__xludf.DUMMYFUNCTION("""COMPUTED_VALUE"""),5)</f>
        <v>5</v>
      </c>
    </row>
    <row r="268" spans="1:2" ht="13" hidden="1">
      <c r="A268" s="1">
        <f ca="1">IFERROR(__xludf.DUMMYFUNCTION("""COMPUTED_VALUE"""),2)</f>
        <v>2</v>
      </c>
      <c r="B268" s="1">
        <f ca="1">IFERROR(__xludf.DUMMYFUNCTION("""COMPUTED_VALUE"""),3)</f>
        <v>3</v>
      </c>
    </row>
    <row r="269" spans="1:2" ht="13" hidden="1">
      <c r="A269" s="1">
        <f ca="1">IFERROR(__xludf.DUMMYFUNCTION("""COMPUTED_VALUE"""),2)</f>
        <v>2</v>
      </c>
      <c r="B269" s="1">
        <f ca="1">IFERROR(__xludf.DUMMYFUNCTION("""COMPUTED_VALUE"""),1)</f>
        <v>1</v>
      </c>
    </row>
    <row r="270" spans="1:2" ht="13" hidden="1">
      <c r="A270" s="1">
        <f ca="1">IFERROR(__xludf.DUMMYFUNCTION("""COMPUTED_VALUE"""),3)</f>
        <v>3</v>
      </c>
      <c r="B270" s="1">
        <f ca="1">IFERROR(__xludf.DUMMYFUNCTION("""COMPUTED_VALUE"""),2)</f>
        <v>2</v>
      </c>
    </row>
    <row r="271" spans="1:2" ht="13" hidden="1">
      <c r="A271" s="1">
        <f ca="1">IFERROR(__xludf.DUMMYFUNCTION("""COMPUTED_VALUE"""),1)</f>
        <v>1</v>
      </c>
      <c r="B271" s="1">
        <f ca="1">IFERROR(__xludf.DUMMYFUNCTION("""COMPUTED_VALUE"""),2)</f>
        <v>2</v>
      </c>
    </row>
    <row r="272" spans="1:2" ht="13" hidden="1">
      <c r="A272" s="1">
        <f ca="1">IFERROR(__xludf.DUMMYFUNCTION("""COMPUTED_VALUE"""),2)</f>
        <v>2</v>
      </c>
      <c r="B272" s="1">
        <f ca="1">IFERROR(__xludf.DUMMYFUNCTION("""COMPUTED_VALUE"""),4)</f>
        <v>4</v>
      </c>
    </row>
    <row r="273" spans="1:2" ht="13" hidden="1">
      <c r="A273" s="1">
        <f ca="1">IFERROR(__xludf.DUMMYFUNCTION("""COMPUTED_VALUE"""),3)</f>
        <v>3</v>
      </c>
      <c r="B273" s="1">
        <f ca="1">IFERROR(__xludf.DUMMYFUNCTION("""COMPUTED_VALUE"""),3)</f>
        <v>3</v>
      </c>
    </row>
    <row r="274" spans="1:2" ht="13" hidden="1">
      <c r="A274" s="1">
        <f ca="1">IFERROR(__xludf.DUMMYFUNCTION("""COMPUTED_VALUE"""),2)</f>
        <v>2</v>
      </c>
      <c r="B274" s="1">
        <f ca="1">IFERROR(__xludf.DUMMYFUNCTION("""COMPUTED_VALUE"""),3)</f>
        <v>3</v>
      </c>
    </row>
    <row r="275" spans="1:2" ht="13" hidden="1">
      <c r="A275" s="1">
        <f ca="1">IFERROR(__xludf.DUMMYFUNCTION("""COMPUTED_VALUE"""),4)</f>
        <v>4</v>
      </c>
      <c r="B275" s="1">
        <f ca="1">IFERROR(__xludf.DUMMYFUNCTION("""COMPUTED_VALUE"""),3)</f>
        <v>3</v>
      </c>
    </row>
    <row r="276" spans="1:2" ht="13" hidden="1">
      <c r="A276" s="1">
        <f ca="1">IFERROR(__xludf.DUMMYFUNCTION("""COMPUTED_VALUE"""),3)</f>
        <v>3</v>
      </c>
      <c r="B276" s="1">
        <f ca="1">IFERROR(__xludf.DUMMYFUNCTION("""COMPUTED_VALUE"""),2)</f>
        <v>2</v>
      </c>
    </row>
    <row r="277" spans="1:2" ht="13" hidden="1">
      <c r="A277" s="1">
        <f ca="1">IFERROR(__xludf.DUMMYFUNCTION("""COMPUTED_VALUE"""),2)</f>
        <v>2</v>
      </c>
      <c r="B277" s="1">
        <f ca="1">IFERROR(__xludf.DUMMYFUNCTION("""COMPUTED_VALUE"""),2)</f>
        <v>2</v>
      </c>
    </row>
    <row r="278" spans="1:2" ht="13" hidden="1">
      <c r="A278" s="1">
        <f ca="1">IFERROR(__xludf.DUMMYFUNCTION("""COMPUTED_VALUE"""),4)</f>
        <v>4</v>
      </c>
      <c r="B278" s="1">
        <f ca="1">IFERROR(__xludf.DUMMYFUNCTION("""COMPUTED_VALUE"""),5)</f>
        <v>5</v>
      </c>
    </row>
    <row r="279" spans="1:2" ht="13" hidden="1">
      <c r="A279" s="1">
        <f ca="1">IFERROR(__xludf.DUMMYFUNCTION("""COMPUTED_VALUE"""),2)</f>
        <v>2</v>
      </c>
      <c r="B279" s="1">
        <f ca="1">IFERROR(__xludf.DUMMYFUNCTION("""COMPUTED_VALUE"""),2)</f>
        <v>2</v>
      </c>
    </row>
    <row r="280" spans="1:2" ht="13" hidden="1">
      <c r="A280" s="1">
        <f ca="1">IFERROR(__xludf.DUMMYFUNCTION("""COMPUTED_VALUE"""),2)</f>
        <v>2</v>
      </c>
      <c r="B280" s="1">
        <f ca="1">IFERROR(__xludf.DUMMYFUNCTION("""COMPUTED_VALUE"""),1)</f>
        <v>1</v>
      </c>
    </row>
    <row r="281" spans="1:2" ht="13" hidden="1">
      <c r="A281" s="1">
        <f ca="1">IFERROR(__xludf.DUMMYFUNCTION("""COMPUTED_VALUE"""),2)</f>
        <v>2</v>
      </c>
      <c r="B281" s="1">
        <f ca="1">IFERROR(__xludf.DUMMYFUNCTION("""COMPUTED_VALUE"""),1)</f>
        <v>1</v>
      </c>
    </row>
    <row r="282" spans="1:2" ht="13" hidden="1">
      <c r="A282" s="1">
        <f ca="1">IFERROR(__xludf.DUMMYFUNCTION("""COMPUTED_VALUE"""),4)</f>
        <v>4</v>
      </c>
      <c r="B282" s="1">
        <f ca="1">IFERROR(__xludf.DUMMYFUNCTION("""COMPUTED_VALUE"""),4)</f>
        <v>4</v>
      </c>
    </row>
    <row r="283" spans="1:2" ht="13" hidden="1">
      <c r="A283" s="1">
        <f ca="1">IFERROR(__xludf.DUMMYFUNCTION("""COMPUTED_VALUE"""),3)</f>
        <v>3</v>
      </c>
      <c r="B283" s="1">
        <f ca="1">IFERROR(__xludf.DUMMYFUNCTION("""COMPUTED_VALUE"""),4)</f>
        <v>4</v>
      </c>
    </row>
    <row r="284" spans="1:2" ht="13" hidden="1">
      <c r="A284" s="1">
        <f ca="1">IFERROR(__xludf.DUMMYFUNCTION("""COMPUTED_VALUE"""),3)</f>
        <v>3</v>
      </c>
      <c r="B284" s="1">
        <f ca="1">IFERROR(__xludf.DUMMYFUNCTION("""COMPUTED_VALUE"""),2)</f>
        <v>2</v>
      </c>
    </row>
    <row r="285" spans="1:2" ht="13" hidden="1">
      <c r="A285" s="1">
        <f ca="1">IFERROR(__xludf.DUMMYFUNCTION("""COMPUTED_VALUE"""),2)</f>
        <v>2</v>
      </c>
      <c r="B285" s="1">
        <f ca="1">IFERROR(__xludf.DUMMYFUNCTION("""COMPUTED_VALUE"""),4)</f>
        <v>4</v>
      </c>
    </row>
    <row r="286" spans="1:2" ht="13" hidden="1">
      <c r="A286" s="1">
        <f ca="1">IFERROR(__xludf.DUMMYFUNCTION("""COMPUTED_VALUE"""),2)</f>
        <v>2</v>
      </c>
      <c r="B286" s="1">
        <f ca="1">IFERROR(__xludf.DUMMYFUNCTION("""COMPUTED_VALUE"""),4)</f>
        <v>4</v>
      </c>
    </row>
    <row r="287" spans="1:2" ht="13" hidden="1">
      <c r="A287" s="1">
        <f ca="1">IFERROR(__xludf.DUMMYFUNCTION("""COMPUTED_VALUE"""),4)</f>
        <v>4</v>
      </c>
      <c r="B287" s="1">
        <f ca="1">IFERROR(__xludf.DUMMYFUNCTION("""COMPUTED_VALUE"""),3)</f>
        <v>3</v>
      </c>
    </row>
    <row r="288" spans="1:2" ht="13" hidden="1">
      <c r="A288" s="1">
        <f ca="1">IFERROR(__xludf.DUMMYFUNCTION("""COMPUTED_VALUE"""),2)</f>
        <v>2</v>
      </c>
      <c r="B288" s="1">
        <f ca="1">IFERROR(__xludf.DUMMYFUNCTION("""COMPUTED_VALUE"""),2)</f>
        <v>2</v>
      </c>
    </row>
    <row r="289" spans="1:2" ht="13" hidden="1">
      <c r="A289" s="1">
        <f ca="1">IFERROR(__xludf.DUMMYFUNCTION("""COMPUTED_VALUE"""),3)</f>
        <v>3</v>
      </c>
      <c r="B289" s="1">
        <f ca="1">IFERROR(__xludf.DUMMYFUNCTION("""COMPUTED_VALUE"""),4)</f>
        <v>4</v>
      </c>
    </row>
    <row r="290" spans="1:2" ht="13" hidden="1">
      <c r="A290" s="1">
        <f ca="1">IFERROR(__xludf.DUMMYFUNCTION("""COMPUTED_VALUE"""),1)</f>
        <v>1</v>
      </c>
      <c r="B290" s="1">
        <f ca="1">IFERROR(__xludf.DUMMYFUNCTION("""COMPUTED_VALUE"""),2)</f>
        <v>2</v>
      </c>
    </row>
    <row r="291" spans="1:2" ht="13" hidden="1">
      <c r="A291" s="1">
        <f ca="1">IFERROR(__xludf.DUMMYFUNCTION("""COMPUTED_VALUE"""),4)</f>
        <v>4</v>
      </c>
      <c r="B291" s="1">
        <f ca="1">IFERROR(__xludf.DUMMYFUNCTION("""COMPUTED_VALUE"""),3)</f>
        <v>3</v>
      </c>
    </row>
    <row r="292" spans="1:2" ht="13" hidden="1">
      <c r="A292" s="1">
        <f ca="1">IFERROR(__xludf.DUMMYFUNCTION("""COMPUTED_VALUE"""),4)</f>
        <v>4</v>
      </c>
      <c r="B292" s="1">
        <f ca="1">IFERROR(__xludf.DUMMYFUNCTION("""COMPUTED_VALUE"""),3)</f>
        <v>3</v>
      </c>
    </row>
    <row r="293" spans="1:2" ht="13" hidden="1">
      <c r="A293" s="1">
        <f ca="1">IFERROR(__xludf.DUMMYFUNCTION("""COMPUTED_VALUE"""),3)</f>
        <v>3</v>
      </c>
      <c r="B293" s="1">
        <f ca="1">IFERROR(__xludf.DUMMYFUNCTION("""COMPUTED_VALUE"""),3)</f>
        <v>3</v>
      </c>
    </row>
    <row r="294" spans="1:2" ht="13" hidden="1">
      <c r="A294" s="1">
        <f ca="1">IFERROR(__xludf.DUMMYFUNCTION("""COMPUTED_VALUE"""),1)</f>
        <v>1</v>
      </c>
      <c r="B294" s="1">
        <f ca="1">IFERROR(__xludf.DUMMYFUNCTION("""COMPUTED_VALUE"""),3)</f>
        <v>3</v>
      </c>
    </row>
    <row r="295" spans="1:2" ht="13" hidden="1">
      <c r="A295" s="1">
        <f ca="1">IFERROR(__xludf.DUMMYFUNCTION("""COMPUTED_VALUE"""),1)</f>
        <v>1</v>
      </c>
      <c r="B295" s="1">
        <f ca="1">IFERROR(__xludf.DUMMYFUNCTION("""COMPUTED_VALUE"""),1)</f>
        <v>1</v>
      </c>
    </row>
    <row r="296" spans="1:2" ht="13" hidden="1">
      <c r="A296" s="1">
        <f ca="1">IFERROR(__xludf.DUMMYFUNCTION("""COMPUTED_VALUE"""),1)</f>
        <v>1</v>
      </c>
      <c r="B296" s="1">
        <f ca="1">IFERROR(__xludf.DUMMYFUNCTION("""COMPUTED_VALUE"""),3)</f>
        <v>3</v>
      </c>
    </row>
    <row r="297" spans="1:2" ht="13" hidden="1">
      <c r="A297" s="1">
        <f ca="1">IFERROR(__xludf.DUMMYFUNCTION("""COMPUTED_VALUE"""),3)</f>
        <v>3</v>
      </c>
      <c r="B297" s="1">
        <f ca="1">IFERROR(__xludf.DUMMYFUNCTION("""COMPUTED_VALUE"""),4)</f>
        <v>4</v>
      </c>
    </row>
    <row r="298" spans="1:2" ht="13" hidden="1">
      <c r="A298" s="1">
        <f ca="1">IFERROR(__xludf.DUMMYFUNCTION("""COMPUTED_VALUE"""),2)</f>
        <v>2</v>
      </c>
      <c r="B298" s="1">
        <f ca="1">IFERROR(__xludf.DUMMYFUNCTION("""COMPUTED_VALUE"""),2)</f>
        <v>2</v>
      </c>
    </row>
    <row r="299" spans="1:2" ht="13" hidden="1">
      <c r="A299" s="1">
        <f ca="1">IFERROR(__xludf.DUMMYFUNCTION("""COMPUTED_VALUE"""),4)</f>
        <v>4</v>
      </c>
      <c r="B299" s="1">
        <f ca="1">IFERROR(__xludf.DUMMYFUNCTION("""COMPUTED_VALUE"""),5)</f>
        <v>5</v>
      </c>
    </row>
    <row r="300" spans="1:2" ht="13" hidden="1">
      <c r="A300" s="1">
        <f ca="1">IFERROR(__xludf.DUMMYFUNCTION("""COMPUTED_VALUE"""),3)</f>
        <v>3</v>
      </c>
      <c r="B300" s="1">
        <f ca="1">IFERROR(__xludf.DUMMYFUNCTION("""COMPUTED_VALUE"""),4)</f>
        <v>4</v>
      </c>
    </row>
    <row r="301" spans="1:2" ht="13" hidden="1">
      <c r="A301" s="1">
        <f ca="1">IFERROR(__xludf.DUMMYFUNCTION("""COMPUTED_VALUE"""),4)</f>
        <v>4</v>
      </c>
      <c r="B301" s="1">
        <f ca="1">IFERROR(__xludf.DUMMYFUNCTION("""COMPUTED_VALUE"""),5)</f>
        <v>5</v>
      </c>
    </row>
    <row r="302" spans="1:2" ht="13" hidden="1">
      <c r="A302" s="1">
        <f ca="1">IFERROR(__xludf.DUMMYFUNCTION("""COMPUTED_VALUE"""),1)</f>
        <v>1</v>
      </c>
      <c r="B302" s="1">
        <f ca="1">IFERROR(__xludf.DUMMYFUNCTION("""COMPUTED_VALUE"""),3)</f>
        <v>3</v>
      </c>
    </row>
    <row r="303" spans="1:2" ht="13" hidden="1">
      <c r="A303" s="1">
        <f ca="1">IFERROR(__xludf.DUMMYFUNCTION("""COMPUTED_VALUE"""),4)</f>
        <v>4</v>
      </c>
      <c r="B303" s="1">
        <f ca="1">IFERROR(__xludf.DUMMYFUNCTION("""COMPUTED_VALUE"""),2)</f>
        <v>2</v>
      </c>
    </row>
    <row r="304" spans="1:2" ht="13" hidden="1">
      <c r="A304" s="1">
        <f ca="1">IFERROR(__xludf.DUMMYFUNCTION("""COMPUTED_VALUE"""),4)</f>
        <v>4</v>
      </c>
      <c r="B304" s="1">
        <f ca="1">IFERROR(__xludf.DUMMYFUNCTION("""COMPUTED_VALUE"""),5)</f>
        <v>5</v>
      </c>
    </row>
    <row r="305" spans="1:2" ht="13" hidden="1">
      <c r="A305" s="1">
        <f ca="1">IFERROR(__xludf.DUMMYFUNCTION("""COMPUTED_VALUE"""),2)</f>
        <v>2</v>
      </c>
      <c r="B305" s="1">
        <f ca="1">IFERROR(__xludf.DUMMYFUNCTION("""COMPUTED_VALUE"""),1)</f>
        <v>1</v>
      </c>
    </row>
    <row r="306" spans="1:2" ht="13" hidden="1">
      <c r="A306" s="1">
        <f ca="1">IFERROR(__xludf.DUMMYFUNCTION("""COMPUTED_VALUE"""),4)</f>
        <v>4</v>
      </c>
      <c r="B306" s="1">
        <f ca="1">IFERROR(__xludf.DUMMYFUNCTION("""COMPUTED_VALUE"""),4)</f>
        <v>4</v>
      </c>
    </row>
    <row r="307" spans="1:2" ht="13" hidden="1">
      <c r="A307" s="1" t="str">
        <f ca="1">IFERROR(__xludf.DUMMYFUNCTION("""COMPUTED_VALUE"""),"")</f>
        <v/>
      </c>
      <c r="B307" s="1">
        <f ca="1">IFERROR(__xludf.DUMMYFUNCTION("""COMPUTED_VALUE"""),3)</f>
        <v>3</v>
      </c>
    </row>
    <row r="308" spans="1:2" ht="13" hidden="1">
      <c r="A308" s="1" t="str">
        <f ca="1">IFERROR(__xludf.DUMMYFUNCTION("""COMPUTED_VALUE"""),"")</f>
        <v/>
      </c>
      <c r="B308" s="1">
        <f ca="1">IFERROR(__xludf.DUMMYFUNCTION("""COMPUTED_VALUE"""),2)</f>
        <v>2</v>
      </c>
    </row>
    <row r="309" spans="1:2" ht="13" hidden="1">
      <c r="A309" s="1">
        <f ca="1">IFERROR(__xludf.DUMMYFUNCTION("""COMPUTED_VALUE"""),1)</f>
        <v>1</v>
      </c>
      <c r="B309" s="1">
        <f ca="1">IFERROR(__xludf.DUMMYFUNCTION("""COMPUTED_VALUE"""),2)</f>
        <v>2</v>
      </c>
    </row>
    <row r="310" spans="1:2" ht="13" hidden="1">
      <c r="A310" s="1">
        <f ca="1">IFERROR(__xludf.DUMMYFUNCTION("""COMPUTED_VALUE"""),4)</f>
        <v>4</v>
      </c>
      <c r="B310" s="1">
        <f ca="1">IFERROR(__xludf.DUMMYFUNCTION("""COMPUTED_VALUE"""),2)</f>
        <v>2</v>
      </c>
    </row>
    <row r="311" spans="1:2" ht="13" hidden="1">
      <c r="A311" s="1">
        <f ca="1">IFERROR(__xludf.DUMMYFUNCTION("""COMPUTED_VALUE"""),4)</f>
        <v>4</v>
      </c>
      <c r="B311" s="1">
        <f ca="1">IFERROR(__xludf.DUMMYFUNCTION("""COMPUTED_VALUE"""),4)</f>
        <v>4</v>
      </c>
    </row>
    <row r="312" spans="1:2" ht="13" hidden="1">
      <c r="A312" s="1">
        <f ca="1">IFERROR(__xludf.DUMMYFUNCTION("""COMPUTED_VALUE"""),3)</f>
        <v>3</v>
      </c>
      <c r="B312" s="1">
        <f ca="1">IFERROR(__xludf.DUMMYFUNCTION("""COMPUTED_VALUE"""),1)</f>
        <v>1</v>
      </c>
    </row>
    <row r="313" spans="1:2" ht="13" hidden="1">
      <c r="A313" s="1" t="str">
        <f ca="1">IFERROR(__xludf.DUMMYFUNCTION("""COMPUTED_VALUE"""),"")</f>
        <v/>
      </c>
      <c r="B313" s="1">
        <f ca="1">IFERROR(__xludf.DUMMYFUNCTION("""COMPUTED_VALUE"""),3)</f>
        <v>3</v>
      </c>
    </row>
    <row r="314" spans="1:2" ht="13" hidden="1">
      <c r="A314" s="1">
        <f ca="1">IFERROR(__xludf.DUMMYFUNCTION("""COMPUTED_VALUE"""),2)</f>
        <v>2</v>
      </c>
      <c r="B314" s="1">
        <f ca="1">IFERROR(__xludf.DUMMYFUNCTION("""COMPUTED_VALUE"""),3)</f>
        <v>3</v>
      </c>
    </row>
    <row r="315" spans="1:2" ht="13" hidden="1">
      <c r="A315" s="1">
        <f ca="1">IFERROR(__xludf.DUMMYFUNCTION("""COMPUTED_VALUE"""),2)</f>
        <v>2</v>
      </c>
      <c r="B315" s="1">
        <f ca="1">IFERROR(__xludf.DUMMYFUNCTION("""COMPUTED_VALUE"""),5)</f>
        <v>5</v>
      </c>
    </row>
    <row r="316" spans="1:2" ht="13" hidden="1">
      <c r="A316" s="1">
        <f ca="1">IFERROR(__xludf.DUMMYFUNCTION("""COMPUTED_VALUE"""),3)</f>
        <v>3</v>
      </c>
      <c r="B316" s="1">
        <f ca="1">IFERROR(__xludf.DUMMYFUNCTION("""COMPUTED_VALUE"""),2)</f>
        <v>2</v>
      </c>
    </row>
    <row r="317" spans="1:2" ht="13" hidden="1">
      <c r="A317" s="1">
        <f ca="1">IFERROR(__xludf.DUMMYFUNCTION("""COMPUTED_VALUE"""),4)</f>
        <v>4</v>
      </c>
      <c r="B317" s="1">
        <f ca="1">IFERROR(__xludf.DUMMYFUNCTION("""COMPUTED_VALUE"""),2)</f>
        <v>2</v>
      </c>
    </row>
    <row r="318" spans="1:2" ht="13" hidden="1">
      <c r="A318" s="1">
        <f ca="1">IFERROR(__xludf.DUMMYFUNCTION("""COMPUTED_VALUE"""),2)</f>
        <v>2</v>
      </c>
      <c r="B318" s="1">
        <f ca="1">IFERROR(__xludf.DUMMYFUNCTION("""COMPUTED_VALUE"""),4)</f>
        <v>4</v>
      </c>
    </row>
    <row r="319" spans="1:2" ht="13" hidden="1">
      <c r="A319" s="1">
        <f ca="1">IFERROR(__xludf.DUMMYFUNCTION("""COMPUTED_VALUE"""),3)</f>
        <v>3</v>
      </c>
      <c r="B319" s="1">
        <f ca="1">IFERROR(__xludf.DUMMYFUNCTION("""COMPUTED_VALUE"""),4)</f>
        <v>4</v>
      </c>
    </row>
    <row r="320" spans="1:2" ht="13" hidden="1">
      <c r="A320" s="1">
        <f ca="1">IFERROR(__xludf.DUMMYFUNCTION("""COMPUTED_VALUE"""),3)</f>
        <v>3</v>
      </c>
      <c r="B320" s="1">
        <f ca="1">IFERROR(__xludf.DUMMYFUNCTION("""COMPUTED_VALUE"""),5)</f>
        <v>5</v>
      </c>
    </row>
    <row r="321" spans="1:11" ht="13" hidden="1">
      <c r="A321" s="1">
        <f ca="1">IFERROR(__xludf.DUMMYFUNCTION("""COMPUTED_VALUE"""),1)</f>
        <v>1</v>
      </c>
      <c r="B321" s="1">
        <f ca="1">IFERROR(__xludf.DUMMYFUNCTION("""COMPUTED_VALUE"""),3)</f>
        <v>3</v>
      </c>
    </row>
    <row r="322" spans="1:11" ht="13" hidden="1">
      <c r="A322" s="1">
        <f ca="1">IFERROR(__xludf.DUMMYFUNCTION("""COMPUTED_VALUE"""),2)</f>
        <v>2</v>
      </c>
      <c r="B322" s="1">
        <f ca="1">IFERROR(__xludf.DUMMYFUNCTION("""COMPUTED_VALUE"""),1)</f>
        <v>1</v>
      </c>
    </row>
    <row r="323" spans="1:11" ht="13" hidden="1">
      <c r="A323" s="1" t="str">
        <f ca="1">IFERROR(__xludf.DUMMYFUNCTION("""COMPUTED_VALUE"""),"")</f>
        <v/>
      </c>
      <c r="B323" s="1">
        <f ca="1">IFERROR(__xludf.DUMMYFUNCTION("""COMPUTED_VALUE"""),1)</f>
        <v>1</v>
      </c>
    </row>
    <row r="324" spans="1:11" ht="13" hidden="1">
      <c r="A324" s="1">
        <f ca="1">IFERROR(__xludf.DUMMYFUNCTION("""COMPUTED_VALUE"""),2)</f>
        <v>2</v>
      </c>
      <c r="B324" s="1">
        <f ca="1">IFERROR(__xludf.DUMMYFUNCTION("""COMPUTED_VALUE"""),2)</f>
        <v>2</v>
      </c>
    </row>
    <row r="325" spans="1:11" ht="13" hidden="1">
      <c r="A325" s="1" t="str">
        <f ca="1">IFERROR(__xludf.DUMMYFUNCTION("""COMPUTED_VALUE"""),"")</f>
        <v/>
      </c>
      <c r="B325" s="1">
        <f ca="1">IFERROR(__xludf.DUMMYFUNCTION("""COMPUTED_VALUE"""),4)</f>
        <v>4</v>
      </c>
    </row>
    <row r="326" spans="1:11" ht="13" hidden="1">
      <c r="A326" s="1">
        <f ca="1">IFERROR(__xludf.DUMMYFUNCTION("""COMPUTED_VALUE"""),1)</f>
        <v>1</v>
      </c>
      <c r="B326" s="1">
        <f ca="1">IFERROR(__xludf.DUMMYFUNCTION("""COMPUTED_VALUE"""),4)</f>
        <v>4</v>
      </c>
    </row>
    <row r="327" spans="1:11" ht="13">
      <c r="A327" s="1">
        <f ca="1">IFERROR(__xludf.DUMMYFUNCTION("""COMPUTED_VALUE"""),4)</f>
        <v>4</v>
      </c>
      <c r="B327" s="1">
        <f ca="1">IFERROR(__xludf.DUMMYFUNCTION("""COMPUTED_VALUE"""),3)</f>
        <v>3</v>
      </c>
    </row>
    <row r="328" spans="1:11" ht="13">
      <c r="A328" s="1">
        <f t="shared" ref="A328:B328" ca="1" si="0">COUNT(A4:A327)</f>
        <v>300</v>
      </c>
      <c r="B328" s="1">
        <f t="shared" ca="1" si="0"/>
        <v>323</v>
      </c>
    </row>
    <row r="330" spans="1:11" ht="13">
      <c r="A330" s="14"/>
      <c r="B330" s="15" t="s">
        <v>57</v>
      </c>
      <c r="C330" s="15" t="s">
        <v>136</v>
      </c>
      <c r="D330" s="15" t="s">
        <v>59</v>
      </c>
      <c r="E330" s="15" t="s">
        <v>243</v>
      </c>
      <c r="J330" s="14"/>
      <c r="K330" s="14"/>
    </row>
    <row r="331" spans="1:11" ht="15">
      <c r="A331" s="7" t="s">
        <v>108</v>
      </c>
      <c r="B331" s="10">
        <f ca="1">COUNTIFS(A4:A327,"1",B4:B327,"1")</f>
        <v>5</v>
      </c>
      <c r="C331" s="10">
        <f ca="1">COUNTIFS(A4:A327,"2",B4:B327,"1")</f>
        <v>13</v>
      </c>
      <c r="D331" s="10">
        <f ca="1">COUNTIFS(A4:A327,"3",B4:B327,"1")</f>
        <v>6</v>
      </c>
      <c r="E331" s="10">
        <f ca="1">COUNTIFS(A4:A327,"4",B4:B327,"1")</f>
        <v>2</v>
      </c>
      <c r="F331" s="1">
        <f t="shared" ref="F331:F335" ca="1" si="1">SUM(B331:E331)</f>
        <v>26</v>
      </c>
      <c r="K331" s="10"/>
    </row>
    <row r="332" spans="1:11" ht="15">
      <c r="A332" s="7" t="s">
        <v>112</v>
      </c>
      <c r="B332" s="10">
        <f ca="1">COUNTIFS(A4:A327,"1",B4:B327,"2")</f>
        <v>18</v>
      </c>
      <c r="C332" s="10">
        <f ca="1">COUNTIFS(A4:A327,"2",B4:B327,"2")</f>
        <v>19</v>
      </c>
      <c r="D332" s="10">
        <f ca="1">COUNTIFS(A4:A327,"3",B4:B327,"2")</f>
        <v>17</v>
      </c>
      <c r="E332" s="10">
        <f ca="1">COUNTIFS(A4:A327,"4",B4:B327,"2")</f>
        <v>20</v>
      </c>
      <c r="F332" s="1">
        <f t="shared" ca="1" si="1"/>
        <v>74</v>
      </c>
      <c r="K332" s="10"/>
    </row>
    <row r="333" spans="1:11" ht="15">
      <c r="A333" s="7" t="s">
        <v>131</v>
      </c>
      <c r="B333" s="10">
        <f ca="1">COUNTIFS(A4:A327,"1",B4:B327,"3")</f>
        <v>17</v>
      </c>
      <c r="C333" s="10">
        <f ca="1">COUNTIFS(A4:A327,"2",B4:B327,"3")</f>
        <v>23</v>
      </c>
      <c r="D333" s="10">
        <f ca="1">COUNTIFS(A4:A327,"3",B4:B327,"3")</f>
        <v>21</v>
      </c>
      <c r="E333" s="10">
        <f ca="1">COUNTIFS(A4:A327,"4",B4:B327,"3")</f>
        <v>19</v>
      </c>
      <c r="F333" s="1">
        <f t="shared" ca="1" si="1"/>
        <v>80</v>
      </c>
      <c r="K333" s="10"/>
    </row>
    <row r="334" spans="1:11" ht="15">
      <c r="A334" s="7" t="s">
        <v>65</v>
      </c>
      <c r="B334" s="10">
        <f ca="1">COUNTIFS(A4:A327,"1",B4:B327,"4")</f>
        <v>11</v>
      </c>
      <c r="C334" s="10">
        <f ca="1">COUNTIFS(A4:A327,"2",B4:B327,"4")</f>
        <v>20</v>
      </c>
      <c r="D334" s="10">
        <f ca="1">COUNTIFS(A4:A327,"3",B4:B327,"4")</f>
        <v>19</v>
      </c>
      <c r="E334" s="10">
        <f ca="1">COUNTIFS(A4:A327,"4",B4:B327,"4")</f>
        <v>23</v>
      </c>
      <c r="F334" s="1">
        <f t="shared" ca="1" si="1"/>
        <v>73</v>
      </c>
      <c r="K334" s="10"/>
    </row>
    <row r="335" spans="1:11" ht="15">
      <c r="A335" s="7" t="s">
        <v>64</v>
      </c>
      <c r="B335" s="10">
        <f ca="1">COUNTIFS(A4:A327,"1",B4:B327,"5")</f>
        <v>5</v>
      </c>
      <c r="C335" s="10">
        <f ca="1">COUNTIFS(A4:A327,"2",B4:B327,"5")</f>
        <v>19</v>
      </c>
      <c r="D335" s="10">
        <f ca="1">COUNTIFS(A4:A327,"3",B4:B327,"5")</f>
        <v>11</v>
      </c>
      <c r="E335" s="10">
        <f ca="1">COUNTIFS(A4:A327,"4",B4:B327,"5")</f>
        <v>11</v>
      </c>
      <c r="F335" s="1">
        <f t="shared" ca="1" si="1"/>
        <v>46</v>
      </c>
      <c r="K335" s="10"/>
    </row>
    <row r="336" spans="1:11" ht="13">
      <c r="F336" s="1">
        <f ca="1">SUM(F331:F335)</f>
        <v>299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FF9900"/>
    <outlinePr summaryBelow="0" summaryRight="0"/>
  </sheetPr>
  <dimension ref="A1:K336"/>
  <sheetViews>
    <sheetView workbookViewId="0"/>
  </sheetViews>
  <sheetFormatPr baseColWidth="10" defaultColWidth="14.5" defaultRowHeight="15.75" customHeight="1"/>
  <sheetData>
    <row r="1" spans="1:2" ht="14">
      <c r="A1" s="9" t="s">
        <v>376</v>
      </c>
    </row>
    <row r="2" spans="1:2" ht="15">
      <c r="A2" s="10"/>
    </row>
    <row r="3" spans="1:2" ht="13">
      <c r="A3" s="7" t="s">
        <v>197</v>
      </c>
    </row>
    <row r="4" spans="1:2" ht="15">
      <c r="A4" s="10">
        <f ca="1">IFERROR(__xludf.DUMMYFUNCTION("query('Converted Data'!BG4:BG327,""select*"")"),3)</f>
        <v>3</v>
      </c>
      <c r="B4" s="10">
        <f ca="1">IFERROR(__xludf.DUMMYFUNCTION("query('Converted Data'!CY4:CY327,""select*"")"),2)</f>
        <v>2</v>
      </c>
    </row>
    <row r="5" spans="1:2" ht="13">
      <c r="A5" s="1">
        <f ca="1">IFERROR(__xludf.DUMMYFUNCTION("""COMPUTED_VALUE"""),1)</f>
        <v>1</v>
      </c>
      <c r="B5" s="1">
        <f ca="1">IFERROR(__xludf.DUMMYFUNCTION("""COMPUTED_VALUE"""),2)</f>
        <v>2</v>
      </c>
    </row>
    <row r="6" spans="1:2" ht="13">
      <c r="A6" s="1" t="str">
        <f ca="1">IFERROR(__xludf.DUMMYFUNCTION("""COMPUTED_VALUE"""),"")</f>
        <v/>
      </c>
      <c r="B6" s="1">
        <f ca="1">IFERROR(__xludf.DUMMYFUNCTION("""COMPUTED_VALUE"""),4)</f>
        <v>4</v>
      </c>
    </row>
    <row r="7" spans="1:2" ht="13">
      <c r="A7" s="1">
        <f ca="1">IFERROR(__xludf.DUMMYFUNCTION("""COMPUTED_VALUE"""),3)</f>
        <v>3</v>
      </c>
      <c r="B7" s="1">
        <f ca="1">IFERROR(__xludf.DUMMYFUNCTION("""COMPUTED_VALUE"""),1)</f>
        <v>1</v>
      </c>
    </row>
    <row r="8" spans="1:2" ht="13">
      <c r="A8" s="1">
        <f ca="1">IFERROR(__xludf.DUMMYFUNCTION("""COMPUTED_VALUE"""),2)</f>
        <v>2</v>
      </c>
      <c r="B8" s="1">
        <f ca="1">IFERROR(__xludf.DUMMYFUNCTION("""COMPUTED_VALUE"""),2)</f>
        <v>2</v>
      </c>
    </row>
    <row r="9" spans="1:2" ht="13">
      <c r="A9" s="1">
        <f ca="1">IFERROR(__xludf.DUMMYFUNCTION("""COMPUTED_VALUE"""),3)</f>
        <v>3</v>
      </c>
      <c r="B9" s="1">
        <f ca="1">IFERROR(__xludf.DUMMYFUNCTION("""COMPUTED_VALUE"""),1)</f>
        <v>1</v>
      </c>
    </row>
    <row r="10" spans="1:2" ht="13" hidden="1">
      <c r="A10" s="1" t="str">
        <f ca="1">IFERROR(__xludf.DUMMYFUNCTION("""COMPUTED_VALUE"""),"")</f>
        <v/>
      </c>
      <c r="B10" s="1">
        <f ca="1">IFERROR(__xludf.DUMMYFUNCTION("""COMPUTED_VALUE"""),2)</f>
        <v>2</v>
      </c>
    </row>
    <row r="11" spans="1:2" ht="13" hidden="1">
      <c r="A11" s="1">
        <f ca="1">IFERROR(__xludf.DUMMYFUNCTION("""COMPUTED_VALUE"""),4)</f>
        <v>4</v>
      </c>
      <c r="B11" s="1">
        <f ca="1">IFERROR(__xludf.DUMMYFUNCTION("""COMPUTED_VALUE"""),2)</f>
        <v>2</v>
      </c>
    </row>
    <row r="12" spans="1:2" ht="13" hidden="1">
      <c r="A12" s="1">
        <f ca="1">IFERROR(__xludf.DUMMYFUNCTION("""COMPUTED_VALUE"""),4)</f>
        <v>4</v>
      </c>
      <c r="B12" s="1">
        <f ca="1">IFERROR(__xludf.DUMMYFUNCTION("""COMPUTED_VALUE"""),1)</f>
        <v>1</v>
      </c>
    </row>
    <row r="13" spans="1:2" ht="13" hidden="1">
      <c r="A13" s="1">
        <f ca="1">IFERROR(__xludf.DUMMYFUNCTION("""COMPUTED_VALUE"""),2)</f>
        <v>2</v>
      </c>
      <c r="B13" s="1">
        <f ca="1">IFERROR(__xludf.DUMMYFUNCTION("""COMPUTED_VALUE"""),3)</f>
        <v>3</v>
      </c>
    </row>
    <row r="14" spans="1:2" ht="13" hidden="1">
      <c r="A14" s="1" t="str">
        <f ca="1">IFERROR(__xludf.DUMMYFUNCTION("""COMPUTED_VALUE"""),"")</f>
        <v/>
      </c>
      <c r="B14" s="1">
        <f ca="1">IFERROR(__xludf.DUMMYFUNCTION("""COMPUTED_VALUE"""),1)</f>
        <v>1</v>
      </c>
    </row>
    <row r="15" spans="1:2" ht="13" hidden="1">
      <c r="A15" s="1">
        <f ca="1">IFERROR(__xludf.DUMMYFUNCTION("""COMPUTED_VALUE"""),2)</f>
        <v>2</v>
      </c>
      <c r="B15" s="1">
        <f ca="1">IFERROR(__xludf.DUMMYFUNCTION("""COMPUTED_VALUE"""),1)</f>
        <v>1</v>
      </c>
    </row>
    <row r="16" spans="1:2" ht="13" hidden="1">
      <c r="A16" s="1">
        <f ca="1">IFERROR(__xludf.DUMMYFUNCTION("""COMPUTED_VALUE"""),3)</f>
        <v>3</v>
      </c>
      <c r="B16" s="1">
        <f ca="1">IFERROR(__xludf.DUMMYFUNCTION("""COMPUTED_VALUE"""),1)</f>
        <v>1</v>
      </c>
    </row>
    <row r="17" spans="1:2" ht="13" hidden="1">
      <c r="A17" s="1">
        <f ca="1">IFERROR(__xludf.DUMMYFUNCTION("""COMPUTED_VALUE"""),3)</f>
        <v>3</v>
      </c>
      <c r="B17" s="1">
        <f ca="1">IFERROR(__xludf.DUMMYFUNCTION("""COMPUTED_VALUE"""),2)</f>
        <v>2</v>
      </c>
    </row>
    <row r="18" spans="1:2" ht="13" hidden="1">
      <c r="A18" s="1">
        <f ca="1">IFERROR(__xludf.DUMMYFUNCTION("""COMPUTED_VALUE"""),2)</f>
        <v>2</v>
      </c>
      <c r="B18" s="1">
        <f ca="1">IFERROR(__xludf.DUMMYFUNCTION("""COMPUTED_VALUE"""),2)</f>
        <v>2</v>
      </c>
    </row>
    <row r="19" spans="1:2" ht="13" hidden="1">
      <c r="A19" s="1">
        <f ca="1">IFERROR(__xludf.DUMMYFUNCTION("""COMPUTED_VALUE"""),2)</f>
        <v>2</v>
      </c>
      <c r="B19" s="1">
        <f ca="1">IFERROR(__xludf.DUMMYFUNCTION("""COMPUTED_VALUE"""),2)</f>
        <v>2</v>
      </c>
    </row>
    <row r="20" spans="1:2" ht="13" hidden="1">
      <c r="A20" s="1">
        <f ca="1">IFERROR(__xludf.DUMMYFUNCTION("""COMPUTED_VALUE"""),4)</f>
        <v>4</v>
      </c>
      <c r="B20" s="1">
        <f ca="1">IFERROR(__xludf.DUMMYFUNCTION("""COMPUTED_VALUE"""),1)</f>
        <v>1</v>
      </c>
    </row>
    <row r="21" spans="1:2" ht="13" hidden="1">
      <c r="A21" s="1">
        <f ca="1">IFERROR(__xludf.DUMMYFUNCTION("""COMPUTED_VALUE"""),2)</f>
        <v>2</v>
      </c>
      <c r="B21" s="1">
        <f ca="1">IFERROR(__xludf.DUMMYFUNCTION("""COMPUTED_VALUE"""),3)</f>
        <v>3</v>
      </c>
    </row>
    <row r="22" spans="1:2" ht="13" hidden="1">
      <c r="A22" s="1">
        <f ca="1">IFERROR(__xludf.DUMMYFUNCTION("""COMPUTED_VALUE"""),1)</f>
        <v>1</v>
      </c>
      <c r="B22" s="1">
        <f ca="1">IFERROR(__xludf.DUMMYFUNCTION("""COMPUTED_VALUE"""),1)</f>
        <v>1</v>
      </c>
    </row>
    <row r="23" spans="1:2" ht="13" hidden="1">
      <c r="A23" s="1">
        <f ca="1">IFERROR(__xludf.DUMMYFUNCTION("""COMPUTED_VALUE"""),2)</f>
        <v>2</v>
      </c>
      <c r="B23" s="1">
        <f ca="1">IFERROR(__xludf.DUMMYFUNCTION("""COMPUTED_VALUE"""),2)</f>
        <v>2</v>
      </c>
    </row>
    <row r="24" spans="1:2" ht="13" hidden="1">
      <c r="A24" s="1" t="str">
        <f ca="1">IFERROR(__xludf.DUMMYFUNCTION("""COMPUTED_VALUE"""),"")</f>
        <v/>
      </c>
      <c r="B24" s="1">
        <f ca="1">IFERROR(__xludf.DUMMYFUNCTION("""COMPUTED_VALUE"""),1)</f>
        <v>1</v>
      </c>
    </row>
    <row r="25" spans="1:2" ht="13" hidden="1">
      <c r="A25" s="1">
        <f ca="1">IFERROR(__xludf.DUMMYFUNCTION("""COMPUTED_VALUE"""),2)</f>
        <v>2</v>
      </c>
      <c r="B25" s="1">
        <f ca="1">IFERROR(__xludf.DUMMYFUNCTION("""COMPUTED_VALUE"""),1)</f>
        <v>1</v>
      </c>
    </row>
    <row r="26" spans="1:2" ht="13" hidden="1">
      <c r="A26" s="1">
        <f ca="1">IFERROR(__xludf.DUMMYFUNCTION("""COMPUTED_VALUE"""),1)</f>
        <v>1</v>
      </c>
      <c r="B26" s="1">
        <f ca="1">IFERROR(__xludf.DUMMYFUNCTION("""COMPUTED_VALUE"""),1)</f>
        <v>1</v>
      </c>
    </row>
    <row r="27" spans="1:2" ht="13" hidden="1">
      <c r="A27" s="1" t="str">
        <f ca="1">IFERROR(__xludf.DUMMYFUNCTION("""COMPUTED_VALUE"""),"")</f>
        <v/>
      </c>
      <c r="B27" s="1">
        <f ca="1">IFERROR(__xludf.DUMMYFUNCTION("""COMPUTED_VALUE"""),2)</f>
        <v>2</v>
      </c>
    </row>
    <row r="28" spans="1:2" ht="13" hidden="1">
      <c r="A28" s="1">
        <f ca="1">IFERROR(__xludf.DUMMYFUNCTION("""COMPUTED_VALUE"""),1)</f>
        <v>1</v>
      </c>
      <c r="B28" s="1">
        <f ca="1">IFERROR(__xludf.DUMMYFUNCTION("""COMPUTED_VALUE"""),4)</f>
        <v>4</v>
      </c>
    </row>
    <row r="29" spans="1:2" ht="13" hidden="1">
      <c r="A29" s="1">
        <f ca="1">IFERROR(__xludf.DUMMYFUNCTION("""COMPUTED_VALUE"""),3)</f>
        <v>3</v>
      </c>
      <c r="B29" s="1">
        <f ca="1">IFERROR(__xludf.DUMMYFUNCTION("""COMPUTED_VALUE"""),2)</f>
        <v>2</v>
      </c>
    </row>
    <row r="30" spans="1:2" ht="13" hidden="1">
      <c r="A30" s="1">
        <f ca="1">IFERROR(__xludf.DUMMYFUNCTION("""COMPUTED_VALUE"""),3)</f>
        <v>3</v>
      </c>
      <c r="B30" s="1">
        <f ca="1">IFERROR(__xludf.DUMMYFUNCTION("""COMPUTED_VALUE"""),1)</f>
        <v>1</v>
      </c>
    </row>
    <row r="31" spans="1:2" ht="13" hidden="1">
      <c r="A31" s="1">
        <f ca="1">IFERROR(__xludf.DUMMYFUNCTION("""COMPUTED_VALUE"""),1)</f>
        <v>1</v>
      </c>
      <c r="B31" s="1">
        <f ca="1">IFERROR(__xludf.DUMMYFUNCTION("""COMPUTED_VALUE"""),1)</f>
        <v>1</v>
      </c>
    </row>
    <row r="32" spans="1:2" ht="13" hidden="1">
      <c r="A32" s="1">
        <f ca="1">IFERROR(__xludf.DUMMYFUNCTION("""COMPUTED_VALUE"""),2)</f>
        <v>2</v>
      </c>
      <c r="B32" s="1">
        <f ca="1">IFERROR(__xludf.DUMMYFUNCTION("""COMPUTED_VALUE"""),3)</f>
        <v>3</v>
      </c>
    </row>
    <row r="33" spans="1:2" ht="13" hidden="1">
      <c r="A33" s="1">
        <f ca="1">IFERROR(__xludf.DUMMYFUNCTION("""COMPUTED_VALUE"""),1)</f>
        <v>1</v>
      </c>
      <c r="B33" s="1">
        <f ca="1">IFERROR(__xludf.DUMMYFUNCTION("""COMPUTED_VALUE"""),1)</f>
        <v>1</v>
      </c>
    </row>
    <row r="34" spans="1:2" ht="13" hidden="1">
      <c r="A34" s="1">
        <f ca="1">IFERROR(__xludf.DUMMYFUNCTION("""COMPUTED_VALUE"""),3)</f>
        <v>3</v>
      </c>
      <c r="B34" s="1">
        <f ca="1">IFERROR(__xludf.DUMMYFUNCTION("""COMPUTED_VALUE"""),1)</f>
        <v>1</v>
      </c>
    </row>
    <row r="35" spans="1:2" ht="13" hidden="1">
      <c r="A35" s="1">
        <f ca="1">IFERROR(__xludf.DUMMYFUNCTION("""COMPUTED_VALUE"""),4)</f>
        <v>4</v>
      </c>
      <c r="B35" s="1">
        <f ca="1">IFERROR(__xludf.DUMMYFUNCTION("""COMPUTED_VALUE"""),2)</f>
        <v>2</v>
      </c>
    </row>
    <row r="36" spans="1:2" ht="13" hidden="1">
      <c r="A36" s="1">
        <f ca="1">IFERROR(__xludf.DUMMYFUNCTION("""COMPUTED_VALUE"""),1)</f>
        <v>1</v>
      </c>
      <c r="B36" s="1">
        <f ca="1">IFERROR(__xludf.DUMMYFUNCTION("""COMPUTED_VALUE"""),1)</f>
        <v>1</v>
      </c>
    </row>
    <row r="37" spans="1:2" ht="13" hidden="1">
      <c r="A37" s="1">
        <f ca="1">IFERROR(__xludf.DUMMYFUNCTION("""COMPUTED_VALUE"""),2)</f>
        <v>2</v>
      </c>
      <c r="B37" s="1">
        <f ca="1">IFERROR(__xludf.DUMMYFUNCTION("""COMPUTED_VALUE"""),2)</f>
        <v>2</v>
      </c>
    </row>
    <row r="38" spans="1:2" ht="13" hidden="1">
      <c r="A38" s="1">
        <f ca="1">IFERROR(__xludf.DUMMYFUNCTION("""COMPUTED_VALUE"""),4)</f>
        <v>4</v>
      </c>
      <c r="B38" s="1">
        <f ca="1">IFERROR(__xludf.DUMMYFUNCTION("""COMPUTED_VALUE"""),2)</f>
        <v>2</v>
      </c>
    </row>
    <row r="39" spans="1:2" ht="13" hidden="1">
      <c r="A39" s="1">
        <f ca="1">IFERROR(__xludf.DUMMYFUNCTION("""COMPUTED_VALUE"""),3)</f>
        <v>3</v>
      </c>
      <c r="B39" s="1">
        <f ca="1">IFERROR(__xludf.DUMMYFUNCTION("""COMPUTED_VALUE"""),2)</f>
        <v>2</v>
      </c>
    </row>
    <row r="40" spans="1:2" ht="13" hidden="1">
      <c r="A40" s="1" t="str">
        <f ca="1">IFERROR(__xludf.DUMMYFUNCTION("""COMPUTED_VALUE"""),"")</f>
        <v/>
      </c>
      <c r="B40" s="1">
        <f ca="1">IFERROR(__xludf.DUMMYFUNCTION("""COMPUTED_VALUE"""),2)</f>
        <v>2</v>
      </c>
    </row>
    <row r="41" spans="1:2" ht="13" hidden="1">
      <c r="A41" s="1">
        <f ca="1">IFERROR(__xludf.DUMMYFUNCTION("""COMPUTED_VALUE"""),1)</f>
        <v>1</v>
      </c>
      <c r="B41" s="1">
        <f ca="1">IFERROR(__xludf.DUMMYFUNCTION("""COMPUTED_VALUE"""),1)</f>
        <v>1</v>
      </c>
    </row>
    <row r="42" spans="1:2" ht="13" hidden="1">
      <c r="A42" s="1">
        <f ca="1">IFERROR(__xludf.DUMMYFUNCTION("""COMPUTED_VALUE"""),2)</f>
        <v>2</v>
      </c>
      <c r="B42" s="1">
        <f ca="1">IFERROR(__xludf.DUMMYFUNCTION("""COMPUTED_VALUE"""),1)</f>
        <v>1</v>
      </c>
    </row>
    <row r="43" spans="1:2" ht="13" hidden="1">
      <c r="A43" s="1">
        <f ca="1">IFERROR(__xludf.DUMMYFUNCTION("""COMPUTED_VALUE"""),1)</f>
        <v>1</v>
      </c>
      <c r="B43" s="1">
        <f ca="1">IFERROR(__xludf.DUMMYFUNCTION("""COMPUTED_VALUE"""),1)</f>
        <v>1</v>
      </c>
    </row>
    <row r="44" spans="1:2" ht="13" hidden="1">
      <c r="A44" s="1">
        <f ca="1">IFERROR(__xludf.DUMMYFUNCTION("""COMPUTED_VALUE"""),4)</f>
        <v>4</v>
      </c>
      <c r="B44" s="1">
        <f ca="1">IFERROR(__xludf.DUMMYFUNCTION("""COMPUTED_VALUE"""),2)</f>
        <v>2</v>
      </c>
    </row>
    <row r="45" spans="1:2" ht="13" hidden="1">
      <c r="A45" s="1">
        <f ca="1">IFERROR(__xludf.DUMMYFUNCTION("""COMPUTED_VALUE"""),4)</f>
        <v>4</v>
      </c>
      <c r="B45" s="1">
        <f ca="1">IFERROR(__xludf.DUMMYFUNCTION("""COMPUTED_VALUE"""),1)</f>
        <v>1</v>
      </c>
    </row>
    <row r="46" spans="1:2" ht="13" hidden="1">
      <c r="A46" s="1">
        <f ca="1">IFERROR(__xludf.DUMMYFUNCTION("""COMPUTED_VALUE"""),2)</f>
        <v>2</v>
      </c>
      <c r="B46" s="1">
        <f ca="1">IFERROR(__xludf.DUMMYFUNCTION("""COMPUTED_VALUE"""),1)</f>
        <v>1</v>
      </c>
    </row>
    <row r="47" spans="1:2" ht="13" hidden="1">
      <c r="A47" s="1">
        <f ca="1">IFERROR(__xludf.DUMMYFUNCTION("""COMPUTED_VALUE"""),4)</f>
        <v>4</v>
      </c>
      <c r="B47" s="1">
        <f ca="1">IFERROR(__xludf.DUMMYFUNCTION("""COMPUTED_VALUE"""),2)</f>
        <v>2</v>
      </c>
    </row>
    <row r="48" spans="1:2" ht="13" hidden="1">
      <c r="A48" s="1">
        <f ca="1">IFERROR(__xludf.DUMMYFUNCTION("""COMPUTED_VALUE"""),2)</f>
        <v>2</v>
      </c>
      <c r="B48" s="1">
        <f ca="1">IFERROR(__xludf.DUMMYFUNCTION("""COMPUTED_VALUE"""),3)</f>
        <v>3</v>
      </c>
    </row>
    <row r="49" spans="1:2" ht="13" hidden="1">
      <c r="A49" s="1">
        <f ca="1">IFERROR(__xludf.DUMMYFUNCTION("""COMPUTED_VALUE"""),4)</f>
        <v>4</v>
      </c>
      <c r="B49" s="1">
        <f ca="1">IFERROR(__xludf.DUMMYFUNCTION("""COMPUTED_VALUE"""),1)</f>
        <v>1</v>
      </c>
    </row>
    <row r="50" spans="1:2" ht="13" hidden="1">
      <c r="A50" s="1">
        <f ca="1">IFERROR(__xludf.DUMMYFUNCTION("""COMPUTED_VALUE"""),2)</f>
        <v>2</v>
      </c>
      <c r="B50" s="1">
        <f ca="1">IFERROR(__xludf.DUMMYFUNCTION("""COMPUTED_VALUE"""),1)</f>
        <v>1</v>
      </c>
    </row>
    <row r="51" spans="1:2" ht="13" hidden="1">
      <c r="A51" s="1">
        <f ca="1">IFERROR(__xludf.DUMMYFUNCTION("""COMPUTED_VALUE"""),1)</f>
        <v>1</v>
      </c>
      <c r="B51" s="1">
        <f ca="1">IFERROR(__xludf.DUMMYFUNCTION("""COMPUTED_VALUE"""),1)</f>
        <v>1</v>
      </c>
    </row>
    <row r="52" spans="1:2" ht="13" hidden="1">
      <c r="A52" s="1">
        <f ca="1">IFERROR(__xludf.DUMMYFUNCTION("""COMPUTED_VALUE"""),3)</f>
        <v>3</v>
      </c>
      <c r="B52" s="1">
        <f ca="1">IFERROR(__xludf.DUMMYFUNCTION("""COMPUTED_VALUE"""),1)</f>
        <v>1</v>
      </c>
    </row>
    <row r="53" spans="1:2" ht="13" hidden="1">
      <c r="A53" s="1">
        <f ca="1">IFERROR(__xludf.DUMMYFUNCTION("""COMPUTED_VALUE"""),2)</f>
        <v>2</v>
      </c>
      <c r="B53" s="1">
        <f ca="1">IFERROR(__xludf.DUMMYFUNCTION("""COMPUTED_VALUE"""),1)</f>
        <v>1</v>
      </c>
    </row>
    <row r="54" spans="1:2" ht="13" hidden="1">
      <c r="A54" s="1">
        <f ca="1">IFERROR(__xludf.DUMMYFUNCTION("""COMPUTED_VALUE"""),3)</f>
        <v>3</v>
      </c>
      <c r="B54" s="1">
        <f ca="1">IFERROR(__xludf.DUMMYFUNCTION("""COMPUTED_VALUE"""),1)</f>
        <v>1</v>
      </c>
    </row>
    <row r="55" spans="1:2" ht="13" hidden="1">
      <c r="A55" s="1">
        <f ca="1">IFERROR(__xludf.DUMMYFUNCTION("""COMPUTED_VALUE"""),1)</f>
        <v>1</v>
      </c>
      <c r="B55" s="1">
        <f ca="1">IFERROR(__xludf.DUMMYFUNCTION("""COMPUTED_VALUE"""),1)</f>
        <v>1</v>
      </c>
    </row>
    <row r="56" spans="1:2" ht="13" hidden="1">
      <c r="A56" s="1">
        <f ca="1">IFERROR(__xludf.DUMMYFUNCTION("""COMPUTED_VALUE"""),3)</f>
        <v>3</v>
      </c>
      <c r="B56" s="1">
        <f ca="1">IFERROR(__xludf.DUMMYFUNCTION("""COMPUTED_VALUE"""),1)</f>
        <v>1</v>
      </c>
    </row>
    <row r="57" spans="1:2" ht="13" hidden="1">
      <c r="A57" s="1">
        <f ca="1">IFERROR(__xludf.DUMMYFUNCTION("""COMPUTED_VALUE"""),2)</f>
        <v>2</v>
      </c>
      <c r="B57" s="1">
        <f ca="1">IFERROR(__xludf.DUMMYFUNCTION("""COMPUTED_VALUE"""),1)</f>
        <v>1</v>
      </c>
    </row>
    <row r="58" spans="1:2" ht="13" hidden="1">
      <c r="A58" s="1">
        <f ca="1">IFERROR(__xludf.DUMMYFUNCTION("""COMPUTED_VALUE"""),3)</f>
        <v>3</v>
      </c>
      <c r="B58" s="1">
        <f ca="1">IFERROR(__xludf.DUMMYFUNCTION("""COMPUTED_VALUE"""),4)</f>
        <v>4</v>
      </c>
    </row>
    <row r="59" spans="1:2" ht="13" hidden="1">
      <c r="A59" s="1">
        <f ca="1">IFERROR(__xludf.DUMMYFUNCTION("""COMPUTED_VALUE"""),1)</f>
        <v>1</v>
      </c>
      <c r="B59" s="1">
        <f ca="1">IFERROR(__xludf.DUMMYFUNCTION("""COMPUTED_VALUE"""),3)</f>
        <v>3</v>
      </c>
    </row>
    <row r="60" spans="1:2" ht="13" hidden="1">
      <c r="A60" s="1">
        <f ca="1">IFERROR(__xludf.DUMMYFUNCTION("""COMPUTED_VALUE"""),1)</f>
        <v>1</v>
      </c>
      <c r="B60" s="1">
        <f ca="1">IFERROR(__xludf.DUMMYFUNCTION("""COMPUTED_VALUE"""),2)</f>
        <v>2</v>
      </c>
    </row>
    <row r="61" spans="1:2" ht="13" hidden="1">
      <c r="A61" s="1">
        <f ca="1">IFERROR(__xludf.DUMMYFUNCTION("""COMPUTED_VALUE"""),1)</f>
        <v>1</v>
      </c>
      <c r="B61" s="1">
        <f ca="1">IFERROR(__xludf.DUMMYFUNCTION("""COMPUTED_VALUE"""),1)</f>
        <v>1</v>
      </c>
    </row>
    <row r="62" spans="1:2" ht="13" hidden="1">
      <c r="A62" s="1">
        <f ca="1">IFERROR(__xludf.DUMMYFUNCTION("""COMPUTED_VALUE"""),4)</f>
        <v>4</v>
      </c>
      <c r="B62" s="1">
        <f ca="1">IFERROR(__xludf.DUMMYFUNCTION("""COMPUTED_VALUE"""),1)</f>
        <v>1</v>
      </c>
    </row>
    <row r="63" spans="1:2" ht="13" hidden="1">
      <c r="A63" s="1">
        <f ca="1">IFERROR(__xludf.DUMMYFUNCTION("""COMPUTED_VALUE"""),4)</f>
        <v>4</v>
      </c>
      <c r="B63" s="1">
        <f ca="1">IFERROR(__xludf.DUMMYFUNCTION("""COMPUTED_VALUE"""),1)</f>
        <v>1</v>
      </c>
    </row>
    <row r="64" spans="1:2" ht="13" hidden="1">
      <c r="A64" s="1" t="str">
        <f ca="1">IFERROR(__xludf.DUMMYFUNCTION("""COMPUTED_VALUE"""),"")</f>
        <v/>
      </c>
      <c r="B64" s="1">
        <f ca="1">IFERROR(__xludf.DUMMYFUNCTION("""COMPUTED_VALUE"""),2)</f>
        <v>2</v>
      </c>
    </row>
    <row r="65" spans="1:2" ht="13" hidden="1">
      <c r="A65" s="1">
        <f ca="1">IFERROR(__xludf.DUMMYFUNCTION("""COMPUTED_VALUE"""),1)</f>
        <v>1</v>
      </c>
      <c r="B65" s="1">
        <f ca="1">IFERROR(__xludf.DUMMYFUNCTION("""COMPUTED_VALUE"""),1)</f>
        <v>1</v>
      </c>
    </row>
    <row r="66" spans="1:2" ht="13" hidden="1">
      <c r="A66" s="1">
        <f ca="1">IFERROR(__xludf.DUMMYFUNCTION("""COMPUTED_VALUE"""),2)</f>
        <v>2</v>
      </c>
      <c r="B66" s="1">
        <f ca="1">IFERROR(__xludf.DUMMYFUNCTION("""COMPUTED_VALUE"""),2)</f>
        <v>2</v>
      </c>
    </row>
    <row r="67" spans="1:2" ht="13" hidden="1">
      <c r="A67" s="1">
        <f ca="1">IFERROR(__xludf.DUMMYFUNCTION("""COMPUTED_VALUE"""),1)</f>
        <v>1</v>
      </c>
      <c r="B67" s="1">
        <f ca="1">IFERROR(__xludf.DUMMYFUNCTION("""COMPUTED_VALUE"""),2)</f>
        <v>2</v>
      </c>
    </row>
    <row r="68" spans="1:2" ht="13" hidden="1">
      <c r="A68" s="1">
        <f ca="1">IFERROR(__xludf.DUMMYFUNCTION("""COMPUTED_VALUE"""),2)</f>
        <v>2</v>
      </c>
      <c r="B68" s="1">
        <f ca="1">IFERROR(__xludf.DUMMYFUNCTION("""COMPUTED_VALUE"""),2)</f>
        <v>2</v>
      </c>
    </row>
    <row r="69" spans="1:2" ht="13" hidden="1">
      <c r="A69" s="1">
        <f ca="1">IFERROR(__xludf.DUMMYFUNCTION("""COMPUTED_VALUE"""),3)</f>
        <v>3</v>
      </c>
      <c r="B69" s="1">
        <f ca="1">IFERROR(__xludf.DUMMYFUNCTION("""COMPUTED_VALUE"""),1)</f>
        <v>1</v>
      </c>
    </row>
    <row r="70" spans="1:2" ht="13" hidden="1">
      <c r="A70" s="1">
        <f ca="1">IFERROR(__xludf.DUMMYFUNCTION("""COMPUTED_VALUE"""),4)</f>
        <v>4</v>
      </c>
      <c r="B70" s="1">
        <f ca="1">IFERROR(__xludf.DUMMYFUNCTION("""COMPUTED_VALUE"""),2)</f>
        <v>2</v>
      </c>
    </row>
    <row r="71" spans="1:2" ht="13" hidden="1">
      <c r="A71" s="1">
        <f ca="1">IFERROR(__xludf.DUMMYFUNCTION("""COMPUTED_VALUE"""),2)</f>
        <v>2</v>
      </c>
      <c r="B71" s="1">
        <f ca="1">IFERROR(__xludf.DUMMYFUNCTION("""COMPUTED_VALUE"""),1)</f>
        <v>1</v>
      </c>
    </row>
    <row r="72" spans="1:2" ht="13" hidden="1">
      <c r="A72" s="1">
        <f ca="1">IFERROR(__xludf.DUMMYFUNCTION("""COMPUTED_VALUE"""),4)</f>
        <v>4</v>
      </c>
      <c r="B72" s="1">
        <f ca="1">IFERROR(__xludf.DUMMYFUNCTION("""COMPUTED_VALUE"""),1)</f>
        <v>1</v>
      </c>
    </row>
    <row r="73" spans="1:2" ht="13" hidden="1">
      <c r="A73" s="1">
        <f ca="1">IFERROR(__xludf.DUMMYFUNCTION("""COMPUTED_VALUE"""),3)</f>
        <v>3</v>
      </c>
      <c r="B73" s="1">
        <f ca="1">IFERROR(__xludf.DUMMYFUNCTION("""COMPUTED_VALUE"""),2)</f>
        <v>2</v>
      </c>
    </row>
    <row r="74" spans="1:2" ht="13" hidden="1">
      <c r="A74" s="1">
        <f ca="1">IFERROR(__xludf.DUMMYFUNCTION("""COMPUTED_VALUE"""),1)</f>
        <v>1</v>
      </c>
      <c r="B74" s="1">
        <f ca="1">IFERROR(__xludf.DUMMYFUNCTION("""COMPUTED_VALUE"""),2)</f>
        <v>2</v>
      </c>
    </row>
    <row r="75" spans="1:2" ht="13" hidden="1">
      <c r="A75" s="1">
        <f ca="1">IFERROR(__xludf.DUMMYFUNCTION("""COMPUTED_VALUE"""),2)</f>
        <v>2</v>
      </c>
      <c r="B75" s="1">
        <f ca="1">IFERROR(__xludf.DUMMYFUNCTION("""COMPUTED_VALUE"""),3)</f>
        <v>3</v>
      </c>
    </row>
    <row r="76" spans="1:2" ht="13" hidden="1">
      <c r="A76" s="1">
        <f ca="1">IFERROR(__xludf.DUMMYFUNCTION("""COMPUTED_VALUE"""),3)</f>
        <v>3</v>
      </c>
      <c r="B76" s="1">
        <f ca="1">IFERROR(__xludf.DUMMYFUNCTION("""COMPUTED_VALUE"""),2)</f>
        <v>2</v>
      </c>
    </row>
    <row r="77" spans="1:2" ht="13" hidden="1">
      <c r="A77" s="1">
        <f ca="1">IFERROR(__xludf.DUMMYFUNCTION("""COMPUTED_VALUE"""),2)</f>
        <v>2</v>
      </c>
      <c r="B77" s="1">
        <f ca="1">IFERROR(__xludf.DUMMYFUNCTION("""COMPUTED_VALUE"""),3)</f>
        <v>3</v>
      </c>
    </row>
    <row r="78" spans="1:2" ht="13" hidden="1">
      <c r="A78" s="1">
        <f ca="1">IFERROR(__xludf.DUMMYFUNCTION("""COMPUTED_VALUE"""),4)</f>
        <v>4</v>
      </c>
      <c r="B78" s="1">
        <f ca="1">IFERROR(__xludf.DUMMYFUNCTION("""COMPUTED_VALUE"""),1)</f>
        <v>1</v>
      </c>
    </row>
    <row r="79" spans="1:2" ht="13" hidden="1">
      <c r="A79" s="1">
        <f ca="1">IFERROR(__xludf.DUMMYFUNCTION("""COMPUTED_VALUE"""),3)</f>
        <v>3</v>
      </c>
      <c r="B79" s="1">
        <f ca="1">IFERROR(__xludf.DUMMYFUNCTION("""COMPUTED_VALUE"""),1)</f>
        <v>1</v>
      </c>
    </row>
    <row r="80" spans="1:2" ht="13" hidden="1">
      <c r="A80" s="1">
        <f ca="1">IFERROR(__xludf.DUMMYFUNCTION("""COMPUTED_VALUE"""),1)</f>
        <v>1</v>
      </c>
      <c r="B80" s="1">
        <f ca="1">IFERROR(__xludf.DUMMYFUNCTION("""COMPUTED_VALUE"""),1)</f>
        <v>1</v>
      </c>
    </row>
    <row r="81" spans="1:2" ht="13" hidden="1">
      <c r="A81" s="1" t="str">
        <f ca="1">IFERROR(__xludf.DUMMYFUNCTION("""COMPUTED_VALUE"""),"")</f>
        <v/>
      </c>
      <c r="B81" s="1">
        <f ca="1">IFERROR(__xludf.DUMMYFUNCTION("""COMPUTED_VALUE"""),2)</f>
        <v>2</v>
      </c>
    </row>
    <row r="82" spans="1:2" ht="13" hidden="1">
      <c r="A82" s="1">
        <f ca="1">IFERROR(__xludf.DUMMYFUNCTION("""COMPUTED_VALUE"""),4)</f>
        <v>4</v>
      </c>
      <c r="B82" s="1">
        <f ca="1">IFERROR(__xludf.DUMMYFUNCTION("""COMPUTED_VALUE"""),3)</f>
        <v>3</v>
      </c>
    </row>
    <row r="83" spans="1:2" ht="13" hidden="1">
      <c r="A83" s="1">
        <f ca="1">IFERROR(__xludf.DUMMYFUNCTION("""COMPUTED_VALUE"""),2)</f>
        <v>2</v>
      </c>
      <c r="B83" s="1">
        <f ca="1">IFERROR(__xludf.DUMMYFUNCTION("""COMPUTED_VALUE"""),1)</f>
        <v>1</v>
      </c>
    </row>
    <row r="84" spans="1:2" ht="13" hidden="1">
      <c r="A84" s="1">
        <f ca="1">IFERROR(__xludf.DUMMYFUNCTION("""COMPUTED_VALUE"""),3)</f>
        <v>3</v>
      </c>
      <c r="B84" s="1">
        <f ca="1">IFERROR(__xludf.DUMMYFUNCTION("""COMPUTED_VALUE"""),2)</f>
        <v>2</v>
      </c>
    </row>
    <row r="85" spans="1:2" ht="13" hidden="1">
      <c r="A85" s="1">
        <f ca="1">IFERROR(__xludf.DUMMYFUNCTION("""COMPUTED_VALUE"""),4)</f>
        <v>4</v>
      </c>
      <c r="B85" s="1">
        <f ca="1">IFERROR(__xludf.DUMMYFUNCTION("""COMPUTED_VALUE"""),1)</f>
        <v>1</v>
      </c>
    </row>
    <row r="86" spans="1:2" ht="13" hidden="1">
      <c r="A86" s="1">
        <f ca="1">IFERROR(__xludf.DUMMYFUNCTION("""COMPUTED_VALUE"""),2)</f>
        <v>2</v>
      </c>
      <c r="B86" s="1">
        <f ca="1">IFERROR(__xludf.DUMMYFUNCTION("""COMPUTED_VALUE"""),2)</f>
        <v>2</v>
      </c>
    </row>
    <row r="87" spans="1:2" ht="13" hidden="1">
      <c r="A87" s="1">
        <f ca="1">IFERROR(__xludf.DUMMYFUNCTION("""COMPUTED_VALUE"""),2)</f>
        <v>2</v>
      </c>
      <c r="B87" s="1">
        <f ca="1">IFERROR(__xludf.DUMMYFUNCTION("""COMPUTED_VALUE"""),1)</f>
        <v>1</v>
      </c>
    </row>
    <row r="88" spans="1:2" ht="13" hidden="1">
      <c r="A88" s="1">
        <f ca="1">IFERROR(__xludf.DUMMYFUNCTION("""COMPUTED_VALUE"""),2)</f>
        <v>2</v>
      </c>
      <c r="B88" s="1">
        <f ca="1">IFERROR(__xludf.DUMMYFUNCTION("""COMPUTED_VALUE"""),2)</f>
        <v>2</v>
      </c>
    </row>
    <row r="89" spans="1:2" ht="13" hidden="1">
      <c r="A89" s="1">
        <f ca="1">IFERROR(__xludf.DUMMYFUNCTION("""COMPUTED_VALUE"""),3)</f>
        <v>3</v>
      </c>
      <c r="B89" s="1">
        <f ca="1">IFERROR(__xludf.DUMMYFUNCTION("""COMPUTED_VALUE"""),3)</f>
        <v>3</v>
      </c>
    </row>
    <row r="90" spans="1:2" ht="13" hidden="1">
      <c r="A90" s="1">
        <f ca="1">IFERROR(__xludf.DUMMYFUNCTION("""COMPUTED_VALUE"""),1)</f>
        <v>1</v>
      </c>
      <c r="B90" s="1">
        <f ca="1">IFERROR(__xludf.DUMMYFUNCTION("""COMPUTED_VALUE"""),2)</f>
        <v>2</v>
      </c>
    </row>
    <row r="91" spans="1:2" ht="13" hidden="1">
      <c r="A91" s="1">
        <f ca="1">IFERROR(__xludf.DUMMYFUNCTION("""COMPUTED_VALUE"""),2)</f>
        <v>2</v>
      </c>
      <c r="B91" s="1">
        <f ca="1">IFERROR(__xludf.DUMMYFUNCTION("""COMPUTED_VALUE"""),1)</f>
        <v>1</v>
      </c>
    </row>
    <row r="92" spans="1:2" ht="13" hidden="1">
      <c r="A92" s="1">
        <f ca="1">IFERROR(__xludf.DUMMYFUNCTION("""COMPUTED_VALUE"""),4)</f>
        <v>4</v>
      </c>
      <c r="B92" s="1">
        <f ca="1">IFERROR(__xludf.DUMMYFUNCTION("""COMPUTED_VALUE"""),3)</f>
        <v>3</v>
      </c>
    </row>
    <row r="93" spans="1:2" ht="13" hidden="1">
      <c r="A93" s="1">
        <f ca="1">IFERROR(__xludf.DUMMYFUNCTION("""COMPUTED_VALUE"""),3)</f>
        <v>3</v>
      </c>
      <c r="B93" s="1">
        <f ca="1">IFERROR(__xludf.DUMMYFUNCTION("""COMPUTED_VALUE"""),2)</f>
        <v>2</v>
      </c>
    </row>
    <row r="94" spans="1:2" ht="13" hidden="1">
      <c r="A94" s="1">
        <f ca="1">IFERROR(__xludf.DUMMYFUNCTION("""COMPUTED_VALUE"""),1)</f>
        <v>1</v>
      </c>
      <c r="B94" s="1">
        <f ca="1">IFERROR(__xludf.DUMMYFUNCTION("""COMPUTED_VALUE"""),1)</f>
        <v>1</v>
      </c>
    </row>
    <row r="95" spans="1:2" ht="13" hidden="1">
      <c r="A95" s="1">
        <f ca="1">IFERROR(__xludf.DUMMYFUNCTION("""COMPUTED_VALUE"""),3)</f>
        <v>3</v>
      </c>
      <c r="B95" s="1">
        <f ca="1">IFERROR(__xludf.DUMMYFUNCTION("""COMPUTED_VALUE"""),1)</f>
        <v>1</v>
      </c>
    </row>
    <row r="96" spans="1:2" ht="13" hidden="1">
      <c r="A96" s="1">
        <f ca="1">IFERROR(__xludf.DUMMYFUNCTION("""COMPUTED_VALUE"""),1)</f>
        <v>1</v>
      </c>
      <c r="B96" s="1">
        <f ca="1">IFERROR(__xludf.DUMMYFUNCTION("""COMPUTED_VALUE"""),1)</f>
        <v>1</v>
      </c>
    </row>
    <row r="97" spans="1:2" ht="13" hidden="1">
      <c r="A97" s="1">
        <f ca="1">IFERROR(__xludf.DUMMYFUNCTION("""COMPUTED_VALUE"""),2)</f>
        <v>2</v>
      </c>
      <c r="B97" s="1">
        <f ca="1">IFERROR(__xludf.DUMMYFUNCTION("""COMPUTED_VALUE"""),1)</f>
        <v>1</v>
      </c>
    </row>
    <row r="98" spans="1:2" ht="13" hidden="1">
      <c r="A98" s="1">
        <f ca="1">IFERROR(__xludf.DUMMYFUNCTION("""COMPUTED_VALUE"""),2)</f>
        <v>2</v>
      </c>
      <c r="B98" s="1">
        <f ca="1">IFERROR(__xludf.DUMMYFUNCTION("""COMPUTED_VALUE"""),2)</f>
        <v>2</v>
      </c>
    </row>
    <row r="99" spans="1:2" ht="13" hidden="1">
      <c r="A99" s="1">
        <f ca="1">IFERROR(__xludf.DUMMYFUNCTION("""COMPUTED_VALUE"""),4)</f>
        <v>4</v>
      </c>
      <c r="B99" s="1">
        <f ca="1">IFERROR(__xludf.DUMMYFUNCTION("""COMPUTED_VALUE"""),3)</f>
        <v>3</v>
      </c>
    </row>
    <row r="100" spans="1:2" ht="13" hidden="1">
      <c r="A100" s="1">
        <f ca="1">IFERROR(__xludf.DUMMYFUNCTION("""COMPUTED_VALUE"""),1)</f>
        <v>1</v>
      </c>
      <c r="B100" s="1">
        <f ca="1">IFERROR(__xludf.DUMMYFUNCTION("""COMPUTED_VALUE"""),2)</f>
        <v>2</v>
      </c>
    </row>
    <row r="101" spans="1:2" ht="13" hidden="1">
      <c r="A101" s="1">
        <f ca="1">IFERROR(__xludf.DUMMYFUNCTION("""COMPUTED_VALUE"""),3)</f>
        <v>3</v>
      </c>
      <c r="B101" s="1">
        <f ca="1">IFERROR(__xludf.DUMMYFUNCTION("""COMPUTED_VALUE"""),2)</f>
        <v>2</v>
      </c>
    </row>
    <row r="102" spans="1:2" ht="13" hidden="1">
      <c r="A102" s="1">
        <f ca="1">IFERROR(__xludf.DUMMYFUNCTION("""COMPUTED_VALUE"""),2)</f>
        <v>2</v>
      </c>
      <c r="B102" s="1">
        <f ca="1">IFERROR(__xludf.DUMMYFUNCTION("""COMPUTED_VALUE"""),4)</f>
        <v>4</v>
      </c>
    </row>
    <row r="103" spans="1:2" ht="13" hidden="1">
      <c r="A103" s="1">
        <f ca="1">IFERROR(__xludf.DUMMYFUNCTION("""COMPUTED_VALUE"""),4)</f>
        <v>4</v>
      </c>
      <c r="B103" s="1">
        <f ca="1">IFERROR(__xludf.DUMMYFUNCTION("""COMPUTED_VALUE"""),2)</f>
        <v>2</v>
      </c>
    </row>
    <row r="104" spans="1:2" ht="13" hidden="1">
      <c r="A104" s="1" t="str">
        <f ca="1">IFERROR(__xludf.DUMMYFUNCTION("""COMPUTED_VALUE"""),"")</f>
        <v/>
      </c>
      <c r="B104" s="1">
        <f ca="1">IFERROR(__xludf.DUMMYFUNCTION("""COMPUTED_VALUE"""),2)</f>
        <v>2</v>
      </c>
    </row>
    <row r="105" spans="1:2" ht="13" hidden="1">
      <c r="A105" s="1">
        <f ca="1">IFERROR(__xludf.DUMMYFUNCTION("""COMPUTED_VALUE"""),2)</f>
        <v>2</v>
      </c>
      <c r="B105" s="1">
        <f ca="1">IFERROR(__xludf.DUMMYFUNCTION("""COMPUTED_VALUE"""),2)</f>
        <v>2</v>
      </c>
    </row>
    <row r="106" spans="1:2" ht="13" hidden="1">
      <c r="A106" s="1">
        <f ca="1">IFERROR(__xludf.DUMMYFUNCTION("""COMPUTED_VALUE"""),1)</f>
        <v>1</v>
      </c>
      <c r="B106" s="1">
        <f ca="1">IFERROR(__xludf.DUMMYFUNCTION("""COMPUTED_VALUE"""),2)</f>
        <v>2</v>
      </c>
    </row>
    <row r="107" spans="1:2" ht="13" hidden="1">
      <c r="A107" s="1">
        <f ca="1">IFERROR(__xludf.DUMMYFUNCTION("""COMPUTED_VALUE"""),4)</f>
        <v>4</v>
      </c>
      <c r="B107" s="1">
        <f ca="1">IFERROR(__xludf.DUMMYFUNCTION("""COMPUTED_VALUE"""),1)</f>
        <v>1</v>
      </c>
    </row>
    <row r="108" spans="1:2" ht="13" hidden="1">
      <c r="A108" s="1">
        <f ca="1">IFERROR(__xludf.DUMMYFUNCTION("""COMPUTED_VALUE"""),2)</f>
        <v>2</v>
      </c>
      <c r="B108" s="1">
        <f ca="1">IFERROR(__xludf.DUMMYFUNCTION("""COMPUTED_VALUE"""),2)</f>
        <v>2</v>
      </c>
    </row>
    <row r="109" spans="1:2" ht="13" hidden="1">
      <c r="A109" s="1">
        <f ca="1">IFERROR(__xludf.DUMMYFUNCTION("""COMPUTED_VALUE"""),3)</f>
        <v>3</v>
      </c>
      <c r="B109" s="1">
        <f ca="1">IFERROR(__xludf.DUMMYFUNCTION("""COMPUTED_VALUE"""),2)</f>
        <v>2</v>
      </c>
    </row>
    <row r="110" spans="1:2" ht="13" hidden="1">
      <c r="A110" s="1">
        <f ca="1">IFERROR(__xludf.DUMMYFUNCTION("""COMPUTED_VALUE"""),1)</f>
        <v>1</v>
      </c>
      <c r="B110" s="1">
        <f ca="1">IFERROR(__xludf.DUMMYFUNCTION("""COMPUTED_VALUE"""),5)</f>
        <v>5</v>
      </c>
    </row>
    <row r="111" spans="1:2" ht="13" hidden="1">
      <c r="A111" s="1">
        <f ca="1">IFERROR(__xludf.DUMMYFUNCTION("""COMPUTED_VALUE"""),4)</f>
        <v>4</v>
      </c>
      <c r="B111" s="1">
        <f ca="1">IFERROR(__xludf.DUMMYFUNCTION("""COMPUTED_VALUE"""),1)</f>
        <v>1</v>
      </c>
    </row>
    <row r="112" spans="1:2" ht="13" hidden="1">
      <c r="A112" s="1">
        <f ca="1">IFERROR(__xludf.DUMMYFUNCTION("""COMPUTED_VALUE"""),4)</f>
        <v>4</v>
      </c>
      <c r="B112" s="1">
        <f ca="1">IFERROR(__xludf.DUMMYFUNCTION("""COMPUTED_VALUE"""),2)</f>
        <v>2</v>
      </c>
    </row>
    <row r="113" spans="1:2" ht="13" hidden="1">
      <c r="A113" s="1">
        <f ca="1">IFERROR(__xludf.DUMMYFUNCTION("""COMPUTED_VALUE"""),2)</f>
        <v>2</v>
      </c>
      <c r="B113" s="1">
        <f ca="1">IFERROR(__xludf.DUMMYFUNCTION("""COMPUTED_VALUE"""),2)</f>
        <v>2</v>
      </c>
    </row>
    <row r="114" spans="1:2" ht="13" hidden="1">
      <c r="A114" s="1">
        <f ca="1">IFERROR(__xludf.DUMMYFUNCTION("""COMPUTED_VALUE"""),3)</f>
        <v>3</v>
      </c>
      <c r="B114" s="1">
        <f ca="1">IFERROR(__xludf.DUMMYFUNCTION("""COMPUTED_VALUE"""),3)</f>
        <v>3</v>
      </c>
    </row>
    <row r="115" spans="1:2" ht="13" hidden="1">
      <c r="A115" s="1">
        <f ca="1">IFERROR(__xludf.DUMMYFUNCTION("""COMPUTED_VALUE"""),2)</f>
        <v>2</v>
      </c>
      <c r="B115" s="1">
        <f ca="1">IFERROR(__xludf.DUMMYFUNCTION("""COMPUTED_VALUE"""),4)</f>
        <v>4</v>
      </c>
    </row>
    <row r="116" spans="1:2" ht="13" hidden="1">
      <c r="A116" s="1">
        <f ca="1">IFERROR(__xludf.DUMMYFUNCTION("""COMPUTED_VALUE"""),3)</f>
        <v>3</v>
      </c>
      <c r="B116" s="1">
        <f ca="1">IFERROR(__xludf.DUMMYFUNCTION("""COMPUTED_VALUE"""),3)</f>
        <v>3</v>
      </c>
    </row>
    <row r="117" spans="1:2" ht="13" hidden="1">
      <c r="A117" s="1">
        <f ca="1">IFERROR(__xludf.DUMMYFUNCTION("""COMPUTED_VALUE"""),3)</f>
        <v>3</v>
      </c>
      <c r="B117" s="1">
        <f ca="1">IFERROR(__xludf.DUMMYFUNCTION("""COMPUTED_VALUE"""),1)</f>
        <v>1</v>
      </c>
    </row>
    <row r="118" spans="1:2" ht="13" hidden="1">
      <c r="A118" s="1">
        <f ca="1">IFERROR(__xludf.DUMMYFUNCTION("""COMPUTED_VALUE"""),4)</f>
        <v>4</v>
      </c>
      <c r="B118" s="1">
        <f ca="1">IFERROR(__xludf.DUMMYFUNCTION("""COMPUTED_VALUE"""),1)</f>
        <v>1</v>
      </c>
    </row>
    <row r="119" spans="1:2" ht="13" hidden="1">
      <c r="A119" s="1">
        <f ca="1">IFERROR(__xludf.DUMMYFUNCTION("""COMPUTED_VALUE"""),2)</f>
        <v>2</v>
      </c>
      <c r="B119" s="1">
        <f ca="1">IFERROR(__xludf.DUMMYFUNCTION("""COMPUTED_VALUE"""),1)</f>
        <v>1</v>
      </c>
    </row>
    <row r="120" spans="1:2" ht="13" hidden="1">
      <c r="A120" s="1">
        <f ca="1">IFERROR(__xludf.DUMMYFUNCTION("""COMPUTED_VALUE"""),4)</f>
        <v>4</v>
      </c>
      <c r="B120" s="1">
        <f ca="1">IFERROR(__xludf.DUMMYFUNCTION("""COMPUTED_VALUE"""),2)</f>
        <v>2</v>
      </c>
    </row>
    <row r="121" spans="1:2" ht="13" hidden="1">
      <c r="A121" s="1">
        <f ca="1">IFERROR(__xludf.DUMMYFUNCTION("""COMPUTED_VALUE"""),4)</f>
        <v>4</v>
      </c>
      <c r="B121" s="1">
        <f ca="1">IFERROR(__xludf.DUMMYFUNCTION("""COMPUTED_VALUE"""),1)</f>
        <v>1</v>
      </c>
    </row>
    <row r="122" spans="1:2" ht="13" hidden="1">
      <c r="A122" s="1">
        <f ca="1">IFERROR(__xludf.DUMMYFUNCTION("""COMPUTED_VALUE"""),4)</f>
        <v>4</v>
      </c>
      <c r="B122" s="1">
        <f ca="1">IFERROR(__xludf.DUMMYFUNCTION("""COMPUTED_VALUE"""),1)</f>
        <v>1</v>
      </c>
    </row>
    <row r="123" spans="1:2" ht="13" hidden="1">
      <c r="A123" s="1">
        <f ca="1">IFERROR(__xludf.DUMMYFUNCTION("""COMPUTED_VALUE"""),4)</f>
        <v>4</v>
      </c>
      <c r="B123" s="1">
        <f ca="1">IFERROR(__xludf.DUMMYFUNCTION("""COMPUTED_VALUE"""),1)</f>
        <v>1</v>
      </c>
    </row>
    <row r="124" spans="1:2" ht="13" hidden="1">
      <c r="A124" s="1">
        <f ca="1">IFERROR(__xludf.DUMMYFUNCTION("""COMPUTED_VALUE"""),4)</f>
        <v>4</v>
      </c>
      <c r="B124" s="1">
        <f ca="1">IFERROR(__xludf.DUMMYFUNCTION("""COMPUTED_VALUE"""),4)</f>
        <v>4</v>
      </c>
    </row>
    <row r="125" spans="1:2" ht="13" hidden="1">
      <c r="A125" s="1">
        <f ca="1">IFERROR(__xludf.DUMMYFUNCTION("""COMPUTED_VALUE"""),4)</f>
        <v>4</v>
      </c>
      <c r="B125" s="1">
        <f ca="1">IFERROR(__xludf.DUMMYFUNCTION("""COMPUTED_VALUE"""),2)</f>
        <v>2</v>
      </c>
    </row>
    <row r="126" spans="1:2" ht="13" hidden="1">
      <c r="A126" s="1">
        <f ca="1">IFERROR(__xludf.DUMMYFUNCTION("""COMPUTED_VALUE"""),4)</f>
        <v>4</v>
      </c>
      <c r="B126" s="1">
        <f ca="1">IFERROR(__xludf.DUMMYFUNCTION("""COMPUTED_VALUE"""),4)</f>
        <v>4</v>
      </c>
    </row>
    <row r="127" spans="1:2" ht="13" hidden="1">
      <c r="A127" s="1">
        <f ca="1">IFERROR(__xludf.DUMMYFUNCTION("""COMPUTED_VALUE"""),3)</f>
        <v>3</v>
      </c>
      <c r="B127" s="1">
        <f ca="1">IFERROR(__xludf.DUMMYFUNCTION("""COMPUTED_VALUE"""),2)</f>
        <v>2</v>
      </c>
    </row>
    <row r="128" spans="1:2" ht="13" hidden="1">
      <c r="A128" s="1">
        <f ca="1">IFERROR(__xludf.DUMMYFUNCTION("""COMPUTED_VALUE"""),1)</f>
        <v>1</v>
      </c>
      <c r="B128" s="1">
        <f ca="1">IFERROR(__xludf.DUMMYFUNCTION("""COMPUTED_VALUE"""),4)</f>
        <v>4</v>
      </c>
    </row>
    <row r="129" spans="1:2" ht="13" hidden="1">
      <c r="A129" s="1">
        <f ca="1">IFERROR(__xludf.DUMMYFUNCTION("""COMPUTED_VALUE"""),3)</f>
        <v>3</v>
      </c>
      <c r="B129" s="1">
        <f ca="1">IFERROR(__xludf.DUMMYFUNCTION("""COMPUTED_VALUE"""),2)</f>
        <v>2</v>
      </c>
    </row>
    <row r="130" spans="1:2" ht="13" hidden="1">
      <c r="A130" s="1">
        <f ca="1">IFERROR(__xludf.DUMMYFUNCTION("""COMPUTED_VALUE"""),3)</f>
        <v>3</v>
      </c>
      <c r="B130" s="1">
        <f ca="1">IFERROR(__xludf.DUMMYFUNCTION("""COMPUTED_VALUE"""),3)</f>
        <v>3</v>
      </c>
    </row>
    <row r="131" spans="1:2" ht="13" hidden="1">
      <c r="A131" s="1">
        <f ca="1">IFERROR(__xludf.DUMMYFUNCTION("""COMPUTED_VALUE"""),2)</f>
        <v>2</v>
      </c>
      <c r="B131" s="1">
        <f ca="1">IFERROR(__xludf.DUMMYFUNCTION("""COMPUTED_VALUE"""),2)</f>
        <v>2</v>
      </c>
    </row>
    <row r="132" spans="1:2" ht="13" hidden="1">
      <c r="A132" s="1">
        <f ca="1">IFERROR(__xludf.DUMMYFUNCTION("""COMPUTED_VALUE"""),1)</f>
        <v>1</v>
      </c>
      <c r="B132" s="1">
        <f ca="1">IFERROR(__xludf.DUMMYFUNCTION("""COMPUTED_VALUE"""),2)</f>
        <v>2</v>
      </c>
    </row>
    <row r="133" spans="1:2" ht="13" hidden="1">
      <c r="A133" s="1">
        <f ca="1">IFERROR(__xludf.DUMMYFUNCTION("""COMPUTED_VALUE"""),2)</f>
        <v>2</v>
      </c>
      <c r="B133" s="1">
        <f ca="1">IFERROR(__xludf.DUMMYFUNCTION("""COMPUTED_VALUE"""),1)</f>
        <v>1</v>
      </c>
    </row>
    <row r="134" spans="1:2" ht="13" hidden="1">
      <c r="A134" s="1">
        <f ca="1">IFERROR(__xludf.DUMMYFUNCTION("""COMPUTED_VALUE"""),3)</f>
        <v>3</v>
      </c>
      <c r="B134" s="1">
        <f ca="1">IFERROR(__xludf.DUMMYFUNCTION("""COMPUTED_VALUE"""),2)</f>
        <v>2</v>
      </c>
    </row>
    <row r="135" spans="1:2" ht="13" hidden="1">
      <c r="A135" s="1">
        <f ca="1">IFERROR(__xludf.DUMMYFUNCTION("""COMPUTED_VALUE"""),4)</f>
        <v>4</v>
      </c>
      <c r="B135" s="1">
        <f ca="1">IFERROR(__xludf.DUMMYFUNCTION("""COMPUTED_VALUE"""),3)</f>
        <v>3</v>
      </c>
    </row>
    <row r="136" spans="1:2" ht="13" hidden="1">
      <c r="A136" s="1">
        <f ca="1">IFERROR(__xludf.DUMMYFUNCTION("""COMPUTED_VALUE"""),3)</f>
        <v>3</v>
      </c>
      <c r="B136" s="1">
        <f ca="1">IFERROR(__xludf.DUMMYFUNCTION("""COMPUTED_VALUE"""),1)</f>
        <v>1</v>
      </c>
    </row>
    <row r="137" spans="1:2" ht="13" hidden="1">
      <c r="A137" s="1">
        <f ca="1">IFERROR(__xludf.DUMMYFUNCTION("""COMPUTED_VALUE"""),2)</f>
        <v>2</v>
      </c>
      <c r="B137" s="1">
        <f ca="1">IFERROR(__xludf.DUMMYFUNCTION("""COMPUTED_VALUE"""),1)</f>
        <v>1</v>
      </c>
    </row>
    <row r="138" spans="1:2" ht="13" hidden="1">
      <c r="A138" s="1">
        <f ca="1">IFERROR(__xludf.DUMMYFUNCTION("""COMPUTED_VALUE"""),2)</f>
        <v>2</v>
      </c>
      <c r="B138" s="1">
        <f ca="1">IFERROR(__xludf.DUMMYFUNCTION("""COMPUTED_VALUE"""),1)</f>
        <v>1</v>
      </c>
    </row>
    <row r="139" spans="1:2" ht="13" hidden="1">
      <c r="A139" s="1">
        <f ca="1">IFERROR(__xludf.DUMMYFUNCTION("""COMPUTED_VALUE"""),1)</f>
        <v>1</v>
      </c>
      <c r="B139" s="1">
        <f ca="1">IFERROR(__xludf.DUMMYFUNCTION("""COMPUTED_VALUE"""),1)</f>
        <v>1</v>
      </c>
    </row>
    <row r="140" spans="1:2" ht="13" hidden="1">
      <c r="A140" s="1">
        <f ca="1">IFERROR(__xludf.DUMMYFUNCTION("""COMPUTED_VALUE"""),4)</f>
        <v>4</v>
      </c>
      <c r="B140" s="1">
        <f ca="1">IFERROR(__xludf.DUMMYFUNCTION("""COMPUTED_VALUE"""),1)</f>
        <v>1</v>
      </c>
    </row>
    <row r="141" spans="1:2" ht="13" hidden="1">
      <c r="A141" s="1">
        <f ca="1">IFERROR(__xludf.DUMMYFUNCTION("""COMPUTED_VALUE"""),1)</f>
        <v>1</v>
      </c>
      <c r="B141" s="1">
        <f ca="1">IFERROR(__xludf.DUMMYFUNCTION("""COMPUTED_VALUE"""),1)</f>
        <v>1</v>
      </c>
    </row>
    <row r="142" spans="1:2" ht="13" hidden="1">
      <c r="A142" s="1">
        <f ca="1">IFERROR(__xludf.DUMMYFUNCTION("""COMPUTED_VALUE"""),1)</f>
        <v>1</v>
      </c>
      <c r="B142" s="1">
        <f ca="1">IFERROR(__xludf.DUMMYFUNCTION("""COMPUTED_VALUE"""),1)</f>
        <v>1</v>
      </c>
    </row>
    <row r="143" spans="1:2" ht="13" hidden="1">
      <c r="A143" s="1">
        <f ca="1">IFERROR(__xludf.DUMMYFUNCTION("""COMPUTED_VALUE"""),3)</f>
        <v>3</v>
      </c>
      <c r="B143" s="1">
        <f ca="1">IFERROR(__xludf.DUMMYFUNCTION("""COMPUTED_VALUE"""),1)</f>
        <v>1</v>
      </c>
    </row>
    <row r="144" spans="1:2" ht="13" hidden="1">
      <c r="A144" s="1">
        <f ca="1">IFERROR(__xludf.DUMMYFUNCTION("""COMPUTED_VALUE"""),1)</f>
        <v>1</v>
      </c>
      <c r="B144" s="1">
        <f ca="1">IFERROR(__xludf.DUMMYFUNCTION("""COMPUTED_VALUE"""),1)</f>
        <v>1</v>
      </c>
    </row>
    <row r="145" spans="1:2" ht="13" hidden="1">
      <c r="A145" s="1">
        <f ca="1">IFERROR(__xludf.DUMMYFUNCTION("""COMPUTED_VALUE"""),2)</f>
        <v>2</v>
      </c>
      <c r="B145" s="1">
        <f ca="1">IFERROR(__xludf.DUMMYFUNCTION("""COMPUTED_VALUE"""),2)</f>
        <v>2</v>
      </c>
    </row>
    <row r="146" spans="1:2" ht="13" hidden="1">
      <c r="A146" s="1">
        <f ca="1">IFERROR(__xludf.DUMMYFUNCTION("""COMPUTED_VALUE"""),3)</f>
        <v>3</v>
      </c>
      <c r="B146" s="1">
        <f ca="1">IFERROR(__xludf.DUMMYFUNCTION("""COMPUTED_VALUE"""),1)</f>
        <v>1</v>
      </c>
    </row>
    <row r="147" spans="1:2" ht="13" hidden="1">
      <c r="A147" s="1">
        <f ca="1">IFERROR(__xludf.DUMMYFUNCTION("""COMPUTED_VALUE"""),2)</f>
        <v>2</v>
      </c>
      <c r="B147" s="1">
        <f ca="1">IFERROR(__xludf.DUMMYFUNCTION("""COMPUTED_VALUE"""),1)</f>
        <v>1</v>
      </c>
    </row>
    <row r="148" spans="1:2" ht="13" hidden="1">
      <c r="A148" s="1">
        <f ca="1">IFERROR(__xludf.DUMMYFUNCTION("""COMPUTED_VALUE"""),2)</f>
        <v>2</v>
      </c>
      <c r="B148" s="1">
        <f ca="1">IFERROR(__xludf.DUMMYFUNCTION("""COMPUTED_VALUE"""),1)</f>
        <v>1</v>
      </c>
    </row>
    <row r="149" spans="1:2" ht="13" hidden="1">
      <c r="A149" s="1">
        <f ca="1">IFERROR(__xludf.DUMMYFUNCTION("""COMPUTED_VALUE"""),3)</f>
        <v>3</v>
      </c>
      <c r="B149" s="1">
        <f ca="1">IFERROR(__xludf.DUMMYFUNCTION("""COMPUTED_VALUE"""),2)</f>
        <v>2</v>
      </c>
    </row>
    <row r="150" spans="1:2" ht="13" hidden="1">
      <c r="A150" s="1">
        <f ca="1">IFERROR(__xludf.DUMMYFUNCTION("""COMPUTED_VALUE"""),3)</f>
        <v>3</v>
      </c>
      <c r="B150" s="1">
        <f ca="1">IFERROR(__xludf.DUMMYFUNCTION("""COMPUTED_VALUE"""),1)</f>
        <v>1</v>
      </c>
    </row>
    <row r="151" spans="1:2" ht="13" hidden="1">
      <c r="A151" s="1">
        <f ca="1">IFERROR(__xludf.DUMMYFUNCTION("""COMPUTED_VALUE"""),2)</f>
        <v>2</v>
      </c>
      <c r="B151" s="1">
        <f ca="1">IFERROR(__xludf.DUMMYFUNCTION("""COMPUTED_VALUE"""),2)</f>
        <v>2</v>
      </c>
    </row>
    <row r="152" spans="1:2" ht="13" hidden="1">
      <c r="A152" s="1">
        <f ca="1">IFERROR(__xludf.DUMMYFUNCTION("""COMPUTED_VALUE"""),2)</f>
        <v>2</v>
      </c>
      <c r="B152" s="1">
        <f ca="1">IFERROR(__xludf.DUMMYFUNCTION("""COMPUTED_VALUE"""),2)</f>
        <v>2</v>
      </c>
    </row>
    <row r="153" spans="1:2" ht="13" hidden="1">
      <c r="A153" s="1" t="str">
        <f ca="1">IFERROR(__xludf.DUMMYFUNCTION("""COMPUTED_VALUE"""),"")</f>
        <v/>
      </c>
      <c r="B153" s="1">
        <f ca="1">IFERROR(__xludf.DUMMYFUNCTION("""COMPUTED_VALUE"""),3)</f>
        <v>3</v>
      </c>
    </row>
    <row r="154" spans="1:2" ht="13" hidden="1">
      <c r="A154" s="1">
        <f ca="1">IFERROR(__xludf.DUMMYFUNCTION("""COMPUTED_VALUE"""),4)</f>
        <v>4</v>
      </c>
      <c r="B154" s="1">
        <f ca="1">IFERROR(__xludf.DUMMYFUNCTION("""COMPUTED_VALUE"""),3)</f>
        <v>3</v>
      </c>
    </row>
    <row r="155" spans="1:2" ht="13" hidden="1">
      <c r="A155" s="1">
        <f ca="1">IFERROR(__xludf.DUMMYFUNCTION("""COMPUTED_VALUE"""),4)</f>
        <v>4</v>
      </c>
      <c r="B155" s="1">
        <f ca="1">IFERROR(__xludf.DUMMYFUNCTION("""COMPUTED_VALUE"""),2)</f>
        <v>2</v>
      </c>
    </row>
    <row r="156" spans="1:2" ht="13" hidden="1">
      <c r="A156" s="1">
        <f ca="1">IFERROR(__xludf.DUMMYFUNCTION("""COMPUTED_VALUE"""),1)</f>
        <v>1</v>
      </c>
      <c r="B156" s="1">
        <f ca="1">IFERROR(__xludf.DUMMYFUNCTION("""COMPUTED_VALUE"""),1)</f>
        <v>1</v>
      </c>
    </row>
    <row r="157" spans="1:2" ht="13" hidden="1">
      <c r="A157" s="1">
        <f ca="1">IFERROR(__xludf.DUMMYFUNCTION("""COMPUTED_VALUE"""),2)</f>
        <v>2</v>
      </c>
      <c r="B157" s="1">
        <f ca="1">IFERROR(__xludf.DUMMYFUNCTION("""COMPUTED_VALUE"""),1)</f>
        <v>1</v>
      </c>
    </row>
    <row r="158" spans="1:2" ht="13" hidden="1">
      <c r="A158" s="1">
        <f ca="1">IFERROR(__xludf.DUMMYFUNCTION("""COMPUTED_VALUE"""),1)</f>
        <v>1</v>
      </c>
      <c r="B158" s="1">
        <f ca="1">IFERROR(__xludf.DUMMYFUNCTION("""COMPUTED_VALUE"""),4)</f>
        <v>4</v>
      </c>
    </row>
    <row r="159" spans="1:2" ht="13" hidden="1">
      <c r="A159" s="1">
        <f ca="1">IFERROR(__xludf.DUMMYFUNCTION("""COMPUTED_VALUE"""),2)</f>
        <v>2</v>
      </c>
      <c r="B159" s="1">
        <f ca="1">IFERROR(__xludf.DUMMYFUNCTION("""COMPUTED_VALUE"""),1)</f>
        <v>1</v>
      </c>
    </row>
    <row r="160" spans="1:2" ht="13" hidden="1">
      <c r="A160" s="1">
        <f ca="1">IFERROR(__xludf.DUMMYFUNCTION("""COMPUTED_VALUE"""),1)</f>
        <v>1</v>
      </c>
      <c r="B160" s="1">
        <f ca="1">IFERROR(__xludf.DUMMYFUNCTION("""COMPUTED_VALUE"""),3)</f>
        <v>3</v>
      </c>
    </row>
    <row r="161" spans="1:2" ht="13" hidden="1">
      <c r="A161" s="1">
        <f ca="1">IFERROR(__xludf.DUMMYFUNCTION("""COMPUTED_VALUE"""),1)</f>
        <v>1</v>
      </c>
      <c r="B161" s="1">
        <f ca="1">IFERROR(__xludf.DUMMYFUNCTION("""COMPUTED_VALUE"""),2)</f>
        <v>2</v>
      </c>
    </row>
    <row r="162" spans="1:2" ht="13" hidden="1">
      <c r="A162" s="1">
        <f ca="1">IFERROR(__xludf.DUMMYFUNCTION("""COMPUTED_VALUE"""),3)</f>
        <v>3</v>
      </c>
      <c r="B162" s="1">
        <f ca="1">IFERROR(__xludf.DUMMYFUNCTION("""COMPUTED_VALUE"""),2)</f>
        <v>2</v>
      </c>
    </row>
    <row r="163" spans="1:2" ht="13" hidden="1">
      <c r="A163" s="1">
        <f ca="1">IFERROR(__xludf.DUMMYFUNCTION("""COMPUTED_VALUE"""),3)</f>
        <v>3</v>
      </c>
      <c r="B163" s="1">
        <f ca="1">IFERROR(__xludf.DUMMYFUNCTION("""COMPUTED_VALUE"""),3)</f>
        <v>3</v>
      </c>
    </row>
    <row r="164" spans="1:2" ht="13" hidden="1">
      <c r="A164" s="1">
        <f ca="1">IFERROR(__xludf.DUMMYFUNCTION("""COMPUTED_VALUE"""),3)</f>
        <v>3</v>
      </c>
      <c r="B164" s="1">
        <f ca="1">IFERROR(__xludf.DUMMYFUNCTION("""COMPUTED_VALUE"""),2)</f>
        <v>2</v>
      </c>
    </row>
    <row r="165" spans="1:2" ht="13" hidden="1">
      <c r="A165" s="1">
        <f ca="1">IFERROR(__xludf.DUMMYFUNCTION("""COMPUTED_VALUE"""),1)</f>
        <v>1</v>
      </c>
      <c r="B165" s="1">
        <f ca="1">IFERROR(__xludf.DUMMYFUNCTION("""COMPUTED_VALUE"""),3)</f>
        <v>3</v>
      </c>
    </row>
    <row r="166" spans="1:2" ht="13" hidden="1">
      <c r="A166" s="1">
        <f ca="1">IFERROR(__xludf.DUMMYFUNCTION("""COMPUTED_VALUE"""),4)</f>
        <v>4</v>
      </c>
      <c r="B166" s="1">
        <f ca="1">IFERROR(__xludf.DUMMYFUNCTION("""COMPUTED_VALUE"""),2)</f>
        <v>2</v>
      </c>
    </row>
    <row r="167" spans="1:2" ht="13" hidden="1">
      <c r="A167" s="1">
        <f ca="1">IFERROR(__xludf.DUMMYFUNCTION("""COMPUTED_VALUE"""),2)</f>
        <v>2</v>
      </c>
      <c r="B167" s="1">
        <f ca="1">IFERROR(__xludf.DUMMYFUNCTION("""COMPUTED_VALUE"""),2)</f>
        <v>2</v>
      </c>
    </row>
    <row r="168" spans="1:2" ht="13" hidden="1">
      <c r="A168" s="1">
        <f ca="1">IFERROR(__xludf.DUMMYFUNCTION("""COMPUTED_VALUE"""),3)</f>
        <v>3</v>
      </c>
      <c r="B168" s="1">
        <f ca="1">IFERROR(__xludf.DUMMYFUNCTION("""COMPUTED_VALUE"""),1)</f>
        <v>1</v>
      </c>
    </row>
    <row r="169" spans="1:2" ht="13" hidden="1">
      <c r="A169" s="1">
        <f ca="1">IFERROR(__xludf.DUMMYFUNCTION("""COMPUTED_VALUE"""),2)</f>
        <v>2</v>
      </c>
      <c r="B169" s="1">
        <f ca="1">IFERROR(__xludf.DUMMYFUNCTION("""COMPUTED_VALUE"""),1)</f>
        <v>1</v>
      </c>
    </row>
    <row r="170" spans="1:2" ht="13" hidden="1">
      <c r="A170" s="1" t="str">
        <f ca="1">IFERROR(__xludf.DUMMYFUNCTION("""COMPUTED_VALUE"""),"")</f>
        <v/>
      </c>
      <c r="B170" s="1">
        <f ca="1">IFERROR(__xludf.DUMMYFUNCTION("""COMPUTED_VALUE"""),1)</f>
        <v>1</v>
      </c>
    </row>
    <row r="171" spans="1:2" ht="13" hidden="1">
      <c r="A171" s="1">
        <f ca="1">IFERROR(__xludf.DUMMYFUNCTION("""COMPUTED_VALUE"""),4)</f>
        <v>4</v>
      </c>
      <c r="B171" s="1">
        <f ca="1">IFERROR(__xludf.DUMMYFUNCTION("""COMPUTED_VALUE"""),1)</f>
        <v>1</v>
      </c>
    </row>
    <row r="172" spans="1:2" ht="13" hidden="1">
      <c r="A172" s="1">
        <f ca="1">IFERROR(__xludf.DUMMYFUNCTION("""COMPUTED_VALUE"""),2)</f>
        <v>2</v>
      </c>
      <c r="B172" s="1">
        <f ca="1">IFERROR(__xludf.DUMMYFUNCTION("""COMPUTED_VALUE"""),1)</f>
        <v>1</v>
      </c>
    </row>
    <row r="173" spans="1:2" ht="13" hidden="1">
      <c r="A173" s="1">
        <f ca="1">IFERROR(__xludf.DUMMYFUNCTION("""COMPUTED_VALUE"""),2)</f>
        <v>2</v>
      </c>
      <c r="B173" s="1">
        <f ca="1">IFERROR(__xludf.DUMMYFUNCTION("""COMPUTED_VALUE"""),1)</f>
        <v>1</v>
      </c>
    </row>
    <row r="174" spans="1:2" ht="13" hidden="1">
      <c r="A174" s="1">
        <f ca="1">IFERROR(__xludf.DUMMYFUNCTION("""COMPUTED_VALUE"""),1)</f>
        <v>1</v>
      </c>
      <c r="B174" s="1">
        <f ca="1">IFERROR(__xludf.DUMMYFUNCTION("""COMPUTED_VALUE"""),1)</f>
        <v>1</v>
      </c>
    </row>
    <row r="175" spans="1:2" ht="13" hidden="1">
      <c r="A175" s="1">
        <f ca="1">IFERROR(__xludf.DUMMYFUNCTION("""COMPUTED_VALUE"""),4)</f>
        <v>4</v>
      </c>
      <c r="B175" s="1">
        <f ca="1">IFERROR(__xludf.DUMMYFUNCTION("""COMPUTED_VALUE"""),5)</f>
        <v>5</v>
      </c>
    </row>
    <row r="176" spans="1:2" ht="13" hidden="1">
      <c r="A176" s="1">
        <f ca="1">IFERROR(__xludf.DUMMYFUNCTION("""COMPUTED_VALUE"""),2)</f>
        <v>2</v>
      </c>
      <c r="B176" s="1">
        <f ca="1">IFERROR(__xludf.DUMMYFUNCTION("""COMPUTED_VALUE"""),2)</f>
        <v>2</v>
      </c>
    </row>
    <row r="177" spans="1:2" ht="13" hidden="1">
      <c r="A177" s="1" t="str">
        <f ca="1">IFERROR(__xludf.DUMMYFUNCTION("""COMPUTED_VALUE"""),"")</f>
        <v/>
      </c>
      <c r="B177" s="1">
        <f ca="1">IFERROR(__xludf.DUMMYFUNCTION("""COMPUTED_VALUE"""),1)</f>
        <v>1</v>
      </c>
    </row>
    <row r="178" spans="1:2" ht="13" hidden="1">
      <c r="A178" s="1">
        <f ca="1">IFERROR(__xludf.DUMMYFUNCTION("""COMPUTED_VALUE"""),3)</f>
        <v>3</v>
      </c>
      <c r="B178" s="1">
        <f ca="1">IFERROR(__xludf.DUMMYFUNCTION("""COMPUTED_VALUE"""),3)</f>
        <v>3</v>
      </c>
    </row>
    <row r="179" spans="1:2" ht="13" hidden="1">
      <c r="A179" s="1">
        <f ca="1">IFERROR(__xludf.DUMMYFUNCTION("""COMPUTED_VALUE"""),1)</f>
        <v>1</v>
      </c>
      <c r="B179" s="1">
        <f ca="1">IFERROR(__xludf.DUMMYFUNCTION("""COMPUTED_VALUE"""),1)</f>
        <v>1</v>
      </c>
    </row>
    <row r="180" spans="1:2" ht="13" hidden="1">
      <c r="A180" s="1">
        <f ca="1">IFERROR(__xludf.DUMMYFUNCTION("""COMPUTED_VALUE"""),4)</f>
        <v>4</v>
      </c>
      <c r="B180" s="1">
        <f ca="1">IFERROR(__xludf.DUMMYFUNCTION("""COMPUTED_VALUE"""),2)</f>
        <v>2</v>
      </c>
    </row>
    <row r="181" spans="1:2" ht="13" hidden="1">
      <c r="A181" s="1">
        <f ca="1">IFERROR(__xludf.DUMMYFUNCTION("""COMPUTED_VALUE"""),2)</f>
        <v>2</v>
      </c>
      <c r="B181" s="1">
        <f ca="1">IFERROR(__xludf.DUMMYFUNCTION("""COMPUTED_VALUE"""),2)</f>
        <v>2</v>
      </c>
    </row>
    <row r="182" spans="1:2" ht="13" hidden="1">
      <c r="A182" s="1">
        <f ca="1">IFERROR(__xludf.DUMMYFUNCTION("""COMPUTED_VALUE"""),3)</f>
        <v>3</v>
      </c>
      <c r="B182" s="1">
        <f ca="1">IFERROR(__xludf.DUMMYFUNCTION("""COMPUTED_VALUE"""),2)</f>
        <v>2</v>
      </c>
    </row>
    <row r="183" spans="1:2" ht="13" hidden="1">
      <c r="A183" s="1" t="str">
        <f ca="1">IFERROR(__xludf.DUMMYFUNCTION("""COMPUTED_VALUE"""),"")</f>
        <v/>
      </c>
      <c r="B183" s="1">
        <f ca="1">IFERROR(__xludf.DUMMYFUNCTION("""COMPUTED_VALUE"""),1)</f>
        <v>1</v>
      </c>
    </row>
    <row r="184" spans="1:2" ht="13" hidden="1">
      <c r="A184" s="1">
        <f ca="1">IFERROR(__xludf.DUMMYFUNCTION("""COMPUTED_VALUE"""),2)</f>
        <v>2</v>
      </c>
      <c r="B184" s="1">
        <f ca="1">IFERROR(__xludf.DUMMYFUNCTION("""COMPUTED_VALUE"""),1)</f>
        <v>1</v>
      </c>
    </row>
    <row r="185" spans="1:2" ht="13" hidden="1">
      <c r="A185" s="1">
        <f ca="1">IFERROR(__xludf.DUMMYFUNCTION("""COMPUTED_VALUE"""),3)</f>
        <v>3</v>
      </c>
      <c r="B185" s="1">
        <f ca="1">IFERROR(__xludf.DUMMYFUNCTION("""COMPUTED_VALUE"""),1)</f>
        <v>1</v>
      </c>
    </row>
    <row r="186" spans="1:2" ht="13" hidden="1">
      <c r="A186" s="1">
        <f ca="1">IFERROR(__xludf.DUMMYFUNCTION("""COMPUTED_VALUE"""),2)</f>
        <v>2</v>
      </c>
      <c r="B186" s="1">
        <f ca="1">IFERROR(__xludf.DUMMYFUNCTION("""COMPUTED_VALUE"""),2)</f>
        <v>2</v>
      </c>
    </row>
    <row r="187" spans="1:2" ht="13" hidden="1">
      <c r="A187" s="1">
        <f ca="1">IFERROR(__xludf.DUMMYFUNCTION("""COMPUTED_VALUE"""),4)</f>
        <v>4</v>
      </c>
      <c r="B187" s="1">
        <f ca="1">IFERROR(__xludf.DUMMYFUNCTION("""COMPUTED_VALUE"""),1)</f>
        <v>1</v>
      </c>
    </row>
    <row r="188" spans="1:2" ht="13" hidden="1">
      <c r="A188" s="1">
        <f ca="1">IFERROR(__xludf.DUMMYFUNCTION("""COMPUTED_VALUE"""),2)</f>
        <v>2</v>
      </c>
      <c r="B188" s="1">
        <f ca="1">IFERROR(__xludf.DUMMYFUNCTION("""COMPUTED_VALUE"""),2)</f>
        <v>2</v>
      </c>
    </row>
    <row r="189" spans="1:2" ht="13" hidden="1">
      <c r="A189" s="1">
        <f ca="1">IFERROR(__xludf.DUMMYFUNCTION("""COMPUTED_VALUE"""),2)</f>
        <v>2</v>
      </c>
      <c r="B189" s="1">
        <f ca="1">IFERROR(__xludf.DUMMYFUNCTION("""COMPUTED_VALUE"""),1)</f>
        <v>1</v>
      </c>
    </row>
    <row r="190" spans="1:2" ht="13" hidden="1">
      <c r="A190" s="1" t="str">
        <f ca="1">IFERROR(__xludf.DUMMYFUNCTION("""COMPUTED_VALUE"""),"")</f>
        <v/>
      </c>
      <c r="B190" s="1">
        <f ca="1">IFERROR(__xludf.DUMMYFUNCTION("""COMPUTED_VALUE"""),2)</f>
        <v>2</v>
      </c>
    </row>
    <row r="191" spans="1:2" ht="13" hidden="1">
      <c r="A191" s="1">
        <f ca="1">IFERROR(__xludf.DUMMYFUNCTION("""COMPUTED_VALUE"""),4)</f>
        <v>4</v>
      </c>
      <c r="B191" s="1">
        <f ca="1">IFERROR(__xludf.DUMMYFUNCTION("""COMPUTED_VALUE"""),3)</f>
        <v>3</v>
      </c>
    </row>
    <row r="192" spans="1:2" ht="13" hidden="1">
      <c r="A192" s="1">
        <f ca="1">IFERROR(__xludf.DUMMYFUNCTION("""COMPUTED_VALUE"""),3)</f>
        <v>3</v>
      </c>
      <c r="B192" s="1">
        <f ca="1">IFERROR(__xludf.DUMMYFUNCTION("""COMPUTED_VALUE"""),1)</f>
        <v>1</v>
      </c>
    </row>
    <row r="193" spans="1:2" ht="13" hidden="1">
      <c r="A193" s="1">
        <f ca="1">IFERROR(__xludf.DUMMYFUNCTION("""COMPUTED_VALUE"""),2)</f>
        <v>2</v>
      </c>
      <c r="B193" s="1">
        <f ca="1">IFERROR(__xludf.DUMMYFUNCTION("""COMPUTED_VALUE"""),2)</f>
        <v>2</v>
      </c>
    </row>
    <row r="194" spans="1:2" ht="13" hidden="1">
      <c r="A194" s="1">
        <f ca="1">IFERROR(__xludf.DUMMYFUNCTION("""COMPUTED_VALUE"""),2)</f>
        <v>2</v>
      </c>
      <c r="B194" s="1">
        <f ca="1">IFERROR(__xludf.DUMMYFUNCTION("""COMPUTED_VALUE"""),2)</f>
        <v>2</v>
      </c>
    </row>
    <row r="195" spans="1:2" ht="13" hidden="1">
      <c r="A195" s="1">
        <f ca="1">IFERROR(__xludf.DUMMYFUNCTION("""COMPUTED_VALUE"""),2)</f>
        <v>2</v>
      </c>
      <c r="B195" s="1">
        <f ca="1">IFERROR(__xludf.DUMMYFUNCTION("""COMPUTED_VALUE"""),2)</f>
        <v>2</v>
      </c>
    </row>
    <row r="196" spans="1:2" ht="13" hidden="1">
      <c r="A196" s="1">
        <f ca="1">IFERROR(__xludf.DUMMYFUNCTION("""COMPUTED_VALUE"""),3)</f>
        <v>3</v>
      </c>
      <c r="B196" s="1">
        <f ca="1">IFERROR(__xludf.DUMMYFUNCTION("""COMPUTED_VALUE"""),2)</f>
        <v>2</v>
      </c>
    </row>
    <row r="197" spans="1:2" ht="13" hidden="1">
      <c r="A197" s="1">
        <f ca="1">IFERROR(__xludf.DUMMYFUNCTION("""COMPUTED_VALUE"""),2)</f>
        <v>2</v>
      </c>
      <c r="B197" s="1">
        <f ca="1">IFERROR(__xludf.DUMMYFUNCTION("""COMPUTED_VALUE"""),1)</f>
        <v>1</v>
      </c>
    </row>
    <row r="198" spans="1:2" ht="13" hidden="1">
      <c r="A198" s="1">
        <f ca="1">IFERROR(__xludf.DUMMYFUNCTION("""COMPUTED_VALUE"""),2)</f>
        <v>2</v>
      </c>
      <c r="B198" s="1">
        <f ca="1">IFERROR(__xludf.DUMMYFUNCTION("""COMPUTED_VALUE"""),1)</f>
        <v>1</v>
      </c>
    </row>
    <row r="199" spans="1:2" ht="13" hidden="1">
      <c r="A199" s="1">
        <f ca="1">IFERROR(__xludf.DUMMYFUNCTION("""COMPUTED_VALUE"""),3)</f>
        <v>3</v>
      </c>
      <c r="B199" s="1">
        <f ca="1">IFERROR(__xludf.DUMMYFUNCTION("""COMPUTED_VALUE"""),3)</f>
        <v>3</v>
      </c>
    </row>
    <row r="200" spans="1:2" ht="13" hidden="1">
      <c r="A200" s="1" t="str">
        <f ca="1">IFERROR(__xludf.DUMMYFUNCTION("""COMPUTED_VALUE"""),"")</f>
        <v/>
      </c>
      <c r="B200" s="1">
        <f ca="1">IFERROR(__xludf.DUMMYFUNCTION("""COMPUTED_VALUE"""),1)</f>
        <v>1</v>
      </c>
    </row>
    <row r="201" spans="1:2" ht="13" hidden="1">
      <c r="A201" s="1">
        <f ca="1">IFERROR(__xludf.DUMMYFUNCTION("""COMPUTED_VALUE"""),1)</f>
        <v>1</v>
      </c>
      <c r="B201" s="1">
        <f ca="1">IFERROR(__xludf.DUMMYFUNCTION("""COMPUTED_VALUE"""),1)</f>
        <v>1</v>
      </c>
    </row>
    <row r="202" spans="1:2" ht="13" hidden="1">
      <c r="A202" s="1">
        <f ca="1">IFERROR(__xludf.DUMMYFUNCTION("""COMPUTED_VALUE"""),2)</f>
        <v>2</v>
      </c>
      <c r="B202" s="1">
        <f ca="1">IFERROR(__xludf.DUMMYFUNCTION("""COMPUTED_VALUE"""),1)</f>
        <v>1</v>
      </c>
    </row>
    <row r="203" spans="1:2" ht="13" hidden="1">
      <c r="A203" s="1">
        <f ca="1">IFERROR(__xludf.DUMMYFUNCTION("""COMPUTED_VALUE"""),3)</f>
        <v>3</v>
      </c>
      <c r="B203" s="1">
        <f ca="1">IFERROR(__xludf.DUMMYFUNCTION("""COMPUTED_VALUE"""),1)</f>
        <v>1</v>
      </c>
    </row>
    <row r="204" spans="1:2" ht="13" hidden="1">
      <c r="A204" s="1">
        <f ca="1">IFERROR(__xludf.DUMMYFUNCTION("""COMPUTED_VALUE"""),2)</f>
        <v>2</v>
      </c>
      <c r="B204" s="1">
        <f ca="1">IFERROR(__xludf.DUMMYFUNCTION("""COMPUTED_VALUE"""),1)</f>
        <v>1</v>
      </c>
    </row>
    <row r="205" spans="1:2" ht="13" hidden="1">
      <c r="A205" s="1">
        <f ca="1">IFERROR(__xludf.DUMMYFUNCTION("""COMPUTED_VALUE"""),1)</f>
        <v>1</v>
      </c>
      <c r="B205" s="1">
        <f ca="1">IFERROR(__xludf.DUMMYFUNCTION("""COMPUTED_VALUE"""),1)</f>
        <v>1</v>
      </c>
    </row>
    <row r="206" spans="1:2" ht="13" hidden="1">
      <c r="A206" s="1" t="str">
        <f ca="1">IFERROR(__xludf.DUMMYFUNCTION("""COMPUTED_VALUE"""),"")</f>
        <v/>
      </c>
      <c r="B206" s="1">
        <f ca="1">IFERROR(__xludf.DUMMYFUNCTION("""COMPUTED_VALUE"""),2)</f>
        <v>2</v>
      </c>
    </row>
    <row r="207" spans="1:2" ht="13" hidden="1">
      <c r="A207" s="1">
        <f ca="1">IFERROR(__xludf.DUMMYFUNCTION("""COMPUTED_VALUE"""),4)</f>
        <v>4</v>
      </c>
      <c r="B207" s="1">
        <f ca="1">IFERROR(__xludf.DUMMYFUNCTION("""COMPUTED_VALUE"""),3)</f>
        <v>3</v>
      </c>
    </row>
    <row r="208" spans="1:2" ht="13" hidden="1">
      <c r="A208" s="1">
        <f ca="1">IFERROR(__xludf.DUMMYFUNCTION("""COMPUTED_VALUE"""),3)</f>
        <v>3</v>
      </c>
      <c r="B208" s="1">
        <f ca="1">IFERROR(__xludf.DUMMYFUNCTION("""COMPUTED_VALUE"""),2)</f>
        <v>2</v>
      </c>
    </row>
    <row r="209" spans="1:2" ht="13" hidden="1">
      <c r="A209" s="1" t="str">
        <f ca="1">IFERROR(__xludf.DUMMYFUNCTION("""COMPUTED_VALUE"""),"")</f>
        <v/>
      </c>
      <c r="B209" s="1">
        <f ca="1">IFERROR(__xludf.DUMMYFUNCTION("""COMPUTED_VALUE"""),2)</f>
        <v>2</v>
      </c>
    </row>
    <row r="210" spans="1:2" ht="13" hidden="1">
      <c r="A210" s="1">
        <f ca="1">IFERROR(__xludf.DUMMYFUNCTION("""COMPUTED_VALUE"""),1)</f>
        <v>1</v>
      </c>
      <c r="B210" s="1">
        <f ca="1">IFERROR(__xludf.DUMMYFUNCTION("""COMPUTED_VALUE"""),1)</f>
        <v>1</v>
      </c>
    </row>
    <row r="211" spans="1:2" ht="13" hidden="1">
      <c r="A211" s="1">
        <f ca="1">IFERROR(__xludf.DUMMYFUNCTION("""COMPUTED_VALUE"""),4)</f>
        <v>4</v>
      </c>
      <c r="B211" s="1">
        <f ca="1">IFERROR(__xludf.DUMMYFUNCTION("""COMPUTED_VALUE"""),3)</f>
        <v>3</v>
      </c>
    </row>
    <row r="212" spans="1:2" ht="13" hidden="1">
      <c r="A212" s="1">
        <f ca="1">IFERROR(__xludf.DUMMYFUNCTION("""COMPUTED_VALUE"""),3)</f>
        <v>3</v>
      </c>
      <c r="B212" s="1">
        <f ca="1">IFERROR(__xludf.DUMMYFUNCTION("""COMPUTED_VALUE"""),2)</f>
        <v>2</v>
      </c>
    </row>
    <row r="213" spans="1:2" ht="13" hidden="1">
      <c r="A213" s="1">
        <f ca="1">IFERROR(__xludf.DUMMYFUNCTION("""COMPUTED_VALUE"""),2)</f>
        <v>2</v>
      </c>
      <c r="B213" s="1">
        <f ca="1">IFERROR(__xludf.DUMMYFUNCTION("""COMPUTED_VALUE"""),1)</f>
        <v>1</v>
      </c>
    </row>
    <row r="214" spans="1:2" ht="13" hidden="1">
      <c r="A214" s="1">
        <f ca="1">IFERROR(__xludf.DUMMYFUNCTION("""COMPUTED_VALUE"""),3)</f>
        <v>3</v>
      </c>
      <c r="B214" s="1">
        <f ca="1">IFERROR(__xludf.DUMMYFUNCTION("""COMPUTED_VALUE"""),1)</f>
        <v>1</v>
      </c>
    </row>
    <row r="215" spans="1:2" ht="13" hidden="1">
      <c r="A215" s="1">
        <f ca="1">IFERROR(__xludf.DUMMYFUNCTION("""COMPUTED_VALUE"""),2)</f>
        <v>2</v>
      </c>
      <c r="B215" s="1">
        <f ca="1">IFERROR(__xludf.DUMMYFUNCTION("""COMPUTED_VALUE"""),2)</f>
        <v>2</v>
      </c>
    </row>
    <row r="216" spans="1:2" ht="13" hidden="1">
      <c r="A216" s="1">
        <f ca="1">IFERROR(__xludf.DUMMYFUNCTION("""COMPUTED_VALUE"""),1)</f>
        <v>1</v>
      </c>
      <c r="B216" s="1">
        <f ca="1">IFERROR(__xludf.DUMMYFUNCTION("""COMPUTED_VALUE"""),2)</f>
        <v>2</v>
      </c>
    </row>
    <row r="217" spans="1:2" ht="13" hidden="1">
      <c r="A217" s="1">
        <f ca="1">IFERROR(__xludf.DUMMYFUNCTION("""COMPUTED_VALUE"""),1)</f>
        <v>1</v>
      </c>
      <c r="B217" s="1">
        <f ca="1">IFERROR(__xludf.DUMMYFUNCTION("""COMPUTED_VALUE"""),1)</f>
        <v>1</v>
      </c>
    </row>
    <row r="218" spans="1:2" ht="13" hidden="1">
      <c r="A218" s="1">
        <f ca="1">IFERROR(__xludf.DUMMYFUNCTION("""COMPUTED_VALUE"""),4)</f>
        <v>4</v>
      </c>
      <c r="B218" s="1">
        <f ca="1">IFERROR(__xludf.DUMMYFUNCTION("""COMPUTED_VALUE"""),2)</f>
        <v>2</v>
      </c>
    </row>
    <row r="219" spans="1:2" ht="13" hidden="1">
      <c r="A219" s="1">
        <f ca="1">IFERROR(__xludf.DUMMYFUNCTION("""COMPUTED_VALUE"""),4)</f>
        <v>4</v>
      </c>
      <c r="B219" s="1">
        <f ca="1">IFERROR(__xludf.DUMMYFUNCTION("""COMPUTED_VALUE"""),3)</f>
        <v>3</v>
      </c>
    </row>
    <row r="220" spans="1:2" ht="13" hidden="1">
      <c r="A220" s="1">
        <f ca="1">IFERROR(__xludf.DUMMYFUNCTION("""COMPUTED_VALUE"""),4)</f>
        <v>4</v>
      </c>
      <c r="B220" s="1">
        <f ca="1">IFERROR(__xludf.DUMMYFUNCTION("""COMPUTED_VALUE"""),3)</f>
        <v>3</v>
      </c>
    </row>
    <row r="221" spans="1:2" ht="13" hidden="1">
      <c r="A221" s="1">
        <f ca="1">IFERROR(__xludf.DUMMYFUNCTION("""COMPUTED_VALUE"""),3)</f>
        <v>3</v>
      </c>
      <c r="B221" s="1">
        <f ca="1">IFERROR(__xludf.DUMMYFUNCTION("""COMPUTED_VALUE"""),1)</f>
        <v>1</v>
      </c>
    </row>
    <row r="222" spans="1:2" ht="13" hidden="1">
      <c r="A222" s="1">
        <f ca="1">IFERROR(__xludf.DUMMYFUNCTION("""COMPUTED_VALUE"""),4)</f>
        <v>4</v>
      </c>
      <c r="B222" s="1">
        <f ca="1">IFERROR(__xludf.DUMMYFUNCTION("""COMPUTED_VALUE"""),1)</f>
        <v>1</v>
      </c>
    </row>
    <row r="223" spans="1:2" ht="13" hidden="1">
      <c r="A223" s="1">
        <f ca="1">IFERROR(__xludf.DUMMYFUNCTION("""COMPUTED_VALUE"""),1)</f>
        <v>1</v>
      </c>
      <c r="B223" s="1">
        <f ca="1">IFERROR(__xludf.DUMMYFUNCTION("""COMPUTED_VALUE"""),1)</f>
        <v>1</v>
      </c>
    </row>
    <row r="224" spans="1:2" ht="13" hidden="1">
      <c r="A224" s="1">
        <f ca="1">IFERROR(__xludf.DUMMYFUNCTION("""COMPUTED_VALUE"""),2)</f>
        <v>2</v>
      </c>
      <c r="B224" s="1">
        <f ca="1">IFERROR(__xludf.DUMMYFUNCTION("""COMPUTED_VALUE"""),1)</f>
        <v>1</v>
      </c>
    </row>
    <row r="225" spans="1:2" ht="13" hidden="1">
      <c r="A225" s="1">
        <f ca="1">IFERROR(__xludf.DUMMYFUNCTION("""COMPUTED_VALUE"""),3)</f>
        <v>3</v>
      </c>
      <c r="B225" s="1">
        <f ca="1">IFERROR(__xludf.DUMMYFUNCTION("""COMPUTED_VALUE"""),1)</f>
        <v>1</v>
      </c>
    </row>
    <row r="226" spans="1:2" ht="13" hidden="1">
      <c r="A226" s="1">
        <f ca="1">IFERROR(__xludf.DUMMYFUNCTION("""COMPUTED_VALUE"""),2)</f>
        <v>2</v>
      </c>
      <c r="B226" s="1">
        <f ca="1">IFERROR(__xludf.DUMMYFUNCTION("""COMPUTED_VALUE"""),3)</f>
        <v>3</v>
      </c>
    </row>
    <row r="227" spans="1:2" ht="13" hidden="1">
      <c r="A227" s="1">
        <f ca="1">IFERROR(__xludf.DUMMYFUNCTION("""COMPUTED_VALUE"""),2)</f>
        <v>2</v>
      </c>
      <c r="B227" s="1">
        <f ca="1">IFERROR(__xludf.DUMMYFUNCTION("""COMPUTED_VALUE"""),1)</f>
        <v>1</v>
      </c>
    </row>
    <row r="228" spans="1:2" ht="13" hidden="1">
      <c r="A228" s="1">
        <f ca="1">IFERROR(__xludf.DUMMYFUNCTION("""COMPUTED_VALUE"""),3)</f>
        <v>3</v>
      </c>
      <c r="B228" s="1">
        <f ca="1">IFERROR(__xludf.DUMMYFUNCTION("""COMPUTED_VALUE"""),1)</f>
        <v>1</v>
      </c>
    </row>
    <row r="229" spans="1:2" ht="13" hidden="1">
      <c r="A229" s="1">
        <f ca="1">IFERROR(__xludf.DUMMYFUNCTION("""COMPUTED_VALUE"""),4)</f>
        <v>4</v>
      </c>
      <c r="B229" s="1">
        <f ca="1">IFERROR(__xludf.DUMMYFUNCTION("""COMPUTED_VALUE"""),1)</f>
        <v>1</v>
      </c>
    </row>
    <row r="230" spans="1:2" ht="13" hidden="1">
      <c r="A230" s="1">
        <f ca="1">IFERROR(__xludf.DUMMYFUNCTION("""COMPUTED_VALUE"""),4)</f>
        <v>4</v>
      </c>
      <c r="B230" s="1">
        <f ca="1">IFERROR(__xludf.DUMMYFUNCTION("""COMPUTED_VALUE"""),4)</f>
        <v>4</v>
      </c>
    </row>
    <row r="231" spans="1:2" ht="13" hidden="1">
      <c r="A231" s="1" t="str">
        <f ca="1">IFERROR(__xludf.DUMMYFUNCTION("""COMPUTED_VALUE"""),"")</f>
        <v/>
      </c>
      <c r="B231" s="1">
        <f ca="1">IFERROR(__xludf.DUMMYFUNCTION("""COMPUTED_VALUE"""),1)</f>
        <v>1</v>
      </c>
    </row>
    <row r="232" spans="1:2" ht="13" hidden="1">
      <c r="A232" s="1">
        <f ca="1">IFERROR(__xludf.DUMMYFUNCTION("""COMPUTED_VALUE"""),2)</f>
        <v>2</v>
      </c>
      <c r="B232" s="1">
        <f ca="1">IFERROR(__xludf.DUMMYFUNCTION("""COMPUTED_VALUE"""),2)</f>
        <v>2</v>
      </c>
    </row>
    <row r="233" spans="1:2" ht="13" hidden="1">
      <c r="A233" s="1">
        <f ca="1">IFERROR(__xludf.DUMMYFUNCTION("""COMPUTED_VALUE"""),1)</f>
        <v>1</v>
      </c>
      <c r="B233" s="1">
        <f ca="1">IFERROR(__xludf.DUMMYFUNCTION("""COMPUTED_VALUE"""),1)</f>
        <v>1</v>
      </c>
    </row>
    <row r="234" spans="1:2" ht="13" hidden="1">
      <c r="A234" s="1">
        <f ca="1">IFERROR(__xludf.DUMMYFUNCTION("""COMPUTED_VALUE"""),2)</f>
        <v>2</v>
      </c>
      <c r="B234" s="1">
        <f ca="1">IFERROR(__xludf.DUMMYFUNCTION("""COMPUTED_VALUE"""),3)</f>
        <v>3</v>
      </c>
    </row>
    <row r="235" spans="1:2" ht="13" hidden="1">
      <c r="A235" s="1">
        <f ca="1">IFERROR(__xludf.DUMMYFUNCTION("""COMPUTED_VALUE"""),3)</f>
        <v>3</v>
      </c>
      <c r="B235" s="1">
        <f ca="1">IFERROR(__xludf.DUMMYFUNCTION("""COMPUTED_VALUE"""),3)</f>
        <v>3</v>
      </c>
    </row>
    <row r="236" spans="1:2" ht="13" hidden="1">
      <c r="A236" s="1">
        <f ca="1">IFERROR(__xludf.DUMMYFUNCTION("""COMPUTED_VALUE"""),4)</f>
        <v>4</v>
      </c>
      <c r="B236" s="1">
        <f ca="1">IFERROR(__xludf.DUMMYFUNCTION("""COMPUTED_VALUE"""),1)</f>
        <v>1</v>
      </c>
    </row>
    <row r="237" spans="1:2" ht="13" hidden="1">
      <c r="A237" s="1">
        <f ca="1">IFERROR(__xludf.DUMMYFUNCTION("""COMPUTED_VALUE"""),3)</f>
        <v>3</v>
      </c>
      <c r="B237" s="1">
        <f ca="1">IFERROR(__xludf.DUMMYFUNCTION("""COMPUTED_VALUE"""),1)</f>
        <v>1</v>
      </c>
    </row>
    <row r="238" spans="1:2" ht="13" hidden="1">
      <c r="A238" s="1" t="str">
        <f ca="1">IFERROR(__xludf.DUMMYFUNCTION("""COMPUTED_VALUE"""),"")</f>
        <v/>
      </c>
      <c r="B238" s="1">
        <f ca="1">IFERROR(__xludf.DUMMYFUNCTION("""COMPUTED_VALUE"""),1)</f>
        <v>1</v>
      </c>
    </row>
    <row r="239" spans="1:2" ht="13" hidden="1">
      <c r="A239" s="1">
        <f ca="1">IFERROR(__xludf.DUMMYFUNCTION("""COMPUTED_VALUE"""),2)</f>
        <v>2</v>
      </c>
      <c r="B239" s="1">
        <f ca="1">IFERROR(__xludf.DUMMYFUNCTION("""COMPUTED_VALUE"""),1)</f>
        <v>1</v>
      </c>
    </row>
    <row r="240" spans="1:2" ht="13" hidden="1">
      <c r="A240" s="1">
        <f ca="1">IFERROR(__xludf.DUMMYFUNCTION("""COMPUTED_VALUE"""),4)</f>
        <v>4</v>
      </c>
      <c r="B240" s="1">
        <f ca="1">IFERROR(__xludf.DUMMYFUNCTION("""COMPUTED_VALUE"""),2)</f>
        <v>2</v>
      </c>
    </row>
    <row r="241" spans="1:2" ht="13" hidden="1">
      <c r="A241" s="1">
        <f ca="1">IFERROR(__xludf.DUMMYFUNCTION("""COMPUTED_VALUE"""),2)</f>
        <v>2</v>
      </c>
      <c r="B241" s="1">
        <f ca="1">IFERROR(__xludf.DUMMYFUNCTION("""COMPUTED_VALUE"""),1)</f>
        <v>1</v>
      </c>
    </row>
    <row r="242" spans="1:2" ht="13" hidden="1">
      <c r="A242" s="1">
        <f ca="1">IFERROR(__xludf.DUMMYFUNCTION("""COMPUTED_VALUE"""),3)</f>
        <v>3</v>
      </c>
      <c r="B242" s="1">
        <f ca="1">IFERROR(__xludf.DUMMYFUNCTION("""COMPUTED_VALUE"""),2)</f>
        <v>2</v>
      </c>
    </row>
    <row r="243" spans="1:2" ht="13" hidden="1">
      <c r="A243" s="1">
        <f ca="1">IFERROR(__xludf.DUMMYFUNCTION("""COMPUTED_VALUE"""),3)</f>
        <v>3</v>
      </c>
      <c r="B243" s="1">
        <f ca="1">IFERROR(__xludf.DUMMYFUNCTION("""COMPUTED_VALUE"""),2)</f>
        <v>2</v>
      </c>
    </row>
    <row r="244" spans="1:2" ht="13" hidden="1">
      <c r="A244" s="1">
        <f ca="1">IFERROR(__xludf.DUMMYFUNCTION("""COMPUTED_VALUE"""),4)</f>
        <v>4</v>
      </c>
      <c r="B244" s="1">
        <f ca="1">IFERROR(__xludf.DUMMYFUNCTION("""COMPUTED_VALUE"""),1)</f>
        <v>1</v>
      </c>
    </row>
    <row r="245" spans="1:2" ht="13" hidden="1">
      <c r="A245" s="1">
        <f ca="1">IFERROR(__xludf.DUMMYFUNCTION("""COMPUTED_VALUE"""),4)</f>
        <v>4</v>
      </c>
      <c r="B245" s="1">
        <f ca="1">IFERROR(__xludf.DUMMYFUNCTION("""COMPUTED_VALUE"""),3)</f>
        <v>3</v>
      </c>
    </row>
    <row r="246" spans="1:2" ht="13" hidden="1">
      <c r="A246" s="1">
        <f ca="1">IFERROR(__xludf.DUMMYFUNCTION("""COMPUTED_VALUE"""),4)</f>
        <v>4</v>
      </c>
      <c r="B246" s="1">
        <f ca="1">IFERROR(__xludf.DUMMYFUNCTION("""COMPUTED_VALUE"""),3)</f>
        <v>3</v>
      </c>
    </row>
    <row r="247" spans="1:2" ht="13" hidden="1">
      <c r="A247" s="1">
        <f ca="1">IFERROR(__xludf.DUMMYFUNCTION("""COMPUTED_VALUE"""),4)</f>
        <v>4</v>
      </c>
      <c r="B247" s="1">
        <f ca="1">IFERROR(__xludf.DUMMYFUNCTION("""COMPUTED_VALUE"""),1)</f>
        <v>1</v>
      </c>
    </row>
    <row r="248" spans="1:2" ht="13" hidden="1">
      <c r="A248" s="1">
        <f ca="1">IFERROR(__xludf.DUMMYFUNCTION("""COMPUTED_VALUE"""),3)</f>
        <v>3</v>
      </c>
      <c r="B248" s="1">
        <f ca="1">IFERROR(__xludf.DUMMYFUNCTION("""COMPUTED_VALUE"""),1)</f>
        <v>1</v>
      </c>
    </row>
    <row r="249" spans="1:2" ht="13" hidden="1">
      <c r="A249" s="1">
        <f ca="1">IFERROR(__xludf.DUMMYFUNCTION("""COMPUTED_VALUE"""),1)</f>
        <v>1</v>
      </c>
      <c r="B249" s="1">
        <f ca="1">IFERROR(__xludf.DUMMYFUNCTION("""COMPUTED_VALUE"""),3)</f>
        <v>3</v>
      </c>
    </row>
    <row r="250" spans="1:2" ht="13" hidden="1">
      <c r="A250" s="1">
        <f ca="1">IFERROR(__xludf.DUMMYFUNCTION("""COMPUTED_VALUE"""),2)</f>
        <v>2</v>
      </c>
      <c r="B250" s="1">
        <f ca="1">IFERROR(__xludf.DUMMYFUNCTION("""COMPUTED_VALUE"""),1)</f>
        <v>1</v>
      </c>
    </row>
    <row r="251" spans="1:2" ht="13" hidden="1">
      <c r="A251" s="1">
        <f ca="1">IFERROR(__xludf.DUMMYFUNCTION("""COMPUTED_VALUE"""),4)</f>
        <v>4</v>
      </c>
      <c r="B251" s="1">
        <f ca="1">IFERROR(__xludf.DUMMYFUNCTION("""COMPUTED_VALUE"""),3)</f>
        <v>3</v>
      </c>
    </row>
    <row r="252" spans="1:2" ht="13" hidden="1">
      <c r="A252" s="1">
        <f ca="1">IFERROR(__xludf.DUMMYFUNCTION("""COMPUTED_VALUE"""),1)</f>
        <v>1</v>
      </c>
      <c r="B252" s="1">
        <f ca="1">IFERROR(__xludf.DUMMYFUNCTION("""COMPUTED_VALUE"""),2)</f>
        <v>2</v>
      </c>
    </row>
    <row r="253" spans="1:2" ht="13" hidden="1">
      <c r="A253" s="1">
        <f ca="1">IFERROR(__xludf.DUMMYFUNCTION("""COMPUTED_VALUE"""),4)</f>
        <v>4</v>
      </c>
      <c r="B253" s="1">
        <f ca="1">IFERROR(__xludf.DUMMYFUNCTION("""COMPUTED_VALUE"""),1)</f>
        <v>1</v>
      </c>
    </row>
    <row r="254" spans="1:2" ht="13" hidden="1">
      <c r="A254" s="1">
        <f ca="1">IFERROR(__xludf.DUMMYFUNCTION("""COMPUTED_VALUE"""),3)</f>
        <v>3</v>
      </c>
      <c r="B254" s="1">
        <f ca="1">IFERROR(__xludf.DUMMYFUNCTION("""COMPUTED_VALUE"""),2)</f>
        <v>2</v>
      </c>
    </row>
    <row r="255" spans="1:2" ht="13" hidden="1">
      <c r="A255" s="1">
        <f ca="1">IFERROR(__xludf.DUMMYFUNCTION("""COMPUTED_VALUE"""),3)</f>
        <v>3</v>
      </c>
      <c r="B255" s="1">
        <f ca="1">IFERROR(__xludf.DUMMYFUNCTION("""COMPUTED_VALUE"""),1)</f>
        <v>1</v>
      </c>
    </row>
    <row r="256" spans="1:2" ht="13" hidden="1">
      <c r="A256" s="1">
        <f ca="1">IFERROR(__xludf.DUMMYFUNCTION("""COMPUTED_VALUE"""),1)</f>
        <v>1</v>
      </c>
      <c r="B256" s="1">
        <f ca="1">IFERROR(__xludf.DUMMYFUNCTION("""COMPUTED_VALUE"""),2)</f>
        <v>2</v>
      </c>
    </row>
    <row r="257" spans="1:2" ht="13" hidden="1">
      <c r="A257" s="1">
        <f ca="1">IFERROR(__xludf.DUMMYFUNCTION("""COMPUTED_VALUE"""),2)</f>
        <v>2</v>
      </c>
      <c r="B257" s="1">
        <f ca="1">IFERROR(__xludf.DUMMYFUNCTION("""COMPUTED_VALUE"""),1)</f>
        <v>1</v>
      </c>
    </row>
    <row r="258" spans="1:2" ht="13" hidden="1">
      <c r="A258" s="1">
        <f ca="1">IFERROR(__xludf.DUMMYFUNCTION("""COMPUTED_VALUE"""),4)</f>
        <v>4</v>
      </c>
      <c r="B258" s="1">
        <f ca="1">IFERROR(__xludf.DUMMYFUNCTION("""COMPUTED_VALUE"""),1)</f>
        <v>1</v>
      </c>
    </row>
    <row r="259" spans="1:2" ht="13" hidden="1">
      <c r="A259" s="1">
        <f ca="1">IFERROR(__xludf.DUMMYFUNCTION("""COMPUTED_VALUE"""),2)</f>
        <v>2</v>
      </c>
      <c r="B259" s="1">
        <f ca="1">IFERROR(__xludf.DUMMYFUNCTION("""COMPUTED_VALUE"""),1)</f>
        <v>1</v>
      </c>
    </row>
    <row r="260" spans="1:2" ht="13" hidden="1">
      <c r="A260" s="1">
        <f ca="1">IFERROR(__xludf.DUMMYFUNCTION("""COMPUTED_VALUE"""),2)</f>
        <v>2</v>
      </c>
      <c r="B260" s="1">
        <f ca="1">IFERROR(__xludf.DUMMYFUNCTION("""COMPUTED_VALUE"""),1)</f>
        <v>1</v>
      </c>
    </row>
    <row r="261" spans="1:2" ht="13" hidden="1">
      <c r="A261" s="1">
        <f ca="1">IFERROR(__xludf.DUMMYFUNCTION("""COMPUTED_VALUE"""),3)</f>
        <v>3</v>
      </c>
      <c r="B261" s="1">
        <f ca="1">IFERROR(__xludf.DUMMYFUNCTION("""COMPUTED_VALUE"""),1)</f>
        <v>1</v>
      </c>
    </row>
    <row r="262" spans="1:2" ht="13" hidden="1">
      <c r="A262" s="1">
        <f ca="1">IFERROR(__xludf.DUMMYFUNCTION("""COMPUTED_VALUE"""),3)</f>
        <v>3</v>
      </c>
      <c r="B262" s="1">
        <f ca="1">IFERROR(__xludf.DUMMYFUNCTION("""COMPUTED_VALUE"""),3)</f>
        <v>3</v>
      </c>
    </row>
    <row r="263" spans="1:2" ht="13" hidden="1">
      <c r="A263" s="1">
        <f ca="1">IFERROR(__xludf.DUMMYFUNCTION("""COMPUTED_VALUE"""),4)</f>
        <v>4</v>
      </c>
      <c r="B263" s="1">
        <f ca="1">IFERROR(__xludf.DUMMYFUNCTION("""COMPUTED_VALUE"""),1)</f>
        <v>1</v>
      </c>
    </row>
    <row r="264" spans="1:2" ht="13" hidden="1">
      <c r="A264" s="1">
        <f ca="1">IFERROR(__xludf.DUMMYFUNCTION("""COMPUTED_VALUE"""),2)</f>
        <v>2</v>
      </c>
      <c r="B264" s="1">
        <f ca="1">IFERROR(__xludf.DUMMYFUNCTION("""COMPUTED_VALUE"""),2)</f>
        <v>2</v>
      </c>
    </row>
    <row r="265" spans="1:2" ht="13" hidden="1">
      <c r="A265" s="1">
        <f ca="1">IFERROR(__xludf.DUMMYFUNCTION("""COMPUTED_VALUE"""),4)</f>
        <v>4</v>
      </c>
      <c r="B265" s="1">
        <f ca="1">IFERROR(__xludf.DUMMYFUNCTION("""COMPUTED_VALUE"""),1)</f>
        <v>1</v>
      </c>
    </row>
    <row r="266" spans="1:2" ht="13" hidden="1">
      <c r="A266" s="1">
        <f ca="1">IFERROR(__xludf.DUMMYFUNCTION("""COMPUTED_VALUE"""),4)</f>
        <v>4</v>
      </c>
      <c r="B266" s="1">
        <f ca="1">IFERROR(__xludf.DUMMYFUNCTION("""COMPUTED_VALUE"""),3)</f>
        <v>3</v>
      </c>
    </row>
    <row r="267" spans="1:2" ht="13" hidden="1">
      <c r="A267" s="1">
        <f ca="1">IFERROR(__xludf.DUMMYFUNCTION("""COMPUTED_VALUE"""),4)</f>
        <v>4</v>
      </c>
      <c r="B267" s="1">
        <f ca="1">IFERROR(__xludf.DUMMYFUNCTION("""COMPUTED_VALUE"""),2)</f>
        <v>2</v>
      </c>
    </row>
    <row r="268" spans="1:2" ht="13" hidden="1">
      <c r="A268" s="1">
        <f ca="1">IFERROR(__xludf.DUMMYFUNCTION("""COMPUTED_VALUE"""),2)</f>
        <v>2</v>
      </c>
      <c r="B268" s="1">
        <f ca="1">IFERROR(__xludf.DUMMYFUNCTION("""COMPUTED_VALUE"""),3)</f>
        <v>3</v>
      </c>
    </row>
    <row r="269" spans="1:2" ht="13" hidden="1">
      <c r="A269" s="1">
        <f ca="1">IFERROR(__xludf.DUMMYFUNCTION("""COMPUTED_VALUE"""),2)</f>
        <v>2</v>
      </c>
      <c r="B269" s="1">
        <f ca="1">IFERROR(__xludf.DUMMYFUNCTION("""COMPUTED_VALUE"""),1)</f>
        <v>1</v>
      </c>
    </row>
    <row r="270" spans="1:2" ht="13" hidden="1">
      <c r="A270" s="1">
        <f ca="1">IFERROR(__xludf.DUMMYFUNCTION("""COMPUTED_VALUE"""),3)</f>
        <v>3</v>
      </c>
      <c r="B270" s="1">
        <f ca="1">IFERROR(__xludf.DUMMYFUNCTION("""COMPUTED_VALUE"""),2)</f>
        <v>2</v>
      </c>
    </row>
    <row r="271" spans="1:2" ht="13" hidden="1">
      <c r="A271" s="1">
        <f ca="1">IFERROR(__xludf.DUMMYFUNCTION("""COMPUTED_VALUE"""),1)</f>
        <v>1</v>
      </c>
      <c r="B271" s="1">
        <f ca="1">IFERROR(__xludf.DUMMYFUNCTION("""COMPUTED_VALUE"""),1)</f>
        <v>1</v>
      </c>
    </row>
    <row r="272" spans="1:2" ht="13" hidden="1">
      <c r="A272" s="1">
        <f ca="1">IFERROR(__xludf.DUMMYFUNCTION("""COMPUTED_VALUE"""),2)</f>
        <v>2</v>
      </c>
      <c r="B272" s="1">
        <f ca="1">IFERROR(__xludf.DUMMYFUNCTION("""COMPUTED_VALUE"""),2)</f>
        <v>2</v>
      </c>
    </row>
    <row r="273" spans="1:2" ht="13" hidden="1">
      <c r="A273" s="1">
        <f ca="1">IFERROR(__xludf.DUMMYFUNCTION("""COMPUTED_VALUE"""),3)</f>
        <v>3</v>
      </c>
      <c r="B273" s="1">
        <f ca="1">IFERROR(__xludf.DUMMYFUNCTION("""COMPUTED_VALUE"""),2)</f>
        <v>2</v>
      </c>
    </row>
    <row r="274" spans="1:2" ht="13" hidden="1">
      <c r="A274" s="1">
        <f ca="1">IFERROR(__xludf.DUMMYFUNCTION("""COMPUTED_VALUE"""),2)</f>
        <v>2</v>
      </c>
      <c r="B274" s="1">
        <f ca="1">IFERROR(__xludf.DUMMYFUNCTION("""COMPUTED_VALUE"""),2)</f>
        <v>2</v>
      </c>
    </row>
    <row r="275" spans="1:2" ht="13" hidden="1">
      <c r="A275" s="1">
        <f ca="1">IFERROR(__xludf.DUMMYFUNCTION("""COMPUTED_VALUE"""),4)</f>
        <v>4</v>
      </c>
      <c r="B275" s="1">
        <f ca="1">IFERROR(__xludf.DUMMYFUNCTION("""COMPUTED_VALUE"""),2)</f>
        <v>2</v>
      </c>
    </row>
    <row r="276" spans="1:2" ht="13" hidden="1">
      <c r="A276" s="1">
        <f ca="1">IFERROR(__xludf.DUMMYFUNCTION("""COMPUTED_VALUE"""),3)</f>
        <v>3</v>
      </c>
      <c r="B276" s="1">
        <f ca="1">IFERROR(__xludf.DUMMYFUNCTION("""COMPUTED_VALUE"""),2)</f>
        <v>2</v>
      </c>
    </row>
    <row r="277" spans="1:2" ht="13" hidden="1">
      <c r="A277" s="1">
        <f ca="1">IFERROR(__xludf.DUMMYFUNCTION("""COMPUTED_VALUE"""),2)</f>
        <v>2</v>
      </c>
      <c r="B277" s="1">
        <f ca="1">IFERROR(__xludf.DUMMYFUNCTION("""COMPUTED_VALUE"""),1)</f>
        <v>1</v>
      </c>
    </row>
    <row r="278" spans="1:2" ht="13" hidden="1">
      <c r="A278" s="1">
        <f ca="1">IFERROR(__xludf.DUMMYFUNCTION("""COMPUTED_VALUE"""),4)</f>
        <v>4</v>
      </c>
      <c r="B278" s="1">
        <f ca="1">IFERROR(__xludf.DUMMYFUNCTION("""COMPUTED_VALUE"""),1)</f>
        <v>1</v>
      </c>
    </row>
    <row r="279" spans="1:2" ht="13" hidden="1">
      <c r="A279" s="1">
        <f ca="1">IFERROR(__xludf.DUMMYFUNCTION("""COMPUTED_VALUE"""),2)</f>
        <v>2</v>
      </c>
      <c r="B279" s="1">
        <f ca="1">IFERROR(__xludf.DUMMYFUNCTION("""COMPUTED_VALUE"""),2)</f>
        <v>2</v>
      </c>
    </row>
    <row r="280" spans="1:2" ht="13" hidden="1">
      <c r="A280" s="1">
        <f ca="1">IFERROR(__xludf.DUMMYFUNCTION("""COMPUTED_VALUE"""),2)</f>
        <v>2</v>
      </c>
      <c r="B280" s="1">
        <f ca="1">IFERROR(__xludf.DUMMYFUNCTION("""COMPUTED_VALUE"""),1)</f>
        <v>1</v>
      </c>
    </row>
    <row r="281" spans="1:2" ht="13" hidden="1">
      <c r="A281" s="1">
        <f ca="1">IFERROR(__xludf.DUMMYFUNCTION("""COMPUTED_VALUE"""),2)</f>
        <v>2</v>
      </c>
      <c r="B281" s="1">
        <f ca="1">IFERROR(__xludf.DUMMYFUNCTION("""COMPUTED_VALUE"""),1)</f>
        <v>1</v>
      </c>
    </row>
    <row r="282" spans="1:2" ht="13" hidden="1">
      <c r="A282" s="1">
        <f ca="1">IFERROR(__xludf.DUMMYFUNCTION("""COMPUTED_VALUE"""),4)</f>
        <v>4</v>
      </c>
      <c r="B282" s="1">
        <f ca="1">IFERROR(__xludf.DUMMYFUNCTION("""COMPUTED_VALUE"""),1)</f>
        <v>1</v>
      </c>
    </row>
    <row r="283" spans="1:2" ht="13" hidden="1">
      <c r="A283" s="1">
        <f ca="1">IFERROR(__xludf.DUMMYFUNCTION("""COMPUTED_VALUE"""),3)</f>
        <v>3</v>
      </c>
      <c r="B283" s="1">
        <f ca="1">IFERROR(__xludf.DUMMYFUNCTION("""COMPUTED_VALUE"""),3)</f>
        <v>3</v>
      </c>
    </row>
    <row r="284" spans="1:2" ht="13" hidden="1">
      <c r="A284" s="1">
        <f ca="1">IFERROR(__xludf.DUMMYFUNCTION("""COMPUTED_VALUE"""),3)</f>
        <v>3</v>
      </c>
      <c r="B284" s="1">
        <f ca="1">IFERROR(__xludf.DUMMYFUNCTION("""COMPUTED_VALUE"""),1)</f>
        <v>1</v>
      </c>
    </row>
    <row r="285" spans="1:2" ht="13" hidden="1">
      <c r="A285" s="1">
        <f ca="1">IFERROR(__xludf.DUMMYFUNCTION("""COMPUTED_VALUE"""),2)</f>
        <v>2</v>
      </c>
      <c r="B285" s="1">
        <f ca="1">IFERROR(__xludf.DUMMYFUNCTION("""COMPUTED_VALUE"""),1)</f>
        <v>1</v>
      </c>
    </row>
    <row r="286" spans="1:2" ht="13" hidden="1">
      <c r="A286" s="1">
        <f ca="1">IFERROR(__xludf.DUMMYFUNCTION("""COMPUTED_VALUE"""),2)</f>
        <v>2</v>
      </c>
      <c r="B286" s="1">
        <f ca="1">IFERROR(__xludf.DUMMYFUNCTION("""COMPUTED_VALUE"""),3)</f>
        <v>3</v>
      </c>
    </row>
    <row r="287" spans="1:2" ht="13" hidden="1">
      <c r="A287" s="1">
        <f ca="1">IFERROR(__xludf.DUMMYFUNCTION("""COMPUTED_VALUE"""),4)</f>
        <v>4</v>
      </c>
      <c r="B287" s="1">
        <f ca="1">IFERROR(__xludf.DUMMYFUNCTION("""COMPUTED_VALUE"""),3)</f>
        <v>3</v>
      </c>
    </row>
    <row r="288" spans="1:2" ht="13" hidden="1">
      <c r="A288" s="1">
        <f ca="1">IFERROR(__xludf.DUMMYFUNCTION("""COMPUTED_VALUE"""),2)</f>
        <v>2</v>
      </c>
      <c r="B288" s="1">
        <f ca="1">IFERROR(__xludf.DUMMYFUNCTION("""COMPUTED_VALUE"""),1)</f>
        <v>1</v>
      </c>
    </row>
    <row r="289" spans="1:2" ht="13" hidden="1">
      <c r="A289" s="1">
        <f ca="1">IFERROR(__xludf.DUMMYFUNCTION("""COMPUTED_VALUE"""),3)</f>
        <v>3</v>
      </c>
      <c r="B289" s="1">
        <f ca="1">IFERROR(__xludf.DUMMYFUNCTION("""COMPUTED_VALUE"""),2)</f>
        <v>2</v>
      </c>
    </row>
    <row r="290" spans="1:2" ht="13" hidden="1">
      <c r="A290" s="1">
        <f ca="1">IFERROR(__xludf.DUMMYFUNCTION("""COMPUTED_VALUE"""),1)</f>
        <v>1</v>
      </c>
      <c r="B290" s="1">
        <f ca="1">IFERROR(__xludf.DUMMYFUNCTION("""COMPUTED_VALUE"""),1)</f>
        <v>1</v>
      </c>
    </row>
    <row r="291" spans="1:2" ht="13" hidden="1">
      <c r="A291" s="1">
        <f ca="1">IFERROR(__xludf.DUMMYFUNCTION("""COMPUTED_VALUE"""),4)</f>
        <v>4</v>
      </c>
      <c r="B291" s="1">
        <f ca="1">IFERROR(__xludf.DUMMYFUNCTION("""COMPUTED_VALUE"""),1)</f>
        <v>1</v>
      </c>
    </row>
    <row r="292" spans="1:2" ht="13" hidden="1">
      <c r="A292" s="1">
        <f ca="1">IFERROR(__xludf.DUMMYFUNCTION("""COMPUTED_VALUE"""),4)</f>
        <v>4</v>
      </c>
      <c r="B292" s="1">
        <f ca="1">IFERROR(__xludf.DUMMYFUNCTION("""COMPUTED_VALUE"""),3)</f>
        <v>3</v>
      </c>
    </row>
    <row r="293" spans="1:2" ht="13" hidden="1">
      <c r="A293" s="1">
        <f ca="1">IFERROR(__xludf.DUMMYFUNCTION("""COMPUTED_VALUE"""),3)</f>
        <v>3</v>
      </c>
      <c r="B293" s="1">
        <f ca="1">IFERROR(__xludf.DUMMYFUNCTION("""COMPUTED_VALUE"""),2)</f>
        <v>2</v>
      </c>
    </row>
    <row r="294" spans="1:2" ht="13" hidden="1">
      <c r="A294" s="1">
        <f ca="1">IFERROR(__xludf.DUMMYFUNCTION("""COMPUTED_VALUE"""),1)</f>
        <v>1</v>
      </c>
      <c r="B294" s="1">
        <f ca="1">IFERROR(__xludf.DUMMYFUNCTION("""COMPUTED_VALUE"""),1)</f>
        <v>1</v>
      </c>
    </row>
    <row r="295" spans="1:2" ht="13" hidden="1">
      <c r="A295" s="1">
        <f ca="1">IFERROR(__xludf.DUMMYFUNCTION("""COMPUTED_VALUE"""),1)</f>
        <v>1</v>
      </c>
      <c r="B295" s="1">
        <f ca="1">IFERROR(__xludf.DUMMYFUNCTION("""COMPUTED_VALUE"""),1)</f>
        <v>1</v>
      </c>
    </row>
    <row r="296" spans="1:2" ht="13" hidden="1">
      <c r="A296" s="1">
        <f ca="1">IFERROR(__xludf.DUMMYFUNCTION("""COMPUTED_VALUE"""),1)</f>
        <v>1</v>
      </c>
      <c r="B296" s="1">
        <f ca="1">IFERROR(__xludf.DUMMYFUNCTION("""COMPUTED_VALUE"""),1)</f>
        <v>1</v>
      </c>
    </row>
    <row r="297" spans="1:2" ht="13" hidden="1">
      <c r="A297" s="1">
        <f ca="1">IFERROR(__xludf.DUMMYFUNCTION("""COMPUTED_VALUE"""),3)</f>
        <v>3</v>
      </c>
      <c r="B297" s="1">
        <f ca="1">IFERROR(__xludf.DUMMYFUNCTION("""COMPUTED_VALUE"""),2)</f>
        <v>2</v>
      </c>
    </row>
    <row r="298" spans="1:2" ht="13" hidden="1">
      <c r="A298" s="1">
        <f ca="1">IFERROR(__xludf.DUMMYFUNCTION("""COMPUTED_VALUE"""),2)</f>
        <v>2</v>
      </c>
      <c r="B298" s="1">
        <f ca="1">IFERROR(__xludf.DUMMYFUNCTION("""COMPUTED_VALUE"""),1)</f>
        <v>1</v>
      </c>
    </row>
    <row r="299" spans="1:2" ht="13" hidden="1">
      <c r="A299" s="1">
        <f ca="1">IFERROR(__xludf.DUMMYFUNCTION("""COMPUTED_VALUE"""),4)</f>
        <v>4</v>
      </c>
      <c r="B299" s="1">
        <f ca="1">IFERROR(__xludf.DUMMYFUNCTION("""COMPUTED_VALUE"""),1)</f>
        <v>1</v>
      </c>
    </row>
    <row r="300" spans="1:2" ht="13" hidden="1">
      <c r="A300" s="1">
        <f ca="1">IFERROR(__xludf.DUMMYFUNCTION("""COMPUTED_VALUE"""),3)</f>
        <v>3</v>
      </c>
      <c r="B300" s="1">
        <f ca="1">IFERROR(__xludf.DUMMYFUNCTION("""COMPUTED_VALUE"""),2)</f>
        <v>2</v>
      </c>
    </row>
    <row r="301" spans="1:2" ht="13" hidden="1">
      <c r="A301" s="1">
        <f ca="1">IFERROR(__xludf.DUMMYFUNCTION("""COMPUTED_VALUE"""),4)</f>
        <v>4</v>
      </c>
      <c r="B301" s="1">
        <f ca="1">IFERROR(__xludf.DUMMYFUNCTION("""COMPUTED_VALUE"""),3)</f>
        <v>3</v>
      </c>
    </row>
    <row r="302" spans="1:2" ht="13" hidden="1">
      <c r="A302" s="1">
        <f ca="1">IFERROR(__xludf.DUMMYFUNCTION("""COMPUTED_VALUE"""),1)</f>
        <v>1</v>
      </c>
      <c r="B302" s="1">
        <f ca="1">IFERROR(__xludf.DUMMYFUNCTION("""COMPUTED_VALUE"""),1)</f>
        <v>1</v>
      </c>
    </row>
    <row r="303" spans="1:2" ht="13" hidden="1">
      <c r="A303" s="1">
        <f ca="1">IFERROR(__xludf.DUMMYFUNCTION("""COMPUTED_VALUE"""),4)</f>
        <v>4</v>
      </c>
      <c r="B303" s="1">
        <f ca="1">IFERROR(__xludf.DUMMYFUNCTION("""COMPUTED_VALUE"""),2)</f>
        <v>2</v>
      </c>
    </row>
    <row r="304" spans="1:2" ht="13" hidden="1">
      <c r="A304" s="1">
        <f ca="1">IFERROR(__xludf.DUMMYFUNCTION("""COMPUTED_VALUE"""),4)</f>
        <v>4</v>
      </c>
      <c r="B304" s="1">
        <f ca="1">IFERROR(__xludf.DUMMYFUNCTION("""COMPUTED_VALUE"""),2)</f>
        <v>2</v>
      </c>
    </row>
    <row r="305" spans="1:2" ht="13" hidden="1">
      <c r="A305" s="1">
        <f ca="1">IFERROR(__xludf.DUMMYFUNCTION("""COMPUTED_VALUE"""),2)</f>
        <v>2</v>
      </c>
      <c r="B305" s="1">
        <f ca="1">IFERROR(__xludf.DUMMYFUNCTION("""COMPUTED_VALUE"""),1)</f>
        <v>1</v>
      </c>
    </row>
    <row r="306" spans="1:2" ht="13" hidden="1">
      <c r="A306" s="1">
        <f ca="1">IFERROR(__xludf.DUMMYFUNCTION("""COMPUTED_VALUE"""),4)</f>
        <v>4</v>
      </c>
      <c r="B306" s="1">
        <f ca="1">IFERROR(__xludf.DUMMYFUNCTION("""COMPUTED_VALUE"""),2)</f>
        <v>2</v>
      </c>
    </row>
    <row r="307" spans="1:2" ht="13" hidden="1">
      <c r="A307" s="1" t="str">
        <f ca="1">IFERROR(__xludf.DUMMYFUNCTION("""COMPUTED_VALUE"""),"")</f>
        <v/>
      </c>
      <c r="B307" s="1">
        <f ca="1">IFERROR(__xludf.DUMMYFUNCTION("""COMPUTED_VALUE"""),2)</f>
        <v>2</v>
      </c>
    </row>
    <row r="308" spans="1:2" ht="13" hidden="1">
      <c r="A308" s="1" t="str">
        <f ca="1">IFERROR(__xludf.DUMMYFUNCTION("""COMPUTED_VALUE"""),"")</f>
        <v/>
      </c>
      <c r="B308" s="1">
        <f ca="1">IFERROR(__xludf.DUMMYFUNCTION("""COMPUTED_VALUE"""),1)</f>
        <v>1</v>
      </c>
    </row>
    <row r="309" spans="1:2" ht="13" hidden="1">
      <c r="A309" s="1">
        <f ca="1">IFERROR(__xludf.DUMMYFUNCTION("""COMPUTED_VALUE"""),1)</f>
        <v>1</v>
      </c>
      <c r="B309" s="1">
        <f ca="1">IFERROR(__xludf.DUMMYFUNCTION("""COMPUTED_VALUE"""),1)</f>
        <v>1</v>
      </c>
    </row>
    <row r="310" spans="1:2" ht="13" hidden="1">
      <c r="A310" s="1">
        <f ca="1">IFERROR(__xludf.DUMMYFUNCTION("""COMPUTED_VALUE"""),4)</f>
        <v>4</v>
      </c>
      <c r="B310" s="1">
        <f ca="1">IFERROR(__xludf.DUMMYFUNCTION("""COMPUTED_VALUE"""),3)</f>
        <v>3</v>
      </c>
    </row>
    <row r="311" spans="1:2" ht="13" hidden="1">
      <c r="A311" s="1">
        <f ca="1">IFERROR(__xludf.DUMMYFUNCTION("""COMPUTED_VALUE"""),4)</f>
        <v>4</v>
      </c>
      <c r="B311" s="1">
        <f ca="1">IFERROR(__xludf.DUMMYFUNCTION("""COMPUTED_VALUE"""),1)</f>
        <v>1</v>
      </c>
    </row>
    <row r="312" spans="1:2" ht="13" hidden="1">
      <c r="A312" s="1">
        <f ca="1">IFERROR(__xludf.DUMMYFUNCTION("""COMPUTED_VALUE"""),3)</f>
        <v>3</v>
      </c>
      <c r="B312" s="1">
        <f ca="1">IFERROR(__xludf.DUMMYFUNCTION("""COMPUTED_VALUE"""),1)</f>
        <v>1</v>
      </c>
    </row>
    <row r="313" spans="1:2" ht="13" hidden="1">
      <c r="A313" s="1" t="str">
        <f ca="1">IFERROR(__xludf.DUMMYFUNCTION("""COMPUTED_VALUE"""),"")</f>
        <v/>
      </c>
      <c r="B313" s="1">
        <f ca="1">IFERROR(__xludf.DUMMYFUNCTION("""COMPUTED_VALUE"""),2)</f>
        <v>2</v>
      </c>
    </row>
    <row r="314" spans="1:2" ht="13" hidden="1">
      <c r="A314" s="1">
        <f ca="1">IFERROR(__xludf.DUMMYFUNCTION("""COMPUTED_VALUE"""),2)</f>
        <v>2</v>
      </c>
      <c r="B314" s="1">
        <f ca="1">IFERROR(__xludf.DUMMYFUNCTION("""COMPUTED_VALUE"""),1)</f>
        <v>1</v>
      </c>
    </row>
    <row r="315" spans="1:2" ht="13" hidden="1">
      <c r="A315" s="1">
        <f ca="1">IFERROR(__xludf.DUMMYFUNCTION("""COMPUTED_VALUE"""),2)</f>
        <v>2</v>
      </c>
      <c r="B315" s="1">
        <f ca="1">IFERROR(__xludf.DUMMYFUNCTION("""COMPUTED_VALUE"""),4)</f>
        <v>4</v>
      </c>
    </row>
    <row r="316" spans="1:2" ht="13" hidden="1">
      <c r="A316" s="1">
        <f ca="1">IFERROR(__xludf.DUMMYFUNCTION("""COMPUTED_VALUE"""),3)</f>
        <v>3</v>
      </c>
      <c r="B316" s="1">
        <f ca="1">IFERROR(__xludf.DUMMYFUNCTION("""COMPUTED_VALUE"""),1)</f>
        <v>1</v>
      </c>
    </row>
    <row r="317" spans="1:2" ht="13" hidden="1">
      <c r="A317" s="1">
        <f ca="1">IFERROR(__xludf.DUMMYFUNCTION("""COMPUTED_VALUE"""),4)</f>
        <v>4</v>
      </c>
      <c r="B317" s="1">
        <f ca="1">IFERROR(__xludf.DUMMYFUNCTION("""COMPUTED_VALUE"""),1)</f>
        <v>1</v>
      </c>
    </row>
    <row r="318" spans="1:2" ht="13" hidden="1">
      <c r="A318" s="1">
        <f ca="1">IFERROR(__xludf.DUMMYFUNCTION("""COMPUTED_VALUE"""),2)</f>
        <v>2</v>
      </c>
      <c r="B318" s="1">
        <f ca="1">IFERROR(__xludf.DUMMYFUNCTION("""COMPUTED_VALUE"""),2)</f>
        <v>2</v>
      </c>
    </row>
    <row r="319" spans="1:2" ht="13" hidden="1">
      <c r="A319" s="1">
        <f ca="1">IFERROR(__xludf.DUMMYFUNCTION("""COMPUTED_VALUE"""),3)</f>
        <v>3</v>
      </c>
      <c r="B319" s="1">
        <f ca="1">IFERROR(__xludf.DUMMYFUNCTION("""COMPUTED_VALUE"""),1)</f>
        <v>1</v>
      </c>
    </row>
    <row r="320" spans="1:2" ht="13" hidden="1">
      <c r="A320" s="1">
        <f ca="1">IFERROR(__xludf.DUMMYFUNCTION("""COMPUTED_VALUE"""),3)</f>
        <v>3</v>
      </c>
      <c r="B320" s="1">
        <f ca="1">IFERROR(__xludf.DUMMYFUNCTION("""COMPUTED_VALUE"""),1)</f>
        <v>1</v>
      </c>
    </row>
    <row r="321" spans="1:11" ht="13" hidden="1">
      <c r="A321" s="1">
        <f ca="1">IFERROR(__xludf.DUMMYFUNCTION("""COMPUTED_VALUE"""),1)</f>
        <v>1</v>
      </c>
      <c r="B321" s="1">
        <f ca="1">IFERROR(__xludf.DUMMYFUNCTION("""COMPUTED_VALUE"""),2)</f>
        <v>2</v>
      </c>
    </row>
    <row r="322" spans="1:11" ht="13" hidden="1">
      <c r="A322" s="1">
        <f ca="1">IFERROR(__xludf.DUMMYFUNCTION("""COMPUTED_VALUE"""),2)</f>
        <v>2</v>
      </c>
      <c r="B322" s="1">
        <f ca="1">IFERROR(__xludf.DUMMYFUNCTION("""COMPUTED_VALUE"""),1)</f>
        <v>1</v>
      </c>
    </row>
    <row r="323" spans="1:11" ht="13" hidden="1">
      <c r="A323" s="1" t="str">
        <f ca="1">IFERROR(__xludf.DUMMYFUNCTION("""COMPUTED_VALUE"""),"")</f>
        <v/>
      </c>
      <c r="B323" s="1">
        <f ca="1">IFERROR(__xludf.DUMMYFUNCTION("""COMPUTED_VALUE"""),1)</f>
        <v>1</v>
      </c>
    </row>
    <row r="324" spans="1:11" ht="13" hidden="1">
      <c r="A324" s="1">
        <f ca="1">IFERROR(__xludf.DUMMYFUNCTION("""COMPUTED_VALUE"""),2)</f>
        <v>2</v>
      </c>
      <c r="B324" s="1">
        <f ca="1">IFERROR(__xludf.DUMMYFUNCTION("""COMPUTED_VALUE"""),1)</f>
        <v>1</v>
      </c>
    </row>
    <row r="325" spans="1:11" ht="13" hidden="1">
      <c r="A325" s="1" t="str">
        <f ca="1">IFERROR(__xludf.DUMMYFUNCTION("""COMPUTED_VALUE"""),"")</f>
        <v/>
      </c>
      <c r="B325" s="1">
        <f ca="1">IFERROR(__xludf.DUMMYFUNCTION("""COMPUTED_VALUE"""),2)</f>
        <v>2</v>
      </c>
    </row>
    <row r="326" spans="1:11" ht="13" hidden="1">
      <c r="A326" s="1">
        <f ca="1">IFERROR(__xludf.DUMMYFUNCTION("""COMPUTED_VALUE"""),1)</f>
        <v>1</v>
      </c>
      <c r="B326" s="1">
        <f ca="1">IFERROR(__xludf.DUMMYFUNCTION("""COMPUTED_VALUE"""),1)</f>
        <v>1</v>
      </c>
    </row>
    <row r="327" spans="1:11" ht="13">
      <c r="A327" s="1">
        <f ca="1">IFERROR(__xludf.DUMMYFUNCTION("""COMPUTED_VALUE"""),4)</f>
        <v>4</v>
      </c>
      <c r="B327" s="1">
        <f ca="1">IFERROR(__xludf.DUMMYFUNCTION("""COMPUTED_VALUE"""),2)</f>
        <v>2</v>
      </c>
    </row>
    <row r="328" spans="1:11" ht="13">
      <c r="A328" s="1">
        <f t="shared" ref="A328:B328" ca="1" si="0">COUNT(A4:A327)</f>
        <v>300</v>
      </c>
      <c r="B328" s="1">
        <f t="shared" ca="1" si="0"/>
        <v>324</v>
      </c>
    </row>
    <row r="330" spans="1:11" ht="13">
      <c r="A330" s="14"/>
      <c r="B330" s="15" t="s">
        <v>57</v>
      </c>
      <c r="C330" s="15" t="s">
        <v>136</v>
      </c>
      <c r="D330" s="15" t="s">
        <v>59</v>
      </c>
      <c r="E330" s="15" t="s">
        <v>243</v>
      </c>
      <c r="J330" s="14"/>
      <c r="K330" s="14"/>
    </row>
    <row r="331" spans="1:11" ht="15">
      <c r="A331" s="7" t="s">
        <v>108</v>
      </c>
      <c r="B331" s="10">
        <f ca="1">COUNTIFS(A4:A327,"1",B4:B327,"1")</f>
        <v>35</v>
      </c>
      <c r="C331" s="10">
        <f ca="1">COUNTIFS(A4:A327,"2",B4:B327,"1")</f>
        <v>49</v>
      </c>
      <c r="D331" s="10">
        <f ca="1">COUNTIFS(A4:A327,"3",B4:B327,"1")</f>
        <v>33</v>
      </c>
      <c r="E331" s="10">
        <f ca="1">COUNTIFS(A4:A327,"4",B4:B327,"1")</f>
        <v>33</v>
      </c>
      <c r="F331" s="1">
        <f t="shared" ref="F331:F335" ca="1" si="1">SUM(B331:E331)</f>
        <v>150</v>
      </c>
      <c r="K331" s="10"/>
    </row>
    <row r="332" spans="1:11" ht="15">
      <c r="A332" s="7" t="s">
        <v>112</v>
      </c>
      <c r="B332" s="10">
        <f ca="1">COUNTIFS(A4:A327,"1",B4:B327,"2")</f>
        <v>13</v>
      </c>
      <c r="C332" s="10">
        <f ca="1">COUNTIFS(A4:A327,"2",B4:B327,"2")</f>
        <v>32</v>
      </c>
      <c r="D332" s="10">
        <f ca="1">COUNTIFS(A4:A327,"3",B4:B327,"2")</f>
        <v>30</v>
      </c>
      <c r="E332" s="10">
        <f ca="1">COUNTIFS(A4:A327,"4",B4:B327,"2")</f>
        <v>21</v>
      </c>
      <c r="F332" s="1">
        <f t="shared" ca="1" si="1"/>
        <v>96</v>
      </c>
      <c r="K332" s="10"/>
    </row>
    <row r="333" spans="1:11" ht="15">
      <c r="A333" s="7" t="s">
        <v>131</v>
      </c>
      <c r="B333" s="10">
        <f ca="1">COUNTIFS(A4:A327,"1",B4:B327,"3")</f>
        <v>4</v>
      </c>
      <c r="C333" s="10">
        <f ca="1">COUNTIFS(A4:A327,"2",B4:B327,"3")</f>
        <v>10</v>
      </c>
      <c r="D333" s="10">
        <f ca="1">COUNTIFS(A4:A327,"3",B4:B327,"3")</f>
        <v>10</v>
      </c>
      <c r="E333" s="10">
        <f ca="1">COUNTIFS(A4:A327,"4",B4:B327,"3")</f>
        <v>18</v>
      </c>
      <c r="F333" s="1">
        <f t="shared" ca="1" si="1"/>
        <v>42</v>
      </c>
      <c r="K333" s="10"/>
    </row>
    <row r="334" spans="1:11" ht="15">
      <c r="A334" s="7" t="s">
        <v>65</v>
      </c>
      <c r="B334" s="10">
        <f ca="1">COUNTIFS(A4:A327,"1",B4:B327,"4")</f>
        <v>3</v>
      </c>
      <c r="C334" s="10">
        <f ca="1">COUNTIFS(A4:A327,"2",B4:B327,"4")</f>
        <v>3</v>
      </c>
      <c r="D334" s="10">
        <f ca="1">COUNTIFS(A4:A327,"3",B4:B327,"4")</f>
        <v>1</v>
      </c>
      <c r="E334" s="10">
        <f ca="1">COUNTIFS(A4:A327,"4",B4:B327,"4")</f>
        <v>3</v>
      </c>
      <c r="F334" s="1">
        <f t="shared" ca="1" si="1"/>
        <v>10</v>
      </c>
      <c r="K334" s="10"/>
    </row>
    <row r="335" spans="1:11" ht="15">
      <c r="A335" s="7" t="s">
        <v>64</v>
      </c>
      <c r="B335" s="10">
        <f ca="1">COUNTIFS(A4:A327,"1",B4:B327,"5")</f>
        <v>1</v>
      </c>
      <c r="C335" s="10">
        <f ca="1">COUNTIFS(A4:A327,"2",B4:B327,"5")</f>
        <v>0</v>
      </c>
      <c r="D335" s="10">
        <f ca="1">COUNTIFS(A4:A327,"3",B4:B327,"5")</f>
        <v>0</v>
      </c>
      <c r="E335" s="10">
        <f ca="1">COUNTIFS(A4:A327,"4",B4:B327,"5")</f>
        <v>1</v>
      </c>
      <c r="F335" s="1">
        <f t="shared" ca="1" si="1"/>
        <v>2</v>
      </c>
      <c r="K335" s="10"/>
    </row>
    <row r="336" spans="1:11" ht="13">
      <c r="F336" s="1">
        <f ca="1">SUM(F331:F335)</f>
        <v>300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FF9900"/>
    <outlinePr summaryBelow="0" summaryRight="0"/>
  </sheetPr>
  <dimension ref="A1:K336"/>
  <sheetViews>
    <sheetView workbookViewId="0"/>
  </sheetViews>
  <sheetFormatPr baseColWidth="10" defaultColWidth="14.5" defaultRowHeight="15.75" customHeight="1"/>
  <sheetData>
    <row r="1" spans="1:2" ht="14">
      <c r="A1" s="9" t="s">
        <v>377</v>
      </c>
    </row>
    <row r="2" spans="1:2" ht="15">
      <c r="A2" s="10"/>
    </row>
    <row r="3" spans="1:2" ht="13">
      <c r="A3" s="7" t="s">
        <v>197</v>
      </c>
    </row>
    <row r="4" spans="1:2" ht="15">
      <c r="A4" s="10">
        <f ca="1">IFERROR(__xludf.DUMMYFUNCTION("query('Converted Data'!BG4:BG327,""select*"")"),3)</f>
        <v>3</v>
      </c>
      <c r="B4" s="10">
        <f ca="1">IFERROR(__xludf.DUMMYFUNCTION("query('Converted Data'!CZ4:CZ327,""select*"")"),4)</f>
        <v>4</v>
      </c>
    </row>
    <row r="5" spans="1:2" ht="13">
      <c r="A5" s="1">
        <f ca="1">IFERROR(__xludf.DUMMYFUNCTION("""COMPUTED_VALUE"""),1)</f>
        <v>1</v>
      </c>
      <c r="B5" s="1">
        <f ca="1">IFERROR(__xludf.DUMMYFUNCTION("""COMPUTED_VALUE"""),4)</f>
        <v>4</v>
      </c>
    </row>
    <row r="6" spans="1:2" ht="13">
      <c r="A6" s="1" t="str">
        <f ca="1">IFERROR(__xludf.DUMMYFUNCTION("""COMPUTED_VALUE"""),"")</f>
        <v/>
      </c>
      <c r="B6" s="1">
        <f ca="1">IFERROR(__xludf.DUMMYFUNCTION("""COMPUTED_VALUE"""),4)</f>
        <v>4</v>
      </c>
    </row>
    <row r="7" spans="1:2" ht="13">
      <c r="A7" s="1">
        <f ca="1">IFERROR(__xludf.DUMMYFUNCTION("""COMPUTED_VALUE"""),3)</f>
        <v>3</v>
      </c>
      <c r="B7" s="1">
        <f ca="1">IFERROR(__xludf.DUMMYFUNCTION("""COMPUTED_VALUE"""),2)</f>
        <v>2</v>
      </c>
    </row>
    <row r="8" spans="1:2" ht="13">
      <c r="A8" s="1">
        <f ca="1">IFERROR(__xludf.DUMMYFUNCTION("""COMPUTED_VALUE"""),2)</f>
        <v>2</v>
      </c>
      <c r="B8" s="1">
        <f ca="1">IFERROR(__xludf.DUMMYFUNCTION("""COMPUTED_VALUE"""),4)</f>
        <v>4</v>
      </c>
    </row>
    <row r="9" spans="1:2" ht="13">
      <c r="A9" s="1">
        <f ca="1">IFERROR(__xludf.DUMMYFUNCTION("""COMPUTED_VALUE"""),3)</f>
        <v>3</v>
      </c>
      <c r="B9" s="1">
        <f ca="1">IFERROR(__xludf.DUMMYFUNCTION("""COMPUTED_VALUE"""),1)</f>
        <v>1</v>
      </c>
    </row>
    <row r="10" spans="1:2" ht="13" hidden="1">
      <c r="A10" s="1" t="str">
        <f ca="1">IFERROR(__xludf.DUMMYFUNCTION("""COMPUTED_VALUE"""),"")</f>
        <v/>
      </c>
      <c r="B10" s="1">
        <f ca="1">IFERROR(__xludf.DUMMYFUNCTION("""COMPUTED_VALUE"""),4)</f>
        <v>4</v>
      </c>
    </row>
    <row r="11" spans="1:2" ht="13" hidden="1">
      <c r="A11" s="1">
        <f ca="1">IFERROR(__xludf.DUMMYFUNCTION("""COMPUTED_VALUE"""),4)</f>
        <v>4</v>
      </c>
      <c r="B11" s="1">
        <f ca="1">IFERROR(__xludf.DUMMYFUNCTION("""COMPUTED_VALUE"""),4)</f>
        <v>4</v>
      </c>
    </row>
    <row r="12" spans="1:2" ht="13" hidden="1">
      <c r="A12" s="1">
        <f ca="1">IFERROR(__xludf.DUMMYFUNCTION("""COMPUTED_VALUE"""),4)</f>
        <v>4</v>
      </c>
      <c r="B12" s="1">
        <f ca="1">IFERROR(__xludf.DUMMYFUNCTION("""COMPUTED_VALUE"""),1)</f>
        <v>1</v>
      </c>
    </row>
    <row r="13" spans="1:2" ht="13" hidden="1">
      <c r="A13" s="1">
        <f ca="1">IFERROR(__xludf.DUMMYFUNCTION("""COMPUTED_VALUE"""),2)</f>
        <v>2</v>
      </c>
      <c r="B13" s="1">
        <f ca="1">IFERROR(__xludf.DUMMYFUNCTION("""COMPUTED_VALUE"""),5)</f>
        <v>5</v>
      </c>
    </row>
    <row r="14" spans="1:2" ht="13" hidden="1">
      <c r="A14" s="1" t="str">
        <f ca="1">IFERROR(__xludf.DUMMYFUNCTION("""COMPUTED_VALUE"""),"")</f>
        <v/>
      </c>
      <c r="B14" s="1">
        <f ca="1">IFERROR(__xludf.DUMMYFUNCTION("""COMPUTED_VALUE"""),5)</f>
        <v>5</v>
      </c>
    </row>
    <row r="15" spans="1:2" ht="13" hidden="1">
      <c r="A15" s="1">
        <f ca="1">IFERROR(__xludf.DUMMYFUNCTION("""COMPUTED_VALUE"""),2)</f>
        <v>2</v>
      </c>
      <c r="B15" s="1">
        <f ca="1">IFERROR(__xludf.DUMMYFUNCTION("""COMPUTED_VALUE"""),3)</f>
        <v>3</v>
      </c>
    </row>
    <row r="16" spans="1:2" ht="13" hidden="1">
      <c r="A16" s="1">
        <f ca="1">IFERROR(__xludf.DUMMYFUNCTION("""COMPUTED_VALUE"""),3)</f>
        <v>3</v>
      </c>
      <c r="B16" s="1">
        <f ca="1">IFERROR(__xludf.DUMMYFUNCTION("""COMPUTED_VALUE"""),3)</f>
        <v>3</v>
      </c>
    </row>
    <row r="17" spans="1:2" ht="13" hidden="1">
      <c r="A17" s="1">
        <f ca="1">IFERROR(__xludf.DUMMYFUNCTION("""COMPUTED_VALUE"""),3)</f>
        <v>3</v>
      </c>
      <c r="B17" s="1">
        <f ca="1">IFERROR(__xludf.DUMMYFUNCTION("""COMPUTED_VALUE"""),2)</f>
        <v>2</v>
      </c>
    </row>
    <row r="18" spans="1:2" ht="13" hidden="1">
      <c r="A18" s="1">
        <f ca="1">IFERROR(__xludf.DUMMYFUNCTION("""COMPUTED_VALUE"""),2)</f>
        <v>2</v>
      </c>
      <c r="B18" s="1">
        <f ca="1">IFERROR(__xludf.DUMMYFUNCTION("""COMPUTED_VALUE"""),4)</f>
        <v>4</v>
      </c>
    </row>
    <row r="19" spans="1:2" ht="13" hidden="1">
      <c r="A19" s="1">
        <f ca="1">IFERROR(__xludf.DUMMYFUNCTION("""COMPUTED_VALUE"""),2)</f>
        <v>2</v>
      </c>
      <c r="B19" s="1">
        <f ca="1">IFERROR(__xludf.DUMMYFUNCTION("""COMPUTED_VALUE"""),4)</f>
        <v>4</v>
      </c>
    </row>
    <row r="20" spans="1:2" ht="13" hidden="1">
      <c r="A20" s="1">
        <f ca="1">IFERROR(__xludf.DUMMYFUNCTION("""COMPUTED_VALUE"""),4)</f>
        <v>4</v>
      </c>
      <c r="B20" s="1">
        <f ca="1">IFERROR(__xludf.DUMMYFUNCTION("""COMPUTED_VALUE"""),3)</f>
        <v>3</v>
      </c>
    </row>
    <row r="21" spans="1:2" ht="13" hidden="1">
      <c r="A21" s="1">
        <f ca="1">IFERROR(__xludf.DUMMYFUNCTION("""COMPUTED_VALUE"""),2)</f>
        <v>2</v>
      </c>
      <c r="B21" s="1">
        <f ca="1">IFERROR(__xludf.DUMMYFUNCTION("""COMPUTED_VALUE"""),4)</f>
        <v>4</v>
      </c>
    </row>
    <row r="22" spans="1:2" ht="13" hidden="1">
      <c r="A22" s="1">
        <f ca="1">IFERROR(__xludf.DUMMYFUNCTION("""COMPUTED_VALUE"""),1)</f>
        <v>1</v>
      </c>
      <c r="B22" s="1">
        <f ca="1">IFERROR(__xludf.DUMMYFUNCTION("""COMPUTED_VALUE"""),2)</f>
        <v>2</v>
      </c>
    </row>
    <row r="23" spans="1:2" ht="13" hidden="1">
      <c r="A23" s="1">
        <f ca="1">IFERROR(__xludf.DUMMYFUNCTION("""COMPUTED_VALUE"""),2)</f>
        <v>2</v>
      </c>
      <c r="B23" s="1">
        <f ca="1">IFERROR(__xludf.DUMMYFUNCTION("""COMPUTED_VALUE"""),3)</f>
        <v>3</v>
      </c>
    </row>
    <row r="24" spans="1:2" ht="13" hidden="1">
      <c r="A24" s="1" t="str">
        <f ca="1">IFERROR(__xludf.DUMMYFUNCTION("""COMPUTED_VALUE"""),"")</f>
        <v/>
      </c>
      <c r="B24" s="1">
        <f ca="1">IFERROR(__xludf.DUMMYFUNCTION("""COMPUTED_VALUE"""),4)</f>
        <v>4</v>
      </c>
    </row>
    <row r="25" spans="1:2" ht="13" hidden="1">
      <c r="A25" s="1">
        <f ca="1">IFERROR(__xludf.DUMMYFUNCTION("""COMPUTED_VALUE"""),2)</f>
        <v>2</v>
      </c>
      <c r="B25" s="1">
        <f ca="1">IFERROR(__xludf.DUMMYFUNCTION("""COMPUTED_VALUE"""),4)</f>
        <v>4</v>
      </c>
    </row>
    <row r="26" spans="1:2" ht="13" hidden="1">
      <c r="A26" s="1">
        <f ca="1">IFERROR(__xludf.DUMMYFUNCTION("""COMPUTED_VALUE"""),1)</f>
        <v>1</v>
      </c>
      <c r="B26" s="1">
        <f ca="1">IFERROR(__xludf.DUMMYFUNCTION("""COMPUTED_VALUE"""),1)</f>
        <v>1</v>
      </c>
    </row>
    <row r="27" spans="1:2" ht="13" hidden="1">
      <c r="A27" s="1" t="str">
        <f ca="1">IFERROR(__xludf.DUMMYFUNCTION("""COMPUTED_VALUE"""),"")</f>
        <v/>
      </c>
      <c r="B27" s="1">
        <f ca="1">IFERROR(__xludf.DUMMYFUNCTION("""COMPUTED_VALUE"""),3)</f>
        <v>3</v>
      </c>
    </row>
    <row r="28" spans="1:2" ht="13" hidden="1">
      <c r="A28" s="1">
        <f ca="1">IFERROR(__xludf.DUMMYFUNCTION("""COMPUTED_VALUE"""),1)</f>
        <v>1</v>
      </c>
      <c r="B28" s="1">
        <f ca="1">IFERROR(__xludf.DUMMYFUNCTION("""COMPUTED_VALUE"""),5)</f>
        <v>5</v>
      </c>
    </row>
    <row r="29" spans="1:2" ht="13" hidden="1">
      <c r="A29" s="1">
        <f ca="1">IFERROR(__xludf.DUMMYFUNCTION("""COMPUTED_VALUE"""),3)</f>
        <v>3</v>
      </c>
      <c r="B29" s="1">
        <f ca="1">IFERROR(__xludf.DUMMYFUNCTION("""COMPUTED_VALUE"""),3)</f>
        <v>3</v>
      </c>
    </row>
    <row r="30" spans="1:2" ht="13" hidden="1">
      <c r="A30" s="1">
        <f ca="1">IFERROR(__xludf.DUMMYFUNCTION("""COMPUTED_VALUE"""),3)</f>
        <v>3</v>
      </c>
      <c r="B30" s="1">
        <f ca="1">IFERROR(__xludf.DUMMYFUNCTION("""COMPUTED_VALUE"""),1)</f>
        <v>1</v>
      </c>
    </row>
    <row r="31" spans="1:2" ht="13" hidden="1">
      <c r="A31" s="1">
        <f ca="1">IFERROR(__xludf.DUMMYFUNCTION("""COMPUTED_VALUE"""),1)</f>
        <v>1</v>
      </c>
      <c r="B31" s="1">
        <f ca="1">IFERROR(__xludf.DUMMYFUNCTION("""COMPUTED_VALUE"""),1)</f>
        <v>1</v>
      </c>
    </row>
    <row r="32" spans="1:2" ht="13" hidden="1">
      <c r="A32" s="1">
        <f ca="1">IFERROR(__xludf.DUMMYFUNCTION("""COMPUTED_VALUE"""),2)</f>
        <v>2</v>
      </c>
      <c r="B32" s="1">
        <f ca="1">IFERROR(__xludf.DUMMYFUNCTION("""COMPUTED_VALUE"""),5)</f>
        <v>5</v>
      </c>
    </row>
    <row r="33" spans="1:2" ht="13" hidden="1">
      <c r="A33" s="1">
        <f ca="1">IFERROR(__xludf.DUMMYFUNCTION("""COMPUTED_VALUE"""),1)</f>
        <v>1</v>
      </c>
      <c r="B33" s="1">
        <f ca="1">IFERROR(__xludf.DUMMYFUNCTION("""COMPUTED_VALUE"""),4)</f>
        <v>4</v>
      </c>
    </row>
    <row r="34" spans="1:2" ht="13" hidden="1">
      <c r="A34" s="1">
        <f ca="1">IFERROR(__xludf.DUMMYFUNCTION("""COMPUTED_VALUE"""),3)</f>
        <v>3</v>
      </c>
      <c r="B34" s="1">
        <f ca="1">IFERROR(__xludf.DUMMYFUNCTION("""COMPUTED_VALUE"""),1)</f>
        <v>1</v>
      </c>
    </row>
    <row r="35" spans="1:2" ht="13" hidden="1">
      <c r="A35" s="1">
        <f ca="1">IFERROR(__xludf.DUMMYFUNCTION("""COMPUTED_VALUE"""),4)</f>
        <v>4</v>
      </c>
      <c r="B35" s="1">
        <f ca="1">IFERROR(__xludf.DUMMYFUNCTION("""COMPUTED_VALUE"""),2)</f>
        <v>2</v>
      </c>
    </row>
    <row r="36" spans="1:2" ht="13" hidden="1">
      <c r="A36" s="1">
        <f ca="1">IFERROR(__xludf.DUMMYFUNCTION("""COMPUTED_VALUE"""),1)</f>
        <v>1</v>
      </c>
      <c r="B36" s="1">
        <f ca="1">IFERROR(__xludf.DUMMYFUNCTION("""COMPUTED_VALUE"""),5)</f>
        <v>5</v>
      </c>
    </row>
    <row r="37" spans="1:2" ht="13" hidden="1">
      <c r="A37" s="1">
        <f ca="1">IFERROR(__xludf.DUMMYFUNCTION("""COMPUTED_VALUE"""),2)</f>
        <v>2</v>
      </c>
      <c r="B37" s="1">
        <f ca="1">IFERROR(__xludf.DUMMYFUNCTION("""COMPUTED_VALUE"""),3)</f>
        <v>3</v>
      </c>
    </row>
    <row r="38" spans="1:2" ht="13" hidden="1">
      <c r="A38" s="1">
        <f ca="1">IFERROR(__xludf.DUMMYFUNCTION("""COMPUTED_VALUE"""),4)</f>
        <v>4</v>
      </c>
      <c r="B38" s="1">
        <f ca="1">IFERROR(__xludf.DUMMYFUNCTION("""COMPUTED_VALUE"""),3)</f>
        <v>3</v>
      </c>
    </row>
    <row r="39" spans="1:2" ht="13" hidden="1">
      <c r="A39" s="1">
        <f ca="1">IFERROR(__xludf.DUMMYFUNCTION("""COMPUTED_VALUE"""),3)</f>
        <v>3</v>
      </c>
      <c r="B39" s="1">
        <f ca="1">IFERROR(__xludf.DUMMYFUNCTION("""COMPUTED_VALUE"""),3)</f>
        <v>3</v>
      </c>
    </row>
    <row r="40" spans="1:2" ht="13" hidden="1">
      <c r="A40" s="1" t="str">
        <f ca="1">IFERROR(__xludf.DUMMYFUNCTION("""COMPUTED_VALUE"""),"")</f>
        <v/>
      </c>
      <c r="B40" s="1">
        <f ca="1">IFERROR(__xludf.DUMMYFUNCTION("""COMPUTED_VALUE"""),1)</f>
        <v>1</v>
      </c>
    </row>
    <row r="41" spans="1:2" ht="13" hidden="1">
      <c r="A41" s="1">
        <f ca="1">IFERROR(__xludf.DUMMYFUNCTION("""COMPUTED_VALUE"""),1)</f>
        <v>1</v>
      </c>
      <c r="B41" s="1">
        <f ca="1">IFERROR(__xludf.DUMMYFUNCTION("""COMPUTED_VALUE"""),1)</f>
        <v>1</v>
      </c>
    </row>
    <row r="42" spans="1:2" ht="13" hidden="1">
      <c r="A42" s="1">
        <f ca="1">IFERROR(__xludf.DUMMYFUNCTION("""COMPUTED_VALUE"""),2)</f>
        <v>2</v>
      </c>
      <c r="B42" s="1">
        <f ca="1">IFERROR(__xludf.DUMMYFUNCTION("""COMPUTED_VALUE"""),1)</f>
        <v>1</v>
      </c>
    </row>
    <row r="43" spans="1:2" ht="13" hidden="1">
      <c r="A43" s="1">
        <f ca="1">IFERROR(__xludf.DUMMYFUNCTION("""COMPUTED_VALUE"""),1)</f>
        <v>1</v>
      </c>
      <c r="B43" s="1">
        <f ca="1">IFERROR(__xludf.DUMMYFUNCTION("""COMPUTED_VALUE"""),1)</f>
        <v>1</v>
      </c>
    </row>
    <row r="44" spans="1:2" ht="13" hidden="1">
      <c r="A44" s="1">
        <f ca="1">IFERROR(__xludf.DUMMYFUNCTION("""COMPUTED_VALUE"""),4)</f>
        <v>4</v>
      </c>
      <c r="B44" s="1">
        <f ca="1">IFERROR(__xludf.DUMMYFUNCTION("""COMPUTED_VALUE"""),4)</f>
        <v>4</v>
      </c>
    </row>
    <row r="45" spans="1:2" ht="13" hidden="1">
      <c r="A45" s="1">
        <f ca="1">IFERROR(__xludf.DUMMYFUNCTION("""COMPUTED_VALUE"""),4)</f>
        <v>4</v>
      </c>
      <c r="B45" s="1">
        <f ca="1">IFERROR(__xludf.DUMMYFUNCTION("""COMPUTED_VALUE"""),2)</f>
        <v>2</v>
      </c>
    </row>
    <row r="46" spans="1:2" ht="13" hidden="1">
      <c r="A46" s="1">
        <f ca="1">IFERROR(__xludf.DUMMYFUNCTION("""COMPUTED_VALUE"""),2)</f>
        <v>2</v>
      </c>
      <c r="B46" s="1">
        <f ca="1">IFERROR(__xludf.DUMMYFUNCTION("""COMPUTED_VALUE"""),1)</f>
        <v>1</v>
      </c>
    </row>
    <row r="47" spans="1:2" ht="13" hidden="1">
      <c r="A47" s="1">
        <f ca="1">IFERROR(__xludf.DUMMYFUNCTION("""COMPUTED_VALUE"""),4)</f>
        <v>4</v>
      </c>
      <c r="B47" s="1">
        <f ca="1">IFERROR(__xludf.DUMMYFUNCTION("""COMPUTED_VALUE"""),2)</f>
        <v>2</v>
      </c>
    </row>
    <row r="48" spans="1:2" ht="13" hidden="1">
      <c r="A48" s="1">
        <f ca="1">IFERROR(__xludf.DUMMYFUNCTION("""COMPUTED_VALUE"""),2)</f>
        <v>2</v>
      </c>
      <c r="B48" s="1">
        <f ca="1">IFERROR(__xludf.DUMMYFUNCTION("""COMPUTED_VALUE"""),3)</f>
        <v>3</v>
      </c>
    </row>
    <row r="49" spans="1:2" ht="13" hidden="1">
      <c r="A49" s="1">
        <f ca="1">IFERROR(__xludf.DUMMYFUNCTION("""COMPUTED_VALUE"""),4)</f>
        <v>4</v>
      </c>
      <c r="B49" s="1">
        <f ca="1">IFERROR(__xludf.DUMMYFUNCTION("""COMPUTED_VALUE"""),3)</f>
        <v>3</v>
      </c>
    </row>
    <row r="50" spans="1:2" ht="13" hidden="1">
      <c r="A50" s="1">
        <f ca="1">IFERROR(__xludf.DUMMYFUNCTION("""COMPUTED_VALUE"""),2)</f>
        <v>2</v>
      </c>
      <c r="B50" s="1">
        <f ca="1">IFERROR(__xludf.DUMMYFUNCTION("""COMPUTED_VALUE"""),4)</f>
        <v>4</v>
      </c>
    </row>
    <row r="51" spans="1:2" ht="13" hidden="1">
      <c r="A51" s="1">
        <f ca="1">IFERROR(__xludf.DUMMYFUNCTION("""COMPUTED_VALUE"""),1)</f>
        <v>1</v>
      </c>
      <c r="B51" s="1">
        <f ca="1">IFERROR(__xludf.DUMMYFUNCTION("""COMPUTED_VALUE"""),3)</f>
        <v>3</v>
      </c>
    </row>
    <row r="52" spans="1:2" ht="13" hidden="1">
      <c r="A52" s="1">
        <f ca="1">IFERROR(__xludf.DUMMYFUNCTION("""COMPUTED_VALUE"""),3)</f>
        <v>3</v>
      </c>
      <c r="B52" s="1">
        <f ca="1">IFERROR(__xludf.DUMMYFUNCTION("""COMPUTED_VALUE"""),2)</f>
        <v>2</v>
      </c>
    </row>
    <row r="53" spans="1:2" ht="13" hidden="1">
      <c r="A53" s="1">
        <f ca="1">IFERROR(__xludf.DUMMYFUNCTION("""COMPUTED_VALUE"""),2)</f>
        <v>2</v>
      </c>
      <c r="B53" s="1">
        <f ca="1">IFERROR(__xludf.DUMMYFUNCTION("""COMPUTED_VALUE"""),2)</f>
        <v>2</v>
      </c>
    </row>
    <row r="54" spans="1:2" ht="13" hidden="1">
      <c r="A54" s="1">
        <f ca="1">IFERROR(__xludf.DUMMYFUNCTION("""COMPUTED_VALUE"""),3)</f>
        <v>3</v>
      </c>
      <c r="B54" s="1">
        <f ca="1">IFERROR(__xludf.DUMMYFUNCTION("""COMPUTED_VALUE"""),3)</f>
        <v>3</v>
      </c>
    </row>
    <row r="55" spans="1:2" ht="13" hidden="1">
      <c r="A55" s="1">
        <f ca="1">IFERROR(__xludf.DUMMYFUNCTION("""COMPUTED_VALUE"""),1)</f>
        <v>1</v>
      </c>
      <c r="B55" s="1">
        <f ca="1">IFERROR(__xludf.DUMMYFUNCTION("""COMPUTED_VALUE"""),3)</f>
        <v>3</v>
      </c>
    </row>
    <row r="56" spans="1:2" ht="13" hidden="1">
      <c r="A56" s="1">
        <f ca="1">IFERROR(__xludf.DUMMYFUNCTION("""COMPUTED_VALUE"""),3)</f>
        <v>3</v>
      </c>
      <c r="B56" s="1">
        <f ca="1">IFERROR(__xludf.DUMMYFUNCTION("""COMPUTED_VALUE"""),2)</f>
        <v>2</v>
      </c>
    </row>
    <row r="57" spans="1:2" ht="13" hidden="1">
      <c r="A57" s="1">
        <f ca="1">IFERROR(__xludf.DUMMYFUNCTION("""COMPUTED_VALUE"""),2)</f>
        <v>2</v>
      </c>
      <c r="B57" s="1">
        <f ca="1">IFERROR(__xludf.DUMMYFUNCTION("""COMPUTED_VALUE"""),2)</f>
        <v>2</v>
      </c>
    </row>
    <row r="58" spans="1:2" ht="13" hidden="1">
      <c r="A58" s="1">
        <f ca="1">IFERROR(__xludf.DUMMYFUNCTION("""COMPUTED_VALUE"""),3)</f>
        <v>3</v>
      </c>
      <c r="B58" s="1">
        <f ca="1">IFERROR(__xludf.DUMMYFUNCTION("""COMPUTED_VALUE"""),5)</f>
        <v>5</v>
      </c>
    </row>
    <row r="59" spans="1:2" ht="13" hidden="1">
      <c r="A59" s="1">
        <f ca="1">IFERROR(__xludf.DUMMYFUNCTION("""COMPUTED_VALUE"""),1)</f>
        <v>1</v>
      </c>
      <c r="B59" s="1">
        <f ca="1">IFERROR(__xludf.DUMMYFUNCTION("""COMPUTED_VALUE"""),5)</f>
        <v>5</v>
      </c>
    </row>
    <row r="60" spans="1:2" ht="13" hidden="1">
      <c r="A60" s="1">
        <f ca="1">IFERROR(__xludf.DUMMYFUNCTION("""COMPUTED_VALUE"""),1)</f>
        <v>1</v>
      </c>
      <c r="B60" s="1">
        <f ca="1">IFERROR(__xludf.DUMMYFUNCTION("""COMPUTED_VALUE"""),4)</f>
        <v>4</v>
      </c>
    </row>
    <row r="61" spans="1:2" ht="13" hidden="1">
      <c r="A61" s="1">
        <f ca="1">IFERROR(__xludf.DUMMYFUNCTION("""COMPUTED_VALUE"""),1)</f>
        <v>1</v>
      </c>
      <c r="B61" s="1">
        <f ca="1">IFERROR(__xludf.DUMMYFUNCTION("""COMPUTED_VALUE"""),2)</f>
        <v>2</v>
      </c>
    </row>
    <row r="62" spans="1:2" ht="13" hidden="1">
      <c r="A62" s="1">
        <f ca="1">IFERROR(__xludf.DUMMYFUNCTION("""COMPUTED_VALUE"""),4)</f>
        <v>4</v>
      </c>
      <c r="B62" s="1">
        <f ca="1">IFERROR(__xludf.DUMMYFUNCTION("""COMPUTED_VALUE"""),3)</f>
        <v>3</v>
      </c>
    </row>
    <row r="63" spans="1:2" ht="13" hidden="1">
      <c r="A63" s="1">
        <f ca="1">IFERROR(__xludf.DUMMYFUNCTION("""COMPUTED_VALUE"""),4)</f>
        <v>4</v>
      </c>
      <c r="B63" s="1">
        <f ca="1">IFERROR(__xludf.DUMMYFUNCTION("""COMPUTED_VALUE"""),3)</f>
        <v>3</v>
      </c>
    </row>
    <row r="64" spans="1:2" ht="13" hidden="1">
      <c r="A64" s="1" t="str">
        <f ca="1">IFERROR(__xludf.DUMMYFUNCTION("""COMPUTED_VALUE"""),"")</f>
        <v/>
      </c>
      <c r="B64" s="1">
        <f ca="1">IFERROR(__xludf.DUMMYFUNCTION("""COMPUTED_VALUE"""),5)</f>
        <v>5</v>
      </c>
    </row>
    <row r="65" spans="1:2" ht="13" hidden="1">
      <c r="A65" s="1">
        <f ca="1">IFERROR(__xludf.DUMMYFUNCTION("""COMPUTED_VALUE"""),1)</f>
        <v>1</v>
      </c>
      <c r="B65" s="1">
        <f ca="1">IFERROR(__xludf.DUMMYFUNCTION("""COMPUTED_VALUE"""),1)</f>
        <v>1</v>
      </c>
    </row>
    <row r="66" spans="1:2" ht="13" hidden="1">
      <c r="A66" s="1">
        <f ca="1">IFERROR(__xludf.DUMMYFUNCTION("""COMPUTED_VALUE"""),2)</f>
        <v>2</v>
      </c>
      <c r="B66" s="1">
        <f ca="1">IFERROR(__xludf.DUMMYFUNCTION("""COMPUTED_VALUE"""),3)</f>
        <v>3</v>
      </c>
    </row>
    <row r="67" spans="1:2" ht="13" hidden="1">
      <c r="A67" s="1">
        <f ca="1">IFERROR(__xludf.DUMMYFUNCTION("""COMPUTED_VALUE"""),1)</f>
        <v>1</v>
      </c>
      <c r="B67" s="1">
        <f ca="1">IFERROR(__xludf.DUMMYFUNCTION("""COMPUTED_VALUE"""),2)</f>
        <v>2</v>
      </c>
    </row>
    <row r="68" spans="1:2" ht="13" hidden="1">
      <c r="A68" s="1">
        <f ca="1">IFERROR(__xludf.DUMMYFUNCTION("""COMPUTED_VALUE"""),2)</f>
        <v>2</v>
      </c>
      <c r="B68" s="1">
        <f ca="1">IFERROR(__xludf.DUMMYFUNCTION("""COMPUTED_VALUE"""),2)</f>
        <v>2</v>
      </c>
    </row>
    <row r="69" spans="1:2" ht="13" hidden="1">
      <c r="A69" s="1">
        <f ca="1">IFERROR(__xludf.DUMMYFUNCTION("""COMPUTED_VALUE"""),3)</f>
        <v>3</v>
      </c>
      <c r="B69" s="1">
        <f ca="1">IFERROR(__xludf.DUMMYFUNCTION("""COMPUTED_VALUE"""),3)</f>
        <v>3</v>
      </c>
    </row>
    <row r="70" spans="1:2" ht="13" hidden="1">
      <c r="A70" s="1">
        <f ca="1">IFERROR(__xludf.DUMMYFUNCTION("""COMPUTED_VALUE"""),4)</f>
        <v>4</v>
      </c>
      <c r="B70" s="1">
        <f ca="1">IFERROR(__xludf.DUMMYFUNCTION("""COMPUTED_VALUE"""),2)</f>
        <v>2</v>
      </c>
    </row>
    <row r="71" spans="1:2" ht="13" hidden="1">
      <c r="A71" s="1">
        <f ca="1">IFERROR(__xludf.DUMMYFUNCTION("""COMPUTED_VALUE"""),2)</f>
        <v>2</v>
      </c>
      <c r="B71" s="1">
        <f ca="1">IFERROR(__xludf.DUMMYFUNCTION("""COMPUTED_VALUE"""),1)</f>
        <v>1</v>
      </c>
    </row>
    <row r="72" spans="1:2" ht="13" hidden="1">
      <c r="A72" s="1">
        <f ca="1">IFERROR(__xludf.DUMMYFUNCTION("""COMPUTED_VALUE"""),4)</f>
        <v>4</v>
      </c>
      <c r="B72" s="1">
        <f ca="1">IFERROR(__xludf.DUMMYFUNCTION("""COMPUTED_VALUE"""),3)</f>
        <v>3</v>
      </c>
    </row>
    <row r="73" spans="1:2" ht="13" hidden="1">
      <c r="A73" s="1">
        <f ca="1">IFERROR(__xludf.DUMMYFUNCTION("""COMPUTED_VALUE"""),3)</f>
        <v>3</v>
      </c>
      <c r="B73" s="1">
        <f ca="1">IFERROR(__xludf.DUMMYFUNCTION("""COMPUTED_VALUE"""),3)</f>
        <v>3</v>
      </c>
    </row>
    <row r="74" spans="1:2" ht="13" hidden="1">
      <c r="A74" s="1">
        <f ca="1">IFERROR(__xludf.DUMMYFUNCTION("""COMPUTED_VALUE"""),1)</f>
        <v>1</v>
      </c>
      <c r="B74" s="1">
        <f ca="1">IFERROR(__xludf.DUMMYFUNCTION("""COMPUTED_VALUE"""),4)</f>
        <v>4</v>
      </c>
    </row>
    <row r="75" spans="1:2" ht="13" hidden="1">
      <c r="A75" s="1">
        <f ca="1">IFERROR(__xludf.DUMMYFUNCTION("""COMPUTED_VALUE"""),2)</f>
        <v>2</v>
      </c>
      <c r="B75" s="1">
        <f ca="1">IFERROR(__xludf.DUMMYFUNCTION("""COMPUTED_VALUE"""),5)</f>
        <v>5</v>
      </c>
    </row>
    <row r="76" spans="1:2" ht="13" hidden="1">
      <c r="A76" s="1">
        <f ca="1">IFERROR(__xludf.DUMMYFUNCTION("""COMPUTED_VALUE"""),3)</f>
        <v>3</v>
      </c>
      <c r="B76" s="1">
        <f ca="1">IFERROR(__xludf.DUMMYFUNCTION("""COMPUTED_VALUE"""),2)</f>
        <v>2</v>
      </c>
    </row>
    <row r="77" spans="1:2" ht="13" hidden="1">
      <c r="A77" s="1">
        <f ca="1">IFERROR(__xludf.DUMMYFUNCTION("""COMPUTED_VALUE"""),2)</f>
        <v>2</v>
      </c>
      <c r="B77" s="1">
        <f ca="1">IFERROR(__xludf.DUMMYFUNCTION("""COMPUTED_VALUE"""),3)</f>
        <v>3</v>
      </c>
    </row>
    <row r="78" spans="1:2" ht="13" hidden="1">
      <c r="A78" s="1">
        <f ca="1">IFERROR(__xludf.DUMMYFUNCTION("""COMPUTED_VALUE"""),4)</f>
        <v>4</v>
      </c>
      <c r="B78" s="1">
        <f ca="1">IFERROR(__xludf.DUMMYFUNCTION("""COMPUTED_VALUE"""),3)</f>
        <v>3</v>
      </c>
    </row>
    <row r="79" spans="1:2" ht="13" hidden="1">
      <c r="A79" s="1">
        <f ca="1">IFERROR(__xludf.DUMMYFUNCTION("""COMPUTED_VALUE"""),3)</f>
        <v>3</v>
      </c>
      <c r="B79" s="1">
        <f ca="1">IFERROR(__xludf.DUMMYFUNCTION("""COMPUTED_VALUE"""),4)</f>
        <v>4</v>
      </c>
    </row>
    <row r="80" spans="1:2" ht="13" hidden="1">
      <c r="A80" s="1">
        <f ca="1">IFERROR(__xludf.DUMMYFUNCTION("""COMPUTED_VALUE"""),1)</f>
        <v>1</v>
      </c>
      <c r="B80" s="1">
        <f ca="1">IFERROR(__xludf.DUMMYFUNCTION("""COMPUTED_VALUE"""),2)</f>
        <v>2</v>
      </c>
    </row>
    <row r="81" spans="1:2" ht="13" hidden="1">
      <c r="A81" s="1" t="str">
        <f ca="1">IFERROR(__xludf.DUMMYFUNCTION("""COMPUTED_VALUE"""),"")</f>
        <v/>
      </c>
      <c r="B81" s="1">
        <f ca="1">IFERROR(__xludf.DUMMYFUNCTION("""COMPUTED_VALUE"""),4)</f>
        <v>4</v>
      </c>
    </row>
    <row r="82" spans="1:2" ht="13" hidden="1">
      <c r="A82" s="1">
        <f ca="1">IFERROR(__xludf.DUMMYFUNCTION("""COMPUTED_VALUE"""),4)</f>
        <v>4</v>
      </c>
      <c r="B82" s="1">
        <f ca="1">IFERROR(__xludf.DUMMYFUNCTION("""COMPUTED_VALUE"""),4)</f>
        <v>4</v>
      </c>
    </row>
    <row r="83" spans="1:2" ht="13" hidden="1">
      <c r="A83" s="1">
        <f ca="1">IFERROR(__xludf.DUMMYFUNCTION("""COMPUTED_VALUE"""),2)</f>
        <v>2</v>
      </c>
      <c r="B83" s="1">
        <f ca="1">IFERROR(__xludf.DUMMYFUNCTION("""COMPUTED_VALUE"""),4)</f>
        <v>4</v>
      </c>
    </row>
    <row r="84" spans="1:2" ht="13" hidden="1">
      <c r="A84" s="1">
        <f ca="1">IFERROR(__xludf.DUMMYFUNCTION("""COMPUTED_VALUE"""),3)</f>
        <v>3</v>
      </c>
      <c r="B84" s="1">
        <f ca="1">IFERROR(__xludf.DUMMYFUNCTION("""COMPUTED_VALUE"""),4)</f>
        <v>4</v>
      </c>
    </row>
    <row r="85" spans="1:2" ht="13" hidden="1">
      <c r="A85" s="1">
        <f ca="1">IFERROR(__xludf.DUMMYFUNCTION("""COMPUTED_VALUE"""),4)</f>
        <v>4</v>
      </c>
      <c r="B85" s="1">
        <f ca="1">IFERROR(__xludf.DUMMYFUNCTION("""COMPUTED_VALUE"""),3)</f>
        <v>3</v>
      </c>
    </row>
    <row r="86" spans="1:2" ht="13" hidden="1">
      <c r="A86" s="1">
        <f ca="1">IFERROR(__xludf.DUMMYFUNCTION("""COMPUTED_VALUE"""),2)</f>
        <v>2</v>
      </c>
      <c r="B86" s="1">
        <f ca="1">IFERROR(__xludf.DUMMYFUNCTION("""COMPUTED_VALUE"""),2)</f>
        <v>2</v>
      </c>
    </row>
    <row r="87" spans="1:2" ht="13" hidden="1">
      <c r="A87" s="1">
        <f ca="1">IFERROR(__xludf.DUMMYFUNCTION("""COMPUTED_VALUE"""),2)</f>
        <v>2</v>
      </c>
      <c r="B87" s="1">
        <f ca="1">IFERROR(__xludf.DUMMYFUNCTION("""COMPUTED_VALUE"""),1)</f>
        <v>1</v>
      </c>
    </row>
    <row r="88" spans="1:2" ht="13" hidden="1">
      <c r="A88" s="1">
        <f ca="1">IFERROR(__xludf.DUMMYFUNCTION("""COMPUTED_VALUE"""),2)</f>
        <v>2</v>
      </c>
      <c r="B88" s="1">
        <f ca="1">IFERROR(__xludf.DUMMYFUNCTION("""COMPUTED_VALUE"""),5)</f>
        <v>5</v>
      </c>
    </row>
    <row r="89" spans="1:2" ht="13" hidden="1">
      <c r="A89" s="1">
        <f ca="1">IFERROR(__xludf.DUMMYFUNCTION("""COMPUTED_VALUE"""),3)</f>
        <v>3</v>
      </c>
      <c r="B89" s="1">
        <f ca="1">IFERROR(__xludf.DUMMYFUNCTION("""COMPUTED_VALUE"""),3)</f>
        <v>3</v>
      </c>
    </row>
    <row r="90" spans="1:2" ht="13" hidden="1">
      <c r="A90" s="1">
        <f ca="1">IFERROR(__xludf.DUMMYFUNCTION("""COMPUTED_VALUE"""),1)</f>
        <v>1</v>
      </c>
      <c r="B90" s="1">
        <f ca="1">IFERROR(__xludf.DUMMYFUNCTION("""COMPUTED_VALUE"""),4)</f>
        <v>4</v>
      </c>
    </row>
    <row r="91" spans="1:2" ht="13" hidden="1">
      <c r="A91" s="1">
        <f ca="1">IFERROR(__xludf.DUMMYFUNCTION("""COMPUTED_VALUE"""),2)</f>
        <v>2</v>
      </c>
      <c r="B91" s="1">
        <f ca="1">IFERROR(__xludf.DUMMYFUNCTION("""COMPUTED_VALUE"""),1)</f>
        <v>1</v>
      </c>
    </row>
    <row r="92" spans="1:2" ht="13" hidden="1">
      <c r="A92" s="1">
        <f ca="1">IFERROR(__xludf.DUMMYFUNCTION("""COMPUTED_VALUE"""),4)</f>
        <v>4</v>
      </c>
      <c r="B92" s="1">
        <f ca="1">IFERROR(__xludf.DUMMYFUNCTION("""COMPUTED_VALUE"""),4)</f>
        <v>4</v>
      </c>
    </row>
    <row r="93" spans="1:2" ht="13" hidden="1">
      <c r="A93" s="1">
        <f ca="1">IFERROR(__xludf.DUMMYFUNCTION("""COMPUTED_VALUE"""),3)</f>
        <v>3</v>
      </c>
      <c r="B93" s="1">
        <f ca="1">IFERROR(__xludf.DUMMYFUNCTION("""COMPUTED_VALUE"""),4)</f>
        <v>4</v>
      </c>
    </row>
    <row r="94" spans="1:2" ht="13" hidden="1">
      <c r="A94" s="1">
        <f ca="1">IFERROR(__xludf.DUMMYFUNCTION("""COMPUTED_VALUE"""),1)</f>
        <v>1</v>
      </c>
      <c r="B94" s="1">
        <f ca="1">IFERROR(__xludf.DUMMYFUNCTION("""COMPUTED_VALUE"""),1)</f>
        <v>1</v>
      </c>
    </row>
    <row r="95" spans="1:2" ht="13" hidden="1">
      <c r="A95" s="1">
        <f ca="1">IFERROR(__xludf.DUMMYFUNCTION("""COMPUTED_VALUE"""),3)</f>
        <v>3</v>
      </c>
      <c r="B95" s="1">
        <f ca="1">IFERROR(__xludf.DUMMYFUNCTION("""COMPUTED_VALUE"""),3)</f>
        <v>3</v>
      </c>
    </row>
    <row r="96" spans="1:2" ht="13" hidden="1">
      <c r="A96" s="1">
        <f ca="1">IFERROR(__xludf.DUMMYFUNCTION("""COMPUTED_VALUE"""),1)</f>
        <v>1</v>
      </c>
      <c r="B96" s="1">
        <f ca="1">IFERROR(__xludf.DUMMYFUNCTION("""COMPUTED_VALUE"""),2)</f>
        <v>2</v>
      </c>
    </row>
    <row r="97" spans="1:2" ht="13" hidden="1">
      <c r="A97" s="1">
        <f ca="1">IFERROR(__xludf.DUMMYFUNCTION("""COMPUTED_VALUE"""),2)</f>
        <v>2</v>
      </c>
      <c r="B97" s="1">
        <f ca="1">IFERROR(__xludf.DUMMYFUNCTION("""COMPUTED_VALUE"""),2)</f>
        <v>2</v>
      </c>
    </row>
    <row r="98" spans="1:2" ht="13" hidden="1">
      <c r="A98" s="1">
        <f ca="1">IFERROR(__xludf.DUMMYFUNCTION("""COMPUTED_VALUE"""),2)</f>
        <v>2</v>
      </c>
      <c r="B98" s="1">
        <f ca="1">IFERROR(__xludf.DUMMYFUNCTION("""COMPUTED_VALUE"""),4)</f>
        <v>4</v>
      </c>
    </row>
    <row r="99" spans="1:2" ht="13" hidden="1">
      <c r="A99" s="1">
        <f ca="1">IFERROR(__xludf.DUMMYFUNCTION("""COMPUTED_VALUE"""),4)</f>
        <v>4</v>
      </c>
      <c r="B99" s="1">
        <f ca="1">IFERROR(__xludf.DUMMYFUNCTION("""COMPUTED_VALUE"""),2)</f>
        <v>2</v>
      </c>
    </row>
    <row r="100" spans="1:2" ht="13" hidden="1">
      <c r="A100" s="1">
        <f ca="1">IFERROR(__xludf.DUMMYFUNCTION("""COMPUTED_VALUE"""),1)</f>
        <v>1</v>
      </c>
      <c r="B100" s="1" t="str">
        <f ca="1">IFERROR(__xludf.DUMMYFUNCTION("""COMPUTED_VALUE"""),"")</f>
        <v/>
      </c>
    </row>
    <row r="101" spans="1:2" ht="13" hidden="1">
      <c r="A101" s="1">
        <f ca="1">IFERROR(__xludf.DUMMYFUNCTION("""COMPUTED_VALUE"""),3)</f>
        <v>3</v>
      </c>
      <c r="B101" s="1">
        <f ca="1">IFERROR(__xludf.DUMMYFUNCTION("""COMPUTED_VALUE"""),2)</f>
        <v>2</v>
      </c>
    </row>
    <row r="102" spans="1:2" ht="13" hidden="1">
      <c r="A102" s="1">
        <f ca="1">IFERROR(__xludf.DUMMYFUNCTION("""COMPUTED_VALUE"""),2)</f>
        <v>2</v>
      </c>
      <c r="B102" s="1">
        <f ca="1">IFERROR(__xludf.DUMMYFUNCTION("""COMPUTED_VALUE"""),4)</f>
        <v>4</v>
      </c>
    </row>
    <row r="103" spans="1:2" ht="13" hidden="1">
      <c r="A103" s="1">
        <f ca="1">IFERROR(__xludf.DUMMYFUNCTION("""COMPUTED_VALUE"""),4)</f>
        <v>4</v>
      </c>
      <c r="B103" s="1">
        <f ca="1">IFERROR(__xludf.DUMMYFUNCTION("""COMPUTED_VALUE"""),1)</f>
        <v>1</v>
      </c>
    </row>
    <row r="104" spans="1:2" ht="13" hidden="1">
      <c r="A104" s="1" t="str">
        <f ca="1">IFERROR(__xludf.DUMMYFUNCTION("""COMPUTED_VALUE"""),"")</f>
        <v/>
      </c>
      <c r="B104" s="1">
        <f ca="1">IFERROR(__xludf.DUMMYFUNCTION("""COMPUTED_VALUE"""),2)</f>
        <v>2</v>
      </c>
    </row>
    <row r="105" spans="1:2" ht="13" hidden="1">
      <c r="A105" s="1">
        <f ca="1">IFERROR(__xludf.DUMMYFUNCTION("""COMPUTED_VALUE"""),2)</f>
        <v>2</v>
      </c>
      <c r="B105" s="1">
        <f ca="1">IFERROR(__xludf.DUMMYFUNCTION("""COMPUTED_VALUE"""),3)</f>
        <v>3</v>
      </c>
    </row>
    <row r="106" spans="1:2" ht="13" hidden="1">
      <c r="A106" s="1">
        <f ca="1">IFERROR(__xludf.DUMMYFUNCTION("""COMPUTED_VALUE"""),1)</f>
        <v>1</v>
      </c>
      <c r="B106" s="1">
        <f ca="1">IFERROR(__xludf.DUMMYFUNCTION("""COMPUTED_VALUE"""),4)</f>
        <v>4</v>
      </c>
    </row>
    <row r="107" spans="1:2" ht="13" hidden="1">
      <c r="A107" s="1">
        <f ca="1">IFERROR(__xludf.DUMMYFUNCTION("""COMPUTED_VALUE"""),4)</f>
        <v>4</v>
      </c>
      <c r="B107" s="1">
        <f ca="1">IFERROR(__xludf.DUMMYFUNCTION("""COMPUTED_VALUE"""),2)</f>
        <v>2</v>
      </c>
    </row>
    <row r="108" spans="1:2" ht="13" hidden="1">
      <c r="A108" s="1">
        <f ca="1">IFERROR(__xludf.DUMMYFUNCTION("""COMPUTED_VALUE"""),2)</f>
        <v>2</v>
      </c>
      <c r="B108" s="1">
        <f ca="1">IFERROR(__xludf.DUMMYFUNCTION("""COMPUTED_VALUE"""),2)</f>
        <v>2</v>
      </c>
    </row>
    <row r="109" spans="1:2" ht="13" hidden="1">
      <c r="A109" s="1">
        <f ca="1">IFERROR(__xludf.DUMMYFUNCTION("""COMPUTED_VALUE"""),3)</f>
        <v>3</v>
      </c>
      <c r="B109" s="1">
        <f ca="1">IFERROR(__xludf.DUMMYFUNCTION("""COMPUTED_VALUE"""),4)</f>
        <v>4</v>
      </c>
    </row>
    <row r="110" spans="1:2" ht="13" hidden="1">
      <c r="A110" s="1">
        <f ca="1">IFERROR(__xludf.DUMMYFUNCTION("""COMPUTED_VALUE"""),1)</f>
        <v>1</v>
      </c>
      <c r="B110" s="1">
        <f ca="1">IFERROR(__xludf.DUMMYFUNCTION("""COMPUTED_VALUE"""),5)</f>
        <v>5</v>
      </c>
    </row>
    <row r="111" spans="1:2" ht="13" hidden="1">
      <c r="A111" s="1">
        <f ca="1">IFERROR(__xludf.DUMMYFUNCTION("""COMPUTED_VALUE"""),4)</f>
        <v>4</v>
      </c>
      <c r="B111" s="1">
        <f ca="1">IFERROR(__xludf.DUMMYFUNCTION("""COMPUTED_VALUE"""),1)</f>
        <v>1</v>
      </c>
    </row>
    <row r="112" spans="1:2" ht="13" hidden="1">
      <c r="A112" s="1">
        <f ca="1">IFERROR(__xludf.DUMMYFUNCTION("""COMPUTED_VALUE"""),4)</f>
        <v>4</v>
      </c>
      <c r="B112" s="1">
        <f ca="1">IFERROR(__xludf.DUMMYFUNCTION("""COMPUTED_VALUE"""),2)</f>
        <v>2</v>
      </c>
    </row>
    <row r="113" spans="1:2" ht="13" hidden="1">
      <c r="A113" s="1">
        <f ca="1">IFERROR(__xludf.DUMMYFUNCTION("""COMPUTED_VALUE"""),2)</f>
        <v>2</v>
      </c>
      <c r="B113" s="1">
        <f ca="1">IFERROR(__xludf.DUMMYFUNCTION("""COMPUTED_VALUE"""),2)</f>
        <v>2</v>
      </c>
    </row>
    <row r="114" spans="1:2" ht="13" hidden="1">
      <c r="A114" s="1">
        <f ca="1">IFERROR(__xludf.DUMMYFUNCTION("""COMPUTED_VALUE"""),3)</f>
        <v>3</v>
      </c>
      <c r="B114" s="1">
        <f ca="1">IFERROR(__xludf.DUMMYFUNCTION("""COMPUTED_VALUE"""),4)</f>
        <v>4</v>
      </c>
    </row>
    <row r="115" spans="1:2" ht="13" hidden="1">
      <c r="A115" s="1">
        <f ca="1">IFERROR(__xludf.DUMMYFUNCTION("""COMPUTED_VALUE"""),2)</f>
        <v>2</v>
      </c>
      <c r="B115" s="1">
        <f ca="1">IFERROR(__xludf.DUMMYFUNCTION("""COMPUTED_VALUE"""),3)</f>
        <v>3</v>
      </c>
    </row>
    <row r="116" spans="1:2" ht="13" hidden="1">
      <c r="A116" s="1">
        <f ca="1">IFERROR(__xludf.DUMMYFUNCTION("""COMPUTED_VALUE"""),3)</f>
        <v>3</v>
      </c>
      <c r="B116" s="1">
        <f ca="1">IFERROR(__xludf.DUMMYFUNCTION("""COMPUTED_VALUE"""),2)</f>
        <v>2</v>
      </c>
    </row>
    <row r="117" spans="1:2" ht="13" hidden="1">
      <c r="A117" s="1">
        <f ca="1">IFERROR(__xludf.DUMMYFUNCTION("""COMPUTED_VALUE"""),3)</f>
        <v>3</v>
      </c>
      <c r="B117" s="1">
        <f ca="1">IFERROR(__xludf.DUMMYFUNCTION("""COMPUTED_VALUE"""),5)</f>
        <v>5</v>
      </c>
    </row>
    <row r="118" spans="1:2" ht="13" hidden="1">
      <c r="A118" s="1">
        <f ca="1">IFERROR(__xludf.DUMMYFUNCTION("""COMPUTED_VALUE"""),4)</f>
        <v>4</v>
      </c>
      <c r="B118" s="1">
        <f ca="1">IFERROR(__xludf.DUMMYFUNCTION("""COMPUTED_VALUE"""),4)</f>
        <v>4</v>
      </c>
    </row>
    <row r="119" spans="1:2" ht="13" hidden="1">
      <c r="A119" s="1">
        <f ca="1">IFERROR(__xludf.DUMMYFUNCTION("""COMPUTED_VALUE"""),2)</f>
        <v>2</v>
      </c>
      <c r="B119" s="1">
        <f ca="1">IFERROR(__xludf.DUMMYFUNCTION("""COMPUTED_VALUE"""),3)</f>
        <v>3</v>
      </c>
    </row>
    <row r="120" spans="1:2" ht="13" hidden="1">
      <c r="A120" s="1">
        <f ca="1">IFERROR(__xludf.DUMMYFUNCTION("""COMPUTED_VALUE"""),4)</f>
        <v>4</v>
      </c>
      <c r="B120" s="1">
        <f ca="1">IFERROR(__xludf.DUMMYFUNCTION("""COMPUTED_VALUE"""),2)</f>
        <v>2</v>
      </c>
    </row>
    <row r="121" spans="1:2" ht="13" hidden="1">
      <c r="A121" s="1">
        <f ca="1">IFERROR(__xludf.DUMMYFUNCTION("""COMPUTED_VALUE"""),4)</f>
        <v>4</v>
      </c>
      <c r="B121" s="1">
        <f ca="1">IFERROR(__xludf.DUMMYFUNCTION("""COMPUTED_VALUE"""),3)</f>
        <v>3</v>
      </c>
    </row>
    <row r="122" spans="1:2" ht="13" hidden="1">
      <c r="A122" s="1">
        <f ca="1">IFERROR(__xludf.DUMMYFUNCTION("""COMPUTED_VALUE"""),4)</f>
        <v>4</v>
      </c>
      <c r="B122" s="1">
        <f ca="1">IFERROR(__xludf.DUMMYFUNCTION("""COMPUTED_VALUE"""),2)</f>
        <v>2</v>
      </c>
    </row>
    <row r="123" spans="1:2" ht="13" hidden="1">
      <c r="A123" s="1">
        <f ca="1">IFERROR(__xludf.DUMMYFUNCTION("""COMPUTED_VALUE"""),4)</f>
        <v>4</v>
      </c>
      <c r="B123" s="1">
        <f ca="1">IFERROR(__xludf.DUMMYFUNCTION("""COMPUTED_VALUE"""),2)</f>
        <v>2</v>
      </c>
    </row>
    <row r="124" spans="1:2" ht="13" hidden="1">
      <c r="A124" s="1">
        <f ca="1">IFERROR(__xludf.DUMMYFUNCTION("""COMPUTED_VALUE"""),4)</f>
        <v>4</v>
      </c>
      <c r="B124" s="1">
        <f ca="1">IFERROR(__xludf.DUMMYFUNCTION("""COMPUTED_VALUE"""),3)</f>
        <v>3</v>
      </c>
    </row>
    <row r="125" spans="1:2" ht="13" hidden="1">
      <c r="A125" s="1">
        <f ca="1">IFERROR(__xludf.DUMMYFUNCTION("""COMPUTED_VALUE"""),4)</f>
        <v>4</v>
      </c>
      <c r="B125" s="1">
        <f ca="1">IFERROR(__xludf.DUMMYFUNCTION("""COMPUTED_VALUE"""),2)</f>
        <v>2</v>
      </c>
    </row>
    <row r="126" spans="1:2" ht="13" hidden="1">
      <c r="A126" s="1">
        <f ca="1">IFERROR(__xludf.DUMMYFUNCTION("""COMPUTED_VALUE"""),4)</f>
        <v>4</v>
      </c>
      <c r="B126" s="1">
        <f ca="1">IFERROR(__xludf.DUMMYFUNCTION("""COMPUTED_VALUE"""),5)</f>
        <v>5</v>
      </c>
    </row>
    <row r="127" spans="1:2" ht="13" hidden="1">
      <c r="A127" s="1">
        <f ca="1">IFERROR(__xludf.DUMMYFUNCTION("""COMPUTED_VALUE"""),3)</f>
        <v>3</v>
      </c>
      <c r="B127" s="1">
        <f ca="1">IFERROR(__xludf.DUMMYFUNCTION("""COMPUTED_VALUE"""),5)</f>
        <v>5</v>
      </c>
    </row>
    <row r="128" spans="1:2" ht="13" hidden="1">
      <c r="A128" s="1">
        <f ca="1">IFERROR(__xludf.DUMMYFUNCTION("""COMPUTED_VALUE"""),1)</f>
        <v>1</v>
      </c>
      <c r="B128" s="1">
        <f ca="1">IFERROR(__xludf.DUMMYFUNCTION("""COMPUTED_VALUE"""),3)</f>
        <v>3</v>
      </c>
    </row>
    <row r="129" spans="1:2" ht="13" hidden="1">
      <c r="A129" s="1">
        <f ca="1">IFERROR(__xludf.DUMMYFUNCTION("""COMPUTED_VALUE"""),3)</f>
        <v>3</v>
      </c>
      <c r="B129" s="1">
        <f ca="1">IFERROR(__xludf.DUMMYFUNCTION("""COMPUTED_VALUE"""),3)</f>
        <v>3</v>
      </c>
    </row>
    <row r="130" spans="1:2" ht="13" hidden="1">
      <c r="A130" s="1">
        <f ca="1">IFERROR(__xludf.DUMMYFUNCTION("""COMPUTED_VALUE"""),3)</f>
        <v>3</v>
      </c>
      <c r="B130" s="1">
        <f ca="1">IFERROR(__xludf.DUMMYFUNCTION("""COMPUTED_VALUE"""),4)</f>
        <v>4</v>
      </c>
    </row>
    <row r="131" spans="1:2" ht="13" hidden="1">
      <c r="A131" s="1">
        <f ca="1">IFERROR(__xludf.DUMMYFUNCTION("""COMPUTED_VALUE"""),2)</f>
        <v>2</v>
      </c>
      <c r="B131" s="1">
        <f ca="1">IFERROR(__xludf.DUMMYFUNCTION("""COMPUTED_VALUE"""),4)</f>
        <v>4</v>
      </c>
    </row>
    <row r="132" spans="1:2" ht="13" hidden="1">
      <c r="A132" s="1">
        <f ca="1">IFERROR(__xludf.DUMMYFUNCTION("""COMPUTED_VALUE"""),1)</f>
        <v>1</v>
      </c>
      <c r="B132" s="1">
        <f ca="1">IFERROR(__xludf.DUMMYFUNCTION("""COMPUTED_VALUE"""),2)</f>
        <v>2</v>
      </c>
    </row>
    <row r="133" spans="1:2" ht="13" hidden="1">
      <c r="A133" s="1">
        <f ca="1">IFERROR(__xludf.DUMMYFUNCTION("""COMPUTED_VALUE"""),2)</f>
        <v>2</v>
      </c>
      <c r="B133" s="1">
        <f ca="1">IFERROR(__xludf.DUMMYFUNCTION("""COMPUTED_VALUE"""),1)</f>
        <v>1</v>
      </c>
    </row>
    <row r="134" spans="1:2" ht="13" hidden="1">
      <c r="A134" s="1">
        <f ca="1">IFERROR(__xludf.DUMMYFUNCTION("""COMPUTED_VALUE"""),3)</f>
        <v>3</v>
      </c>
      <c r="B134" s="1">
        <f ca="1">IFERROR(__xludf.DUMMYFUNCTION("""COMPUTED_VALUE"""),4)</f>
        <v>4</v>
      </c>
    </row>
    <row r="135" spans="1:2" ht="13" hidden="1">
      <c r="A135" s="1">
        <f ca="1">IFERROR(__xludf.DUMMYFUNCTION("""COMPUTED_VALUE"""),4)</f>
        <v>4</v>
      </c>
      <c r="B135" s="1">
        <f ca="1">IFERROR(__xludf.DUMMYFUNCTION("""COMPUTED_VALUE"""),4)</f>
        <v>4</v>
      </c>
    </row>
    <row r="136" spans="1:2" ht="13" hidden="1">
      <c r="A136" s="1">
        <f ca="1">IFERROR(__xludf.DUMMYFUNCTION("""COMPUTED_VALUE"""),3)</f>
        <v>3</v>
      </c>
      <c r="B136" s="1">
        <f ca="1">IFERROR(__xludf.DUMMYFUNCTION("""COMPUTED_VALUE"""),4)</f>
        <v>4</v>
      </c>
    </row>
    <row r="137" spans="1:2" ht="13" hidden="1">
      <c r="A137" s="1">
        <f ca="1">IFERROR(__xludf.DUMMYFUNCTION("""COMPUTED_VALUE"""),2)</f>
        <v>2</v>
      </c>
      <c r="B137" s="1">
        <f ca="1">IFERROR(__xludf.DUMMYFUNCTION("""COMPUTED_VALUE"""),1)</f>
        <v>1</v>
      </c>
    </row>
    <row r="138" spans="1:2" ht="13" hidden="1">
      <c r="A138" s="1">
        <f ca="1">IFERROR(__xludf.DUMMYFUNCTION("""COMPUTED_VALUE"""),2)</f>
        <v>2</v>
      </c>
      <c r="B138" s="1">
        <f ca="1">IFERROR(__xludf.DUMMYFUNCTION("""COMPUTED_VALUE"""),3)</f>
        <v>3</v>
      </c>
    </row>
    <row r="139" spans="1:2" ht="13" hidden="1">
      <c r="A139" s="1">
        <f ca="1">IFERROR(__xludf.DUMMYFUNCTION("""COMPUTED_VALUE"""),1)</f>
        <v>1</v>
      </c>
      <c r="B139" s="1">
        <f ca="1">IFERROR(__xludf.DUMMYFUNCTION("""COMPUTED_VALUE"""),2)</f>
        <v>2</v>
      </c>
    </row>
    <row r="140" spans="1:2" ht="13" hidden="1">
      <c r="A140" s="1">
        <f ca="1">IFERROR(__xludf.DUMMYFUNCTION("""COMPUTED_VALUE"""),4)</f>
        <v>4</v>
      </c>
      <c r="B140" s="1">
        <f ca="1">IFERROR(__xludf.DUMMYFUNCTION("""COMPUTED_VALUE"""),4)</f>
        <v>4</v>
      </c>
    </row>
    <row r="141" spans="1:2" ht="13" hidden="1">
      <c r="A141" s="1">
        <f ca="1">IFERROR(__xludf.DUMMYFUNCTION("""COMPUTED_VALUE"""),1)</f>
        <v>1</v>
      </c>
      <c r="B141" s="1">
        <f ca="1">IFERROR(__xludf.DUMMYFUNCTION("""COMPUTED_VALUE"""),4)</f>
        <v>4</v>
      </c>
    </row>
    <row r="142" spans="1:2" ht="13" hidden="1">
      <c r="A142" s="1">
        <f ca="1">IFERROR(__xludf.DUMMYFUNCTION("""COMPUTED_VALUE"""),1)</f>
        <v>1</v>
      </c>
      <c r="B142" s="1">
        <f ca="1">IFERROR(__xludf.DUMMYFUNCTION("""COMPUTED_VALUE"""),2)</f>
        <v>2</v>
      </c>
    </row>
    <row r="143" spans="1:2" ht="13" hidden="1">
      <c r="A143" s="1">
        <f ca="1">IFERROR(__xludf.DUMMYFUNCTION("""COMPUTED_VALUE"""),3)</f>
        <v>3</v>
      </c>
      <c r="B143" s="1">
        <f ca="1">IFERROR(__xludf.DUMMYFUNCTION("""COMPUTED_VALUE"""),5)</f>
        <v>5</v>
      </c>
    </row>
    <row r="144" spans="1:2" ht="13" hidden="1">
      <c r="A144" s="1">
        <f ca="1">IFERROR(__xludf.DUMMYFUNCTION("""COMPUTED_VALUE"""),1)</f>
        <v>1</v>
      </c>
      <c r="B144" s="1">
        <f ca="1">IFERROR(__xludf.DUMMYFUNCTION("""COMPUTED_VALUE"""),5)</f>
        <v>5</v>
      </c>
    </row>
    <row r="145" spans="1:2" ht="13" hidden="1">
      <c r="A145" s="1">
        <f ca="1">IFERROR(__xludf.DUMMYFUNCTION("""COMPUTED_VALUE"""),2)</f>
        <v>2</v>
      </c>
      <c r="B145" s="1">
        <f ca="1">IFERROR(__xludf.DUMMYFUNCTION("""COMPUTED_VALUE"""),4)</f>
        <v>4</v>
      </c>
    </row>
    <row r="146" spans="1:2" ht="13" hidden="1">
      <c r="A146" s="1">
        <f ca="1">IFERROR(__xludf.DUMMYFUNCTION("""COMPUTED_VALUE"""),3)</f>
        <v>3</v>
      </c>
      <c r="B146" s="1">
        <f ca="1">IFERROR(__xludf.DUMMYFUNCTION("""COMPUTED_VALUE"""),4)</f>
        <v>4</v>
      </c>
    </row>
    <row r="147" spans="1:2" ht="13" hidden="1">
      <c r="A147" s="1">
        <f ca="1">IFERROR(__xludf.DUMMYFUNCTION("""COMPUTED_VALUE"""),2)</f>
        <v>2</v>
      </c>
      <c r="B147" s="1">
        <f ca="1">IFERROR(__xludf.DUMMYFUNCTION("""COMPUTED_VALUE"""),3)</f>
        <v>3</v>
      </c>
    </row>
    <row r="148" spans="1:2" ht="13" hidden="1">
      <c r="A148" s="1">
        <f ca="1">IFERROR(__xludf.DUMMYFUNCTION("""COMPUTED_VALUE"""),2)</f>
        <v>2</v>
      </c>
      <c r="B148" s="1">
        <f ca="1">IFERROR(__xludf.DUMMYFUNCTION("""COMPUTED_VALUE"""),1)</f>
        <v>1</v>
      </c>
    </row>
    <row r="149" spans="1:2" ht="13" hidden="1">
      <c r="A149" s="1">
        <f ca="1">IFERROR(__xludf.DUMMYFUNCTION("""COMPUTED_VALUE"""),3)</f>
        <v>3</v>
      </c>
      <c r="B149" s="1">
        <f ca="1">IFERROR(__xludf.DUMMYFUNCTION("""COMPUTED_VALUE"""),3)</f>
        <v>3</v>
      </c>
    </row>
    <row r="150" spans="1:2" ht="13" hidden="1">
      <c r="A150" s="1">
        <f ca="1">IFERROR(__xludf.DUMMYFUNCTION("""COMPUTED_VALUE"""),3)</f>
        <v>3</v>
      </c>
      <c r="B150" s="1">
        <f ca="1">IFERROR(__xludf.DUMMYFUNCTION("""COMPUTED_VALUE"""),2)</f>
        <v>2</v>
      </c>
    </row>
    <row r="151" spans="1:2" ht="13" hidden="1">
      <c r="A151" s="1">
        <f ca="1">IFERROR(__xludf.DUMMYFUNCTION("""COMPUTED_VALUE"""),2)</f>
        <v>2</v>
      </c>
      <c r="B151" s="1">
        <f ca="1">IFERROR(__xludf.DUMMYFUNCTION("""COMPUTED_VALUE"""),2)</f>
        <v>2</v>
      </c>
    </row>
    <row r="152" spans="1:2" ht="13" hidden="1">
      <c r="A152" s="1">
        <f ca="1">IFERROR(__xludf.DUMMYFUNCTION("""COMPUTED_VALUE"""),2)</f>
        <v>2</v>
      </c>
      <c r="B152" s="1">
        <f ca="1">IFERROR(__xludf.DUMMYFUNCTION("""COMPUTED_VALUE"""),4)</f>
        <v>4</v>
      </c>
    </row>
    <row r="153" spans="1:2" ht="13" hidden="1">
      <c r="A153" s="1" t="str">
        <f ca="1">IFERROR(__xludf.DUMMYFUNCTION("""COMPUTED_VALUE"""),"")</f>
        <v/>
      </c>
      <c r="B153" s="1">
        <f ca="1">IFERROR(__xludf.DUMMYFUNCTION("""COMPUTED_VALUE"""),3)</f>
        <v>3</v>
      </c>
    </row>
    <row r="154" spans="1:2" ht="13" hidden="1">
      <c r="A154" s="1">
        <f ca="1">IFERROR(__xludf.DUMMYFUNCTION("""COMPUTED_VALUE"""),4)</f>
        <v>4</v>
      </c>
      <c r="B154" s="1">
        <f ca="1">IFERROR(__xludf.DUMMYFUNCTION("""COMPUTED_VALUE"""),4)</f>
        <v>4</v>
      </c>
    </row>
    <row r="155" spans="1:2" ht="13" hidden="1">
      <c r="A155" s="1">
        <f ca="1">IFERROR(__xludf.DUMMYFUNCTION("""COMPUTED_VALUE"""),4)</f>
        <v>4</v>
      </c>
      <c r="B155" s="1">
        <f ca="1">IFERROR(__xludf.DUMMYFUNCTION("""COMPUTED_VALUE"""),4)</f>
        <v>4</v>
      </c>
    </row>
    <row r="156" spans="1:2" ht="13" hidden="1">
      <c r="A156" s="1">
        <f ca="1">IFERROR(__xludf.DUMMYFUNCTION("""COMPUTED_VALUE"""),1)</f>
        <v>1</v>
      </c>
      <c r="B156" s="1">
        <f ca="1">IFERROR(__xludf.DUMMYFUNCTION("""COMPUTED_VALUE"""),4)</f>
        <v>4</v>
      </c>
    </row>
    <row r="157" spans="1:2" ht="13" hidden="1">
      <c r="A157" s="1">
        <f ca="1">IFERROR(__xludf.DUMMYFUNCTION("""COMPUTED_VALUE"""),2)</f>
        <v>2</v>
      </c>
      <c r="B157" s="1">
        <f ca="1">IFERROR(__xludf.DUMMYFUNCTION("""COMPUTED_VALUE"""),2)</f>
        <v>2</v>
      </c>
    </row>
    <row r="158" spans="1:2" ht="13" hidden="1">
      <c r="A158" s="1">
        <f ca="1">IFERROR(__xludf.DUMMYFUNCTION("""COMPUTED_VALUE"""),1)</f>
        <v>1</v>
      </c>
      <c r="B158" s="1">
        <f ca="1">IFERROR(__xludf.DUMMYFUNCTION("""COMPUTED_VALUE"""),4)</f>
        <v>4</v>
      </c>
    </row>
    <row r="159" spans="1:2" ht="13" hidden="1">
      <c r="A159" s="1">
        <f ca="1">IFERROR(__xludf.DUMMYFUNCTION("""COMPUTED_VALUE"""),2)</f>
        <v>2</v>
      </c>
      <c r="B159" s="1">
        <f ca="1">IFERROR(__xludf.DUMMYFUNCTION("""COMPUTED_VALUE"""),2)</f>
        <v>2</v>
      </c>
    </row>
    <row r="160" spans="1:2" ht="13" hidden="1">
      <c r="A160" s="1">
        <f ca="1">IFERROR(__xludf.DUMMYFUNCTION("""COMPUTED_VALUE"""),1)</f>
        <v>1</v>
      </c>
      <c r="B160" s="1">
        <f ca="1">IFERROR(__xludf.DUMMYFUNCTION("""COMPUTED_VALUE"""),2)</f>
        <v>2</v>
      </c>
    </row>
    <row r="161" spans="1:2" ht="13" hidden="1">
      <c r="A161" s="1">
        <f ca="1">IFERROR(__xludf.DUMMYFUNCTION("""COMPUTED_VALUE"""),1)</f>
        <v>1</v>
      </c>
      <c r="B161" s="1">
        <f ca="1">IFERROR(__xludf.DUMMYFUNCTION("""COMPUTED_VALUE"""),3)</f>
        <v>3</v>
      </c>
    </row>
    <row r="162" spans="1:2" ht="13" hidden="1">
      <c r="A162" s="1">
        <f ca="1">IFERROR(__xludf.DUMMYFUNCTION("""COMPUTED_VALUE"""),3)</f>
        <v>3</v>
      </c>
      <c r="B162" s="1">
        <f ca="1">IFERROR(__xludf.DUMMYFUNCTION("""COMPUTED_VALUE"""),3)</f>
        <v>3</v>
      </c>
    </row>
    <row r="163" spans="1:2" ht="13" hidden="1">
      <c r="A163" s="1">
        <f ca="1">IFERROR(__xludf.DUMMYFUNCTION("""COMPUTED_VALUE"""),3)</f>
        <v>3</v>
      </c>
      <c r="B163" s="1">
        <f ca="1">IFERROR(__xludf.DUMMYFUNCTION("""COMPUTED_VALUE"""),4)</f>
        <v>4</v>
      </c>
    </row>
    <row r="164" spans="1:2" ht="13" hidden="1">
      <c r="A164" s="1">
        <f ca="1">IFERROR(__xludf.DUMMYFUNCTION("""COMPUTED_VALUE"""),3)</f>
        <v>3</v>
      </c>
      <c r="B164" s="1">
        <f ca="1">IFERROR(__xludf.DUMMYFUNCTION("""COMPUTED_VALUE"""),3)</f>
        <v>3</v>
      </c>
    </row>
    <row r="165" spans="1:2" ht="13" hidden="1">
      <c r="A165" s="1">
        <f ca="1">IFERROR(__xludf.DUMMYFUNCTION("""COMPUTED_VALUE"""),1)</f>
        <v>1</v>
      </c>
      <c r="B165" s="1">
        <f ca="1">IFERROR(__xludf.DUMMYFUNCTION("""COMPUTED_VALUE"""),4)</f>
        <v>4</v>
      </c>
    </row>
    <row r="166" spans="1:2" ht="13" hidden="1">
      <c r="A166" s="1">
        <f ca="1">IFERROR(__xludf.DUMMYFUNCTION("""COMPUTED_VALUE"""),4)</f>
        <v>4</v>
      </c>
      <c r="B166" s="1">
        <f ca="1">IFERROR(__xludf.DUMMYFUNCTION("""COMPUTED_VALUE"""),2)</f>
        <v>2</v>
      </c>
    </row>
    <row r="167" spans="1:2" ht="13" hidden="1">
      <c r="A167" s="1">
        <f ca="1">IFERROR(__xludf.DUMMYFUNCTION("""COMPUTED_VALUE"""),2)</f>
        <v>2</v>
      </c>
      <c r="B167" s="1">
        <f ca="1">IFERROR(__xludf.DUMMYFUNCTION("""COMPUTED_VALUE"""),5)</f>
        <v>5</v>
      </c>
    </row>
    <row r="168" spans="1:2" ht="13" hidden="1">
      <c r="A168" s="1">
        <f ca="1">IFERROR(__xludf.DUMMYFUNCTION("""COMPUTED_VALUE"""),3)</f>
        <v>3</v>
      </c>
      <c r="B168" s="1">
        <f ca="1">IFERROR(__xludf.DUMMYFUNCTION("""COMPUTED_VALUE"""),1)</f>
        <v>1</v>
      </c>
    </row>
    <row r="169" spans="1:2" ht="13" hidden="1">
      <c r="A169" s="1">
        <f ca="1">IFERROR(__xludf.DUMMYFUNCTION("""COMPUTED_VALUE"""),2)</f>
        <v>2</v>
      </c>
      <c r="B169" s="1">
        <f ca="1">IFERROR(__xludf.DUMMYFUNCTION("""COMPUTED_VALUE"""),2)</f>
        <v>2</v>
      </c>
    </row>
    <row r="170" spans="1:2" ht="13" hidden="1">
      <c r="A170" s="1" t="str">
        <f ca="1">IFERROR(__xludf.DUMMYFUNCTION("""COMPUTED_VALUE"""),"")</f>
        <v/>
      </c>
      <c r="B170" s="1">
        <f ca="1">IFERROR(__xludf.DUMMYFUNCTION("""COMPUTED_VALUE"""),5)</f>
        <v>5</v>
      </c>
    </row>
    <row r="171" spans="1:2" ht="13" hidden="1">
      <c r="A171" s="1">
        <f ca="1">IFERROR(__xludf.DUMMYFUNCTION("""COMPUTED_VALUE"""),4)</f>
        <v>4</v>
      </c>
      <c r="B171" s="1">
        <f ca="1">IFERROR(__xludf.DUMMYFUNCTION("""COMPUTED_VALUE"""),2)</f>
        <v>2</v>
      </c>
    </row>
    <row r="172" spans="1:2" ht="13" hidden="1">
      <c r="A172" s="1">
        <f ca="1">IFERROR(__xludf.DUMMYFUNCTION("""COMPUTED_VALUE"""),2)</f>
        <v>2</v>
      </c>
      <c r="B172" s="1">
        <f ca="1">IFERROR(__xludf.DUMMYFUNCTION("""COMPUTED_VALUE"""),2)</f>
        <v>2</v>
      </c>
    </row>
    <row r="173" spans="1:2" ht="13" hidden="1">
      <c r="A173" s="1">
        <f ca="1">IFERROR(__xludf.DUMMYFUNCTION("""COMPUTED_VALUE"""),2)</f>
        <v>2</v>
      </c>
      <c r="B173" s="1">
        <f ca="1">IFERROR(__xludf.DUMMYFUNCTION("""COMPUTED_VALUE"""),3)</f>
        <v>3</v>
      </c>
    </row>
    <row r="174" spans="1:2" ht="13" hidden="1">
      <c r="A174" s="1">
        <f ca="1">IFERROR(__xludf.DUMMYFUNCTION("""COMPUTED_VALUE"""),1)</f>
        <v>1</v>
      </c>
      <c r="B174" s="1">
        <f ca="1">IFERROR(__xludf.DUMMYFUNCTION("""COMPUTED_VALUE"""),2)</f>
        <v>2</v>
      </c>
    </row>
    <row r="175" spans="1:2" ht="13" hidden="1">
      <c r="A175" s="1">
        <f ca="1">IFERROR(__xludf.DUMMYFUNCTION("""COMPUTED_VALUE"""),4)</f>
        <v>4</v>
      </c>
      <c r="B175" s="1">
        <f ca="1">IFERROR(__xludf.DUMMYFUNCTION("""COMPUTED_VALUE"""),4)</f>
        <v>4</v>
      </c>
    </row>
    <row r="176" spans="1:2" ht="13" hidden="1">
      <c r="A176" s="1">
        <f ca="1">IFERROR(__xludf.DUMMYFUNCTION("""COMPUTED_VALUE"""),2)</f>
        <v>2</v>
      </c>
      <c r="B176" s="1">
        <f ca="1">IFERROR(__xludf.DUMMYFUNCTION("""COMPUTED_VALUE"""),3)</f>
        <v>3</v>
      </c>
    </row>
    <row r="177" spans="1:2" ht="13" hidden="1">
      <c r="A177" s="1" t="str">
        <f ca="1">IFERROR(__xludf.DUMMYFUNCTION("""COMPUTED_VALUE"""),"")</f>
        <v/>
      </c>
      <c r="B177" s="1">
        <f ca="1">IFERROR(__xludf.DUMMYFUNCTION("""COMPUTED_VALUE"""),4)</f>
        <v>4</v>
      </c>
    </row>
    <row r="178" spans="1:2" ht="13" hidden="1">
      <c r="A178" s="1">
        <f ca="1">IFERROR(__xludf.DUMMYFUNCTION("""COMPUTED_VALUE"""),3)</f>
        <v>3</v>
      </c>
      <c r="B178" s="1">
        <f ca="1">IFERROR(__xludf.DUMMYFUNCTION("""COMPUTED_VALUE"""),3)</f>
        <v>3</v>
      </c>
    </row>
    <row r="179" spans="1:2" ht="13" hidden="1">
      <c r="A179" s="1">
        <f ca="1">IFERROR(__xludf.DUMMYFUNCTION("""COMPUTED_VALUE"""),1)</f>
        <v>1</v>
      </c>
      <c r="B179" s="1">
        <f ca="1">IFERROR(__xludf.DUMMYFUNCTION("""COMPUTED_VALUE"""),4)</f>
        <v>4</v>
      </c>
    </row>
    <row r="180" spans="1:2" ht="13" hidden="1">
      <c r="A180" s="1">
        <f ca="1">IFERROR(__xludf.DUMMYFUNCTION("""COMPUTED_VALUE"""),4)</f>
        <v>4</v>
      </c>
      <c r="B180" s="1">
        <f ca="1">IFERROR(__xludf.DUMMYFUNCTION("""COMPUTED_VALUE"""),2)</f>
        <v>2</v>
      </c>
    </row>
    <row r="181" spans="1:2" ht="13" hidden="1">
      <c r="A181" s="1">
        <f ca="1">IFERROR(__xludf.DUMMYFUNCTION("""COMPUTED_VALUE"""),2)</f>
        <v>2</v>
      </c>
      <c r="B181" s="1">
        <f ca="1">IFERROR(__xludf.DUMMYFUNCTION("""COMPUTED_VALUE"""),5)</f>
        <v>5</v>
      </c>
    </row>
    <row r="182" spans="1:2" ht="13" hidden="1">
      <c r="A182" s="1">
        <f ca="1">IFERROR(__xludf.DUMMYFUNCTION("""COMPUTED_VALUE"""),3)</f>
        <v>3</v>
      </c>
      <c r="B182" s="1">
        <f ca="1">IFERROR(__xludf.DUMMYFUNCTION("""COMPUTED_VALUE"""),2)</f>
        <v>2</v>
      </c>
    </row>
    <row r="183" spans="1:2" ht="13" hidden="1">
      <c r="A183" s="1" t="str">
        <f ca="1">IFERROR(__xludf.DUMMYFUNCTION("""COMPUTED_VALUE"""),"")</f>
        <v/>
      </c>
      <c r="B183" s="1">
        <f ca="1">IFERROR(__xludf.DUMMYFUNCTION("""COMPUTED_VALUE"""),2)</f>
        <v>2</v>
      </c>
    </row>
    <row r="184" spans="1:2" ht="13" hidden="1">
      <c r="A184" s="1">
        <f ca="1">IFERROR(__xludf.DUMMYFUNCTION("""COMPUTED_VALUE"""),2)</f>
        <v>2</v>
      </c>
      <c r="B184" s="1">
        <f ca="1">IFERROR(__xludf.DUMMYFUNCTION("""COMPUTED_VALUE"""),3)</f>
        <v>3</v>
      </c>
    </row>
    <row r="185" spans="1:2" ht="13" hidden="1">
      <c r="A185" s="1">
        <f ca="1">IFERROR(__xludf.DUMMYFUNCTION("""COMPUTED_VALUE"""),3)</f>
        <v>3</v>
      </c>
      <c r="B185" s="1">
        <f ca="1">IFERROR(__xludf.DUMMYFUNCTION("""COMPUTED_VALUE"""),3)</f>
        <v>3</v>
      </c>
    </row>
    <row r="186" spans="1:2" ht="13" hidden="1">
      <c r="A186" s="1">
        <f ca="1">IFERROR(__xludf.DUMMYFUNCTION("""COMPUTED_VALUE"""),2)</f>
        <v>2</v>
      </c>
      <c r="B186" s="1">
        <f ca="1">IFERROR(__xludf.DUMMYFUNCTION("""COMPUTED_VALUE"""),2)</f>
        <v>2</v>
      </c>
    </row>
    <row r="187" spans="1:2" ht="13" hidden="1">
      <c r="A187" s="1">
        <f ca="1">IFERROR(__xludf.DUMMYFUNCTION("""COMPUTED_VALUE"""),4)</f>
        <v>4</v>
      </c>
      <c r="B187" s="1">
        <f ca="1">IFERROR(__xludf.DUMMYFUNCTION("""COMPUTED_VALUE"""),2)</f>
        <v>2</v>
      </c>
    </row>
    <row r="188" spans="1:2" ht="13" hidden="1">
      <c r="A188" s="1">
        <f ca="1">IFERROR(__xludf.DUMMYFUNCTION("""COMPUTED_VALUE"""),2)</f>
        <v>2</v>
      </c>
      <c r="B188" s="1">
        <f ca="1">IFERROR(__xludf.DUMMYFUNCTION("""COMPUTED_VALUE"""),2)</f>
        <v>2</v>
      </c>
    </row>
    <row r="189" spans="1:2" ht="13" hidden="1">
      <c r="A189" s="1">
        <f ca="1">IFERROR(__xludf.DUMMYFUNCTION("""COMPUTED_VALUE"""),2)</f>
        <v>2</v>
      </c>
      <c r="B189" s="1">
        <f ca="1">IFERROR(__xludf.DUMMYFUNCTION("""COMPUTED_VALUE"""),4)</f>
        <v>4</v>
      </c>
    </row>
    <row r="190" spans="1:2" ht="13" hidden="1">
      <c r="A190" s="1" t="str">
        <f ca="1">IFERROR(__xludf.DUMMYFUNCTION("""COMPUTED_VALUE"""),"")</f>
        <v/>
      </c>
      <c r="B190" s="1">
        <f ca="1">IFERROR(__xludf.DUMMYFUNCTION("""COMPUTED_VALUE"""),4)</f>
        <v>4</v>
      </c>
    </row>
    <row r="191" spans="1:2" ht="13" hidden="1">
      <c r="A191" s="1">
        <f ca="1">IFERROR(__xludf.DUMMYFUNCTION("""COMPUTED_VALUE"""),4)</f>
        <v>4</v>
      </c>
      <c r="B191" s="1">
        <f ca="1">IFERROR(__xludf.DUMMYFUNCTION("""COMPUTED_VALUE"""),3)</f>
        <v>3</v>
      </c>
    </row>
    <row r="192" spans="1:2" ht="13" hidden="1">
      <c r="A192" s="1">
        <f ca="1">IFERROR(__xludf.DUMMYFUNCTION("""COMPUTED_VALUE"""),3)</f>
        <v>3</v>
      </c>
      <c r="B192" s="1">
        <f ca="1">IFERROR(__xludf.DUMMYFUNCTION("""COMPUTED_VALUE"""),1)</f>
        <v>1</v>
      </c>
    </row>
    <row r="193" spans="1:2" ht="13" hidden="1">
      <c r="A193" s="1">
        <f ca="1">IFERROR(__xludf.DUMMYFUNCTION("""COMPUTED_VALUE"""),2)</f>
        <v>2</v>
      </c>
      <c r="B193" s="1">
        <f ca="1">IFERROR(__xludf.DUMMYFUNCTION("""COMPUTED_VALUE"""),3)</f>
        <v>3</v>
      </c>
    </row>
    <row r="194" spans="1:2" ht="13" hidden="1">
      <c r="A194" s="1">
        <f ca="1">IFERROR(__xludf.DUMMYFUNCTION("""COMPUTED_VALUE"""),2)</f>
        <v>2</v>
      </c>
      <c r="B194" s="1">
        <f ca="1">IFERROR(__xludf.DUMMYFUNCTION("""COMPUTED_VALUE"""),4)</f>
        <v>4</v>
      </c>
    </row>
    <row r="195" spans="1:2" ht="13" hidden="1">
      <c r="A195" s="1">
        <f ca="1">IFERROR(__xludf.DUMMYFUNCTION("""COMPUTED_VALUE"""),2)</f>
        <v>2</v>
      </c>
      <c r="B195" s="1">
        <f ca="1">IFERROR(__xludf.DUMMYFUNCTION("""COMPUTED_VALUE"""),1)</f>
        <v>1</v>
      </c>
    </row>
    <row r="196" spans="1:2" ht="13" hidden="1">
      <c r="A196" s="1">
        <f ca="1">IFERROR(__xludf.DUMMYFUNCTION("""COMPUTED_VALUE"""),3)</f>
        <v>3</v>
      </c>
      <c r="B196" s="1">
        <f ca="1">IFERROR(__xludf.DUMMYFUNCTION("""COMPUTED_VALUE"""),3)</f>
        <v>3</v>
      </c>
    </row>
    <row r="197" spans="1:2" ht="13" hidden="1">
      <c r="A197" s="1">
        <f ca="1">IFERROR(__xludf.DUMMYFUNCTION("""COMPUTED_VALUE"""),2)</f>
        <v>2</v>
      </c>
      <c r="B197" s="1">
        <f ca="1">IFERROR(__xludf.DUMMYFUNCTION("""COMPUTED_VALUE"""),3)</f>
        <v>3</v>
      </c>
    </row>
    <row r="198" spans="1:2" ht="13" hidden="1">
      <c r="A198" s="1">
        <f ca="1">IFERROR(__xludf.DUMMYFUNCTION("""COMPUTED_VALUE"""),2)</f>
        <v>2</v>
      </c>
      <c r="B198" s="1">
        <f ca="1">IFERROR(__xludf.DUMMYFUNCTION("""COMPUTED_VALUE"""),4)</f>
        <v>4</v>
      </c>
    </row>
    <row r="199" spans="1:2" ht="13" hidden="1">
      <c r="A199" s="1">
        <f ca="1">IFERROR(__xludf.DUMMYFUNCTION("""COMPUTED_VALUE"""),3)</f>
        <v>3</v>
      </c>
      <c r="B199" s="1">
        <f ca="1">IFERROR(__xludf.DUMMYFUNCTION("""COMPUTED_VALUE"""),5)</f>
        <v>5</v>
      </c>
    </row>
    <row r="200" spans="1:2" ht="13" hidden="1">
      <c r="A200" s="1" t="str">
        <f ca="1">IFERROR(__xludf.DUMMYFUNCTION("""COMPUTED_VALUE"""),"")</f>
        <v/>
      </c>
      <c r="B200" s="1">
        <f ca="1">IFERROR(__xludf.DUMMYFUNCTION("""COMPUTED_VALUE"""),3)</f>
        <v>3</v>
      </c>
    </row>
    <row r="201" spans="1:2" ht="13" hidden="1">
      <c r="A201" s="1">
        <f ca="1">IFERROR(__xludf.DUMMYFUNCTION("""COMPUTED_VALUE"""),1)</f>
        <v>1</v>
      </c>
      <c r="B201" s="1">
        <f ca="1">IFERROR(__xludf.DUMMYFUNCTION("""COMPUTED_VALUE"""),1)</f>
        <v>1</v>
      </c>
    </row>
    <row r="202" spans="1:2" ht="13" hidden="1">
      <c r="A202" s="1">
        <f ca="1">IFERROR(__xludf.DUMMYFUNCTION("""COMPUTED_VALUE"""),2)</f>
        <v>2</v>
      </c>
      <c r="B202" s="1">
        <f ca="1">IFERROR(__xludf.DUMMYFUNCTION("""COMPUTED_VALUE"""),3)</f>
        <v>3</v>
      </c>
    </row>
    <row r="203" spans="1:2" ht="13" hidden="1">
      <c r="A203" s="1">
        <f ca="1">IFERROR(__xludf.DUMMYFUNCTION("""COMPUTED_VALUE"""),3)</f>
        <v>3</v>
      </c>
      <c r="B203" s="1">
        <f ca="1">IFERROR(__xludf.DUMMYFUNCTION("""COMPUTED_VALUE"""),4)</f>
        <v>4</v>
      </c>
    </row>
    <row r="204" spans="1:2" ht="13" hidden="1">
      <c r="A204" s="1">
        <f ca="1">IFERROR(__xludf.DUMMYFUNCTION("""COMPUTED_VALUE"""),2)</f>
        <v>2</v>
      </c>
      <c r="B204" s="1">
        <f ca="1">IFERROR(__xludf.DUMMYFUNCTION("""COMPUTED_VALUE"""),1)</f>
        <v>1</v>
      </c>
    </row>
    <row r="205" spans="1:2" ht="13" hidden="1">
      <c r="A205" s="1">
        <f ca="1">IFERROR(__xludf.DUMMYFUNCTION("""COMPUTED_VALUE"""),1)</f>
        <v>1</v>
      </c>
      <c r="B205" s="1">
        <f ca="1">IFERROR(__xludf.DUMMYFUNCTION("""COMPUTED_VALUE"""),3)</f>
        <v>3</v>
      </c>
    </row>
    <row r="206" spans="1:2" ht="13" hidden="1">
      <c r="A206" s="1" t="str">
        <f ca="1">IFERROR(__xludf.DUMMYFUNCTION("""COMPUTED_VALUE"""),"")</f>
        <v/>
      </c>
      <c r="B206" s="1">
        <f ca="1">IFERROR(__xludf.DUMMYFUNCTION("""COMPUTED_VALUE"""),2)</f>
        <v>2</v>
      </c>
    </row>
    <row r="207" spans="1:2" ht="13" hidden="1">
      <c r="A207" s="1">
        <f ca="1">IFERROR(__xludf.DUMMYFUNCTION("""COMPUTED_VALUE"""),4)</f>
        <v>4</v>
      </c>
      <c r="B207" s="1">
        <f ca="1">IFERROR(__xludf.DUMMYFUNCTION("""COMPUTED_VALUE"""),3)</f>
        <v>3</v>
      </c>
    </row>
    <row r="208" spans="1:2" ht="13" hidden="1">
      <c r="A208" s="1">
        <f ca="1">IFERROR(__xludf.DUMMYFUNCTION("""COMPUTED_VALUE"""),3)</f>
        <v>3</v>
      </c>
      <c r="B208" s="1">
        <f ca="1">IFERROR(__xludf.DUMMYFUNCTION("""COMPUTED_VALUE"""),3)</f>
        <v>3</v>
      </c>
    </row>
    <row r="209" spans="1:2" ht="13" hidden="1">
      <c r="A209" s="1" t="str">
        <f ca="1">IFERROR(__xludf.DUMMYFUNCTION("""COMPUTED_VALUE"""),"")</f>
        <v/>
      </c>
      <c r="B209" s="1">
        <f ca="1">IFERROR(__xludf.DUMMYFUNCTION("""COMPUTED_VALUE"""),3)</f>
        <v>3</v>
      </c>
    </row>
    <row r="210" spans="1:2" ht="13" hidden="1">
      <c r="A210" s="1">
        <f ca="1">IFERROR(__xludf.DUMMYFUNCTION("""COMPUTED_VALUE"""),1)</f>
        <v>1</v>
      </c>
      <c r="B210" s="1">
        <f ca="1">IFERROR(__xludf.DUMMYFUNCTION("""COMPUTED_VALUE"""),4)</f>
        <v>4</v>
      </c>
    </row>
    <row r="211" spans="1:2" ht="13" hidden="1">
      <c r="A211" s="1">
        <f ca="1">IFERROR(__xludf.DUMMYFUNCTION("""COMPUTED_VALUE"""),4)</f>
        <v>4</v>
      </c>
      <c r="B211" s="1">
        <f ca="1">IFERROR(__xludf.DUMMYFUNCTION("""COMPUTED_VALUE"""),4)</f>
        <v>4</v>
      </c>
    </row>
    <row r="212" spans="1:2" ht="13" hidden="1">
      <c r="A212" s="1">
        <f ca="1">IFERROR(__xludf.DUMMYFUNCTION("""COMPUTED_VALUE"""),3)</f>
        <v>3</v>
      </c>
      <c r="B212" s="1">
        <f ca="1">IFERROR(__xludf.DUMMYFUNCTION("""COMPUTED_VALUE"""),3)</f>
        <v>3</v>
      </c>
    </row>
    <row r="213" spans="1:2" ht="13" hidden="1">
      <c r="A213" s="1">
        <f ca="1">IFERROR(__xludf.DUMMYFUNCTION("""COMPUTED_VALUE"""),2)</f>
        <v>2</v>
      </c>
      <c r="B213" s="1">
        <f ca="1">IFERROR(__xludf.DUMMYFUNCTION("""COMPUTED_VALUE"""),5)</f>
        <v>5</v>
      </c>
    </row>
    <row r="214" spans="1:2" ht="13" hidden="1">
      <c r="A214" s="1">
        <f ca="1">IFERROR(__xludf.DUMMYFUNCTION("""COMPUTED_VALUE"""),3)</f>
        <v>3</v>
      </c>
      <c r="B214" s="1">
        <f ca="1">IFERROR(__xludf.DUMMYFUNCTION("""COMPUTED_VALUE"""),3)</f>
        <v>3</v>
      </c>
    </row>
    <row r="215" spans="1:2" ht="13" hidden="1">
      <c r="A215" s="1">
        <f ca="1">IFERROR(__xludf.DUMMYFUNCTION("""COMPUTED_VALUE"""),2)</f>
        <v>2</v>
      </c>
      <c r="B215" s="1">
        <f ca="1">IFERROR(__xludf.DUMMYFUNCTION("""COMPUTED_VALUE"""),2)</f>
        <v>2</v>
      </c>
    </row>
    <row r="216" spans="1:2" ht="13" hidden="1">
      <c r="A216" s="1">
        <f ca="1">IFERROR(__xludf.DUMMYFUNCTION("""COMPUTED_VALUE"""),1)</f>
        <v>1</v>
      </c>
      <c r="B216" s="1">
        <f ca="1">IFERROR(__xludf.DUMMYFUNCTION("""COMPUTED_VALUE"""),4)</f>
        <v>4</v>
      </c>
    </row>
    <row r="217" spans="1:2" ht="13" hidden="1">
      <c r="A217" s="1">
        <f ca="1">IFERROR(__xludf.DUMMYFUNCTION("""COMPUTED_VALUE"""),1)</f>
        <v>1</v>
      </c>
      <c r="B217" s="1">
        <f ca="1">IFERROR(__xludf.DUMMYFUNCTION("""COMPUTED_VALUE"""),3)</f>
        <v>3</v>
      </c>
    </row>
    <row r="218" spans="1:2" ht="13" hidden="1">
      <c r="A218" s="1">
        <f ca="1">IFERROR(__xludf.DUMMYFUNCTION("""COMPUTED_VALUE"""),4)</f>
        <v>4</v>
      </c>
      <c r="B218" s="1">
        <f ca="1">IFERROR(__xludf.DUMMYFUNCTION("""COMPUTED_VALUE"""),3)</f>
        <v>3</v>
      </c>
    </row>
    <row r="219" spans="1:2" ht="13" hidden="1">
      <c r="A219" s="1">
        <f ca="1">IFERROR(__xludf.DUMMYFUNCTION("""COMPUTED_VALUE"""),4)</f>
        <v>4</v>
      </c>
      <c r="B219" s="1">
        <f ca="1">IFERROR(__xludf.DUMMYFUNCTION("""COMPUTED_VALUE"""),3)</f>
        <v>3</v>
      </c>
    </row>
    <row r="220" spans="1:2" ht="13" hidden="1">
      <c r="A220" s="1">
        <f ca="1">IFERROR(__xludf.DUMMYFUNCTION("""COMPUTED_VALUE"""),4)</f>
        <v>4</v>
      </c>
      <c r="B220" s="1">
        <f ca="1">IFERROR(__xludf.DUMMYFUNCTION("""COMPUTED_VALUE"""),3)</f>
        <v>3</v>
      </c>
    </row>
    <row r="221" spans="1:2" ht="13" hidden="1">
      <c r="A221" s="1">
        <f ca="1">IFERROR(__xludf.DUMMYFUNCTION("""COMPUTED_VALUE"""),3)</f>
        <v>3</v>
      </c>
      <c r="B221" s="1">
        <f ca="1">IFERROR(__xludf.DUMMYFUNCTION("""COMPUTED_VALUE"""),3)</f>
        <v>3</v>
      </c>
    </row>
    <row r="222" spans="1:2" ht="13" hidden="1">
      <c r="A222" s="1">
        <f ca="1">IFERROR(__xludf.DUMMYFUNCTION("""COMPUTED_VALUE"""),4)</f>
        <v>4</v>
      </c>
      <c r="B222" s="1">
        <f ca="1">IFERROR(__xludf.DUMMYFUNCTION("""COMPUTED_VALUE"""),4)</f>
        <v>4</v>
      </c>
    </row>
    <row r="223" spans="1:2" ht="13" hidden="1">
      <c r="A223" s="1">
        <f ca="1">IFERROR(__xludf.DUMMYFUNCTION("""COMPUTED_VALUE"""),1)</f>
        <v>1</v>
      </c>
      <c r="B223" s="1">
        <f ca="1">IFERROR(__xludf.DUMMYFUNCTION("""COMPUTED_VALUE"""),4)</f>
        <v>4</v>
      </c>
    </row>
    <row r="224" spans="1:2" ht="13" hidden="1">
      <c r="A224" s="1">
        <f ca="1">IFERROR(__xludf.DUMMYFUNCTION("""COMPUTED_VALUE"""),2)</f>
        <v>2</v>
      </c>
      <c r="B224" s="1">
        <f ca="1">IFERROR(__xludf.DUMMYFUNCTION("""COMPUTED_VALUE"""),2)</f>
        <v>2</v>
      </c>
    </row>
    <row r="225" spans="1:2" ht="13" hidden="1">
      <c r="A225" s="1">
        <f ca="1">IFERROR(__xludf.DUMMYFUNCTION("""COMPUTED_VALUE"""),3)</f>
        <v>3</v>
      </c>
      <c r="B225" s="1">
        <f ca="1">IFERROR(__xludf.DUMMYFUNCTION("""COMPUTED_VALUE"""),3)</f>
        <v>3</v>
      </c>
    </row>
    <row r="226" spans="1:2" ht="13" hidden="1">
      <c r="A226" s="1">
        <f ca="1">IFERROR(__xludf.DUMMYFUNCTION("""COMPUTED_VALUE"""),2)</f>
        <v>2</v>
      </c>
      <c r="B226" s="1">
        <f ca="1">IFERROR(__xludf.DUMMYFUNCTION("""COMPUTED_VALUE"""),4)</f>
        <v>4</v>
      </c>
    </row>
    <row r="227" spans="1:2" ht="13" hidden="1">
      <c r="A227" s="1">
        <f ca="1">IFERROR(__xludf.DUMMYFUNCTION("""COMPUTED_VALUE"""),2)</f>
        <v>2</v>
      </c>
      <c r="B227" s="1">
        <f ca="1">IFERROR(__xludf.DUMMYFUNCTION("""COMPUTED_VALUE"""),3)</f>
        <v>3</v>
      </c>
    </row>
    <row r="228" spans="1:2" ht="13" hidden="1">
      <c r="A228" s="1">
        <f ca="1">IFERROR(__xludf.DUMMYFUNCTION("""COMPUTED_VALUE"""),3)</f>
        <v>3</v>
      </c>
      <c r="B228" s="1">
        <f ca="1">IFERROR(__xludf.DUMMYFUNCTION("""COMPUTED_VALUE"""),1)</f>
        <v>1</v>
      </c>
    </row>
    <row r="229" spans="1:2" ht="13" hidden="1">
      <c r="A229" s="1">
        <f ca="1">IFERROR(__xludf.DUMMYFUNCTION("""COMPUTED_VALUE"""),4)</f>
        <v>4</v>
      </c>
      <c r="B229" s="1">
        <f ca="1">IFERROR(__xludf.DUMMYFUNCTION("""COMPUTED_VALUE"""),2)</f>
        <v>2</v>
      </c>
    </row>
    <row r="230" spans="1:2" ht="13" hidden="1">
      <c r="A230" s="1">
        <f ca="1">IFERROR(__xludf.DUMMYFUNCTION("""COMPUTED_VALUE"""),4)</f>
        <v>4</v>
      </c>
      <c r="B230" s="1">
        <f ca="1">IFERROR(__xludf.DUMMYFUNCTION("""COMPUTED_VALUE"""),5)</f>
        <v>5</v>
      </c>
    </row>
    <row r="231" spans="1:2" ht="13" hidden="1">
      <c r="A231" s="1" t="str">
        <f ca="1">IFERROR(__xludf.DUMMYFUNCTION("""COMPUTED_VALUE"""),"")</f>
        <v/>
      </c>
      <c r="B231" s="1">
        <f ca="1">IFERROR(__xludf.DUMMYFUNCTION("""COMPUTED_VALUE"""),1)</f>
        <v>1</v>
      </c>
    </row>
    <row r="232" spans="1:2" ht="13" hidden="1">
      <c r="A232" s="1">
        <f ca="1">IFERROR(__xludf.DUMMYFUNCTION("""COMPUTED_VALUE"""),2)</f>
        <v>2</v>
      </c>
      <c r="B232" s="1">
        <f ca="1">IFERROR(__xludf.DUMMYFUNCTION("""COMPUTED_VALUE"""),2)</f>
        <v>2</v>
      </c>
    </row>
    <row r="233" spans="1:2" ht="13" hidden="1">
      <c r="A233" s="1">
        <f ca="1">IFERROR(__xludf.DUMMYFUNCTION("""COMPUTED_VALUE"""),1)</f>
        <v>1</v>
      </c>
      <c r="B233" s="1">
        <f ca="1">IFERROR(__xludf.DUMMYFUNCTION("""COMPUTED_VALUE"""),3)</f>
        <v>3</v>
      </c>
    </row>
    <row r="234" spans="1:2" ht="13" hidden="1">
      <c r="A234" s="1">
        <f ca="1">IFERROR(__xludf.DUMMYFUNCTION("""COMPUTED_VALUE"""),2)</f>
        <v>2</v>
      </c>
      <c r="B234" s="1">
        <f ca="1">IFERROR(__xludf.DUMMYFUNCTION("""COMPUTED_VALUE"""),5)</f>
        <v>5</v>
      </c>
    </row>
    <row r="235" spans="1:2" ht="13" hidden="1">
      <c r="A235" s="1">
        <f ca="1">IFERROR(__xludf.DUMMYFUNCTION("""COMPUTED_VALUE"""),3)</f>
        <v>3</v>
      </c>
      <c r="B235" s="1">
        <f ca="1">IFERROR(__xludf.DUMMYFUNCTION("""COMPUTED_VALUE"""),2)</f>
        <v>2</v>
      </c>
    </row>
    <row r="236" spans="1:2" ht="13" hidden="1">
      <c r="A236" s="1">
        <f ca="1">IFERROR(__xludf.DUMMYFUNCTION("""COMPUTED_VALUE"""),4)</f>
        <v>4</v>
      </c>
      <c r="B236" s="1">
        <f ca="1">IFERROR(__xludf.DUMMYFUNCTION("""COMPUTED_VALUE"""),4)</f>
        <v>4</v>
      </c>
    </row>
    <row r="237" spans="1:2" ht="13" hidden="1">
      <c r="A237" s="1">
        <f ca="1">IFERROR(__xludf.DUMMYFUNCTION("""COMPUTED_VALUE"""),3)</f>
        <v>3</v>
      </c>
      <c r="B237" s="1">
        <f ca="1">IFERROR(__xludf.DUMMYFUNCTION("""COMPUTED_VALUE"""),3)</f>
        <v>3</v>
      </c>
    </row>
    <row r="238" spans="1:2" ht="13" hidden="1">
      <c r="A238" s="1" t="str">
        <f ca="1">IFERROR(__xludf.DUMMYFUNCTION("""COMPUTED_VALUE"""),"")</f>
        <v/>
      </c>
      <c r="B238" s="1">
        <f ca="1">IFERROR(__xludf.DUMMYFUNCTION("""COMPUTED_VALUE"""),5)</f>
        <v>5</v>
      </c>
    </row>
    <row r="239" spans="1:2" ht="13" hidden="1">
      <c r="A239" s="1">
        <f ca="1">IFERROR(__xludf.DUMMYFUNCTION("""COMPUTED_VALUE"""),2)</f>
        <v>2</v>
      </c>
      <c r="B239" s="1">
        <f ca="1">IFERROR(__xludf.DUMMYFUNCTION("""COMPUTED_VALUE"""),3)</f>
        <v>3</v>
      </c>
    </row>
    <row r="240" spans="1:2" ht="13" hidden="1">
      <c r="A240" s="1">
        <f ca="1">IFERROR(__xludf.DUMMYFUNCTION("""COMPUTED_VALUE"""),4)</f>
        <v>4</v>
      </c>
      <c r="B240" s="1">
        <f ca="1">IFERROR(__xludf.DUMMYFUNCTION("""COMPUTED_VALUE"""),3)</f>
        <v>3</v>
      </c>
    </row>
    <row r="241" spans="1:2" ht="13" hidden="1">
      <c r="A241" s="1">
        <f ca="1">IFERROR(__xludf.DUMMYFUNCTION("""COMPUTED_VALUE"""),2)</f>
        <v>2</v>
      </c>
      <c r="B241" s="1">
        <f ca="1">IFERROR(__xludf.DUMMYFUNCTION("""COMPUTED_VALUE"""),5)</f>
        <v>5</v>
      </c>
    </row>
    <row r="242" spans="1:2" ht="13" hidden="1">
      <c r="A242" s="1">
        <f ca="1">IFERROR(__xludf.DUMMYFUNCTION("""COMPUTED_VALUE"""),3)</f>
        <v>3</v>
      </c>
      <c r="B242" s="1">
        <f ca="1">IFERROR(__xludf.DUMMYFUNCTION("""COMPUTED_VALUE"""),3)</f>
        <v>3</v>
      </c>
    </row>
    <row r="243" spans="1:2" ht="13" hidden="1">
      <c r="A243" s="1">
        <f ca="1">IFERROR(__xludf.DUMMYFUNCTION("""COMPUTED_VALUE"""),3)</f>
        <v>3</v>
      </c>
      <c r="B243" s="1">
        <f ca="1">IFERROR(__xludf.DUMMYFUNCTION("""COMPUTED_VALUE"""),2)</f>
        <v>2</v>
      </c>
    </row>
    <row r="244" spans="1:2" ht="13" hidden="1">
      <c r="A244" s="1">
        <f ca="1">IFERROR(__xludf.DUMMYFUNCTION("""COMPUTED_VALUE"""),4)</f>
        <v>4</v>
      </c>
      <c r="B244" s="1">
        <f ca="1">IFERROR(__xludf.DUMMYFUNCTION("""COMPUTED_VALUE"""),2)</f>
        <v>2</v>
      </c>
    </row>
    <row r="245" spans="1:2" ht="13" hidden="1">
      <c r="A245" s="1">
        <f ca="1">IFERROR(__xludf.DUMMYFUNCTION("""COMPUTED_VALUE"""),4)</f>
        <v>4</v>
      </c>
      <c r="B245" s="1">
        <f ca="1">IFERROR(__xludf.DUMMYFUNCTION("""COMPUTED_VALUE"""),5)</f>
        <v>5</v>
      </c>
    </row>
    <row r="246" spans="1:2" ht="13" hidden="1">
      <c r="A246" s="1">
        <f ca="1">IFERROR(__xludf.DUMMYFUNCTION("""COMPUTED_VALUE"""),4)</f>
        <v>4</v>
      </c>
      <c r="B246" s="1">
        <f ca="1">IFERROR(__xludf.DUMMYFUNCTION("""COMPUTED_VALUE"""),4)</f>
        <v>4</v>
      </c>
    </row>
    <row r="247" spans="1:2" ht="13" hidden="1">
      <c r="A247" s="1">
        <f ca="1">IFERROR(__xludf.DUMMYFUNCTION("""COMPUTED_VALUE"""),4)</f>
        <v>4</v>
      </c>
      <c r="B247" s="1">
        <f ca="1">IFERROR(__xludf.DUMMYFUNCTION("""COMPUTED_VALUE"""),2)</f>
        <v>2</v>
      </c>
    </row>
    <row r="248" spans="1:2" ht="13" hidden="1">
      <c r="A248" s="1">
        <f ca="1">IFERROR(__xludf.DUMMYFUNCTION("""COMPUTED_VALUE"""),3)</f>
        <v>3</v>
      </c>
      <c r="B248" s="1">
        <f ca="1">IFERROR(__xludf.DUMMYFUNCTION("""COMPUTED_VALUE"""),5)</f>
        <v>5</v>
      </c>
    </row>
    <row r="249" spans="1:2" ht="13" hidden="1">
      <c r="A249" s="1">
        <f ca="1">IFERROR(__xludf.DUMMYFUNCTION("""COMPUTED_VALUE"""),1)</f>
        <v>1</v>
      </c>
      <c r="B249" s="1">
        <f ca="1">IFERROR(__xludf.DUMMYFUNCTION("""COMPUTED_VALUE"""),5)</f>
        <v>5</v>
      </c>
    </row>
    <row r="250" spans="1:2" ht="13" hidden="1">
      <c r="A250" s="1">
        <f ca="1">IFERROR(__xludf.DUMMYFUNCTION("""COMPUTED_VALUE"""),2)</f>
        <v>2</v>
      </c>
      <c r="B250" s="1">
        <f ca="1">IFERROR(__xludf.DUMMYFUNCTION("""COMPUTED_VALUE"""),2)</f>
        <v>2</v>
      </c>
    </row>
    <row r="251" spans="1:2" ht="13" hidden="1">
      <c r="A251" s="1">
        <f ca="1">IFERROR(__xludf.DUMMYFUNCTION("""COMPUTED_VALUE"""),4)</f>
        <v>4</v>
      </c>
      <c r="B251" s="1">
        <f ca="1">IFERROR(__xludf.DUMMYFUNCTION("""COMPUTED_VALUE"""),4)</f>
        <v>4</v>
      </c>
    </row>
    <row r="252" spans="1:2" ht="13" hidden="1">
      <c r="A252" s="1">
        <f ca="1">IFERROR(__xludf.DUMMYFUNCTION("""COMPUTED_VALUE"""),1)</f>
        <v>1</v>
      </c>
      <c r="B252" s="1">
        <f ca="1">IFERROR(__xludf.DUMMYFUNCTION("""COMPUTED_VALUE"""),4)</f>
        <v>4</v>
      </c>
    </row>
    <row r="253" spans="1:2" ht="13" hidden="1">
      <c r="A253" s="1">
        <f ca="1">IFERROR(__xludf.DUMMYFUNCTION("""COMPUTED_VALUE"""),4)</f>
        <v>4</v>
      </c>
      <c r="B253" s="1">
        <f ca="1">IFERROR(__xludf.DUMMYFUNCTION("""COMPUTED_VALUE"""),2)</f>
        <v>2</v>
      </c>
    </row>
    <row r="254" spans="1:2" ht="13" hidden="1">
      <c r="A254" s="1">
        <f ca="1">IFERROR(__xludf.DUMMYFUNCTION("""COMPUTED_VALUE"""),3)</f>
        <v>3</v>
      </c>
      <c r="B254" s="1">
        <f ca="1">IFERROR(__xludf.DUMMYFUNCTION("""COMPUTED_VALUE"""),3)</f>
        <v>3</v>
      </c>
    </row>
    <row r="255" spans="1:2" ht="13" hidden="1">
      <c r="A255" s="1">
        <f ca="1">IFERROR(__xludf.DUMMYFUNCTION("""COMPUTED_VALUE"""),3)</f>
        <v>3</v>
      </c>
      <c r="B255" s="1">
        <f ca="1">IFERROR(__xludf.DUMMYFUNCTION("""COMPUTED_VALUE"""),3)</f>
        <v>3</v>
      </c>
    </row>
    <row r="256" spans="1:2" ht="13" hidden="1">
      <c r="A256" s="1">
        <f ca="1">IFERROR(__xludf.DUMMYFUNCTION("""COMPUTED_VALUE"""),1)</f>
        <v>1</v>
      </c>
      <c r="B256" s="1">
        <f ca="1">IFERROR(__xludf.DUMMYFUNCTION("""COMPUTED_VALUE"""),3)</f>
        <v>3</v>
      </c>
    </row>
    <row r="257" spans="1:2" ht="13" hidden="1">
      <c r="A257" s="1">
        <f ca="1">IFERROR(__xludf.DUMMYFUNCTION("""COMPUTED_VALUE"""),2)</f>
        <v>2</v>
      </c>
      <c r="B257" s="1">
        <f ca="1">IFERROR(__xludf.DUMMYFUNCTION("""COMPUTED_VALUE"""),1)</f>
        <v>1</v>
      </c>
    </row>
    <row r="258" spans="1:2" ht="13" hidden="1">
      <c r="A258" s="1">
        <f ca="1">IFERROR(__xludf.DUMMYFUNCTION("""COMPUTED_VALUE"""),4)</f>
        <v>4</v>
      </c>
      <c r="B258" s="1">
        <f ca="1">IFERROR(__xludf.DUMMYFUNCTION("""COMPUTED_VALUE"""),3)</f>
        <v>3</v>
      </c>
    </row>
    <row r="259" spans="1:2" ht="13" hidden="1">
      <c r="A259" s="1">
        <f ca="1">IFERROR(__xludf.DUMMYFUNCTION("""COMPUTED_VALUE"""),2)</f>
        <v>2</v>
      </c>
      <c r="B259" s="1">
        <f ca="1">IFERROR(__xludf.DUMMYFUNCTION("""COMPUTED_VALUE"""),5)</f>
        <v>5</v>
      </c>
    </row>
    <row r="260" spans="1:2" ht="13" hidden="1">
      <c r="A260" s="1">
        <f ca="1">IFERROR(__xludf.DUMMYFUNCTION("""COMPUTED_VALUE"""),2)</f>
        <v>2</v>
      </c>
      <c r="B260" s="1">
        <f ca="1">IFERROR(__xludf.DUMMYFUNCTION("""COMPUTED_VALUE"""),3)</f>
        <v>3</v>
      </c>
    </row>
    <row r="261" spans="1:2" ht="13" hidden="1">
      <c r="A261" s="1">
        <f ca="1">IFERROR(__xludf.DUMMYFUNCTION("""COMPUTED_VALUE"""),3)</f>
        <v>3</v>
      </c>
      <c r="B261" s="1">
        <f ca="1">IFERROR(__xludf.DUMMYFUNCTION("""COMPUTED_VALUE"""),1)</f>
        <v>1</v>
      </c>
    </row>
    <row r="262" spans="1:2" ht="13" hidden="1">
      <c r="A262" s="1">
        <f ca="1">IFERROR(__xludf.DUMMYFUNCTION("""COMPUTED_VALUE"""),3)</f>
        <v>3</v>
      </c>
      <c r="B262" s="1">
        <f ca="1">IFERROR(__xludf.DUMMYFUNCTION("""COMPUTED_VALUE"""),4)</f>
        <v>4</v>
      </c>
    </row>
    <row r="263" spans="1:2" ht="13" hidden="1">
      <c r="A263" s="1">
        <f ca="1">IFERROR(__xludf.DUMMYFUNCTION("""COMPUTED_VALUE"""),4)</f>
        <v>4</v>
      </c>
      <c r="B263" s="1">
        <f ca="1">IFERROR(__xludf.DUMMYFUNCTION("""COMPUTED_VALUE"""),1)</f>
        <v>1</v>
      </c>
    </row>
    <row r="264" spans="1:2" ht="13" hidden="1">
      <c r="A264" s="1">
        <f ca="1">IFERROR(__xludf.DUMMYFUNCTION("""COMPUTED_VALUE"""),2)</f>
        <v>2</v>
      </c>
      <c r="B264" s="1">
        <f ca="1">IFERROR(__xludf.DUMMYFUNCTION("""COMPUTED_VALUE"""),4)</f>
        <v>4</v>
      </c>
    </row>
    <row r="265" spans="1:2" ht="13" hidden="1">
      <c r="A265" s="1">
        <f ca="1">IFERROR(__xludf.DUMMYFUNCTION("""COMPUTED_VALUE"""),4)</f>
        <v>4</v>
      </c>
      <c r="B265" s="1">
        <f ca="1">IFERROR(__xludf.DUMMYFUNCTION("""COMPUTED_VALUE"""),3)</f>
        <v>3</v>
      </c>
    </row>
    <row r="266" spans="1:2" ht="13" hidden="1">
      <c r="A266" s="1">
        <f ca="1">IFERROR(__xludf.DUMMYFUNCTION("""COMPUTED_VALUE"""),4)</f>
        <v>4</v>
      </c>
      <c r="B266" s="1">
        <f ca="1">IFERROR(__xludf.DUMMYFUNCTION("""COMPUTED_VALUE"""),4)</f>
        <v>4</v>
      </c>
    </row>
    <row r="267" spans="1:2" ht="13" hidden="1">
      <c r="A267" s="1">
        <f ca="1">IFERROR(__xludf.DUMMYFUNCTION("""COMPUTED_VALUE"""),4)</f>
        <v>4</v>
      </c>
      <c r="B267" s="1">
        <f ca="1">IFERROR(__xludf.DUMMYFUNCTION("""COMPUTED_VALUE"""),4)</f>
        <v>4</v>
      </c>
    </row>
    <row r="268" spans="1:2" ht="13" hidden="1">
      <c r="A268" s="1">
        <f ca="1">IFERROR(__xludf.DUMMYFUNCTION("""COMPUTED_VALUE"""),2)</f>
        <v>2</v>
      </c>
      <c r="B268" s="1">
        <f ca="1">IFERROR(__xludf.DUMMYFUNCTION("""COMPUTED_VALUE"""),3)</f>
        <v>3</v>
      </c>
    </row>
    <row r="269" spans="1:2" ht="13" hidden="1">
      <c r="A269" s="1">
        <f ca="1">IFERROR(__xludf.DUMMYFUNCTION("""COMPUTED_VALUE"""),2)</f>
        <v>2</v>
      </c>
      <c r="B269" s="1">
        <f ca="1">IFERROR(__xludf.DUMMYFUNCTION("""COMPUTED_VALUE"""),1)</f>
        <v>1</v>
      </c>
    </row>
    <row r="270" spans="1:2" ht="13" hidden="1">
      <c r="A270" s="1">
        <f ca="1">IFERROR(__xludf.DUMMYFUNCTION("""COMPUTED_VALUE"""),3)</f>
        <v>3</v>
      </c>
      <c r="B270" s="1">
        <f ca="1">IFERROR(__xludf.DUMMYFUNCTION("""COMPUTED_VALUE"""),2)</f>
        <v>2</v>
      </c>
    </row>
    <row r="271" spans="1:2" ht="13" hidden="1">
      <c r="A271" s="1">
        <f ca="1">IFERROR(__xludf.DUMMYFUNCTION("""COMPUTED_VALUE"""),1)</f>
        <v>1</v>
      </c>
      <c r="B271" s="1">
        <f ca="1">IFERROR(__xludf.DUMMYFUNCTION("""COMPUTED_VALUE"""),3)</f>
        <v>3</v>
      </c>
    </row>
    <row r="272" spans="1:2" ht="13" hidden="1">
      <c r="A272" s="1">
        <f ca="1">IFERROR(__xludf.DUMMYFUNCTION("""COMPUTED_VALUE"""),2)</f>
        <v>2</v>
      </c>
      <c r="B272" s="1">
        <f ca="1">IFERROR(__xludf.DUMMYFUNCTION("""COMPUTED_VALUE"""),3)</f>
        <v>3</v>
      </c>
    </row>
    <row r="273" spans="1:2" ht="13" hidden="1">
      <c r="A273" s="1">
        <f ca="1">IFERROR(__xludf.DUMMYFUNCTION("""COMPUTED_VALUE"""),3)</f>
        <v>3</v>
      </c>
      <c r="B273" s="1">
        <f ca="1">IFERROR(__xludf.DUMMYFUNCTION("""COMPUTED_VALUE"""),3)</f>
        <v>3</v>
      </c>
    </row>
    <row r="274" spans="1:2" ht="13" hidden="1">
      <c r="A274" s="1">
        <f ca="1">IFERROR(__xludf.DUMMYFUNCTION("""COMPUTED_VALUE"""),2)</f>
        <v>2</v>
      </c>
      <c r="B274" s="1">
        <f ca="1">IFERROR(__xludf.DUMMYFUNCTION("""COMPUTED_VALUE"""),3)</f>
        <v>3</v>
      </c>
    </row>
    <row r="275" spans="1:2" ht="13" hidden="1">
      <c r="A275" s="1">
        <f ca="1">IFERROR(__xludf.DUMMYFUNCTION("""COMPUTED_VALUE"""),4)</f>
        <v>4</v>
      </c>
      <c r="B275" s="1">
        <f ca="1">IFERROR(__xludf.DUMMYFUNCTION("""COMPUTED_VALUE"""),3)</f>
        <v>3</v>
      </c>
    </row>
    <row r="276" spans="1:2" ht="13" hidden="1">
      <c r="A276" s="1">
        <f ca="1">IFERROR(__xludf.DUMMYFUNCTION("""COMPUTED_VALUE"""),3)</f>
        <v>3</v>
      </c>
      <c r="B276" s="1">
        <f ca="1">IFERROR(__xludf.DUMMYFUNCTION("""COMPUTED_VALUE"""),3)</f>
        <v>3</v>
      </c>
    </row>
    <row r="277" spans="1:2" ht="13" hidden="1">
      <c r="A277" s="1">
        <f ca="1">IFERROR(__xludf.DUMMYFUNCTION("""COMPUTED_VALUE"""),2)</f>
        <v>2</v>
      </c>
      <c r="B277" s="1">
        <f ca="1">IFERROR(__xludf.DUMMYFUNCTION("""COMPUTED_VALUE"""),1)</f>
        <v>1</v>
      </c>
    </row>
    <row r="278" spans="1:2" ht="13" hidden="1">
      <c r="A278" s="1">
        <f ca="1">IFERROR(__xludf.DUMMYFUNCTION("""COMPUTED_VALUE"""),4)</f>
        <v>4</v>
      </c>
      <c r="B278" s="1">
        <f ca="1">IFERROR(__xludf.DUMMYFUNCTION("""COMPUTED_VALUE"""),5)</f>
        <v>5</v>
      </c>
    </row>
    <row r="279" spans="1:2" ht="13" hidden="1">
      <c r="A279" s="1">
        <f ca="1">IFERROR(__xludf.DUMMYFUNCTION("""COMPUTED_VALUE"""),2)</f>
        <v>2</v>
      </c>
      <c r="B279" s="1">
        <f ca="1">IFERROR(__xludf.DUMMYFUNCTION("""COMPUTED_VALUE"""),2)</f>
        <v>2</v>
      </c>
    </row>
    <row r="280" spans="1:2" ht="13" hidden="1">
      <c r="A280" s="1">
        <f ca="1">IFERROR(__xludf.DUMMYFUNCTION("""COMPUTED_VALUE"""),2)</f>
        <v>2</v>
      </c>
      <c r="B280" s="1">
        <f ca="1">IFERROR(__xludf.DUMMYFUNCTION("""COMPUTED_VALUE"""),4)</f>
        <v>4</v>
      </c>
    </row>
    <row r="281" spans="1:2" ht="13" hidden="1">
      <c r="A281" s="1">
        <f ca="1">IFERROR(__xludf.DUMMYFUNCTION("""COMPUTED_VALUE"""),2)</f>
        <v>2</v>
      </c>
      <c r="B281" s="1">
        <f ca="1">IFERROR(__xludf.DUMMYFUNCTION("""COMPUTED_VALUE"""),1)</f>
        <v>1</v>
      </c>
    </row>
    <row r="282" spans="1:2" ht="13" hidden="1">
      <c r="A282" s="1">
        <f ca="1">IFERROR(__xludf.DUMMYFUNCTION("""COMPUTED_VALUE"""),4)</f>
        <v>4</v>
      </c>
      <c r="B282" s="1">
        <f ca="1">IFERROR(__xludf.DUMMYFUNCTION("""COMPUTED_VALUE"""),5)</f>
        <v>5</v>
      </c>
    </row>
    <row r="283" spans="1:2" ht="13" hidden="1">
      <c r="A283" s="1">
        <f ca="1">IFERROR(__xludf.DUMMYFUNCTION("""COMPUTED_VALUE"""),3)</f>
        <v>3</v>
      </c>
      <c r="B283" s="1">
        <f ca="1">IFERROR(__xludf.DUMMYFUNCTION("""COMPUTED_VALUE"""),3)</f>
        <v>3</v>
      </c>
    </row>
    <row r="284" spans="1:2" ht="13" hidden="1">
      <c r="A284" s="1">
        <f ca="1">IFERROR(__xludf.DUMMYFUNCTION("""COMPUTED_VALUE"""),3)</f>
        <v>3</v>
      </c>
      <c r="B284" s="1">
        <f ca="1">IFERROR(__xludf.DUMMYFUNCTION("""COMPUTED_VALUE"""),1)</f>
        <v>1</v>
      </c>
    </row>
    <row r="285" spans="1:2" ht="13" hidden="1">
      <c r="A285" s="1">
        <f ca="1">IFERROR(__xludf.DUMMYFUNCTION("""COMPUTED_VALUE"""),2)</f>
        <v>2</v>
      </c>
      <c r="B285" s="1">
        <f ca="1">IFERROR(__xludf.DUMMYFUNCTION("""COMPUTED_VALUE"""),3)</f>
        <v>3</v>
      </c>
    </row>
    <row r="286" spans="1:2" ht="13" hidden="1">
      <c r="A286" s="1">
        <f ca="1">IFERROR(__xludf.DUMMYFUNCTION("""COMPUTED_VALUE"""),2)</f>
        <v>2</v>
      </c>
      <c r="B286" s="1">
        <f ca="1">IFERROR(__xludf.DUMMYFUNCTION("""COMPUTED_VALUE"""),4)</f>
        <v>4</v>
      </c>
    </row>
    <row r="287" spans="1:2" ht="13" hidden="1">
      <c r="A287" s="1">
        <f ca="1">IFERROR(__xludf.DUMMYFUNCTION("""COMPUTED_VALUE"""),4)</f>
        <v>4</v>
      </c>
      <c r="B287" s="1">
        <f ca="1">IFERROR(__xludf.DUMMYFUNCTION("""COMPUTED_VALUE"""),4)</f>
        <v>4</v>
      </c>
    </row>
    <row r="288" spans="1:2" ht="13" hidden="1">
      <c r="A288" s="1">
        <f ca="1">IFERROR(__xludf.DUMMYFUNCTION("""COMPUTED_VALUE"""),2)</f>
        <v>2</v>
      </c>
      <c r="B288" s="1">
        <f ca="1">IFERROR(__xludf.DUMMYFUNCTION("""COMPUTED_VALUE"""),2)</f>
        <v>2</v>
      </c>
    </row>
    <row r="289" spans="1:2" ht="13" hidden="1">
      <c r="A289" s="1">
        <f ca="1">IFERROR(__xludf.DUMMYFUNCTION("""COMPUTED_VALUE"""),3)</f>
        <v>3</v>
      </c>
      <c r="B289" s="1">
        <f ca="1">IFERROR(__xludf.DUMMYFUNCTION("""COMPUTED_VALUE"""),4)</f>
        <v>4</v>
      </c>
    </row>
    <row r="290" spans="1:2" ht="13" hidden="1">
      <c r="A290" s="1">
        <f ca="1">IFERROR(__xludf.DUMMYFUNCTION("""COMPUTED_VALUE"""),1)</f>
        <v>1</v>
      </c>
      <c r="B290" s="1">
        <f ca="1">IFERROR(__xludf.DUMMYFUNCTION("""COMPUTED_VALUE"""),1)</f>
        <v>1</v>
      </c>
    </row>
    <row r="291" spans="1:2" ht="13" hidden="1">
      <c r="A291" s="1">
        <f ca="1">IFERROR(__xludf.DUMMYFUNCTION("""COMPUTED_VALUE"""),4)</f>
        <v>4</v>
      </c>
      <c r="B291" s="1">
        <f ca="1">IFERROR(__xludf.DUMMYFUNCTION("""COMPUTED_VALUE"""),2)</f>
        <v>2</v>
      </c>
    </row>
    <row r="292" spans="1:2" ht="13" hidden="1">
      <c r="A292" s="1">
        <f ca="1">IFERROR(__xludf.DUMMYFUNCTION("""COMPUTED_VALUE"""),4)</f>
        <v>4</v>
      </c>
      <c r="B292" s="1">
        <f ca="1">IFERROR(__xludf.DUMMYFUNCTION("""COMPUTED_VALUE"""),3)</f>
        <v>3</v>
      </c>
    </row>
    <row r="293" spans="1:2" ht="13" hidden="1">
      <c r="A293" s="1">
        <f ca="1">IFERROR(__xludf.DUMMYFUNCTION("""COMPUTED_VALUE"""),3)</f>
        <v>3</v>
      </c>
      <c r="B293" s="1">
        <f ca="1">IFERROR(__xludf.DUMMYFUNCTION("""COMPUTED_VALUE"""),3)</f>
        <v>3</v>
      </c>
    </row>
    <row r="294" spans="1:2" ht="13" hidden="1">
      <c r="A294" s="1">
        <f ca="1">IFERROR(__xludf.DUMMYFUNCTION("""COMPUTED_VALUE"""),1)</f>
        <v>1</v>
      </c>
      <c r="B294" s="1">
        <f ca="1">IFERROR(__xludf.DUMMYFUNCTION("""COMPUTED_VALUE"""),3)</f>
        <v>3</v>
      </c>
    </row>
    <row r="295" spans="1:2" ht="13" hidden="1">
      <c r="A295" s="1">
        <f ca="1">IFERROR(__xludf.DUMMYFUNCTION("""COMPUTED_VALUE"""),1)</f>
        <v>1</v>
      </c>
      <c r="B295" s="1">
        <f ca="1">IFERROR(__xludf.DUMMYFUNCTION("""COMPUTED_VALUE"""),1)</f>
        <v>1</v>
      </c>
    </row>
    <row r="296" spans="1:2" ht="13" hidden="1">
      <c r="A296" s="1">
        <f ca="1">IFERROR(__xludf.DUMMYFUNCTION("""COMPUTED_VALUE"""),1)</f>
        <v>1</v>
      </c>
      <c r="B296" s="1">
        <f ca="1">IFERROR(__xludf.DUMMYFUNCTION("""COMPUTED_VALUE"""),2)</f>
        <v>2</v>
      </c>
    </row>
    <row r="297" spans="1:2" ht="13" hidden="1">
      <c r="A297" s="1">
        <f ca="1">IFERROR(__xludf.DUMMYFUNCTION("""COMPUTED_VALUE"""),3)</f>
        <v>3</v>
      </c>
      <c r="B297" s="1">
        <f ca="1">IFERROR(__xludf.DUMMYFUNCTION("""COMPUTED_VALUE"""),3)</f>
        <v>3</v>
      </c>
    </row>
    <row r="298" spans="1:2" ht="13" hidden="1">
      <c r="A298" s="1">
        <f ca="1">IFERROR(__xludf.DUMMYFUNCTION("""COMPUTED_VALUE"""),2)</f>
        <v>2</v>
      </c>
      <c r="B298" s="1">
        <f ca="1">IFERROR(__xludf.DUMMYFUNCTION("""COMPUTED_VALUE"""),2)</f>
        <v>2</v>
      </c>
    </row>
    <row r="299" spans="1:2" ht="13" hidden="1">
      <c r="A299" s="1">
        <f ca="1">IFERROR(__xludf.DUMMYFUNCTION("""COMPUTED_VALUE"""),4)</f>
        <v>4</v>
      </c>
      <c r="B299" s="1">
        <f ca="1">IFERROR(__xludf.DUMMYFUNCTION("""COMPUTED_VALUE"""),5)</f>
        <v>5</v>
      </c>
    </row>
    <row r="300" spans="1:2" ht="13" hidden="1">
      <c r="A300" s="1">
        <f ca="1">IFERROR(__xludf.DUMMYFUNCTION("""COMPUTED_VALUE"""),3)</f>
        <v>3</v>
      </c>
      <c r="B300" s="1">
        <f ca="1">IFERROR(__xludf.DUMMYFUNCTION("""COMPUTED_VALUE"""),4)</f>
        <v>4</v>
      </c>
    </row>
    <row r="301" spans="1:2" ht="13" hidden="1">
      <c r="A301" s="1">
        <f ca="1">IFERROR(__xludf.DUMMYFUNCTION("""COMPUTED_VALUE"""),4)</f>
        <v>4</v>
      </c>
      <c r="B301" s="1">
        <f ca="1">IFERROR(__xludf.DUMMYFUNCTION("""COMPUTED_VALUE"""),5)</f>
        <v>5</v>
      </c>
    </row>
    <row r="302" spans="1:2" ht="13" hidden="1">
      <c r="A302" s="1">
        <f ca="1">IFERROR(__xludf.DUMMYFUNCTION("""COMPUTED_VALUE"""),1)</f>
        <v>1</v>
      </c>
      <c r="B302" s="1">
        <f ca="1">IFERROR(__xludf.DUMMYFUNCTION("""COMPUTED_VALUE"""),3)</f>
        <v>3</v>
      </c>
    </row>
    <row r="303" spans="1:2" ht="13" hidden="1">
      <c r="A303" s="1">
        <f ca="1">IFERROR(__xludf.DUMMYFUNCTION("""COMPUTED_VALUE"""),4)</f>
        <v>4</v>
      </c>
      <c r="B303" s="1">
        <f ca="1">IFERROR(__xludf.DUMMYFUNCTION("""COMPUTED_VALUE"""),4)</f>
        <v>4</v>
      </c>
    </row>
    <row r="304" spans="1:2" ht="13" hidden="1">
      <c r="A304" s="1">
        <f ca="1">IFERROR(__xludf.DUMMYFUNCTION("""COMPUTED_VALUE"""),4)</f>
        <v>4</v>
      </c>
      <c r="B304" s="1">
        <f ca="1">IFERROR(__xludf.DUMMYFUNCTION("""COMPUTED_VALUE"""),4)</f>
        <v>4</v>
      </c>
    </row>
    <row r="305" spans="1:2" ht="13" hidden="1">
      <c r="A305" s="1">
        <f ca="1">IFERROR(__xludf.DUMMYFUNCTION("""COMPUTED_VALUE"""),2)</f>
        <v>2</v>
      </c>
      <c r="B305" s="1">
        <f ca="1">IFERROR(__xludf.DUMMYFUNCTION("""COMPUTED_VALUE"""),1)</f>
        <v>1</v>
      </c>
    </row>
    <row r="306" spans="1:2" ht="13" hidden="1">
      <c r="A306" s="1">
        <f ca="1">IFERROR(__xludf.DUMMYFUNCTION("""COMPUTED_VALUE"""),4)</f>
        <v>4</v>
      </c>
      <c r="B306" s="1">
        <f ca="1">IFERROR(__xludf.DUMMYFUNCTION("""COMPUTED_VALUE"""),4)</f>
        <v>4</v>
      </c>
    </row>
    <row r="307" spans="1:2" ht="13" hidden="1">
      <c r="A307" s="1" t="str">
        <f ca="1">IFERROR(__xludf.DUMMYFUNCTION("""COMPUTED_VALUE"""),"")</f>
        <v/>
      </c>
      <c r="B307" s="1">
        <f ca="1">IFERROR(__xludf.DUMMYFUNCTION("""COMPUTED_VALUE"""),4)</f>
        <v>4</v>
      </c>
    </row>
    <row r="308" spans="1:2" ht="13" hidden="1">
      <c r="A308" s="1" t="str">
        <f ca="1">IFERROR(__xludf.DUMMYFUNCTION("""COMPUTED_VALUE"""),"")</f>
        <v/>
      </c>
      <c r="B308" s="1">
        <f ca="1">IFERROR(__xludf.DUMMYFUNCTION("""COMPUTED_VALUE"""),3)</f>
        <v>3</v>
      </c>
    </row>
    <row r="309" spans="1:2" ht="13" hidden="1">
      <c r="A309" s="1">
        <f ca="1">IFERROR(__xludf.DUMMYFUNCTION("""COMPUTED_VALUE"""),1)</f>
        <v>1</v>
      </c>
      <c r="B309" s="1">
        <f ca="1">IFERROR(__xludf.DUMMYFUNCTION("""COMPUTED_VALUE"""),1)</f>
        <v>1</v>
      </c>
    </row>
    <row r="310" spans="1:2" ht="13" hidden="1">
      <c r="A310" s="1">
        <f ca="1">IFERROR(__xludf.DUMMYFUNCTION("""COMPUTED_VALUE"""),4)</f>
        <v>4</v>
      </c>
      <c r="B310" s="1">
        <f ca="1">IFERROR(__xludf.DUMMYFUNCTION("""COMPUTED_VALUE"""),3)</f>
        <v>3</v>
      </c>
    </row>
    <row r="311" spans="1:2" ht="13" hidden="1">
      <c r="A311" s="1">
        <f ca="1">IFERROR(__xludf.DUMMYFUNCTION("""COMPUTED_VALUE"""),4)</f>
        <v>4</v>
      </c>
      <c r="B311" s="1">
        <f ca="1">IFERROR(__xludf.DUMMYFUNCTION("""COMPUTED_VALUE"""),4)</f>
        <v>4</v>
      </c>
    </row>
    <row r="312" spans="1:2" ht="13" hidden="1">
      <c r="A312" s="1">
        <f ca="1">IFERROR(__xludf.DUMMYFUNCTION("""COMPUTED_VALUE"""),3)</f>
        <v>3</v>
      </c>
      <c r="B312" s="1">
        <f ca="1">IFERROR(__xludf.DUMMYFUNCTION("""COMPUTED_VALUE"""),1)</f>
        <v>1</v>
      </c>
    </row>
    <row r="313" spans="1:2" ht="13" hidden="1">
      <c r="A313" s="1" t="str">
        <f ca="1">IFERROR(__xludf.DUMMYFUNCTION("""COMPUTED_VALUE"""),"")</f>
        <v/>
      </c>
      <c r="B313" s="1">
        <f ca="1">IFERROR(__xludf.DUMMYFUNCTION("""COMPUTED_VALUE"""),4)</f>
        <v>4</v>
      </c>
    </row>
    <row r="314" spans="1:2" ht="13" hidden="1">
      <c r="A314" s="1">
        <f ca="1">IFERROR(__xludf.DUMMYFUNCTION("""COMPUTED_VALUE"""),2)</f>
        <v>2</v>
      </c>
      <c r="B314" s="1">
        <f ca="1">IFERROR(__xludf.DUMMYFUNCTION("""COMPUTED_VALUE"""),2)</f>
        <v>2</v>
      </c>
    </row>
    <row r="315" spans="1:2" ht="13" hidden="1">
      <c r="A315" s="1">
        <f ca="1">IFERROR(__xludf.DUMMYFUNCTION("""COMPUTED_VALUE"""),2)</f>
        <v>2</v>
      </c>
      <c r="B315" s="1">
        <f ca="1">IFERROR(__xludf.DUMMYFUNCTION("""COMPUTED_VALUE"""),5)</f>
        <v>5</v>
      </c>
    </row>
    <row r="316" spans="1:2" ht="13" hidden="1">
      <c r="A316" s="1">
        <f ca="1">IFERROR(__xludf.DUMMYFUNCTION("""COMPUTED_VALUE"""),3)</f>
        <v>3</v>
      </c>
      <c r="B316" s="1">
        <f ca="1">IFERROR(__xludf.DUMMYFUNCTION("""COMPUTED_VALUE"""),2)</f>
        <v>2</v>
      </c>
    </row>
    <row r="317" spans="1:2" ht="13" hidden="1">
      <c r="A317" s="1">
        <f ca="1">IFERROR(__xludf.DUMMYFUNCTION("""COMPUTED_VALUE"""),4)</f>
        <v>4</v>
      </c>
      <c r="B317" s="1">
        <f ca="1">IFERROR(__xludf.DUMMYFUNCTION("""COMPUTED_VALUE"""),1)</f>
        <v>1</v>
      </c>
    </row>
    <row r="318" spans="1:2" ht="13" hidden="1">
      <c r="A318" s="1">
        <f ca="1">IFERROR(__xludf.DUMMYFUNCTION("""COMPUTED_VALUE"""),2)</f>
        <v>2</v>
      </c>
      <c r="B318" s="1">
        <f ca="1">IFERROR(__xludf.DUMMYFUNCTION("""COMPUTED_VALUE"""),4)</f>
        <v>4</v>
      </c>
    </row>
    <row r="319" spans="1:2" ht="13" hidden="1">
      <c r="A319" s="1">
        <f ca="1">IFERROR(__xludf.DUMMYFUNCTION("""COMPUTED_VALUE"""),3)</f>
        <v>3</v>
      </c>
      <c r="B319" s="1">
        <f ca="1">IFERROR(__xludf.DUMMYFUNCTION("""COMPUTED_VALUE"""),3)</f>
        <v>3</v>
      </c>
    </row>
    <row r="320" spans="1:2" ht="13" hidden="1">
      <c r="A320" s="1">
        <f ca="1">IFERROR(__xludf.DUMMYFUNCTION("""COMPUTED_VALUE"""),3)</f>
        <v>3</v>
      </c>
      <c r="B320" s="1">
        <f ca="1">IFERROR(__xludf.DUMMYFUNCTION("""COMPUTED_VALUE"""),5)</f>
        <v>5</v>
      </c>
    </row>
    <row r="321" spans="1:11" ht="13" hidden="1">
      <c r="A321" s="1">
        <f ca="1">IFERROR(__xludf.DUMMYFUNCTION("""COMPUTED_VALUE"""),1)</f>
        <v>1</v>
      </c>
      <c r="B321" s="1">
        <f ca="1">IFERROR(__xludf.DUMMYFUNCTION("""COMPUTED_VALUE"""),4)</f>
        <v>4</v>
      </c>
    </row>
    <row r="322" spans="1:11" ht="13" hidden="1">
      <c r="A322" s="1">
        <f ca="1">IFERROR(__xludf.DUMMYFUNCTION("""COMPUTED_VALUE"""),2)</f>
        <v>2</v>
      </c>
      <c r="B322" s="1">
        <f ca="1">IFERROR(__xludf.DUMMYFUNCTION("""COMPUTED_VALUE"""),2)</f>
        <v>2</v>
      </c>
    </row>
    <row r="323" spans="1:11" ht="13" hidden="1">
      <c r="A323" s="1" t="str">
        <f ca="1">IFERROR(__xludf.DUMMYFUNCTION("""COMPUTED_VALUE"""),"")</f>
        <v/>
      </c>
      <c r="B323" s="1">
        <f ca="1">IFERROR(__xludf.DUMMYFUNCTION("""COMPUTED_VALUE"""),2)</f>
        <v>2</v>
      </c>
    </row>
    <row r="324" spans="1:11" ht="13" hidden="1">
      <c r="A324" s="1">
        <f ca="1">IFERROR(__xludf.DUMMYFUNCTION("""COMPUTED_VALUE"""),2)</f>
        <v>2</v>
      </c>
      <c r="B324" s="1">
        <f ca="1">IFERROR(__xludf.DUMMYFUNCTION("""COMPUTED_VALUE"""),2)</f>
        <v>2</v>
      </c>
    </row>
    <row r="325" spans="1:11" ht="13" hidden="1">
      <c r="A325" s="1" t="str">
        <f ca="1">IFERROR(__xludf.DUMMYFUNCTION("""COMPUTED_VALUE"""),"")</f>
        <v/>
      </c>
      <c r="B325" s="1">
        <f ca="1">IFERROR(__xludf.DUMMYFUNCTION("""COMPUTED_VALUE"""),4)</f>
        <v>4</v>
      </c>
    </row>
    <row r="326" spans="1:11" ht="13" hidden="1">
      <c r="A326" s="1">
        <f ca="1">IFERROR(__xludf.DUMMYFUNCTION("""COMPUTED_VALUE"""),1)</f>
        <v>1</v>
      </c>
      <c r="B326" s="1">
        <f ca="1">IFERROR(__xludf.DUMMYFUNCTION("""COMPUTED_VALUE"""),5)</f>
        <v>5</v>
      </c>
    </row>
    <row r="327" spans="1:11" ht="13">
      <c r="A327" s="1">
        <f ca="1">IFERROR(__xludf.DUMMYFUNCTION("""COMPUTED_VALUE"""),4)</f>
        <v>4</v>
      </c>
      <c r="B327" s="1">
        <f ca="1">IFERROR(__xludf.DUMMYFUNCTION("""COMPUTED_VALUE"""),4)</f>
        <v>4</v>
      </c>
    </row>
    <row r="328" spans="1:11" ht="13">
      <c r="A328" s="1">
        <f t="shared" ref="A328:B328" ca="1" si="0">COUNT(A4:A327)</f>
        <v>300</v>
      </c>
      <c r="B328" s="1">
        <f t="shared" ca="1" si="0"/>
        <v>323</v>
      </c>
    </row>
    <row r="330" spans="1:11" ht="13">
      <c r="A330" s="14"/>
      <c r="B330" s="15" t="s">
        <v>57</v>
      </c>
      <c r="C330" s="15" t="s">
        <v>136</v>
      </c>
      <c r="D330" s="15" t="s">
        <v>59</v>
      </c>
      <c r="E330" s="15" t="s">
        <v>243</v>
      </c>
      <c r="J330" s="14"/>
      <c r="K330" s="14"/>
    </row>
    <row r="331" spans="1:11" ht="15">
      <c r="A331" s="7" t="s">
        <v>108</v>
      </c>
      <c r="B331" s="10">
        <f ca="1">COUNTIFS(A4:A327,"1",B4:B327,"1")</f>
        <v>10</v>
      </c>
      <c r="C331" s="10">
        <f ca="1">COUNTIFS(A4:A327,"2",B4:B327,"1")</f>
        <v>15</v>
      </c>
      <c r="D331" s="10">
        <f ca="1">COUNTIFS(A4:A327,"3",B4:B327,"1")</f>
        <v>9</v>
      </c>
      <c r="E331" s="10">
        <f ca="1">COUNTIFS(A4:A327,"4",B4:B327,"1")</f>
        <v>5</v>
      </c>
      <c r="F331" s="1">
        <f t="shared" ref="F331:F335" ca="1" si="1">SUM(B331:E331)</f>
        <v>39</v>
      </c>
      <c r="K331" s="10"/>
    </row>
    <row r="332" spans="1:11" ht="15">
      <c r="A332" s="7" t="s">
        <v>112</v>
      </c>
      <c r="B332" s="10">
        <f ca="1">COUNTIFS(A4:A327,"1",B4:B327,"2")</f>
        <v>11</v>
      </c>
      <c r="C332" s="10">
        <f ca="1">COUNTIFS(A4:A327,"2",B4:B327,"2")</f>
        <v>24</v>
      </c>
      <c r="D332" s="10">
        <f ca="1">COUNTIFS(A4:A327,"3",B4:B327,"2")</f>
        <v>13</v>
      </c>
      <c r="E332" s="10">
        <f ca="1">COUNTIFS(A4:A327,"4",B4:B327,"2")</f>
        <v>20</v>
      </c>
      <c r="F332" s="1">
        <f t="shared" ca="1" si="1"/>
        <v>68</v>
      </c>
      <c r="K332" s="10"/>
    </row>
    <row r="333" spans="1:11" ht="15">
      <c r="A333" s="7" t="s">
        <v>131</v>
      </c>
      <c r="B333" s="10">
        <f ca="1">COUNTIFS(A4:A327,"1",B4:B327,"3")</f>
        <v>11</v>
      </c>
      <c r="C333" s="10">
        <f ca="1">COUNTIFS(A4:A327,"2",B4:B327,"3")</f>
        <v>24</v>
      </c>
      <c r="D333" s="10">
        <f ca="1">COUNTIFS(A4:A327,"3",B4:B327,"3")</f>
        <v>30</v>
      </c>
      <c r="E333" s="10">
        <f ca="1">COUNTIFS(A4:A327,"4",B4:B327,"3")</f>
        <v>21</v>
      </c>
      <c r="F333" s="1">
        <f t="shared" ca="1" si="1"/>
        <v>86</v>
      </c>
      <c r="K333" s="10"/>
    </row>
    <row r="334" spans="1:11" ht="15">
      <c r="A334" s="7" t="s">
        <v>65</v>
      </c>
      <c r="B334" s="10">
        <f ca="1">COUNTIFS(A4:A327,"1",B4:B327,"4")</f>
        <v>16</v>
      </c>
      <c r="C334" s="10">
        <f ca="1">COUNTIFS(A4:A327,"2",B4:B327,"4")</f>
        <v>20</v>
      </c>
      <c r="D334" s="10">
        <f ca="1">COUNTIFS(A4:A327,"3",B4:B327,"4")</f>
        <v>15</v>
      </c>
      <c r="E334" s="10">
        <f ca="1">COUNTIFS(A4:A327,"4",B4:B327,"4")</f>
        <v>23</v>
      </c>
      <c r="F334" s="1">
        <f t="shared" ca="1" si="1"/>
        <v>74</v>
      </c>
      <c r="K334" s="10"/>
    </row>
    <row r="335" spans="1:11" ht="15">
      <c r="A335" s="7" t="s">
        <v>64</v>
      </c>
      <c r="B335" s="10">
        <f ca="1">COUNTIFS(A4:A327,"1",B4:B327,"5")</f>
        <v>7</v>
      </c>
      <c r="C335" s="10">
        <f ca="1">COUNTIFS(A4:A327,"2",B4:B327,"5")</f>
        <v>11</v>
      </c>
      <c r="D335" s="10">
        <f ca="1">COUNTIFS(A4:A327,"3",B4:B327,"5")</f>
        <v>7</v>
      </c>
      <c r="E335" s="10">
        <f ca="1">COUNTIFS(A4:A327,"4",B4:B327,"5")</f>
        <v>7</v>
      </c>
      <c r="F335" s="1">
        <f t="shared" ca="1" si="1"/>
        <v>32</v>
      </c>
      <c r="K335" s="10"/>
    </row>
    <row r="336" spans="1:11" ht="13">
      <c r="F336" s="1">
        <f ca="1">SUM(F331:F335)</f>
        <v>299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FF9900"/>
    <outlinePr summaryBelow="0" summaryRight="0"/>
  </sheetPr>
  <dimension ref="A1:K336"/>
  <sheetViews>
    <sheetView workbookViewId="0"/>
  </sheetViews>
  <sheetFormatPr baseColWidth="10" defaultColWidth="14.5" defaultRowHeight="15.75" customHeight="1"/>
  <sheetData>
    <row r="1" spans="1:2" ht="14">
      <c r="A1" s="9" t="s">
        <v>378</v>
      </c>
    </row>
    <row r="2" spans="1:2" ht="15">
      <c r="A2" s="10"/>
    </row>
    <row r="3" spans="1:2" ht="13">
      <c r="A3" s="7" t="s">
        <v>197</v>
      </c>
    </row>
    <row r="4" spans="1:2" ht="15">
      <c r="A4" s="10">
        <f ca="1">IFERROR(__xludf.DUMMYFUNCTION("query('Converted Data'!BG4:BG327,""select*"")"),3)</f>
        <v>3</v>
      </c>
      <c r="B4" s="10">
        <f ca="1">IFERROR(__xludf.DUMMYFUNCTION("query('Converted Data'!DA4:DA327,""select*"")"),1)</f>
        <v>1</v>
      </c>
    </row>
    <row r="5" spans="1:2" ht="13">
      <c r="A5" s="1">
        <f ca="1">IFERROR(__xludf.DUMMYFUNCTION("""COMPUTED_VALUE"""),1)</f>
        <v>1</v>
      </c>
      <c r="B5" s="1">
        <f ca="1">IFERROR(__xludf.DUMMYFUNCTION("""COMPUTED_VALUE"""),4)</f>
        <v>4</v>
      </c>
    </row>
    <row r="6" spans="1:2" ht="13">
      <c r="A6" s="1" t="str">
        <f ca="1">IFERROR(__xludf.DUMMYFUNCTION("""COMPUTED_VALUE"""),"")</f>
        <v/>
      </c>
      <c r="B6" s="1">
        <f ca="1">IFERROR(__xludf.DUMMYFUNCTION("""COMPUTED_VALUE"""),3)</f>
        <v>3</v>
      </c>
    </row>
    <row r="7" spans="1:2" ht="13">
      <c r="A7" s="1">
        <f ca="1">IFERROR(__xludf.DUMMYFUNCTION("""COMPUTED_VALUE"""),3)</f>
        <v>3</v>
      </c>
      <c r="B7" s="1">
        <f ca="1">IFERROR(__xludf.DUMMYFUNCTION("""COMPUTED_VALUE"""),2)</f>
        <v>2</v>
      </c>
    </row>
    <row r="8" spans="1:2" ht="13">
      <c r="A8" s="1">
        <f ca="1">IFERROR(__xludf.DUMMYFUNCTION("""COMPUTED_VALUE"""),2)</f>
        <v>2</v>
      </c>
      <c r="B8" s="1">
        <f ca="1">IFERROR(__xludf.DUMMYFUNCTION("""COMPUTED_VALUE"""),3)</f>
        <v>3</v>
      </c>
    </row>
    <row r="9" spans="1:2" ht="13">
      <c r="A9" s="1">
        <f ca="1">IFERROR(__xludf.DUMMYFUNCTION("""COMPUTED_VALUE"""),3)</f>
        <v>3</v>
      </c>
      <c r="B9" s="1">
        <f ca="1">IFERROR(__xludf.DUMMYFUNCTION("""COMPUTED_VALUE"""),1)</f>
        <v>1</v>
      </c>
    </row>
    <row r="10" spans="1:2" ht="13" hidden="1">
      <c r="A10" s="1" t="str">
        <f ca="1">IFERROR(__xludf.DUMMYFUNCTION("""COMPUTED_VALUE"""),"")</f>
        <v/>
      </c>
      <c r="B10" s="1">
        <f ca="1">IFERROR(__xludf.DUMMYFUNCTION("""COMPUTED_VALUE"""),4)</f>
        <v>4</v>
      </c>
    </row>
    <row r="11" spans="1:2" ht="13" hidden="1">
      <c r="A11" s="1">
        <f ca="1">IFERROR(__xludf.DUMMYFUNCTION("""COMPUTED_VALUE"""),4)</f>
        <v>4</v>
      </c>
      <c r="B11" s="1">
        <f ca="1">IFERROR(__xludf.DUMMYFUNCTION("""COMPUTED_VALUE"""),4)</f>
        <v>4</v>
      </c>
    </row>
    <row r="12" spans="1:2" ht="13" hidden="1">
      <c r="A12" s="1">
        <f ca="1">IFERROR(__xludf.DUMMYFUNCTION("""COMPUTED_VALUE"""),4)</f>
        <v>4</v>
      </c>
      <c r="B12" s="1">
        <f ca="1">IFERROR(__xludf.DUMMYFUNCTION("""COMPUTED_VALUE"""),1)</f>
        <v>1</v>
      </c>
    </row>
    <row r="13" spans="1:2" ht="13" hidden="1">
      <c r="A13" s="1">
        <f ca="1">IFERROR(__xludf.DUMMYFUNCTION("""COMPUTED_VALUE"""),2)</f>
        <v>2</v>
      </c>
      <c r="B13" s="1">
        <f ca="1">IFERROR(__xludf.DUMMYFUNCTION("""COMPUTED_VALUE"""),5)</f>
        <v>5</v>
      </c>
    </row>
    <row r="14" spans="1:2" ht="13" hidden="1">
      <c r="A14" s="1" t="str">
        <f ca="1">IFERROR(__xludf.DUMMYFUNCTION("""COMPUTED_VALUE"""),"")</f>
        <v/>
      </c>
      <c r="B14" s="1">
        <f ca="1">IFERROR(__xludf.DUMMYFUNCTION("""COMPUTED_VALUE"""),4)</f>
        <v>4</v>
      </c>
    </row>
    <row r="15" spans="1:2" ht="13" hidden="1">
      <c r="A15" s="1">
        <f ca="1">IFERROR(__xludf.DUMMYFUNCTION("""COMPUTED_VALUE"""),2)</f>
        <v>2</v>
      </c>
      <c r="B15" s="1">
        <f ca="1">IFERROR(__xludf.DUMMYFUNCTION("""COMPUTED_VALUE"""),3)</f>
        <v>3</v>
      </c>
    </row>
    <row r="16" spans="1:2" ht="13" hidden="1">
      <c r="A16" s="1">
        <f ca="1">IFERROR(__xludf.DUMMYFUNCTION("""COMPUTED_VALUE"""),3)</f>
        <v>3</v>
      </c>
      <c r="B16" s="1">
        <f ca="1">IFERROR(__xludf.DUMMYFUNCTION("""COMPUTED_VALUE"""),3)</f>
        <v>3</v>
      </c>
    </row>
    <row r="17" spans="1:2" ht="13" hidden="1">
      <c r="A17" s="1">
        <f ca="1">IFERROR(__xludf.DUMMYFUNCTION("""COMPUTED_VALUE"""),3)</f>
        <v>3</v>
      </c>
      <c r="B17" s="1">
        <f ca="1">IFERROR(__xludf.DUMMYFUNCTION("""COMPUTED_VALUE"""),3)</f>
        <v>3</v>
      </c>
    </row>
    <row r="18" spans="1:2" ht="13" hidden="1">
      <c r="A18" s="1">
        <f ca="1">IFERROR(__xludf.DUMMYFUNCTION("""COMPUTED_VALUE"""),2)</f>
        <v>2</v>
      </c>
      <c r="B18" s="1">
        <f ca="1">IFERROR(__xludf.DUMMYFUNCTION("""COMPUTED_VALUE"""),4)</f>
        <v>4</v>
      </c>
    </row>
    <row r="19" spans="1:2" ht="13" hidden="1">
      <c r="A19" s="1">
        <f ca="1">IFERROR(__xludf.DUMMYFUNCTION("""COMPUTED_VALUE"""),2)</f>
        <v>2</v>
      </c>
      <c r="B19" s="1">
        <f ca="1">IFERROR(__xludf.DUMMYFUNCTION("""COMPUTED_VALUE"""),4)</f>
        <v>4</v>
      </c>
    </row>
    <row r="20" spans="1:2" ht="13" hidden="1">
      <c r="A20" s="1">
        <f ca="1">IFERROR(__xludf.DUMMYFUNCTION("""COMPUTED_VALUE"""),4)</f>
        <v>4</v>
      </c>
      <c r="B20" s="1">
        <f ca="1">IFERROR(__xludf.DUMMYFUNCTION("""COMPUTED_VALUE"""),3)</f>
        <v>3</v>
      </c>
    </row>
    <row r="21" spans="1:2" ht="13" hidden="1">
      <c r="A21" s="1">
        <f ca="1">IFERROR(__xludf.DUMMYFUNCTION("""COMPUTED_VALUE"""),2)</f>
        <v>2</v>
      </c>
      <c r="B21" s="1">
        <f ca="1">IFERROR(__xludf.DUMMYFUNCTION("""COMPUTED_VALUE"""),4)</f>
        <v>4</v>
      </c>
    </row>
    <row r="22" spans="1:2" ht="13" hidden="1">
      <c r="A22" s="1">
        <f ca="1">IFERROR(__xludf.DUMMYFUNCTION("""COMPUTED_VALUE"""),1)</f>
        <v>1</v>
      </c>
      <c r="B22" s="1">
        <f ca="1">IFERROR(__xludf.DUMMYFUNCTION("""COMPUTED_VALUE"""),2)</f>
        <v>2</v>
      </c>
    </row>
    <row r="23" spans="1:2" ht="13" hidden="1">
      <c r="A23" s="1">
        <f ca="1">IFERROR(__xludf.DUMMYFUNCTION("""COMPUTED_VALUE"""),2)</f>
        <v>2</v>
      </c>
      <c r="B23" s="1">
        <f ca="1">IFERROR(__xludf.DUMMYFUNCTION("""COMPUTED_VALUE"""),2)</f>
        <v>2</v>
      </c>
    </row>
    <row r="24" spans="1:2" ht="13" hidden="1">
      <c r="A24" s="1" t="str">
        <f ca="1">IFERROR(__xludf.DUMMYFUNCTION("""COMPUTED_VALUE"""),"")</f>
        <v/>
      </c>
      <c r="B24" s="1">
        <f ca="1">IFERROR(__xludf.DUMMYFUNCTION("""COMPUTED_VALUE"""),4)</f>
        <v>4</v>
      </c>
    </row>
    <row r="25" spans="1:2" ht="13" hidden="1">
      <c r="A25" s="1">
        <f ca="1">IFERROR(__xludf.DUMMYFUNCTION("""COMPUTED_VALUE"""),2)</f>
        <v>2</v>
      </c>
      <c r="B25" s="1">
        <f ca="1">IFERROR(__xludf.DUMMYFUNCTION("""COMPUTED_VALUE"""),4)</f>
        <v>4</v>
      </c>
    </row>
    <row r="26" spans="1:2" ht="13" hidden="1">
      <c r="A26" s="1">
        <f ca="1">IFERROR(__xludf.DUMMYFUNCTION("""COMPUTED_VALUE"""),1)</f>
        <v>1</v>
      </c>
      <c r="B26" s="1">
        <f ca="1">IFERROR(__xludf.DUMMYFUNCTION("""COMPUTED_VALUE"""),1)</f>
        <v>1</v>
      </c>
    </row>
    <row r="27" spans="1:2" ht="13" hidden="1">
      <c r="A27" s="1" t="str">
        <f ca="1">IFERROR(__xludf.DUMMYFUNCTION("""COMPUTED_VALUE"""),"")</f>
        <v/>
      </c>
      <c r="B27" s="1">
        <f ca="1">IFERROR(__xludf.DUMMYFUNCTION("""COMPUTED_VALUE"""),3)</f>
        <v>3</v>
      </c>
    </row>
    <row r="28" spans="1:2" ht="13" hidden="1">
      <c r="A28" s="1">
        <f ca="1">IFERROR(__xludf.DUMMYFUNCTION("""COMPUTED_VALUE"""),1)</f>
        <v>1</v>
      </c>
      <c r="B28" s="1">
        <f ca="1">IFERROR(__xludf.DUMMYFUNCTION("""COMPUTED_VALUE"""),5)</f>
        <v>5</v>
      </c>
    </row>
    <row r="29" spans="1:2" ht="13" hidden="1">
      <c r="A29" s="1">
        <f ca="1">IFERROR(__xludf.DUMMYFUNCTION("""COMPUTED_VALUE"""),3)</f>
        <v>3</v>
      </c>
      <c r="B29" s="1">
        <f ca="1">IFERROR(__xludf.DUMMYFUNCTION("""COMPUTED_VALUE"""),3)</f>
        <v>3</v>
      </c>
    </row>
    <row r="30" spans="1:2" ht="13" hidden="1">
      <c r="A30" s="1">
        <f ca="1">IFERROR(__xludf.DUMMYFUNCTION("""COMPUTED_VALUE"""),3)</f>
        <v>3</v>
      </c>
      <c r="B30" s="1">
        <f ca="1">IFERROR(__xludf.DUMMYFUNCTION("""COMPUTED_VALUE"""),1)</f>
        <v>1</v>
      </c>
    </row>
    <row r="31" spans="1:2" ht="13" hidden="1">
      <c r="A31" s="1">
        <f ca="1">IFERROR(__xludf.DUMMYFUNCTION("""COMPUTED_VALUE"""),1)</f>
        <v>1</v>
      </c>
      <c r="B31" s="1">
        <f ca="1">IFERROR(__xludf.DUMMYFUNCTION("""COMPUTED_VALUE"""),1)</f>
        <v>1</v>
      </c>
    </row>
    <row r="32" spans="1:2" ht="13" hidden="1">
      <c r="A32" s="1">
        <f ca="1">IFERROR(__xludf.DUMMYFUNCTION("""COMPUTED_VALUE"""),2)</f>
        <v>2</v>
      </c>
      <c r="B32" s="1">
        <f ca="1">IFERROR(__xludf.DUMMYFUNCTION("""COMPUTED_VALUE"""),5)</f>
        <v>5</v>
      </c>
    </row>
    <row r="33" spans="1:2" ht="13" hidden="1">
      <c r="A33" s="1">
        <f ca="1">IFERROR(__xludf.DUMMYFUNCTION("""COMPUTED_VALUE"""),1)</f>
        <v>1</v>
      </c>
      <c r="B33" s="1">
        <f ca="1">IFERROR(__xludf.DUMMYFUNCTION("""COMPUTED_VALUE"""),4)</f>
        <v>4</v>
      </c>
    </row>
    <row r="34" spans="1:2" ht="13" hidden="1">
      <c r="A34" s="1">
        <f ca="1">IFERROR(__xludf.DUMMYFUNCTION("""COMPUTED_VALUE"""),3)</f>
        <v>3</v>
      </c>
      <c r="B34" s="1">
        <f ca="1">IFERROR(__xludf.DUMMYFUNCTION("""COMPUTED_VALUE"""),1)</f>
        <v>1</v>
      </c>
    </row>
    <row r="35" spans="1:2" ht="13" hidden="1">
      <c r="A35" s="1">
        <f ca="1">IFERROR(__xludf.DUMMYFUNCTION("""COMPUTED_VALUE"""),4)</f>
        <v>4</v>
      </c>
      <c r="B35" s="1">
        <f ca="1">IFERROR(__xludf.DUMMYFUNCTION("""COMPUTED_VALUE"""),2)</f>
        <v>2</v>
      </c>
    </row>
    <row r="36" spans="1:2" ht="13" hidden="1">
      <c r="A36" s="1">
        <f ca="1">IFERROR(__xludf.DUMMYFUNCTION("""COMPUTED_VALUE"""),1)</f>
        <v>1</v>
      </c>
      <c r="B36" s="1">
        <f ca="1">IFERROR(__xludf.DUMMYFUNCTION("""COMPUTED_VALUE"""),4)</f>
        <v>4</v>
      </c>
    </row>
    <row r="37" spans="1:2" ht="13" hidden="1">
      <c r="A37" s="1">
        <f ca="1">IFERROR(__xludf.DUMMYFUNCTION("""COMPUTED_VALUE"""),2)</f>
        <v>2</v>
      </c>
      <c r="B37" s="1">
        <f ca="1">IFERROR(__xludf.DUMMYFUNCTION("""COMPUTED_VALUE"""),3)</f>
        <v>3</v>
      </c>
    </row>
    <row r="38" spans="1:2" ht="13" hidden="1">
      <c r="A38" s="1">
        <f ca="1">IFERROR(__xludf.DUMMYFUNCTION("""COMPUTED_VALUE"""),4)</f>
        <v>4</v>
      </c>
      <c r="B38" s="1">
        <f ca="1">IFERROR(__xludf.DUMMYFUNCTION("""COMPUTED_VALUE"""),3)</f>
        <v>3</v>
      </c>
    </row>
    <row r="39" spans="1:2" ht="13" hidden="1">
      <c r="A39" s="1">
        <f ca="1">IFERROR(__xludf.DUMMYFUNCTION("""COMPUTED_VALUE"""),3)</f>
        <v>3</v>
      </c>
      <c r="B39" s="1">
        <f ca="1">IFERROR(__xludf.DUMMYFUNCTION("""COMPUTED_VALUE"""),2)</f>
        <v>2</v>
      </c>
    </row>
    <row r="40" spans="1:2" ht="13" hidden="1">
      <c r="A40" s="1" t="str">
        <f ca="1">IFERROR(__xludf.DUMMYFUNCTION("""COMPUTED_VALUE"""),"")</f>
        <v/>
      </c>
      <c r="B40" s="1">
        <f ca="1">IFERROR(__xludf.DUMMYFUNCTION("""COMPUTED_VALUE"""),2)</f>
        <v>2</v>
      </c>
    </row>
    <row r="41" spans="1:2" ht="13" hidden="1">
      <c r="A41" s="1">
        <f ca="1">IFERROR(__xludf.DUMMYFUNCTION("""COMPUTED_VALUE"""),1)</f>
        <v>1</v>
      </c>
      <c r="B41" s="1">
        <f ca="1">IFERROR(__xludf.DUMMYFUNCTION("""COMPUTED_VALUE"""),1)</f>
        <v>1</v>
      </c>
    </row>
    <row r="42" spans="1:2" ht="13" hidden="1">
      <c r="A42" s="1">
        <f ca="1">IFERROR(__xludf.DUMMYFUNCTION("""COMPUTED_VALUE"""),2)</f>
        <v>2</v>
      </c>
      <c r="B42" s="1">
        <f ca="1">IFERROR(__xludf.DUMMYFUNCTION("""COMPUTED_VALUE"""),3)</f>
        <v>3</v>
      </c>
    </row>
    <row r="43" spans="1:2" ht="13" hidden="1">
      <c r="A43" s="1">
        <f ca="1">IFERROR(__xludf.DUMMYFUNCTION("""COMPUTED_VALUE"""),1)</f>
        <v>1</v>
      </c>
      <c r="B43" s="1">
        <f ca="1">IFERROR(__xludf.DUMMYFUNCTION("""COMPUTED_VALUE"""),1)</f>
        <v>1</v>
      </c>
    </row>
    <row r="44" spans="1:2" ht="13" hidden="1">
      <c r="A44" s="1">
        <f ca="1">IFERROR(__xludf.DUMMYFUNCTION("""COMPUTED_VALUE"""),4)</f>
        <v>4</v>
      </c>
      <c r="B44" s="1">
        <f ca="1">IFERROR(__xludf.DUMMYFUNCTION("""COMPUTED_VALUE"""),4)</f>
        <v>4</v>
      </c>
    </row>
    <row r="45" spans="1:2" ht="13" hidden="1">
      <c r="A45" s="1">
        <f ca="1">IFERROR(__xludf.DUMMYFUNCTION("""COMPUTED_VALUE"""),4)</f>
        <v>4</v>
      </c>
      <c r="B45" s="1">
        <f ca="1">IFERROR(__xludf.DUMMYFUNCTION("""COMPUTED_VALUE"""),2)</f>
        <v>2</v>
      </c>
    </row>
    <row r="46" spans="1:2" ht="13" hidden="1">
      <c r="A46" s="1">
        <f ca="1">IFERROR(__xludf.DUMMYFUNCTION("""COMPUTED_VALUE"""),2)</f>
        <v>2</v>
      </c>
      <c r="B46" s="1">
        <f ca="1">IFERROR(__xludf.DUMMYFUNCTION("""COMPUTED_VALUE"""),1)</f>
        <v>1</v>
      </c>
    </row>
    <row r="47" spans="1:2" ht="13" hidden="1">
      <c r="A47" s="1">
        <f ca="1">IFERROR(__xludf.DUMMYFUNCTION("""COMPUTED_VALUE"""),4)</f>
        <v>4</v>
      </c>
      <c r="B47" s="1">
        <f ca="1">IFERROR(__xludf.DUMMYFUNCTION("""COMPUTED_VALUE"""),2)</f>
        <v>2</v>
      </c>
    </row>
    <row r="48" spans="1:2" ht="13" hidden="1">
      <c r="A48" s="1">
        <f ca="1">IFERROR(__xludf.DUMMYFUNCTION("""COMPUTED_VALUE"""),2)</f>
        <v>2</v>
      </c>
      <c r="B48" s="1">
        <f ca="1">IFERROR(__xludf.DUMMYFUNCTION("""COMPUTED_VALUE"""),3)</f>
        <v>3</v>
      </c>
    </row>
    <row r="49" spans="1:2" ht="13" hidden="1">
      <c r="A49" s="1">
        <f ca="1">IFERROR(__xludf.DUMMYFUNCTION("""COMPUTED_VALUE"""),4)</f>
        <v>4</v>
      </c>
      <c r="B49" s="1">
        <f ca="1">IFERROR(__xludf.DUMMYFUNCTION("""COMPUTED_VALUE"""),4)</f>
        <v>4</v>
      </c>
    </row>
    <row r="50" spans="1:2" ht="13" hidden="1">
      <c r="A50" s="1">
        <f ca="1">IFERROR(__xludf.DUMMYFUNCTION("""COMPUTED_VALUE"""),2)</f>
        <v>2</v>
      </c>
      <c r="B50" s="1">
        <f ca="1">IFERROR(__xludf.DUMMYFUNCTION("""COMPUTED_VALUE"""),5)</f>
        <v>5</v>
      </c>
    </row>
    <row r="51" spans="1:2" ht="13" hidden="1">
      <c r="A51" s="1">
        <f ca="1">IFERROR(__xludf.DUMMYFUNCTION("""COMPUTED_VALUE"""),1)</f>
        <v>1</v>
      </c>
      <c r="B51" s="1">
        <f ca="1">IFERROR(__xludf.DUMMYFUNCTION("""COMPUTED_VALUE"""),3)</f>
        <v>3</v>
      </c>
    </row>
    <row r="52" spans="1:2" ht="13" hidden="1">
      <c r="A52" s="1">
        <f ca="1">IFERROR(__xludf.DUMMYFUNCTION("""COMPUTED_VALUE"""),3)</f>
        <v>3</v>
      </c>
      <c r="B52" s="1">
        <f ca="1">IFERROR(__xludf.DUMMYFUNCTION("""COMPUTED_VALUE"""),3)</f>
        <v>3</v>
      </c>
    </row>
    <row r="53" spans="1:2" ht="13" hidden="1">
      <c r="A53" s="1">
        <f ca="1">IFERROR(__xludf.DUMMYFUNCTION("""COMPUTED_VALUE"""),2)</f>
        <v>2</v>
      </c>
      <c r="B53" s="1">
        <f ca="1">IFERROR(__xludf.DUMMYFUNCTION("""COMPUTED_VALUE"""),2)</f>
        <v>2</v>
      </c>
    </row>
    <row r="54" spans="1:2" ht="13" hidden="1">
      <c r="A54" s="1">
        <f ca="1">IFERROR(__xludf.DUMMYFUNCTION("""COMPUTED_VALUE"""),3)</f>
        <v>3</v>
      </c>
      <c r="B54" s="1">
        <f ca="1">IFERROR(__xludf.DUMMYFUNCTION("""COMPUTED_VALUE"""),3)</f>
        <v>3</v>
      </c>
    </row>
    <row r="55" spans="1:2" ht="13" hidden="1">
      <c r="A55" s="1">
        <f ca="1">IFERROR(__xludf.DUMMYFUNCTION("""COMPUTED_VALUE"""),1)</f>
        <v>1</v>
      </c>
      <c r="B55" s="1">
        <f ca="1">IFERROR(__xludf.DUMMYFUNCTION("""COMPUTED_VALUE"""),4)</f>
        <v>4</v>
      </c>
    </row>
    <row r="56" spans="1:2" ht="13" hidden="1">
      <c r="A56" s="1">
        <f ca="1">IFERROR(__xludf.DUMMYFUNCTION("""COMPUTED_VALUE"""),3)</f>
        <v>3</v>
      </c>
      <c r="B56" s="1">
        <f ca="1">IFERROR(__xludf.DUMMYFUNCTION("""COMPUTED_VALUE"""),4)</f>
        <v>4</v>
      </c>
    </row>
    <row r="57" spans="1:2" ht="13" hidden="1">
      <c r="A57" s="1">
        <f ca="1">IFERROR(__xludf.DUMMYFUNCTION("""COMPUTED_VALUE"""),2)</f>
        <v>2</v>
      </c>
      <c r="B57" s="1">
        <f ca="1">IFERROR(__xludf.DUMMYFUNCTION("""COMPUTED_VALUE"""),2)</f>
        <v>2</v>
      </c>
    </row>
    <row r="58" spans="1:2" ht="13" hidden="1">
      <c r="A58" s="1">
        <f ca="1">IFERROR(__xludf.DUMMYFUNCTION("""COMPUTED_VALUE"""),3)</f>
        <v>3</v>
      </c>
      <c r="B58" s="1">
        <f ca="1">IFERROR(__xludf.DUMMYFUNCTION("""COMPUTED_VALUE"""),5)</f>
        <v>5</v>
      </c>
    </row>
    <row r="59" spans="1:2" ht="13" hidden="1">
      <c r="A59" s="1">
        <f ca="1">IFERROR(__xludf.DUMMYFUNCTION("""COMPUTED_VALUE"""),1)</f>
        <v>1</v>
      </c>
      <c r="B59" s="1">
        <f ca="1">IFERROR(__xludf.DUMMYFUNCTION("""COMPUTED_VALUE"""),5)</f>
        <v>5</v>
      </c>
    </row>
    <row r="60" spans="1:2" ht="13" hidden="1">
      <c r="A60" s="1">
        <f ca="1">IFERROR(__xludf.DUMMYFUNCTION("""COMPUTED_VALUE"""),1)</f>
        <v>1</v>
      </c>
      <c r="B60" s="1">
        <f ca="1">IFERROR(__xludf.DUMMYFUNCTION("""COMPUTED_VALUE"""),2)</f>
        <v>2</v>
      </c>
    </row>
    <row r="61" spans="1:2" ht="13" hidden="1">
      <c r="A61" s="1">
        <f ca="1">IFERROR(__xludf.DUMMYFUNCTION("""COMPUTED_VALUE"""),1)</f>
        <v>1</v>
      </c>
      <c r="B61" s="1">
        <f ca="1">IFERROR(__xludf.DUMMYFUNCTION("""COMPUTED_VALUE"""),2)</f>
        <v>2</v>
      </c>
    </row>
    <row r="62" spans="1:2" ht="13" hidden="1">
      <c r="A62" s="1">
        <f ca="1">IFERROR(__xludf.DUMMYFUNCTION("""COMPUTED_VALUE"""),4)</f>
        <v>4</v>
      </c>
      <c r="B62" s="1">
        <f ca="1">IFERROR(__xludf.DUMMYFUNCTION("""COMPUTED_VALUE"""),3)</f>
        <v>3</v>
      </c>
    </row>
    <row r="63" spans="1:2" ht="13" hidden="1">
      <c r="A63" s="1">
        <f ca="1">IFERROR(__xludf.DUMMYFUNCTION("""COMPUTED_VALUE"""),4)</f>
        <v>4</v>
      </c>
      <c r="B63" s="1">
        <f ca="1">IFERROR(__xludf.DUMMYFUNCTION("""COMPUTED_VALUE"""),2)</f>
        <v>2</v>
      </c>
    </row>
    <row r="64" spans="1:2" ht="13" hidden="1">
      <c r="A64" s="1" t="str">
        <f ca="1">IFERROR(__xludf.DUMMYFUNCTION("""COMPUTED_VALUE"""),"")</f>
        <v/>
      </c>
      <c r="B64" s="1">
        <f ca="1">IFERROR(__xludf.DUMMYFUNCTION("""COMPUTED_VALUE"""),5)</f>
        <v>5</v>
      </c>
    </row>
    <row r="65" spans="1:2" ht="13" hidden="1">
      <c r="A65" s="1">
        <f ca="1">IFERROR(__xludf.DUMMYFUNCTION("""COMPUTED_VALUE"""),1)</f>
        <v>1</v>
      </c>
      <c r="B65" s="1">
        <f ca="1">IFERROR(__xludf.DUMMYFUNCTION("""COMPUTED_VALUE"""),1)</f>
        <v>1</v>
      </c>
    </row>
    <row r="66" spans="1:2" ht="13" hidden="1">
      <c r="A66" s="1">
        <f ca="1">IFERROR(__xludf.DUMMYFUNCTION("""COMPUTED_VALUE"""),2)</f>
        <v>2</v>
      </c>
      <c r="B66" s="1">
        <f ca="1">IFERROR(__xludf.DUMMYFUNCTION("""COMPUTED_VALUE"""),4)</f>
        <v>4</v>
      </c>
    </row>
    <row r="67" spans="1:2" ht="13" hidden="1">
      <c r="A67" s="1">
        <f ca="1">IFERROR(__xludf.DUMMYFUNCTION("""COMPUTED_VALUE"""),1)</f>
        <v>1</v>
      </c>
      <c r="B67" s="1">
        <f ca="1">IFERROR(__xludf.DUMMYFUNCTION("""COMPUTED_VALUE"""),2)</f>
        <v>2</v>
      </c>
    </row>
    <row r="68" spans="1:2" ht="13" hidden="1">
      <c r="A68" s="1">
        <f ca="1">IFERROR(__xludf.DUMMYFUNCTION("""COMPUTED_VALUE"""),2)</f>
        <v>2</v>
      </c>
      <c r="B68" s="1">
        <f ca="1">IFERROR(__xludf.DUMMYFUNCTION("""COMPUTED_VALUE"""),2)</f>
        <v>2</v>
      </c>
    </row>
    <row r="69" spans="1:2" ht="13" hidden="1">
      <c r="A69" s="1">
        <f ca="1">IFERROR(__xludf.DUMMYFUNCTION("""COMPUTED_VALUE"""),3)</f>
        <v>3</v>
      </c>
      <c r="B69" s="1">
        <f ca="1">IFERROR(__xludf.DUMMYFUNCTION("""COMPUTED_VALUE"""),3)</f>
        <v>3</v>
      </c>
    </row>
    <row r="70" spans="1:2" ht="13" hidden="1">
      <c r="A70" s="1">
        <f ca="1">IFERROR(__xludf.DUMMYFUNCTION("""COMPUTED_VALUE"""),4)</f>
        <v>4</v>
      </c>
      <c r="B70" s="1">
        <f ca="1">IFERROR(__xludf.DUMMYFUNCTION("""COMPUTED_VALUE"""),2)</f>
        <v>2</v>
      </c>
    </row>
    <row r="71" spans="1:2" ht="13" hidden="1">
      <c r="A71" s="1">
        <f ca="1">IFERROR(__xludf.DUMMYFUNCTION("""COMPUTED_VALUE"""),2)</f>
        <v>2</v>
      </c>
      <c r="B71" s="1">
        <f ca="1">IFERROR(__xludf.DUMMYFUNCTION("""COMPUTED_VALUE"""),1)</f>
        <v>1</v>
      </c>
    </row>
    <row r="72" spans="1:2" ht="13" hidden="1">
      <c r="A72" s="1">
        <f ca="1">IFERROR(__xludf.DUMMYFUNCTION("""COMPUTED_VALUE"""),4)</f>
        <v>4</v>
      </c>
      <c r="B72" s="1">
        <f ca="1">IFERROR(__xludf.DUMMYFUNCTION("""COMPUTED_VALUE"""),4)</f>
        <v>4</v>
      </c>
    </row>
    <row r="73" spans="1:2" ht="13" hidden="1">
      <c r="A73" s="1">
        <f ca="1">IFERROR(__xludf.DUMMYFUNCTION("""COMPUTED_VALUE"""),3)</f>
        <v>3</v>
      </c>
      <c r="B73" s="1">
        <f ca="1">IFERROR(__xludf.DUMMYFUNCTION("""COMPUTED_VALUE"""),3)</f>
        <v>3</v>
      </c>
    </row>
    <row r="74" spans="1:2" ht="13" hidden="1">
      <c r="A74" s="1">
        <f ca="1">IFERROR(__xludf.DUMMYFUNCTION("""COMPUTED_VALUE"""),1)</f>
        <v>1</v>
      </c>
      <c r="B74" s="1">
        <f ca="1">IFERROR(__xludf.DUMMYFUNCTION("""COMPUTED_VALUE"""),3)</f>
        <v>3</v>
      </c>
    </row>
    <row r="75" spans="1:2" ht="13" hidden="1">
      <c r="A75" s="1">
        <f ca="1">IFERROR(__xludf.DUMMYFUNCTION("""COMPUTED_VALUE"""),2)</f>
        <v>2</v>
      </c>
      <c r="B75" s="1">
        <f ca="1">IFERROR(__xludf.DUMMYFUNCTION("""COMPUTED_VALUE"""),5)</f>
        <v>5</v>
      </c>
    </row>
    <row r="76" spans="1:2" ht="13" hidden="1">
      <c r="A76" s="1">
        <f ca="1">IFERROR(__xludf.DUMMYFUNCTION("""COMPUTED_VALUE"""),3)</f>
        <v>3</v>
      </c>
      <c r="B76" s="1">
        <f ca="1">IFERROR(__xludf.DUMMYFUNCTION("""COMPUTED_VALUE"""),2)</f>
        <v>2</v>
      </c>
    </row>
    <row r="77" spans="1:2" ht="13" hidden="1">
      <c r="A77" s="1">
        <f ca="1">IFERROR(__xludf.DUMMYFUNCTION("""COMPUTED_VALUE"""),2)</f>
        <v>2</v>
      </c>
      <c r="B77" s="1">
        <f ca="1">IFERROR(__xludf.DUMMYFUNCTION("""COMPUTED_VALUE"""),3)</f>
        <v>3</v>
      </c>
    </row>
    <row r="78" spans="1:2" ht="13" hidden="1">
      <c r="A78" s="1">
        <f ca="1">IFERROR(__xludf.DUMMYFUNCTION("""COMPUTED_VALUE"""),4)</f>
        <v>4</v>
      </c>
      <c r="B78" s="1">
        <f ca="1">IFERROR(__xludf.DUMMYFUNCTION("""COMPUTED_VALUE"""),4)</f>
        <v>4</v>
      </c>
    </row>
    <row r="79" spans="1:2" ht="13" hidden="1">
      <c r="A79" s="1">
        <f ca="1">IFERROR(__xludf.DUMMYFUNCTION("""COMPUTED_VALUE"""),3)</f>
        <v>3</v>
      </c>
      <c r="B79" s="1">
        <f ca="1">IFERROR(__xludf.DUMMYFUNCTION("""COMPUTED_VALUE"""),4)</f>
        <v>4</v>
      </c>
    </row>
    <row r="80" spans="1:2" ht="13" hidden="1">
      <c r="A80" s="1">
        <f ca="1">IFERROR(__xludf.DUMMYFUNCTION("""COMPUTED_VALUE"""),1)</f>
        <v>1</v>
      </c>
      <c r="B80" s="1">
        <f ca="1">IFERROR(__xludf.DUMMYFUNCTION("""COMPUTED_VALUE"""),1)</f>
        <v>1</v>
      </c>
    </row>
    <row r="81" spans="1:2" ht="13" hidden="1">
      <c r="A81" s="1" t="str">
        <f ca="1">IFERROR(__xludf.DUMMYFUNCTION("""COMPUTED_VALUE"""),"")</f>
        <v/>
      </c>
      <c r="B81" s="1">
        <f ca="1">IFERROR(__xludf.DUMMYFUNCTION("""COMPUTED_VALUE"""),4)</f>
        <v>4</v>
      </c>
    </row>
    <row r="82" spans="1:2" ht="13" hidden="1">
      <c r="A82" s="1">
        <f ca="1">IFERROR(__xludf.DUMMYFUNCTION("""COMPUTED_VALUE"""),4)</f>
        <v>4</v>
      </c>
      <c r="B82" s="1">
        <f ca="1">IFERROR(__xludf.DUMMYFUNCTION("""COMPUTED_VALUE"""),3)</f>
        <v>3</v>
      </c>
    </row>
    <row r="83" spans="1:2" ht="13" hidden="1">
      <c r="A83" s="1">
        <f ca="1">IFERROR(__xludf.DUMMYFUNCTION("""COMPUTED_VALUE"""),2)</f>
        <v>2</v>
      </c>
      <c r="B83" s="1">
        <f ca="1">IFERROR(__xludf.DUMMYFUNCTION("""COMPUTED_VALUE"""),4)</f>
        <v>4</v>
      </c>
    </row>
    <row r="84" spans="1:2" ht="13" hidden="1">
      <c r="A84" s="1">
        <f ca="1">IFERROR(__xludf.DUMMYFUNCTION("""COMPUTED_VALUE"""),3)</f>
        <v>3</v>
      </c>
      <c r="B84" s="1">
        <f ca="1">IFERROR(__xludf.DUMMYFUNCTION("""COMPUTED_VALUE"""),4)</f>
        <v>4</v>
      </c>
    </row>
    <row r="85" spans="1:2" ht="13" hidden="1">
      <c r="A85" s="1">
        <f ca="1">IFERROR(__xludf.DUMMYFUNCTION("""COMPUTED_VALUE"""),4)</f>
        <v>4</v>
      </c>
      <c r="B85" s="1">
        <f ca="1">IFERROR(__xludf.DUMMYFUNCTION("""COMPUTED_VALUE"""),4)</f>
        <v>4</v>
      </c>
    </row>
    <row r="86" spans="1:2" ht="13" hidden="1">
      <c r="A86" s="1">
        <f ca="1">IFERROR(__xludf.DUMMYFUNCTION("""COMPUTED_VALUE"""),2)</f>
        <v>2</v>
      </c>
      <c r="B86" s="1">
        <f ca="1">IFERROR(__xludf.DUMMYFUNCTION("""COMPUTED_VALUE"""),2)</f>
        <v>2</v>
      </c>
    </row>
    <row r="87" spans="1:2" ht="13" hidden="1">
      <c r="A87" s="1">
        <f ca="1">IFERROR(__xludf.DUMMYFUNCTION("""COMPUTED_VALUE"""),2)</f>
        <v>2</v>
      </c>
      <c r="B87" s="1">
        <f ca="1">IFERROR(__xludf.DUMMYFUNCTION("""COMPUTED_VALUE"""),1)</f>
        <v>1</v>
      </c>
    </row>
    <row r="88" spans="1:2" ht="13" hidden="1">
      <c r="A88" s="1">
        <f ca="1">IFERROR(__xludf.DUMMYFUNCTION("""COMPUTED_VALUE"""),2)</f>
        <v>2</v>
      </c>
      <c r="B88" s="1">
        <f ca="1">IFERROR(__xludf.DUMMYFUNCTION("""COMPUTED_VALUE"""),5)</f>
        <v>5</v>
      </c>
    </row>
    <row r="89" spans="1:2" ht="13" hidden="1">
      <c r="A89" s="1">
        <f ca="1">IFERROR(__xludf.DUMMYFUNCTION("""COMPUTED_VALUE"""),3)</f>
        <v>3</v>
      </c>
      <c r="B89" s="1">
        <f ca="1">IFERROR(__xludf.DUMMYFUNCTION("""COMPUTED_VALUE"""),3)</f>
        <v>3</v>
      </c>
    </row>
    <row r="90" spans="1:2" ht="13" hidden="1">
      <c r="A90" s="1">
        <f ca="1">IFERROR(__xludf.DUMMYFUNCTION("""COMPUTED_VALUE"""),1)</f>
        <v>1</v>
      </c>
      <c r="B90" s="1">
        <f ca="1">IFERROR(__xludf.DUMMYFUNCTION("""COMPUTED_VALUE"""),4)</f>
        <v>4</v>
      </c>
    </row>
    <row r="91" spans="1:2" ht="13" hidden="1">
      <c r="A91" s="1">
        <f ca="1">IFERROR(__xludf.DUMMYFUNCTION("""COMPUTED_VALUE"""),2)</f>
        <v>2</v>
      </c>
      <c r="B91" s="1">
        <f ca="1">IFERROR(__xludf.DUMMYFUNCTION("""COMPUTED_VALUE"""),1)</f>
        <v>1</v>
      </c>
    </row>
    <row r="92" spans="1:2" ht="13" hidden="1">
      <c r="A92" s="1">
        <f ca="1">IFERROR(__xludf.DUMMYFUNCTION("""COMPUTED_VALUE"""),4)</f>
        <v>4</v>
      </c>
      <c r="B92" s="1">
        <f ca="1">IFERROR(__xludf.DUMMYFUNCTION("""COMPUTED_VALUE"""),4)</f>
        <v>4</v>
      </c>
    </row>
    <row r="93" spans="1:2" ht="13" hidden="1">
      <c r="A93" s="1">
        <f ca="1">IFERROR(__xludf.DUMMYFUNCTION("""COMPUTED_VALUE"""),3)</f>
        <v>3</v>
      </c>
      <c r="B93" s="1">
        <f ca="1">IFERROR(__xludf.DUMMYFUNCTION("""COMPUTED_VALUE"""),3)</f>
        <v>3</v>
      </c>
    </row>
    <row r="94" spans="1:2" ht="13" hidden="1">
      <c r="A94" s="1">
        <f ca="1">IFERROR(__xludf.DUMMYFUNCTION("""COMPUTED_VALUE"""),1)</f>
        <v>1</v>
      </c>
      <c r="B94" s="1">
        <f ca="1">IFERROR(__xludf.DUMMYFUNCTION("""COMPUTED_VALUE"""),1)</f>
        <v>1</v>
      </c>
    </row>
    <row r="95" spans="1:2" ht="13" hidden="1">
      <c r="A95" s="1">
        <f ca="1">IFERROR(__xludf.DUMMYFUNCTION("""COMPUTED_VALUE"""),3)</f>
        <v>3</v>
      </c>
      <c r="B95" s="1">
        <f ca="1">IFERROR(__xludf.DUMMYFUNCTION("""COMPUTED_VALUE"""),3)</f>
        <v>3</v>
      </c>
    </row>
    <row r="96" spans="1:2" ht="13" hidden="1">
      <c r="A96" s="1">
        <f ca="1">IFERROR(__xludf.DUMMYFUNCTION("""COMPUTED_VALUE"""),1)</f>
        <v>1</v>
      </c>
      <c r="B96" s="1">
        <f ca="1">IFERROR(__xludf.DUMMYFUNCTION("""COMPUTED_VALUE"""),1)</f>
        <v>1</v>
      </c>
    </row>
    <row r="97" spans="1:2" ht="13" hidden="1">
      <c r="A97" s="1">
        <f ca="1">IFERROR(__xludf.DUMMYFUNCTION("""COMPUTED_VALUE"""),2)</f>
        <v>2</v>
      </c>
      <c r="B97" s="1">
        <f ca="1">IFERROR(__xludf.DUMMYFUNCTION("""COMPUTED_VALUE"""),2)</f>
        <v>2</v>
      </c>
    </row>
    <row r="98" spans="1:2" ht="13" hidden="1">
      <c r="A98" s="1">
        <f ca="1">IFERROR(__xludf.DUMMYFUNCTION("""COMPUTED_VALUE"""),2)</f>
        <v>2</v>
      </c>
      <c r="B98" s="1">
        <f ca="1">IFERROR(__xludf.DUMMYFUNCTION("""COMPUTED_VALUE"""),3)</f>
        <v>3</v>
      </c>
    </row>
    <row r="99" spans="1:2" ht="13" hidden="1">
      <c r="A99" s="1">
        <f ca="1">IFERROR(__xludf.DUMMYFUNCTION("""COMPUTED_VALUE"""),4)</f>
        <v>4</v>
      </c>
      <c r="B99" s="1">
        <f ca="1">IFERROR(__xludf.DUMMYFUNCTION("""COMPUTED_VALUE"""),4)</f>
        <v>4</v>
      </c>
    </row>
    <row r="100" spans="1:2" ht="13" hidden="1">
      <c r="A100" s="1">
        <f ca="1">IFERROR(__xludf.DUMMYFUNCTION("""COMPUTED_VALUE"""),1)</f>
        <v>1</v>
      </c>
      <c r="B100" s="1">
        <f ca="1">IFERROR(__xludf.DUMMYFUNCTION("""COMPUTED_VALUE"""),5)</f>
        <v>5</v>
      </c>
    </row>
    <row r="101" spans="1:2" ht="13" hidden="1">
      <c r="A101" s="1">
        <f ca="1">IFERROR(__xludf.DUMMYFUNCTION("""COMPUTED_VALUE"""),3)</f>
        <v>3</v>
      </c>
      <c r="B101" s="1">
        <f ca="1">IFERROR(__xludf.DUMMYFUNCTION("""COMPUTED_VALUE"""),2)</f>
        <v>2</v>
      </c>
    </row>
    <row r="102" spans="1:2" ht="13" hidden="1">
      <c r="A102" s="1">
        <f ca="1">IFERROR(__xludf.DUMMYFUNCTION("""COMPUTED_VALUE"""),2)</f>
        <v>2</v>
      </c>
      <c r="B102" s="1">
        <f ca="1">IFERROR(__xludf.DUMMYFUNCTION("""COMPUTED_VALUE"""),4)</f>
        <v>4</v>
      </c>
    </row>
    <row r="103" spans="1:2" ht="13" hidden="1">
      <c r="A103" s="1">
        <f ca="1">IFERROR(__xludf.DUMMYFUNCTION("""COMPUTED_VALUE"""),4)</f>
        <v>4</v>
      </c>
      <c r="B103" s="1">
        <f ca="1">IFERROR(__xludf.DUMMYFUNCTION("""COMPUTED_VALUE"""),4)</f>
        <v>4</v>
      </c>
    </row>
    <row r="104" spans="1:2" ht="13" hidden="1">
      <c r="A104" s="1" t="str">
        <f ca="1">IFERROR(__xludf.DUMMYFUNCTION("""COMPUTED_VALUE"""),"")</f>
        <v/>
      </c>
      <c r="B104" s="1">
        <f ca="1">IFERROR(__xludf.DUMMYFUNCTION("""COMPUTED_VALUE"""),3)</f>
        <v>3</v>
      </c>
    </row>
    <row r="105" spans="1:2" ht="13" hidden="1">
      <c r="A105" s="1">
        <f ca="1">IFERROR(__xludf.DUMMYFUNCTION("""COMPUTED_VALUE"""),2)</f>
        <v>2</v>
      </c>
      <c r="B105" s="1">
        <f ca="1">IFERROR(__xludf.DUMMYFUNCTION("""COMPUTED_VALUE"""),2)</f>
        <v>2</v>
      </c>
    </row>
    <row r="106" spans="1:2" ht="13" hidden="1">
      <c r="A106" s="1">
        <f ca="1">IFERROR(__xludf.DUMMYFUNCTION("""COMPUTED_VALUE"""),1)</f>
        <v>1</v>
      </c>
      <c r="B106" s="1">
        <f ca="1">IFERROR(__xludf.DUMMYFUNCTION("""COMPUTED_VALUE"""),4)</f>
        <v>4</v>
      </c>
    </row>
    <row r="107" spans="1:2" ht="13" hidden="1">
      <c r="A107" s="1">
        <f ca="1">IFERROR(__xludf.DUMMYFUNCTION("""COMPUTED_VALUE"""),4)</f>
        <v>4</v>
      </c>
      <c r="B107" s="1">
        <f ca="1">IFERROR(__xludf.DUMMYFUNCTION("""COMPUTED_VALUE"""),3)</f>
        <v>3</v>
      </c>
    </row>
    <row r="108" spans="1:2" ht="13" hidden="1">
      <c r="A108" s="1">
        <f ca="1">IFERROR(__xludf.DUMMYFUNCTION("""COMPUTED_VALUE"""),2)</f>
        <v>2</v>
      </c>
      <c r="B108" s="1">
        <f ca="1">IFERROR(__xludf.DUMMYFUNCTION("""COMPUTED_VALUE"""),2)</f>
        <v>2</v>
      </c>
    </row>
    <row r="109" spans="1:2" ht="13" hidden="1">
      <c r="A109" s="1">
        <f ca="1">IFERROR(__xludf.DUMMYFUNCTION("""COMPUTED_VALUE"""),3)</f>
        <v>3</v>
      </c>
      <c r="B109" s="1">
        <f ca="1">IFERROR(__xludf.DUMMYFUNCTION("""COMPUTED_VALUE"""),5)</f>
        <v>5</v>
      </c>
    </row>
    <row r="110" spans="1:2" ht="13" hidden="1">
      <c r="A110" s="1">
        <f ca="1">IFERROR(__xludf.DUMMYFUNCTION("""COMPUTED_VALUE"""),1)</f>
        <v>1</v>
      </c>
      <c r="B110" s="1">
        <f ca="1">IFERROR(__xludf.DUMMYFUNCTION("""COMPUTED_VALUE"""),5)</f>
        <v>5</v>
      </c>
    </row>
    <row r="111" spans="1:2" ht="13" hidden="1">
      <c r="A111" s="1">
        <f ca="1">IFERROR(__xludf.DUMMYFUNCTION("""COMPUTED_VALUE"""),4)</f>
        <v>4</v>
      </c>
      <c r="B111" s="1">
        <f ca="1">IFERROR(__xludf.DUMMYFUNCTION("""COMPUTED_VALUE"""),1)</f>
        <v>1</v>
      </c>
    </row>
    <row r="112" spans="1:2" ht="13" hidden="1">
      <c r="A112" s="1">
        <f ca="1">IFERROR(__xludf.DUMMYFUNCTION("""COMPUTED_VALUE"""),4)</f>
        <v>4</v>
      </c>
      <c r="B112" s="1">
        <f ca="1">IFERROR(__xludf.DUMMYFUNCTION("""COMPUTED_VALUE"""),2)</f>
        <v>2</v>
      </c>
    </row>
    <row r="113" spans="1:2" ht="13" hidden="1">
      <c r="A113" s="1">
        <f ca="1">IFERROR(__xludf.DUMMYFUNCTION("""COMPUTED_VALUE"""),2)</f>
        <v>2</v>
      </c>
      <c r="B113" s="1">
        <f ca="1">IFERROR(__xludf.DUMMYFUNCTION("""COMPUTED_VALUE"""),2)</f>
        <v>2</v>
      </c>
    </row>
    <row r="114" spans="1:2" ht="13" hidden="1">
      <c r="A114" s="1">
        <f ca="1">IFERROR(__xludf.DUMMYFUNCTION("""COMPUTED_VALUE"""),3)</f>
        <v>3</v>
      </c>
      <c r="B114" s="1">
        <f ca="1">IFERROR(__xludf.DUMMYFUNCTION("""COMPUTED_VALUE"""),4)</f>
        <v>4</v>
      </c>
    </row>
    <row r="115" spans="1:2" ht="13" hidden="1">
      <c r="A115" s="1">
        <f ca="1">IFERROR(__xludf.DUMMYFUNCTION("""COMPUTED_VALUE"""),2)</f>
        <v>2</v>
      </c>
      <c r="B115" s="1">
        <f ca="1">IFERROR(__xludf.DUMMYFUNCTION("""COMPUTED_VALUE"""),2)</f>
        <v>2</v>
      </c>
    </row>
    <row r="116" spans="1:2" ht="13" hidden="1">
      <c r="A116" s="1">
        <f ca="1">IFERROR(__xludf.DUMMYFUNCTION("""COMPUTED_VALUE"""),3)</f>
        <v>3</v>
      </c>
      <c r="B116" s="1">
        <f ca="1">IFERROR(__xludf.DUMMYFUNCTION("""COMPUTED_VALUE"""),4)</f>
        <v>4</v>
      </c>
    </row>
    <row r="117" spans="1:2" ht="13" hidden="1">
      <c r="A117" s="1">
        <f ca="1">IFERROR(__xludf.DUMMYFUNCTION("""COMPUTED_VALUE"""),3)</f>
        <v>3</v>
      </c>
      <c r="B117" s="1">
        <f ca="1">IFERROR(__xludf.DUMMYFUNCTION("""COMPUTED_VALUE"""),5)</f>
        <v>5</v>
      </c>
    </row>
    <row r="118" spans="1:2" ht="13" hidden="1">
      <c r="A118" s="1">
        <f ca="1">IFERROR(__xludf.DUMMYFUNCTION("""COMPUTED_VALUE"""),4)</f>
        <v>4</v>
      </c>
      <c r="B118" s="1">
        <f ca="1">IFERROR(__xludf.DUMMYFUNCTION("""COMPUTED_VALUE"""),4)</f>
        <v>4</v>
      </c>
    </row>
    <row r="119" spans="1:2" ht="13" hidden="1">
      <c r="A119" s="1">
        <f ca="1">IFERROR(__xludf.DUMMYFUNCTION("""COMPUTED_VALUE"""),2)</f>
        <v>2</v>
      </c>
      <c r="B119" s="1">
        <f ca="1">IFERROR(__xludf.DUMMYFUNCTION("""COMPUTED_VALUE"""),3)</f>
        <v>3</v>
      </c>
    </row>
    <row r="120" spans="1:2" ht="13" hidden="1">
      <c r="A120" s="1">
        <f ca="1">IFERROR(__xludf.DUMMYFUNCTION("""COMPUTED_VALUE"""),4)</f>
        <v>4</v>
      </c>
      <c r="B120" s="1">
        <f ca="1">IFERROR(__xludf.DUMMYFUNCTION("""COMPUTED_VALUE"""),2)</f>
        <v>2</v>
      </c>
    </row>
    <row r="121" spans="1:2" ht="13" hidden="1">
      <c r="A121" s="1">
        <f ca="1">IFERROR(__xludf.DUMMYFUNCTION("""COMPUTED_VALUE"""),4)</f>
        <v>4</v>
      </c>
      <c r="B121" s="1">
        <f ca="1">IFERROR(__xludf.DUMMYFUNCTION("""COMPUTED_VALUE"""),4)</f>
        <v>4</v>
      </c>
    </row>
    <row r="122" spans="1:2" ht="13" hidden="1">
      <c r="A122" s="1">
        <f ca="1">IFERROR(__xludf.DUMMYFUNCTION("""COMPUTED_VALUE"""),4)</f>
        <v>4</v>
      </c>
      <c r="B122" s="1">
        <f ca="1">IFERROR(__xludf.DUMMYFUNCTION("""COMPUTED_VALUE"""),4)</f>
        <v>4</v>
      </c>
    </row>
    <row r="123" spans="1:2" ht="13" hidden="1">
      <c r="A123" s="1">
        <f ca="1">IFERROR(__xludf.DUMMYFUNCTION("""COMPUTED_VALUE"""),4)</f>
        <v>4</v>
      </c>
      <c r="B123" s="1">
        <f ca="1">IFERROR(__xludf.DUMMYFUNCTION("""COMPUTED_VALUE"""),2)</f>
        <v>2</v>
      </c>
    </row>
    <row r="124" spans="1:2" ht="13" hidden="1">
      <c r="A124" s="1">
        <f ca="1">IFERROR(__xludf.DUMMYFUNCTION("""COMPUTED_VALUE"""),4)</f>
        <v>4</v>
      </c>
      <c r="B124" s="1">
        <f ca="1">IFERROR(__xludf.DUMMYFUNCTION("""COMPUTED_VALUE"""),5)</f>
        <v>5</v>
      </c>
    </row>
    <row r="125" spans="1:2" ht="13" hidden="1">
      <c r="A125" s="1">
        <f ca="1">IFERROR(__xludf.DUMMYFUNCTION("""COMPUTED_VALUE"""),4)</f>
        <v>4</v>
      </c>
      <c r="B125" s="1">
        <f ca="1">IFERROR(__xludf.DUMMYFUNCTION("""COMPUTED_VALUE"""),2)</f>
        <v>2</v>
      </c>
    </row>
    <row r="126" spans="1:2" ht="13" hidden="1">
      <c r="A126" s="1">
        <f ca="1">IFERROR(__xludf.DUMMYFUNCTION("""COMPUTED_VALUE"""),4)</f>
        <v>4</v>
      </c>
      <c r="B126" s="1">
        <f ca="1">IFERROR(__xludf.DUMMYFUNCTION("""COMPUTED_VALUE"""),5)</f>
        <v>5</v>
      </c>
    </row>
    <row r="127" spans="1:2" ht="13" hidden="1">
      <c r="A127" s="1">
        <f ca="1">IFERROR(__xludf.DUMMYFUNCTION("""COMPUTED_VALUE"""),3)</f>
        <v>3</v>
      </c>
      <c r="B127" s="1">
        <f ca="1">IFERROR(__xludf.DUMMYFUNCTION("""COMPUTED_VALUE"""),4)</f>
        <v>4</v>
      </c>
    </row>
    <row r="128" spans="1:2" ht="13" hidden="1">
      <c r="A128" s="1">
        <f ca="1">IFERROR(__xludf.DUMMYFUNCTION("""COMPUTED_VALUE"""),1)</f>
        <v>1</v>
      </c>
      <c r="B128" s="1">
        <f ca="1">IFERROR(__xludf.DUMMYFUNCTION("""COMPUTED_VALUE"""),2)</f>
        <v>2</v>
      </c>
    </row>
    <row r="129" spans="1:2" ht="13" hidden="1">
      <c r="A129" s="1">
        <f ca="1">IFERROR(__xludf.DUMMYFUNCTION("""COMPUTED_VALUE"""),3)</f>
        <v>3</v>
      </c>
      <c r="B129" s="1">
        <f ca="1">IFERROR(__xludf.DUMMYFUNCTION("""COMPUTED_VALUE"""),3)</f>
        <v>3</v>
      </c>
    </row>
    <row r="130" spans="1:2" ht="13" hidden="1">
      <c r="A130" s="1">
        <f ca="1">IFERROR(__xludf.DUMMYFUNCTION("""COMPUTED_VALUE"""),3)</f>
        <v>3</v>
      </c>
      <c r="B130" s="1">
        <f ca="1">IFERROR(__xludf.DUMMYFUNCTION("""COMPUTED_VALUE"""),4)</f>
        <v>4</v>
      </c>
    </row>
    <row r="131" spans="1:2" ht="13" hidden="1">
      <c r="A131" s="1">
        <f ca="1">IFERROR(__xludf.DUMMYFUNCTION("""COMPUTED_VALUE"""),2)</f>
        <v>2</v>
      </c>
      <c r="B131" s="1">
        <f ca="1">IFERROR(__xludf.DUMMYFUNCTION("""COMPUTED_VALUE"""),5)</f>
        <v>5</v>
      </c>
    </row>
    <row r="132" spans="1:2" ht="13" hidden="1">
      <c r="A132" s="1">
        <f ca="1">IFERROR(__xludf.DUMMYFUNCTION("""COMPUTED_VALUE"""),1)</f>
        <v>1</v>
      </c>
      <c r="B132" s="1">
        <f ca="1">IFERROR(__xludf.DUMMYFUNCTION("""COMPUTED_VALUE"""),2)</f>
        <v>2</v>
      </c>
    </row>
    <row r="133" spans="1:2" ht="13" hidden="1">
      <c r="A133" s="1">
        <f ca="1">IFERROR(__xludf.DUMMYFUNCTION("""COMPUTED_VALUE"""),2)</f>
        <v>2</v>
      </c>
      <c r="B133" s="1">
        <f ca="1">IFERROR(__xludf.DUMMYFUNCTION("""COMPUTED_VALUE"""),1)</f>
        <v>1</v>
      </c>
    </row>
    <row r="134" spans="1:2" ht="13" hidden="1">
      <c r="A134" s="1">
        <f ca="1">IFERROR(__xludf.DUMMYFUNCTION("""COMPUTED_VALUE"""),3)</f>
        <v>3</v>
      </c>
      <c r="B134" s="1">
        <f ca="1">IFERROR(__xludf.DUMMYFUNCTION("""COMPUTED_VALUE"""),4)</f>
        <v>4</v>
      </c>
    </row>
    <row r="135" spans="1:2" ht="13" hidden="1">
      <c r="A135" s="1">
        <f ca="1">IFERROR(__xludf.DUMMYFUNCTION("""COMPUTED_VALUE"""),4)</f>
        <v>4</v>
      </c>
      <c r="B135" s="1">
        <f ca="1">IFERROR(__xludf.DUMMYFUNCTION("""COMPUTED_VALUE"""),4)</f>
        <v>4</v>
      </c>
    </row>
    <row r="136" spans="1:2" ht="13" hidden="1">
      <c r="A136" s="1">
        <f ca="1">IFERROR(__xludf.DUMMYFUNCTION("""COMPUTED_VALUE"""),3)</f>
        <v>3</v>
      </c>
      <c r="B136" s="1">
        <f ca="1">IFERROR(__xludf.DUMMYFUNCTION("""COMPUTED_VALUE"""),4)</f>
        <v>4</v>
      </c>
    </row>
    <row r="137" spans="1:2" ht="13" hidden="1">
      <c r="A137" s="1">
        <f ca="1">IFERROR(__xludf.DUMMYFUNCTION("""COMPUTED_VALUE"""),2)</f>
        <v>2</v>
      </c>
      <c r="B137" s="1">
        <f ca="1">IFERROR(__xludf.DUMMYFUNCTION("""COMPUTED_VALUE"""),1)</f>
        <v>1</v>
      </c>
    </row>
    <row r="138" spans="1:2" ht="13" hidden="1">
      <c r="A138" s="1">
        <f ca="1">IFERROR(__xludf.DUMMYFUNCTION("""COMPUTED_VALUE"""),2)</f>
        <v>2</v>
      </c>
      <c r="B138" s="1">
        <f ca="1">IFERROR(__xludf.DUMMYFUNCTION("""COMPUTED_VALUE"""),2)</f>
        <v>2</v>
      </c>
    </row>
    <row r="139" spans="1:2" ht="13" hidden="1">
      <c r="A139" s="1">
        <f ca="1">IFERROR(__xludf.DUMMYFUNCTION("""COMPUTED_VALUE"""),1)</f>
        <v>1</v>
      </c>
      <c r="B139" s="1">
        <f ca="1">IFERROR(__xludf.DUMMYFUNCTION("""COMPUTED_VALUE"""),1)</f>
        <v>1</v>
      </c>
    </row>
    <row r="140" spans="1:2" ht="13" hidden="1">
      <c r="A140" s="1">
        <f ca="1">IFERROR(__xludf.DUMMYFUNCTION("""COMPUTED_VALUE"""),4)</f>
        <v>4</v>
      </c>
      <c r="B140" s="1">
        <f ca="1">IFERROR(__xludf.DUMMYFUNCTION("""COMPUTED_VALUE"""),3)</f>
        <v>3</v>
      </c>
    </row>
    <row r="141" spans="1:2" ht="13" hidden="1">
      <c r="A141" s="1">
        <f ca="1">IFERROR(__xludf.DUMMYFUNCTION("""COMPUTED_VALUE"""),1)</f>
        <v>1</v>
      </c>
      <c r="B141" s="1">
        <f ca="1">IFERROR(__xludf.DUMMYFUNCTION("""COMPUTED_VALUE"""),4)</f>
        <v>4</v>
      </c>
    </row>
    <row r="142" spans="1:2" ht="13" hidden="1">
      <c r="A142" s="1">
        <f ca="1">IFERROR(__xludf.DUMMYFUNCTION("""COMPUTED_VALUE"""),1)</f>
        <v>1</v>
      </c>
      <c r="B142" s="1">
        <f ca="1">IFERROR(__xludf.DUMMYFUNCTION("""COMPUTED_VALUE"""),2)</f>
        <v>2</v>
      </c>
    </row>
    <row r="143" spans="1:2" ht="13" hidden="1">
      <c r="A143" s="1">
        <f ca="1">IFERROR(__xludf.DUMMYFUNCTION("""COMPUTED_VALUE"""),3)</f>
        <v>3</v>
      </c>
      <c r="B143" s="1">
        <f ca="1">IFERROR(__xludf.DUMMYFUNCTION("""COMPUTED_VALUE"""),5)</f>
        <v>5</v>
      </c>
    </row>
    <row r="144" spans="1:2" ht="13" hidden="1">
      <c r="A144" s="1">
        <f ca="1">IFERROR(__xludf.DUMMYFUNCTION("""COMPUTED_VALUE"""),1)</f>
        <v>1</v>
      </c>
      <c r="B144" s="1">
        <f ca="1">IFERROR(__xludf.DUMMYFUNCTION("""COMPUTED_VALUE"""),5)</f>
        <v>5</v>
      </c>
    </row>
    <row r="145" spans="1:2" ht="13" hidden="1">
      <c r="A145" s="1">
        <f ca="1">IFERROR(__xludf.DUMMYFUNCTION("""COMPUTED_VALUE"""),2)</f>
        <v>2</v>
      </c>
      <c r="B145" s="1">
        <f ca="1">IFERROR(__xludf.DUMMYFUNCTION("""COMPUTED_VALUE"""),4)</f>
        <v>4</v>
      </c>
    </row>
    <row r="146" spans="1:2" ht="13" hidden="1">
      <c r="A146" s="1">
        <f ca="1">IFERROR(__xludf.DUMMYFUNCTION("""COMPUTED_VALUE"""),3)</f>
        <v>3</v>
      </c>
      <c r="B146" s="1">
        <f ca="1">IFERROR(__xludf.DUMMYFUNCTION("""COMPUTED_VALUE"""),4)</f>
        <v>4</v>
      </c>
    </row>
    <row r="147" spans="1:2" ht="13" hidden="1">
      <c r="A147" s="1">
        <f ca="1">IFERROR(__xludf.DUMMYFUNCTION("""COMPUTED_VALUE"""),2)</f>
        <v>2</v>
      </c>
      <c r="B147" s="1">
        <f ca="1">IFERROR(__xludf.DUMMYFUNCTION("""COMPUTED_VALUE"""),2)</f>
        <v>2</v>
      </c>
    </row>
    <row r="148" spans="1:2" ht="13" hidden="1">
      <c r="A148" s="1">
        <f ca="1">IFERROR(__xludf.DUMMYFUNCTION("""COMPUTED_VALUE"""),2)</f>
        <v>2</v>
      </c>
      <c r="B148" s="1">
        <f ca="1">IFERROR(__xludf.DUMMYFUNCTION("""COMPUTED_VALUE"""),1)</f>
        <v>1</v>
      </c>
    </row>
    <row r="149" spans="1:2" ht="13" hidden="1">
      <c r="A149" s="1">
        <f ca="1">IFERROR(__xludf.DUMMYFUNCTION("""COMPUTED_VALUE"""),3)</f>
        <v>3</v>
      </c>
      <c r="B149" s="1">
        <f ca="1">IFERROR(__xludf.DUMMYFUNCTION("""COMPUTED_VALUE"""),2)</f>
        <v>2</v>
      </c>
    </row>
    <row r="150" spans="1:2" ht="13" hidden="1">
      <c r="A150" s="1">
        <f ca="1">IFERROR(__xludf.DUMMYFUNCTION("""COMPUTED_VALUE"""),3)</f>
        <v>3</v>
      </c>
      <c r="B150" s="1">
        <f ca="1">IFERROR(__xludf.DUMMYFUNCTION("""COMPUTED_VALUE"""),2)</f>
        <v>2</v>
      </c>
    </row>
    <row r="151" spans="1:2" ht="13" hidden="1">
      <c r="A151" s="1">
        <f ca="1">IFERROR(__xludf.DUMMYFUNCTION("""COMPUTED_VALUE"""),2)</f>
        <v>2</v>
      </c>
      <c r="B151" s="1">
        <f ca="1">IFERROR(__xludf.DUMMYFUNCTION("""COMPUTED_VALUE"""),2)</f>
        <v>2</v>
      </c>
    </row>
    <row r="152" spans="1:2" ht="13" hidden="1">
      <c r="A152" s="1">
        <f ca="1">IFERROR(__xludf.DUMMYFUNCTION("""COMPUTED_VALUE"""),2)</f>
        <v>2</v>
      </c>
      <c r="B152" s="1">
        <f ca="1">IFERROR(__xludf.DUMMYFUNCTION("""COMPUTED_VALUE"""),4)</f>
        <v>4</v>
      </c>
    </row>
    <row r="153" spans="1:2" ht="13" hidden="1">
      <c r="A153" s="1" t="str">
        <f ca="1">IFERROR(__xludf.DUMMYFUNCTION("""COMPUTED_VALUE"""),"")</f>
        <v/>
      </c>
      <c r="B153" s="1">
        <f ca="1">IFERROR(__xludf.DUMMYFUNCTION("""COMPUTED_VALUE"""),3)</f>
        <v>3</v>
      </c>
    </row>
    <row r="154" spans="1:2" ht="13" hidden="1">
      <c r="A154" s="1">
        <f ca="1">IFERROR(__xludf.DUMMYFUNCTION("""COMPUTED_VALUE"""),4)</f>
        <v>4</v>
      </c>
      <c r="B154" s="1">
        <f ca="1">IFERROR(__xludf.DUMMYFUNCTION("""COMPUTED_VALUE"""),3)</f>
        <v>3</v>
      </c>
    </row>
    <row r="155" spans="1:2" ht="13" hidden="1">
      <c r="A155" s="1">
        <f ca="1">IFERROR(__xludf.DUMMYFUNCTION("""COMPUTED_VALUE"""),4)</f>
        <v>4</v>
      </c>
      <c r="B155" s="1">
        <f ca="1">IFERROR(__xludf.DUMMYFUNCTION("""COMPUTED_VALUE"""),4)</f>
        <v>4</v>
      </c>
    </row>
    <row r="156" spans="1:2" ht="13" hidden="1">
      <c r="A156" s="1">
        <f ca="1">IFERROR(__xludf.DUMMYFUNCTION("""COMPUTED_VALUE"""),1)</f>
        <v>1</v>
      </c>
      <c r="B156" s="1">
        <f ca="1">IFERROR(__xludf.DUMMYFUNCTION("""COMPUTED_VALUE"""),2)</f>
        <v>2</v>
      </c>
    </row>
    <row r="157" spans="1:2" ht="13" hidden="1">
      <c r="A157" s="1">
        <f ca="1">IFERROR(__xludf.DUMMYFUNCTION("""COMPUTED_VALUE"""),2)</f>
        <v>2</v>
      </c>
      <c r="B157" s="1">
        <f ca="1">IFERROR(__xludf.DUMMYFUNCTION("""COMPUTED_VALUE"""),3)</f>
        <v>3</v>
      </c>
    </row>
    <row r="158" spans="1:2" ht="13" hidden="1">
      <c r="A158" s="1">
        <f ca="1">IFERROR(__xludf.DUMMYFUNCTION("""COMPUTED_VALUE"""),1)</f>
        <v>1</v>
      </c>
      <c r="B158" s="1">
        <f ca="1">IFERROR(__xludf.DUMMYFUNCTION("""COMPUTED_VALUE"""),4)</f>
        <v>4</v>
      </c>
    </row>
    <row r="159" spans="1:2" ht="13" hidden="1">
      <c r="A159" s="1">
        <f ca="1">IFERROR(__xludf.DUMMYFUNCTION("""COMPUTED_VALUE"""),2)</f>
        <v>2</v>
      </c>
      <c r="B159" s="1">
        <f ca="1">IFERROR(__xludf.DUMMYFUNCTION("""COMPUTED_VALUE"""),2)</f>
        <v>2</v>
      </c>
    </row>
    <row r="160" spans="1:2" ht="13" hidden="1">
      <c r="A160" s="1">
        <f ca="1">IFERROR(__xludf.DUMMYFUNCTION("""COMPUTED_VALUE"""),1)</f>
        <v>1</v>
      </c>
      <c r="B160" s="1">
        <f ca="1">IFERROR(__xludf.DUMMYFUNCTION("""COMPUTED_VALUE"""),2)</f>
        <v>2</v>
      </c>
    </row>
    <row r="161" spans="1:2" ht="13" hidden="1">
      <c r="A161" s="1">
        <f ca="1">IFERROR(__xludf.DUMMYFUNCTION("""COMPUTED_VALUE"""),1)</f>
        <v>1</v>
      </c>
      <c r="B161" s="1">
        <f ca="1">IFERROR(__xludf.DUMMYFUNCTION("""COMPUTED_VALUE"""),3)</f>
        <v>3</v>
      </c>
    </row>
    <row r="162" spans="1:2" ht="13" hidden="1">
      <c r="A162" s="1">
        <f ca="1">IFERROR(__xludf.DUMMYFUNCTION("""COMPUTED_VALUE"""),3)</f>
        <v>3</v>
      </c>
      <c r="B162" s="1">
        <f ca="1">IFERROR(__xludf.DUMMYFUNCTION("""COMPUTED_VALUE"""),3)</f>
        <v>3</v>
      </c>
    </row>
    <row r="163" spans="1:2" ht="13" hidden="1">
      <c r="A163" s="1">
        <f ca="1">IFERROR(__xludf.DUMMYFUNCTION("""COMPUTED_VALUE"""),3)</f>
        <v>3</v>
      </c>
      <c r="B163" s="1">
        <f ca="1">IFERROR(__xludf.DUMMYFUNCTION("""COMPUTED_VALUE"""),4)</f>
        <v>4</v>
      </c>
    </row>
    <row r="164" spans="1:2" ht="13" hidden="1">
      <c r="A164" s="1">
        <f ca="1">IFERROR(__xludf.DUMMYFUNCTION("""COMPUTED_VALUE"""),3)</f>
        <v>3</v>
      </c>
      <c r="B164" s="1">
        <f ca="1">IFERROR(__xludf.DUMMYFUNCTION("""COMPUTED_VALUE"""),4)</f>
        <v>4</v>
      </c>
    </row>
    <row r="165" spans="1:2" ht="13" hidden="1">
      <c r="A165" s="1">
        <f ca="1">IFERROR(__xludf.DUMMYFUNCTION("""COMPUTED_VALUE"""),1)</f>
        <v>1</v>
      </c>
      <c r="B165" s="1">
        <f ca="1">IFERROR(__xludf.DUMMYFUNCTION("""COMPUTED_VALUE"""),4)</f>
        <v>4</v>
      </c>
    </row>
    <row r="166" spans="1:2" ht="13" hidden="1">
      <c r="A166" s="1">
        <f ca="1">IFERROR(__xludf.DUMMYFUNCTION("""COMPUTED_VALUE"""),4)</f>
        <v>4</v>
      </c>
      <c r="B166" s="1">
        <f ca="1">IFERROR(__xludf.DUMMYFUNCTION("""COMPUTED_VALUE"""),2)</f>
        <v>2</v>
      </c>
    </row>
    <row r="167" spans="1:2" ht="13" hidden="1">
      <c r="A167" s="1">
        <f ca="1">IFERROR(__xludf.DUMMYFUNCTION("""COMPUTED_VALUE"""),2)</f>
        <v>2</v>
      </c>
      <c r="B167" s="1">
        <f ca="1">IFERROR(__xludf.DUMMYFUNCTION("""COMPUTED_VALUE"""),3)</f>
        <v>3</v>
      </c>
    </row>
    <row r="168" spans="1:2" ht="13" hidden="1">
      <c r="A168" s="1">
        <f ca="1">IFERROR(__xludf.DUMMYFUNCTION("""COMPUTED_VALUE"""),3)</f>
        <v>3</v>
      </c>
      <c r="B168" s="1">
        <f ca="1">IFERROR(__xludf.DUMMYFUNCTION("""COMPUTED_VALUE"""),1)</f>
        <v>1</v>
      </c>
    </row>
    <row r="169" spans="1:2" ht="13" hidden="1">
      <c r="A169" s="1">
        <f ca="1">IFERROR(__xludf.DUMMYFUNCTION("""COMPUTED_VALUE"""),2)</f>
        <v>2</v>
      </c>
      <c r="B169" s="1">
        <f ca="1">IFERROR(__xludf.DUMMYFUNCTION("""COMPUTED_VALUE"""),2)</f>
        <v>2</v>
      </c>
    </row>
    <row r="170" spans="1:2" ht="13" hidden="1">
      <c r="A170" s="1" t="str">
        <f ca="1">IFERROR(__xludf.DUMMYFUNCTION("""COMPUTED_VALUE"""),"")</f>
        <v/>
      </c>
      <c r="B170" s="1">
        <f ca="1">IFERROR(__xludf.DUMMYFUNCTION("""COMPUTED_VALUE"""),5)</f>
        <v>5</v>
      </c>
    </row>
    <row r="171" spans="1:2" ht="13" hidden="1">
      <c r="A171" s="1">
        <f ca="1">IFERROR(__xludf.DUMMYFUNCTION("""COMPUTED_VALUE"""),4)</f>
        <v>4</v>
      </c>
      <c r="B171" s="1">
        <f ca="1">IFERROR(__xludf.DUMMYFUNCTION("""COMPUTED_VALUE"""),2)</f>
        <v>2</v>
      </c>
    </row>
    <row r="172" spans="1:2" ht="13" hidden="1">
      <c r="A172" s="1">
        <f ca="1">IFERROR(__xludf.DUMMYFUNCTION("""COMPUTED_VALUE"""),2)</f>
        <v>2</v>
      </c>
      <c r="B172" s="1">
        <f ca="1">IFERROR(__xludf.DUMMYFUNCTION("""COMPUTED_VALUE"""),2)</f>
        <v>2</v>
      </c>
    </row>
    <row r="173" spans="1:2" ht="13" hidden="1">
      <c r="A173" s="1">
        <f ca="1">IFERROR(__xludf.DUMMYFUNCTION("""COMPUTED_VALUE"""),2)</f>
        <v>2</v>
      </c>
      <c r="B173" s="1">
        <f ca="1">IFERROR(__xludf.DUMMYFUNCTION("""COMPUTED_VALUE"""),4)</f>
        <v>4</v>
      </c>
    </row>
    <row r="174" spans="1:2" ht="13" hidden="1">
      <c r="A174" s="1">
        <f ca="1">IFERROR(__xludf.DUMMYFUNCTION("""COMPUTED_VALUE"""),1)</f>
        <v>1</v>
      </c>
      <c r="B174" s="1">
        <f ca="1">IFERROR(__xludf.DUMMYFUNCTION("""COMPUTED_VALUE"""),2)</f>
        <v>2</v>
      </c>
    </row>
    <row r="175" spans="1:2" ht="13" hidden="1">
      <c r="A175" s="1">
        <f ca="1">IFERROR(__xludf.DUMMYFUNCTION("""COMPUTED_VALUE"""),4)</f>
        <v>4</v>
      </c>
      <c r="B175" s="1">
        <f ca="1">IFERROR(__xludf.DUMMYFUNCTION("""COMPUTED_VALUE"""),4)</f>
        <v>4</v>
      </c>
    </row>
    <row r="176" spans="1:2" ht="13" hidden="1">
      <c r="A176" s="1">
        <f ca="1">IFERROR(__xludf.DUMMYFUNCTION("""COMPUTED_VALUE"""),2)</f>
        <v>2</v>
      </c>
      <c r="B176" s="1">
        <f ca="1">IFERROR(__xludf.DUMMYFUNCTION("""COMPUTED_VALUE"""),2)</f>
        <v>2</v>
      </c>
    </row>
    <row r="177" spans="1:2" ht="13" hidden="1">
      <c r="A177" s="1" t="str">
        <f ca="1">IFERROR(__xludf.DUMMYFUNCTION("""COMPUTED_VALUE"""),"")</f>
        <v/>
      </c>
      <c r="B177" s="1">
        <f ca="1">IFERROR(__xludf.DUMMYFUNCTION("""COMPUTED_VALUE"""),4)</f>
        <v>4</v>
      </c>
    </row>
    <row r="178" spans="1:2" ht="13" hidden="1">
      <c r="A178" s="1">
        <f ca="1">IFERROR(__xludf.DUMMYFUNCTION("""COMPUTED_VALUE"""),3)</f>
        <v>3</v>
      </c>
      <c r="B178" s="1">
        <f ca="1">IFERROR(__xludf.DUMMYFUNCTION("""COMPUTED_VALUE"""),5)</f>
        <v>5</v>
      </c>
    </row>
    <row r="179" spans="1:2" ht="13" hidden="1">
      <c r="A179" s="1">
        <f ca="1">IFERROR(__xludf.DUMMYFUNCTION("""COMPUTED_VALUE"""),1)</f>
        <v>1</v>
      </c>
      <c r="B179" s="1">
        <f ca="1">IFERROR(__xludf.DUMMYFUNCTION("""COMPUTED_VALUE"""),5)</f>
        <v>5</v>
      </c>
    </row>
    <row r="180" spans="1:2" ht="13" hidden="1">
      <c r="A180" s="1">
        <f ca="1">IFERROR(__xludf.DUMMYFUNCTION("""COMPUTED_VALUE"""),4)</f>
        <v>4</v>
      </c>
      <c r="B180" s="1">
        <f ca="1">IFERROR(__xludf.DUMMYFUNCTION("""COMPUTED_VALUE"""),2)</f>
        <v>2</v>
      </c>
    </row>
    <row r="181" spans="1:2" ht="13" hidden="1">
      <c r="A181" s="1">
        <f ca="1">IFERROR(__xludf.DUMMYFUNCTION("""COMPUTED_VALUE"""),2)</f>
        <v>2</v>
      </c>
      <c r="B181" s="1">
        <f ca="1">IFERROR(__xludf.DUMMYFUNCTION("""COMPUTED_VALUE"""),5)</f>
        <v>5</v>
      </c>
    </row>
    <row r="182" spans="1:2" ht="13" hidden="1">
      <c r="A182" s="1">
        <f ca="1">IFERROR(__xludf.DUMMYFUNCTION("""COMPUTED_VALUE"""),3)</f>
        <v>3</v>
      </c>
      <c r="B182" s="1">
        <f ca="1">IFERROR(__xludf.DUMMYFUNCTION("""COMPUTED_VALUE"""),4)</f>
        <v>4</v>
      </c>
    </row>
    <row r="183" spans="1:2" ht="13" hidden="1">
      <c r="A183" s="1" t="str">
        <f ca="1">IFERROR(__xludf.DUMMYFUNCTION("""COMPUTED_VALUE"""),"")</f>
        <v/>
      </c>
      <c r="B183" s="1">
        <f ca="1">IFERROR(__xludf.DUMMYFUNCTION("""COMPUTED_VALUE"""),3)</f>
        <v>3</v>
      </c>
    </row>
    <row r="184" spans="1:2" ht="13" hidden="1">
      <c r="A184" s="1">
        <f ca="1">IFERROR(__xludf.DUMMYFUNCTION("""COMPUTED_VALUE"""),2)</f>
        <v>2</v>
      </c>
      <c r="B184" s="1">
        <f ca="1">IFERROR(__xludf.DUMMYFUNCTION("""COMPUTED_VALUE"""),3)</f>
        <v>3</v>
      </c>
    </row>
    <row r="185" spans="1:2" ht="13" hidden="1">
      <c r="A185" s="1">
        <f ca="1">IFERROR(__xludf.DUMMYFUNCTION("""COMPUTED_VALUE"""),3)</f>
        <v>3</v>
      </c>
      <c r="B185" s="1">
        <f ca="1">IFERROR(__xludf.DUMMYFUNCTION("""COMPUTED_VALUE"""),2)</f>
        <v>2</v>
      </c>
    </row>
    <row r="186" spans="1:2" ht="13" hidden="1">
      <c r="A186" s="1">
        <f ca="1">IFERROR(__xludf.DUMMYFUNCTION("""COMPUTED_VALUE"""),2)</f>
        <v>2</v>
      </c>
      <c r="B186" s="1">
        <f ca="1">IFERROR(__xludf.DUMMYFUNCTION("""COMPUTED_VALUE"""),2)</f>
        <v>2</v>
      </c>
    </row>
    <row r="187" spans="1:2" ht="13" hidden="1">
      <c r="A187" s="1">
        <f ca="1">IFERROR(__xludf.DUMMYFUNCTION("""COMPUTED_VALUE"""),4)</f>
        <v>4</v>
      </c>
      <c r="B187" s="1">
        <f ca="1">IFERROR(__xludf.DUMMYFUNCTION("""COMPUTED_VALUE"""),1)</f>
        <v>1</v>
      </c>
    </row>
    <row r="188" spans="1:2" ht="13" hidden="1">
      <c r="A188" s="1">
        <f ca="1">IFERROR(__xludf.DUMMYFUNCTION("""COMPUTED_VALUE"""),2)</f>
        <v>2</v>
      </c>
      <c r="B188" s="1">
        <f ca="1">IFERROR(__xludf.DUMMYFUNCTION("""COMPUTED_VALUE"""),2)</f>
        <v>2</v>
      </c>
    </row>
    <row r="189" spans="1:2" ht="13" hidden="1">
      <c r="A189" s="1">
        <f ca="1">IFERROR(__xludf.DUMMYFUNCTION("""COMPUTED_VALUE"""),2)</f>
        <v>2</v>
      </c>
      <c r="B189" s="1">
        <f ca="1">IFERROR(__xludf.DUMMYFUNCTION("""COMPUTED_VALUE"""),2)</f>
        <v>2</v>
      </c>
    </row>
    <row r="190" spans="1:2" ht="13" hidden="1">
      <c r="A190" s="1" t="str">
        <f ca="1">IFERROR(__xludf.DUMMYFUNCTION("""COMPUTED_VALUE"""),"")</f>
        <v/>
      </c>
      <c r="B190" s="1">
        <f ca="1">IFERROR(__xludf.DUMMYFUNCTION("""COMPUTED_VALUE"""),4)</f>
        <v>4</v>
      </c>
    </row>
    <row r="191" spans="1:2" ht="13" hidden="1">
      <c r="A191" s="1">
        <f ca="1">IFERROR(__xludf.DUMMYFUNCTION("""COMPUTED_VALUE"""),4)</f>
        <v>4</v>
      </c>
      <c r="B191" s="1">
        <f ca="1">IFERROR(__xludf.DUMMYFUNCTION("""COMPUTED_VALUE"""),4)</f>
        <v>4</v>
      </c>
    </row>
    <row r="192" spans="1:2" ht="13" hidden="1">
      <c r="A192" s="1">
        <f ca="1">IFERROR(__xludf.DUMMYFUNCTION("""COMPUTED_VALUE"""),3)</f>
        <v>3</v>
      </c>
      <c r="B192" s="1">
        <f ca="1">IFERROR(__xludf.DUMMYFUNCTION("""COMPUTED_VALUE"""),1)</f>
        <v>1</v>
      </c>
    </row>
    <row r="193" spans="1:2" ht="13" hidden="1">
      <c r="A193" s="1">
        <f ca="1">IFERROR(__xludf.DUMMYFUNCTION("""COMPUTED_VALUE"""),2)</f>
        <v>2</v>
      </c>
      <c r="B193" s="1">
        <f ca="1">IFERROR(__xludf.DUMMYFUNCTION("""COMPUTED_VALUE"""),3)</f>
        <v>3</v>
      </c>
    </row>
    <row r="194" spans="1:2" ht="13" hidden="1">
      <c r="A194" s="1">
        <f ca="1">IFERROR(__xludf.DUMMYFUNCTION("""COMPUTED_VALUE"""),2)</f>
        <v>2</v>
      </c>
      <c r="B194" s="1">
        <f ca="1">IFERROR(__xludf.DUMMYFUNCTION("""COMPUTED_VALUE"""),5)</f>
        <v>5</v>
      </c>
    </row>
    <row r="195" spans="1:2" ht="13" hidden="1">
      <c r="A195" s="1">
        <f ca="1">IFERROR(__xludf.DUMMYFUNCTION("""COMPUTED_VALUE"""),2)</f>
        <v>2</v>
      </c>
      <c r="B195" s="1">
        <f ca="1">IFERROR(__xludf.DUMMYFUNCTION("""COMPUTED_VALUE"""),1)</f>
        <v>1</v>
      </c>
    </row>
    <row r="196" spans="1:2" ht="13" hidden="1">
      <c r="A196" s="1">
        <f ca="1">IFERROR(__xludf.DUMMYFUNCTION("""COMPUTED_VALUE"""),3)</f>
        <v>3</v>
      </c>
      <c r="B196" s="1">
        <f ca="1">IFERROR(__xludf.DUMMYFUNCTION("""COMPUTED_VALUE"""),3)</f>
        <v>3</v>
      </c>
    </row>
    <row r="197" spans="1:2" ht="13" hidden="1">
      <c r="A197" s="1">
        <f ca="1">IFERROR(__xludf.DUMMYFUNCTION("""COMPUTED_VALUE"""),2)</f>
        <v>2</v>
      </c>
      <c r="B197" s="1">
        <f ca="1">IFERROR(__xludf.DUMMYFUNCTION("""COMPUTED_VALUE"""),3)</f>
        <v>3</v>
      </c>
    </row>
    <row r="198" spans="1:2" ht="13" hidden="1">
      <c r="A198" s="1">
        <f ca="1">IFERROR(__xludf.DUMMYFUNCTION("""COMPUTED_VALUE"""),2)</f>
        <v>2</v>
      </c>
      <c r="B198" s="1">
        <f ca="1">IFERROR(__xludf.DUMMYFUNCTION("""COMPUTED_VALUE"""),4)</f>
        <v>4</v>
      </c>
    </row>
    <row r="199" spans="1:2" ht="13" hidden="1">
      <c r="A199" s="1">
        <f ca="1">IFERROR(__xludf.DUMMYFUNCTION("""COMPUTED_VALUE"""),3)</f>
        <v>3</v>
      </c>
      <c r="B199" s="1">
        <f ca="1">IFERROR(__xludf.DUMMYFUNCTION("""COMPUTED_VALUE"""),5)</f>
        <v>5</v>
      </c>
    </row>
    <row r="200" spans="1:2" ht="13" hidden="1">
      <c r="A200" s="1" t="str">
        <f ca="1">IFERROR(__xludf.DUMMYFUNCTION("""COMPUTED_VALUE"""),"")</f>
        <v/>
      </c>
      <c r="B200" s="1">
        <f ca="1">IFERROR(__xludf.DUMMYFUNCTION("""COMPUTED_VALUE"""),3)</f>
        <v>3</v>
      </c>
    </row>
    <row r="201" spans="1:2" ht="13" hidden="1">
      <c r="A201" s="1">
        <f ca="1">IFERROR(__xludf.DUMMYFUNCTION("""COMPUTED_VALUE"""),1)</f>
        <v>1</v>
      </c>
      <c r="B201" s="1">
        <f ca="1">IFERROR(__xludf.DUMMYFUNCTION("""COMPUTED_VALUE"""),1)</f>
        <v>1</v>
      </c>
    </row>
    <row r="202" spans="1:2" ht="13" hidden="1">
      <c r="A202" s="1">
        <f ca="1">IFERROR(__xludf.DUMMYFUNCTION("""COMPUTED_VALUE"""),2)</f>
        <v>2</v>
      </c>
      <c r="B202" s="1">
        <f ca="1">IFERROR(__xludf.DUMMYFUNCTION("""COMPUTED_VALUE"""),2)</f>
        <v>2</v>
      </c>
    </row>
    <row r="203" spans="1:2" ht="13" hidden="1">
      <c r="A203" s="1">
        <f ca="1">IFERROR(__xludf.DUMMYFUNCTION("""COMPUTED_VALUE"""),3)</f>
        <v>3</v>
      </c>
      <c r="B203" s="1">
        <f ca="1">IFERROR(__xludf.DUMMYFUNCTION("""COMPUTED_VALUE"""),4)</f>
        <v>4</v>
      </c>
    </row>
    <row r="204" spans="1:2" ht="13" hidden="1">
      <c r="A204" s="1">
        <f ca="1">IFERROR(__xludf.DUMMYFUNCTION("""COMPUTED_VALUE"""),2)</f>
        <v>2</v>
      </c>
      <c r="B204" s="1">
        <f ca="1">IFERROR(__xludf.DUMMYFUNCTION("""COMPUTED_VALUE"""),1)</f>
        <v>1</v>
      </c>
    </row>
    <row r="205" spans="1:2" ht="13" hidden="1">
      <c r="A205" s="1">
        <f ca="1">IFERROR(__xludf.DUMMYFUNCTION("""COMPUTED_VALUE"""),1)</f>
        <v>1</v>
      </c>
      <c r="B205" s="1">
        <f ca="1">IFERROR(__xludf.DUMMYFUNCTION("""COMPUTED_VALUE"""),3)</f>
        <v>3</v>
      </c>
    </row>
    <row r="206" spans="1:2" ht="13" hidden="1">
      <c r="A206" s="1" t="str">
        <f ca="1">IFERROR(__xludf.DUMMYFUNCTION("""COMPUTED_VALUE"""),"")</f>
        <v/>
      </c>
      <c r="B206" s="1">
        <f ca="1">IFERROR(__xludf.DUMMYFUNCTION("""COMPUTED_VALUE"""),2)</f>
        <v>2</v>
      </c>
    </row>
    <row r="207" spans="1:2" ht="13" hidden="1">
      <c r="A207" s="1">
        <f ca="1">IFERROR(__xludf.DUMMYFUNCTION("""COMPUTED_VALUE"""),4)</f>
        <v>4</v>
      </c>
      <c r="B207" s="1">
        <f ca="1">IFERROR(__xludf.DUMMYFUNCTION("""COMPUTED_VALUE"""),4)</f>
        <v>4</v>
      </c>
    </row>
    <row r="208" spans="1:2" ht="13" hidden="1">
      <c r="A208" s="1">
        <f ca="1">IFERROR(__xludf.DUMMYFUNCTION("""COMPUTED_VALUE"""),3)</f>
        <v>3</v>
      </c>
      <c r="B208" s="1">
        <f ca="1">IFERROR(__xludf.DUMMYFUNCTION("""COMPUTED_VALUE"""),2)</f>
        <v>2</v>
      </c>
    </row>
    <row r="209" spans="1:2" ht="13" hidden="1">
      <c r="A209" s="1" t="str">
        <f ca="1">IFERROR(__xludf.DUMMYFUNCTION("""COMPUTED_VALUE"""),"")</f>
        <v/>
      </c>
      <c r="B209" s="1">
        <f ca="1">IFERROR(__xludf.DUMMYFUNCTION("""COMPUTED_VALUE"""),3)</f>
        <v>3</v>
      </c>
    </row>
    <row r="210" spans="1:2" ht="13" hidden="1">
      <c r="A210" s="1">
        <f ca="1">IFERROR(__xludf.DUMMYFUNCTION("""COMPUTED_VALUE"""),1)</f>
        <v>1</v>
      </c>
      <c r="B210" s="1">
        <f ca="1">IFERROR(__xludf.DUMMYFUNCTION("""COMPUTED_VALUE"""),4)</f>
        <v>4</v>
      </c>
    </row>
    <row r="211" spans="1:2" ht="13" hidden="1">
      <c r="A211" s="1">
        <f ca="1">IFERROR(__xludf.DUMMYFUNCTION("""COMPUTED_VALUE"""),4)</f>
        <v>4</v>
      </c>
      <c r="B211" s="1">
        <f ca="1">IFERROR(__xludf.DUMMYFUNCTION("""COMPUTED_VALUE"""),4)</f>
        <v>4</v>
      </c>
    </row>
    <row r="212" spans="1:2" ht="13" hidden="1">
      <c r="A212" s="1">
        <f ca="1">IFERROR(__xludf.DUMMYFUNCTION("""COMPUTED_VALUE"""),3)</f>
        <v>3</v>
      </c>
      <c r="B212" s="1">
        <f ca="1">IFERROR(__xludf.DUMMYFUNCTION("""COMPUTED_VALUE"""),4)</f>
        <v>4</v>
      </c>
    </row>
    <row r="213" spans="1:2" ht="13" hidden="1">
      <c r="A213" s="1">
        <f ca="1">IFERROR(__xludf.DUMMYFUNCTION("""COMPUTED_VALUE"""),2)</f>
        <v>2</v>
      </c>
      <c r="B213" s="1">
        <f ca="1">IFERROR(__xludf.DUMMYFUNCTION("""COMPUTED_VALUE"""),5)</f>
        <v>5</v>
      </c>
    </row>
    <row r="214" spans="1:2" ht="13" hidden="1">
      <c r="A214" s="1">
        <f ca="1">IFERROR(__xludf.DUMMYFUNCTION("""COMPUTED_VALUE"""),3)</f>
        <v>3</v>
      </c>
      <c r="B214" s="1">
        <f ca="1">IFERROR(__xludf.DUMMYFUNCTION("""COMPUTED_VALUE"""),3)</f>
        <v>3</v>
      </c>
    </row>
    <row r="215" spans="1:2" ht="13" hidden="1">
      <c r="A215" s="1">
        <f ca="1">IFERROR(__xludf.DUMMYFUNCTION("""COMPUTED_VALUE"""),2)</f>
        <v>2</v>
      </c>
      <c r="B215" s="1">
        <f ca="1">IFERROR(__xludf.DUMMYFUNCTION("""COMPUTED_VALUE"""),2)</f>
        <v>2</v>
      </c>
    </row>
    <row r="216" spans="1:2" ht="13" hidden="1">
      <c r="A216" s="1">
        <f ca="1">IFERROR(__xludf.DUMMYFUNCTION("""COMPUTED_VALUE"""),1)</f>
        <v>1</v>
      </c>
      <c r="B216" s="1">
        <f ca="1">IFERROR(__xludf.DUMMYFUNCTION("""COMPUTED_VALUE"""),4)</f>
        <v>4</v>
      </c>
    </row>
    <row r="217" spans="1:2" ht="13" hidden="1">
      <c r="A217" s="1">
        <f ca="1">IFERROR(__xludf.DUMMYFUNCTION("""COMPUTED_VALUE"""),1)</f>
        <v>1</v>
      </c>
      <c r="B217" s="1">
        <f ca="1">IFERROR(__xludf.DUMMYFUNCTION("""COMPUTED_VALUE"""),1)</f>
        <v>1</v>
      </c>
    </row>
    <row r="218" spans="1:2" ht="13" hidden="1">
      <c r="A218" s="1">
        <f ca="1">IFERROR(__xludf.DUMMYFUNCTION("""COMPUTED_VALUE"""),4)</f>
        <v>4</v>
      </c>
      <c r="B218" s="1">
        <f ca="1">IFERROR(__xludf.DUMMYFUNCTION("""COMPUTED_VALUE"""),3)</f>
        <v>3</v>
      </c>
    </row>
    <row r="219" spans="1:2" ht="13" hidden="1">
      <c r="A219" s="1">
        <f ca="1">IFERROR(__xludf.DUMMYFUNCTION("""COMPUTED_VALUE"""),4)</f>
        <v>4</v>
      </c>
      <c r="B219" s="1">
        <f ca="1">IFERROR(__xludf.DUMMYFUNCTION("""COMPUTED_VALUE"""),5)</f>
        <v>5</v>
      </c>
    </row>
    <row r="220" spans="1:2" ht="13" hidden="1">
      <c r="A220" s="1">
        <f ca="1">IFERROR(__xludf.DUMMYFUNCTION("""COMPUTED_VALUE"""),4)</f>
        <v>4</v>
      </c>
      <c r="B220" s="1">
        <f ca="1">IFERROR(__xludf.DUMMYFUNCTION("""COMPUTED_VALUE"""),2)</f>
        <v>2</v>
      </c>
    </row>
    <row r="221" spans="1:2" ht="13" hidden="1">
      <c r="A221" s="1">
        <f ca="1">IFERROR(__xludf.DUMMYFUNCTION("""COMPUTED_VALUE"""),3)</f>
        <v>3</v>
      </c>
      <c r="B221" s="1">
        <f ca="1">IFERROR(__xludf.DUMMYFUNCTION("""COMPUTED_VALUE"""),3)</f>
        <v>3</v>
      </c>
    </row>
    <row r="222" spans="1:2" ht="13" hidden="1">
      <c r="A222" s="1">
        <f ca="1">IFERROR(__xludf.DUMMYFUNCTION("""COMPUTED_VALUE"""),4)</f>
        <v>4</v>
      </c>
      <c r="B222" s="1">
        <f ca="1">IFERROR(__xludf.DUMMYFUNCTION("""COMPUTED_VALUE"""),4)</f>
        <v>4</v>
      </c>
    </row>
    <row r="223" spans="1:2" ht="13" hidden="1">
      <c r="A223" s="1">
        <f ca="1">IFERROR(__xludf.DUMMYFUNCTION("""COMPUTED_VALUE"""),1)</f>
        <v>1</v>
      </c>
      <c r="B223" s="1">
        <f ca="1">IFERROR(__xludf.DUMMYFUNCTION("""COMPUTED_VALUE"""),4)</f>
        <v>4</v>
      </c>
    </row>
    <row r="224" spans="1:2" ht="13" hidden="1">
      <c r="A224" s="1">
        <f ca="1">IFERROR(__xludf.DUMMYFUNCTION("""COMPUTED_VALUE"""),2)</f>
        <v>2</v>
      </c>
      <c r="B224" s="1">
        <f ca="1">IFERROR(__xludf.DUMMYFUNCTION("""COMPUTED_VALUE"""),2)</f>
        <v>2</v>
      </c>
    </row>
    <row r="225" spans="1:2" ht="13" hidden="1">
      <c r="A225" s="1">
        <f ca="1">IFERROR(__xludf.DUMMYFUNCTION("""COMPUTED_VALUE"""),3)</f>
        <v>3</v>
      </c>
      <c r="B225" s="1">
        <f ca="1">IFERROR(__xludf.DUMMYFUNCTION("""COMPUTED_VALUE"""),2)</f>
        <v>2</v>
      </c>
    </row>
    <row r="226" spans="1:2" ht="13" hidden="1">
      <c r="A226" s="1">
        <f ca="1">IFERROR(__xludf.DUMMYFUNCTION("""COMPUTED_VALUE"""),2)</f>
        <v>2</v>
      </c>
      <c r="B226" s="1">
        <f ca="1">IFERROR(__xludf.DUMMYFUNCTION("""COMPUTED_VALUE"""),4)</f>
        <v>4</v>
      </c>
    </row>
    <row r="227" spans="1:2" ht="13" hidden="1">
      <c r="A227" s="1">
        <f ca="1">IFERROR(__xludf.DUMMYFUNCTION("""COMPUTED_VALUE"""),2)</f>
        <v>2</v>
      </c>
      <c r="B227" s="1">
        <f ca="1">IFERROR(__xludf.DUMMYFUNCTION("""COMPUTED_VALUE"""),3)</f>
        <v>3</v>
      </c>
    </row>
    <row r="228" spans="1:2" ht="13" hidden="1">
      <c r="A228" s="1">
        <f ca="1">IFERROR(__xludf.DUMMYFUNCTION("""COMPUTED_VALUE"""),3)</f>
        <v>3</v>
      </c>
      <c r="B228" s="1">
        <f ca="1">IFERROR(__xludf.DUMMYFUNCTION("""COMPUTED_VALUE"""),2)</f>
        <v>2</v>
      </c>
    </row>
    <row r="229" spans="1:2" ht="13" hidden="1">
      <c r="A229" s="1">
        <f ca="1">IFERROR(__xludf.DUMMYFUNCTION("""COMPUTED_VALUE"""),4)</f>
        <v>4</v>
      </c>
      <c r="B229" s="1">
        <f ca="1">IFERROR(__xludf.DUMMYFUNCTION("""COMPUTED_VALUE"""),3)</f>
        <v>3</v>
      </c>
    </row>
    <row r="230" spans="1:2" ht="13" hidden="1">
      <c r="A230" s="1">
        <f ca="1">IFERROR(__xludf.DUMMYFUNCTION("""COMPUTED_VALUE"""),4)</f>
        <v>4</v>
      </c>
      <c r="B230" s="1">
        <f ca="1">IFERROR(__xludf.DUMMYFUNCTION("""COMPUTED_VALUE"""),4)</f>
        <v>4</v>
      </c>
    </row>
    <row r="231" spans="1:2" ht="13" hidden="1">
      <c r="A231" s="1" t="str">
        <f ca="1">IFERROR(__xludf.DUMMYFUNCTION("""COMPUTED_VALUE"""),"")</f>
        <v/>
      </c>
      <c r="B231" s="1">
        <f ca="1">IFERROR(__xludf.DUMMYFUNCTION("""COMPUTED_VALUE"""),2)</f>
        <v>2</v>
      </c>
    </row>
    <row r="232" spans="1:2" ht="13" hidden="1">
      <c r="A232" s="1">
        <f ca="1">IFERROR(__xludf.DUMMYFUNCTION("""COMPUTED_VALUE"""),2)</f>
        <v>2</v>
      </c>
      <c r="B232" s="1">
        <f ca="1">IFERROR(__xludf.DUMMYFUNCTION("""COMPUTED_VALUE"""),1)</f>
        <v>1</v>
      </c>
    </row>
    <row r="233" spans="1:2" ht="13" hidden="1">
      <c r="A233" s="1">
        <f ca="1">IFERROR(__xludf.DUMMYFUNCTION("""COMPUTED_VALUE"""),1)</f>
        <v>1</v>
      </c>
      <c r="B233" s="1">
        <f ca="1">IFERROR(__xludf.DUMMYFUNCTION("""COMPUTED_VALUE"""),1)</f>
        <v>1</v>
      </c>
    </row>
    <row r="234" spans="1:2" ht="13" hidden="1">
      <c r="A234" s="1">
        <f ca="1">IFERROR(__xludf.DUMMYFUNCTION("""COMPUTED_VALUE"""),2)</f>
        <v>2</v>
      </c>
      <c r="B234" s="1">
        <f ca="1">IFERROR(__xludf.DUMMYFUNCTION("""COMPUTED_VALUE"""),5)</f>
        <v>5</v>
      </c>
    </row>
    <row r="235" spans="1:2" ht="13" hidden="1">
      <c r="A235" s="1">
        <f ca="1">IFERROR(__xludf.DUMMYFUNCTION("""COMPUTED_VALUE"""),3)</f>
        <v>3</v>
      </c>
      <c r="B235" s="1">
        <f ca="1">IFERROR(__xludf.DUMMYFUNCTION("""COMPUTED_VALUE"""),3)</f>
        <v>3</v>
      </c>
    </row>
    <row r="236" spans="1:2" ht="13" hidden="1">
      <c r="A236" s="1">
        <f ca="1">IFERROR(__xludf.DUMMYFUNCTION("""COMPUTED_VALUE"""),4)</f>
        <v>4</v>
      </c>
      <c r="B236" s="1">
        <f ca="1">IFERROR(__xludf.DUMMYFUNCTION("""COMPUTED_VALUE"""),4)</f>
        <v>4</v>
      </c>
    </row>
    <row r="237" spans="1:2" ht="13" hidden="1">
      <c r="A237" s="1">
        <f ca="1">IFERROR(__xludf.DUMMYFUNCTION("""COMPUTED_VALUE"""),3)</f>
        <v>3</v>
      </c>
      <c r="B237" s="1">
        <f ca="1">IFERROR(__xludf.DUMMYFUNCTION("""COMPUTED_VALUE"""),2)</f>
        <v>2</v>
      </c>
    </row>
    <row r="238" spans="1:2" ht="13" hidden="1">
      <c r="A238" s="1" t="str">
        <f ca="1">IFERROR(__xludf.DUMMYFUNCTION("""COMPUTED_VALUE"""),"")</f>
        <v/>
      </c>
      <c r="B238" s="1">
        <f ca="1">IFERROR(__xludf.DUMMYFUNCTION("""COMPUTED_VALUE"""),5)</f>
        <v>5</v>
      </c>
    </row>
    <row r="239" spans="1:2" ht="13" hidden="1">
      <c r="A239" s="1">
        <f ca="1">IFERROR(__xludf.DUMMYFUNCTION("""COMPUTED_VALUE"""),2)</f>
        <v>2</v>
      </c>
      <c r="B239" s="1">
        <f ca="1">IFERROR(__xludf.DUMMYFUNCTION("""COMPUTED_VALUE"""),2)</f>
        <v>2</v>
      </c>
    </row>
    <row r="240" spans="1:2" ht="13" hidden="1">
      <c r="A240" s="1">
        <f ca="1">IFERROR(__xludf.DUMMYFUNCTION("""COMPUTED_VALUE"""),4)</f>
        <v>4</v>
      </c>
      <c r="B240" s="1">
        <f ca="1">IFERROR(__xludf.DUMMYFUNCTION("""COMPUTED_VALUE"""),2)</f>
        <v>2</v>
      </c>
    </row>
    <row r="241" spans="1:2" ht="13" hidden="1">
      <c r="A241" s="1">
        <f ca="1">IFERROR(__xludf.DUMMYFUNCTION("""COMPUTED_VALUE"""),2)</f>
        <v>2</v>
      </c>
      <c r="B241" s="1">
        <f ca="1">IFERROR(__xludf.DUMMYFUNCTION("""COMPUTED_VALUE"""),5)</f>
        <v>5</v>
      </c>
    </row>
    <row r="242" spans="1:2" ht="13" hidden="1">
      <c r="A242" s="1">
        <f ca="1">IFERROR(__xludf.DUMMYFUNCTION("""COMPUTED_VALUE"""),3)</f>
        <v>3</v>
      </c>
      <c r="B242" s="1">
        <f ca="1">IFERROR(__xludf.DUMMYFUNCTION("""COMPUTED_VALUE"""),2)</f>
        <v>2</v>
      </c>
    </row>
    <row r="243" spans="1:2" ht="13" hidden="1">
      <c r="A243" s="1">
        <f ca="1">IFERROR(__xludf.DUMMYFUNCTION("""COMPUTED_VALUE"""),3)</f>
        <v>3</v>
      </c>
      <c r="B243" s="1">
        <f ca="1">IFERROR(__xludf.DUMMYFUNCTION("""COMPUTED_VALUE"""),2)</f>
        <v>2</v>
      </c>
    </row>
    <row r="244" spans="1:2" ht="13" hidden="1">
      <c r="A244" s="1">
        <f ca="1">IFERROR(__xludf.DUMMYFUNCTION("""COMPUTED_VALUE"""),4)</f>
        <v>4</v>
      </c>
      <c r="B244" s="1">
        <f ca="1">IFERROR(__xludf.DUMMYFUNCTION("""COMPUTED_VALUE"""),2)</f>
        <v>2</v>
      </c>
    </row>
    <row r="245" spans="1:2" ht="13" hidden="1">
      <c r="A245" s="1">
        <f ca="1">IFERROR(__xludf.DUMMYFUNCTION("""COMPUTED_VALUE"""),4)</f>
        <v>4</v>
      </c>
      <c r="B245" s="1">
        <f ca="1">IFERROR(__xludf.DUMMYFUNCTION("""COMPUTED_VALUE"""),5)</f>
        <v>5</v>
      </c>
    </row>
    <row r="246" spans="1:2" ht="13" hidden="1">
      <c r="A246" s="1">
        <f ca="1">IFERROR(__xludf.DUMMYFUNCTION("""COMPUTED_VALUE"""),4)</f>
        <v>4</v>
      </c>
      <c r="B246" s="1">
        <f ca="1">IFERROR(__xludf.DUMMYFUNCTION("""COMPUTED_VALUE"""),2)</f>
        <v>2</v>
      </c>
    </row>
    <row r="247" spans="1:2" ht="13" hidden="1">
      <c r="A247" s="1">
        <f ca="1">IFERROR(__xludf.DUMMYFUNCTION("""COMPUTED_VALUE"""),4)</f>
        <v>4</v>
      </c>
      <c r="B247" s="1">
        <f ca="1">IFERROR(__xludf.DUMMYFUNCTION("""COMPUTED_VALUE"""),1)</f>
        <v>1</v>
      </c>
    </row>
    <row r="248" spans="1:2" ht="13" hidden="1">
      <c r="A248" s="1">
        <f ca="1">IFERROR(__xludf.DUMMYFUNCTION("""COMPUTED_VALUE"""),3)</f>
        <v>3</v>
      </c>
      <c r="B248" s="1">
        <f ca="1">IFERROR(__xludf.DUMMYFUNCTION("""COMPUTED_VALUE"""),2)</f>
        <v>2</v>
      </c>
    </row>
    <row r="249" spans="1:2" ht="13" hidden="1">
      <c r="A249" s="1">
        <f ca="1">IFERROR(__xludf.DUMMYFUNCTION("""COMPUTED_VALUE"""),1)</f>
        <v>1</v>
      </c>
      <c r="B249" s="1">
        <f ca="1">IFERROR(__xludf.DUMMYFUNCTION("""COMPUTED_VALUE"""),5)</f>
        <v>5</v>
      </c>
    </row>
    <row r="250" spans="1:2" ht="13" hidden="1">
      <c r="A250" s="1">
        <f ca="1">IFERROR(__xludf.DUMMYFUNCTION("""COMPUTED_VALUE"""),2)</f>
        <v>2</v>
      </c>
      <c r="B250" s="1">
        <f ca="1">IFERROR(__xludf.DUMMYFUNCTION("""COMPUTED_VALUE"""),4)</f>
        <v>4</v>
      </c>
    </row>
    <row r="251" spans="1:2" ht="13" hidden="1">
      <c r="A251" s="1">
        <f ca="1">IFERROR(__xludf.DUMMYFUNCTION("""COMPUTED_VALUE"""),4)</f>
        <v>4</v>
      </c>
      <c r="B251" s="1">
        <f ca="1">IFERROR(__xludf.DUMMYFUNCTION("""COMPUTED_VALUE"""),3)</f>
        <v>3</v>
      </c>
    </row>
    <row r="252" spans="1:2" ht="13" hidden="1">
      <c r="A252" s="1">
        <f ca="1">IFERROR(__xludf.DUMMYFUNCTION("""COMPUTED_VALUE"""),1)</f>
        <v>1</v>
      </c>
      <c r="B252" s="1">
        <f ca="1">IFERROR(__xludf.DUMMYFUNCTION("""COMPUTED_VALUE"""),4)</f>
        <v>4</v>
      </c>
    </row>
    <row r="253" spans="1:2" ht="13" hidden="1">
      <c r="A253" s="1">
        <f ca="1">IFERROR(__xludf.DUMMYFUNCTION("""COMPUTED_VALUE"""),4)</f>
        <v>4</v>
      </c>
      <c r="B253" s="1">
        <f ca="1">IFERROR(__xludf.DUMMYFUNCTION("""COMPUTED_VALUE"""),2)</f>
        <v>2</v>
      </c>
    </row>
    <row r="254" spans="1:2" ht="13" hidden="1">
      <c r="A254" s="1">
        <f ca="1">IFERROR(__xludf.DUMMYFUNCTION("""COMPUTED_VALUE"""),3)</f>
        <v>3</v>
      </c>
      <c r="B254" s="1">
        <f ca="1">IFERROR(__xludf.DUMMYFUNCTION("""COMPUTED_VALUE"""),3)</f>
        <v>3</v>
      </c>
    </row>
    <row r="255" spans="1:2" ht="13" hidden="1">
      <c r="A255" s="1">
        <f ca="1">IFERROR(__xludf.DUMMYFUNCTION("""COMPUTED_VALUE"""),3)</f>
        <v>3</v>
      </c>
      <c r="B255" s="1">
        <f ca="1">IFERROR(__xludf.DUMMYFUNCTION("""COMPUTED_VALUE"""),3)</f>
        <v>3</v>
      </c>
    </row>
    <row r="256" spans="1:2" ht="13" hidden="1">
      <c r="A256" s="1">
        <f ca="1">IFERROR(__xludf.DUMMYFUNCTION("""COMPUTED_VALUE"""),1)</f>
        <v>1</v>
      </c>
      <c r="B256" s="1">
        <f ca="1">IFERROR(__xludf.DUMMYFUNCTION("""COMPUTED_VALUE"""),3)</f>
        <v>3</v>
      </c>
    </row>
    <row r="257" spans="1:2" ht="13" hidden="1">
      <c r="A257" s="1">
        <f ca="1">IFERROR(__xludf.DUMMYFUNCTION("""COMPUTED_VALUE"""),2)</f>
        <v>2</v>
      </c>
      <c r="B257" s="1">
        <f ca="1">IFERROR(__xludf.DUMMYFUNCTION("""COMPUTED_VALUE"""),2)</f>
        <v>2</v>
      </c>
    </row>
    <row r="258" spans="1:2" ht="13" hidden="1">
      <c r="A258" s="1">
        <f ca="1">IFERROR(__xludf.DUMMYFUNCTION("""COMPUTED_VALUE"""),4)</f>
        <v>4</v>
      </c>
      <c r="B258" s="1">
        <f ca="1">IFERROR(__xludf.DUMMYFUNCTION("""COMPUTED_VALUE"""),3)</f>
        <v>3</v>
      </c>
    </row>
    <row r="259" spans="1:2" ht="13" hidden="1">
      <c r="A259" s="1">
        <f ca="1">IFERROR(__xludf.DUMMYFUNCTION("""COMPUTED_VALUE"""),2)</f>
        <v>2</v>
      </c>
      <c r="B259" s="1">
        <f ca="1">IFERROR(__xludf.DUMMYFUNCTION("""COMPUTED_VALUE"""),4)</f>
        <v>4</v>
      </c>
    </row>
    <row r="260" spans="1:2" ht="13" hidden="1">
      <c r="A260" s="1">
        <f ca="1">IFERROR(__xludf.DUMMYFUNCTION("""COMPUTED_VALUE"""),2)</f>
        <v>2</v>
      </c>
      <c r="B260" s="1">
        <f ca="1">IFERROR(__xludf.DUMMYFUNCTION("""COMPUTED_VALUE"""),3)</f>
        <v>3</v>
      </c>
    </row>
    <row r="261" spans="1:2" ht="13" hidden="1">
      <c r="A261" s="1">
        <f ca="1">IFERROR(__xludf.DUMMYFUNCTION("""COMPUTED_VALUE"""),3)</f>
        <v>3</v>
      </c>
      <c r="B261" s="1">
        <f ca="1">IFERROR(__xludf.DUMMYFUNCTION("""COMPUTED_VALUE"""),3)</f>
        <v>3</v>
      </c>
    </row>
    <row r="262" spans="1:2" ht="13" hidden="1">
      <c r="A262" s="1">
        <f ca="1">IFERROR(__xludf.DUMMYFUNCTION("""COMPUTED_VALUE"""),3)</f>
        <v>3</v>
      </c>
      <c r="B262" s="1">
        <f ca="1">IFERROR(__xludf.DUMMYFUNCTION("""COMPUTED_VALUE"""),4)</f>
        <v>4</v>
      </c>
    </row>
    <row r="263" spans="1:2" ht="13" hidden="1">
      <c r="A263" s="1">
        <f ca="1">IFERROR(__xludf.DUMMYFUNCTION("""COMPUTED_VALUE"""),4)</f>
        <v>4</v>
      </c>
      <c r="B263" s="1">
        <f ca="1">IFERROR(__xludf.DUMMYFUNCTION("""COMPUTED_VALUE"""),1)</f>
        <v>1</v>
      </c>
    </row>
    <row r="264" spans="1:2" ht="13" hidden="1">
      <c r="A264" s="1">
        <f ca="1">IFERROR(__xludf.DUMMYFUNCTION("""COMPUTED_VALUE"""),2)</f>
        <v>2</v>
      </c>
      <c r="B264" s="1">
        <f ca="1">IFERROR(__xludf.DUMMYFUNCTION("""COMPUTED_VALUE"""),4)</f>
        <v>4</v>
      </c>
    </row>
    <row r="265" spans="1:2" ht="13" hidden="1">
      <c r="A265" s="1">
        <f ca="1">IFERROR(__xludf.DUMMYFUNCTION("""COMPUTED_VALUE"""),4)</f>
        <v>4</v>
      </c>
      <c r="B265" s="1">
        <f ca="1">IFERROR(__xludf.DUMMYFUNCTION("""COMPUTED_VALUE"""),3)</f>
        <v>3</v>
      </c>
    </row>
    <row r="266" spans="1:2" ht="13" hidden="1">
      <c r="A266" s="1">
        <f ca="1">IFERROR(__xludf.DUMMYFUNCTION("""COMPUTED_VALUE"""),4)</f>
        <v>4</v>
      </c>
      <c r="B266" s="1">
        <f ca="1">IFERROR(__xludf.DUMMYFUNCTION("""COMPUTED_VALUE"""),5)</f>
        <v>5</v>
      </c>
    </row>
    <row r="267" spans="1:2" ht="13" hidden="1">
      <c r="A267" s="1">
        <f ca="1">IFERROR(__xludf.DUMMYFUNCTION("""COMPUTED_VALUE"""),4)</f>
        <v>4</v>
      </c>
      <c r="B267" s="1">
        <f ca="1">IFERROR(__xludf.DUMMYFUNCTION("""COMPUTED_VALUE"""),3)</f>
        <v>3</v>
      </c>
    </row>
    <row r="268" spans="1:2" ht="13" hidden="1">
      <c r="A268" s="1">
        <f ca="1">IFERROR(__xludf.DUMMYFUNCTION("""COMPUTED_VALUE"""),2)</f>
        <v>2</v>
      </c>
      <c r="B268" s="1">
        <f ca="1">IFERROR(__xludf.DUMMYFUNCTION("""COMPUTED_VALUE"""),3)</f>
        <v>3</v>
      </c>
    </row>
    <row r="269" spans="1:2" ht="13" hidden="1">
      <c r="A269" s="1">
        <f ca="1">IFERROR(__xludf.DUMMYFUNCTION("""COMPUTED_VALUE"""),2)</f>
        <v>2</v>
      </c>
      <c r="B269" s="1">
        <f ca="1">IFERROR(__xludf.DUMMYFUNCTION("""COMPUTED_VALUE"""),1)</f>
        <v>1</v>
      </c>
    </row>
    <row r="270" spans="1:2" ht="13" hidden="1">
      <c r="A270" s="1">
        <f ca="1">IFERROR(__xludf.DUMMYFUNCTION("""COMPUTED_VALUE"""),3)</f>
        <v>3</v>
      </c>
      <c r="B270" s="1">
        <f ca="1">IFERROR(__xludf.DUMMYFUNCTION("""COMPUTED_VALUE"""),2)</f>
        <v>2</v>
      </c>
    </row>
    <row r="271" spans="1:2" ht="13" hidden="1">
      <c r="A271" s="1">
        <f ca="1">IFERROR(__xludf.DUMMYFUNCTION("""COMPUTED_VALUE"""),1)</f>
        <v>1</v>
      </c>
      <c r="B271" s="1">
        <f ca="1">IFERROR(__xludf.DUMMYFUNCTION("""COMPUTED_VALUE"""),4)</f>
        <v>4</v>
      </c>
    </row>
    <row r="272" spans="1:2" ht="13" hidden="1">
      <c r="A272" s="1">
        <f ca="1">IFERROR(__xludf.DUMMYFUNCTION("""COMPUTED_VALUE"""),2)</f>
        <v>2</v>
      </c>
      <c r="B272" s="1">
        <f ca="1">IFERROR(__xludf.DUMMYFUNCTION("""COMPUTED_VALUE"""),3)</f>
        <v>3</v>
      </c>
    </row>
    <row r="273" spans="1:2" ht="13" hidden="1">
      <c r="A273" s="1">
        <f ca="1">IFERROR(__xludf.DUMMYFUNCTION("""COMPUTED_VALUE"""),3)</f>
        <v>3</v>
      </c>
      <c r="B273" s="1">
        <f ca="1">IFERROR(__xludf.DUMMYFUNCTION("""COMPUTED_VALUE"""),2)</f>
        <v>2</v>
      </c>
    </row>
    <row r="274" spans="1:2" ht="13" hidden="1">
      <c r="A274" s="1">
        <f ca="1">IFERROR(__xludf.DUMMYFUNCTION("""COMPUTED_VALUE"""),2)</f>
        <v>2</v>
      </c>
      <c r="B274" s="1">
        <f ca="1">IFERROR(__xludf.DUMMYFUNCTION("""COMPUTED_VALUE"""),3)</f>
        <v>3</v>
      </c>
    </row>
    <row r="275" spans="1:2" ht="13" hidden="1">
      <c r="A275" s="1">
        <f ca="1">IFERROR(__xludf.DUMMYFUNCTION("""COMPUTED_VALUE"""),4)</f>
        <v>4</v>
      </c>
      <c r="B275" s="1">
        <f ca="1">IFERROR(__xludf.DUMMYFUNCTION("""COMPUTED_VALUE"""),3)</f>
        <v>3</v>
      </c>
    </row>
    <row r="276" spans="1:2" ht="13" hidden="1">
      <c r="A276" s="1">
        <f ca="1">IFERROR(__xludf.DUMMYFUNCTION("""COMPUTED_VALUE"""),3)</f>
        <v>3</v>
      </c>
      <c r="B276" s="1">
        <f ca="1">IFERROR(__xludf.DUMMYFUNCTION("""COMPUTED_VALUE"""),3)</f>
        <v>3</v>
      </c>
    </row>
    <row r="277" spans="1:2" ht="13" hidden="1">
      <c r="A277" s="1">
        <f ca="1">IFERROR(__xludf.DUMMYFUNCTION("""COMPUTED_VALUE"""),2)</f>
        <v>2</v>
      </c>
      <c r="B277" s="1">
        <f ca="1">IFERROR(__xludf.DUMMYFUNCTION("""COMPUTED_VALUE"""),1)</f>
        <v>1</v>
      </c>
    </row>
    <row r="278" spans="1:2" ht="13" hidden="1">
      <c r="A278" s="1">
        <f ca="1">IFERROR(__xludf.DUMMYFUNCTION("""COMPUTED_VALUE"""),4)</f>
        <v>4</v>
      </c>
      <c r="B278" s="1">
        <f ca="1">IFERROR(__xludf.DUMMYFUNCTION("""COMPUTED_VALUE"""),5)</f>
        <v>5</v>
      </c>
    </row>
    <row r="279" spans="1:2" ht="13" hidden="1">
      <c r="A279" s="1">
        <f ca="1">IFERROR(__xludf.DUMMYFUNCTION("""COMPUTED_VALUE"""),2)</f>
        <v>2</v>
      </c>
      <c r="B279" s="1">
        <f ca="1">IFERROR(__xludf.DUMMYFUNCTION("""COMPUTED_VALUE"""),2)</f>
        <v>2</v>
      </c>
    </row>
    <row r="280" spans="1:2" ht="13" hidden="1">
      <c r="A280" s="1">
        <f ca="1">IFERROR(__xludf.DUMMYFUNCTION("""COMPUTED_VALUE"""),2)</f>
        <v>2</v>
      </c>
      <c r="B280" s="1">
        <f ca="1">IFERROR(__xludf.DUMMYFUNCTION("""COMPUTED_VALUE"""),4)</f>
        <v>4</v>
      </c>
    </row>
    <row r="281" spans="1:2" ht="13" hidden="1">
      <c r="A281" s="1">
        <f ca="1">IFERROR(__xludf.DUMMYFUNCTION("""COMPUTED_VALUE"""),2)</f>
        <v>2</v>
      </c>
      <c r="B281" s="1">
        <f ca="1">IFERROR(__xludf.DUMMYFUNCTION("""COMPUTED_VALUE"""),2)</f>
        <v>2</v>
      </c>
    </row>
    <row r="282" spans="1:2" ht="13" hidden="1">
      <c r="A282" s="1">
        <f ca="1">IFERROR(__xludf.DUMMYFUNCTION("""COMPUTED_VALUE"""),4)</f>
        <v>4</v>
      </c>
      <c r="B282" s="1">
        <f ca="1">IFERROR(__xludf.DUMMYFUNCTION("""COMPUTED_VALUE"""),5)</f>
        <v>5</v>
      </c>
    </row>
    <row r="283" spans="1:2" ht="13" hidden="1">
      <c r="A283" s="1">
        <f ca="1">IFERROR(__xludf.DUMMYFUNCTION("""COMPUTED_VALUE"""),3)</f>
        <v>3</v>
      </c>
      <c r="B283" s="1">
        <f ca="1">IFERROR(__xludf.DUMMYFUNCTION("""COMPUTED_VALUE"""),3)</f>
        <v>3</v>
      </c>
    </row>
    <row r="284" spans="1:2" ht="13" hidden="1">
      <c r="A284" s="1">
        <f ca="1">IFERROR(__xludf.DUMMYFUNCTION("""COMPUTED_VALUE"""),3)</f>
        <v>3</v>
      </c>
      <c r="B284" s="1">
        <f ca="1">IFERROR(__xludf.DUMMYFUNCTION("""COMPUTED_VALUE"""),1)</f>
        <v>1</v>
      </c>
    </row>
    <row r="285" spans="1:2" ht="13" hidden="1">
      <c r="A285" s="1">
        <f ca="1">IFERROR(__xludf.DUMMYFUNCTION("""COMPUTED_VALUE"""),2)</f>
        <v>2</v>
      </c>
      <c r="B285" s="1">
        <f ca="1">IFERROR(__xludf.DUMMYFUNCTION("""COMPUTED_VALUE"""),2)</f>
        <v>2</v>
      </c>
    </row>
    <row r="286" spans="1:2" ht="13" hidden="1">
      <c r="A286" s="1">
        <f ca="1">IFERROR(__xludf.DUMMYFUNCTION("""COMPUTED_VALUE"""),2)</f>
        <v>2</v>
      </c>
      <c r="B286" s="1">
        <f ca="1">IFERROR(__xludf.DUMMYFUNCTION("""COMPUTED_VALUE"""),3)</f>
        <v>3</v>
      </c>
    </row>
    <row r="287" spans="1:2" ht="13" hidden="1">
      <c r="A287" s="1">
        <f ca="1">IFERROR(__xludf.DUMMYFUNCTION("""COMPUTED_VALUE"""),4)</f>
        <v>4</v>
      </c>
      <c r="B287" s="1">
        <f ca="1">IFERROR(__xludf.DUMMYFUNCTION("""COMPUTED_VALUE"""),3)</f>
        <v>3</v>
      </c>
    </row>
    <row r="288" spans="1:2" ht="13" hidden="1">
      <c r="A288" s="1">
        <f ca="1">IFERROR(__xludf.DUMMYFUNCTION("""COMPUTED_VALUE"""),2)</f>
        <v>2</v>
      </c>
      <c r="B288" s="1">
        <f ca="1">IFERROR(__xludf.DUMMYFUNCTION("""COMPUTED_VALUE"""),3)</f>
        <v>3</v>
      </c>
    </row>
    <row r="289" spans="1:2" ht="13" hidden="1">
      <c r="A289" s="1">
        <f ca="1">IFERROR(__xludf.DUMMYFUNCTION("""COMPUTED_VALUE"""),3)</f>
        <v>3</v>
      </c>
      <c r="B289" s="1">
        <f ca="1">IFERROR(__xludf.DUMMYFUNCTION("""COMPUTED_VALUE"""),4)</f>
        <v>4</v>
      </c>
    </row>
    <row r="290" spans="1:2" ht="13" hidden="1">
      <c r="A290" s="1">
        <f ca="1">IFERROR(__xludf.DUMMYFUNCTION("""COMPUTED_VALUE"""),1)</f>
        <v>1</v>
      </c>
      <c r="B290" s="1">
        <f ca="1">IFERROR(__xludf.DUMMYFUNCTION("""COMPUTED_VALUE"""),1)</f>
        <v>1</v>
      </c>
    </row>
    <row r="291" spans="1:2" ht="13" hidden="1">
      <c r="A291" s="1">
        <f ca="1">IFERROR(__xludf.DUMMYFUNCTION("""COMPUTED_VALUE"""),4)</f>
        <v>4</v>
      </c>
      <c r="B291" s="1">
        <f ca="1">IFERROR(__xludf.DUMMYFUNCTION("""COMPUTED_VALUE"""),3)</f>
        <v>3</v>
      </c>
    </row>
    <row r="292" spans="1:2" ht="13" hidden="1">
      <c r="A292" s="1">
        <f ca="1">IFERROR(__xludf.DUMMYFUNCTION("""COMPUTED_VALUE"""),4)</f>
        <v>4</v>
      </c>
      <c r="B292" s="1">
        <f ca="1">IFERROR(__xludf.DUMMYFUNCTION("""COMPUTED_VALUE"""),3)</f>
        <v>3</v>
      </c>
    </row>
    <row r="293" spans="1:2" ht="13" hidden="1">
      <c r="A293" s="1">
        <f ca="1">IFERROR(__xludf.DUMMYFUNCTION("""COMPUTED_VALUE"""),3)</f>
        <v>3</v>
      </c>
      <c r="B293" s="1">
        <f ca="1">IFERROR(__xludf.DUMMYFUNCTION("""COMPUTED_VALUE"""),3)</f>
        <v>3</v>
      </c>
    </row>
    <row r="294" spans="1:2" ht="13" hidden="1">
      <c r="A294" s="1">
        <f ca="1">IFERROR(__xludf.DUMMYFUNCTION("""COMPUTED_VALUE"""),1)</f>
        <v>1</v>
      </c>
      <c r="B294" s="1">
        <f ca="1">IFERROR(__xludf.DUMMYFUNCTION("""COMPUTED_VALUE"""),2)</f>
        <v>2</v>
      </c>
    </row>
    <row r="295" spans="1:2" ht="13" hidden="1">
      <c r="A295" s="1">
        <f ca="1">IFERROR(__xludf.DUMMYFUNCTION("""COMPUTED_VALUE"""),1)</f>
        <v>1</v>
      </c>
      <c r="B295" s="1">
        <f ca="1">IFERROR(__xludf.DUMMYFUNCTION("""COMPUTED_VALUE"""),1)</f>
        <v>1</v>
      </c>
    </row>
    <row r="296" spans="1:2" ht="13" hidden="1">
      <c r="A296" s="1">
        <f ca="1">IFERROR(__xludf.DUMMYFUNCTION("""COMPUTED_VALUE"""),1)</f>
        <v>1</v>
      </c>
      <c r="B296" s="1">
        <f ca="1">IFERROR(__xludf.DUMMYFUNCTION("""COMPUTED_VALUE"""),2)</f>
        <v>2</v>
      </c>
    </row>
    <row r="297" spans="1:2" ht="13" hidden="1">
      <c r="A297" s="1">
        <f ca="1">IFERROR(__xludf.DUMMYFUNCTION("""COMPUTED_VALUE"""),3)</f>
        <v>3</v>
      </c>
      <c r="B297" s="1">
        <f ca="1">IFERROR(__xludf.DUMMYFUNCTION("""COMPUTED_VALUE"""),3)</f>
        <v>3</v>
      </c>
    </row>
    <row r="298" spans="1:2" ht="13" hidden="1">
      <c r="A298" s="1">
        <f ca="1">IFERROR(__xludf.DUMMYFUNCTION("""COMPUTED_VALUE"""),2)</f>
        <v>2</v>
      </c>
      <c r="B298" s="1">
        <f ca="1">IFERROR(__xludf.DUMMYFUNCTION("""COMPUTED_VALUE"""),2)</f>
        <v>2</v>
      </c>
    </row>
    <row r="299" spans="1:2" ht="13" hidden="1">
      <c r="A299" s="1">
        <f ca="1">IFERROR(__xludf.DUMMYFUNCTION("""COMPUTED_VALUE"""),4)</f>
        <v>4</v>
      </c>
      <c r="B299" s="1">
        <f ca="1">IFERROR(__xludf.DUMMYFUNCTION("""COMPUTED_VALUE"""),3)</f>
        <v>3</v>
      </c>
    </row>
    <row r="300" spans="1:2" ht="13" hidden="1">
      <c r="A300" s="1">
        <f ca="1">IFERROR(__xludf.DUMMYFUNCTION("""COMPUTED_VALUE"""),3)</f>
        <v>3</v>
      </c>
      <c r="B300" s="1">
        <f ca="1">IFERROR(__xludf.DUMMYFUNCTION("""COMPUTED_VALUE"""),4)</f>
        <v>4</v>
      </c>
    </row>
    <row r="301" spans="1:2" ht="13" hidden="1">
      <c r="A301" s="1">
        <f ca="1">IFERROR(__xludf.DUMMYFUNCTION("""COMPUTED_VALUE"""),4)</f>
        <v>4</v>
      </c>
      <c r="B301" s="1">
        <f ca="1">IFERROR(__xludf.DUMMYFUNCTION("""COMPUTED_VALUE"""),5)</f>
        <v>5</v>
      </c>
    </row>
    <row r="302" spans="1:2" ht="13" hidden="1">
      <c r="A302" s="1">
        <f ca="1">IFERROR(__xludf.DUMMYFUNCTION("""COMPUTED_VALUE"""),1)</f>
        <v>1</v>
      </c>
      <c r="B302" s="1">
        <f ca="1">IFERROR(__xludf.DUMMYFUNCTION("""COMPUTED_VALUE"""),2)</f>
        <v>2</v>
      </c>
    </row>
    <row r="303" spans="1:2" ht="13" hidden="1">
      <c r="A303" s="1">
        <f ca="1">IFERROR(__xludf.DUMMYFUNCTION("""COMPUTED_VALUE"""),4)</f>
        <v>4</v>
      </c>
      <c r="B303" s="1">
        <f ca="1">IFERROR(__xludf.DUMMYFUNCTION("""COMPUTED_VALUE"""),4)</f>
        <v>4</v>
      </c>
    </row>
    <row r="304" spans="1:2" ht="13" hidden="1">
      <c r="A304" s="1">
        <f ca="1">IFERROR(__xludf.DUMMYFUNCTION("""COMPUTED_VALUE"""),4)</f>
        <v>4</v>
      </c>
      <c r="B304" s="1">
        <f ca="1">IFERROR(__xludf.DUMMYFUNCTION("""COMPUTED_VALUE"""),5)</f>
        <v>5</v>
      </c>
    </row>
    <row r="305" spans="1:2" ht="13" hidden="1">
      <c r="A305" s="1">
        <f ca="1">IFERROR(__xludf.DUMMYFUNCTION("""COMPUTED_VALUE"""),2)</f>
        <v>2</v>
      </c>
      <c r="B305" s="1">
        <f ca="1">IFERROR(__xludf.DUMMYFUNCTION("""COMPUTED_VALUE"""),1)</f>
        <v>1</v>
      </c>
    </row>
    <row r="306" spans="1:2" ht="13" hidden="1">
      <c r="A306" s="1">
        <f ca="1">IFERROR(__xludf.DUMMYFUNCTION("""COMPUTED_VALUE"""),4)</f>
        <v>4</v>
      </c>
      <c r="B306" s="1">
        <f ca="1">IFERROR(__xludf.DUMMYFUNCTION("""COMPUTED_VALUE"""),5)</f>
        <v>5</v>
      </c>
    </row>
    <row r="307" spans="1:2" ht="13" hidden="1">
      <c r="A307" s="1" t="str">
        <f ca="1">IFERROR(__xludf.DUMMYFUNCTION("""COMPUTED_VALUE"""),"")</f>
        <v/>
      </c>
      <c r="B307" s="1">
        <f ca="1">IFERROR(__xludf.DUMMYFUNCTION("""COMPUTED_VALUE"""),4)</f>
        <v>4</v>
      </c>
    </row>
    <row r="308" spans="1:2" ht="13" hidden="1">
      <c r="A308" s="1" t="str">
        <f ca="1">IFERROR(__xludf.DUMMYFUNCTION("""COMPUTED_VALUE"""),"")</f>
        <v/>
      </c>
      <c r="B308" s="1">
        <f ca="1">IFERROR(__xludf.DUMMYFUNCTION("""COMPUTED_VALUE"""),4)</f>
        <v>4</v>
      </c>
    </row>
    <row r="309" spans="1:2" ht="13" hidden="1">
      <c r="A309" s="1">
        <f ca="1">IFERROR(__xludf.DUMMYFUNCTION("""COMPUTED_VALUE"""),1)</f>
        <v>1</v>
      </c>
      <c r="B309" s="1">
        <f ca="1">IFERROR(__xludf.DUMMYFUNCTION("""COMPUTED_VALUE"""),1)</f>
        <v>1</v>
      </c>
    </row>
    <row r="310" spans="1:2" ht="13" hidden="1">
      <c r="A310" s="1">
        <f ca="1">IFERROR(__xludf.DUMMYFUNCTION("""COMPUTED_VALUE"""),4)</f>
        <v>4</v>
      </c>
      <c r="B310" s="1">
        <f ca="1">IFERROR(__xludf.DUMMYFUNCTION("""COMPUTED_VALUE"""),3)</f>
        <v>3</v>
      </c>
    </row>
    <row r="311" spans="1:2" ht="13" hidden="1">
      <c r="A311" s="1">
        <f ca="1">IFERROR(__xludf.DUMMYFUNCTION("""COMPUTED_VALUE"""),4)</f>
        <v>4</v>
      </c>
      <c r="B311" s="1">
        <f ca="1">IFERROR(__xludf.DUMMYFUNCTION("""COMPUTED_VALUE"""),4)</f>
        <v>4</v>
      </c>
    </row>
    <row r="312" spans="1:2" ht="13" hidden="1">
      <c r="A312" s="1">
        <f ca="1">IFERROR(__xludf.DUMMYFUNCTION("""COMPUTED_VALUE"""),3)</f>
        <v>3</v>
      </c>
      <c r="B312" s="1">
        <f ca="1">IFERROR(__xludf.DUMMYFUNCTION("""COMPUTED_VALUE"""),1)</f>
        <v>1</v>
      </c>
    </row>
    <row r="313" spans="1:2" ht="13" hidden="1">
      <c r="A313" s="1" t="str">
        <f ca="1">IFERROR(__xludf.DUMMYFUNCTION("""COMPUTED_VALUE"""),"")</f>
        <v/>
      </c>
      <c r="B313" s="1">
        <f ca="1">IFERROR(__xludf.DUMMYFUNCTION("""COMPUTED_VALUE"""),3)</f>
        <v>3</v>
      </c>
    </row>
    <row r="314" spans="1:2" ht="13" hidden="1">
      <c r="A314" s="1">
        <f ca="1">IFERROR(__xludf.DUMMYFUNCTION("""COMPUTED_VALUE"""),2)</f>
        <v>2</v>
      </c>
      <c r="B314" s="1">
        <f ca="1">IFERROR(__xludf.DUMMYFUNCTION("""COMPUTED_VALUE"""),2)</f>
        <v>2</v>
      </c>
    </row>
    <row r="315" spans="1:2" ht="13" hidden="1">
      <c r="A315" s="1">
        <f ca="1">IFERROR(__xludf.DUMMYFUNCTION("""COMPUTED_VALUE"""),2)</f>
        <v>2</v>
      </c>
      <c r="B315" s="1">
        <f ca="1">IFERROR(__xludf.DUMMYFUNCTION("""COMPUTED_VALUE"""),5)</f>
        <v>5</v>
      </c>
    </row>
    <row r="316" spans="1:2" ht="13" hidden="1">
      <c r="A316" s="1">
        <f ca="1">IFERROR(__xludf.DUMMYFUNCTION("""COMPUTED_VALUE"""),3)</f>
        <v>3</v>
      </c>
      <c r="B316" s="1">
        <f ca="1">IFERROR(__xludf.DUMMYFUNCTION("""COMPUTED_VALUE"""),2)</f>
        <v>2</v>
      </c>
    </row>
    <row r="317" spans="1:2" ht="13" hidden="1">
      <c r="A317" s="1">
        <f ca="1">IFERROR(__xludf.DUMMYFUNCTION("""COMPUTED_VALUE"""),4)</f>
        <v>4</v>
      </c>
      <c r="B317" s="1">
        <f ca="1">IFERROR(__xludf.DUMMYFUNCTION("""COMPUTED_VALUE"""),2)</f>
        <v>2</v>
      </c>
    </row>
    <row r="318" spans="1:2" ht="13" hidden="1">
      <c r="A318" s="1">
        <f ca="1">IFERROR(__xludf.DUMMYFUNCTION("""COMPUTED_VALUE"""),2)</f>
        <v>2</v>
      </c>
      <c r="B318" s="1">
        <f ca="1">IFERROR(__xludf.DUMMYFUNCTION("""COMPUTED_VALUE"""),4)</f>
        <v>4</v>
      </c>
    </row>
    <row r="319" spans="1:2" ht="13" hidden="1">
      <c r="A319" s="1">
        <f ca="1">IFERROR(__xludf.DUMMYFUNCTION("""COMPUTED_VALUE"""),3)</f>
        <v>3</v>
      </c>
      <c r="B319" s="1">
        <f ca="1">IFERROR(__xludf.DUMMYFUNCTION("""COMPUTED_VALUE"""),3)</f>
        <v>3</v>
      </c>
    </row>
    <row r="320" spans="1:2" ht="13" hidden="1">
      <c r="A320" s="1">
        <f ca="1">IFERROR(__xludf.DUMMYFUNCTION("""COMPUTED_VALUE"""),3)</f>
        <v>3</v>
      </c>
      <c r="B320" s="1">
        <f ca="1">IFERROR(__xludf.DUMMYFUNCTION("""COMPUTED_VALUE"""),3)</f>
        <v>3</v>
      </c>
    </row>
    <row r="321" spans="1:11" ht="13" hidden="1">
      <c r="A321" s="1">
        <f ca="1">IFERROR(__xludf.DUMMYFUNCTION("""COMPUTED_VALUE"""),1)</f>
        <v>1</v>
      </c>
      <c r="B321" s="1">
        <f ca="1">IFERROR(__xludf.DUMMYFUNCTION("""COMPUTED_VALUE"""),4)</f>
        <v>4</v>
      </c>
    </row>
    <row r="322" spans="1:11" ht="13" hidden="1">
      <c r="A322" s="1">
        <f ca="1">IFERROR(__xludf.DUMMYFUNCTION("""COMPUTED_VALUE"""),2)</f>
        <v>2</v>
      </c>
      <c r="B322" s="1">
        <f ca="1">IFERROR(__xludf.DUMMYFUNCTION("""COMPUTED_VALUE"""),2)</f>
        <v>2</v>
      </c>
    </row>
    <row r="323" spans="1:11" ht="13" hidden="1">
      <c r="A323" s="1" t="str">
        <f ca="1">IFERROR(__xludf.DUMMYFUNCTION("""COMPUTED_VALUE"""),"")</f>
        <v/>
      </c>
      <c r="B323" s="1">
        <f ca="1">IFERROR(__xludf.DUMMYFUNCTION("""COMPUTED_VALUE"""),1)</f>
        <v>1</v>
      </c>
    </row>
    <row r="324" spans="1:11" ht="13" hidden="1">
      <c r="A324" s="1">
        <f ca="1">IFERROR(__xludf.DUMMYFUNCTION("""COMPUTED_VALUE"""),2)</f>
        <v>2</v>
      </c>
      <c r="B324" s="1">
        <f ca="1">IFERROR(__xludf.DUMMYFUNCTION("""COMPUTED_VALUE"""),2)</f>
        <v>2</v>
      </c>
    </row>
    <row r="325" spans="1:11" ht="13" hidden="1">
      <c r="A325" s="1" t="str">
        <f ca="1">IFERROR(__xludf.DUMMYFUNCTION("""COMPUTED_VALUE"""),"")</f>
        <v/>
      </c>
      <c r="B325" s="1">
        <f ca="1">IFERROR(__xludf.DUMMYFUNCTION("""COMPUTED_VALUE"""),4)</f>
        <v>4</v>
      </c>
    </row>
    <row r="326" spans="1:11" ht="13" hidden="1">
      <c r="A326" s="1">
        <f ca="1">IFERROR(__xludf.DUMMYFUNCTION("""COMPUTED_VALUE"""),1)</f>
        <v>1</v>
      </c>
      <c r="B326" s="1">
        <f ca="1">IFERROR(__xludf.DUMMYFUNCTION("""COMPUTED_VALUE"""),5)</f>
        <v>5</v>
      </c>
    </row>
    <row r="327" spans="1:11" ht="13">
      <c r="A327" s="1">
        <f ca="1">IFERROR(__xludf.DUMMYFUNCTION("""COMPUTED_VALUE"""),4)</f>
        <v>4</v>
      </c>
      <c r="B327" s="1">
        <f ca="1">IFERROR(__xludf.DUMMYFUNCTION("""COMPUTED_VALUE"""),4)</f>
        <v>4</v>
      </c>
    </row>
    <row r="328" spans="1:11" ht="13">
      <c r="A328" s="1">
        <f t="shared" ref="A328:B328" ca="1" si="0">COUNT(A4:A327)</f>
        <v>300</v>
      </c>
      <c r="B328" s="1">
        <f t="shared" ca="1" si="0"/>
        <v>324</v>
      </c>
    </row>
    <row r="330" spans="1:11" ht="13">
      <c r="A330" s="14"/>
      <c r="B330" s="15" t="s">
        <v>57</v>
      </c>
      <c r="C330" s="15" t="s">
        <v>136</v>
      </c>
      <c r="D330" s="15" t="s">
        <v>59</v>
      </c>
      <c r="E330" s="15" t="s">
        <v>243</v>
      </c>
      <c r="J330" s="14"/>
      <c r="K330" s="14"/>
    </row>
    <row r="331" spans="1:11" ht="15">
      <c r="A331" s="7" t="s">
        <v>108</v>
      </c>
      <c r="B331" s="10">
        <f ca="1">COUNTIFS(A4:A327,"1",B4:B327,"1")</f>
        <v>15</v>
      </c>
      <c r="C331" s="10">
        <f ca="1">COUNTIFS(A4:A327,"2",B4:B327,"1")</f>
        <v>13</v>
      </c>
      <c r="D331" s="10">
        <f ca="1">COUNTIFS(A4:A327,"3",B4:B327,"1")</f>
        <v>8</v>
      </c>
      <c r="E331" s="10">
        <f ca="1">COUNTIFS(A4:A327,"4",B4:B327,"1")</f>
        <v>5</v>
      </c>
      <c r="F331" s="1">
        <f t="shared" ref="F331:F335" ca="1" si="1">SUM(B331:E331)</f>
        <v>41</v>
      </c>
      <c r="K331" s="10"/>
    </row>
    <row r="332" spans="1:11" ht="15">
      <c r="A332" s="7" t="s">
        <v>112</v>
      </c>
      <c r="B332" s="10">
        <f ca="1">COUNTIFS(A4:A327,"1",B4:B327,"2")</f>
        <v>13</v>
      </c>
      <c r="C332" s="10">
        <f ca="1">COUNTIFS(A4:A327,"2",B4:B327,"2")</f>
        <v>32</v>
      </c>
      <c r="D332" s="10">
        <f ca="1">COUNTIFS(A4:A327,"3",B4:B327,"2")</f>
        <v>17</v>
      </c>
      <c r="E332" s="10">
        <f ca="1">COUNTIFS(A4:A327,"4",B4:B327,"2")</f>
        <v>18</v>
      </c>
      <c r="F332" s="1">
        <f t="shared" ca="1" si="1"/>
        <v>80</v>
      </c>
      <c r="K332" s="10"/>
    </row>
    <row r="333" spans="1:11" ht="15">
      <c r="A333" s="7" t="s">
        <v>131</v>
      </c>
      <c r="B333" s="10">
        <f ca="1">COUNTIFS(A4:A327,"1",B4:B327,"3")</f>
        <v>5</v>
      </c>
      <c r="C333" s="10">
        <f ca="1">COUNTIFS(A4:A327,"2",B4:B327,"3")</f>
        <v>20</v>
      </c>
      <c r="D333" s="10">
        <f ca="1">COUNTIFS(A4:A327,"3",B4:B327,"3")</f>
        <v>25</v>
      </c>
      <c r="E333" s="10">
        <f ca="1">COUNTIFS(A4:A327,"4",B4:B327,"3")</f>
        <v>19</v>
      </c>
      <c r="F333" s="1">
        <f t="shared" ca="1" si="1"/>
        <v>69</v>
      </c>
      <c r="K333" s="10"/>
    </row>
    <row r="334" spans="1:11" ht="15">
      <c r="A334" s="7" t="s">
        <v>65</v>
      </c>
      <c r="B334" s="10">
        <f ca="1">COUNTIFS(A4:A327,"1",B4:B327,"4")</f>
        <v>15</v>
      </c>
      <c r="C334" s="10">
        <f ca="1">COUNTIFS(A4:A327,"2",B4:B327,"4")</f>
        <v>17</v>
      </c>
      <c r="D334" s="10">
        <f ca="1">COUNTIFS(A4:A327,"3",B4:B327,"4")</f>
        <v>18</v>
      </c>
      <c r="E334" s="10">
        <f ca="1">COUNTIFS(A4:A327,"4",B4:B327,"4")</f>
        <v>24</v>
      </c>
      <c r="F334" s="1">
        <f t="shared" ca="1" si="1"/>
        <v>74</v>
      </c>
      <c r="K334" s="10"/>
    </row>
    <row r="335" spans="1:11" ht="15">
      <c r="A335" s="7" t="s">
        <v>64</v>
      </c>
      <c r="B335" s="10">
        <f ca="1">COUNTIFS(A4:A327,"1",B4:B327,"5")</f>
        <v>8</v>
      </c>
      <c r="C335" s="10">
        <f ca="1">COUNTIFS(A4:A327,"2",B4:B327,"5")</f>
        <v>12</v>
      </c>
      <c r="D335" s="10">
        <f ca="1">COUNTIFS(A4:A327,"3",B4:B327,"5")</f>
        <v>6</v>
      </c>
      <c r="E335" s="10">
        <f ca="1">COUNTIFS(A4:A327,"4",B4:B327,"5")</f>
        <v>10</v>
      </c>
      <c r="F335" s="1">
        <f t="shared" ca="1" si="1"/>
        <v>36</v>
      </c>
      <c r="K335" s="10"/>
    </row>
    <row r="336" spans="1:11" ht="13">
      <c r="F336" s="1">
        <f ca="1">SUM(F331:F335)</f>
        <v>300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FF9900"/>
    <outlinePr summaryBelow="0" summaryRight="0"/>
  </sheetPr>
  <dimension ref="A1:K336"/>
  <sheetViews>
    <sheetView workbookViewId="0"/>
  </sheetViews>
  <sheetFormatPr baseColWidth="10" defaultColWidth="14.5" defaultRowHeight="15.75" customHeight="1"/>
  <sheetData>
    <row r="1" spans="1:2" ht="14">
      <c r="A1" s="9" t="s">
        <v>379</v>
      </c>
    </row>
    <row r="2" spans="1:2" ht="15">
      <c r="A2" s="10"/>
    </row>
    <row r="3" spans="1:2" ht="13">
      <c r="A3" s="7" t="s">
        <v>197</v>
      </c>
    </row>
    <row r="4" spans="1:2" ht="15">
      <c r="A4" s="10">
        <f ca="1">IFERROR(__xludf.DUMMYFUNCTION("query('Converted Data'!BG4:BG327,""select*"")"),3)</f>
        <v>3</v>
      </c>
      <c r="B4" s="10">
        <f ca="1">IFERROR(__xludf.DUMMYFUNCTION("query('Converted Data'!DB4:DB327,""select*"")"),4)</f>
        <v>4</v>
      </c>
    </row>
    <row r="5" spans="1:2" ht="13">
      <c r="A5" s="1">
        <f ca="1">IFERROR(__xludf.DUMMYFUNCTION("""COMPUTED_VALUE"""),1)</f>
        <v>1</v>
      </c>
      <c r="B5" s="1">
        <f ca="1">IFERROR(__xludf.DUMMYFUNCTION("""COMPUTED_VALUE"""),4)</f>
        <v>4</v>
      </c>
    </row>
    <row r="6" spans="1:2" ht="13">
      <c r="A6" s="1" t="str">
        <f ca="1">IFERROR(__xludf.DUMMYFUNCTION("""COMPUTED_VALUE"""),"")</f>
        <v/>
      </c>
      <c r="B6" s="1">
        <f ca="1">IFERROR(__xludf.DUMMYFUNCTION("""COMPUTED_VALUE"""),4)</f>
        <v>4</v>
      </c>
    </row>
    <row r="7" spans="1:2" ht="13">
      <c r="A7" s="1">
        <f ca="1">IFERROR(__xludf.DUMMYFUNCTION("""COMPUTED_VALUE"""),3)</f>
        <v>3</v>
      </c>
      <c r="B7" s="1">
        <f ca="1">IFERROR(__xludf.DUMMYFUNCTION("""COMPUTED_VALUE"""),2)</f>
        <v>2</v>
      </c>
    </row>
    <row r="8" spans="1:2" ht="13">
      <c r="A8" s="1">
        <f ca="1">IFERROR(__xludf.DUMMYFUNCTION("""COMPUTED_VALUE"""),2)</f>
        <v>2</v>
      </c>
      <c r="B8" s="1">
        <f ca="1">IFERROR(__xludf.DUMMYFUNCTION("""COMPUTED_VALUE"""),4)</f>
        <v>4</v>
      </c>
    </row>
    <row r="9" spans="1:2" ht="13">
      <c r="A9" s="1">
        <f ca="1">IFERROR(__xludf.DUMMYFUNCTION("""COMPUTED_VALUE"""),3)</f>
        <v>3</v>
      </c>
      <c r="B9" s="1">
        <f ca="1">IFERROR(__xludf.DUMMYFUNCTION("""COMPUTED_VALUE"""),4)</f>
        <v>4</v>
      </c>
    </row>
    <row r="10" spans="1:2" ht="13" hidden="1">
      <c r="A10" s="1" t="str">
        <f ca="1">IFERROR(__xludf.DUMMYFUNCTION("""COMPUTED_VALUE"""),"")</f>
        <v/>
      </c>
      <c r="B10" s="1">
        <f ca="1">IFERROR(__xludf.DUMMYFUNCTION("""COMPUTED_VALUE"""),4)</f>
        <v>4</v>
      </c>
    </row>
    <row r="11" spans="1:2" ht="13" hidden="1">
      <c r="A11" s="1">
        <f ca="1">IFERROR(__xludf.DUMMYFUNCTION("""COMPUTED_VALUE"""),4)</f>
        <v>4</v>
      </c>
      <c r="B11" s="1">
        <f ca="1">IFERROR(__xludf.DUMMYFUNCTION("""COMPUTED_VALUE"""),4)</f>
        <v>4</v>
      </c>
    </row>
    <row r="12" spans="1:2" ht="13" hidden="1">
      <c r="A12" s="1">
        <f ca="1">IFERROR(__xludf.DUMMYFUNCTION("""COMPUTED_VALUE"""),4)</f>
        <v>4</v>
      </c>
      <c r="B12" s="1">
        <f ca="1">IFERROR(__xludf.DUMMYFUNCTION("""COMPUTED_VALUE"""),4)</f>
        <v>4</v>
      </c>
    </row>
    <row r="13" spans="1:2" ht="13" hidden="1">
      <c r="A13" s="1">
        <f ca="1">IFERROR(__xludf.DUMMYFUNCTION("""COMPUTED_VALUE"""),2)</f>
        <v>2</v>
      </c>
      <c r="B13" s="1">
        <f ca="1">IFERROR(__xludf.DUMMYFUNCTION("""COMPUTED_VALUE"""),5)</f>
        <v>5</v>
      </c>
    </row>
    <row r="14" spans="1:2" ht="13" hidden="1">
      <c r="A14" s="1" t="str">
        <f ca="1">IFERROR(__xludf.DUMMYFUNCTION("""COMPUTED_VALUE"""),"")</f>
        <v/>
      </c>
      <c r="B14" s="1">
        <f ca="1">IFERROR(__xludf.DUMMYFUNCTION("""COMPUTED_VALUE"""),4)</f>
        <v>4</v>
      </c>
    </row>
    <row r="15" spans="1:2" ht="13" hidden="1">
      <c r="A15" s="1">
        <f ca="1">IFERROR(__xludf.DUMMYFUNCTION("""COMPUTED_VALUE"""),2)</f>
        <v>2</v>
      </c>
      <c r="B15" s="1">
        <f ca="1">IFERROR(__xludf.DUMMYFUNCTION("""COMPUTED_VALUE"""),5)</f>
        <v>5</v>
      </c>
    </row>
    <row r="16" spans="1:2" ht="13" hidden="1">
      <c r="A16" s="1">
        <f ca="1">IFERROR(__xludf.DUMMYFUNCTION("""COMPUTED_VALUE"""),3)</f>
        <v>3</v>
      </c>
      <c r="B16" s="1">
        <f ca="1">IFERROR(__xludf.DUMMYFUNCTION("""COMPUTED_VALUE"""),4)</f>
        <v>4</v>
      </c>
    </row>
    <row r="17" spans="1:2" ht="13" hidden="1">
      <c r="A17" s="1">
        <f ca="1">IFERROR(__xludf.DUMMYFUNCTION("""COMPUTED_VALUE"""),3)</f>
        <v>3</v>
      </c>
      <c r="B17" s="1">
        <f ca="1">IFERROR(__xludf.DUMMYFUNCTION("""COMPUTED_VALUE"""),4)</f>
        <v>4</v>
      </c>
    </row>
    <row r="18" spans="1:2" ht="13" hidden="1">
      <c r="A18" s="1">
        <f ca="1">IFERROR(__xludf.DUMMYFUNCTION("""COMPUTED_VALUE"""),2)</f>
        <v>2</v>
      </c>
      <c r="B18" s="1">
        <f ca="1">IFERROR(__xludf.DUMMYFUNCTION("""COMPUTED_VALUE"""),3)</f>
        <v>3</v>
      </c>
    </row>
    <row r="19" spans="1:2" ht="13" hidden="1">
      <c r="A19" s="1">
        <f ca="1">IFERROR(__xludf.DUMMYFUNCTION("""COMPUTED_VALUE"""),2)</f>
        <v>2</v>
      </c>
      <c r="B19" s="1">
        <f ca="1">IFERROR(__xludf.DUMMYFUNCTION("""COMPUTED_VALUE"""),4)</f>
        <v>4</v>
      </c>
    </row>
    <row r="20" spans="1:2" ht="13" hidden="1">
      <c r="A20" s="1">
        <f ca="1">IFERROR(__xludf.DUMMYFUNCTION("""COMPUTED_VALUE"""),4)</f>
        <v>4</v>
      </c>
      <c r="B20" s="1">
        <f ca="1">IFERROR(__xludf.DUMMYFUNCTION("""COMPUTED_VALUE"""),3)</f>
        <v>3</v>
      </c>
    </row>
    <row r="21" spans="1:2" ht="13" hidden="1">
      <c r="A21" s="1">
        <f ca="1">IFERROR(__xludf.DUMMYFUNCTION("""COMPUTED_VALUE"""),2)</f>
        <v>2</v>
      </c>
      <c r="B21" s="1">
        <f ca="1">IFERROR(__xludf.DUMMYFUNCTION("""COMPUTED_VALUE"""),2)</f>
        <v>2</v>
      </c>
    </row>
    <row r="22" spans="1:2" ht="13" hidden="1">
      <c r="A22" s="1">
        <f ca="1">IFERROR(__xludf.DUMMYFUNCTION("""COMPUTED_VALUE"""),1)</f>
        <v>1</v>
      </c>
      <c r="B22" s="1">
        <f ca="1">IFERROR(__xludf.DUMMYFUNCTION("""COMPUTED_VALUE"""),2)</f>
        <v>2</v>
      </c>
    </row>
    <row r="23" spans="1:2" ht="13" hidden="1">
      <c r="A23" s="1">
        <f ca="1">IFERROR(__xludf.DUMMYFUNCTION("""COMPUTED_VALUE"""),2)</f>
        <v>2</v>
      </c>
      <c r="B23" s="1">
        <f ca="1">IFERROR(__xludf.DUMMYFUNCTION("""COMPUTED_VALUE"""),2)</f>
        <v>2</v>
      </c>
    </row>
    <row r="24" spans="1:2" ht="13" hidden="1">
      <c r="A24" s="1" t="str">
        <f ca="1">IFERROR(__xludf.DUMMYFUNCTION("""COMPUTED_VALUE"""),"")</f>
        <v/>
      </c>
      <c r="B24" s="1">
        <f ca="1">IFERROR(__xludf.DUMMYFUNCTION("""COMPUTED_VALUE"""),3)</f>
        <v>3</v>
      </c>
    </row>
    <row r="25" spans="1:2" ht="13" hidden="1">
      <c r="A25" s="1">
        <f ca="1">IFERROR(__xludf.DUMMYFUNCTION("""COMPUTED_VALUE"""),2)</f>
        <v>2</v>
      </c>
      <c r="B25" s="1">
        <f ca="1">IFERROR(__xludf.DUMMYFUNCTION("""COMPUTED_VALUE"""),5)</f>
        <v>5</v>
      </c>
    </row>
    <row r="26" spans="1:2" ht="13" hidden="1">
      <c r="A26" s="1">
        <f ca="1">IFERROR(__xludf.DUMMYFUNCTION("""COMPUTED_VALUE"""),1)</f>
        <v>1</v>
      </c>
      <c r="B26" s="1">
        <f ca="1">IFERROR(__xludf.DUMMYFUNCTION("""COMPUTED_VALUE"""),1)</f>
        <v>1</v>
      </c>
    </row>
    <row r="27" spans="1:2" ht="13" hidden="1">
      <c r="A27" s="1" t="str">
        <f ca="1">IFERROR(__xludf.DUMMYFUNCTION("""COMPUTED_VALUE"""),"")</f>
        <v/>
      </c>
      <c r="B27" s="1">
        <f ca="1">IFERROR(__xludf.DUMMYFUNCTION("""COMPUTED_VALUE"""),4)</f>
        <v>4</v>
      </c>
    </row>
    <row r="28" spans="1:2" ht="13" hidden="1">
      <c r="A28" s="1">
        <f ca="1">IFERROR(__xludf.DUMMYFUNCTION("""COMPUTED_VALUE"""),1)</f>
        <v>1</v>
      </c>
      <c r="B28" s="1">
        <f ca="1">IFERROR(__xludf.DUMMYFUNCTION("""COMPUTED_VALUE"""),4)</f>
        <v>4</v>
      </c>
    </row>
    <row r="29" spans="1:2" ht="13" hidden="1">
      <c r="A29" s="1">
        <f ca="1">IFERROR(__xludf.DUMMYFUNCTION("""COMPUTED_VALUE"""),3)</f>
        <v>3</v>
      </c>
      <c r="B29" s="1">
        <f ca="1">IFERROR(__xludf.DUMMYFUNCTION("""COMPUTED_VALUE"""),3)</f>
        <v>3</v>
      </c>
    </row>
    <row r="30" spans="1:2" ht="13" hidden="1">
      <c r="A30" s="1">
        <f ca="1">IFERROR(__xludf.DUMMYFUNCTION("""COMPUTED_VALUE"""),3)</f>
        <v>3</v>
      </c>
      <c r="B30" s="1">
        <f ca="1">IFERROR(__xludf.DUMMYFUNCTION("""COMPUTED_VALUE"""),1)</f>
        <v>1</v>
      </c>
    </row>
    <row r="31" spans="1:2" ht="13" hidden="1">
      <c r="A31" s="1">
        <f ca="1">IFERROR(__xludf.DUMMYFUNCTION("""COMPUTED_VALUE"""),1)</f>
        <v>1</v>
      </c>
      <c r="B31" s="1">
        <f ca="1">IFERROR(__xludf.DUMMYFUNCTION("""COMPUTED_VALUE"""),4)</f>
        <v>4</v>
      </c>
    </row>
    <row r="32" spans="1:2" ht="13" hidden="1">
      <c r="A32" s="1">
        <f ca="1">IFERROR(__xludf.DUMMYFUNCTION("""COMPUTED_VALUE"""),2)</f>
        <v>2</v>
      </c>
      <c r="B32" s="1">
        <f ca="1">IFERROR(__xludf.DUMMYFUNCTION("""COMPUTED_VALUE"""),5)</f>
        <v>5</v>
      </c>
    </row>
    <row r="33" spans="1:2" ht="13" hidden="1">
      <c r="A33" s="1">
        <f ca="1">IFERROR(__xludf.DUMMYFUNCTION("""COMPUTED_VALUE"""),1)</f>
        <v>1</v>
      </c>
      <c r="B33" s="1">
        <f ca="1">IFERROR(__xludf.DUMMYFUNCTION("""COMPUTED_VALUE"""),2)</f>
        <v>2</v>
      </c>
    </row>
    <row r="34" spans="1:2" ht="13" hidden="1">
      <c r="A34" s="1">
        <f ca="1">IFERROR(__xludf.DUMMYFUNCTION("""COMPUTED_VALUE"""),3)</f>
        <v>3</v>
      </c>
      <c r="B34" s="1">
        <f ca="1">IFERROR(__xludf.DUMMYFUNCTION("""COMPUTED_VALUE"""),1)</f>
        <v>1</v>
      </c>
    </row>
    <row r="35" spans="1:2" ht="13" hidden="1">
      <c r="A35" s="1">
        <f ca="1">IFERROR(__xludf.DUMMYFUNCTION("""COMPUTED_VALUE"""),4)</f>
        <v>4</v>
      </c>
      <c r="B35" s="1">
        <f ca="1">IFERROR(__xludf.DUMMYFUNCTION("""COMPUTED_VALUE"""),1)</f>
        <v>1</v>
      </c>
    </row>
    <row r="36" spans="1:2" ht="13" hidden="1">
      <c r="A36" s="1">
        <f ca="1">IFERROR(__xludf.DUMMYFUNCTION("""COMPUTED_VALUE"""),1)</f>
        <v>1</v>
      </c>
      <c r="B36" s="1">
        <f ca="1">IFERROR(__xludf.DUMMYFUNCTION("""COMPUTED_VALUE"""),3)</f>
        <v>3</v>
      </c>
    </row>
    <row r="37" spans="1:2" ht="13" hidden="1">
      <c r="A37" s="1">
        <f ca="1">IFERROR(__xludf.DUMMYFUNCTION("""COMPUTED_VALUE"""),2)</f>
        <v>2</v>
      </c>
      <c r="B37" s="1">
        <f ca="1">IFERROR(__xludf.DUMMYFUNCTION("""COMPUTED_VALUE"""),4)</f>
        <v>4</v>
      </c>
    </row>
    <row r="38" spans="1:2" ht="13" hidden="1">
      <c r="A38" s="1">
        <f ca="1">IFERROR(__xludf.DUMMYFUNCTION("""COMPUTED_VALUE"""),4)</f>
        <v>4</v>
      </c>
      <c r="B38" s="1">
        <f ca="1">IFERROR(__xludf.DUMMYFUNCTION("""COMPUTED_VALUE"""),4)</f>
        <v>4</v>
      </c>
    </row>
    <row r="39" spans="1:2" ht="13" hidden="1">
      <c r="A39" s="1">
        <f ca="1">IFERROR(__xludf.DUMMYFUNCTION("""COMPUTED_VALUE"""),3)</f>
        <v>3</v>
      </c>
      <c r="B39" s="1">
        <f ca="1">IFERROR(__xludf.DUMMYFUNCTION("""COMPUTED_VALUE"""),2)</f>
        <v>2</v>
      </c>
    </row>
    <row r="40" spans="1:2" ht="13" hidden="1">
      <c r="A40" s="1" t="str">
        <f ca="1">IFERROR(__xludf.DUMMYFUNCTION("""COMPUTED_VALUE"""),"")</f>
        <v/>
      </c>
      <c r="B40" s="1">
        <f ca="1">IFERROR(__xludf.DUMMYFUNCTION("""COMPUTED_VALUE"""),4)</f>
        <v>4</v>
      </c>
    </row>
    <row r="41" spans="1:2" ht="13" hidden="1">
      <c r="A41" s="1">
        <f ca="1">IFERROR(__xludf.DUMMYFUNCTION("""COMPUTED_VALUE"""),1)</f>
        <v>1</v>
      </c>
      <c r="B41" s="1">
        <f ca="1">IFERROR(__xludf.DUMMYFUNCTION("""COMPUTED_VALUE"""),1)</f>
        <v>1</v>
      </c>
    </row>
    <row r="42" spans="1:2" ht="13" hidden="1">
      <c r="A42" s="1">
        <f ca="1">IFERROR(__xludf.DUMMYFUNCTION("""COMPUTED_VALUE"""),2)</f>
        <v>2</v>
      </c>
      <c r="B42" s="1">
        <f ca="1">IFERROR(__xludf.DUMMYFUNCTION("""COMPUTED_VALUE"""),1)</f>
        <v>1</v>
      </c>
    </row>
    <row r="43" spans="1:2" ht="13" hidden="1">
      <c r="A43" s="1">
        <f ca="1">IFERROR(__xludf.DUMMYFUNCTION("""COMPUTED_VALUE"""),1)</f>
        <v>1</v>
      </c>
      <c r="B43" s="1">
        <f ca="1">IFERROR(__xludf.DUMMYFUNCTION("""COMPUTED_VALUE"""),1)</f>
        <v>1</v>
      </c>
    </row>
    <row r="44" spans="1:2" ht="13" hidden="1">
      <c r="A44" s="1">
        <f ca="1">IFERROR(__xludf.DUMMYFUNCTION("""COMPUTED_VALUE"""),4)</f>
        <v>4</v>
      </c>
      <c r="B44" s="1">
        <f ca="1">IFERROR(__xludf.DUMMYFUNCTION("""COMPUTED_VALUE"""),4)</f>
        <v>4</v>
      </c>
    </row>
    <row r="45" spans="1:2" ht="13" hidden="1">
      <c r="A45" s="1">
        <f ca="1">IFERROR(__xludf.DUMMYFUNCTION("""COMPUTED_VALUE"""),4)</f>
        <v>4</v>
      </c>
      <c r="B45" s="1">
        <f ca="1">IFERROR(__xludf.DUMMYFUNCTION("""COMPUTED_VALUE"""),4)</f>
        <v>4</v>
      </c>
    </row>
    <row r="46" spans="1:2" ht="13" hidden="1">
      <c r="A46" s="1">
        <f ca="1">IFERROR(__xludf.DUMMYFUNCTION("""COMPUTED_VALUE"""),2)</f>
        <v>2</v>
      </c>
      <c r="B46" s="1">
        <f ca="1">IFERROR(__xludf.DUMMYFUNCTION("""COMPUTED_VALUE"""),3)</f>
        <v>3</v>
      </c>
    </row>
    <row r="47" spans="1:2" ht="13" hidden="1">
      <c r="A47" s="1">
        <f ca="1">IFERROR(__xludf.DUMMYFUNCTION("""COMPUTED_VALUE"""),4)</f>
        <v>4</v>
      </c>
      <c r="B47" s="1">
        <f ca="1">IFERROR(__xludf.DUMMYFUNCTION("""COMPUTED_VALUE"""),3)</f>
        <v>3</v>
      </c>
    </row>
    <row r="48" spans="1:2" ht="13" hidden="1">
      <c r="A48" s="1">
        <f ca="1">IFERROR(__xludf.DUMMYFUNCTION("""COMPUTED_VALUE"""),2)</f>
        <v>2</v>
      </c>
      <c r="B48" s="1">
        <f ca="1">IFERROR(__xludf.DUMMYFUNCTION("""COMPUTED_VALUE"""),3)</f>
        <v>3</v>
      </c>
    </row>
    <row r="49" spans="1:2" ht="13" hidden="1">
      <c r="A49" s="1">
        <f ca="1">IFERROR(__xludf.DUMMYFUNCTION("""COMPUTED_VALUE"""),4)</f>
        <v>4</v>
      </c>
      <c r="B49" s="1">
        <f ca="1">IFERROR(__xludf.DUMMYFUNCTION("""COMPUTED_VALUE"""),4)</f>
        <v>4</v>
      </c>
    </row>
    <row r="50" spans="1:2" ht="13" hidden="1">
      <c r="A50" s="1">
        <f ca="1">IFERROR(__xludf.DUMMYFUNCTION("""COMPUTED_VALUE"""),2)</f>
        <v>2</v>
      </c>
      <c r="B50" s="1">
        <f ca="1">IFERROR(__xludf.DUMMYFUNCTION("""COMPUTED_VALUE"""),3)</f>
        <v>3</v>
      </c>
    </row>
    <row r="51" spans="1:2" ht="13" hidden="1">
      <c r="A51" s="1">
        <f ca="1">IFERROR(__xludf.DUMMYFUNCTION("""COMPUTED_VALUE"""),1)</f>
        <v>1</v>
      </c>
      <c r="B51" s="1">
        <f ca="1">IFERROR(__xludf.DUMMYFUNCTION("""COMPUTED_VALUE"""),2)</f>
        <v>2</v>
      </c>
    </row>
    <row r="52" spans="1:2" ht="13" hidden="1">
      <c r="A52" s="1">
        <f ca="1">IFERROR(__xludf.DUMMYFUNCTION("""COMPUTED_VALUE"""),3)</f>
        <v>3</v>
      </c>
      <c r="B52" s="1">
        <f ca="1">IFERROR(__xludf.DUMMYFUNCTION("""COMPUTED_VALUE"""),5)</f>
        <v>5</v>
      </c>
    </row>
    <row r="53" spans="1:2" ht="13" hidden="1">
      <c r="A53" s="1">
        <f ca="1">IFERROR(__xludf.DUMMYFUNCTION("""COMPUTED_VALUE"""),2)</f>
        <v>2</v>
      </c>
      <c r="B53" s="1">
        <f ca="1">IFERROR(__xludf.DUMMYFUNCTION("""COMPUTED_VALUE"""),2)</f>
        <v>2</v>
      </c>
    </row>
    <row r="54" spans="1:2" ht="13" hidden="1">
      <c r="A54" s="1">
        <f ca="1">IFERROR(__xludf.DUMMYFUNCTION("""COMPUTED_VALUE"""),3)</f>
        <v>3</v>
      </c>
      <c r="B54" s="1">
        <f ca="1">IFERROR(__xludf.DUMMYFUNCTION("""COMPUTED_VALUE"""),5)</f>
        <v>5</v>
      </c>
    </row>
    <row r="55" spans="1:2" ht="13" hidden="1">
      <c r="A55" s="1">
        <f ca="1">IFERROR(__xludf.DUMMYFUNCTION("""COMPUTED_VALUE"""),1)</f>
        <v>1</v>
      </c>
      <c r="B55" s="1">
        <f ca="1">IFERROR(__xludf.DUMMYFUNCTION("""COMPUTED_VALUE"""),5)</f>
        <v>5</v>
      </c>
    </row>
    <row r="56" spans="1:2" ht="13" hidden="1">
      <c r="A56" s="1">
        <f ca="1">IFERROR(__xludf.DUMMYFUNCTION("""COMPUTED_VALUE"""),3)</f>
        <v>3</v>
      </c>
      <c r="B56" s="1">
        <f ca="1">IFERROR(__xludf.DUMMYFUNCTION("""COMPUTED_VALUE"""),2)</f>
        <v>2</v>
      </c>
    </row>
    <row r="57" spans="1:2" ht="13" hidden="1">
      <c r="A57" s="1">
        <f ca="1">IFERROR(__xludf.DUMMYFUNCTION("""COMPUTED_VALUE"""),2)</f>
        <v>2</v>
      </c>
      <c r="B57" s="1">
        <f ca="1">IFERROR(__xludf.DUMMYFUNCTION("""COMPUTED_VALUE"""),4)</f>
        <v>4</v>
      </c>
    </row>
    <row r="58" spans="1:2" ht="13" hidden="1">
      <c r="A58" s="1">
        <f ca="1">IFERROR(__xludf.DUMMYFUNCTION("""COMPUTED_VALUE"""),3)</f>
        <v>3</v>
      </c>
      <c r="B58" s="1">
        <f ca="1">IFERROR(__xludf.DUMMYFUNCTION("""COMPUTED_VALUE"""),3)</f>
        <v>3</v>
      </c>
    </row>
    <row r="59" spans="1:2" ht="13" hidden="1">
      <c r="A59" s="1">
        <f ca="1">IFERROR(__xludf.DUMMYFUNCTION("""COMPUTED_VALUE"""),1)</f>
        <v>1</v>
      </c>
      <c r="B59" s="1">
        <f ca="1">IFERROR(__xludf.DUMMYFUNCTION("""COMPUTED_VALUE"""),5)</f>
        <v>5</v>
      </c>
    </row>
    <row r="60" spans="1:2" ht="13" hidden="1">
      <c r="A60" s="1">
        <f ca="1">IFERROR(__xludf.DUMMYFUNCTION("""COMPUTED_VALUE"""),1)</f>
        <v>1</v>
      </c>
      <c r="B60" s="1">
        <f ca="1">IFERROR(__xludf.DUMMYFUNCTION("""COMPUTED_VALUE"""),4)</f>
        <v>4</v>
      </c>
    </row>
    <row r="61" spans="1:2" ht="13" hidden="1">
      <c r="A61" s="1">
        <f ca="1">IFERROR(__xludf.DUMMYFUNCTION("""COMPUTED_VALUE"""),1)</f>
        <v>1</v>
      </c>
      <c r="B61" s="1">
        <f ca="1">IFERROR(__xludf.DUMMYFUNCTION("""COMPUTED_VALUE"""),4)</f>
        <v>4</v>
      </c>
    </row>
    <row r="62" spans="1:2" ht="13" hidden="1">
      <c r="A62" s="1">
        <f ca="1">IFERROR(__xludf.DUMMYFUNCTION("""COMPUTED_VALUE"""),4)</f>
        <v>4</v>
      </c>
      <c r="B62" s="1">
        <f ca="1">IFERROR(__xludf.DUMMYFUNCTION("""COMPUTED_VALUE"""),1)</f>
        <v>1</v>
      </c>
    </row>
    <row r="63" spans="1:2" ht="13" hidden="1">
      <c r="A63" s="1">
        <f ca="1">IFERROR(__xludf.DUMMYFUNCTION("""COMPUTED_VALUE"""),4)</f>
        <v>4</v>
      </c>
      <c r="B63" s="1">
        <f ca="1">IFERROR(__xludf.DUMMYFUNCTION("""COMPUTED_VALUE"""),3)</f>
        <v>3</v>
      </c>
    </row>
    <row r="64" spans="1:2" ht="13" hidden="1">
      <c r="A64" s="1" t="str">
        <f ca="1">IFERROR(__xludf.DUMMYFUNCTION("""COMPUTED_VALUE"""),"")</f>
        <v/>
      </c>
      <c r="B64" s="1">
        <f ca="1">IFERROR(__xludf.DUMMYFUNCTION("""COMPUTED_VALUE"""),4)</f>
        <v>4</v>
      </c>
    </row>
    <row r="65" spans="1:2" ht="13" hidden="1">
      <c r="A65" s="1">
        <f ca="1">IFERROR(__xludf.DUMMYFUNCTION("""COMPUTED_VALUE"""),1)</f>
        <v>1</v>
      </c>
      <c r="B65" s="1">
        <f ca="1">IFERROR(__xludf.DUMMYFUNCTION("""COMPUTED_VALUE"""),1)</f>
        <v>1</v>
      </c>
    </row>
    <row r="66" spans="1:2" ht="13" hidden="1">
      <c r="A66" s="1">
        <f ca="1">IFERROR(__xludf.DUMMYFUNCTION("""COMPUTED_VALUE"""),2)</f>
        <v>2</v>
      </c>
      <c r="B66" s="1">
        <f ca="1">IFERROR(__xludf.DUMMYFUNCTION("""COMPUTED_VALUE"""),3)</f>
        <v>3</v>
      </c>
    </row>
    <row r="67" spans="1:2" ht="13" hidden="1">
      <c r="A67" s="1">
        <f ca="1">IFERROR(__xludf.DUMMYFUNCTION("""COMPUTED_VALUE"""),1)</f>
        <v>1</v>
      </c>
      <c r="B67" s="1">
        <f ca="1">IFERROR(__xludf.DUMMYFUNCTION("""COMPUTED_VALUE"""),2)</f>
        <v>2</v>
      </c>
    </row>
    <row r="68" spans="1:2" ht="13" hidden="1">
      <c r="A68" s="1">
        <f ca="1">IFERROR(__xludf.DUMMYFUNCTION("""COMPUTED_VALUE"""),2)</f>
        <v>2</v>
      </c>
      <c r="B68" s="1">
        <f ca="1">IFERROR(__xludf.DUMMYFUNCTION("""COMPUTED_VALUE"""),4)</f>
        <v>4</v>
      </c>
    </row>
    <row r="69" spans="1:2" ht="13" hidden="1">
      <c r="A69" s="1">
        <f ca="1">IFERROR(__xludf.DUMMYFUNCTION("""COMPUTED_VALUE"""),3)</f>
        <v>3</v>
      </c>
      <c r="B69" s="1">
        <f ca="1">IFERROR(__xludf.DUMMYFUNCTION("""COMPUTED_VALUE"""),1)</f>
        <v>1</v>
      </c>
    </row>
    <row r="70" spans="1:2" ht="13" hidden="1">
      <c r="A70" s="1">
        <f ca="1">IFERROR(__xludf.DUMMYFUNCTION("""COMPUTED_VALUE"""),4)</f>
        <v>4</v>
      </c>
      <c r="B70" s="1">
        <f ca="1">IFERROR(__xludf.DUMMYFUNCTION("""COMPUTED_VALUE"""),3)</f>
        <v>3</v>
      </c>
    </row>
    <row r="71" spans="1:2" ht="13" hidden="1">
      <c r="A71" s="1">
        <f ca="1">IFERROR(__xludf.DUMMYFUNCTION("""COMPUTED_VALUE"""),2)</f>
        <v>2</v>
      </c>
      <c r="B71" s="1">
        <f ca="1">IFERROR(__xludf.DUMMYFUNCTION("""COMPUTED_VALUE"""),2)</f>
        <v>2</v>
      </c>
    </row>
    <row r="72" spans="1:2" ht="13" hidden="1">
      <c r="A72" s="1">
        <f ca="1">IFERROR(__xludf.DUMMYFUNCTION("""COMPUTED_VALUE"""),4)</f>
        <v>4</v>
      </c>
      <c r="B72" s="1">
        <f ca="1">IFERROR(__xludf.DUMMYFUNCTION("""COMPUTED_VALUE"""),4)</f>
        <v>4</v>
      </c>
    </row>
    <row r="73" spans="1:2" ht="13" hidden="1">
      <c r="A73" s="1">
        <f ca="1">IFERROR(__xludf.DUMMYFUNCTION("""COMPUTED_VALUE"""),3)</f>
        <v>3</v>
      </c>
      <c r="B73" s="1">
        <f ca="1">IFERROR(__xludf.DUMMYFUNCTION("""COMPUTED_VALUE"""),4)</f>
        <v>4</v>
      </c>
    </row>
    <row r="74" spans="1:2" ht="13" hidden="1">
      <c r="A74" s="1">
        <f ca="1">IFERROR(__xludf.DUMMYFUNCTION("""COMPUTED_VALUE"""),1)</f>
        <v>1</v>
      </c>
      <c r="B74" s="1">
        <f ca="1">IFERROR(__xludf.DUMMYFUNCTION("""COMPUTED_VALUE"""),5)</f>
        <v>5</v>
      </c>
    </row>
    <row r="75" spans="1:2" ht="13" hidden="1">
      <c r="A75" s="1">
        <f ca="1">IFERROR(__xludf.DUMMYFUNCTION("""COMPUTED_VALUE"""),2)</f>
        <v>2</v>
      </c>
      <c r="B75" s="1">
        <f ca="1">IFERROR(__xludf.DUMMYFUNCTION("""COMPUTED_VALUE"""),5)</f>
        <v>5</v>
      </c>
    </row>
    <row r="76" spans="1:2" ht="13" hidden="1">
      <c r="A76" s="1">
        <f ca="1">IFERROR(__xludf.DUMMYFUNCTION("""COMPUTED_VALUE"""),3)</f>
        <v>3</v>
      </c>
      <c r="B76" s="1">
        <f ca="1">IFERROR(__xludf.DUMMYFUNCTION("""COMPUTED_VALUE"""),2)</f>
        <v>2</v>
      </c>
    </row>
    <row r="77" spans="1:2" ht="13" hidden="1">
      <c r="A77" s="1">
        <f ca="1">IFERROR(__xludf.DUMMYFUNCTION("""COMPUTED_VALUE"""),2)</f>
        <v>2</v>
      </c>
      <c r="B77" s="1">
        <f ca="1">IFERROR(__xludf.DUMMYFUNCTION("""COMPUTED_VALUE"""),4)</f>
        <v>4</v>
      </c>
    </row>
    <row r="78" spans="1:2" ht="13" hidden="1">
      <c r="A78" s="1">
        <f ca="1">IFERROR(__xludf.DUMMYFUNCTION("""COMPUTED_VALUE"""),4)</f>
        <v>4</v>
      </c>
      <c r="B78" s="1">
        <f ca="1">IFERROR(__xludf.DUMMYFUNCTION("""COMPUTED_VALUE"""),3)</f>
        <v>3</v>
      </c>
    </row>
    <row r="79" spans="1:2" ht="13" hidden="1">
      <c r="A79" s="1">
        <f ca="1">IFERROR(__xludf.DUMMYFUNCTION("""COMPUTED_VALUE"""),3)</f>
        <v>3</v>
      </c>
      <c r="B79" s="1">
        <f ca="1">IFERROR(__xludf.DUMMYFUNCTION("""COMPUTED_VALUE"""),3)</f>
        <v>3</v>
      </c>
    </row>
    <row r="80" spans="1:2" ht="13" hidden="1">
      <c r="A80" s="1">
        <f ca="1">IFERROR(__xludf.DUMMYFUNCTION("""COMPUTED_VALUE"""),1)</f>
        <v>1</v>
      </c>
      <c r="B80" s="1">
        <f ca="1">IFERROR(__xludf.DUMMYFUNCTION("""COMPUTED_VALUE"""),3)</f>
        <v>3</v>
      </c>
    </row>
    <row r="81" spans="1:2" ht="13" hidden="1">
      <c r="A81" s="1" t="str">
        <f ca="1">IFERROR(__xludf.DUMMYFUNCTION("""COMPUTED_VALUE"""),"")</f>
        <v/>
      </c>
      <c r="B81" s="1">
        <f ca="1">IFERROR(__xludf.DUMMYFUNCTION("""COMPUTED_VALUE"""),4)</f>
        <v>4</v>
      </c>
    </row>
    <row r="82" spans="1:2" ht="13" hidden="1">
      <c r="A82" s="1">
        <f ca="1">IFERROR(__xludf.DUMMYFUNCTION("""COMPUTED_VALUE"""),4)</f>
        <v>4</v>
      </c>
      <c r="B82" s="1">
        <f ca="1">IFERROR(__xludf.DUMMYFUNCTION("""COMPUTED_VALUE"""),4)</f>
        <v>4</v>
      </c>
    </row>
    <row r="83" spans="1:2" ht="13" hidden="1">
      <c r="A83" s="1">
        <f ca="1">IFERROR(__xludf.DUMMYFUNCTION("""COMPUTED_VALUE"""),2)</f>
        <v>2</v>
      </c>
      <c r="B83" s="1">
        <f ca="1">IFERROR(__xludf.DUMMYFUNCTION("""COMPUTED_VALUE"""),4)</f>
        <v>4</v>
      </c>
    </row>
    <row r="84" spans="1:2" ht="13" hidden="1">
      <c r="A84" s="1">
        <f ca="1">IFERROR(__xludf.DUMMYFUNCTION("""COMPUTED_VALUE"""),3)</f>
        <v>3</v>
      </c>
      <c r="B84" s="1">
        <f ca="1">IFERROR(__xludf.DUMMYFUNCTION("""COMPUTED_VALUE"""),4)</f>
        <v>4</v>
      </c>
    </row>
    <row r="85" spans="1:2" ht="13" hidden="1">
      <c r="A85" s="1">
        <f ca="1">IFERROR(__xludf.DUMMYFUNCTION("""COMPUTED_VALUE"""),4)</f>
        <v>4</v>
      </c>
      <c r="B85" s="1">
        <f ca="1">IFERROR(__xludf.DUMMYFUNCTION("""COMPUTED_VALUE"""),4)</f>
        <v>4</v>
      </c>
    </row>
    <row r="86" spans="1:2" ht="13" hidden="1">
      <c r="A86" s="1">
        <f ca="1">IFERROR(__xludf.DUMMYFUNCTION("""COMPUTED_VALUE"""),2)</f>
        <v>2</v>
      </c>
      <c r="B86" s="1">
        <f ca="1">IFERROR(__xludf.DUMMYFUNCTION("""COMPUTED_VALUE"""),4)</f>
        <v>4</v>
      </c>
    </row>
    <row r="87" spans="1:2" ht="13" hidden="1">
      <c r="A87" s="1">
        <f ca="1">IFERROR(__xludf.DUMMYFUNCTION("""COMPUTED_VALUE"""),2)</f>
        <v>2</v>
      </c>
      <c r="B87" s="1">
        <f ca="1">IFERROR(__xludf.DUMMYFUNCTION("""COMPUTED_VALUE"""),1)</f>
        <v>1</v>
      </c>
    </row>
    <row r="88" spans="1:2" ht="13" hidden="1">
      <c r="A88" s="1">
        <f ca="1">IFERROR(__xludf.DUMMYFUNCTION("""COMPUTED_VALUE"""),2)</f>
        <v>2</v>
      </c>
      <c r="B88" s="1">
        <f ca="1">IFERROR(__xludf.DUMMYFUNCTION("""COMPUTED_VALUE"""),5)</f>
        <v>5</v>
      </c>
    </row>
    <row r="89" spans="1:2" ht="13" hidden="1">
      <c r="A89" s="1">
        <f ca="1">IFERROR(__xludf.DUMMYFUNCTION("""COMPUTED_VALUE"""),3)</f>
        <v>3</v>
      </c>
      <c r="B89" s="1">
        <f ca="1">IFERROR(__xludf.DUMMYFUNCTION("""COMPUTED_VALUE"""),2)</f>
        <v>2</v>
      </c>
    </row>
    <row r="90" spans="1:2" ht="13" hidden="1">
      <c r="A90" s="1">
        <f ca="1">IFERROR(__xludf.DUMMYFUNCTION("""COMPUTED_VALUE"""),1)</f>
        <v>1</v>
      </c>
      <c r="B90" s="1">
        <f ca="1">IFERROR(__xludf.DUMMYFUNCTION("""COMPUTED_VALUE"""),4)</f>
        <v>4</v>
      </c>
    </row>
    <row r="91" spans="1:2" ht="13" hidden="1">
      <c r="A91" s="1">
        <f ca="1">IFERROR(__xludf.DUMMYFUNCTION("""COMPUTED_VALUE"""),2)</f>
        <v>2</v>
      </c>
      <c r="B91" s="1">
        <f ca="1">IFERROR(__xludf.DUMMYFUNCTION("""COMPUTED_VALUE"""),1)</f>
        <v>1</v>
      </c>
    </row>
    <row r="92" spans="1:2" ht="13" hidden="1">
      <c r="A92" s="1">
        <f ca="1">IFERROR(__xludf.DUMMYFUNCTION("""COMPUTED_VALUE"""),4)</f>
        <v>4</v>
      </c>
      <c r="B92" s="1">
        <f ca="1">IFERROR(__xludf.DUMMYFUNCTION("""COMPUTED_VALUE"""),4)</f>
        <v>4</v>
      </c>
    </row>
    <row r="93" spans="1:2" ht="13" hidden="1">
      <c r="A93" s="1">
        <f ca="1">IFERROR(__xludf.DUMMYFUNCTION("""COMPUTED_VALUE"""),3)</f>
        <v>3</v>
      </c>
      <c r="B93" s="1">
        <f ca="1">IFERROR(__xludf.DUMMYFUNCTION("""COMPUTED_VALUE"""),4)</f>
        <v>4</v>
      </c>
    </row>
    <row r="94" spans="1:2" ht="13" hidden="1">
      <c r="A94" s="1">
        <f ca="1">IFERROR(__xludf.DUMMYFUNCTION("""COMPUTED_VALUE"""),1)</f>
        <v>1</v>
      </c>
      <c r="B94" s="1">
        <f ca="1">IFERROR(__xludf.DUMMYFUNCTION("""COMPUTED_VALUE"""),1)</f>
        <v>1</v>
      </c>
    </row>
    <row r="95" spans="1:2" ht="13" hidden="1">
      <c r="A95" s="1">
        <f ca="1">IFERROR(__xludf.DUMMYFUNCTION("""COMPUTED_VALUE"""),3)</f>
        <v>3</v>
      </c>
      <c r="B95" s="1">
        <f ca="1">IFERROR(__xludf.DUMMYFUNCTION("""COMPUTED_VALUE"""),4)</f>
        <v>4</v>
      </c>
    </row>
    <row r="96" spans="1:2" ht="13" hidden="1">
      <c r="A96" s="1">
        <f ca="1">IFERROR(__xludf.DUMMYFUNCTION("""COMPUTED_VALUE"""),1)</f>
        <v>1</v>
      </c>
      <c r="B96" s="1">
        <f ca="1">IFERROR(__xludf.DUMMYFUNCTION("""COMPUTED_VALUE"""),1)</f>
        <v>1</v>
      </c>
    </row>
    <row r="97" spans="1:2" ht="13" hidden="1">
      <c r="A97" s="1">
        <f ca="1">IFERROR(__xludf.DUMMYFUNCTION("""COMPUTED_VALUE"""),2)</f>
        <v>2</v>
      </c>
      <c r="B97" s="1">
        <f ca="1">IFERROR(__xludf.DUMMYFUNCTION("""COMPUTED_VALUE"""),3)</f>
        <v>3</v>
      </c>
    </row>
    <row r="98" spans="1:2" ht="13" hidden="1">
      <c r="A98" s="1">
        <f ca="1">IFERROR(__xludf.DUMMYFUNCTION("""COMPUTED_VALUE"""),2)</f>
        <v>2</v>
      </c>
      <c r="B98" s="1">
        <f ca="1">IFERROR(__xludf.DUMMYFUNCTION("""COMPUTED_VALUE"""),4)</f>
        <v>4</v>
      </c>
    </row>
    <row r="99" spans="1:2" ht="13" hidden="1">
      <c r="A99" s="1">
        <f ca="1">IFERROR(__xludf.DUMMYFUNCTION("""COMPUTED_VALUE"""),4)</f>
        <v>4</v>
      </c>
      <c r="B99" s="1">
        <f ca="1">IFERROR(__xludf.DUMMYFUNCTION("""COMPUTED_VALUE"""),3)</f>
        <v>3</v>
      </c>
    </row>
    <row r="100" spans="1:2" ht="13" hidden="1">
      <c r="A100" s="1">
        <f ca="1">IFERROR(__xludf.DUMMYFUNCTION("""COMPUTED_VALUE"""),1)</f>
        <v>1</v>
      </c>
      <c r="B100" s="1">
        <f ca="1">IFERROR(__xludf.DUMMYFUNCTION("""COMPUTED_VALUE"""),5)</f>
        <v>5</v>
      </c>
    </row>
    <row r="101" spans="1:2" ht="13" hidden="1">
      <c r="A101" s="1">
        <f ca="1">IFERROR(__xludf.DUMMYFUNCTION("""COMPUTED_VALUE"""),3)</f>
        <v>3</v>
      </c>
      <c r="B101" s="1">
        <f ca="1">IFERROR(__xludf.DUMMYFUNCTION("""COMPUTED_VALUE"""),2)</f>
        <v>2</v>
      </c>
    </row>
    <row r="102" spans="1:2" ht="13" hidden="1">
      <c r="A102" s="1">
        <f ca="1">IFERROR(__xludf.DUMMYFUNCTION("""COMPUTED_VALUE"""),2)</f>
        <v>2</v>
      </c>
      <c r="B102" s="1">
        <f ca="1">IFERROR(__xludf.DUMMYFUNCTION("""COMPUTED_VALUE"""),4)</f>
        <v>4</v>
      </c>
    </row>
    <row r="103" spans="1:2" ht="13" hidden="1">
      <c r="A103" s="1">
        <f ca="1">IFERROR(__xludf.DUMMYFUNCTION("""COMPUTED_VALUE"""),4)</f>
        <v>4</v>
      </c>
      <c r="B103" s="1">
        <f ca="1">IFERROR(__xludf.DUMMYFUNCTION("""COMPUTED_VALUE"""),4)</f>
        <v>4</v>
      </c>
    </row>
    <row r="104" spans="1:2" ht="13" hidden="1">
      <c r="A104" s="1" t="str">
        <f ca="1">IFERROR(__xludf.DUMMYFUNCTION("""COMPUTED_VALUE"""),"")</f>
        <v/>
      </c>
      <c r="B104" s="1">
        <f ca="1">IFERROR(__xludf.DUMMYFUNCTION("""COMPUTED_VALUE"""),3)</f>
        <v>3</v>
      </c>
    </row>
    <row r="105" spans="1:2" ht="13" hidden="1">
      <c r="A105" s="1">
        <f ca="1">IFERROR(__xludf.DUMMYFUNCTION("""COMPUTED_VALUE"""),2)</f>
        <v>2</v>
      </c>
      <c r="B105" s="1">
        <f ca="1">IFERROR(__xludf.DUMMYFUNCTION("""COMPUTED_VALUE"""),4)</f>
        <v>4</v>
      </c>
    </row>
    <row r="106" spans="1:2" ht="13" hidden="1">
      <c r="A106" s="1">
        <f ca="1">IFERROR(__xludf.DUMMYFUNCTION("""COMPUTED_VALUE"""),1)</f>
        <v>1</v>
      </c>
      <c r="B106" s="1">
        <f ca="1">IFERROR(__xludf.DUMMYFUNCTION("""COMPUTED_VALUE"""),4)</f>
        <v>4</v>
      </c>
    </row>
    <row r="107" spans="1:2" ht="13" hidden="1">
      <c r="A107" s="1">
        <f ca="1">IFERROR(__xludf.DUMMYFUNCTION("""COMPUTED_VALUE"""),4)</f>
        <v>4</v>
      </c>
      <c r="B107" s="1">
        <f ca="1">IFERROR(__xludf.DUMMYFUNCTION("""COMPUTED_VALUE"""),4)</f>
        <v>4</v>
      </c>
    </row>
    <row r="108" spans="1:2" ht="13" hidden="1">
      <c r="A108" s="1">
        <f ca="1">IFERROR(__xludf.DUMMYFUNCTION("""COMPUTED_VALUE"""),2)</f>
        <v>2</v>
      </c>
      <c r="B108" s="1">
        <f ca="1">IFERROR(__xludf.DUMMYFUNCTION("""COMPUTED_VALUE"""),2)</f>
        <v>2</v>
      </c>
    </row>
    <row r="109" spans="1:2" ht="13" hidden="1">
      <c r="A109" s="1">
        <f ca="1">IFERROR(__xludf.DUMMYFUNCTION("""COMPUTED_VALUE"""),3)</f>
        <v>3</v>
      </c>
      <c r="B109" s="1">
        <f ca="1">IFERROR(__xludf.DUMMYFUNCTION("""COMPUTED_VALUE"""),5)</f>
        <v>5</v>
      </c>
    </row>
    <row r="110" spans="1:2" ht="13" hidden="1">
      <c r="A110" s="1">
        <f ca="1">IFERROR(__xludf.DUMMYFUNCTION("""COMPUTED_VALUE"""),1)</f>
        <v>1</v>
      </c>
      <c r="B110" s="1">
        <f ca="1">IFERROR(__xludf.DUMMYFUNCTION("""COMPUTED_VALUE"""),5)</f>
        <v>5</v>
      </c>
    </row>
    <row r="111" spans="1:2" ht="13" hidden="1">
      <c r="A111" s="1">
        <f ca="1">IFERROR(__xludf.DUMMYFUNCTION("""COMPUTED_VALUE"""),4)</f>
        <v>4</v>
      </c>
      <c r="B111" s="1">
        <f ca="1">IFERROR(__xludf.DUMMYFUNCTION("""COMPUTED_VALUE"""),3)</f>
        <v>3</v>
      </c>
    </row>
    <row r="112" spans="1:2" ht="13" hidden="1">
      <c r="A112" s="1">
        <f ca="1">IFERROR(__xludf.DUMMYFUNCTION("""COMPUTED_VALUE"""),4)</f>
        <v>4</v>
      </c>
      <c r="B112" s="1">
        <f ca="1">IFERROR(__xludf.DUMMYFUNCTION("""COMPUTED_VALUE"""),2)</f>
        <v>2</v>
      </c>
    </row>
    <row r="113" spans="1:2" ht="13" hidden="1">
      <c r="A113" s="1">
        <f ca="1">IFERROR(__xludf.DUMMYFUNCTION("""COMPUTED_VALUE"""),2)</f>
        <v>2</v>
      </c>
      <c r="B113" s="1">
        <f ca="1">IFERROR(__xludf.DUMMYFUNCTION("""COMPUTED_VALUE"""),4)</f>
        <v>4</v>
      </c>
    </row>
    <row r="114" spans="1:2" ht="13" hidden="1">
      <c r="A114" s="1">
        <f ca="1">IFERROR(__xludf.DUMMYFUNCTION("""COMPUTED_VALUE"""),3)</f>
        <v>3</v>
      </c>
      <c r="B114" s="1">
        <f ca="1">IFERROR(__xludf.DUMMYFUNCTION("""COMPUTED_VALUE"""),4)</f>
        <v>4</v>
      </c>
    </row>
    <row r="115" spans="1:2" ht="13" hidden="1">
      <c r="A115" s="1">
        <f ca="1">IFERROR(__xludf.DUMMYFUNCTION("""COMPUTED_VALUE"""),2)</f>
        <v>2</v>
      </c>
      <c r="B115" s="1">
        <f ca="1">IFERROR(__xludf.DUMMYFUNCTION("""COMPUTED_VALUE"""),2)</f>
        <v>2</v>
      </c>
    </row>
    <row r="116" spans="1:2" ht="13" hidden="1">
      <c r="A116" s="1">
        <f ca="1">IFERROR(__xludf.DUMMYFUNCTION("""COMPUTED_VALUE"""),3)</f>
        <v>3</v>
      </c>
      <c r="B116" s="1">
        <f ca="1">IFERROR(__xludf.DUMMYFUNCTION("""COMPUTED_VALUE"""),4)</f>
        <v>4</v>
      </c>
    </row>
    <row r="117" spans="1:2" ht="13" hidden="1">
      <c r="A117" s="1">
        <f ca="1">IFERROR(__xludf.DUMMYFUNCTION("""COMPUTED_VALUE"""),3)</f>
        <v>3</v>
      </c>
      <c r="B117" s="1">
        <f ca="1">IFERROR(__xludf.DUMMYFUNCTION("""COMPUTED_VALUE"""),5)</f>
        <v>5</v>
      </c>
    </row>
    <row r="118" spans="1:2" ht="13" hidden="1">
      <c r="A118" s="1">
        <f ca="1">IFERROR(__xludf.DUMMYFUNCTION("""COMPUTED_VALUE"""),4)</f>
        <v>4</v>
      </c>
      <c r="B118" s="1">
        <f ca="1">IFERROR(__xludf.DUMMYFUNCTION("""COMPUTED_VALUE"""),4)</f>
        <v>4</v>
      </c>
    </row>
    <row r="119" spans="1:2" ht="13" hidden="1">
      <c r="A119" s="1">
        <f ca="1">IFERROR(__xludf.DUMMYFUNCTION("""COMPUTED_VALUE"""),2)</f>
        <v>2</v>
      </c>
      <c r="B119" s="1">
        <f ca="1">IFERROR(__xludf.DUMMYFUNCTION("""COMPUTED_VALUE"""),3)</f>
        <v>3</v>
      </c>
    </row>
    <row r="120" spans="1:2" ht="13" hidden="1">
      <c r="A120" s="1">
        <f ca="1">IFERROR(__xludf.DUMMYFUNCTION("""COMPUTED_VALUE"""),4)</f>
        <v>4</v>
      </c>
      <c r="B120" s="1">
        <f ca="1">IFERROR(__xludf.DUMMYFUNCTION("""COMPUTED_VALUE"""),2)</f>
        <v>2</v>
      </c>
    </row>
    <row r="121" spans="1:2" ht="13" hidden="1">
      <c r="A121" s="1">
        <f ca="1">IFERROR(__xludf.DUMMYFUNCTION("""COMPUTED_VALUE"""),4)</f>
        <v>4</v>
      </c>
      <c r="B121" s="1">
        <f ca="1">IFERROR(__xludf.DUMMYFUNCTION("""COMPUTED_VALUE"""),4)</f>
        <v>4</v>
      </c>
    </row>
    <row r="122" spans="1:2" ht="13" hidden="1">
      <c r="A122" s="1">
        <f ca="1">IFERROR(__xludf.DUMMYFUNCTION("""COMPUTED_VALUE"""),4)</f>
        <v>4</v>
      </c>
      <c r="B122" s="1">
        <f ca="1">IFERROR(__xludf.DUMMYFUNCTION("""COMPUTED_VALUE"""),4)</f>
        <v>4</v>
      </c>
    </row>
    <row r="123" spans="1:2" ht="13" hidden="1">
      <c r="A123" s="1">
        <f ca="1">IFERROR(__xludf.DUMMYFUNCTION("""COMPUTED_VALUE"""),4)</f>
        <v>4</v>
      </c>
      <c r="B123" s="1">
        <f ca="1">IFERROR(__xludf.DUMMYFUNCTION("""COMPUTED_VALUE"""),4)</f>
        <v>4</v>
      </c>
    </row>
    <row r="124" spans="1:2" ht="13" hidden="1">
      <c r="A124" s="1">
        <f ca="1">IFERROR(__xludf.DUMMYFUNCTION("""COMPUTED_VALUE"""),4)</f>
        <v>4</v>
      </c>
      <c r="B124" s="1">
        <f ca="1">IFERROR(__xludf.DUMMYFUNCTION("""COMPUTED_VALUE"""),2)</f>
        <v>2</v>
      </c>
    </row>
    <row r="125" spans="1:2" ht="13" hidden="1">
      <c r="A125" s="1">
        <f ca="1">IFERROR(__xludf.DUMMYFUNCTION("""COMPUTED_VALUE"""),4)</f>
        <v>4</v>
      </c>
      <c r="B125" s="1">
        <f ca="1">IFERROR(__xludf.DUMMYFUNCTION("""COMPUTED_VALUE"""),4)</f>
        <v>4</v>
      </c>
    </row>
    <row r="126" spans="1:2" ht="13" hidden="1">
      <c r="A126" s="1">
        <f ca="1">IFERROR(__xludf.DUMMYFUNCTION("""COMPUTED_VALUE"""),4)</f>
        <v>4</v>
      </c>
      <c r="B126" s="1">
        <f ca="1">IFERROR(__xludf.DUMMYFUNCTION("""COMPUTED_VALUE"""),5)</f>
        <v>5</v>
      </c>
    </row>
    <row r="127" spans="1:2" ht="13" hidden="1">
      <c r="A127" s="1">
        <f ca="1">IFERROR(__xludf.DUMMYFUNCTION("""COMPUTED_VALUE"""),3)</f>
        <v>3</v>
      </c>
      <c r="B127" s="1">
        <f ca="1">IFERROR(__xludf.DUMMYFUNCTION("""COMPUTED_VALUE"""),5)</f>
        <v>5</v>
      </c>
    </row>
    <row r="128" spans="1:2" ht="13" hidden="1">
      <c r="A128" s="1">
        <f ca="1">IFERROR(__xludf.DUMMYFUNCTION("""COMPUTED_VALUE"""),1)</f>
        <v>1</v>
      </c>
      <c r="B128" s="1">
        <f ca="1">IFERROR(__xludf.DUMMYFUNCTION("""COMPUTED_VALUE"""),3)</f>
        <v>3</v>
      </c>
    </row>
    <row r="129" spans="1:2" ht="13" hidden="1">
      <c r="A129" s="1">
        <f ca="1">IFERROR(__xludf.DUMMYFUNCTION("""COMPUTED_VALUE"""),3)</f>
        <v>3</v>
      </c>
      <c r="B129" s="1">
        <f ca="1">IFERROR(__xludf.DUMMYFUNCTION("""COMPUTED_VALUE"""),4)</f>
        <v>4</v>
      </c>
    </row>
    <row r="130" spans="1:2" ht="13" hidden="1">
      <c r="A130" s="1">
        <f ca="1">IFERROR(__xludf.DUMMYFUNCTION("""COMPUTED_VALUE"""),3)</f>
        <v>3</v>
      </c>
      <c r="B130" s="1">
        <f ca="1">IFERROR(__xludf.DUMMYFUNCTION("""COMPUTED_VALUE"""),3)</f>
        <v>3</v>
      </c>
    </row>
    <row r="131" spans="1:2" ht="13" hidden="1">
      <c r="A131" s="1">
        <f ca="1">IFERROR(__xludf.DUMMYFUNCTION("""COMPUTED_VALUE"""),2)</f>
        <v>2</v>
      </c>
      <c r="B131" s="1">
        <f ca="1">IFERROR(__xludf.DUMMYFUNCTION("""COMPUTED_VALUE"""),4)</f>
        <v>4</v>
      </c>
    </row>
    <row r="132" spans="1:2" ht="13" hidden="1">
      <c r="A132" s="1">
        <f ca="1">IFERROR(__xludf.DUMMYFUNCTION("""COMPUTED_VALUE"""),1)</f>
        <v>1</v>
      </c>
      <c r="B132" s="1">
        <f ca="1">IFERROR(__xludf.DUMMYFUNCTION("""COMPUTED_VALUE"""),4)</f>
        <v>4</v>
      </c>
    </row>
    <row r="133" spans="1:2" ht="13" hidden="1">
      <c r="A133" s="1">
        <f ca="1">IFERROR(__xludf.DUMMYFUNCTION("""COMPUTED_VALUE"""),2)</f>
        <v>2</v>
      </c>
      <c r="B133" s="1">
        <f ca="1">IFERROR(__xludf.DUMMYFUNCTION("""COMPUTED_VALUE"""),1)</f>
        <v>1</v>
      </c>
    </row>
    <row r="134" spans="1:2" ht="13" hidden="1">
      <c r="A134" s="1">
        <f ca="1">IFERROR(__xludf.DUMMYFUNCTION("""COMPUTED_VALUE"""),3)</f>
        <v>3</v>
      </c>
      <c r="B134" s="1">
        <f ca="1">IFERROR(__xludf.DUMMYFUNCTION("""COMPUTED_VALUE"""),4)</f>
        <v>4</v>
      </c>
    </row>
    <row r="135" spans="1:2" ht="13" hidden="1">
      <c r="A135" s="1">
        <f ca="1">IFERROR(__xludf.DUMMYFUNCTION("""COMPUTED_VALUE"""),4)</f>
        <v>4</v>
      </c>
      <c r="B135" s="1">
        <f ca="1">IFERROR(__xludf.DUMMYFUNCTION("""COMPUTED_VALUE"""),4)</f>
        <v>4</v>
      </c>
    </row>
    <row r="136" spans="1:2" ht="13" hidden="1">
      <c r="A136" s="1">
        <f ca="1">IFERROR(__xludf.DUMMYFUNCTION("""COMPUTED_VALUE"""),3)</f>
        <v>3</v>
      </c>
      <c r="B136" s="1">
        <f ca="1">IFERROR(__xludf.DUMMYFUNCTION("""COMPUTED_VALUE"""),4)</f>
        <v>4</v>
      </c>
    </row>
    <row r="137" spans="1:2" ht="13" hidden="1">
      <c r="A137" s="1">
        <f ca="1">IFERROR(__xludf.DUMMYFUNCTION("""COMPUTED_VALUE"""),2)</f>
        <v>2</v>
      </c>
      <c r="B137" s="1">
        <f ca="1">IFERROR(__xludf.DUMMYFUNCTION("""COMPUTED_VALUE"""),3)</f>
        <v>3</v>
      </c>
    </row>
    <row r="138" spans="1:2" ht="13" hidden="1">
      <c r="A138" s="1">
        <f ca="1">IFERROR(__xludf.DUMMYFUNCTION("""COMPUTED_VALUE"""),2)</f>
        <v>2</v>
      </c>
      <c r="B138" s="1">
        <f ca="1">IFERROR(__xludf.DUMMYFUNCTION("""COMPUTED_VALUE"""),3)</f>
        <v>3</v>
      </c>
    </row>
    <row r="139" spans="1:2" ht="13" hidden="1">
      <c r="A139" s="1">
        <f ca="1">IFERROR(__xludf.DUMMYFUNCTION("""COMPUTED_VALUE"""),1)</f>
        <v>1</v>
      </c>
      <c r="B139" s="1">
        <f ca="1">IFERROR(__xludf.DUMMYFUNCTION("""COMPUTED_VALUE"""),2)</f>
        <v>2</v>
      </c>
    </row>
    <row r="140" spans="1:2" ht="13" hidden="1">
      <c r="A140" s="1">
        <f ca="1">IFERROR(__xludf.DUMMYFUNCTION("""COMPUTED_VALUE"""),4)</f>
        <v>4</v>
      </c>
      <c r="B140" s="1">
        <f ca="1">IFERROR(__xludf.DUMMYFUNCTION("""COMPUTED_VALUE"""),4)</f>
        <v>4</v>
      </c>
    </row>
    <row r="141" spans="1:2" ht="13" hidden="1">
      <c r="A141" s="1">
        <f ca="1">IFERROR(__xludf.DUMMYFUNCTION("""COMPUTED_VALUE"""),1)</f>
        <v>1</v>
      </c>
      <c r="B141" s="1">
        <f ca="1">IFERROR(__xludf.DUMMYFUNCTION("""COMPUTED_VALUE"""),4)</f>
        <v>4</v>
      </c>
    </row>
    <row r="142" spans="1:2" ht="13" hidden="1">
      <c r="A142" s="1">
        <f ca="1">IFERROR(__xludf.DUMMYFUNCTION("""COMPUTED_VALUE"""),1)</f>
        <v>1</v>
      </c>
      <c r="B142" s="1">
        <f ca="1">IFERROR(__xludf.DUMMYFUNCTION("""COMPUTED_VALUE"""),2)</f>
        <v>2</v>
      </c>
    </row>
    <row r="143" spans="1:2" ht="13" hidden="1">
      <c r="A143" s="1">
        <f ca="1">IFERROR(__xludf.DUMMYFUNCTION("""COMPUTED_VALUE"""),3)</f>
        <v>3</v>
      </c>
      <c r="B143" s="1">
        <f ca="1">IFERROR(__xludf.DUMMYFUNCTION("""COMPUTED_VALUE"""),5)</f>
        <v>5</v>
      </c>
    </row>
    <row r="144" spans="1:2" ht="13" hidden="1">
      <c r="A144" s="1">
        <f ca="1">IFERROR(__xludf.DUMMYFUNCTION("""COMPUTED_VALUE"""),1)</f>
        <v>1</v>
      </c>
      <c r="B144" s="1">
        <f ca="1">IFERROR(__xludf.DUMMYFUNCTION("""COMPUTED_VALUE"""),5)</f>
        <v>5</v>
      </c>
    </row>
    <row r="145" spans="1:2" ht="13" hidden="1">
      <c r="A145" s="1">
        <f ca="1">IFERROR(__xludf.DUMMYFUNCTION("""COMPUTED_VALUE"""),2)</f>
        <v>2</v>
      </c>
      <c r="B145" s="1">
        <f ca="1">IFERROR(__xludf.DUMMYFUNCTION("""COMPUTED_VALUE"""),4)</f>
        <v>4</v>
      </c>
    </row>
    <row r="146" spans="1:2" ht="13" hidden="1">
      <c r="A146" s="1">
        <f ca="1">IFERROR(__xludf.DUMMYFUNCTION("""COMPUTED_VALUE"""),3)</f>
        <v>3</v>
      </c>
      <c r="B146" s="1">
        <f ca="1">IFERROR(__xludf.DUMMYFUNCTION("""COMPUTED_VALUE"""),4)</f>
        <v>4</v>
      </c>
    </row>
    <row r="147" spans="1:2" ht="13" hidden="1">
      <c r="A147" s="1">
        <f ca="1">IFERROR(__xludf.DUMMYFUNCTION("""COMPUTED_VALUE"""),2)</f>
        <v>2</v>
      </c>
      <c r="B147" s="1">
        <f ca="1">IFERROR(__xludf.DUMMYFUNCTION("""COMPUTED_VALUE"""),4)</f>
        <v>4</v>
      </c>
    </row>
    <row r="148" spans="1:2" ht="13" hidden="1">
      <c r="A148" s="1">
        <f ca="1">IFERROR(__xludf.DUMMYFUNCTION("""COMPUTED_VALUE"""),2)</f>
        <v>2</v>
      </c>
      <c r="B148" s="1">
        <f ca="1">IFERROR(__xludf.DUMMYFUNCTION("""COMPUTED_VALUE"""),5)</f>
        <v>5</v>
      </c>
    </row>
    <row r="149" spans="1:2" ht="13" hidden="1">
      <c r="A149" s="1">
        <f ca="1">IFERROR(__xludf.DUMMYFUNCTION("""COMPUTED_VALUE"""),3)</f>
        <v>3</v>
      </c>
      <c r="B149" s="1">
        <f ca="1">IFERROR(__xludf.DUMMYFUNCTION("""COMPUTED_VALUE"""),3)</f>
        <v>3</v>
      </c>
    </row>
    <row r="150" spans="1:2" ht="13" hidden="1">
      <c r="A150" s="1">
        <f ca="1">IFERROR(__xludf.DUMMYFUNCTION("""COMPUTED_VALUE"""),3)</f>
        <v>3</v>
      </c>
      <c r="B150" s="1">
        <f ca="1">IFERROR(__xludf.DUMMYFUNCTION("""COMPUTED_VALUE"""),3)</f>
        <v>3</v>
      </c>
    </row>
    <row r="151" spans="1:2" ht="13" hidden="1">
      <c r="A151" s="1">
        <f ca="1">IFERROR(__xludf.DUMMYFUNCTION("""COMPUTED_VALUE"""),2)</f>
        <v>2</v>
      </c>
      <c r="B151" s="1">
        <f ca="1">IFERROR(__xludf.DUMMYFUNCTION("""COMPUTED_VALUE"""),3)</f>
        <v>3</v>
      </c>
    </row>
    <row r="152" spans="1:2" ht="13" hidden="1">
      <c r="A152" s="1">
        <f ca="1">IFERROR(__xludf.DUMMYFUNCTION("""COMPUTED_VALUE"""),2)</f>
        <v>2</v>
      </c>
      <c r="B152" s="1">
        <f ca="1">IFERROR(__xludf.DUMMYFUNCTION("""COMPUTED_VALUE"""),4)</f>
        <v>4</v>
      </c>
    </row>
    <row r="153" spans="1:2" ht="13" hidden="1">
      <c r="A153" s="1" t="str">
        <f ca="1">IFERROR(__xludf.DUMMYFUNCTION("""COMPUTED_VALUE"""),"")</f>
        <v/>
      </c>
      <c r="B153" s="1">
        <f ca="1">IFERROR(__xludf.DUMMYFUNCTION("""COMPUTED_VALUE"""),2)</f>
        <v>2</v>
      </c>
    </row>
    <row r="154" spans="1:2" ht="13" hidden="1">
      <c r="A154" s="1">
        <f ca="1">IFERROR(__xludf.DUMMYFUNCTION("""COMPUTED_VALUE"""),4)</f>
        <v>4</v>
      </c>
      <c r="B154" s="1">
        <f ca="1">IFERROR(__xludf.DUMMYFUNCTION("""COMPUTED_VALUE"""),4)</f>
        <v>4</v>
      </c>
    </row>
    <row r="155" spans="1:2" ht="13" hidden="1">
      <c r="A155" s="1">
        <f ca="1">IFERROR(__xludf.DUMMYFUNCTION("""COMPUTED_VALUE"""),4)</f>
        <v>4</v>
      </c>
      <c r="B155" s="1">
        <f ca="1">IFERROR(__xludf.DUMMYFUNCTION("""COMPUTED_VALUE"""),4)</f>
        <v>4</v>
      </c>
    </row>
    <row r="156" spans="1:2" ht="13" hidden="1">
      <c r="A156" s="1">
        <f ca="1">IFERROR(__xludf.DUMMYFUNCTION("""COMPUTED_VALUE"""),1)</f>
        <v>1</v>
      </c>
      <c r="B156" s="1">
        <f ca="1">IFERROR(__xludf.DUMMYFUNCTION("""COMPUTED_VALUE"""),4)</f>
        <v>4</v>
      </c>
    </row>
    <row r="157" spans="1:2" ht="13" hidden="1">
      <c r="A157" s="1">
        <f ca="1">IFERROR(__xludf.DUMMYFUNCTION("""COMPUTED_VALUE"""),2)</f>
        <v>2</v>
      </c>
      <c r="B157" s="1">
        <f ca="1">IFERROR(__xludf.DUMMYFUNCTION("""COMPUTED_VALUE"""),2)</f>
        <v>2</v>
      </c>
    </row>
    <row r="158" spans="1:2" ht="13" hidden="1">
      <c r="A158" s="1">
        <f ca="1">IFERROR(__xludf.DUMMYFUNCTION("""COMPUTED_VALUE"""),1)</f>
        <v>1</v>
      </c>
      <c r="B158" s="1">
        <f ca="1">IFERROR(__xludf.DUMMYFUNCTION("""COMPUTED_VALUE"""),4)</f>
        <v>4</v>
      </c>
    </row>
    <row r="159" spans="1:2" ht="13" hidden="1">
      <c r="A159" s="1">
        <f ca="1">IFERROR(__xludf.DUMMYFUNCTION("""COMPUTED_VALUE"""),2)</f>
        <v>2</v>
      </c>
      <c r="B159" s="1">
        <f ca="1">IFERROR(__xludf.DUMMYFUNCTION("""COMPUTED_VALUE"""),2)</f>
        <v>2</v>
      </c>
    </row>
    <row r="160" spans="1:2" ht="13" hidden="1">
      <c r="A160" s="1">
        <f ca="1">IFERROR(__xludf.DUMMYFUNCTION("""COMPUTED_VALUE"""),1)</f>
        <v>1</v>
      </c>
      <c r="B160" s="1">
        <f ca="1">IFERROR(__xludf.DUMMYFUNCTION("""COMPUTED_VALUE"""),4)</f>
        <v>4</v>
      </c>
    </row>
    <row r="161" spans="1:2" ht="13" hidden="1">
      <c r="A161" s="1">
        <f ca="1">IFERROR(__xludf.DUMMYFUNCTION("""COMPUTED_VALUE"""),1)</f>
        <v>1</v>
      </c>
      <c r="B161" s="1">
        <f ca="1">IFERROR(__xludf.DUMMYFUNCTION("""COMPUTED_VALUE"""),3)</f>
        <v>3</v>
      </c>
    </row>
    <row r="162" spans="1:2" ht="13" hidden="1">
      <c r="A162" s="1">
        <f ca="1">IFERROR(__xludf.DUMMYFUNCTION("""COMPUTED_VALUE"""),3)</f>
        <v>3</v>
      </c>
      <c r="B162" s="1">
        <f ca="1">IFERROR(__xludf.DUMMYFUNCTION("""COMPUTED_VALUE"""),3)</f>
        <v>3</v>
      </c>
    </row>
    <row r="163" spans="1:2" ht="13" hidden="1">
      <c r="A163" s="1">
        <f ca="1">IFERROR(__xludf.DUMMYFUNCTION("""COMPUTED_VALUE"""),3)</f>
        <v>3</v>
      </c>
      <c r="B163" s="1">
        <f ca="1">IFERROR(__xludf.DUMMYFUNCTION("""COMPUTED_VALUE"""),4)</f>
        <v>4</v>
      </c>
    </row>
    <row r="164" spans="1:2" ht="13" hidden="1">
      <c r="A164" s="1">
        <f ca="1">IFERROR(__xludf.DUMMYFUNCTION("""COMPUTED_VALUE"""),3)</f>
        <v>3</v>
      </c>
      <c r="B164" s="1">
        <f ca="1">IFERROR(__xludf.DUMMYFUNCTION("""COMPUTED_VALUE"""),3)</f>
        <v>3</v>
      </c>
    </row>
    <row r="165" spans="1:2" ht="13" hidden="1">
      <c r="A165" s="1">
        <f ca="1">IFERROR(__xludf.DUMMYFUNCTION("""COMPUTED_VALUE"""),1)</f>
        <v>1</v>
      </c>
      <c r="B165" s="1">
        <f ca="1">IFERROR(__xludf.DUMMYFUNCTION("""COMPUTED_VALUE"""),4)</f>
        <v>4</v>
      </c>
    </row>
    <row r="166" spans="1:2" ht="13" hidden="1">
      <c r="A166" s="1">
        <f ca="1">IFERROR(__xludf.DUMMYFUNCTION("""COMPUTED_VALUE"""),4)</f>
        <v>4</v>
      </c>
      <c r="B166" s="1">
        <f ca="1">IFERROR(__xludf.DUMMYFUNCTION("""COMPUTED_VALUE"""),3)</f>
        <v>3</v>
      </c>
    </row>
    <row r="167" spans="1:2" ht="13" hidden="1">
      <c r="A167" s="1">
        <f ca="1">IFERROR(__xludf.DUMMYFUNCTION("""COMPUTED_VALUE"""),2)</f>
        <v>2</v>
      </c>
      <c r="B167" s="1">
        <f ca="1">IFERROR(__xludf.DUMMYFUNCTION("""COMPUTED_VALUE"""),4)</f>
        <v>4</v>
      </c>
    </row>
    <row r="168" spans="1:2" ht="13" hidden="1">
      <c r="A168" s="1">
        <f ca="1">IFERROR(__xludf.DUMMYFUNCTION("""COMPUTED_VALUE"""),3)</f>
        <v>3</v>
      </c>
      <c r="B168" s="1">
        <f ca="1">IFERROR(__xludf.DUMMYFUNCTION("""COMPUTED_VALUE"""),3)</f>
        <v>3</v>
      </c>
    </row>
    <row r="169" spans="1:2" ht="13" hidden="1">
      <c r="A169" s="1">
        <f ca="1">IFERROR(__xludf.DUMMYFUNCTION("""COMPUTED_VALUE"""),2)</f>
        <v>2</v>
      </c>
      <c r="B169" s="1">
        <f ca="1">IFERROR(__xludf.DUMMYFUNCTION("""COMPUTED_VALUE"""),4)</f>
        <v>4</v>
      </c>
    </row>
    <row r="170" spans="1:2" ht="13" hidden="1">
      <c r="A170" s="1" t="str">
        <f ca="1">IFERROR(__xludf.DUMMYFUNCTION("""COMPUTED_VALUE"""),"")</f>
        <v/>
      </c>
      <c r="B170" s="1">
        <f ca="1">IFERROR(__xludf.DUMMYFUNCTION("""COMPUTED_VALUE"""),5)</f>
        <v>5</v>
      </c>
    </row>
    <row r="171" spans="1:2" ht="13" hidden="1">
      <c r="A171" s="1">
        <f ca="1">IFERROR(__xludf.DUMMYFUNCTION("""COMPUTED_VALUE"""),4)</f>
        <v>4</v>
      </c>
      <c r="B171" s="1">
        <f ca="1">IFERROR(__xludf.DUMMYFUNCTION("""COMPUTED_VALUE"""),2)</f>
        <v>2</v>
      </c>
    </row>
    <row r="172" spans="1:2" ht="13" hidden="1">
      <c r="A172" s="1">
        <f ca="1">IFERROR(__xludf.DUMMYFUNCTION("""COMPUTED_VALUE"""),2)</f>
        <v>2</v>
      </c>
      <c r="B172" s="1">
        <f ca="1">IFERROR(__xludf.DUMMYFUNCTION("""COMPUTED_VALUE"""),2)</f>
        <v>2</v>
      </c>
    </row>
    <row r="173" spans="1:2" ht="13" hidden="1">
      <c r="A173" s="1">
        <f ca="1">IFERROR(__xludf.DUMMYFUNCTION("""COMPUTED_VALUE"""),2)</f>
        <v>2</v>
      </c>
      <c r="B173" s="1">
        <f ca="1">IFERROR(__xludf.DUMMYFUNCTION("""COMPUTED_VALUE"""),3)</f>
        <v>3</v>
      </c>
    </row>
    <row r="174" spans="1:2" ht="13" hidden="1">
      <c r="A174" s="1">
        <f ca="1">IFERROR(__xludf.DUMMYFUNCTION("""COMPUTED_VALUE"""),1)</f>
        <v>1</v>
      </c>
      <c r="B174" s="1">
        <f ca="1">IFERROR(__xludf.DUMMYFUNCTION("""COMPUTED_VALUE"""),2)</f>
        <v>2</v>
      </c>
    </row>
    <row r="175" spans="1:2" ht="13" hidden="1">
      <c r="A175" s="1">
        <f ca="1">IFERROR(__xludf.DUMMYFUNCTION("""COMPUTED_VALUE"""),4)</f>
        <v>4</v>
      </c>
      <c r="B175" s="1">
        <f ca="1">IFERROR(__xludf.DUMMYFUNCTION("""COMPUTED_VALUE"""),5)</f>
        <v>5</v>
      </c>
    </row>
    <row r="176" spans="1:2" ht="13" hidden="1">
      <c r="A176" s="1">
        <f ca="1">IFERROR(__xludf.DUMMYFUNCTION("""COMPUTED_VALUE"""),2)</f>
        <v>2</v>
      </c>
      <c r="B176" s="1">
        <f ca="1">IFERROR(__xludf.DUMMYFUNCTION("""COMPUTED_VALUE"""),4)</f>
        <v>4</v>
      </c>
    </row>
    <row r="177" spans="1:2" ht="13" hidden="1">
      <c r="A177" s="1" t="str">
        <f ca="1">IFERROR(__xludf.DUMMYFUNCTION("""COMPUTED_VALUE"""),"")</f>
        <v/>
      </c>
      <c r="B177" s="1">
        <f ca="1">IFERROR(__xludf.DUMMYFUNCTION("""COMPUTED_VALUE"""),5)</f>
        <v>5</v>
      </c>
    </row>
    <row r="178" spans="1:2" ht="13" hidden="1">
      <c r="A178" s="1">
        <f ca="1">IFERROR(__xludf.DUMMYFUNCTION("""COMPUTED_VALUE"""),3)</f>
        <v>3</v>
      </c>
      <c r="B178" s="1">
        <f ca="1">IFERROR(__xludf.DUMMYFUNCTION("""COMPUTED_VALUE"""),4)</f>
        <v>4</v>
      </c>
    </row>
    <row r="179" spans="1:2" ht="13" hidden="1">
      <c r="A179" s="1">
        <f ca="1">IFERROR(__xludf.DUMMYFUNCTION("""COMPUTED_VALUE"""),1)</f>
        <v>1</v>
      </c>
      <c r="B179" s="1">
        <f ca="1">IFERROR(__xludf.DUMMYFUNCTION("""COMPUTED_VALUE"""),5)</f>
        <v>5</v>
      </c>
    </row>
    <row r="180" spans="1:2" ht="13" hidden="1">
      <c r="A180" s="1">
        <f ca="1">IFERROR(__xludf.DUMMYFUNCTION("""COMPUTED_VALUE"""),4)</f>
        <v>4</v>
      </c>
      <c r="B180" s="1">
        <f ca="1">IFERROR(__xludf.DUMMYFUNCTION("""COMPUTED_VALUE"""),3)</f>
        <v>3</v>
      </c>
    </row>
    <row r="181" spans="1:2" ht="13" hidden="1">
      <c r="A181" s="1">
        <f ca="1">IFERROR(__xludf.DUMMYFUNCTION("""COMPUTED_VALUE"""),2)</f>
        <v>2</v>
      </c>
      <c r="B181" s="1">
        <f ca="1">IFERROR(__xludf.DUMMYFUNCTION("""COMPUTED_VALUE"""),5)</f>
        <v>5</v>
      </c>
    </row>
    <row r="182" spans="1:2" ht="13" hidden="1">
      <c r="A182" s="1">
        <f ca="1">IFERROR(__xludf.DUMMYFUNCTION("""COMPUTED_VALUE"""),3)</f>
        <v>3</v>
      </c>
      <c r="B182" s="1">
        <f ca="1">IFERROR(__xludf.DUMMYFUNCTION("""COMPUTED_VALUE"""),2)</f>
        <v>2</v>
      </c>
    </row>
    <row r="183" spans="1:2" ht="13" hidden="1">
      <c r="A183" s="1" t="str">
        <f ca="1">IFERROR(__xludf.DUMMYFUNCTION("""COMPUTED_VALUE"""),"")</f>
        <v/>
      </c>
      <c r="B183" s="1">
        <f ca="1">IFERROR(__xludf.DUMMYFUNCTION("""COMPUTED_VALUE"""),2)</f>
        <v>2</v>
      </c>
    </row>
    <row r="184" spans="1:2" ht="13" hidden="1">
      <c r="A184" s="1">
        <f ca="1">IFERROR(__xludf.DUMMYFUNCTION("""COMPUTED_VALUE"""),2)</f>
        <v>2</v>
      </c>
      <c r="B184" s="1">
        <f ca="1">IFERROR(__xludf.DUMMYFUNCTION("""COMPUTED_VALUE"""),4)</f>
        <v>4</v>
      </c>
    </row>
    <row r="185" spans="1:2" ht="13" hidden="1">
      <c r="A185" s="1">
        <f ca="1">IFERROR(__xludf.DUMMYFUNCTION("""COMPUTED_VALUE"""),3)</f>
        <v>3</v>
      </c>
      <c r="B185" s="1">
        <f ca="1">IFERROR(__xludf.DUMMYFUNCTION("""COMPUTED_VALUE"""),3)</f>
        <v>3</v>
      </c>
    </row>
    <row r="186" spans="1:2" ht="13" hidden="1">
      <c r="A186" s="1">
        <f ca="1">IFERROR(__xludf.DUMMYFUNCTION("""COMPUTED_VALUE"""),2)</f>
        <v>2</v>
      </c>
      <c r="B186" s="1">
        <f ca="1">IFERROR(__xludf.DUMMYFUNCTION("""COMPUTED_VALUE"""),3)</f>
        <v>3</v>
      </c>
    </row>
    <row r="187" spans="1:2" ht="13" hidden="1">
      <c r="A187" s="1">
        <f ca="1">IFERROR(__xludf.DUMMYFUNCTION("""COMPUTED_VALUE"""),4)</f>
        <v>4</v>
      </c>
      <c r="B187" s="1">
        <f ca="1">IFERROR(__xludf.DUMMYFUNCTION("""COMPUTED_VALUE"""),4)</f>
        <v>4</v>
      </c>
    </row>
    <row r="188" spans="1:2" ht="13" hidden="1">
      <c r="A188" s="1">
        <f ca="1">IFERROR(__xludf.DUMMYFUNCTION("""COMPUTED_VALUE"""),2)</f>
        <v>2</v>
      </c>
      <c r="B188" s="1">
        <f ca="1">IFERROR(__xludf.DUMMYFUNCTION("""COMPUTED_VALUE"""),2)</f>
        <v>2</v>
      </c>
    </row>
    <row r="189" spans="1:2" ht="13" hidden="1">
      <c r="A189" s="1">
        <f ca="1">IFERROR(__xludf.DUMMYFUNCTION("""COMPUTED_VALUE"""),2)</f>
        <v>2</v>
      </c>
      <c r="B189" s="1">
        <f ca="1">IFERROR(__xludf.DUMMYFUNCTION("""COMPUTED_VALUE"""),4)</f>
        <v>4</v>
      </c>
    </row>
    <row r="190" spans="1:2" ht="13" hidden="1">
      <c r="A190" s="1" t="str">
        <f ca="1">IFERROR(__xludf.DUMMYFUNCTION("""COMPUTED_VALUE"""),"")</f>
        <v/>
      </c>
      <c r="B190" s="1">
        <f ca="1">IFERROR(__xludf.DUMMYFUNCTION("""COMPUTED_VALUE"""),5)</f>
        <v>5</v>
      </c>
    </row>
    <row r="191" spans="1:2" ht="13" hidden="1">
      <c r="A191" s="1">
        <f ca="1">IFERROR(__xludf.DUMMYFUNCTION("""COMPUTED_VALUE"""),4)</f>
        <v>4</v>
      </c>
      <c r="B191" s="1">
        <f ca="1">IFERROR(__xludf.DUMMYFUNCTION("""COMPUTED_VALUE"""),4)</f>
        <v>4</v>
      </c>
    </row>
    <row r="192" spans="1:2" ht="13" hidden="1">
      <c r="A192" s="1">
        <f ca="1">IFERROR(__xludf.DUMMYFUNCTION("""COMPUTED_VALUE"""),3)</f>
        <v>3</v>
      </c>
      <c r="B192" s="1">
        <f ca="1">IFERROR(__xludf.DUMMYFUNCTION("""COMPUTED_VALUE"""),3)</f>
        <v>3</v>
      </c>
    </row>
    <row r="193" spans="1:2" ht="13" hidden="1">
      <c r="A193" s="1">
        <f ca="1">IFERROR(__xludf.DUMMYFUNCTION("""COMPUTED_VALUE"""),2)</f>
        <v>2</v>
      </c>
      <c r="B193" s="1">
        <f ca="1">IFERROR(__xludf.DUMMYFUNCTION("""COMPUTED_VALUE"""),5)</f>
        <v>5</v>
      </c>
    </row>
    <row r="194" spans="1:2" ht="13" hidden="1">
      <c r="A194" s="1">
        <f ca="1">IFERROR(__xludf.DUMMYFUNCTION("""COMPUTED_VALUE"""),2)</f>
        <v>2</v>
      </c>
      <c r="B194" s="1">
        <f ca="1">IFERROR(__xludf.DUMMYFUNCTION("""COMPUTED_VALUE"""),5)</f>
        <v>5</v>
      </c>
    </row>
    <row r="195" spans="1:2" ht="13" hidden="1">
      <c r="A195" s="1">
        <f ca="1">IFERROR(__xludf.DUMMYFUNCTION("""COMPUTED_VALUE"""),2)</f>
        <v>2</v>
      </c>
      <c r="B195" s="1">
        <f ca="1">IFERROR(__xludf.DUMMYFUNCTION("""COMPUTED_VALUE"""),3)</f>
        <v>3</v>
      </c>
    </row>
    <row r="196" spans="1:2" ht="13" hidden="1">
      <c r="A196" s="1">
        <f ca="1">IFERROR(__xludf.DUMMYFUNCTION("""COMPUTED_VALUE"""),3)</f>
        <v>3</v>
      </c>
      <c r="B196" s="1">
        <f ca="1">IFERROR(__xludf.DUMMYFUNCTION("""COMPUTED_VALUE"""),4)</f>
        <v>4</v>
      </c>
    </row>
    <row r="197" spans="1:2" ht="13" hidden="1">
      <c r="A197" s="1">
        <f ca="1">IFERROR(__xludf.DUMMYFUNCTION("""COMPUTED_VALUE"""),2)</f>
        <v>2</v>
      </c>
      <c r="B197" s="1">
        <f ca="1">IFERROR(__xludf.DUMMYFUNCTION("""COMPUTED_VALUE"""),3)</f>
        <v>3</v>
      </c>
    </row>
    <row r="198" spans="1:2" ht="13" hidden="1">
      <c r="A198" s="1">
        <f ca="1">IFERROR(__xludf.DUMMYFUNCTION("""COMPUTED_VALUE"""),2)</f>
        <v>2</v>
      </c>
      <c r="B198" s="1">
        <f ca="1">IFERROR(__xludf.DUMMYFUNCTION("""COMPUTED_VALUE"""),4)</f>
        <v>4</v>
      </c>
    </row>
    <row r="199" spans="1:2" ht="13" hidden="1">
      <c r="A199" s="1">
        <f ca="1">IFERROR(__xludf.DUMMYFUNCTION("""COMPUTED_VALUE"""),3)</f>
        <v>3</v>
      </c>
      <c r="B199" s="1">
        <f ca="1">IFERROR(__xludf.DUMMYFUNCTION("""COMPUTED_VALUE"""),5)</f>
        <v>5</v>
      </c>
    </row>
    <row r="200" spans="1:2" ht="13" hidden="1">
      <c r="A200" s="1" t="str">
        <f ca="1">IFERROR(__xludf.DUMMYFUNCTION("""COMPUTED_VALUE"""),"")</f>
        <v/>
      </c>
      <c r="B200" s="1">
        <f ca="1">IFERROR(__xludf.DUMMYFUNCTION("""COMPUTED_VALUE"""),3)</f>
        <v>3</v>
      </c>
    </row>
    <row r="201" spans="1:2" ht="13" hidden="1">
      <c r="A201" s="1">
        <f ca="1">IFERROR(__xludf.DUMMYFUNCTION("""COMPUTED_VALUE"""),1)</f>
        <v>1</v>
      </c>
      <c r="B201" s="1">
        <f ca="1">IFERROR(__xludf.DUMMYFUNCTION("""COMPUTED_VALUE"""),2)</f>
        <v>2</v>
      </c>
    </row>
    <row r="202" spans="1:2" ht="13" hidden="1">
      <c r="A202" s="1">
        <f ca="1">IFERROR(__xludf.DUMMYFUNCTION("""COMPUTED_VALUE"""),2)</f>
        <v>2</v>
      </c>
      <c r="B202" s="1">
        <f ca="1">IFERROR(__xludf.DUMMYFUNCTION("""COMPUTED_VALUE"""),2)</f>
        <v>2</v>
      </c>
    </row>
    <row r="203" spans="1:2" ht="13" hidden="1">
      <c r="A203" s="1">
        <f ca="1">IFERROR(__xludf.DUMMYFUNCTION("""COMPUTED_VALUE"""),3)</f>
        <v>3</v>
      </c>
      <c r="B203" s="1">
        <f ca="1">IFERROR(__xludf.DUMMYFUNCTION("""COMPUTED_VALUE"""),4)</f>
        <v>4</v>
      </c>
    </row>
    <row r="204" spans="1:2" ht="13" hidden="1">
      <c r="A204" s="1">
        <f ca="1">IFERROR(__xludf.DUMMYFUNCTION("""COMPUTED_VALUE"""),2)</f>
        <v>2</v>
      </c>
      <c r="B204" s="1">
        <f ca="1">IFERROR(__xludf.DUMMYFUNCTION("""COMPUTED_VALUE"""),1)</f>
        <v>1</v>
      </c>
    </row>
    <row r="205" spans="1:2" ht="13" hidden="1">
      <c r="A205" s="1">
        <f ca="1">IFERROR(__xludf.DUMMYFUNCTION("""COMPUTED_VALUE"""),1)</f>
        <v>1</v>
      </c>
      <c r="B205" s="1">
        <f ca="1">IFERROR(__xludf.DUMMYFUNCTION("""COMPUTED_VALUE"""),2)</f>
        <v>2</v>
      </c>
    </row>
    <row r="206" spans="1:2" ht="13" hidden="1">
      <c r="A206" s="1" t="str">
        <f ca="1">IFERROR(__xludf.DUMMYFUNCTION("""COMPUTED_VALUE"""),"")</f>
        <v/>
      </c>
      <c r="B206" s="1">
        <f ca="1">IFERROR(__xludf.DUMMYFUNCTION("""COMPUTED_VALUE"""),3)</f>
        <v>3</v>
      </c>
    </row>
    <row r="207" spans="1:2" ht="13" hidden="1">
      <c r="A207" s="1">
        <f ca="1">IFERROR(__xludf.DUMMYFUNCTION("""COMPUTED_VALUE"""),4)</f>
        <v>4</v>
      </c>
      <c r="B207" s="1">
        <f ca="1">IFERROR(__xludf.DUMMYFUNCTION("""COMPUTED_VALUE"""),4)</f>
        <v>4</v>
      </c>
    </row>
    <row r="208" spans="1:2" ht="13" hidden="1">
      <c r="A208" s="1">
        <f ca="1">IFERROR(__xludf.DUMMYFUNCTION("""COMPUTED_VALUE"""),3)</f>
        <v>3</v>
      </c>
      <c r="B208" s="1">
        <f ca="1">IFERROR(__xludf.DUMMYFUNCTION("""COMPUTED_VALUE"""),4)</f>
        <v>4</v>
      </c>
    </row>
    <row r="209" spans="1:2" ht="13" hidden="1">
      <c r="A209" s="1" t="str">
        <f ca="1">IFERROR(__xludf.DUMMYFUNCTION("""COMPUTED_VALUE"""),"")</f>
        <v/>
      </c>
      <c r="B209" s="1">
        <f ca="1">IFERROR(__xludf.DUMMYFUNCTION("""COMPUTED_VALUE"""),3)</f>
        <v>3</v>
      </c>
    </row>
    <row r="210" spans="1:2" ht="13" hidden="1">
      <c r="A210" s="1">
        <f ca="1">IFERROR(__xludf.DUMMYFUNCTION("""COMPUTED_VALUE"""),1)</f>
        <v>1</v>
      </c>
      <c r="B210" s="1">
        <f ca="1">IFERROR(__xludf.DUMMYFUNCTION("""COMPUTED_VALUE"""),3)</f>
        <v>3</v>
      </c>
    </row>
    <row r="211" spans="1:2" ht="13" hidden="1">
      <c r="A211" s="1">
        <f ca="1">IFERROR(__xludf.DUMMYFUNCTION("""COMPUTED_VALUE"""),4)</f>
        <v>4</v>
      </c>
      <c r="B211" s="1">
        <f ca="1">IFERROR(__xludf.DUMMYFUNCTION("""COMPUTED_VALUE"""),4)</f>
        <v>4</v>
      </c>
    </row>
    <row r="212" spans="1:2" ht="13" hidden="1">
      <c r="A212" s="1">
        <f ca="1">IFERROR(__xludf.DUMMYFUNCTION("""COMPUTED_VALUE"""),3)</f>
        <v>3</v>
      </c>
      <c r="B212" s="1">
        <f ca="1">IFERROR(__xludf.DUMMYFUNCTION("""COMPUTED_VALUE"""),4)</f>
        <v>4</v>
      </c>
    </row>
    <row r="213" spans="1:2" ht="13" hidden="1">
      <c r="A213" s="1">
        <f ca="1">IFERROR(__xludf.DUMMYFUNCTION("""COMPUTED_VALUE"""),2)</f>
        <v>2</v>
      </c>
      <c r="B213" s="1">
        <f ca="1">IFERROR(__xludf.DUMMYFUNCTION("""COMPUTED_VALUE"""),5)</f>
        <v>5</v>
      </c>
    </row>
    <row r="214" spans="1:2" ht="13" hidden="1">
      <c r="A214" s="1">
        <f ca="1">IFERROR(__xludf.DUMMYFUNCTION("""COMPUTED_VALUE"""),3)</f>
        <v>3</v>
      </c>
      <c r="B214" s="1">
        <f ca="1">IFERROR(__xludf.DUMMYFUNCTION("""COMPUTED_VALUE"""),4)</f>
        <v>4</v>
      </c>
    </row>
    <row r="215" spans="1:2" ht="13" hidden="1">
      <c r="A215" s="1">
        <f ca="1">IFERROR(__xludf.DUMMYFUNCTION("""COMPUTED_VALUE"""),2)</f>
        <v>2</v>
      </c>
      <c r="B215" s="1">
        <f ca="1">IFERROR(__xludf.DUMMYFUNCTION("""COMPUTED_VALUE"""),2)</f>
        <v>2</v>
      </c>
    </row>
    <row r="216" spans="1:2" ht="13" hidden="1">
      <c r="A216" s="1">
        <f ca="1">IFERROR(__xludf.DUMMYFUNCTION("""COMPUTED_VALUE"""),1)</f>
        <v>1</v>
      </c>
      <c r="B216" s="1">
        <f ca="1">IFERROR(__xludf.DUMMYFUNCTION("""COMPUTED_VALUE"""),4)</f>
        <v>4</v>
      </c>
    </row>
    <row r="217" spans="1:2" ht="13" hidden="1">
      <c r="A217" s="1">
        <f ca="1">IFERROR(__xludf.DUMMYFUNCTION("""COMPUTED_VALUE"""),1)</f>
        <v>1</v>
      </c>
      <c r="B217" s="1">
        <f ca="1">IFERROR(__xludf.DUMMYFUNCTION("""COMPUTED_VALUE"""),2)</f>
        <v>2</v>
      </c>
    </row>
    <row r="218" spans="1:2" ht="13" hidden="1">
      <c r="A218" s="1">
        <f ca="1">IFERROR(__xludf.DUMMYFUNCTION("""COMPUTED_VALUE"""),4)</f>
        <v>4</v>
      </c>
      <c r="B218" s="1">
        <f ca="1">IFERROR(__xludf.DUMMYFUNCTION("""COMPUTED_VALUE"""),3)</f>
        <v>3</v>
      </c>
    </row>
    <row r="219" spans="1:2" ht="13" hidden="1">
      <c r="A219" s="1">
        <f ca="1">IFERROR(__xludf.DUMMYFUNCTION("""COMPUTED_VALUE"""),4)</f>
        <v>4</v>
      </c>
      <c r="B219" s="1">
        <f ca="1">IFERROR(__xludf.DUMMYFUNCTION("""COMPUTED_VALUE"""),5)</f>
        <v>5</v>
      </c>
    </row>
    <row r="220" spans="1:2" ht="13" hidden="1">
      <c r="A220" s="1">
        <f ca="1">IFERROR(__xludf.DUMMYFUNCTION("""COMPUTED_VALUE"""),4)</f>
        <v>4</v>
      </c>
      <c r="B220" s="1">
        <f ca="1">IFERROR(__xludf.DUMMYFUNCTION("""COMPUTED_VALUE"""),3)</f>
        <v>3</v>
      </c>
    </row>
    <row r="221" spans="1:2" ht="13" hidden="1">
      <c r="A221" s="1">
        <f ca="1">IFERROR(__xludf.DUMMYFUNCTION("""COMPUTED_VALUE"""),3)</f>
        <v>3</v>
      </c>
      <c r="B221" s="1">
        <f ca="1">IFERROR(__xludf.DUMMYFUNCTION("""COMPUTED_VALUE"""),3)</f>
        <v>3</v>
      </c>
    </row>
    <row r="222" spans="1:2" ht="13" hidden="1">
      <c r="A222" s="1">
        <f ca="1">IFERROR(__xludf.DUMMYFUNCTION("""COMPUTED_VALUE"""),4)</f>
        <v>4</v>
      </c>
      <c r="B222" s="1">
        <f ca="1">IFERROR(__xludf.DUMMYFUNCTION("""COMPUTED_VALUE"""),4)</f>
        <v>4</v>
      </c>
    </row>
    <row r="223" spans="1:2" ht="13" hidden="1">
      <c r="A223" s="1">
        <f ca="1">IFERROR(__xludf.DUMMYFUNCTION("""COMPUTED_VALUE"""),1)</f>
        <v>1</v>
      </c>
      <c r="B223" s="1">
        <f ca="1">IFERROR(__xludf.DUMMYFUNCTION("""COMPUTED_VALUE"""),3)</f>
        <v>3</v>
      </c>
    </row>
    <row r="224" spans="1:2" ht="13" hidden="1">
      <c r="A224" s="1">
        <f ca="1">IFERROR(__xludf.DUMMYFUNCTION("""COMPUTED_VALUE"""),2)</f>
        <v>2</v>
      </c>
      <c r="B224" s="1">
        <f ca="1">IFERROR(__xludf.DUMMYFUNCTION("""COMPUTED_VALUE"""),3)</f>
        <v>3</v>
      </c>
    </row>
    <row r="225" spans="1:2" ht="13" hidden="1">
      <c r="A225" s="1">
        <f ca="1">IFERROR(__xludf.DUMMYFUNCTION("""COMPUTED_VALUE"""),3)</f>
        <v>3</v>
      </c>
      <c r="B225" s="1">
        <f ca="1">IFERROR(__xludf.DUMMYFUNCTION("""COMPUTED_VALUE"""),5)</f>
        <v>5</v>
      </c>
    </row>
    <row r="226" spans="1:2" ht="13" hidden="1">
      <c r="A226" s="1">
        <f ca="1">IFERROR(__xludf.DUMMYFUNCTION("""COMPUTED_VALUE"""),2)</f>
        <v>2</v>
      </c>
      <c r="B226" s="1">
        <f ca="1">IFERROR(__xludf.DUMMYFUNCTION("""COMPUTED_VALUE"""),5)</f>
        <v>5</v>
      </c>
    </row>
    <row r="227" spans="1:2" ht="13" hidden="1">
      <c r="A227" s="1">
        <f ca="1">IFERROR(__xludf.DUMMYFUNCTION("""COMPUTED_VALUE"""),2)</f>
        <v>2</v>
      </c>
      <c r="B227" s="1">
        <f ca="1">IFERROR(__xludf.DUMMYFUNCTION("""COMPUTED_VALUE"""),3)</f>
        <v>3</v>
      </c>
    </row>
    <row r="228" spans="1:2" ht="13" hidden="1">
      <c r="A228" s="1">
        <f ca="1">IFERROR(__xludf.DUMMYFUNCTION("""COMPUTED_VALUE"""),3)</f>
        <v>3</v>
      </c>
      <c r="B228" s="1">
        <f ca="1">IFERROR(__xludf.DUMMYFUNCTION("""COMPUTED_VALUE"""),1)</f>
        <v>1</v>
      </c>
    </row>
    <row r="229" spans="1:2" ht="13" hidden="1">
      <c r="A229" s="1">
        <f ca="1">IFERROR(__xludf.DUMMYFUNCTION("""COMPUTED_VALUE"""),4)</f>
        <v>4</v>
      </c>
      <c r="B229" s="1">
        <f ca="1">IFERROR(__xludf.DUMMYFUNCTION("""COMPUTED_VALUE"""),3)</f>
        <v>3</v>
      </c>
    </row>
    <row r="230" spans="1:2" ht="13" hidden="1">
      <c r="A230" s="1">
        <f ca="1">IFERROR(__xludf.DUMMYFUNCTION("""COMPUTED_VALUE"""),4)</f>
        <v>4</v>
      </c>
      <c r="B230" s="1">
        <f ca="1">IFERROR(__xludf.DUMMYFUNCTION("""COMPUTED_VALUE"""),5)</f>
        <v>5</v>
      </c>
    </row>
    <row r="231" spans="1:2" ht="13" hidden="1">
      <c r="A231" s="1" t="str">
        <f ca="1">IFERROR(__xludf.DUMMYFUNCTION("""COMPUTED_VALUE"""),"")</f>
        <v/>
      </c>
      <c r="B231" s="1">
        <f ca="1">IFERROR(__xludf.DUMMYFUNCTION("""COMPUTED_VALUE"""),3)</f>
        <v>3</v>
      </c>
    </row>
    <row r="232" spans="1:2" ht="13" hidden="1">
      <c r="A232" s="1">
        <f ca="1">IFERROR(__xludf.DUMMYFUNCTION("""COMPUTED_VALUE"""),2)</f>
        <v>2</v>
      </c>
      <c r="B232" s="1">
        <f ca="1">IFERROR(__xludf.DUMMYFUNCTION("""COMPUTED_VALUE"""),2)</f>
        <v>2</v>
      </c>
    </row>
    <row r="233" spans="1:2" ht="13" hidden="1">
      <c r="A233" s="1">
        <f ca="1">IFERROR(__xludf.DUMMYFUNCTION("""COMPUTED_VALUE"""),1)</f>
        <v>1</v>
      </c>
      <c r="B233" s="1">
        <f ca="1">IFERROR(__xludf.DUMMYFUNCTION("""COMPUTED_VALUE"""),3)</f>
        <v>3</v>
      </c>
    </row>
    <row r="234" spans="1:2" ht="13" hidden="1">
      <c r="A234" s="1">
        <f ca="1">IFERROR(__xludf.DUMMYFUNCTION("""COMPUTED_VALUE"""),2)</f>
        <v>2</v>
      </c>
      <c r="B234" s="1">
        <f ca="1">IFERROR(__xludf.DUMMYFUNCTION("""COMPUTED_VALUE"""),5)</f>
        <v>5</v>
      </c>
    </row>
    <row r="235" spans="1:2" ht="13" hidden="1">
      <c r="A235" s="1">
        <f ca="1">IFERROR(__xludf.DUMMYFUNCTION("""COMPUTED_VALUE"""),3)</f>
        <v>3</v>
      </c>
      <c r="B235" s="1">
        <f ca="1">IFERROR(__xludf.DUMMYFUNCTION("""COMPUTED_VALUE"""),3)</f>
        <v>3</v>
      </c>
    </row>
    <row r="236" spans="1:2" ht="13" hidden="1">
      <c r="A236" s="1">
        <f ca="1">IFERROR(__xludf.DUMMYFUNCTION("""COMPUTED_VALUE"""),4)</f>
        <v>4</v>
      </c>
      <c r="B236" s="1">
        <f ca="1">IFERROR(__xludf.DUMMYFUNCTION("""COMPUTED_VALUE"""),2)</f>
        <v>2</v>
      </c>
    </row>
    <row r="237" spans="1:2" ht="13" hidden="1">
      <c r="A237" s="1">
        <f ca="1">IFERROR(__xludf.DUMMYFUNCTION("""COMPUTED_VALUE"""),3)</f>
        <v>3</v>
      </c>
      <c r="B237" s="1">
        <f ca="1">IFERROR(__xludf.DUMMYFUNCTION("""COMPUTED_VALUE"""),1)</f>
        <v>1</v>
      </c>
    </row>
    <row r="238" spans="1:2" ht="13" hidden="1">
      <c r="A238" s="1" t="str">
        <f ca="1">IFERROR(__xludf.DUMMYFUNCTION("""COMPUTED_VALUE"""),"")</f>
        <v/>
      </c>
      <c r="B238" s="1">
        <f ca="1">IFERROR(__xludf.DUMMYFUNCTION("""COMPUTED_VALUE"""),5)</f>
        <v>5</v>
      </c>
    </row>
    <row r="239" spans="1:2" ht="13" hidden="1">
      <c r="A239" s="1">
        <f ca="1">IFERROR(__xludf.DUMMYFUNCTION("""COMPUTED_VALUE"""),2)</f>
        <v>2</v>
      </c>
      <c r="B239" s="1">
        <f ca="1">IFERROR(__xludf.DUMMYFUNCTION("""COMPUTED_VALUE"""),4)</f>
        <v>4</v>
      </c>
    </row>
    <row r="240" spans="1:2" ht="13" hidden="1">
      <c r="A240" s="1">
        <f ca="1">IFERROR(__xludf.DUMMYFUNCTION("""COMPUTED_VALUE"""),4)</f>
        <v>4</v>
      </c>
      <c r="B240" s="1">
        <f ca="1">IFERROR(__xludf.DUMMYFUNCTION("""COMPUTED_VALUE"""),3)</f>
        <v>3</v>
      </c>
    </row>
    <row r="241" spans="1:2" ht="13" hidden="1">
      <c r="A241" s="1">
        <f ca="1">IFERROR(__xludf.DUMMYFUNCTION("""COMPUTED_VALUE"""),2)</f>
        <v>2</v>
      </c>
      <c r="B241" s="1">
        <f ca="1">IFERROR(__xludf.DUMMYFUNCTION("""COMPUTED_VALUE"""),5)</f>
        <v>5</v>
      </c>
    </row>
    <row r="242" spans="1:2" ht="13" hidden="1">
      <c r="A242" s="1">
        <f ca="1">IFERROR(__xludf.DUMMYFUNCTION("""COMPUTED_VALUE"""),3)</f>
        <v>3</v>
      </c>
      <c r="B242" s="1">
        <f ca="1">IFERROR(__xludf.DUMMYFUNCTION("""COMPUTED_VALUE"""),4)</f>
        <v>4</v>
      </c>
    </row>
    <row r="243" spans="1:2" ht="13" hidden="1">
      <c r="A243" s="1">
        <f ca="1">IFERROR(__xludf.DUMMYFUNCTION("""COMPUTED_VALUE"""),3)</f>
        <v>3</v>
      </c>
      <c r="B243" s="1">
        <f ca="1">IFERROR(__xludf.DUMMYFUNCTION("""COMPUTED_VALUE"""),3)</f>
        <v>3</v>
      </c>
    </row>
    <row r="244" spans="1:2" ht="13" hidden="1">
      <c r="A244" s="1">
        <f ca="1">IFERROR(__xludf.DUMMYFUNCTION("""COMPUTED_VALUE"""),4)</f>
        <v>4</v>
      </c>
      <c r="B244" s="1">
        <f ca="1">IFERROR(__xludf.DUMMYFUNCTION("""COMPUTED_VALUE"""),2)</f>
        <v>2</v>
      </c>
    </row>
    <row r="245" spans="1:2" ht="13" hidden="1">
      <c r="A245" s="1">
        <f ca="1">IFERROR(__xludf.DUMMYFUNCTION("""COMPUTED_VALUE"""),4)</f>
        <v>4</v>
      </c>
      <c r="B245" s="1">
        <f ca="1">IFERROR(__xludf.DUMMYFUNCTION("""COMPUTED_VALUE"""),5)</f>
        <v>5</v>
      </c>
    </row>
    <row r="246" spans="1:2" ht="13" hidden="1">
      <c r="A246" s="1">
        <f ca="1">IFERROR(__xludf.DUMMYFUNCTION("""COMPUTED_VALUE"""),4)</f>
        <v>4</v>
      </c>
      <c r="B246" s="1">
        <f ca="1">IFERROR(__xludf.DUMMYFUNCTION("""COMPUTED_VALUE"""),5)</f>
        <v>5</v>
      </c>
    </row>
    <row r="247" spans="1:2" ht="13" hidden="1">
      <c r="A247" s="1">
        <f ca="1">IFERROR(__xludf.DUMMYFUNCTION("""COMPUTED_VALUE"""),4)</f>
        <v>4</v>
      </c>
      <c r="B247" s="1">
        <f ca="1">IFERROR(__xludf.DUMMYFUNCTION("""COMPUTED_VALUE"""),2)</f>
        <v>2</v>
      </c>
    </row>
    <row r="248" spans="1:2" ht="13" hidden="1">
      <c r="A248" s="1">
        <f ca="1">IFERROR(__xludf.DUMMYFUNCTION("""COMPUTED_VALUE"""),3)</f>
        <v>3</v>
      </c>
      <c r="B248" s="1">
        <f ca="1">IFERROR(__xludf.DUMMYFUNCTION("""COMPUTED_VALUE"""),5)</f>
        <v>5</v>
      </c>
    </row>
    <row r="249" spans="1:2" ht="13" hidden="1">
      <c r="A249" s="1">
        <f ca="1">IFERROR(__xludf.DUMMYFUNCTION("""COMPUTED_VALUE"""),1)</f>
        <v>1</v>
      </c>
      <c r="B249" s="1">
        <f ca="1">IFERROR(__xludf.DUMMYFUNCTION("""COMPUTED_VALUE"""),5)</f>
        <v>5</v>
      </c>
    </row>
    <row r="250" spans="1:2" ht="13" hidden="1">
      <c r="A250" s="1">
        <f ca="1">IFERROR(__xludf.DUMMYFUNCTION("""COMPUTED_VALUE"""),2)</f>
        <v>2</v>
      </c>
      <c r="B250" s="1">
        <f ca="1">IFERROR(__xludf.DUMMYFUNCTION("""COMPUTED_VALUE"""),4)</f>
        <v>4</v>
      </c>
    </row>
    <row r="251" spans="1:2" ht="13" hidden="1">
      <c r="A251" s="1">
        <f ca="1">IFERROR(__xludf.DUMMYFUNCTION("""COMPUTED_VALUE"""),4)</f>
        <v>4</v>
      </c>
      <c r="B251" s="1">
        <f ca="1">IFERROR(__xludf.DUMMYFUNCTION("""COMPUTED_VALUE"""),3)</f>
        <v>3</v>
      </c>
    </row>
    <row r="252" spans="1:2" ht="13" hidden="1">
      <c r="A252" s="1">
        <f ca="1">IFERROR(__xludf.DUMMYFUNCTION("""COMPUTED_VALUE"""),1)</f>
        <v>1</v>
      </c>
      <c r="B252" s="1">
        <f ca="1">IFERROR(__xludf.DUMMYFUNCTION("""COMPUTED_VALUE"""),4)</f>
        <v>4</v>
      </c>
    </row>
    <row r="253" spans="1:2" ht="13" hidden="1">
      <c r="A253" s="1">
        <f ca="1">IFERROR(__xludf.DUMMYFUNCTION("""COMPUTED_VALUE"""),4)</f>
        <v>4</v>
      </c>
      <c r="B253" s="1">
        <f ca="1">IFERROR(__xludf.DUMMYFUNCTION("""COMPUTED_VALUE"""),4)</f>
        <v>4</v>
      </c>
    </row>
    <row r="254" spans="1:2" ht="13" hidden="1">
      <c r="A254" s="1">
        <f ca="1">IFERROR(__xludf.DUMMYFUNCTION("""COMPUTED_VALUE"""),3)</f>
        <v>3</v>
      </c>
      <c r="B254" s="1">
        <f ca="1">IFERROR(__xludf.DUMMYFUNCTION("""COMPUTED_VALUE"""),2)</f>
        <v>2</v>
      </c>
    </row>
    <row r="255" spans="1:2" ht="13" hidden="1">
      <c r="A255" s="1">
        <f ca="1">IFERROR(__xludf.DUMMYFUNCTION("""COMPUTED_VALUE"""),3)</f>
        <v>3</v>
      </c>
      <c r="B255" s="1">
        <f ca="1">IFERROR(__xludf.DUMMYFUNCTION("""COMPUTED_VALUE"""),1)</f>
        <v>1</v>
      </c>
    </row>
    <row r="256" spans="1:2" ht="13" hidden="1">
      <c r="A256" s="1">
        <f ca="1">IFERROR(__xludf.DUMMYFUNCTION("""COMPUTED_VALUE"""),1)</f>
        <v>1</v>
      </c>
      <c r="B256" s="1">
        <f ca="1">IFERROR(__xludf.DUMMYFUNCTION("""COMPUTED_VALUE"""),3)</f>
        <v>3</v>
      </c>
    </row>
    <row r="257" spans="1:2" ht="13" hidden="1">
      <c r="A257" s="1">
        <f ca="1">IFERROR(__xludf.DUMMYFUNCTION("""COMPUTED_VALUE"""),2)</f>
        <v>2</v>
      </c>
      <c r="B257" s="1">
        <f ca="1">IFERROR(__xludf.DUMMYFUNCTION("""COMPUTED_VALUE"""),2)</f>
        <v>2</v>
      </c>
    </row>
    <row r="258" spans="1:2" ht="13" hidden="1">
      <c r="A258" s="1">
        <f ca="1">IFERROR(__xludf.DUMMYFUNCTION("""COMPUTED_VALUE"""),4)</f>
        <v>4</v>
      </c>
      <c r="B258" s="1">
        <f ca="1">IFERROR(__xludf.DUMMYFUNCTION("""COMPUTED_VALUE"""),4)</f>
        <v>4</v>
      </c>
    </row>
    <row r="259" spans="1:2" ht="13" hidden="1">
      <c r="A259" s="1">
        <f ca="1">IFERROR(__xludf.DUMMYFUNCTION("""COMPUTED_VALUE"""),2)</f>
        <v>2</v>
      </c>
      <c r="B259" s="1">
        <f ca="1">IFERROR(__xludf.DUMMYFUNCTION("""COMPUTED_VALUE"""),4)</f>
        <v>4</v>
      </c>
    </row>
    <row r="260" spans="1:2" ht="13" hidden="1">
      <c r="A260" s="1">
        <f ca="1">IFERROR(__xludf.DUMMYFUNCTION("""COMPUTED_VALUE"""),2)</f>
        <v>2</v>
      </c>
      <c r="B260" s="1">
        <f ca="1">IFERROR(__xludf.DUMMYFUNCTION("""COMPUTED_VALUE"""),4)</f>
        <v>4</v>
      </c>
    </row>
    <row r="261" spans="1:2" ht="13" hidden="1">
      <c r="A261" s="1">
        <f ca="1">IFERROR(__xludf.DUMMYFUNCTION("""COMPUTED_VALUE"""),3)</f>
        <v>3</v>
      </c>
      <c r="B261" s="1">
        <f ca="1">IFERROR(__xludf.DUMMYFUNCTION("""COMPUTED_VALUE"""),3)</f>
        <v>3</v>
      </c>
    </row>
    <row r="262" spans="1:2" ht="13" hidden="1">
      <c r="A262" s="1">
        <f ca="1">IFERROR(__xludf.DUMMYFUNCTION("""COMPUTED_VALUE"""),3)</f>
        <v>3</v>
      </c>
      <c r="B262" s="1">
        <f ca="1">IFERROR(__xludf.DUMMYFUNCTION("""COMPUTED_VALUE"""),4)</f>
        <v>4</v>
      </c>
    </row>
    <row r="263" spans="1:2" ht="13" hidden="1">
      <c r="A263" s="1">
        <f ca="1">IFERROR(__xludf.DUMMYFUNCTION("""COMPUTED_VALUE"""),4)</f>
        <v>4</v>
      </c>
      <c r="B263" s="1">
        <f ca="1">IFERROR(__xludf.DUMMYFUNCTION("""COMPUTED_VALUE"""),5)</f>
        <v>5</v>
      </c>
    </row>
    <row r="264" spans="1:2" ht="13" hidden="1">
      <c r="A264" s="1">
        <f ca="1">IFERROR(__xludf.DUMMYFUNCTION("""COMPUTED_VALUE"""),2)</f>
        <v>2</v>
      </c>
      <c r="B264" s="1">
        <f ca="1">IFERROR(__xludf.DUMMYFUNCTION("""COMPUTED_VALUE"""),3)</f>
        <v>3</v>
      </c>
    </row>
    <row r="265" spans="1:2" ht="13" hidden="1">
      <c r="A265" s="1">
        <f ca="1">IFERROR(__xludf.DUMMYFUNCTION("""COMPUTED_VALUE"""),4)</f>
        <v>4</v>
      </c>
      <c r="B265" s="1">
        <f ca="1">IFERROR(__xludf.DUMMYFUNCTION("""COMPUTED_VALUE"""),3)</f>
        <v>3</v>
      </c>
    </row>
    <row r="266" spans="1:2" ht="13" hidden="1">
      <c r="A266" s="1">
        <f ca="1">IFERROR(__xludf.DUMMYFUNCTION("""COMPUTED_VALUE"""),4)</f>
        <v>4</v>
      </c>
      <c r="B266" s="1">
        <f ca="1">IFERROR(__xludf.DUMMYFUNCTION("""COMPUTED_VALUE"""),3)</f>
        <v>3</v>
      </c>
    </row>
    <row r="267" spans="1:2" ht="13" hidden="1">
      <c r="A267" s="1">
        <f ca="1">IFERROR(__xludf.DUMMYFUNCTION("""COMPUTED_VALUE"""),4)</f>
        <v>4</v>
      </c>
      <c r="B267" s="1">
        <f ca="1">IFERROR(__xludf.DUMMYFUNCTION("""COMPUTED_VALUE"""),5)</f>
        <v>5</v>
      </c>
    </row>
    <row r="268" spans="1:2" ht="13" hidden="1">
      <c r="A268" s="1">
        <f ca="1">IFERROR(__xludf.DUMMYFUNCTION("""COMPUTED_VALUE"""),2)</f>
        <v>2</v>
      </c>
      <c r="B268" s="1">
        <f ca="1">IFERROR(__xludf.DUMMYFUNCTION("""COMPUTED_VALUE"""),5)</f>
        <v>5</v>
      </c>
    </row>
    <row r="269" spans="1:2" ht="13" hidden="1">
      <c r="A269" s="1">
        <f ca="1">IFERROR(__xludf.DUMMYFUNCTION("""COMPUTED_VALUE"""),2)</f>
        <v>2</v>
      </c>
      <c r="B269" s="1">
        <f ca="1">IFERROR(__xludf.DUMMYFUNCTION("""COMPUTED_VALUE"""),1)</f>
        <v>1</v>
      </c>
    </row>
    <row r="270" spans="1:2" ht="13" hidden="1">
      <c r="A270" s="1">
        <f ca="1">IFERROR(__xludf.DUMMYFUNCTION("""COMPUTED_VALUE"""),3)</f>
        <v>3</v>
      </c>
      <c r="B270" s="1">
        <f ca="1">IFERROR(__xludf.DUMMYFUNCTION("""COMPUTED_VALUE"""),2)</f>
        <v>2</v>
      </c>
    </row>
    <row r="271" spans="1:2" ht="13" hidden="1">
      <c r="A271" s="1">
        <f ca="1">IFERROR(__xludf.DUMMYFUNCTION("""COMPUTED_VALUE"""),1)</f>
        <v>1</v>
      </c>
      <c r="B271" s="1">
        <f ca="1">IFERROR(__xludf.DUMMYFUNCTION("""COMPUTED_VALUE"""),3)</f>
        <v>3</v>
      </c>
    </row>
    <row r="272" spans="1:2" ht="13" hidden="1">
      <c r="A272" s="1">
        <f ca="1">IFERROR(__xludf.DUMMYFUNCTION("""COMPUTED_VALUE"""),2)</f>
        <v>2</v>
      </c>
      <c r="B272" s="1">
        <f ca="1">IFERROR(__xludf.DUMMYFUNCTION("""COMPUTED_VALUE"""),3)</f>
        <v>3</v>
      </c>
    </row>
    <row r="273" spans="1:2" ht="13" hidden="1">
      <c r="A273" s="1">
        <f ca="1">IFERROR(__xludf.DUMMYFUNCTION("""COMPUTED_VALUE"""),3)</f>
        <v>3</v>
      </c>
      <c r="B273" s="1">
        <f ca="1">IFERROR(__xludf.DUMMYFUNCTION("""COMPUTED_VALUE"""),2)</f>
        <v>2</v>
      </c>
    </row>
    <row r="274" spans="1:2" ht="13" hidden="1">
      <c r="A274" s="1">
        <f ca="1">IFERROR(__xludf.DUMMYFUNCTION("""COMPUTED_VALUE"""),2)</f>
        <v>2</v>
      </c>
      <c r="B274" s="1">
        <f ca="1">IFERROR(__xludf.DUMMYFUNCTION("""COMPUTED_VALUE"""),3)</f>
        <v>3</v>
      </c>
    </row>
    <row r="275" spans="1:2" ht="13" hidden="1">
      <c r="A275" s="1">
        <f ca="1">IFERROR(__xludf.DUMMYFUNCTION("""COMPUTED_VALUE"""),4)</f>
        <v>4</v>
      </c>
      <c r="B275" s="1">
        <f ca="1">IFERROR(__xludf.DUMMYFUNCTION("""COMPUTED_VALUE"""),2)</f>
        <v>2</v>
      </c>
    </row>
    <row r="276" spans="1:2" ht="13" hidden="1">
      <c r="A276" s="1">
        <f ca="1">IFERROR(__xludf.DUMMYFUNCTION("""COMPUTED_VALUE"""),3)</f>
        <v>3</v>
      </c>
      <c r="B276" s="1">
        <f ca="1">IFERROR(__xludf.DUMMYFUNCTION("""COMPUTED_VALUE"""),4)</f>
        <v>4</v>
      </c>
    </row>
    <row r="277" spans="1:2" ht="13" hidden="1">
      <c r="A277" s="1">
        <f ca="1">IFERROR(__xludf.DUMMYFUNCTION("""COMPUTED_VALUE"""),2)</f>
        <v>2</v>
      </c>
      <c r="B277" s="1">
        <f ca="1">IFERROR(__xludf.DUMMYFUNCTION("""COMPUTED_VALUE"""),2)</f>
        <v>2</v>
      </c>
    </row>
    <row r="278" spans="1:2" ht="13" hidden="1">
      <c r="A278" s="1">
        <f ca="1">IFERROR(__xludf.DUMMYFUNCTION("""COMPUTED_VALUE"""),4)</f>
        <v>4</v>
      </c>
      <c r="B278" s="1">
        <f ca="1">IFERROR(__xludf.DUMMYFUNCTION("""COMPUTED_VALUE"""),5)</f>
        <v>5</v>
      </c>
    </row>
    <row r="279" spans="1:2" ht="13" hidden="1">
      <c r="A279" s="1">
        <f ca="1">IFERROR(__xludf.DUMMYFUNCTION("""COMPUTED_VALUE"""),2)</f>
        <v>2</v>
      </c>
      <c r="B279" s="1">
        <f ca="1">IFERROR(__xludf.DUMMYFUNCTION("""COMPUTED_VALUE"""),2)</f>
        <v>2</v>
      </c>
    </row>
    <row r="280" spans="1:2" ht="13" hidden="1">
      <c r="A280" s="1">
        <f ca="1">IFERROR(__xludf.DUMMYFUNCTION("""COMPUTED_VALUE"""),2)</f>
        <v>2</v>
      </c>
      <c r="B280" s="1">
        <f ca="1">IFERROR(__xludf.DUMMYFUNCTION("""COMPUTED_VALUE"""),3)</f>
        <v>3</v>
      </c>
    </row>
    <row r="281" spans="1:2" ht="13" hidden="1">
      <c r="A281" s="1">
        <f ca="1">IFERROR(__xludf.DUMMYFUNCTION("""COMPUTED_VALUE"""),2)</f>
        <v>2</v>
      </c>
      <c r="B281" s="1">
        <f ca="1">IFERROR(__xludf.DUMMYFUNCTION("""COMPUTED_VALUE"""),1)</f>
        <v>1</v>
      </c>
    </row>
    <row r="282" spans="1:2" ht="13" hidden="1">
      <c r="A282" s="1">
        <f ca="1">IFERROR(__xludf.DUMMYFUNCTION("""COMPUTED_VALUE"""),4)</f>
        <v>4</v>
      </c>
      <c r="B282" s="1">
        <f ca="1">IFERROR(__xludf.DUMMYFUNCTION("""COMPUTED_VALUE"""),5)</f>
        <v>5</v>
      </c>
    </row>
    <row r="283" spans="1:2" ht="13" hidden="1">
      <c r="A283" s="1">
        <f ca="1">IFERROR(__xludf.DUMMYFUNCTION("""COMPUTED_VALUE"""),3)</f>
        <v>3</v>
      </c>
      <c r="B283" s="1">
        <f ca="1">IFERROR(__xludf.DUMMYFUNCTION("""COMPUTED_VALUE"""),4)</f>
        <v>4</v>
      </c>
    </row>
    <row r="284" spans="1:2" ht="13" hidden="1">
      <c r="A284" s="1">
        <f ca="1">IFERROR(__xludf.DUMMYFUNCTION("""COMPUTED_VALUE"""),3)</f>
        <v>3</v>
      </c>
      <c r="B284" s="1">
        <f ca="1">IFERROR(__xludf.DUMMYFUNCTION("""COMPUTED_VALUE"""),5)</f>
        <v>5</v>
      </c>
    </row>
    <row r="285" spans="1:2" ht="13" hidden="1">
      <c r="A285" s="1">
        <f ca="1">IFERROR(__xludf.DUMMYFUNCTION("""COMPUTED_VALUE"""),2)</f>
        <v>2</v>
      </c>
      <c r="B285" s="1">
        <f ca="1">IFERROR(__xludf.DUMMYFUNCTION("""COMPUTED_VALUE"""),3)</f>
        <v>3</v>
      </c>
    </row>
    <row r="286" spans="1:2" ht="13" hidden="1">
      <c r="A286" s="1">
        <f ca="1">IFERROR(__xludf.DUMMYFUNCTION("""COMPUTED_VALUE"""),2)</f>
        <v>2</v>
      </c>
      <c r="B286" s="1">
        <f ca="1">IFERROR(__xludf.DUMMYFUNCTION("""COMPUTED_VALUE"""),4)</f>
        <v>4</v>
      </c>
    </row>
    <row r="287" spans="1:2" ht="13" hidden="1">
      <c r="A287" s="1">
        <f ca="1">IFERROR(__xludf.DUMMYFUNCTION("""COMPUTED_VALUE"""),4)</f>
        <v>4</v>
      </c>
      <c r="B287" s="1">
        <f ca="1">IFERROR(__xludf.DUMMYFUNCTION("""COMPUTED_VALUE"""),3)</f>
        <v>3</v>
      </c>
    </row>
    <row r="288" spans="1:2" ht="13" hidden="1">
      <c r="A288" s="1">
        <f ca="1">IFERROR(__xludf.DUMMYFUNCTION("""COMPUTED_VALUE"""),2)</f>
        <v>2</v>
      </c>
      <c r="B288" s="1">
        <f ca="1">IFERROR(__xludf.DUMMYFUNCTION("""COMPUTED_VALUE"""),3)</f>
        <v>3</v>
      </c>
    </row>
    <row r="289" spans="1:2" ht="13" hidden="1">
      <c r="A289" s="1">
        <f ca="1">IFERROR(__xludf.DUMMYFUNCTION("""COMPUTED_VALUE"""),3)</f>
        <v>3</v>
      </c>
      <c r="B289" s="1">
        <f ca="1">IFERROR(__xludf.DUMMYFUNCTION("""COMPUTED_VALUE"""),4)</f>
        <v>4</v>
      </c>
    </row>
    <row r="290" spans="1:2" ht="13" hidden="1">
      <c r="A290" s="1">
        <f ca="1">IFERROR(__xludf.DUMMYFUNCTION("""COMPUTED_VALUE"""),1)</f>
        <v>1</v>
      </c>
      <c r="B290" s="1">
        <f ca="1">IFERROR(__xludf.DUMMYFUNCTION("""COMPUTED_VALUE"""),1)</f>
        <v>1</v>
      </c>
    </row>
    <row r="291" spans="1:2" ht="13" hidden="1">
      <c r="A291" s="1">
        <f ca="1">IFERROR(__xludf.DUMMYFUNCTION("""COMPUTED_VALUE"""),4)</f>
        <v>4</v>
      </c>
      <c r="B291" s="1">
        <f ca="1">IFERROR(__xludf.DUMMYFUNCTION("""COMPUTED_VALUE"""),4)</f>
        <v>4</v>
      </c>
    </row>
    <row r="292" spans="1:2" ht="13" hidden="1">
      <c r="A292" s="1">
        <f ca="1">IFERROR(__xludf.DUMMYFUNCTION("""COMPUTED_VALUE"""),4)</f>
        <v>4</v>
      </c>
      <c r="B292" s="1">
        <f ca="1">IFERROR(__xludf.DUMMYFUNCTION("""COMPUTED_VALUE"""),3)</f>
        <v>3</v>
      </c>
    </row>
    <row r="293" spans="1:2" ht="13" hidden="1">
      <c r="A293" s="1">
        <f ca="1">IFERROR(__xludf.DUMMYFUNCTION("""COMPUTED_VALUE"""),3)</f>
        <v>3</v>
      </c>
      <c r="B293" s="1">
        <f ca="1">IFERROR(__xludf.DUMMYFUNCTION("""COMPUTED_VALUE"""),3)</f>
        <v>3</v>
      </c>
    </row>
    <row r="294" spans="1:2" ht="13" hidden="1">
      <c r="A294" s="1">
        <f ca="1">IFERROR(__xludf.DUMMYFUNCTION("""COMPUTED_VALUE"""),1)</f>
        <v>1</v>
      </c>
      <c r="B294" s="1">
        <f ca="1">IFERROR(__xludf.DUMMYFUNCTION("""COMPUTED_VALUE"""),2)</f>
        <v>2</v>
      </c>
    </row>
    <row r="295" spans="1:2" ht="13" hidden="1">
      <c r="A295" s="1">
        <f ca="1">IFERROR(__xludf.DUMMYFUNCTION("""COMPUTED_VALUE"""),1)</f>
        <v>1</v>
      </c>
      <c r="B295" s="1">
        <f ca="1">IFERROR(__xludf.DUMMYFUNCTION("""COMPUTED_VALUE"""),1)</f>
        <v>1</v>
      </c>
    </row>
    <row r="296" spans="1:2" ht="13" hidden="1">
      <c r="A296" s="1">
        <f ca="1">IFERROR(__xludf.DUMMYFUNCTION("""COMPUTED_VALUE"""),1)</f>
        <v>1</v>
      </c>
      <c r="B296" s="1">
        <f ca="1">IFERROR(__xludf.DUMMYFUNCTION("""COMPUTED_VALUE"""),3)</f>
        <v>3</v>
      </c>
    </row>
    <row r="297" spans="1:2" ht="13" hidden="1">
      <c r="A297" s="1">
        <f ca="1">IFERROR(__xludf.DUMMYFUNCTION("""COMPUTED_VALUE"""),3)</f>
        <v>3</v>
      </c>
      <c r="B297" s="1">
        <f ca="1">IFERROR(__xludf.DUMMYFUNCTION("""COMPUTED_VALUE"""),3)</f>
        <v>3</v>
      </c>
    </row>
    <row r="298" spans="1:2" ht="13" hidden="1">
      <c r="A298" s="1">
        <f ca="1">IFERROR(__xludf.DUMMYFUNCTION("""COMPUTED_VALUE"""),2)</f>
        <v>2</v>
      </c>
      <c r="B298" s="1">
        <f ca="1">IFERROR(__xludf.DUMMYFUNCTION("""COMPUTED_VALUE"""),2)</f>
        <v>2</v>
      </c>
    </row>
    <row r="299" spans="1:2" ht="13" hidden="1">
      <c r="A299" s="1">
        <f ca="1">IFERROR(__xludf.DUMMYFUNCTION("""COMPUTED_VALUE"""),4)</f>
        <v>4</v>
      </c>
      <c r="B299" s="1">
        <f ca="1">IFERROR(__xludf.DUMMYFUNCTION("""COMPUTED_VALUE"""),4)</f>
        <v>4</v>
      </c>
    </row>
    <row r="300" spans="1:2" ht="13" hidden="1">
      <c r="A300" s="1">
        <f ca="1">IFERROR(__xludf.DUMMYFUNCTION("""COMPUTED_VALUE"""),3)</f>
        <v>3</v>
      </c>
      <c r="B300" s="1">
        <f ca="1">IFERROR(__xludf.DUMMYFUNCTION("""COMPUTED_VALUE"""),4)</f>
        <v>4</v>
      </c>
    </row>
    <row r="301" spans="1:2" ht="13" hidden="1">
      <c r="A301" s="1">
        <f ca="1">IFERROR(__xludf.DUMMYFUNCTION("""COMPUTED_VALUE"""),4)</f>
        <v>4</v>
      </c>
      <c r="B301" s="1">
        <f ca="1">IFERROR(__xludf.DUMMYFUNCTION("""COMPUTED_VALUE"""),5)</f>
        <v>5</v>
      </c>
    </row>
    <row r="302" spans="1:2" ht="13" hidden="1">
      <c r="A302" s="1">
        <f ca="1">IFERROR(__xludf.DUMMYFUNCTION("""COMPUTED_VALUE"""),1)</f>
        <v>1</v>
      </c>
      <c r="B302" s="1">
        <f ca="1">IFERROR(__xludf.DUMMYFUNCTION("""COMPUTED_VALUE"""),2)</f>
        <v>2</v>
      </c>
    </row>
    <row r="303" spans="1:2" ht="13" hidden="1">
      <c r="A303" s="1">
        <f ca="1">IFERROR(__xludf.DUMMYFUNCTION("""COMPUTED_VALUE"""),4)</f>
        <v>4</v>
      </c>
      <c r="B303" s="1">
        <f ca="1">IFERROR(__xludf.DUMMYFUNCTION("""COMPUTED_VALUE"""),4)</f>
        <v>4</v>
      </c>
    </row>
    <row r="304" spans="1:2" ht="13" hidden="1">
      <c r="A304" s="1">
        <f ca="1">IFERROR(__xludf.DUMMYFUNCTION("""COMPUTED_VALUE"""),4)</f>
        <v>4</v>
      </c>
      <c r="B304" s="1">
        <f ca="1">IFERROR(__xludf.DUMMYFUNCTION("""COMPUTED_VALUE"""),5)</f>
        <v>5</v>
      </c>
    </row>
    <row r="305" spans="1:2" ht="13" hidden="1">
      <c r="A305" s="1">
        <f ca="1">IFERROR(__xludf.DUMMYFUNCTION("""COMPUTED_VALUE"""),2)</f>
        <v>2</v>
      </c>
      <c r="B305" s="1">
        <f ca="1">IFERROR(__xludf.DUMMYFUNCTION("""COMPUTED_VALUE"""),4)</f>
        <v>4</v>
      </c>
    </row>
    <row r="306" spans="1:2" ht="13" hidden="1">
      <c r="A306" s="1">
        <f ca="1">IFERROR(__xludf.DUMMYFUNCTION("""COMPUTED_VALUE"""),4)</f>
        <v>4</v>
      </c>
      <c r="B306" s="1">
        <f ca="1">IFERROR(__xludf.DUMMYFUNCTION("""COMPUTED_VALUE"""),4)</f>
        <v>4</v>
      </c>
    </row>
    <row r="307" spans="1:2" ht="13" hidden="1">
      <c r="A307" s="1" t="str">
        <f ca="1">IFERROR(__xludf.DUMMYFUNCTION("""COMPUTED_VALUE"""),"")</f>
        <v/>
      </c>
      <c r="B307" s="1">
        <f ca="1">IFERROR(__xludf.DUMMYFUNCTION("""COMPUTED_VALUE"""),3)</f>
        <v>3</v>
      </c>
    </row>
    <row r="308" spans="1:2" ht="13" hidden="1">
      <c r="A308" s="1" t="str">
        <f ca="1">IFERROR(__xludf.DUMMYFUNCTION("""COMPUTED_VALUE"""),"")</f>
        <v/>
      </c>
      <c r="B308" s="1">
        <f ca="1">IFERROR(__xludf.DUMMYFUNCTION("""COMPUTED_VALUE"""),4)</f>
        <v>4</v>
      </c>
    </row>
    <row r="309" spans="1:2" ht="13" hidden="1">
      <c r="A309" s="1">
        <f ca="1">IFERROR(__xludf.DUMMYFUNCTION("""COMPUTED_VALUE"""),1)</f>
        <v>1</v>
      </c>
      <c r="B309" s="1">
        <f ca="1">IFERROR(__xludf.DUMMYFUNCTION("""COMPUTED_VALUE"""),3)</f>
        <v>3</v>
      </c>
    </row>
    <row r="310" spans="1:2" ht="13" hidden="1">
      <c r="A310" s="1">
        <f ca="1">IFERROR(__xludf.DUMMYFUNCTION("""COMPUTED_VALUE"""),4)</f>
        <v>4</v>
      </c>
      <c r="B310" s="1">
        <f ca="1">IFERROR(__xludf.DUMMYFUNCTION("""COMPUTED_VALUE"""),1)</f>
        <v>1</v>
      </c>
    </row>
    <row r="311" spans="1:2" ht="13" hidden="1">
      <c r="A311" s="1">
        <f ca="1">IFERROR(__xludf.DUMMYFUNCTION("""COMPUTED_VALUE"""),4)</f>
        <v>4</v>
      </c>
      <c r="B311" s="1">
        <f ca="1">IFERROR(__xludf.DUMMYFUNCTION("""COMPUTED_VALUE"""),4)</f>
        <v>4</v>
      </c>
    </row>
    <row r="312" spans="1:2" ht="13" hidden="1">
      <c r="A312" s="1">
        <f ca="1">IFERROR(__xludf.DUMMYFUNCTION("""COMPUTED_VALUE"""),3)</f>
        <v>3</v>
      </c>
      <c r="B312" s="1">
        <f ca="1">IFERROR(__xludf.DUMMYFUNCTION("""COMPUTED_VALUE"""),3)</f>
        <v>3</v>
      </c>
    </row>
    <row r="313" spans="1:2" ht="13" hidden="1">
      <c r="A313" s="1" t="str">
        <f ca="1">IFERROR(__xludf.DUMMYFUNCTION("""COMPUTED_VALUE"""),"")</f>
        <v/>
      </c>
      <c r="B313" s="1">
        <f ca="1">IFERROR(__xludf.DUMMYFUNCTION("""COMPUTED_VALUE"""),4)</f>
        <v>4</v>
      </c>
    </row>
    <row r="314" spans="1:2" ht="13" hidden="1">
      <c r="A314" s="1">
        <f ca="1">IFERROR(__xludf.DUMMYFUNCTION("""COMPUTED_VALUE"""),2)</f>
        <v>2</v>
      </c>
      <c r="B314" s="1">
        <f ca="1">IFERROR(__xludf.DUMMYFUNCTION("""COMPUTED_VALUE"""),1)</f>
        <v>1</v>
      </c>
    </row>
    <row r="315" spans="1:2" ht="13" hidden="1">
      <c r="A315" s="1">
        <f ca="1">IFERROR(__xludf.DUMMYFUNCTION("""COMPUTED_VALUE"""),2)</f>
        <v>2</v>
      </c>
      <c r="B315" s="1">
        <f ca="1">IFERROR(__xludf.DUMMYFUNCTION("""COMPUTED_VALUE"""),5)</f>
        <v>5</v>
      </c>
    </row>
    <row r="316" spans="1:2" ht="13" hidden="1">
      <c r="A316" s="1">
        <f ca="1">IFERROR(__xludf.DUMMYFUNCTION("""COMPUTED_VALUE"""),3)</f>
        <v>3</v>
      </c>
      <c r="B316" s="1">
        <f ca="1">IFERROR(__xludf.DUMMYFUNCTION("""COMPUTED_VALUE"""),2)</f>
        <v>2</v>
      </c>
    </row>
    <row r="317" spans="1:2" ht="13" hidden="1">
      <c r="A317" s="1">
        <f ca="1">IFERROR(__xludf.DUMMYFUNCTION("""COMPUTED_VALUE"""),4)</f>
        <v>4</v>
      </c>
      <c r="B317" s="1">
        <f ca="1">IFERROR(__xludf.DUMMYFUNCTION("""COMPUTED_VALUE"""),1)</f>
        <v>1</v>
      </c>
    </row>
    <row r="318" spans="1:2" ht="13" hidden="1">
      <c r="A318" s="1">
        <f ca="1">IFERROR(__xludf.DUMMYFUNCTION("""COMPUTED_VALUE"""),2)</f>
        <v>2</v>
      </c>
      <c r="B318" s="1">
        <f ca="1">IFERROR(__xludf.DUMMYFUNCTION("""COMPUTED_VALUE"""),5)</f>
        <v>5</v>
      </c>
    </row>
    <row r="319" spans="1:2" ht="13" hidden="1">
      <c r="A319" s="1">
        <f ca="1">IFERROR(__xludf.DUMMYFUNCTION("""COMPUTED_VALUE"""),3)</f>
        <v>3</v>
      </c>
      <c r="B319" s="1">
        <f ca="1">IFERROR(__xludf.DUMMYFUNCTION("""COMPUTED_VALUE"""),4)</f>
        <v>4</v>
      </c>
    </row>
    <row r="320" spans="1:2" ht="13" hidden="1">
      <c r="A320" s="1">
        <f ca="1">IFERROR(__xludf.DUMMYFUNCTION("""COMPUTED_VALUE"""),3)</f>
        <v>3</v>
      </c>
      <c r="B320" s="1">
        <f ca="1">IFERROR(__xludf.DUMMYFUNCTION("""COMPUTED_VALUE"""),3)</f>
        <v>3</v>
      </c>
    </row>
    <row r="321" spans="1:11" ht="13" hidden="1">
      <c r="A321" s="1">
        <f ca="1">IFERROR(__xludf.DUMMYFUNCTION("""COMPUTED_VALUE"""),1)</f>
        <v>1</v>
      </c>
      <c r="B321" s="1">
        <f ca="1">IFERROR(__xludf.DUMMYFUNCTION("""COMPUTED_VALUE"""),4)</f>
        <v>4</v>
      </c>
    </row>
    <row r="322" spans="1:11" ht="13" hidden="1">
      <c r="A322" s="1">
        <f ca="1">IFERROR(__xludf.DUMMYFUNCTION("""COMPUTED_VALUE"""),2)</f>
        <v>2</v>
      </c>
      <c r="B322" s="1">
        <f ca="1">IFERROR(__xludf.DUMMYFUNCTION("""COMPUTED_VALUE"""),2)</f>
        <v>2</v>
      </c>
    </row>
    <row r="323" spans="1:11" ht="13" hidden="1">
      <c r="A323" s="1" t="str">
        <f ca="1">IFERROR(__xludf.DUMMYFUNCTION("""COMPUTED_VALUE"""),"")</f>
        <v/>
      </c>
      <c r="B323" s="1">
        <f ca="1">IFERROR(__xludf.DUMMYFUNCTION("""COMPUTED_VALUE"""),2)</f>
        <v>2</v>
      </c>
    </row>
    <row r="324" spans="1:11" ht="13" hidden="1">
      <c r="A324" s="1">
        <f ca="1">IFERROR(__xludf.DUMMYFUNCTION("""COMPUTED_VALUE"""),2)</f>
        <v>2</v>
      </c>
      <c r="B324" s="1">
        <f ca="1">IFERROR(__xludf.DUMMYFUNCTION("""COMPUTED_VALUE"""),2)</f>
        <v>2</v>
      </c>
    </row>
    <row r="325" spans="1:11" ht="13" hidden="1">
      <c r="A325" s="1" t="str">
        <f ca="1">IFERROR(__xludf.DUMMYFUNCTION("""COMPUTED_VALUE"""),"")</f>
        <v/>
      </c>
      <c r="B325" s="1">
        <f ca="1">IFERROR(__xludf.DUMMYFUNCTION("""COMPUTED_VALUE"""),4)</f>
        <v>4</v>
      </c>
    </row>
    <row r="326" spans="1:11" ht="13" hidden="1">
      <c r="A326" s="1">
        <f ca="1">IFERROR(__xludf.DUMMYFUNCTION("""COMPUTED_VALUE"""),1)</f>
        <v>1</v>
      </c>
      <c r="B326" s="1">
        <f ca="1">IFERROR(__xludf.DUMMYFUNCTION("""COMPUTED_VALUE"""),5)</f>
        <v>5</v>
      </c>
    </row>
    <row r="327" spans="1:11" ht="13">
      <c r="A327" s="1">
        <f ca="1">IFERROR(__xludf.DUMMYFUNCTION("""COMPUTED_VALUE"""),4)</f>
        <v>4</v>
      </c>
      <c r="B327" s="1">
        <f ca="1">IFERROR(__xludf.DUMMYFUNCTION("""COMPUTED_VALUE"""),4)</f>
        <v>4</v>
      </c>
    </row>
    <row r="328" spans="1:11" ht="13">
      <c r="A328" s="1">
        <f t="shared" ref="A328:B328" ca="1" si="0">COUNT(A4:A327)</f>
        <v>300</v>
      </c>
      <c r="B328" s="1">
        <f t="shared" ca="1" si="0"/>
        <v>324</v>
      </c>
    </row>
    <row r="330" spans="1:11" ht="13">
      <c r="A330" s="14"/>
      <c r="B330" s="15" t="s">
        <v>57</v>
      </c>
      <c r="C330" s="15" t="s">
        <v>136</v>
      </c>
      <c r="D330" s="15" t="s">
        <v>59</v>
      </c>
      <c r="E330" s="15" t="s">
        <v>243</v>
      </c>
      <c r="J330" s="14"/>
      <c r="K330" s="14"/>
    </row>
    <row r="331" spans="1:11" ht="15">
      <c r="A331" s="7" t="s">
        <v>108</v>
      </c>
      <c r="B331" s="10">
        <f ca="1">COUNTIFS(A4:A327,"1",B4:B327,"1")</f>
        <v>8</v>
      </c>
      <c r="C331" s="10">
        <f ca="1">COUNTIFS(A4:A327,"2",B4:B327,"1")</f>
        <v>8</v>
      </c>
      <c r="D331" s="10">
        <f ca="1">COUNTIFS(A4:A327,"3",B4:B327,"1")</f>
        <v>6</v>
      </c>
      <c r="E331" s="10">
        <f ca="1">COUNTIFS(A4:A327,"4",B4:B327,"1")</f>
        <v>4</v>
      </c>
      <c r="F331" s="1">
        <f t="shared" ref="F331:F335" ca="1" si="1">SUM(B331:E331)</f>
        <v>26</v>
      </c>
      <c r="K331" s="10"/>
    </row>
    <row r="332" spans="1:11" ht="15">
      <c r="A332" s="7" t="s">
        <v>112</v>
      </c>
      <c r="B332" s="10">
        <f ca="1">COUNTIFS(A4:A327,"1",B4:B327,"2")</f>
        <v>12</v>
      </c>
      <c r="C332" s="10">
        <f ca="1">COUNTIFS(A4:A327,"2",B4:B327,"2")</f>
        <v>19</v>
      </c>
      <c r="D332" s="10">
        <f ca="1">COUNTIFS(A4:A327,"3",B4:B327,"2")</f>
        <v>11</v>
      </c>
      <c r="E332" s="10">
        <f ca="1">COUNTIFS(A4:A327,"4",B4:B327,"2")</f>
        <v>8</v>
      </c>
      <c r="F332" s="1">
        <f t="shared" ca="1" si="1"/>
        <v>50</v>
      </c>
      <c r="K332" s="10"/>
    </row>
    <row r="333" spans="1:11" ht="15">
      <c r="A333" s="7" t="s">
        <v>131</v>
      </c>
      <c r="B333" s="10">
        <f ca="1">COUNTIFS(A4:A327,"1",B4:B327,"3")</f>
        <v>11</v>
      </c>
      <c r="C333" s="10">
        <f ca="1">COUNTIFS(A4:A327,"2",B4:B327,"3")</f>
        <v>22</v>
      </c>
      <c r="D333" s="10">
        <f ca="1">COUNTIFS(A4:A327,"3",B4:B327,"3")</f>
        <v>19</v>
      </c>
      <c r="E333" s="10">
        <f ca="1">COUNTIFS(A4:A327,"4",B4:B327,"3")</f>
        <v>18</v>
      </c>
      <c r="F333" s="1">
        <f t="shared" ca="1" si="1"/>
        <v>70</v>
      </c>
      <c r="K333" s="10"/>
    </row>
    <row r="334" spans="1:11" ht="15">
      <c r="A334" s="7" t="s">
        <v>65</v>
      </c>
      <c r="B334" s="10">
        <f ca="1">COUNTIFS(A4:A327,"1",B4:B327,"4")</f>
        <v>16</v>
      </c>
      <c r="C334" s="10">
        <f ca="1">COUNTIFS(A4:A327,"2",B4:B327,"4")</f>
        <v>28</v>
      </c>
      <c r="D334" s="10">
        <f ca="1">COUNTIFS(A4:A327,"3",B4:B327,"4")</f>
        <v>28</v>
      </c>
      <c r="E334" s="10">
        <f ca="1">COUNTIFS(A4:A327,"4",B4:B327,"4")</f>
        <v>34</v>
      </c>
      <c r="F334" s="1">
        <f t="shared" ca="1" si="1"/>
        <v>106</v>
      </c>
      <c r="K334" s="10"/>
    </row>
    <row r="335" spans="1:11" ht="15">
      <c r="A335" s="7" t="s">
        <v>64</v>
      </c>
      <c r="B335" s="10">
        <f ca="1">COUNTIFS(A4:A327,"1",B4:B327,"5")</f>
        <v>9</v>
      </c>
      <c r="C335" s="10">
        <f ca="1">COUNTIFS(A4:A327,"2",B4:B327,"5")</f>
        <v>17</v>
      </c>
      <c r="D335" s="10">
        <f ca="1">COUNTIFS(A4:A327,"3",B4:B327,"5")</f>
        <v>10</v>
      </c>
      <c r="E335" s="10">
        <f ca="1">COUNTIFS(A4:A327,"4",B4:B327,"5")</f>
        <v>12</v>
      </c>
      <c r="F335" s="1">
        <f t="shared" ca="1" si="1"/>
        <v>48</v>
      </c>
      <c r="K335" s="10"/>
    </row>
    <row r="336" spans="1:11" ht="13">
      <c r="F336" s="1">
        <f ca="1">SUM(F331:F335)</f>
        <v>300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FF9900"/>
    <outlinePr summaryBelow="0" summaryRight="0"/>
  </sheetPr>
  <dimension ref="A1:K336"/>
  <sheetViews>
    <sheetView workbookViewId="0"/>
  </sheetViews>
  <sheetFormatPr baseColWidth="10" defaultColWidth="14.5" defaultRowHeight="15.75" customHeight="1"/>
  <sheetData>
    <row r="1" spans="1:2" ht="14">
      <c r="A1" s="9" t="s">
        <v>380</v>
      </c>
    </row>
    <row r="2" spans="1:2" ht="15">
      <c r="A2" s="10"/>
    </row>
    <row r="3" spans="1:2" ht="13">
      <c r="A3" s="7" t="s">
        <v>197</v>
      </c>
    </row>
    <row r="4" spans="1:2" ht="15">
      <c r="A4" s="10">
        <f ca="1">IFERROR(__xludf.DUMMYFUNCTION("query('Converted Data'!BG4:BG327,""select*"")"),3)</f>
        <v>3</v>
      </c>
      <c r="B4" s="10">
        <f ca="1">IFERROR(__xludf.DUMMYFUNCTION("query('Converted Data'!DC4:DC327,""select*"")"),2)</f>
        <v>2</v>
      </c>
    </row>
    <row r="5" spans="1:2" ht="13">
      <c r="A5" s="1">
        <f ca="1">IFERROR(__xludf.DUMMYFUNCTION("""COMPUTED_VALUE"""),1)</f>
        <v>1</v>
      </c>
      <c r="B5" s="1">
        <f ca="1">IFERROR(__xludf.DUMMYFUNCTION("""COMPUTED_VALUE"""),5)</f>
        <v>5</v>
      </c>
    </row>
    <row r="6" spans="1:2" ht="13">
      <c r="A6" s="1" t="str">
        <f ca="1">IFERROR(__xludf.DUMMYFUNCTION("""COMPUTED_VALUE"""),"")</f>
        <v/>
      </c>
      <c r="B6" s="1">
        <f ca="1">IFERROR(__xludf.DUMMYFUNCTION("""COMPUTED_VALUE"""),4)</f>
        <v>4</v>
      </c>
    </row>
    <row r="7" spans="1:2" ht="13">
      <c r="A7" s="1">
        <f ca="1">IFERROR(__xludf.DUMMYFUNCTION("""COMPUTED_VALUE"""),3)</f>
        <v>3</v>
      </c>
      <c r="B7" s="1">
        <f ca="1">IFERROR(__xludf.DUMMYFUNCTION("""COMPUTED_VALUE"""),2)</f>
        <v>2</v>
      </c>
    </row>
    <row r="8" spans="1:2" ht="13">
      <c r="A8" s="1">
        <f ca="1">IFERROR(__xludf.DUMMYFUNCTION("""COMPUTED_VALUE"""),2)</f>
        <v>2</v>
      </c>
      <c r="B8" s="1">
        <f ca="1">IFERROR(__xludf.DUMMYFUNCTION("""COMPUTED_VALUE"""),4)</f>
        <v>4</v>
      </c>
    </row>
    <row r="9" spans="1:2" ht="13">
      <c r="A9" s="1">
        <f ca="1">IFERROR(__xludf.DUMMYFUNCTION("""COMPUTED_VALUE"""),3)</f>
        <v>3</v>
      </c>
      <c r="B9" s="1">
        <f ca="1">IFERROR(__xludf.DUMMYFUNCTION("""COMPUTED_VALUE"""),3)</f>
        <v>3</v>
      </c>
    </row>
    <row r="10" spans="1:2" ht="13" hidden="1">
      <c r="A10" s="1" t="str">
        <f ca="1">IFERROR(__xludf.DUMMYFUNCTION("""COMPUTED_VALUE"""),"")</f>
        <v/>
      </c>
      <c r="B10" s="1">
        <f ca="1">IFERROR(__xludf.DUMMYFUNCTION("""COMPUTED_VALUE"""),3)</f>
        <v>3</v>
      </c>
    </row>
    <row r="11" spans="1:2" ht="13" hidden="1">
      <c r="A11" s="1">
        <f ca="1">IFERROR(__xludf.DUMMYFUNCTION("""COMPUTED_VALUE"""),4)</f>
        <v>4</v>
      </c>
      <c r="B11" s="1">
        <f ca="1">IFERROR(__xludf.DUMMYFUNCTION("""COMPUTED_VALUE"""),5)</f>
        <v>5</v>
      </c>
    </row>
    <row r="12" spans="1:2" ht="13" hidden="1">
      <c r="A12" s="1">
        <f ca="1">IFERROR(__xludf.DUMMYFUNCTION("""COMPUTED_VALUE"""),4)</f>
        <v>4</v>
      </c>
      <c r="B12" s="1">
        <f ca="1">IFERROR(__xludf.DUMMYFUNCTION("""COMPUTED_VALUE"""),3)</f>
        <v>3</v>
      </c>
    </row>
    <row r="13" spans="1:2" ht="13" hidden="1">
      <c r="A13" s="1">
        <f ca="1">IFERROR(__xludf.DUMMYFUNCTION("""COMPUTED_VALUE"""),2)</f>
        <v>2</v>
      </c>
      <c r="B13" s="1">
        <f ca="1">IFERROR(__xludf.DUMMYFUNCTION("""COMPUTED_VALUE"""),5)</f>
        <v>5</v>
      </c>
    </row>
    <row r="14" spans="1:2" ht="13" hidden="1">
      <c r="A14" s="1" t="str">
        <f ca="1">IFERROR(__xludf.DUMMYFUNCTION("""COMPUTED_VALUE"""),"")</f>
        <v/>
      </c>
      <c r="B14" s="1">
        <f ca="1">IFERROR(__xludf.DUMMYFUNCTION("""COMPUTED_VALUE"""),1)</f>
        <v>1</v>
      </c>
    </row>
    <row r="15" spans="1:2" ht="13" hidden="1">
      <c r="A15" s="1">
        <f ca="1">IFERROR(__xludf.DUMMYFUNCTION("""COMPUTED_VALUE"""),2)</f>
        <v>2</v>
      </c>
      <c r="B15" s="1">
        <f ca="1">IFERROR(__xludf.DUMMYFUNCTION("""COMPUTED_VALUE"""),4)</f>
        <v>4</v>
      </c>
    </row>
    <row r="16" spans="1:2" ht="13" hidden="1">
      <c r="A16" s="1">
        <f ca="1">IFERROR(__xludf.DUMMYFUNCTION("""COMPUTED_VALUE"""),3)</f>
        <v>3</v>
      </c>
      <c r="B16" s="1">
        <f ca="1">IFERROR(__xludf.DUMMYFUNCTION("""COMPUTED_VALUE"""),4)</f>
        <v>4</v>
      </c>
    </row>
    <row r="17" spans="1:2" ht="13" hidden="1">
      <c r="A17" s="1">
        <f ca="1">IFERROR(__xludf.DUMMYFUNCTION("""COMPUTED_VALUE"""),3)</f>
        <v>3</v>
      </c>
      <c r="B17" s="1">
        <f ca="1">IFERROR(__xludf.DUMMYFUNCTION("""COMPUTED_VALUE"""),1)</f>
        <v>1</v>
      </c>
    </row>
    <row r="18" spans="1:2" ht="13" hidden="1">
      <c r="A18" s="1">
        <f ca="1">IFERROR(__xludf.DUMMYFUNCTION("""COMPUTED_VALUE"""),2)</f>
        <v>2</v>
      </c>
      <c r="B18" s="1">
        <f ca="1">IFERROR(__xludf.DUMMYFUNCTION("""COMPUTED_VALUE"""),3)</f>
        <v>3</v>
      </c>
    </row>
    <row r="19" spans="1:2" ht="13" hidden="1">
      <c r="A19" s="1">
        <f ca="1">IFERROR(__xludf.DUMMYFUNCTION("""COMPUTED_VALUE"""),2)</f>
        <v>2</v>
      </c>
      <c r="B19" s="1">
        <f ca="1">IFERROR(__xludf.DUMMYFUNCTION("""COMPUTED_VALUE"""),3)</f>
        <v>3</v>
      </c>
    </row>
    <row r="20" spans="1:2" ht="13" hidden="1">
      <c r="A20" s="1">
        <f ca="1">IFERROR(__xludf.DUMMYFUNCTION("""COMPUTED_VALUE"""),4)</f>
        <v>4</v>
      </c>
      <c r="B20" s="1">
        <f ca="1">IFERROR(__xludf.DUMMYFUNCTION("""COMPUTED_VALUE"""),3)</f>
        <v>3</v>
      </c>
    </row>
    <row r="21" spans="1:2" ht="13" hidden="1">
      <c r="A21" s="1">
        <f ca="1">IFERROR(__xludf.DUMMYFUNCTION("""COMPUTED_VALUE"""),2)</f>
        <v>2</v>
      </c>
      <c r="B21" s="1">
        <f ca="1">IFERROR(__xludf.DUMMYFUNCTION("""COMPUTED_VALUE"""),4)</f>
        <v>4</v>
      </c>
    </row>
    <row r="22" spans="1:2" ht="13" hidden="1">
      <c r="A22" s="1">
        <f ca="1">IFERROR(__xludf.DUMMYFUNCTION("""COMPUTED_VALUE"""),1)</f>
        <v>1</v>
      </c>
      <c r="B22" s="1">
        <f ca="1">IFERROR(__xludf.DUMMYFUNCTION("""COMPUTED_VALUE"""),2)</f>
        <v>2</v>
      </c>
    </row>
    <row r="23" spans="1:2" ht="13" hidden="1">
      <c r="A23" s="1">
        <f ca="1">IFERROR(__xludf.DUMMYFUNCTION("""COMPUTED_VALUE"""),2)</f>
        <v>2</v>
      </c>
      <c r="B23" s="1">
        <f ca="1">IFERROR(__xludf.DUMMYFUNCTION("""COMPUTED_VALUE"""),3)</f>
        <v>3</v>
      </c>
    </row>
    <row r="24" spans="1:2" ht="13" hidden="1">
      <c r="A24" s="1" t="str">
        <f ca="1">IFERROR(__xludf.DUMMYFUNCTION("""COMPUTED_VALUE"""),"")</f>
        <v/>
      </c>
      <c r="B24" s="1">
        <f ca="1">IFERROR(__xludf.DUMMYFUNCTION("""COMPUTED_VALUE"""),4)</f>
        <v>4</v>
      </c>
    </row>
    <row r="25" spans="1:2" ht="13" hidden="1">
      <c r="A25" s="1">
        <f ca="1">IFERROR(__xludf.DUMMYFUNCTION("""COMPUTED_VALUE"""),2)</f>
        <v>2</v>
      </c>
      <c r="B25" s="1">
        <f ca="1">IFERROR(__xludf.DUMMYFUNCTION("""COMPUTED_VALUE"""),5)</f>
        <v>5</v>
      </c>
    </row>
    <row r="26" spans="1:2" ht="13" hidden="1">
      <c r="A26" s="1">
        <f ca="1">IFERROR(__xludf.DUMMYFUNCTION("""COMPUTED_VALUE"""),1)</f>
        <v>1</v>
      </c>
      <c r="B26" s="1">
        <f ca="1">IFERROR(__xludf.DUMMYFUNCTION("""COMPUTED_VALUE"""),2)</f>
        <v>2</v>
      </c>
    </row>
    <row r="27" spans="1:2" ht="13" hidden="1">
      <c r="A27" s="1" t="str">
        <f ca="1">IFERROR(__xludf.DUMMYFUNCTION("""COMPUTED_VALUE"""),"")</f>
        <v/>
      </c>
      <c r="B27" s="1">
        <f ca="1">IFERROR(__xludf.DUMMYFUNCTION("""COMPUTED_VALUE"""),3)</f>
        <v>3</v>
      </c>
    </row>
    <row r="28" spans="1:2" ht="13" hidden="1">
      <c r="A28" s="1">
        <f ca="1">IFERROR(__xludf.DUMMYFUNCTION("""COMPUTED_VALUE"""),1)</f>
        <v>1</v>
      </c>
      <c r="B28" s="1">
        <f ca="1">IFERROR(__xludf.DUMMYFUNCTION("""COMPUTED_VALUE"""),3)</f>
        <v>3</v>
      </c>
    </row>
    <row r="29" spans="1:2" ht="13" hidden="1">
      <c r="A29" s="1">
        <f ca="1">IFERROR(__xludf.DUMMYFUNCTION("""COMPUTED_VALUE"""),3)</f>
        <v>3</v>
      </c>
      <c r="B29" s="1">
        <f ca="1">IFERROR(__xludf.DUMMYFUNCTION("""COMPUTED_VALUE"""),3)</f>
        <v>3</v>
      </c>
    </row>
    <row r="30" spans="1:2" ht="13" hidden="1">
      <c r="A30" s="1">
        <f ca="1">IFERROR(__xludf.DUMMYFUNCTION("""COMPUTED_VALUE"""),3)</f>
        <v>3</v>
      </c>
      <c r="B30" s="1">
        <f ca="1">IFERROR(__xludf.DUMMYFUNCTION("""COMPUTED_VALUE"""),3)</f>
        <v>3</v>
      </c>
    </row>
    <row r="31" spans="1:2" ht="13" hidden="1">
      <c r="A31" s="1">
        <f ca="1">IFERROR(__xludf.DUMMYFUNCTION("""COMPUTED_VALUE"""),1)</f>
        <v>1</v>
      </c>
      <c r="B31" s="1">
        <f ca="1">IFERROR(__xludf.DUMMYFUNCTION("""COMPUTED_VALUE"""),2)</f>
        <v>2</v>
      </c>
    </row>
    <row r="32" spans="1:2" ht="13" hidden="1">
      <c r="A32" s="1">
        <f ca="1">IFERROR(__xludf.DUMMYFUNCTION("""COMPUTED_VALUE"""),2)</f>
        <v>2</v>
      </c>
      <c r="B32" s="1">
        <f ca="1">IFERROR(__xludf.DUMMYFUNCTION("""COMPUTED_VALUE"""),2)</f>
        <v>2</v>
      </c>
    </row>
    <row r="33" spans="1:2" ht="13" hidden="1">
      <c r="A33" s="1">
        <f ca="1">IFERROR(__xludf.DUMMYFUNCTION("""COMPUTED_VALUE"""),1)</f>
        <v>1</v>
      </c>
      <c r="B33" s="1">
        <f ca="1">IFERROR(__xludf.DUMMYFUNCTION("""COMPUTED_VALUE"""),2)</f>
        <v>2</v>
      </c>
    </row>
    <row r="34" spans="1:2" ht="13" hidden="1">
      <c r="A34" s="1">
        <f ca="1">IFERROR(__xludf.DUMMYFUNCTION("""COMPUTED_VALUE"""),3)</f>
        <v>3</v>
      </c>
      <c r="B34" s="1">
        <f ca="1">IFERROR(__xludf.DUMMYFUNCTION("""COMPUTED_VALUE"""),1)</f>
        <v>1</v>
      </c>
    </row>
    <row r="35" spans="1:2" ht="13" hidden="1">
      <c r="A35" s="1">
        <f ca="1">IFERROR(__xludf.DUMMYFUNCTION("""COMPUTED_VALUE"""),4)</f>
        <v>4</v>
      </c>
      <c r="B35" s="1">
        <f ca="1">IFERROR(__xludf.DUMMYFUNCTION("""COMPUTED_VALUE"""),5)</f>
        <v>5</v>
      </c>
    </row>
    <row r="36" spans="1:2" ht="13" hidden="1">
      <c r="A36" s="1">
        <f ca="1">IFERROR(__xludf.DUMMYFUNCTION("""COMPUTED_VALUE"""),1)</f>
        <v>1</v>
      </c>
      <c r="B36" s="1">
        <f ca="1">IFERROR(__xludf.DUMMYFUNCTION("""COMPUTED_VALUE"""),1)</f>
        <v>1</v>
      </c>
    </row>
    <row r="37" spans="1:2" ht="13" hidden="1">
      <c r="A37" s="1">
        <f ca="1">IFERROR(__xludf.DUMMYFUNCTION("""COMPUTED_VALUE"""),2)</f>
        <v>2</v>
      </c>
      <c r="B37" s="1">
        <f ca="1">IFERROR(__xludf.DUMMYFUNCTION("""COMPUTED_VALUE"""),3)</f>
        <v>3</v>
      </c>
    </row>
    <row r="38" spans="1:2" ht="13" hidden="1">
      <c r="A38" s="1">
        <f ca="1">IFERROR(__xludf.DUMMYFUNCTION("""COMPUTED_VALUE"""),4)</f>
        <v>4</v>
      </c>
      <c r="B38" s="1">
        <f ca="1">IFERROR(__xludf.DUMMYFUNCTION("""COMPUTED_VALUE"""),2)</f>
        <v>2</v>
      </c>
    </row>
    <row r="39" spans="1:2" ht="13" hidden="1">
      <c r="A39" s="1">
        <f ca="1">IFERROR(__xludf.DUMMYFUNCTION("""COMPUTED_VALUE"""),3)</f>
        <v>3</v>
      </c>
      <c r="B39" s="1">
        <f ca="1">IFERROR(__xludf.DUMMYFUNCTION("""COMPUTED_VALUE"""),4)</f>
        <v>4</v>
      </c>
    </row>
    <row r="40" spans="1:2" ht="13" hidden="1">
      <c r="A40" s="1" t="str">
        <f ca="1">IFERROR(__xludf.DUMMYFUNCTION("""COMPUTED_VALUE"""),"")</f>
        <v/>
      </c>
      <c r="B40" s="1">
        <f ca="1">IFERROR(__xludf.DUMMYFUNCTION("""COMPUTED_VALUE"""),5)</f>
        <v>5</v>
      </c>
    </row>
    <row r="41" spans="1:2" ht="13" hidden="1">
      <c r="A41" s="1">
        <f ca="1">IFERROR(__xludf.DUMMYFUNCTION("""COMPUTED_VALUE"""),1)</f>
        <v>1</v>
      </c>
      <c r="B41" s="1">
        <f ca="1">IFERROR(__xludf.DUMMYFUNCTION("""COMPUTED_VALUE"""),1)</f>
        <v>1</v>
      </c>
    </row>
    <row r="42" spans="1:2" ht="13" hidden="1">
      <c r="A42" s="1">
        <f ca="1">IFERROR(__xludf.DUMMYFUNCTION("""COMPUTED_VALUE"""),2)</f>
        <v>2</v>
      </c>
      <c r="B42" s="1">
        <f ca="1">IFERROR(__xludf.DUMMYFUNCTION("""COMPUTED_VALUE"""),3)</f>
        <v>3</v>
      </c>
    </row>
    <row r="43" spans="1:2" ht="13" hidden="1">
      <c r="A43" s="1">
        <f ca="1">IFERROR(__xludf.DUMMYFUNCTION("""COMPUTED_VALUE"""),1)</f>
        <v>1</v>
      </c>
      <c r="B43" s="1">
        <f ca="1">IFERROR(__xludf.DUMMYFUNCTION("""COMPUTED_VALUE"""),1)</f>
        <v>1</v>
      </c>
    </row>
    <row r="44" spans="1:2" ht="13" hidden="1">
      <c r="A44" s="1">
        <f ca="1">IFERROR(__xludf.DUMMYFUNCTION("""COMPUTED_VALUE"""),4)</f>
        <v>4</v>
      </c>
      <c r="B44" s="1">
        <f ca="1">IFERROR(__xludf.DUMMYFUNCTION("""COMPUTED_VALUE"""),4)</f>
        <v>4</v>
      </c>
    </row>
    <row r="45" spans="1:2" ht="13" hidden="1">
      <c r="A45" s="1">
        <f ca="1">IFERROR(__xludf.DUMMYFUNCTION("""COMPUTED_VALUE"""),4)</f>
        <v>4</v>
      </c>
      <c r="B45" s="1">
        <f ca="1">IFERROR(__xludf.DUMMYFUNCTION("""COMPUTED_VALUE"""),4)</f>
        <v>4</v>
      </c>
    </row>
    <row r="46" spans="1:2" ht="13" hidden="1">
      <c r="A46" s="1">
        <f ca="1">IFERROR(__xludf.DUMMYFUNCTION("""COMPUTED_VALUE"""),2)</f>
        <v>2</v>
      </c>
      <c r="B46" s="1">
        <f ca="1">IFERROR(__xludf.DUMMYFUNCTION("""COMPUTED_VALUE"""),2)</f>
        <v>2</v>
      </c>
    </row>
    <row r="47" spans="1:2" ht="13" hidden="1">
      <c r="A47" s="1">
        <f ca="1">IFERROR(__xludf.DUMMYFUNCTION("""COMPUTED_VALUE"""),4)</f>
        <v>4</v>
      </c>
      <c r="B47" s="1">
        <f ca="1">IFERROR(__xludf.DUMMYFUNCTION("""COMPUTED_VALUE"""),2)</f>
        <v>2</v>
      </c>
    </row>
    <row r="48" spans="1:2" ht="13" hidden="1">
      <c r="A48" s="1">
        <f ca="1">IFERROR(__xludf.DUMMYFUNCTION("""COMPUTED_VALUE"""),2)</f>
        <v>2</v>
      </c>
      <c r="B48" s="1">
        <f ca="1">IFERROR(__xludf.DUMMYFUNCTION("""COMPUTED_VALUE"""),3)</f>
        <v>3</v>
      </c>
    </row>
    <row r="49" spans="1:2" ht="13" hidden="1">
      <c r="A49" s="1">
        <f ca="1">IFERROR(__xludf.DUMMYFUNCTION("""COMPUTED_VALUE"""),4)</f>
        <v>4</v>
      </c>
      <c r="B49" s="1">
        <f ca="1">IFERROR(__xludf.DUMMYFUNCTION("""COMPUTED_VALUE"""),4)</f>
        <v>4</v>
      </c>
    </row>
    <row r="50" spans="1:2" ht="13" hidden="1">
      <c r="A50" s="1">
        <f ca="1">IFERROR(__xludf.DUMMYFUNCTION("""COMPUTED_VALUE"""),2)</f>
        <v>2</v>
      </c>
      <c r="B50" s="1">
        <f ca="1">IFERROR(__xludf.DUMMYFUNCTION("""COMPUTED_VALUE"""),5)</f>
        <v>5</v>
      </c>
    </row>
    <row r="51" spans="1:2" ht="13" hidden="1">
      <c r="A51" s="1">
        <f ca="1">IFERROR(__xludf.DUMMYFUNCTION("""COMPUTED_VALUE"""),1)</f>
        <v>1</v>
      </c>
      <c r="B51" s="1">
        <f ca="1">IFERROR(__xludf.DUMMYFUNCTION("""COMPUTED_VALUE"""),4)</f>
        <v>4</v>
      </c>
    </row>
    <row r="52" spans="1:2" ht="13" hidden="1">
      <c r="A52" s="1">
        <f ca="1">IFERROR(__xludf.DUMMYFUNCTION("""COMPUTED_VALUE"""),3)</f>
        <v>3</v>
      </c>
      <c r="B52" s="1">
        <f ca="1">IFERROR(__xludf.DUMMYFUNCTION("""COMPUTED_VALUE"""),2)</f>
        <v>2</v>
      </c>
    </row>
    <row r="53" spans="1:2" ht="13" hidden="1">
      <c r="A53" s="1">
        <f ca="1">IFERROR(__xludf.DUMMYFUNCTION("""COMPUTED_VALUE"""),2)</f>
        <v>2</v>
      </c>
      <c r="B53" s="1">
        <f ca="1">IFERROR(__xludf.DUMMYFUNCTION("""COMPUTED_VALUE"""),2)</f>
        <v>2</v>
      </c>
    </row>
    <row r="54" spans="1:2" ht="13" hidden="1">
      <c r="A54" s="1">
        <f ca="1">IFERROR(__xludf.DUMMYFUNCTION("""COMPUTED_VALUE"""),3)</f>
        <v>3</v>
      </c>
      <c r="B54" s="1">
        <f ca="1">IFERROR(__xludf.DUMMYFUNCTION("""COMPUTED_VALUE"""),3)</f>
        <v>3</v>
      </c>
    </row>
    <row r="55" spans="1:2" ht="13" hidden="1">
      <c r="A55" s="1">
        <f ca="1">IFERROR(__xludf.DUMMYFUNCTION("""COMPUTED_VALUE"""),1)</f>
        <v>1</v>
      </c>
      <c r="B55" s="1">
        <f ca="1">IFERROR(__xludf.DUMMYFUNCTION("""COMPUTED_VALUE"""),5)</f>
        <v>5</v>
      </c>
    </row>
    <row r="56" spans="1:2" ht="13" hidden="1">
      <c r="A56" s="1">
        <f ca="1">IFERROR(__xludf.DUMMYFUNCTION("""COMPUTED_VALUE"""),3)</f>
        <v>3</v>
      </c>
      <c r="B56" s="1">
        <f ca="1">IFERROR(__xludf.DUMMYFUNCTION("""COMPUTED_VALUE"""),3)</f>
        <v>3</v>
      </c>
    </row>
    <row r="57" spans="1:2" ht="13" hidden="1">
      <c r="A57" s="1">
        <f ca="1">IFERROR(__xludf.DUMMYFUNCTION("""COMPUTED_VALUE"""),2)</f>
        <v>2</v>
      </c>
      <c r="B57" s="1">
        <f ca="1">IFERROR(__xludf.DUMMYFUNCTION("""COMPUTED_VALUE"""),2)</f>
        <v>2</v>
      </c>
    </row>
    <row r="58" spans="1:2" ht="13" hidden="1">
      <c r="A58" s="1">
        <f ca="1">IFERROR(__xludf.DUMMYFUNCTION("""COMPUTED_VALUE"""),3)</f>
        <v>3</v>
      </c>
      <c r="B58" s="1">
        <f ca="1">IFERROR(__xludf.DUMMYFUNCTION("""COMPUTED_VALUE"""),3)</f>
        <v>3</v>
      </c>
    </row>
    <row r="59" spans="1:2" ht="13" hidden="1">
      <c r="A59" s="1">
        <f ca="1">IFERROR(__xludf.DUMMYFUNCTION("""COMPUTED_VALUE"""),1)</f>
        <v>1</v>
      </c>
      <c r="B59" s="1">
        <f ca="1">IFERROR(__xludf.DUMMYFUNCTION("""COMPUTED_VALUE"""),5)</f>
        <v>5</v>
      </c>
    </row>
    <row r="60" spans="1:2" ht="13" hidden="1">
      <c r="A60" s="1">
        <f ca="1">IFERROR(__xludf.DUMMYFUNCTION("""COMPUTED_VALUE"""),1)</f>
        <v>1</v>
      </c>
      <c r="B60" s="1">
        <f ca="1">IFERROR(__xludf.DUMMYFUNCTION("""COMPUTED_VALUE"""),4)</f>
        <v>4</v>
      </c>
    </row>
    <row r="61" spans="1:2" ht="13" hidden="1">
      <c r="A61" s="1">
        <f ca="1">IFERROR(__xludf.DUMMYFUNCTION("""COMPUTED_VALUE"""),1)</f>
        <v>1</v>
      </c>
      <c r="B61" s="1">
        <f ca="1">IFERROR(__xludf.DUMMYFUNCTION("""COMPUTED_VALUE"""),3)</f>
        <v>3</v>
      </c>
    </row>
    <row r="62" spans="1:2" ht="13" hidden="1">
      <c r="A62" s="1">
        <f ca="1">IFERROR(__xludf.DUMMYFUNCTION("""COMPUTED_VALUE"""),4)</f>
        <v>4</v>
      </c>
      <c r="B62" s="1">
        <f ca="1">IFERROR(__xludf.DUMMYFUNCTION("""COMPUTED_VALUE"""),1)</f>
        <v>1</v>
      </c>
    </row>
    <row r="63" spans="1:2" ht="13" hidden="1">
      <c r="A63" s="1">
        <f ca="1">IFERROR(__xludf.DUMMYFUNCTION("""COMPUTED_VALUE"""),4)</f>
        <v>4</v>
      </c>
      <c r="B63" s="1">
        <f ca="1">IFERROR(__xludf.DUMMYFUNCTION("""COMPUTED_VALUE"""),2)</f>
        <v>2</v>
      </c>
    </row>
    <row r="64" spans="1:2" ht="13" hidden="1">
      <c r="A64" s="1" t="str">
        <f ca="1">IFERROR(__xludf.DUMMYFUNCTION("""COMPUTED_VALUE"""),"")</f>
        <v/>
      </c>
      <c r="B64" s="1">
        <f ca="1">IFERROR(__xludf.DUMMYFUNCTION("""COMPUTED_VALUE"""),3)</f>
        <v>3</v>
      </c>
    </row>
    <row r="65" spans="1:2" ht="13" hidden="1">
      <c r="A65" s="1">
        <f ca="1">IFERROR(__xludf.DUMMYFUNCTION("""COMPUTED_VALUE"""),1)</f>
        <v>1</v>
      </c>
      <c r="B65" s="1">
        <f ca="1">IFERROR(__xludf.DUMMYFUNCTION("""COMPUTED_VALUE"""),2)</f>
        <v>2</v>
      </c>
    </row>
    <row r="66" spans="1:2" ht="13" hidden="1">
      <c r="A66" s="1">
        <f ca="1">IFERROR(__xludf.DUMMYFUNCTION("""COMPUTED_VALUE"""),2)</f>
        <v>2</v>
      </c>
      <c r="B66" s="1">
        <f ca="1">IFERROR(__xludf.DUMMYFUNCTION("""COMPUTED_VALUE"""),3)</f>
        <v>3</v>
      </c>
    </row>
    <row r="67" spans="1:2" ht="13" hidden="1">
      <c r="A67" s="1">
        <f ca="1">IFERROR(__xludf.DUMMYFUNCTION("""COMPUTED_VALUE"""),1)</f>
        <v>1</v>
      </c>
      <c r="B67" s="1">
        <f ca="1">IFERROR(__xludf.DUMMYFUNCTION("""COMPUTED_VALUE"""),2)</f>
        <v>2</v>
      </c>
    </row>
    <row r="68" spans="1:2" ht="13" hidden="1">
      <c r="A68" s="1">
        <f ca="1">IFERROR(__xludf.DUMMYFUNCTION("""COMPUTED_VALUE"""),2)</f>
        <v>2</v>
      </c>
      <c r="B68" s="1">
        <f ca="1">IFERROR(__xludf.DUMMYFUNCTION("""COMPUTED_VALUE"""),4)</f>
        <v>4</v>
      </c>
    </row>
    <row r="69" spans="1:2" ht="13" hidden="1">
      <c r="A69" s="1">
        <f ca="1">IFERROR(__xludf.DUMMYFUNCTION("""COMPUTED_VALUE"""),3)</f>
        <v>3</v>
      </c>
      <c r="B69" s="1">
        <f ca="1">IFERROR(__xludf.DUMMYFUNCTION("""COMPUTED_VALUE"""),5)</f>
        <v>5</v>
      </c>
    </row>
    <row r="70" spans="1:2" ht="13" hidden="1">
      <c r="A70" s="1">
        <f ca="1">IFERROR(__xludf.DUMMYFUNCTION("""COMPUTED_VALUE"""),4)</f>
        <v>4</v>
      </c>
      <c r="B70" s="1">
        <f ca="1">IFERROR(__xludf.DUMMYFUNCTION("""COMPUTED_VALUE"""),2)</f>
        <v>2</v>
      </c>
    </row>
    <row r="71" spans="1:2" ht="13" hidden="1">
      <c r="A71" s="1">
        <f ca="1">IFERROR(__xludf.DUMMYFUNCTION("""COMPUTED_VALUE"""),2)</f>
        <v>2</v>
      </c>
      <c r="B71" s="1">
        <f ca="1">IFERROR(__xludf.DUMMYFUNCTION("""COMPUTED_VALUE"""),3)</f>
        <v>3</v>
      </c>
    </row>
    <row r="72" spans="1:2" ht="13" hidden="1">
      <c r="A72" s="1">
        <f ca="1">IFERROR(__xludf.DUMMYFUNCTION("""COMPUTED_VALUE"""),4)</f>
        <v>4</v>
      </c>
      <c r="B72" s="1">
        <f ca="1">IFERROR(__xludf.DUMMYFUNCTION("""COMPUTED_VALUE"""),2)</f>
        <v>2</v>
      </c>
    </row>
    <row r="73" spans="1:2" ht="13" hidden="1">
      <c r="A73" s="1">
        <f ca="1">IFERROR(__xludf.DUMMYFUNCTION("""COMPUTED_VALUE"""),3)</f>
        <v>3</v>
      </c>
      <c r="B73" s="1">
        <f ca="1">IFERROR(__xludf.DUMMYFUNCTION("""COMPUTED_VALUE"""),4)</f>
        <v>4</v>
      </c>
    </row>
    <row r="74" spans="1:2" ht="13" hidden="1">
      <c r="A74" s="1">
        <f ca="1">IFERROR(__xludf.DUMMYFUNCTION("""COMPUTED_VALUE"""),1)</f>
        <v>1</v>
      </c>
      <c r="B74" s="1">
        <f ca="1">IFERROR(__xludf.DUMMYFUNCTION("""COMPUTED_VALUE"""),5)</f>
        <v>5</v>
      </c>
    </row>
    <row r="75" spans="1:2" ht="13" hidden="1">
      <c r="A75" s="1">
        <f ca="1">IFERROR(__xludf.DUMMYFUNCTION("""COMPUTED_VALUE"""),2)</f>
        <v>2</v>
      </c>
      <c r="B75" s="1">
        <f ca="1">IFERROR(__xludf.DUMMYFUNCTION("""COMPUTED_VALUE"""),5)</f>
        <v>5</v>
      </c>
    </row>
    <row r="76" spans="1:2" ht="13" hidden="1">
      <c r="A76" s="1">
        <f ca="1">IFERROR(__xludf.DUMMYFUNCTION("""COMPUTED_VALUE"""),3)</f>
        <v>3</v>
      </c>
      <c r="B76" s="1">
        <f ca="1">IFERROR(__xludf.DUMMYFUNCTION("""COMPUTED_VALUE"""),3)</f>
        <v>3</v>
      </c>
    </row>
    <row r="77" spans="1:2" ht="13" hidden="1">
      <c r="A77" s="1">
        <f ca="1">IFERROR(__xludf.DUMMYFUNCTION("""COMPUTED_VALUE"""),2)</f>
        <v>2</v>
      </c>
      <c r="B77" s="1">
        <f ca="1">IFERROR(__xludf.DUMMYFUNCTION("""COMPUTED_VALUE"""),5)</f>
        <v>5</v>
      </c>
    </row>
    <row r="78" spans="1:2" ht="13" hidden="1">
      <c r="A78" s="1">
        <f ca="1">IFERROR(__xludf.DUMMYFUNCTION("""COMPUTED_VALUE"""),4)</f>
        <v>4</v>
      </c>
      <c r="B78" s="1">
        <f ca="1">IFERROR(__xludf.DUMMYFUNCTION("""COMPUTED_VALUE"""),3)</f>
        <v>3</v>
      </c>
    </row>
    <row r="79" spans="1:2" ht="13" hidden="1">
      <c r="A79" s="1">
        <f ca="1">IFERROR(__xludf.DUMMYFUNCTION("""COMPUTED_VALUE"""),3)</f>
        <v>3</v>
      </c>
      <c r="B79" s="1">
        <f ca="1">IFERROR(__xludf.DUMMYFUNCTION("""COMPUTED_VALUE"""),4)</f>
        <v>4</v>
      </c>
    </row>
    <row r="80" spans="1:2" ht="13" hidden="1">
      <c r="A80" s="1">
        <f ca="1">IFERROR(__xludf.DUMMYFUNCTION("""COMPUTED_VALUE"""),1)</f>
        <v>1</v>
      </c>
      <c r="B80" s="1">
        <f ca="1">IFERROR(__xludf.DUMMYFUNCTION("""COMPUTED_VALUE"""),2)</f>
        <v>2</v>
      </c>
    </row>
    <row r="81" spans="1:2" ht="13" hidden="1">
      <c r="A81" s="1" t="str">
        <f ca="1">IFERROR(__xludf.DUMMYFUNCTION("""COMPUTED_VALUE"""),"")</f>
        <v/>
      </c>
      <c r="B81" s="1">
        <f ca="1">IFERROR(__xludf.DUMMYFUNCTION("""COMPUTED_VALUE"""),3)</f>
        <v>3</v>
      </c>
    </row>
    <row r="82" spans="1:2" ht="13" hidden="1">
      <c r="A82" s="1">
        <f ca="1">IFERROR(__xludf.DUMMYFUNCTION("""COMPUTED_VALUE"""),4)</f>
        <v>4</v>
      </c>
      <c r="B82" s="1">
        <f ca="1">IFERROR(__xludf.DUMMYFUNCTION("""COMPUTED_VALUE"""),3)</f>
        <v>3</v>
      </c>
    </row>
    <row r="83" spans="1:2" ht="13" hidden="1">
      <c r="A83" s="1">
        <f ca="1">IFERROR(__xludf.DUMMYFUNCTION("""COMPUTED_VALUE"""),2)</f>
        <v>2</v>
      </c>
      <c r="B83" s="1">
        <f ca="1">IFERROR(__xludf.DUMMYFUNCTION("""COMPUTED_VALUE"""),4)</f>
        <v>4</v>
      </c>
    </row>
    <row r="84" spans="1:2" ht="13" hidden="1">
      <c r="A84" s="1">
        <f ca="1">IFERROR(__xludf.DUMMYFUNCTION("""COMPUTED_VALUE"""),3)</f>
        <v>3</v>
      </c>
      <c r="B84" s="1">
        <f ca="1">IFERROR(__xludf.DUMMYFUNCTION("""COMPUTED_VALUE"""),4)</f>
        <v>4</v>
      </c>
    </row>
    <row r="85" spans="1:2" ht="13" hidden="1">
      <c r="A85" s="1">
        <f ca="1">IFERROR(__xludf.DUMMYFUNCTION("""COMPUTED_VALUE"""),4)</f>
        <v>4</v>
      </c>
      <c r="B85" s="1">
        <f ca="1">IFERROR(__xludf.DUMMYFUNCTION("""COMPUTED_VALUE"""),4)</f>
        <v>4</v>
      </c>
    </row>
    <row r="86" spans="1:2" ht="13" hidden="1">
      <c r="A86" s="1">
        <f ca="1">IFERROR(__xludf.DUMMYFUNCTION("""COMPUTED_VALUE"""),2)</f>
        <v>2</v>
      </c>
      <c r="B86" s="1">
        <f ca="1">IFERROR(__xludf.DUMMYFUNCTION("""COMPUTED_VALUE"""),3)</f>
        <v>3</v>
      </c>
    </row>
    <row r="87" spans="1:2" ht="13" hidden="1">
      <c r="A87" s="1">
        <f ca="1">IFERROR(__xludf.DUMMYFUNCTION("""COMPUTED_VALUE"""),2)</f>
        <v>2</v>
      </c>
      <c r="B87" s="1">
        <f ca="1">IFERROR(__xludf.DUMMYFUNCTION("""COMPUTED_VALUE"""),1)</f>
        <v>1</v>
      </c>
    </row>
    <row r="88" spans="1:2" ht="13" hidden="1">
      <c r="A88" s="1">
        <f ca="1">IFERROR(__xludf.DUMMYFUNCTION("""COMPUTED_VALUE"""),2)</f>
        <v>2</v>
      </c>
      <c r="B88" s="1">
        <f ca="1">IFERROR(__xludf.DUMMYFUNCTION("""COMPUTED_VALUE"""),5)</f>
        <v>5</v>
      </c>
    </row>
    <row r="89" spans="1:2" ht="13" hidden="1">
      <c r="A89" s="1">
        <f ca="1">IFERROR(__xludf.DUMMYFUNCTION("""COMPUTED_VALUE"""),3)</f>
        <v>3</v>
      </c>
      <c r="B89" s="1">
        <f ca="1">IFERROR(__xludf.DUMMYFUNCTION("""COMPUTED_VALUE"""),4)</f>
        <v>4</v>
      </c>
    </row>
    <row r="90" spans="1:2" ht="13" hidden="1">
      <c r="A90" s="1">
        <f ca="1">IFERROR(__xludf.DUMMYFUNCTION("""COMPUTED_VALUE"""),1)</f>
        <v>1</v>
      </c>
      <c r="B90" s="1">
        <f ca="1">IFERROR(__xludf.DUMMYFUNCTION("""COMPUTED_VALUE"""),2)</f>
        <v>2</v>
      </c>
    </row>
    <row r="91" spans="1:2" ht="13" hidden="1">
      <c r="A91" s="1">
        <f ca="1">IFERROR(__xludf.DUMMYFUNCTION("""COMPUTED_VALUE"""),2)</f>
        <v>2</v>
      </c>
      <c r="B91" s="1">
        <f ca="1">IFERROR(__xludf.DUMMYFUNCTION("""COMPUTED_VALUE"""),2)</f>
        <v>2</v>
      </c>
    </row>
    <row r="92" spans="1:2" ht="13" hidden="1">
      <c r="A92" s="1">
        <f ca="1">IFERROR(__xludf.DUMMYFUNCTION("""COMPUTED_VALUE"""),4)</f>
        <v>4</v>
      </c>
      <c r="B92" s="1">
        <f ca="1">IFERROR(__xludf.DUMMYFUNCTION("""COMPUTED_VALUE"""),4)</f>
        <v>4</v>
      </c>
    </row>
    <row r="93" spans="1:2" ht="13" hidden="1">
      <c r="A93" s="1">
        <f ca="1">IFERROR(__xludf.DUMMYFUNCTION("""COMPUTED_VALUE"""),3)</f>
        <v>3</v>
      </c>
      <c r="B93" s="1">
        <f ca="1">IFERROR(__xludf.DUMMYFUNCTION("""COMPUTED_VALUE"""),3)</f>
        <v>3</v>
      </c>
    </row>
    <row r="94" spans="1:2" ht="13" hidden="1">
      <c r="A94" s="1">
        <f ca="1">IFERROR(__xludf.DUMMYFUNCTION("""COMPUTED_VALUE"""),1)</f>
        <v>1</v>
      </c>
      <c r="B94" s="1">
        <f ca="1">IFERROR(__xludf.DUMMYFUNCTION("""COMPUTED_VALUE"""),2)</f>
        <v>2</v>
      </c>
    </row>
    <row r="95" spans="1:2" ht="13" hidden="1">
      <c r="A95" s="1">
        <f ca="1">IFERROR(__xludf.DUMMYFUNCTION("""COMPUTED_VALUE"""),3)</f>
        <v>3</v>
      </c>
      <c r="B95" s="1">
        <f ca="1">IFERROR(__xludf.DUMMYFUNCTION("""COMPUTED_VALUE"""),3)</f>
        <v>3</v>
      </c>
    </row>
    <row r="96" spans="1:2" ht="13" hidden="1">
      <c r="A96" s="1">
        <f ca="1">IFERROR(__xludf.DUMMYFUNCTION("""COMPUTED_VALUE"""),1)</f>
        <v>1</v>
      </c>
      <c r="B96" s="1">
        <f ca="1">IFERROR(__xludf.DUMMYFUNCTION("""COMPUTED_VALUE"""),4)</f>
        <v>4</v>
      </c>
    </row>
    <row r="97" spans="1:2" ht="13" hidden="1">
      <c r="A97" s="1">
        <f ca="1">IFERROR(__xludf.DUMMYFUNCTION("""COMPUTED_VALUE"""),2)</f>
        <v>2</v>
      </c>
      <c r="B97" s="1">
        <f ca="1">IFERROR(__xludf.DUMMYFUNCTION("""COMPUTED_VALUE"""),2)</f>
        <v>2</v>
      </c>
    </row>
    <row r="98" spans="1:2" ht="13" hidden="1">
      <c r="A98" s="1">
        <f ca="1">IFERROR(__xludf.DUMMYFUNCTION("""COMPUTED_VALUE"""),2)</f>
        <v>2</v>
      </c>
      <c r="B98" s="1">
        <f ca="1">IFERROR(__xludf.DUMMYFUNCTION("""COMPUTED_VALUE"""),4)</f>
        <v>4</v>
      </c>
    </row>
    <row r="99" spans="1:2" ht="13" hidden="1">
      <c r="A99" s="1">
        <f ca="1">IFERROR(__xludf.DUMMYFUNCTION("""COMPUTED_VALUE"""),4)</f>
        <v>4</v>
      </c>
      <c r="B99" s="1">
        <f ca="1">IFERROR(__xludf.DUMMYFUNCTION("""COMPUTED_VALUE"""),3)</f>
        <v>3</v>
      </c>
    </row>
    <row r="100" spans="1:2" ht="13" hidden="1">
      <c r="A100" s="1">
        <f ca="1">IFERROR(__xludf.DUMMYFUNCTION("""COMPUTED_VALUE"""),1)</f>
        <v>1</v>
      </c>
      <c r="B100" s="1">
        <f ca="1">IFERROR(__xludf.DUMMYFUNCTION("""COMPUTED_VALUE"""),2)</f>
        <v>2</v>
      </c>
    </row>
    <row r="101" spans="1:2" ht="13" hidden="1">
      <c r="A101" s="1">
        <f ca="1">IFERROR(__xludf.DUMMYFUNCTION("""COMPUTED_VALUE"""),3)</f>
        <v>3</v>
      </c>
      <c r="B101" s="1">
        <f ca="1">IFERROR(__xludf.DUMMYFUNCTION("""COMPUTED_VALUE"""),2)</f>
        <v>2</v>
      </c>
    </row>
    <row r="102" spans="1:2" ht="13" hidden="1">
      <c r="A102" s="1">
        <f ca="1">IFERROR(__xludf.DUMMYFUNCTION("""COMPUTED_VALUE"""),2)</f>
        <v>2</v>
      </c>
      <c r="B102" s="1">
        <f ca="1">IFERROR(__xludf.DUMMYFUNCTION("""COMPUTED_VALUE"""),4)</f>
        <v>4</v>
      </c>
    </row>
    <row r="103" spans="1:2" ht="13" hidden="1">
      <c r="A103" s="1">
        <f ca="1">IFERROR(__xludf.DUMMYFUNCTION("""COMPUTED_VALUE"""),4)</f>
        <v>4</v>
      </c>
      <c r="B103" s="1">
        <f ca="1">IFERROR(__xludf.DUMMYFUNCTION("""COMPUTED_VALUE"""),2)</f>
        <v>2</v>
      </c>
    </row>
    <row r="104" spans="1:2" ht="13" hidden="1">
      <c r="A104" s="1" t="str">
        <f ca="1">IFERROR(__xludf.DUMMYFUNCTION("""COMPUTED_VALUE"""),"")</f>
        <v/>
      </c>
      <c r="B104" s="1">
        <f ca="1">IFERROR(__xludf.DUMMYFUNCTION("""COMPUTED_VALUE"""),2)</f>
        <v>2</v>
      </c>
    </row>
    <row r="105" spans="1:2" ht="13" hidden="1">
      <c r="A105" s="1">
        <f ca="1">IFERROR(__xludf.DUMMYFUNCTION("""COMPUTED_VALUE"""),2)</f>
        <v>2</v>
      </c>
      <c r="B105" s="1">
        <f ca="1">IFERROR(__xludf.DUMMYFUNCTION("""COMPUTED_VALUE"""),4)</f>
        <v>4</v>
      </c>
    </row>
    <row r="106" spans="1:2" ht="13" hidden="1">
      <c r="A106" s="1">
        <f ca="1">IFERROR(__xludf.DUMMYFUNCTION("""COMPUTED_VALUE"""),1)</f>
        <v>1</v>
      </c>
      <c r="B106" s="1">
        <f ca="1">IFERROR(__xludf.DUMMYFUNCTION("""COMPUTED_VALUE"""),4)</f>
        <v>4</v>
      </c>
    </row>
    <row r="107" spans="1:2" ht="13" hidden="1">
      <c r="A107" s="1">
        <f ca="1">IFERROR(__xludf.DUMMYFUNCTION("""COMPUTED_VALUE"""),4)</f>
        <v>4</v>
      </c>
      <c r="B107" s="1">
        <f ca="1">IFERROR(__xludf.DUMMYFUNCTION("""COMPUTED_VALUE"""),2)</f>
        <v>2</v>
      </c>
    </row>
    <row r="108" spans="1:2" ht="13" hidden="1">
      <c r="A108" s="1">
        <f ca="1">IFERROR(__xludf.DUMMYFUNCTION("""COMPUTED_VALUE"""),2)</f>
        <v>2</v>
      </c>
      <c r="B108" s="1">
        <f ca="1">IFERROR(__xludf.DUMMYFUNCTION("""COMPUTED_VALUE"""),3)</f>
        <v>3</v>
      </c>
    </row>
    <row r="109" spans="1:2" ht="13" hidden="1">
      <c r="A109" s="1">
        <f ca="1">IFERROR(__xludf.DUMMYFUNCTION("""COMPUTED_VALUE"""),3)</f>
        <v>3</v>
      </c>
      <c r="B109" s="1">
        <f ca="1">IFERROR(__xludf.DUMMYFUNCTION("""COMPUTED_VALUE"""),4)</f>
        <v>4</v>
      </c>
    </row>
    <row r="110" spans="1:2" ht="13" hidden="1">
      <c r="A110" s="1">
        <f ca="1">IFERROR(__xludf.DUMMYFUNCTION("""COMPUTED_VALUE"""),1)</f>
        <v>1</v>
      </c>
      <c r="B110" s="1">
        <f ca="1">IFERROR(__xludf.DUMMYFUNCTION("""COMPUTED_VALUE"""),3)</f>
        <v>3</v>
      </c>
    </row>
    <row r="111" spans="1:2" ht="13" hidden="1">
      <c r="A111" s="1">
        <f ca="1">IFERROR(__xludf.DUMMYFUNCTION("""COMPUTED_VALUE"""),4)</f>
        <v>4</v>
      </c>
      <c r="B111" s="1">
        <f ca="1">IFERROR(__xludf.DUMMYFUNCTION("""COMPUTED_VALUE"""),2)</f>
        <v>2</v>
      </c>
    </row>
    <row r="112" spans="1:2" ht="13" hidden="1">
      <c r="A112" s="1">
        <f ca="1">IFERROR(__xludf.DUMMYFUNCTION("""COMPUTED_VALUE"""),4)</f>
        <v>4</v>
      </c>
      <c r="B112" s="1">
        <f ca="1">IFERROR(__xludf.DUMMYFUNCTION("""COMPUTED_VALUE"""),2)</f>
        <v>2</v>
      </c>
    </row>
    <row r="113" spans="1:2" ht="13" hidden="1">
      <c r="A113" s="1">
        <f ca="1">IFERROR(__xludf.DUMMYFUNCTION("""COMPUTED_VALUE"""),2)</f>
        <v>2</v>
      </c>
      <c r="B113" s="1">
        <f ca="1">IFERROR(__xludf.DUMMYFUNCTION("""COMPUTED_VALUE"""),3)</f>
        <v>3</v>
      </c>
    </row>
    <row r="114" spans="1:2" ht="13" hidden="1">
      <c r="A114" s="1">
        <f ca="1">IFERROR(__xludf.DUMMYFUNCTION("""COMPUTED_VALUE"""),3)</f>
        <v>3</v>
      </c>
      <c r="B114" s="1">
        <f ca="1">IFERROR(__xludf.DUMMYFUNCTION("""COMPUTED_VALUE"""),4)</f>
        <v>4</v>
      </c>
    </row>
    <row r="115" spans="1:2" ht="13" hidden="1">
      <c r="A115" s="1">
        <f ca="1">IFERROR(__xludf.DUMMYFUNCTION("""COMPUTED_VALUE"""),2)</f>
        <v>2</v>
      </c>
      <c r="B115" s="1">
        <f ca="1">IFERROR(__xludf.DUMMYFUNCTION("""COMPUTED_VALUE"""),3)</f>
        <v>3</v>
      </c>
    </row>
    <row r="116" spans="1:2" ht="13" hidden="1">
      <c r="A116" s="1">
        <f ca="1">IFERROR(__xludf.DUMMYFUNCTION("""COMPUTED_VALUE"""),3)</f>
        <v>3</v>
      </c>
      <c r="B116" s="1">
        <f ca="1">IFERROR(__xludf.DUMMYFUNCTION("""COMPUTED_VALUE"""),4)</f>
        <v>4</v>
      </c>
    </row>
    <row r="117" spans="1:2" ht="13" hidden="1">
      <c r="A117" s="1">
        <f ca="1">IFERROR(__xludf.DUMMYFUNCTION("""COMPUTED_VALUE"""),3)</f>
        <v>3</v>
      </c>
      <c r="B117" s="1">
        <f ca="1">IFERROR(__xludf.DUMMYFUNCTION("""COMPUTED_VALUE"""),5)</f>
        <v>5</v>
      </c>
    </row>
    <row r="118" spans="1:2" ht="13" hidden="1">
      <c r="A118" s="1">
        <f ca="1">IFERROR(__xludf.DUMMYFUNCTION("""COMPUTED_VALUE"""),4)</f>
        <v>4</v>
      </c>
      <c r="B118" s="1">
        <f ca="1">IFERROR(__xludf.DUMMYFUNCTION("""COMPUTED_VALUE"""),4)</f>
        <v>4</v>
      </c>
    </row>
    <row r="119" spans="1:2" ht="13" hidden="1">
      <c r="A119" s="1">
        <f ca="1">IFERROR(__xludf.DUMMYFUNCTION("""COMPUTED_VALUE"""),2)</f>
        <v>2</v>
      </c>
      <c r="B119" s="1">
        <f ca="1">IFERROR(__xludf.DUMMYFUNCTION("""COMPUTED_VALUE"""),4)</f>
        <v>4</v>
      </c>
    </row>
    <row r="120" spans="1:2" ht="13" hidden="1">
      <c r="A120" s="1">
        <f ca="1">IFERROR(__xludf.DUMMYFUNCTION("""COMPUTED_VALUE"""),4)</f>
        <v>4</v>
      </c>
      <c r="B120" s="1">
        <f ca="1">IFERROR(__xludf.DUMMYFUNCTION("""COMPUTED_VALUE"""),2)</f>
        <v>2</v>
      </c>
    </row>
    <row r="121" spans="1:2" ht="13" hidden="1">
      <c r="A121" s="1">
        <f ca="1">IFERROR(__xludf.DUMMYFUNCTION("""COMPUTED_VALUE"""),4)</f>
        <v>4</v>
      </c>
      <c r="B121" s="1">
        <f ca="1">IFERROR(__xludf.DUMMYFUNCTION("""COMPUTED_VALUE"""),2)</f>
        <v>2</v>
      </c>
    </row>
    <row r="122" spans="1:2" ht="13" hidden="1">
      <c r="A122" s="1">
        <f ca="1">IFERROR(__xludf.DUMMYFUNCTION("""COMPUTED_VALUE"""),4)</f>
        <v>4</v>
      </c>
      <c r="B122" s="1">
        <f ca="1">IFERROR(__xludf.DUMMYFUNCTION("""COMPUTED_VALUE"""),4)</f>
        <v>4</v>
      </c>
    </row>
    <row r="123" spans="1:2" ht="13" hidden="1">
      <c r="A123" s="1">
        <f ca="1">IFERROR(__xludf.DUMMYFUNCTION("""COMPUTED_VALUE"""),4)</f>
        <v>4</v>
      </c>
      <c r="B123" s="1">
        <f ca="1">IFERROR(__xludf.DUMMYFUNCTION("""COMPUTED_VALUE"""),2)</f>
        <v>2</v>
      </c>
    </row>
    <row r="124" spans="1:2" ht="13" hidden="1">
      <c r="A124" s="1">
        <f ca="1">IFERROR(__xludf.DUMMYFUNCTION("""COMPUTED_VALUE"""),4)</f>
        <v>4</v>
      </c>
      <c r="B124" s="1">
        <f ca="1">IFERROR(__xludf.DUMMYFUNCTION("""COMPUTED_VALUE"""),5)</f>
        <v>5</v>
      </c>
    </row>
    <row r="125" spans="1:2" ht="13" hidden="1">
      <c r="A125" s="1">
        <f ca="1">IFERROR(__xludf.DUMMYFUNCTION("""COMPUTED_VALUE"""),4)</f>
        <v>4</v>
      </c>
      <c r="B125" s="1">
        <f ca="1">IFERROR(__xludf.DUMMYFUNCTION("""COMPUTED_VALUE"""),2)</f>
        <v>2</v>
      </c>
    </row>
    <row r="126" spans="1:2" ht="13" hidden="1">
      <c r="A126" s="1">
        <f ca="1">IFERROR(__xludf.DUMMYFUNCTION("""COMPUTED_VALUE"""),4)</f>
        <v>4</v>
      </c>
      <c r="B126" s="1">
        <f ca="1">IFERROR(__xludf.DUMMYFUNCTION("""COMPUTED_VALUE"""),5)</f>
        <v>5</v>
      </c>
    </row>
    <row r="127" spans="1:2" ht="13" hidden="1">
      <c r="A127" s="1">
        <f ca="1">IFERROR(__xludf.DUMMYFUNCTION("""COMPUTED_VALUE"""),3)</f>
        <v>3</v>
      </c>
      <c r="B127" s="1">
        <f ca="1">IFERROR(__xludf.DUMMYFUNCTION("""COMPUTED_VALUE"""),5)</f>
        <v>5</v>
      </c>
    </row>
    <row r="128" spans="1:2" ht="13" hidden="1">
      <c r="A128" s="1">
        <f ca="1">IFERROR(__xludf.DUMMYFUNCTION("""COMPUTED_VALUE"""),1)</f>
        <v>1</v>
      </c>
      <c r="B128" s="1">
        <f ca="1">IFERROR(__xludf.DUMMYFUNCTION("""COMPUTED_VALUE"""),4)</f>
        <v>4</v>
      </c>
    </row>
    <row r="129" spans="1:2" ht="13" hidden="1">
      <c r="A129" s="1">
        <f ca="1">IFERROR(__xludf.DUMMYFUNCTION("""COMPUTED_VALUE"""),3)</f>
        <v>3</v>
      </c>
      <c r="B129" s="1">
        <f ca="1">IFERROR(__xludf.DUMMYFUNCTION("""COMPUTED_VALUE"""),4)</f>
        <v>4</v>
      </c>
    </row>
    <row r="130" spans="1:2" ht="13" hidden="1">
      <c r="A130" s="1">
        <f ca="1">IFERROR(__xludf.DUMMYFUNCTION("""COMPUTED_VALUE"""),3)</f>
        <v>3</v>
      </c>
      <c r="B130" s="1">
        <f ca="1">IFERROR(__xludf.DUMMYFUNCTION("""COMPUTED_VALUE"""),5)</f>
        <v>5</v>
      </c>
    </row>
    <row r="131" spans="1:2" ht="13" hidden="1">
      <c r="A131" s="1">
        <f ca="1">IFERROR(__xludf.DUMMYFUNCTION("""COMPUTED_VALUE"""),2)</f>
        <v>2</v>
      </c>
      <c r="B131" s="1">
        <f ca="1">IFERROR(__xludf.DUMMYFUNCTION("""COMPUTED_VALUE"""),4)</f>
        <v>4</v>
      </c>
    </row>
    <row r="132" spans="1:2" ht="13" hidden="1">
      <c r="A132" s="1">
        <f ca="1">IFERROR(__xludf.DUMMYFUNCTION("""COMPUTED_VALUE"""),1)</f>
        <v>1</v>
      </c>
      <c r="B132" s="1">
        <f ca="1">IFERROR(__xludf.DUMMYFUNCTION("""COMPUTED_VALUE"""),3)</f>
        <v>3</v>
      </c>
    </row>
    <row r="133" spans="1:2" ht="13" hidden="1">
      <c r="A133" s="1">
        <f ca="1">IFERROR(__xludf.DUMMYFUNCTION("""COMPUTED_VALUE"""),2)</f>
        <v>2</v>
      </c>
      <c r="B133" s="1">
        <f ca="1">IFERROR(__xludf.DUMMYFUNCTION("""COMPUTED_VALUE"""),1)</f>
        <v>1</v>
      </c>
    </row>
    <row r="134" spans="1:2" ht="13" hidden="1">
      <c r="A134" s="1">
        <f ca="1">IFERROR(__xludf.DUMMYFUNCTION("""COMPUTED_VALUE"""),3)</f>
        <v>3</v>
      </c>
      <c r="B134" s="1">
        <f ca="1">IFERROR(__xludf.DUMMYFUNCTION("""COMPUTED_VALUE"""),4)</f>
        <v>4</v>
      </c>
    </row>
    <row r="135" spans="1:2" ht="13" hidden="1">
      <c r="A135" s="1">
        <f ca="1">IFERROR(__xludf.DUMMYFUNCTION("""COMPUTED_VALUE"""),4)</f>
        <v>4</v>
      </c>
      <c r="B135" s="1">
        <f ca="1">IFERROR(__xludf.DUMMYFUNCTION("""COMPUTED_VALUE"""),2)</f>
        <v>2</v>
      </c>
    </row>
    <row r="136" spans="1:2" ht="13" hidden="1">
      <c r="A136" s="1">
        <f ca="1">IFERROR(__xludf.DUMMYFUNCTION("""COMPUTED_VALUE"""),3)</f>
        <v>3</v>
      </c>
      <c r="B136" s="1">
        <f ca="1">IFERROR(__xludf.DUMMYFUNCTION("""COMPUTED_VALUE"""),3)</f>
        <v>3</v>
      </c>
    </row>
    <row r="137" spans="1:2" ht="13" hidden="1">
      <c r="A137" s="1">
        <f ca="1">IFERROR(__xludf.DUMMYFUNCTION("""COMPUTED_VALUE"""),2)</f>
        <v>2</v>
      </c>
      <c r="B137" s="1">
        <f ca="1">IFERROR(__xludf.DUMMYFUNCTION("""COMPUTED_VALUE"""),3)</f>
        <v>3</v>
      </c>
    </row>
    <row r="138" spans="1:2" ht="13" hidden="1">
      <c r="A138" s="1">
        <f ca="1">IFERROR(__xludf.DUMMYFUNCTION("""COMPUTED_VALUE"""),2)</f>
        <v>2</v>
      </c>
      <c r="B138" s="1">
        <f ca="1">IFERROR(__xludf.DUMMYFUNCTION("""COMPUTED_VALUE"""),3)</f>
        <v>3</v>
      </c>
    </row>
    <row r="139" spans="1:2" ht="13" hidden="1">
      <c r="A139" s="1">
        <f ca="1">IFERROR(__xludf.DUMMYFUNCTION("""COMPUTED_VALUE"""),1)</f>
        <v>1</v>
      </c>
      <c r="B139" s="1">
        <f ca="1">IFERROR(__xludf.DUMMYFUNCTION("""COMPUTED_VALUE"""),4)</f>
        <v>4</v>
      </c>
    </row>
    <row r="140" spans="1:2" ht="13" hidden="1">
      <c r="A140" s="1">
        <f ca="1">IFERROR(__xludf.DUMMYFUNCTION("""COMPUTED_VALUE"""),4)</f>
        <v>4</v>
      </c>
      <c r="B140" s="1">
        <f ca="1">IFERROR(__xludf.DUMMYFUNCTION("""COMPUTED_VALUE"""),4)</f>
        <v>4</v>
      </c>
    </row>
    <row r="141" spans="1:2" ht="13" hidden="1">
      <c r="A141" s="1">
        <f ca="1">IFERROR(__xludf.DUMMYFUNCTION("""COMPUTED_VALUE"""),1)</f>
        <v>1</v>
      </c>
      <c r="B141" s="1">
        <f ca="1">IFERROR(__xludf.DUMMYFUNCTION("""COMPUTED_VALUE"""),4)</f>
        <v>4</v>
      </c>
    </row>
    <row r="142" spans="1:2" ht="13" hidden="1">
      <c r="A142" s="1">
        <f ca="1">IFERROR(__xludf.DUMMYFUNCTION("""COMPUTED_VALUE"""),1)</f>
        <v>1</v>
      </c>
      <c r="B142" s="1">
        <f ca="1">IFERROR(__xludf.DUMMYFUNCTION("""COMPUTED_VALUE"""),3)</f>
        <v>3</v>
      </c>
    </row>
    <row r="143" spans="1:2" ht="13" hidden="1">
      <c r="A143" s="1">
        <f ca="1">IFERROR(__xludf.DUMMYFUNCTION("""COMPUTED_VALUE"""),3)</f>
        <v>3</v>
      </c>
      <c r="B143" s="1">
        <f ca="1">IFERROR(__xludf.DUMMYFUNCTION("""COMPUTED_VALUE"""),1)</f>
        <v>1</v>
      </c>
    </row>
    <row r="144" spans="1:2" ht="13" hidden="1">
      <c r="A144" s="1">
        <f ca="1">IFERROR(__xludf.DUMMYFUNCTION("""COMPUTED_VALUE"""),1)</f>
        <v>1</v>
      </c>
      <c r="B144" s="1">
        <f ca="1">IFERROR(__xludf.DUMMYFUNCTION("""COMPUTED_VALUE"""),2)</f>
        <v>2</v>
      </c>
    </row>
    <row r="145" spans="1:2" ht="13" hidden="1">
      <c r="A145" s="1">
        <f ca="1">IFERROR(__xludf.DUMMYFUNCTION("""COMPUTED_VALUE"""),2)</f>
        <v>2</v>
      </c>
      <c r="B145" s="1">
        <f ca="1">IFERROR(__xludf.DUMMYFUNCTION("""COMPUTED_VALUE"""),2)</f>
        <v>2</v>
      </c>
    </row>
    <row r="146" spans="1:2" ht="13" hidden="1">
      <c r="A146" s="1">
        <f ca="1">IFERROR(__xludf.DUMMYFUNCTION("""COMPUTED_VALUE"""),3)</f>
        <v>3</v>
      </c>
      <c r="B146" s="1">
        <f ca="1">IFERROR(__xludf.DUMMYFUNCTION("""COMPUTED_VALUE"""),2)</f>
        <v>2</v>
      </c>
    </row>
    <row r="147" spans="1:2" ht="13" hidden="1">
      <c r="A147" s="1">
        <f ca="1">IFERROR(__xludf.DUMMYFUNCTION("""COMPUTED_VALUE"""),2)</f>
        <v>2</v>
      </c>
      <c r="B147" s="1">
        <f ca="1">IFERROR(__xludf.DUMMYFUNCTION("""COMPUTED_VALUE"""),4)</f>
        <v>4</v>
      </c>
    </row>
    <row r="148" spans="1:2" ht="13" hidden="1">
      <c r="A148" s="1">
        <f ca="1">IFERROR(__xludf.DUMMYFUNCTION("""COMPUTED_VALUE"""),2)</f>
        <v>2</v>
      </c>
      <c r="B148" s="1">
        <f ca="1">IFERROR(__xludf.DUMMYFUNCTION("""COMPUTED_VALUE"""),4)</f>
        <v>4</v>
      </c>
    </row>
    <row r="149" spans="1:2" ht="13" hidden="1">
      <c r="A149" s="1">
        <f ca="1">IFERROR(__xludf.DUMMYFUNCTION("""COMPUTED_VALUE"""),3)</f>
        <v>3</v>
      </c>
      <c r="B149" s="1">
        <f ca="1">IFERROR(__xludf.DUMMYFUNCTION("""COMPUTED_VALUE"""),4)</f>
        <v>4</v>
      </c>
    </row>
    <row r="150" spans="1:2" ht="13" hidden="1">
      <c r="A150" s="1">
        <f ca="1">IFERROR(__xludf.DUMMYFUNCTION("""COMPUTED_VALUE"""),3)</f>
        <v>3</v>
      </c>
      <c r="B150" s="1">
        <f ca="1">IFERROR(__xludf.DUMMYFUNCTION("""COMPUTED_VALUE"""),3)</f>
        <v>3</v>
      </c>
    </row>
    <row r="151" spans="1:2" ht="13" hidden="1">
      <c r="A151" s="1">
        <f ca="1">IFERROR(__xludf.DUMMYFUNCTION("""COMPUTED_VALUE"""),2)</f>
        <v>2</v>
      </c>
      <c r="B151" s="1">
        <f ca="1">IFERROR(__xludf.DUMMYFUNCTION("""COMPUTED_VALUE"""),2)</f>
        <v>2</v>
      </c>
    </row>
    <row r="152" spans="1:2" ht="13" hidden="1">
      <c r="A152" s="1">
        <f ca="1">IFERROR(__xludf.DUMMYFUNCTION("""COMPUTED_VALUE"""),2)</f>
        <v>2</v>
      </c>
      <c r="B152" s="1">
        <f ca="1">IFERROR(__xludf.DUMMYFUNCTION("""COMPUTED_VALUE"""),4)</f>
        <v>4</v>
      </c>
    </row>
    <row r="153" spans="1:2" ht="13" hidden="1">
      <c r="A153" s="1" t="str">
        <f ca="1">IFERROR(__xludf.DUMMYFUNCTION("""COMPUTED_VALUE"""),"")</f>
        <v/>
      </c>
      <c r="B153" s="1">
        <f ca="1">IFERROR(__xludf.DUMMYFUNCTION("""COMPUTED_VALUE"""),4)</f>
        <v>4</v>
      </c>
    </row>
    <row r="154" spans="1:2" ht="13" hidden="1">
      <c r="A154" s="1">
        <f ca="1">IFERROR(__xludf.DUMMYFUNCTION("""COMPUTED_VALUE"""),4)</f>
        <v>4</v>
      </c>
      <c r="B154" s="1">
        <f ca="1">IFERROR(__xludf.DUMMYFUNCTION("""COMPUTED_VALUE"""),4)</f>
        <v>4</v>
      </c>
    </row>
    <row r="155" spans="1:2" ht="13" hidden="1">
      <c r="A155" s="1">
        <f ca="1">IFERROR(__xludf.DUMMYFUNCTION("""COMPUTED_VALUE"""),4)</f>
        <v>4</v>
      </c>
      <c r="B155" s="1">
        <f ca="1">IFERROR(__xludf.DUMMYFUNCTION("""COMPUTED_VALUE"""),4)</f>
        <v>4</v>
      </c>
    </row>
    <row r="156" spans="1:2" ht="13" hidden="1">
      <c r="A156" s="1">
        <f ca="1">IFERROR(__xludf.DUMMYFUNCTION("""COMPUTED_VALUE"""),1)</f>
        <v>1</v>
      </c>
      <c r="B156" s="1">
        <f ca="1">IFERROR(__xludf.DUMMYFUNCTION("""COMPUTED_VALUE"""),4)</f>
        <v>4</v>
      </c>
    </row>
    <row r="157" spans="1:2" ht="13" hidden="1">
      <c r="A157" s="1">
        <f ca="1">IFERROR(__xludf.DUMMYFUNCTION("""COMPUTED_VALUE"""),2)</f>
        <v>2</v>
      </c>
      <c r="B157" s="1">
        <f ca="1">IFERROR(__xludf.DUMMYFUNCTION("""COMPUTED_VALUE"""),4)</f>
        <v>4</v>
      </c>
    </row>
    <row r="158" spans="1:2" ht="13" hidden="1">
      <c r="A158" s="1">
        <f ca="1">IFERROR(__xludf.DUMMYFUNCTION("""COMPUTED_VALUE"""),1)</f>
        <v>1</v>
      </c>
      <c r="B158" s="1">
        <f ca="1">IFERROR(__xludf.DUMMYFUNCTION("""COMPUTED_VALUE"""),2)</f>
        <v>2</v>
      </c>
    </row>
    <row r="159" spans="1:2" ht="13" hidden="1">
      <c r="A159" s="1">
        <f ca="1">IFERROR(__xludf.DUMMYFUNCTION("""COMPUTED_VALUE"""),2)</f>
        <v>2</v>
      </c>
      <c r="B159" s="1">
        <f ca="1">IFERROR(__xludf.DUMMYFUNCTION("""COMPUTED_VALUE"""),1)</f>
        <v>1</v>
      </c>
    </row>
    <row r="160" spans="1:2" ht="13" hidden="1">
      <c r="A160" s="1">
        <f ca="1">IFERROR(__xludf.DUMMYFUNCTION("""COMPUTED_VALUE"""),1)</f>
        <v>1</v>
      </c>
      <c r="B160" s="1">
        <f ca="1">IFERROR(__xludf.DUMMYFUNCTION("""COMPUTED_VALUE"""),3)</f>
        <v>3</v>
      </c>
    </row>
    <row r="161" spans="1:2" ht="13" hidden="1">
      <c r="A161" s="1">
        <f ca="1">IFERROR(__xludf.DUMMYFUNCTION("""COMPUTED_VALUE"""),1)</f>
        <v>1</v>
      </c>
      <c r="B161" s="1">
        <f ca="1">IFERROR(__xludf.DUMMYFUNCTION("""COMPUTED_VALUE"""),4)</f>
        <v>4</v>
      </c>
    </row>
    <row r="162" spans="1:2" ht="13" hidden="1">
      <c r="A162" s="1">
        <f ca="1">IFERROR(__xludf.DUMMYFUNCTION("""COMPUTED_VALUE"""),3)</f>
        <v>3</v>
      </c>
      <c r="B162" s="1">
        <f ca="1">IFERROR(__xludf.DUMMYFUNCTION("""COMPUTED_VALUE"""),2)</f>
        <v>2</v>
      </c>
    </row>
    <row r="163" spans="1:2" ht="13" hidden="1">
      <c r="A163" s="1">
        <f ca="1">IFERROR(__xludf.DUMMYFUNCTION("""COMPUTED_VALUE"""),3)</f>
        <v>3</v>
      </c>
      <c r="B163" s="1">
        <f ca="1">IFERROR(__xludf.DUMMYFUNCTION("""COMPUTED_VALUE"""),4)</f>
        <v>4</v>
      </c>
    </row>
    <row r="164" spans="1:2" ht="13" hidden="1">
      <c r="A164" s="1">
        <f ca="1">IFERROR(__xludf.DUMMYFUNCTION("""COMPUTED_VALUE"""),3)</f>
        <v>3</v>
      </c>
      <c r="B164" s="1">
        <f ca="1">IFERROR(__xludf.DUMMYFUNCTION("""COMPUTED_VALUE"""),3)</f>
        <v>3</v>
      </c>
    </row>
    <row r="165" spans="1:2" ht="13" hidden="1">
      <c r="A165" s="1">
        <f ca="1">IFERROR(__xludf.DUMMYFUNCTION("""COMPUTED_VALUE"""),1)</f>
        <v>1</v>
      </c>
      <c r="B165" s="1">
        <f ca="1">IFERROR(__xludf.DUMMYFUNCTION("""COMPUTED_VALUE"""),4)</f>
        <v>4</v>
      </c>
    </row>
    <row r="166" spans="1:2" ht="13" hidden="1">
      <c r="A166" s="1">
        <f ca="1">IFERROR(__xludf.DUMMYFUNCTION("""COMPUTED_VALUE"""),4)</f>
        <v>4</v>
      </c>
      <c r="B166" s="1">
        <f ca="1">IFERROR(__xludf.DUMMYFUNCTION("""COMPUTED_VALUE"""),3)</f>
        <v>3</v>
      </c>
    </row>
    <row r="167" spans="1:2" ht="13" hidden="1">
      <c r="A167" s="1">
        <f ca="1">IFERROR(__xludf.DUMMYFUNCTION("""COMPUTED_VALUE"""),2)</f>
        <v>2</v>
      </c>
      <c r="B167" s="1">
        <f ca="1">IFERROR(__xludf.DUMMYFUNCTION("""COMPUTED_VALUE"""),5)</f>
        <v>5</v>
      </c>
    </row>
    <row r="168" spans="1:2" ht="13" hidden="1">
      <c r="A168" s="1">
        <f ca="1">IFERROR(__xludf.DUMMYFUNCTION("""COMPUTED_VALUE"""),3)</f>
        <v>3</v>
      </c>
      <c r="B168" s="1">
        <f ca="1">IFERROR(__xludf.DUMMYFUNCTION("""COMPUTED_VALUE"""),4)</f>
        <v>4</v>
      </c>
    </row>
    <row r="169" spans="1:2" ht="13" hidden="1">
      <c r="A169" s="1">
        <f ca="1">IFERROR(__xludf.DUMMYFUNCTION("""COMPUTED_VALUE"""),2)</f>
        <v>2</v>
      </c>
      <c r="B169" s="1">
        <f ca="1">IFERROR(__xludf.DUMMYFUNCTION("""COMPUTED_VALUE"""),2)</f>
        <v>2</v>
      </c>
    </row>
    <row r="170" spans="1:2" ht="13" hidden="1">
      <c r="A170" s="1" t="str">
        <f ca="1">IFERROR(__xludf.DUMMYFUNCTION("""COMPUTED_VALUE"""),"")</f>
        <v/>
      </c>
      <c r="B170" s="1">
        <f ca="1">IFERROR(__xludf.DUMMYFUNCTION("""COMPUTED_VALUE"""),2)</f>
        <v>2</v>
      </c>
    </row>
    <row r="171" spans="1:2" ht="13" hidden="1">
      <c r="A171" s="1">
        <f ca="1">IFERROR(__xludf.DUMMYFUNCTION("""COMPUTED_VALUE"""),4)</f>
        <v>4</v>
      </c>
      <c r="B171" s="1">
        <f ca="1">IFERROR(__xludf.DUMMYFUNCTION("""COMPUTED_VALUE"""),3)</f>
        <v>3</v>
      </c>
    </row>
    <row r="172" spans="1:2" ht="13" hidden="1">
      <c r="A172" s="1">
        <f ca="1">IFERROR(__xludf.DUMMYFUNCTION("""COMPUTED_VALUE"""),2)</f>
        <v>2</v>
      </c>
      <c r="B172" s="1">
        <f ca="1">IFERROR(__xludf.DUMMYFUNCTION("""COMPUTED_VALUE"""),1)</f>
        <v>1</v>
      </c>
    </row>
    <row r="173" spans="1:2" ht="13" hidden="1">
      <c r="A173" s="1">
        <f ca="1">IFERROR(__xludf.DUMMYFUNCTION("""COMPUTED_VALUE"""),2)</f>
        <v>2</v>
      </c>
      <c r="B173" s="1">
        <f ca="1">IFERROR(__xludf.DUMMYFUNCTION("""COMPUTED_VALUE"""),3)</f>
        <v>3</v>
      </c>
    </row>
    <row r="174" spans="1:2" ht="13" hidden="1">
      <c r="A174" s="1">
        <f ca="1">IFERROR(__xludf.DUMMYFUNCTION("""COMPUTED_VALUE"""),1)</f>
        <v>1</v>
      </c>
      <c r="B174" s="1">
        <f ca="1">IFERROR(__xludf.DUMMYFUNCTION("""COMPUTED_VALUE"""),2)</f>
        <v>2</v>
      </c>
    </row>
    <row r="175" spans="1:2" ht="13" hidden="1">
      <c r="A175" s="1">
        <f ca="1">IFERROR(__xludf.DUMMYFUNCTION("""COMPUTED_VALUE"""),4)</f>
        <v>4</v>
      </c>
      <c r="B175" s="1">
        <f ca="1">IFERROR(__xludf.DUMMYFUNCTION("""COMPUTED_VALUE"""),3)</f>
        <v>3</v>
      </c>
    </row>
    <row r="176" spans="1:2" ht="13" hidden="1">
      <c r="A176" s="1">
        <f ca="1">IFERROR(__xludf.DUMMYFUNCTION("""COMPUTED_VALUE"""),2)</f>
        <v>2</v>
      </c>
      <c r="B176" s="1">
        <f ca="1">IFERROR(__xludf.DUMMYFUNCTION("""COMPUTED_VALUE"""),4)</f>
        <v>4</v>
      </c>
    </row>
    <row r="177" spans="1:2" ht="13" hidden="1">
      <c r="A177" s="1" t="str">
        <f ca="1">IFERROR(__xludf.DUMMYFUNCTION("""COMPUTED_VALUE"""),"")</f>
        <v/>
      </c>
      <c r="B177" s="1">
        <f ca="1">IFERROR(__xludf.DUMMYFUNCTION("""COMPUTED_VALUE"""),3)</f>
        <v>3</v>
      </c>
    </row>
    <row r="178" spans="1:2" ht="13" hidden="1">
      <c r="A178" s="1">
        <f ca="1">IFERROR(__xludf.DUMMYFUNCTION("""COMPUTED_VALUE"""),3)</f>
        <v>3</v>
      </c>
      <c r="B178" s="1">
        <f ca="1">IFERROR(__xludf.DUMMYFUNCTION("""COMPUTED_VALUE"""),4)</f>
        <v>4</v>
      </c>
    </row>
    <row r="179" spans="1:2" ht="13" hidden="1">
      <c r="A179" s="1">
        <f ca="1">IFERROR(__xludf.DUMMYFUNCTION("""COMPUTED_VALUE"""),1)</f>
        <v>1</v>
      </c>
      <c r="B179" s="1">
        <f ca="1">IFERROR(__xludf.DUMMYFUNCTION("""COMPUTED_VALUE"""),4)</f>
        <v>4</v>
      </c>
    </row>
    <row r="180" spans="1:2" ht="13" hidden="1">
      <c r="A180" s="1">
        <f ca="1">IFERROR(__xludf.DUMMYFUNCTION("""COMPUTED_VALUE"""),4)</f>
        <v>4</v>
      </c>
      <c r="B180" s="1">
        <f ca="1">IFERROR(__xludf.DUMMYFUNCTION("""COMPUTED_VALUE"""),2)</f>
        <v>2</v>
      </c>
    </row>
    <row r="181" spans="1:2" ht="13" hidden="1">
      <c r="A181" s="1">
        <f ca="1">IFERROR(__xludf.DUMMYFUNCTION("""COMPUTED_VALUE"""),2)</f>
        <v>2</v>
      </c>
      <c r="B181" s="1">
        <f ca="1">IFERROR(__xludf.DUMMYFUNCTION("""COMPUTED_VALUE"""),4)</f>
        <v>4</v>
      </c>
    </row>
    <row r="182" spans="1:2" ht="13" hidden="1">
      <c r="A182" s="1">
        <f ca="1">IFERROR(__xludf.DUMMYFUNCTION("""COMPUTED_VALUE"""),3)</f>
        <v>3</v>
      </c>
      <c r="B182" s="1">
        <f ca="1">IFERROR(__xludf.DUMMYFUNCTION("""COMPUTED_VALUE"""),4)</f>
        <v>4</v>
      </c>
    </row>
    <row r="183" spans="1:2" ht="13" hidden="1">
      <c r="A183" s="1" t="str">
        <f ca="1">IFERROR(__xludf.DUMMYFUNCTION("""COMPUTED_VALUE"""),"")</f>
        <v/>
      </c>
      <c r="B183" s="1">
        <f ca="1">IFERROR(__xludf.DUMMYFUNCTION("""COMPUTED_VALUE"""),3)</f>
        <v>3</v>
      </c>
    </row>
    <row r="184" spans="1:2" ht="13" hidden="1">
      <c r="A184" s="1">
        <f ca="1">IFERROR(__xludf.DUMMYFUNCTION("""COMPUTED_VALUE"""),2)</f>
        <v>2</v>
      </c>
      <c r="B184" s="1">
        <f ca="1">IFERROR(__xludf.DUMMYFUNCTION("""COMPUTED_VALUE"""),3)</f>
        <v>3</v>
      </c>
    </row>
    <row r="185" spans="1:2" ht="13" hidden="1">
      <c r="A185" s="1">
        <f ca="1">IFERROR(__xludf.DUMMYFUNCTION("""COMPUTED_VALUE"""),3)</f>
        <v>3</v>
      </c>
      <c r="B185" s="1">
        <f ca="1">IFERROR(__xludf.DUMMYFUNCTION("""COMPUTED_VALUE"""),2)</f>
        <v>2</v>
      </c>
    </row>
    <row r="186" spans="1:2" ht="13" hidden="1">
      <c r="A186" s="1">
        <f ca="1">IFERROR(__xludf.DUMMYFUNCTION("""COMPUTED_VALUE"""),2)</f>
        <v>2</v>
      </c>
      <c r="B186" s="1">
        <f ca="1">IFERROR(__xludf.DUMMYFUNCTION("""COMPUTED_VALUE"""),3)</f>
        <v>3</v>
      </c>
    </row>
    <row r="187" spans="1:2" ht="13" hidden="1">
      <c r="A187" s="1">
        <f ca="1">IFERROR(__xludf.DUMMYFUNCTION("""COMPUTED_VALUE"""),4)</f>
        <v>4</v>
      </c>
      <c r="B187" s="1">
        <f ca="1">IFERROR(__xludf.DUMMYFUNCTION("""COMPUTED_VALUE"""),2)</f>
        <v>2</v>
      </c>
    </row>
    <row r="188" spans="1:2" ht="13" hidden="1">
      <c r="A188" s="1">
        <f ca="1">IFERROR(__xludf.DUMMYFUNCTION("""COMPUTED_VALUE"""),2)</f>
        <v>2</v>
      </c>
      <c r="B188" s="1">
        <f ca="1">IFERROR(__xludf.DUMMYFUNCTION("""COMPUTED_VALUE"""),2)</f>
        <v>2</v>
      </c>
    </row>
    <row r="189" spans="1:2" ht="13" hidden="1">
      <c r="A189" s="1">
        <f ca="1">IFERROR(__xludf.DUMMYFUNCTION("""COMPUTED_VALUE"""),2)</f>
        <v>2</v>
      </c>
      <c r="B189" s="1">
        <f ca="1">IFERROR(__xludf.DUMMYFUNCTION("""COMPUTED_VALUE"""),3)</f>
        <v>3</v>
      </c>
    </row>
    <row r="190" spans="1:2" ht="13" hidden="1">
      <c r="A190" s="1" t="str">
        <f ca="1">IFERROR(__xludf.DUMMYFUNCTION("""COMPUTED_VALUE"""),"")</f>
        <v/>
      </c>
      <c r="B190" s="1">
        <f ca="1">IFERROR(__xludf.DUMMYFUNCTION("""COMPUTED_VALUE"""),4)</f>
        <v>4</v>
      </c>
    </row>
    <row r="191" spans="1:2" ht="13" hidden="1">
      <c r="A191" s="1">
        <f ca="1">IFERROR(__xludf.DUMMYFUNCTION("""COMPUTED_VALUE"""),4)</f>
        <v>4</v>
      </c>
      <c r="B191" s="1">
        <f ca="1">IFERROR(__xludf.DUMMYFUNCTION("""COMPUTED_VALUE"""),3)</f>
        <v>3</v>
      </c>
    </row>
    <row r="192" spans="1:2" ht="13" hidden="1">
      <c r="A192" s="1">
        <f ca="1">IFERROR(__xludf.DUMMYFUNCTION("""COMPUTED_VALUE"""),3)</f>
        <v>3</v>
      </c>
      <c r="B192" s="1">
        <f ca="1">IFERROR(__xludf.DUMMYFUNCTION("""COMPUTED_VALUE"""),3)</f>
        <v>3</v>
      </c>
    </row>
    <row r="193" spans="1:2" ht="13" hidden="1">
      <c r="A193" s="1">
        <f ca="1">IFERROR(__xludf.DUMMYFUNCTION("""COMPUTED_VALUE"""),2)</f>
        <v>2</v>
      </c>
      <c r="B193" s="1">
        <f ca="1">IFERROR(__xludf.DUMMYFUNCTION("""COMPUTED_VALUE"""),1)</f>
        <v>1</v>
      </c>
    </row>
    <row r="194" spans="1:2" ht="13" hidden="1">
      <c r="A194" s="1">
        <f ca="1">IFERROR(__xludf.DUMMYFUNCTION("""COMPUTED_VALUE"""),2)</f>
        <v>2</v>
      </c>
      <c r="B194" s="1">
        <f ca="1">IFERROR(__xludf.DUMMYFUNCTION("""COMPUTED_VALUE"""),2)</f>
        <v>2</v>
      </c>
    </row>
    <row r="195" spans="1:2" ht="13" hidden="1">
      <c r="A195" s="1">
        <f ca="1">IFERROR(__xludf.DUMMYFUNCTION("""COMPUTED_VALUE"""),2)</f>
        <v>2</v>
      </c>
      <c r="B195" s="1">
        <f ca="1">IFERROR(__xludf.DUMMYFUNCTION("""COMPUTED_VALUE"""),2)</f>
        <v>2</v>
      </c>
    </row>
    <row r="196" spans="1:2" ht="13" hidden="1">
      <c r="A196" s="1">
        <f ca="1">IFERROR(__xludf.DUMMYFUNCTION("""COMPUTED_VALUE"""),3)</f>
        <v>3</v>
      </c>
      <c r="B196" s="1">
        <f ca="1">IFERROR(__xludf.DUMMYFUNCTION("""COMPUTED_VALUE"""),2)</f>
        <v>2</v>
      </c>
    </row>
    <row r="197" spans="1:2" ht="13" hidden="1">
      <c r="A197" s="1">
        <f ca="1">IFERROR(__xludf.DUMMYFUNCTION("""COMPUTED_VALUE"""),2)</f>
        <v>2</v>
      </c>
      <c r="B197" s="1">
        <f ca="1">IFERROR(__xludf.DUMMYFUNCTION("""COMPUTED_VALUE"""),3)</f>
        <v>3</v>
      </c>
    </row>
    <row r="198" spans="1:2" ht="13" hidden="1">
      <c r="A198" s="1">
        <f ca="1">IFERROR(__xludf.DUMMYFUNCTION("""COMPUTED_VALUE"""),2)</f>
        <v>2</v>
      </c>
      <c r="B198" s="1">
        <f ca="1">IFERROR(__xludf.DUMMYFUNCTION("""COMPUTED_VALUE"""),3)</f>
        <v>3</v>
      </c>
    </row>
    <row r="199" spans="1:2" ht="13" hidden="1">
      <c r="A199" s="1">
        <f ca="1">IFERROR(__xludf.DUMMYFUNCTION("""COMPUTED_VALUE"""),3)</f>
        <v>3</v>
      </c>
      <c r="B199" s="1">
        <f ca="1">IFERROR(__xludf.DUMMYFUNCTION("""COMPUTED_VALUE"""),2)</f>
        <v>2</v>
      </c>
    </row>
    <row r="200" spans="1:2" ht="13" hidden="1">
      <c r="A200" s="1" t="str">
        <f ca="1">IFERROR(__xludf.DUMMYFUNCTION("""COMPUTED_VALUE"""),"")</f>
        <v/>
      </c>
      <c r="B200" s="1">
        <f ca="1">IFERROR(__xludf.DUMMYFUNCTION("""COMPUTED_VALUE"""),2)</f>
        <v>2</v>
      </c>
    </row>
    <row r="201" spans="1:2" ht="13" hidden="1">
      <c r="A201" s="1">
        <f ca="1">IFERROR(__xludf.DUMMYFUNCTION("""COMPUTED_VALUE"""),1)</f>
        <v>1</v>
      </c>
      <c r="B201" s="1">
        <f ca="1">IFERROR(__xludf.DUMMYFUNCTION("""COMPUTED_VALUE"""),4)</f>
        <v>4</v>
      </c>
    </row>
    <row r="202" spans="1:2" ht="13" hidden="1">
      <c r="A202" s="1">
        <f ca="1">IFERROR(__xludf.DUMMYFUNCTION("""COMPUTED_VALUE"""),2)</f>
        <v>2</v>
      </c>
      <c r="B202" s="1">
        <f ca="1">IFERROR(__xludf.DUMMYFUNCTION("""COMPUTED_VALUE"""),3)</f>
        <v>3</v>
      </c>
    </row>
    <row r="203" spans="1:2" ht="13" hidden="1">
      <c r="A203" s="1">
        <f ca="1">IFERROR(__xludf.DUMMYFUNCTION("""COMPUTED_VALUE"""),3)</f>
        <v>3</v>
      </c>
      <c r="B203" s="1">
        <f ca="1">IFERROR(__xludf.DUMMYFUNCTION("""COMPUTED_VALUE"""),2)</f>
        <v>2</v>
      </c>
    </row>
    <row r="204" spans="1:2" ht="13" hidden="1">
      <c r="A204" s="1">
        <f ca="1">IFERROR(__xludf.DUMMYFUNCTION("""COMPUTED_VALUE"""),2)</f>
        <v>2</v>
      </c>
      <c r="B204" s="1">
        <f ca="1">IFERROR(__xludf.DUMMYFUNCTION("""COMPUTED_VALUE"""),1)</f>
        <v>1</v>
      </c>
    </row>
    <row r="205" spans="1:2" ht="13" hidden="1">
      <c r="A205" s="1">
        <f ca="1">IFERROR(__xludf.DUMMYFUNCTION("""COMPUTED_VALUE"""),1)</f>
        <v>1</v>
      </c>
      <c r="B205" s="1">
        <f ca="1">IFERROR(__xludf.DUMMYFUNCTION("""COMPUTED_VALUE"""),2)</f>
        <v>2</v>
      </c>
    </row>
    <row r="206" spans="1:2" ht="13" hidden="1">
      <c r="A206" s="1" t="str">
        <f ca="1">IFERROR(__xludf.DUMMYFUNCTION("""COMPUTED_VALUE"""),"")</f>
        <v/>
      </c>
      <c r="B206" s="1">
        <f ca="1">IFERROR(__xludf.DUMMYFUNCTION("""COMPUTED_VALUE"""),3)</f>
        <v>3</v>
      </c>
    </row>
    <row r="207" spans="1:2" ht="13" hidden="1">
      <c r="A207" s="1">
        <f ca="1">IFERROR(__xludf.DUMMYFUNCTION("""COMPUTED_VALUE"""),4)</f>
        <v>4</v>
      </c>
      <c r="B207" s="1">
        <f ca="1">IFERROR(__xludf.DUMMYFUNCTION("""COMPUTED_VALUE"""),4)</f>
        <v>4</v>
      </c>
    </row>
    <row r="208" spans="1:2" ht="13" hidden="1">
      <c r="A208" s="1">
        <f ca="1">IFERROR(__xludf.DUMMYFUNCTION("""COMPUTED_VALUE"""),3)</f>
        <v>3</v>
      </c>
      <c r="B208" s="1">
        <f ca="1">IFERROR(__xludf.DUMMYFUNCTION("""COMPUTED_VALUE"""),2)</f>
        <v>2</v>
      </c>
    </row>
    <row r="209" spans="1:2" ht="13" hidden="1">
      <c r="A209" s="1" t="str">
        <f ca="1">IFERROR(__xludf.DUMMYFUNCTION("""COMPUTED_VALUE"""),"")</f>
        <v/>
      </c>
      <c r="B209" s="1">
        <f ca="1">IFERROR(__xludf.DUMMYFUNCTION("""COMPUTED_VALUE"""),3)</f>
        <v>3</v>
      </c>
    </row>
    <row r="210" spans="1:2" ht="13" hidden="1">
      <c r="A210" s="1">
        <f ca="1">IFERROR(__xludf.DUMMYFUNCTION("""COMPUTED_VALUE"""),1)</f>
        <v>1</v>
      </c>
      <c r="B210" s="1">
        <f ca="1">IFERROR(__xludf.DUMMYFUNCTION("""COMPUTED_VALUE"""),2)</f>
        <v>2</v>
      </c>
    </row>
    <row r="211" spans="1:2" ht="13" hidden="1">
      <c r="A211" s="1">
        <f ca="1">IFERROR(__xludf.DUMMYFUNCTION("""COMPUTED_VALUE"""),4)</f>
        <v>4</v>
      </c>
      <c r="B211" s="1">
        <f ca="1">IFERROR(__xludf.DUMMYFUNCTION("""COMPUTED_VALUE"""),4)</f>
        <v>4</v>
      </c>
    </row>
    <row r="212" spans="1:2" ht="13" hidden="1">
      <c r="A212" s="1">
        <f ca="1">IFERROR(__xludf.DUMMYFUNCTION("""COMPUTED_VALUE"""),3)</f>
        <v>3</v>
      </c>
      <c r="B212" s="1">
        <f ca="1">IFERROR(__xludf.DUMMYFUNCTION("""COMPUTED_VALUE"""),3)</f>
        <v>3</v>
      </c>
    </row>
    <row r="213" spans="1:2" ht="13" hidden="1">
      <c r="A213" s="1">
        <f ca="1">IFERROR(__xludf.DUMMYFUNCTION("""COMPUTED_VALUE"""),2)</f>
        <v>2</v>
      </c>
      <c r="B213" s="1">
        <f ca="1">IFERROR(__xludf.DUMMYFUNCTION("""COMPUTED_VALUE"""),2)</f>
        <v>2</v>
      </c>
    </row>
    <row r="214" spans="1:2" ht="13" hidden="1">
      <c r="A214" s="1">
        <f ca="1">IFERROR(__xludf.DUMMYFUNCTION("""COMPUTED_VALUE"""),3)</f>
        <v>3</v>
      </c>
      <c r="B214" s="1">
        <f ca="1">IFERROR(__xludf.DUMMYFUNCTION("""COMPUTED_VALUE"""),3)</f>
        <v>3</v>
      </c>
    </row>
    <row r="215" spans="1:2" ht="13" hidden="1">
      <c r="A215" s="1">
        <f ca="1">IFERROR(__xludf.DUMMYFUNCTION("""COMPUTED_VALUE"""),2)</f>
        <v>2</v>
      </c>
      <c r="B215" s="1">
        <f ca="1">IFERROR(__xludf.DUMMYFUNCTION("""COMPUTED_VALUE"""),3)</f>
        <v>3</v>
      </c>
    </row>
    <row r="216" spans="1:2" ht="13" hidden="1">
      <c r="A216" s="1">
        <f ca="1">IFERROR(__xludf.DUMMYFUNCTION("""COMPUTED_VALUE"""),1)</f>
        <v>1</v>
      </c>
      <c r="B216" s="1">
        <f ca="1">IFERROR(__xludf.DUMMYFUNCTION("""COMPUTED_VALUE"""),2)</f>
        <v>2</v>
      </c>
    </row>
    <row r="217" spans="1:2" ht="13" hidden="1">
      <c r="A217" s="1">
        <f ca="1">IFERROR(__xludf.DUMMYFUNCTION("""COMPUTED_VALUE"""),1)</f>
        <v>1</v>
      </c>
      <c r="B217" s="1">
        <f ca="1">IFERROR(__xludf.DUMMYFUNCTION("""COMPUTED_VALUE"""),2)</f>
        <v>2</v>
      </c>
    </row>
    <row r="218" spans="1:2" ht="13" hidden="1">
      <c r="A218" s="1">
        <f ca="1">IFERROR(__xludf.DUMMYFUNCTION("""COMPUTED_VALUE"""),4)</f>
        <v>4</v>
      </c>
      <c r="B218" s="1">
        <f ca="1">IFERROR(__xludf.DUMMYFUNCTION("""COMPUTED_VALUE"""),3)</f>
        <v>3</v>
      </c>
    </row>
    <row r="219" spans="1:2" ht="13" hidden="1">
      <c r="A219" s="1">
        <f ca="1">IFERROR(__xludf.DUMMYFUNCTION("""COMPUTED_VALUE"""),4)</f>
        <v>4</v>
      </c>
      <c r="B219" s="1">
        <f ca="1">IFERROR(__xludf.DUMMYFUNCTION("""COMPUTED_VALUE"""),3)</f>
        <v>3</v>
      </c>
    </row>
    <row r="220" spans="1:2" ht="13" hidden="1">
      <c r="A220" s="1">
        <f ca="1">IFERROR(__xludf.DUMMYFUNCTION("""COMPUTED_VALUE"""),4)</f>
        <v>4</v>
      </c>
      <c r="B220" s="1">
        <f ca="1">IFERROR(__xludf.DUMMYFUNCTION("""COMPUTED_VALUE"""),2)</f>
        <v>2</v>
      </c>
    </row>
    <row r="221" spans="1:2" ht="13" hidden="1">
      <c r="A221" s="1">
        <f ca="1">IFERROR(__xludf.DUMMYFUNCTION("""COMPUTED_VALUE"""),3)</f>
        <v>3</v>
      </c>
      <c r="B221" s="1">
        <f ca="1">IFERROR(__xludf.DUMMYFUNCTION("""COMPUTED_VALUE"""),2)</f>
        <v>2</v>
      </c>
    </row>
    <row r="222" spans="1:2" ht="13" hidden="1">
      <c r="A222" s="1">
        <f ca="1">IFERROR(__xludf.DUMMYFUNCTION("""COMPUTED_VALUE"""),4)</f>
        <v>4</v>
      </c>
      <c r="B222" s="1">
        <f ca="1">IFERROR(__xludf.DUMMYFUNCTION("""COMPUTED_VALUE"""),4)</f>
        <v>4</v>
      </c>
    </row>
    <row r="223" spans="1:2" ht="13" hidden="1">
      <c r="A223" s="1">
        <f ca="1">IFERROR(__xludf.DUMMYFUNCTION("""COMPUTED_VALUE"""),1)</f>
        <v>1</v>
      </c>
      <c r="B223" s="1">
        <f ca="1">IFERROR(__xludf.DUMMYFUNCTION("""COMPUTED_VALUE"""),3)</f>
        <v>3</v>
      </c>
    </row>
    <row r="224" spans="1:2" ht="13" hidden="1">
      <c r="A224" s="1">
        <f ca="1">IFERROR(__xludf.DUMMYFUNCTION("""COMPUTED_VALUE"""),2)</f>
        <v>2</v>
      </c>
      <c r="B224" s="1">
        <f ca="1">IFERROR(__xludf.DUMMYFUNCTION("""COMPUTED_VALUE"""),4)</f>
        <v>4</v>
      </c>
    </row>
    <row r="225" spans="1:2" ht="13" hidden="1">
      <c r="A225" s="1">
        <f ca="1">IFERROR(__xludf.DUMMYFUNCTION("""COMPUTED_VALUE"""),3)</f>
        <v>3</v>
      </c>
      <c r="B225" s="1">
        <f ca="1">IFERROR(__xludf.DUMMYFUNCTION("""COMPUTED_VALUE"""),4)</f>
        <v>4</v>
      </c>
    </row>
    <row r="226" spans="1:2" ht="13" hidden="1">
      <c r="A226" s="1">
        <f ca="1">IFERROR(__xludf.DUMMYFUNCTION("""COMPUTED_VALUE"""),2)</f>
        <v>2</v>
      </c>
      <c r="B226" s="1">
        <f ca="1">IFERROR(__xludf.DUMMYFUNCTION("""COMPUTED_VALUE"""),3)</f>
        <v>3</v>
      </c>
    </row>
    <row r="227" spans="1:2" ht="13" hidden="1">
      <c r="A227" s="1">
        <f ca="1">IFERROR(__xludf.DUMMYFUNCTION("""COMPUTED_VALUE"""),2)</f>
        <v>2</v>
      </c>
      <c r="B227" s="1">
        <f ca="1">IFERROR(__xludf.DUMMYFUNCTION("""COMPUTED_VALUE"""),4)</f>
        <v>4</v>
      </c>
    </row>
    <row r="228" spans="1:2" ht="13" hidden="1">
      <c r="A228" s="1">
        <f ca="1">IFERROR(__xludf.DUMMYFUNCTION("""COMPUTED_VALUE"""),3)</f>
        <v>3</v>
      </c>
      <c r="B228" s="1">
        <f ca="1">IFERROR(__xludf.DUMMYFUNCTION("""COMPUTED_VALUE"""),1)</f>
        <v>1</v>
      </c>
    </row>
    <row r="229" spans="1:2" ht="13" hidden="1">
      <c r="A229" s="1">
        <f ca="1">IFERROR(__xludf.DUMMYFUNCTION("""COMPUTED_VALUE"""),4)</f>
        <v>4</v>
      </c>
      <c r="B229" s="1">
        <f ca="1">IFERROR(__xludf.DUMMYFUNCTION("""COMPUTED_VALUE"""),2)</f>
        <v>2</v>
      </c>
    </row>
    <row r="230" spans="1:2" ht="13" hidden="1">
      <c r="A230" s="1">
        <f ca="1">IFERROR(__xludf.DUMMYFUNCTION("""COMPUTED_VALUE"""),4)</f>
        <v>4</v>
      </c>
      <c r="B230" s="1">
        <f ca="1">IFERROR(__xludf.DUMMYFUNCTION("""COMPUTED_VALUE"""),4)</f>
        <v>4</v>
      </c>
    </row>
    <row r="231" spans="1:2" ht="13" hidden="1">
      <c r="A231" s="1" t="str">
        <f ca="1">IFERROR(__xludf.DUMMYFUNCTION("""COMPUTED_VALUE"""),"")</f>
        <v/>
      </c>
      <c r="B231" s="1">
        <f ca="1">IFERROR(__xludf.DUMMYFUNCTION("""COMPUTED_VALUE"""),3)</f>
        <v>3</v>
      </c>
    </row>
    <row r="232" spans="1:2" ht="13" hidden="1">
      <c r="A232" s="1">
        <f ca="1">IFERROR(__xludf.DUMMYFUNCTION("""COMPUTED_VALUE"""),2)</f>
        <v>2</v>
      </c>
      <c r="B232" s="1">
        <f ca="1">IFERROR(__xludf.DUMMYFUNCTION("""COMPUTED_VALUE"""),2)</f>
        <v>2</v>
      </c>
    </row>
    <row r="233" spans="1:2" ht="13" hidden="1">
      <c r="A233" s="1">
        <f ca="1">IFERROR(__xludf.DUMMYFUNCTION("""COMPUTED_VALUE"""),1)</f>
        <v>1</v>
      </c>
      <c r="B233" s="1">
        <f ca="1">IFERROR(__xludf.DUMMYFUNCTION("""COMPUTED_VALUE"""),2)</f>
        <v>2</v>
      </c>
    </row>
    <row r="234" spans="1:2" ht="13" hidden="1">
      <c r="A234" s="1">
        <f ca="1">IFERROR(__xludf.DUMMYFUNCTION("""COMPUTED_VALUE"""),2)</f>
        <v>2</v>
      </c>
      <c r="B234" s="1">
        <f ca="1">IFERROR(__xludf.DUMMYFUNCTION("""COMPUTED_VALUE"""),5)</f>
        <v>5</v>
      </c>
    </row>
    <row r="235" spans="1:2" ht="13" hidden="1">
      <c r="A235" s="1">
        <f ca="1">IFERROR(__xludf.DUMMYFUNCTION("""COMPUTED_VALUE"""),3)</f>
        <v>3</v>
      </c>
      <c r="B235" s="1">
        <f ca="1">IFERROR(__xludf.DUMMYFUNCTION("""COMPUTED_VALUE"""),3)</f>
        <v>3</v>
      </c>
    </row>
    <row r="236" spans="1:2" ht="13" hidden="1">
      <c r="A236" s="1">
        <f ca="1">IFERROR(__xludf.DUMMYFUNCTION("""COMPUTED_VALUE"""),4)</f>
        <v>4</v>
      </c>
      <c r="B236" s="1">
        <f ca="1">IFERROR(__xludf.DUMMYFUNCTION("""COMPUTED_VALUE"""),4)</f>
        <v>4</v>
      </c>
    </row>
    <row r="237" spans="1:2" ht="13" hidden="1">
      <c r="A237" s="1">
        <f ca="1">IFERROR(__xludf.DUMMYFUNCTION("""COMPUTED_VALUE"""),3)</f>
        <v>3</v>
      </c>
      <c r="B237" s="1">
        <f ca="1">IFERROR(__xludf.DUMMYFUNCTION("""COMPUTED_VALUE"""),2)</f>
        <v>2</v>
      </c>
    </row>
    <row r="238" spans="1:2" ht="13" hidden="1">
      <c r="A238" s="1" t="str">
        <f ca="1">IFERROR(__xludf.DUMMYFUNCTION("""COMPUTED_VALUE"""),"")</f>
        <v/>
      </c>
      <c r="B238" s="1">
        <f ca="1">IFERROR(__xludf.DUMMYFUNCTION("""COMPUTED_VALUE"""),2)</f>
        <v>2</v>
      </c>
    </row>
    <row r="239" spans="1:2" ht="13" hidden="1">
      <c r="A239" s="1">
        <f ca="1">IFERROR(__xludf.DUMMYFUNCTION("""COMPUTED_VALUE"""),2)</f>
        <v>2</v>
      </c>
      <c r="B239" s="1">
        <f ca="1">IFERROR(__xludf.DUMMYFUNCTION("""COMPUTED_VALUE"""),3)</f>
        <v>3</v>
      </c>
    </row>
    <row r="240" spans="1:2" ht="13" hidden="1">
      <c r="A240" s="1">
        <f ca="1">IFERROR(__xludf.DUMMYFUNCTION("""COMPUTED_VALUE"""),4)</f>
        <v>4</v>
      </c>
      <c r="B240" s="1">
        <f ca="1">IFERROR(__xludf.DUMMYFUNCTION("""COMPUTED_VALUE"""),2)</f>
        <v>2</v>
      </c>
    </row>
    <row r="241" spans="1:2" ht="13" hidden="1">
      <c r="A241" s="1">
        <f ca="1">IFERROR(__xludf.DUMMYFUNCTION("""COMPUTED_VALUE"""),2)</f>
        <v>2</v>
      </c>
      <c r="B241" s="1">
        <f ca="1">IFERROR(__xludf.DUMMYFUNCTION("""COMPUTED_VALUE"""),5)</f>
        <v>5</v>
      </c>
    </row>
    <row r="242" spans="1:2" ht="13" hidden="1">
      <c r="A242" s="1">
        <f ca="1">IFERROR(__xludf.DUMMYFUNCTION("""COMPUTED_VALUE"""),3)</f>
        <v>3</v>
      </c>
      <c r="B242" s="1">
        <f ca="1">IFERROR(__xludf.DUMMYFUNCTION("""COMPUTED_VALUE"""),2)</f>
        <v>2</v>
      </c>
    </row>
    <row r="243" spans="1:2" ht="13" hidden="1">
      <c r="A243" s="1">
        <f ca="1">IFERROR(__xludf.DUMMYFUNCTION("""COMPUTED_VALUE"""),3)</f>
        <v>3</v>
      </c>
      <c r="B243" s="1">
        <f ca="1">IFERROR(__xludf.DUMMYFUNCTION("""COMPUTED_VALUE"""),3)</f>
        <v>3</v>
      </c>
    </row>
    <row r="244" spans="1:2" ht="13" hidden="1">
      <c r="A244" s="1">
        <f ca="1">IFERROR(__xludf.DUMMYFUNCTION("""COMPUTED_VALUE"""),4)</f>
        <v>4</v>
      </c>
      <c r="B244" s="1">
        <f ca="1">IFERROR(__xludf.DUMMYFUNCTION("""COMPUTED_VALUE"""),2)</f>
        <v>2</v>
      </c>
    </row>
    <row r="245" spans="1:2" ht="13" hidden="1">
      <c r="A245" s="1">
        <f ca="1">IFERROR(__xludf.DUMMYFUNCTION("""COMPUTED_VALUE"""),4)</f>
        <v>4</v>
      </c>
      <c r="B245" s="1">
        <f ca="1">IFERROR(__xludf.DUMMYFUNCTION("""COMPUTED_VALUE"""),4)</f>
        <v>4</v>
      </c>
    </row>
    <row r="246" spans="1:2" ht="13" hidden="1">
      <c r="A246" s="1">
        <f ca="1">IFERROR(__xludf.DUMMYFUNCTION("""COMPUTED_VALUE"""),4)</f>
        <v>4</v>
      </c>
      <c r="B246" s="1">
        <f ca="1">IFERROR(__xludf.DUMMYFUNCTION("""COMPUTED_VALUE"""),4)</f>
        <v>4</v>
      </c>
    </row>
    <row r="247" spans="1:2" ht="13" hidden="1">
      <c r="A247" s="1">
        <f ca="1">IFERROR(__xludf.DUMMYFUNCTION("""COMPUTED_VALUE"""),4)</f>
        <v>4</v>
      </c>
      <c r="B247" s="1">
        <f ca="1">IFERROR(__xludf.DUMMYFUNCTION("""COMPUTED_VALUE"""),2)</f>
        <v>2</v>
      </c>
    </row>
    <row r="248" spans="1:2" ht="13" hidden="1">
      <c r="A248" s="1">
        <f ca="1">IFERROR(__xludf.DUMMYFUNCTION("""COMPUTED_VALUE"""),3)</f>
        <v>3</v>
      </c>
      <c r="B248" s="1">
        <f ca="1">IFERROR(__xludf.DUMMYFUNCTION("""COMPUTED_VALUE"""),4)</f>
        <v>4</v>
      </c>
    </row>
    <row r="249" spans="1:2" ht="13" hidden="1">
      <c r="A249" s="1">
        <f ca="1">IFERROR(__xludf.DUMMYFUNCTION("""COMPUTED_VALUE"""),1)</f>
        <v>1</v>
      </c>
      <c r="B249" s="1">
        <f ca="1">IFERROR(__xludf.DUMMYFUNCTION("""COMPUTED_VALUE"""),4)</f>
        <v>4</v>
      </c>
    </row>
    <row r="250" spans="1:2" ht="13" hidden="1">
      <c r="A250" s="1">
        <f ca="1">IFERROR(__xludf.DUMMYFUNCTION("""COMPUTED_VALUE"""),2)</f>
        <v>2</v>
      </c>
      <c r="B250" s="1">
        <f ca="1">IFERROR(__xludf.DUMMYFUNCTION("""COMPUTED_VALUE"""),2)</f>
        <v>2</v>
      </c>
    </row>
    <row r="251" spans="1:2" ht="13" hidden="1">
      <c r="A251" s="1">
        <f ca="1">IFERROR(__xludf.DUMMYFUNCTION("""COMPUTED_VALUE"""),4)</f>
        <v>4</v>
      </c>
      <c r="B251" s="1">
        <f ca="1">IFERROR(__xludf.DUMMYFUNCTION("""COMPUTED_VALUE"""),3)</f>
        <v>3</v>
      </c>
    </row>
    <row r="252" spans="1:2" ht="13" hidden="1">
      <c r="A252" s="1">
        <f ca="1">IFERROR(__xludf.DUMMYFUNCTION("""COMPUTED_VALUE"""),1)</f>
        <v>1</v>
      </c>
      <c r="B252" s="1">
        <f ca="1">IFERROR(__xludf.DUMMYFUNCTION("""COMPUTED_VALUE"""),4)</f>
        <v>4</v>
      </c>
    </row>
    <row r="253" spans="1:2" ht="13" hidden="1">
      <c r="A253" s="1">
        <f ca="1">IFERROR(__xludf.DUMMYFUNCTION("""COMPUTED_VALUE"""),4)</f>
        <v>4</v>
      </c>
      <c r="B253" s="1">
        <f ca="1">IFERROR(__xludf.DUMMYFUNCTION("""COMPUTED_VALUE"""),2)</f>
        <v>2</v>
      </c>
    </row>
    <row r="254" spans="1:2" ht="13" hidden="1">
      <c r="A254" s="1">
        <f ca="1">IFERROR(__xludf.DUMMYFUNCTION("""COMPUTED_VALUE"""),3)</f>
        <v>3</v>
      </c>
      <c r="B254" s="1">
        <f ca="1">IFERROR(__xludf.DUMMYFUNCTION("""COMPUTED_VALUE"""),2)</f>
        <v>2</v>
      </c>
    </row>
    <row r="255" spans="1:2" ht="13" hidden="1">
      <c r="A255" s="1">
        <f ca="1">IFERROR(__xludf.DUMMYFUNCTION("""COMPUTED_VALUE"""),3)</f>
        <v>3</v>
      </c>
      <c r="B255" s="1">
        <f ca="1">IFERROR(__xludf.DUMMYFUNCTION("""COMPUTED_VALUE"""),3)</f>
        <v>3</v>
      </c>
    </row>
    <row r="256" spans="1:2" ht="13" hidden="1">
      <c r="A256" s="1">
        <f ca="1">IFERROR(__xludf.DUMMYFUNCTION("""COMPUTED_VALUE"""),1)</f>
        <v>1</v>
      </c>
      <c r="B256" s="1">
        <f ca="1">IFERROR(__xludf.DUMMYFUNCTION("""COMPUTED_VALUE"""),4)</f>
        <v>4</v>
      </c>
    </row>
    <row r="257" spans="1:2" ht="13" hidden="1">
      <c r="A257" s="1">
        <f ca="1">IFERROR(__xludf.DUMMYFUNCTION("""COMPUTED_VALUE"""),2)</f>
        <v>2</v>
      </c>
      <c r="B257" s="1">
        <f ca="1">IFERROR(__xludf.DUMMYFUNCTION("""COMPUTED_VALUE"""),1)</f>
        <v>1</v>
      </c>
    </row>
    <row r="258" spans="1:2" ht="13" hidden="1">
      <c r="A258" s="1">
        <f ca="1">IFERROR(__xludf.DUMMYFUNCTION("""COMPUTED_VALUE"""),4)</f>
        <v>4</v>
      </c>
      <c r="B258" s="1">
        <f ca="1">IFERROR(__xludf.DUMMYFUNCTION("""COMPUTED_VALUE"""),3)</f>
        <v>3</v>
      </c>
    </row>
    <row r="259" spans="1:2" ht="13" hidden="1">
      <c r="A259" s="1">
        <f ca="1">IFERROR(__xludf.DUMMYFUNCTION("""COMPUTED_VALUE"""),2)</f>
        <v>2</v>
      </c>
      <c r="B259" s="1">
        <f ca="1">IFERROR(__xludf.DUMMYFUNCTION("""COMPUTED_VALUE"""),3)</f>
        <v>3</v>
      </c>
    </row>
    <row r="260" spans="1:2" ht="13" hidden="1">
      <c r="A260" s="1">
        <f ca="1">IFERROR(__xludf.DUMMYFUNCTION("""COMPUTED_VALUE"""),2)</f>
        <v>2</v>
      </c>
      <c r="B260" s="1">
        <f ca="1">IFERROR(__xludf.DUMMYFUNCTION("""COMPUTED_VALUE"""),5)</f>
        <v>5</v>
      </c>
    </row>
    <row r="261" spans="1:2" ht="13" hidden="1">
      <c r="A261" s="1">
        <f ca="1">IFERROR(__xludf.DUMMYFUNCTION("""COMPUTED_VALUE"""),3)</f>
        <v>3</v>
      </c>
      <c r="B261" s="1">
        <f ca="1">IFERROR(__xludf.DUMMYFUNCTION("""COMPUTED_VALUE"""),2)</f>
        <v>2</v>
      </c>
    </row>
    <row r="262" spans="1:2" ht="13" hidden="1">
      <c r="A262" s="1">
        <f ca="1">IFERROR(__xludf.DUMMYFUNCTION("""COMPUTED_VALUE"""),3)</f>
        <v>3</v>
      </c>
      <c r="B262" s="1">
        <f ca="1">IFERROR(__xludf.DUMMYFUNCTION("""COMPUTED_VALUE"""),4)</f>
        <v>4</v>
      </c>
    </row>
    <row r="263" spans="1:2" ht="13" hidden="1">
      <c r="A263" s="1">
        <f ca="1">IFERROR(__xludf.DUMMYFUNCTION("""COMPUTED_VALUE"""),4)</f>
        <v>4</v>
      </c>
      <c r="B263" s="1">
        <f ca="1">IFERROR(__xludf.DUMMYFUNCTION("""COMPUTED_VALUE"""),2)</f>
        <v>2</v>
      </c>
    </row>
    <row r="264" spans="1:2" ht="13" hidden="1">
      <c r="A264" s="1">
        <f ca="1">IFERROR(__xludf.DUMMYFUNCTION("""COMPUTED_VALUE"""),2)</f>
        <v>2</v>
      </c>
      <c r="B264" s="1">
        <f ca="1">IFERROR(__xludf.DUMMYFUNCTION("""COMPUTED_VALUE"""),4)</f>
        <v>4</v>
      </c>
    </row>
    <row r="265" spans="1:2" ht="13" hidden="1">
      <c r="A265" s="1">
        <f ca="1">IFERROR(__xludf.DUMMYFUNCTION("""COMPUTED_VALUE"""),4)</f>
        <v>4</v>
      </c>
      <c r="B265" s="1">
        <f ca="1">IFERROR(__xludf.DUMMYFUNCTION("""COMPUTED_VALUE"""),3)</f>
        <v>3</v>
      </c>
    </row>
    <row r="266" spans="1:2" ht="13" hidden="1">
      <c r="A266" s="1">
        <f ca="1">IFERROR(__xludf.DUMMYFUNCTION("""COMPUTED_VALUE"""),4)</f>
        <v>4</v>
      </c>
      <c r="B266" s="1">
        <f ca="1">IFERROR(__xludf.DUMMYFUNCTION("""COMPUTED_VALUE"""),4)</f>
        <v>4</v>
      </c>
    </row>
    <row r="267" spans="1:2" ht="13" hidden="1">
      <c r="A267" s="1">
        <f ca="1">IFERROR(__xludf.DUMMYFUNCTION("""COMPUTED_VALUE"""),4)</f>
        <v>4</v>
      </c>
      <c r="B267" s="1">
        <f ca="1">IFERROR(__xludf.DUMMYFUNCTION("""COMPUTED_VALUE"""),4)</f>
        <v>4</v>
      </c>
    </row>
    <row r="268" spans="1:2" ht="13" hidden="1">
      <c r="A268" s="1">
        <f ca="1">IFERROR(__xludf.DUMMYFUNCTION("""COMPUTED_VALUE"""),2)</f>
        <v>2</v>
      </c>
      <c r="B268" s="1">
        <f ca="1">IFERROR(__xludf.DUMMYFUNCTION("""COMPUTED_VALUE"""),4)</f>
        <v>4</v>
      </c>
    </row>
    <row r="269" spans="1:2" ht="13" hidden="1">
      <c r="A269" s="1">
        <f ca="1">IFERROR(__xludf.DUMMYFUNCTION("""COMPUTED_VALUE"""),2)</f>
        <v>2</v>
      </c>
      <c r="B269" s="1">
        <f ca="1">IFERROR(__xludf.DUMMYFUNCTION("""COMPUTED_VALUE"""),4)</f>
        <v>4</v>
      </c>
    </row>
    <row r="270" spans="1:2" ht="13" hidden="1">
      <c r="A270" s="1">
        <f ca="1">IFERROR(__xludf.DUMMYFUNCTION("""COMPUTED_VALUE"""),3)</f>
        <v>3</v>
      </c>
      <c r="B270" s="1">
        <f ca="1">IFERROR(__xludf.DUMMYFUNCTION("""COMPUTED_VALUE"""),4)</f>
        <v>4</v>
      </c>
    </row>
    <row r="271" spans="1:2" ht="13" hidden="1">
      <c r="A271" s="1">
        <f ca="1">IFERROR(__xludf.DUMMYFUNCTION("""COMPUTED_VALUE"""),1)</f>
        <v>1</v>
      </c>
      <c r="B271" s="1">
        <f ca="1">IFERROR(__xludf.DUMMYFUNCTION("""COMPUTED_VALUE"""),3)</f>
        <v>3</v>
      </c>
    </row>
    <row r="272" spans="1:2" ht="13" hidden="1">
      <c r="A272" s="1">
        <f ca="1">IFERROR(__xludf.DUMMYFUNCTION("""COMPUTED_VALUE"""),2)</f>
        <v>2</v>
      </c>
      <c r="B272" s="1">
        <f ca="1">IFERROR(__xludf.DUMMYFUNCTION("""COMPUTED_VALUE"""),3)</f>
        <v>3</v>
      </c>
    </row>
    <row r="273" spans="1:2" ht="13" hidden="1">
      <c r="A273" s="1">
        <f ca="1">IFERROR(__xludf.DUMMYFUNCTION("""COMPUTED_VALUE"""),3)</f>
        <v>3</v>
      </c>
      <c r="B273" s="1">
        <f ca="1">IFERROR(__xludf.DUMMYFUNCTION("""COMPUTED_VALUE"""),4)</f>
        <v>4</v>
      </c>
    </row>
    <row r="274" spans="1:2" ht="13" hidden="1">
      <c r="A274" s="1">
        <f ca="1">IFERROR(__xludf.DUMMYFUNCTION("""COMPUTED_VALUE"""),2)</f>
        <v>2</v>
      </c>
      <c r="B274" s="1">
        <f ca="1">IFERROR(__xludf.DUMMYFUNCTION("""COMPUTED_VALUE"""),2)</f>
        <v>2</v>
      </c>
    </row>
    <row r="275" spans="1:2" ht="13" hidden="1">
      <c r="A275" s="1">
        <f ca="1">IFERROR(__xludf.DUMMYFUNCTION("""COMPUTED_VALUE"""),4)</f>
        <v>4</v>
      </c>
      <c r="B275" s="1">
        <f ca="1">IFERROR(__xludf.DUMMYFUNCTION("""COMPUTED_VALUE"""),3)</f>
        <v>3</v>
      </c>
    </row>
    <row r="276" spans="1:2" ht="13" hidden="1">
      <c r="A276" s="1">
        <f ca="1">IFERROR(__xludf.DUMMYFUNCTION("""COMPUTED_VALUE"""),3)</f>
        <v>3</v>
      </c>
      <c r="B276" s="1">
        <f ca="1">IFERROR(__xludf.DUMMYFUNCTION("""COMPUTED_VALUE"""),2)</f>
        <v>2</v>
      </c>
    </row>
    <row r="277" spans="1:2" ht="13" hidden="1">
      <c r="A277" s="1">
        <f ca="1">IFERROR(__xludf.DUMMYFUNCTION("""COMPUTED_VALUE"""),2)</f>
        <v>2</v>
      </c>
      <c r="B277" s="1">
        <f ca="1">IFERROR(__xludf.DUMMYFUNCTION("""COMPUTED_VALUE"""),2)</f>
        <v>2</v>
      </c>
    </row>
    <row r="278" spans="1:2" ht="13" hidden="1">
      <c r="A278" s="1">
        <f ca="1">IFERROR(__xludf.DUMMYFUNCTION("""COMPUTED_VALUE"""),4)</f>
        <v>4</v>
      </c>
      <c r="B278" s="1">
        <f ca="1">IFERROR(__xludf.DUMMYFUNCTION("""COMPUTED_VALUE"""),5)</f>
        <v>5</v>
      </c>
    </row>
    <row r="279" spans="1:2" ht="13" hidden="1">
      <c r="A279" s="1">
        <f ca="1">IFERROR(__xludf.DUMMYFUNCTION("""COMPUTED_VALUE"""),2)</f>
        <v>2</v>
      </c>
      <c r="B279" s="1">
        <f ca="1">IFERROR(__xludf.DUMMYFUNCTION("""COMPUTED_VALUE"""),2)</f>
        <v>2</v>
      </c>
    </row>
    <row r="280" spans="1:2" ht="13" hidden="1">
      <c r="A280" s="1">
        <f ca="1">IFERROR(__xludf.DUMMYFUNCTION("""COMPUTED_VALUE"""),2)</f>
        <v>2</v>
      </c>
      <c r="B280" s="1">
        <f ca="1">IFERROR(__xludf.DUMMYFUNCTION("""COMPUTED_VALUE"""),1)</f>
        <v>1</v>
      </c>
    </row>
    <row r="281" spans="1:2" ht="13" hidden="1">
      <c r="A281" s="1">
        <f ca="1">IFERROR(__xludf.DUMMYFUNCTION("""COMPUTED_VALUE"""),2)</f>
        <v>2</v>
      </c>
      <c r="B281" s="1">
        <f ca="1">IFERROR(__xludf.DUMMYFUNCTION("""COMPUTED_VALUE"""),2)</f>
        <v>2</v>
      </c>
    </row>
    <row r="282" spans="1:2" ht="13" hidden="1">
      <c r="A282" s="1">
        <f ca="1">IFERROR(__xludf.DUMMYFUNCTION("""COMPUTED_VALUE"""),4)</f>
        <v>4</v>
      </c>
      <c r="B282" s="1">
        <f ca="1">IFERROR(__xludf.DUMMYFUNCTION("""COMPUTED_VALUE"""),5)</f>
        <v>5</v>
      </c>
    </row>
    <row r="283" spans="1:2" ht="13" hidden="1">
      <c r="A283" s="1">
        <f ca="1">IFERROR(__xludf.DUMMYFUNCTION("""COMPUTED_VALUE"""),3)</f>
        <v>3</v>
      </c>
      <c r="B283" s="1">
        <f ca="1">IFERROR(__xludf.DUMMYFUNCTION("""COMPUTED_VALUE"""),4)</f>
        <v>4</v>
      </c>
    </row>
    <row r="284" spans="1:2" ht="13" hidden="1">
      <c r="A284" s="1">
        <f ca="1">IFERROR(__xludf.DUMMYFUNCTION("""COMPUTED_VALUE"""),3)</f>
        <v>3</v>
      </c>
      <c r="B284" s="1">
        <f ca="1">IFERROR(__xludf.DUMMYFUNCTION("""COMPUTED_VALUE"""),4)</f>
        <v>4</v>
      </c>
    </row>
    <row r="285" spans="1:2" ht="13" hidden="1">
      <c r="A285" s="1">
        <f ca="1">IFERROR(__xludf.DUMMYFUNCTION("""COMPUTED_VALUE"""),2)</f>
        <v>2</v>
      </c>
      <c r="B285" s="1">
        <f ca="1">IFERROR(__xludf.DUMMYFUNCTION("""COMPUTED_VALUE"""),4)</f>
        <v>4</v>
      </c>
    </row>
    <row r="286" spans="1:2" ht="13" hidden="1">
      <c r="A286" s="1">
        <f ca="1">IFERROR(__xludf.DUMMYFUNCTION("""COMPUTED_VALUE"""),2)</f>
        <v>2</v>
      </c>
      <c r="B286" s="1">
        <f ca="1">IFERROR(__xludf.DUMMYFUNCTION("""COMPUTED_VALUE"""),4)</f>
        <v>4</v>
      </c>
    </row>
    <row r="287" spans="1:2" ht="13" hidden="1">
      <c r="A287" s="1">
        <f ca="1">IFERROR(__xludf.DUMMYFUNCTION("""COMPUTED_VALUE"""),4)</f>
        <v>4</v>
      </c>
      <c r="B287" s="1">
        <f ca="1">IFERROR(__xludf.DUMMYFUNCTION("""COMPUTED_VALUE"""),2)</f>
        <v>2</v>
      </c>
    </row>
    <row r="288" spans="1:2" ht="13" hidden="1">
      <c r="A288" s="1">
        <f ca="1">IFERROR(__xludf.DUMMYFUNCTION("""COMPUTED_VALUE"""),2)</f>
        <v>2</v>
      </c>
      <c r="B288" s="1">
        <f ca="1">IFERROR(__xludf.DUMMYFUNCTION("""COMPUTED_VALUE"""),2)</f>
        <v>2</v>
      </c>
    </row>
    <row r="289" spans="1:2" ht="13" hidden="1">
      <c r="A289" s="1">
        <f ca="1">IFERROR(__xludf.DUMMYFUNCTION("""COMPUTED_VALUE"""),3)</f>
        <v>3</v>
      </c>
      <c r="B289" s="1">
        <f ca="1">IFERROR(__xludf.DUMMYFUNCTION("""COMPUTED_VALUE"""),2)</f>
        <v>2</v>
      </c>
    </row>
    <row r="290" spans="1:2" ht="13" hidden="1">
      <c r="A290" s="1">
        <f ca="1">IFERROR(__xludf.DUMMYFUNCTION("""COMPUTED_VALUE"""),1)</f>
        <v>1</v>
      </c>
      <c r="B290" s="1">
        <f ca="1">IFERROR(__xludf.DUMMYFUNCTION("""COMPUTED_VALUE"""),2)</f>
        <v>2</v>
      </c>
    </row>
    <row r="291" spans="1:2" ht="13" hidden="1">
      <c r="A291" s="1">
        <f ca="1">IFERROR(__xludf.DUMMYFUNCTION("""COMPUTED_VALUE"""),4)</f>
        <v>4</v>
      </c>
      <c r="B291" s="1">
        <f ca="1">IFERROR(__xludf.DUMMYFUNCTION("""COMPUTED_VALUE"""),2)</f>
        <v>2</v>
      </c>
    </row>
    <row r="292" spans="1:2" ht="13" hidden="1">
      <c r="A292" s="1">
        <f ca="1">IFERROR(__xludf.DUMMYFUNCTION("""COMPUTED_VALUE"""),4)</f>
        <v>4</v>
      </c>
      <c r="B292" s="1">
        <f ca="1">IFERROR(__xludf.DUMMYFUNCTION("""COMPUTED_VALUE"""),3)</f>
        <v>3</v>
      </c>
    </row>
    <row r="293" spans="1:2" ht="13" hidden="1">
      <c r="A293" s="1">
        <f ca="1">IFERROR(__xludf.DUMMYFUNCTION("""COMPUTED_VALUE"""),3)</f>
        <v>3</v>
      </c>
      <c r="B293" s="1">
        <f ca="1">IFERROR(__xludf.DUMMYFUNCTION("""COMPUTED_VALUE"""),3)</f>
        <v>3</v>
      </c>
    </row>
    <row r="294" spans="1:2" ht="13" hidden="1">
      <c r="A294" s="1">
        <f ca="1">IFERROR(__xludf.DUMMYFUNCTION("""COMPUTED_VALUE"""),1)</f>
        <v>1</v>
      </c>
      <c r="B294" s="1">
        <f ca="1">IFERROR(__xludf.DUMMYFUNCTION("""COMPUTED_VALUE"""),1)</f>
        <v>1</v>
      </c>
    </row>
    <row r="295" spans="1:2" ht="13" hidden="1">
      <c r="A295" s="1">
        <f ca="1">IFERROR(__xludf.DUMMYFUNCTION("""COMPUTED_VALUE"""),1)</f>
        <v>1</v>
      </c>
      <c r="B295" s="1">
        <f ca="1">IFERROR(__xludf.DUMMYFUNCTION("""COMPUTED_VALUE"""),2)</f>
        <v>2</v>
      </c>
    </row>
    <row r="296" spans="1:2" ht="13" hidden="1">
      <c r="A296" s="1">
        <f ca="1">IFERROR(__xludf.DUMMYFUNCTION("""COMPUTED_VALUE"""),1)</f>
        <v>1</v>
      </c>
      <c r="B296" s="1">
        <f ca="1">IFERROR(__xludf.DUMMYFUNCTION("""COMPUTED_VALUE"""),3)</f>
        <v>3</v>
      </c>
    </row>
    <row r="297" spans="1:2" ht="13" hidden="1">
      <c r="A297" s="1">
        <f ca="1">IFERROR(__xludf.DUMMYFUNCTION("""COMPUTED_VALUE"""),3)</f>
        <v>3</v>
      </c>
      <c r="B297" s="1">
        <f ca="1">IFERROR(__xludf.DUMMYFUNCTION("""COMPUTED_VALUE"""),4)</f>
        <v>4</v>
      </c>
    </row>
    <row r="298" spans="1:2" ht="13" hidden="1">
      <c r="A298" s="1">
        <f ca="1">IFERROR(__xludf.DUMMYFUNCTION("""COMPUTED_VALUE"""),2)</f>
        <v>2</v>
      </c>
      <c r="B298" s="1">
        <f ca="1">IFERROR(__xludf.DUMMYFUNCTION("""COMPUTED_VALUE"""),2)</f>
        <v>2</v>
      </c>
    </row>
    <row r="299" spans="1:2" ht="13" hidden="1">
      <c r="A299" s="1">
        <f ca="1">IFERROR(__xludf.DUMMYFUNCTION("""COMPUTED_VALUE"""),4)</f>
        <v>4</v>
      </c>
      <c r="B299" s="1">
        <f ca="1">IFERROR(__xludf.DUMMYFUNCTION("""COMPUTED_VALUE"""),2)</f>
        <v>2</v>
      </c>
    </row>
    <row r="300" spans="1:2" ht="13" hidden="1">
      <c r="A300" s="1">
        <f ca="1">IFERROR(__xludf.DUMMYFUNCTION("""COMPUTED_VALUE"""),3)</f>
        <v>3</v>
      </c>
      <c r="B300" s="1">
        <f ca="1">IFERROR(__xludf.DUMMYFUNCTION("""COMPUTED_VALUE"""),4)</f>
        <v>4</v>
      </c>
    </row>
    <row r="301" spans="1:2" ht="13" hidden="1">
      <c r="A301" s="1">
        <f ca="1">IFERROR(__xludf.DUMMYFUNCTION("""COMPUTED_VALUE"""),4)</f>
        <v>4</v>
      </c>
      <c r="B301" s="1">
        <f ca="1">IFERROR(__xludf.DUMMYFUNCTION("""COMPUTED_VALUE"""),3)</f>
        <v>3</v>
      </c>
    </row>
    <row r="302" spans="1:2" ht="13" hidden="1">
      <c r="A302" s="1">
        <f ca="1">IFERROR(__xludf.DUMMYFUNCTION("""COMPUTED_VALUE"""),1)</f>
        <v>1</v>
      </c>
      <c r="B302" s="1">
        <f ca="1">IFERROR(__xludf.DUMMYFUNCTION("""COMPUTED_VALUE"""),2)</f>
        <v>2</v>
      </c>
    </row>
    <row r="303" spans="1:2" ht="13" hidden="1">
      <c r="A303" s="1">
        <f ca="1">IFERROR(__xludf.DUMMYFUNCTION("""COMPUTED_VALUE"""),4)</f>
        <v>4</v>
      </c>
      <c r="B303" s="1">
        <f ca="1">IFERROR(__xludf.DUMMYFUNCTION("""COMPUTED_VALUE"""),4)</f>
        <v>4</v>
      </c>
    </row>
    <row r="304" spans="1:2" ht="13" hidden="1">
      <c r="A304" s="1">
        <f ca="1">IFERROR(__xludf.DUMMYFUNCTION("""COMPUTED_VALUE"""),4)</f>
        <v>4</v>
      </c>
      <c r="B304" s="1">
        <f ca="1">IFERROR(__xludf.DUMMYFUNCTION("""COMPUTED_VALUE"""),3)</f>
        <v>3</v>
      </c>
    </row>
    <row r="305" spans="1:2" ht="13" hidden="1">
      <c r="A305" s="1">
        <f ca="1">IFERROR(__xludf.DUMMYFUNCTION("""COMPUTED_VALUE"""),2)</f>
        <v>2</v>
      </c>
      <c r="B305" s="1">
        <f ca="1">IFERROR(__xludf.DUMMYFUNCTION("""COMPUTED_VALUE"""),2)</f>
        <v>2</v>
      </c>
    </row>
    <row r="306" spans="1:2" ht="13" hidden="1">
      <c r="A306" s="1">
        <f ca="1">IFERROR(__xludf.DUMMYFUNCTION("""COMPUTED_VALUE"""),4)</f>
        <v>4</v>
      </c>
      <c r="B306" s="1">
        <f ca="1">IFERROR(__xludf.DUMMYFUNCTION("""COMPUTED_VALUE"""),3)</f>
        <v>3</v>
      </c>
    </row>
    <row r="307" spans="1:2" ht="13" hidden="1">
      <c r="A307" s="1" t="str">
        <f ca="1">IFERROR(__xludf.DUMMYFUNCTION("""COMPUTED_VALUE"""),"")</f>
        <v/>
      </c>
      <c r="B307" s="1">
        <f ca="1">IFERROR(__xludf.DUMMYFUNCTION("""COMPUTED_VALUE"""),2)</f>
        <v>2</v>
      </c>
    </row>
    <row r="308" spans="1:2" ht="13" hidden="1">
      <c r="A308" s="1" t="str">
        <f ca="1">IFERROR(__xludf.DUMMYFUNCTION("""COMPUTED_VALUE"""),"")</f>
        <v/>
      </c>
      <c r="B308" s="1">
        <f ca="1">IFERROR(__xludf.DUMMYFUNCTION("""COMPUTED_VALUE"""),4)</f>
        <v>4</v>
      </c>
    </row>
    <row r="309" spans="1:2" ht="13" hidden="1">
      <c r="A309" s="1">
        <f ca="1">IFERROR(__xludf.DUMMYFUNCTION("""COMPUTED_VALUE"""),1)</f>
        <v>1</v>
      </c>
      <c r="B309" s="1">
        <f ca="1">IFERROR(__xludf.DUMMYFUNCTION("""COMPUTED_VALUE"""),2)</f>
        <v>2</v>
      </c>
    </row>
    <row r="310" spans="1:2" ht="13" hidden="1">
      <c r="A310" s="1">
        <f ca="1">IFERROR(__xludf.DUMMYFUNCTION("""COMPUTED_VALUE"""),4)</f>
        <v>4</v>
      </c>
      <c r="B310" s="1">
        <f ca="1">IFERROR(__xludf.DUMMYFUNCTION("""COMPUTED_VALUE"""),3)</f>
        <v>3</v>
      </c>
    </row>
    <row r="311" spans="1:2" ht="13" hidden="1">
      <c r="A311" s="1">
        <f ca="1">IFERROR(__xludf.DUMMYFUNCTION("""COMPUTED_VALUE"""),4)</f>
        <v>4</v>
      </c>
      <c r="B311" s="1">
        <f ca="1">IFERROR(__xludf.DUMMYFUNCTION("""COMPUTED_VALUE"""),3)</f>
        <v>3</v>
      </c>
    </row>
    <row r="312" spans="1:2" ht="13" hidden="1">
      <c r="A312" s="1">
        <f ca="1">IFERROR(__xludf.DUMMYFUNCTION("""COMPUTED_VALUE"""),3)</f>
        <v>3</v>
      </c>
      <c r="B312" s="1">
        <f ca="1">IFERROR(__xludf.DUMMYFUNCTION("""COMPUTED_VALUE"""),1)</f>
        <v>1</v>
      </c>
    </row>
    <row r="313" spans="1:2" ht="13" hidden="1">
      <c r="A313" s="1" t="str">
        <f ca="1">IFERROR(__xludf.DUMMYFUNCTION("""COMPUTED_VALUE"""),"")</f>
        <v/>
      </c>
      <c r="B313" s="1">
        <f ca="1">IFERROR(__xludf.DUMMYFUNCTION("""COMPUTED_VALUE"""),4)</f>
        <v>4</v>
      </c>
    </row>
    <row r="314" spans="1:2" ht="13" hidden="1">
      <c r="A314" s="1">
        <f ca="1">IFERROR(__xludf.DUMMYFUNCTION("""COMPUTED_VALUE"""),2)</f>
        <v>2</v>
      </c>
      <c r="B314" s="1">
        <f ca="1">IFERROR(__xludf.DUMMYFUNCTION("""COMPUTED_VALUE"""),2)</f>
        <v>2</v>
      </c>
    </row>
    <row r="315" spans="1:2" ht="13" hidden="1">
      <c r="A315" s="1">
        <f ca="1">IFERROR(__xludf.DUMMYFUNCTION("""COMPUTED_VALUE"""),2)</f>
        <v>2</v>
      </c>
      <c r="B315" s="1">
        <f ca="1">IFERROR(__xludf.DUMMYFUNCTION("""COMPUTED_VALUE"""),4)</f>
        <v>4</v>
      </c>
    </row>
    <row r="316" spans="1:2" ht="13" hidden="1">
      <c r="A316" s="1">
        <f ca="1">IFERROR(__xludf.DUMMYFUNCTION("""COMPUTED_VALUE"""),3)</f>
        <v>3</v>
      </c>
      <c r="B316" s="1">
        <f ca="1">IFERROR(__xludf.DUMMYFUNCTION("""COMPUTED_VALUE"""),1)</f>
        <v>1</v>
      </c>
    </row>
    <row r="317" spans="1:2" ht="13" hidden="1">
      <c r="A317" s="1">
        <f ca="1">IFERROR(__xludf.DUMMYFUNCTION("""COMPUTED_VALUE"""),4)</f>
        <v>4</v>
      </c>
      <c r="B317" s="1">
        <f ca="1">IFERROR(__xludf.DUMMYFUNCTION("""COMPUTED_VALUE"""),1)</f>
        <v>1</v>
      </c>
    </row>
    <row r="318" spans="1:2" ht="13" hidden="1">
      <c r="A318" s="1">
        <f ca="1">IFERROR(__xludf.DUMMYFUNCTION("""COMPUTED_VALUE"""),2)</f>
        <v>2</v>
      </c>
      <c r="B318" s="1">
        <f ca="1">IFERROR(__xludf.DUMMYFUNCTION("""COMPUTED_VALUE"""),3)</f>
        <v>3</v>
      </c>
    </row>
    <row r="319" spans="1:2" ht="13" hidden="1">
      <c r="A319" s="1">
        <f ca="1">IFERROR(__xludf.DUMMYFUNCTION("""COMPUTED_VALUE"""),3)</f>
        <v>3</v>
      </c>
      <c r="B319" s="1">
        <f ca="1">IFERROR(__xludf.DUMMYFUNCTION("""COMPUTED_VALUE"""),3)</f>
        <v>3</v>
      </c>
    </row>
    <row r="320" spans="1:2" ht="13" hidden="1">
      <c r="A320" s="1">
        <f ca="1">IFERROR(__xludf.DUMMYFUNCTION("""COMPUTED_VALUE"""),3)</f>
        <v>3</v>
      </c>
      <c r="B320" s="1">
        <f ca="1">IFERROR(__xludf.DUMMYFUNCTION("""COMPUTED_VALUE"""),1)</f>
        <v>1</v>
      </c>
    </row>
    <row r="321" spans="1:11" ht="13" hidden="1">
      <c r="A321" s="1">
        <f ca="1">IFERROR(__xludf.DUMMYFUNCTION("""COMPUTED_VALUE"""),1)</f>
        <v>1</v>
      </c>
      <c r="B321" s="1">
        <f ca="1">IFERROR(__xludf.DUMMYFUNCTION("""COMPUTED_VALUE"""),2)</f>
        <v>2</v>
      </c>
    </row>
    <row r="322" spans="1:11" ht="13" hidden="1">
      <c r="A322" s="1">
        <f ca="1">IFERROR(__xludf.DUMMYFUNCTION("""COMPUTED_VALUE"""),2)</f>
        <v>2</v>
      </c>
      <c r="B322" s="1">
        <f ca="1">IFERROR(__xludf.DUMMYFUNCTION("""COMPUTED_VALUE"""),1)</f>
        <v>1</v>
      </c>
    </row>
    <row r="323" spans="1:11" ht="13" hidden="1">
      <c r="A323" s="1" t="str">
        <f ca="1">IFERROR(__xludf.DUMMYFUNCTION("""COMPUTED_VALUE"""),"")</f>
        <v/>
      </c>
      <c r="B323" s="1">
        <f ca="1">IFERROR(__xludf.DUMMYFUNCTION("""COMPUTED_VALUE"""),1)</f>
        <v>1</v>
      </c>
    </row>
    <row r="324" spans="1:11" ht="13" hidden="1">
      <c r="A324" s="1">
        <f ca="1">IFERROR(__xludf.DUMMYFUNCTION("""COMPUTED_VALUE"""),2)</f>
        <v>2</v>
      </c>
      <c r="B324" s="1">
        <f ca="1">IFERROR(__xludf.DUMMYFUNCTION("""COMPUTED_VALUE"""),1)</f>
        <v>1</v>
      </c>
    </row>
    <row r="325" spans="1:11" ht="13" hidden="1">
      <c r="A325" s="1" t="str">
        <f ca="1">IFERROR(__xludf.DUMMYFUNCTION("""COMPUTED_VALUE"""),"")</f>
        <v/>
      </c>
      <c r="B325" s="1">
        <f ca="1">IFERROR(__xludf.DUMMYFUNCTION("""COMPUTED_VALUE"""),4)</f>
        <v>4</v>
      </c>
    </row>
    <row r="326" spans="1:11" ht="13" hidden="1">
      <c r="A326" s="1">
        <f ca="1">IFERROR(__xludf.DUMMYFUNCTION("""COMPUTED_VALUE"""),1)</f>
        <v>1</v>
      </c>
      <c r="B326" s="1">
        <f ca="1">IFERROR(__xludf.DUMMYFUNCTION("""COMPUTED_VALUE"""),2)</f>
        <v>2</v>
      </c>
    </row>
    <row r="327" spans="1:11" ht="13">
      <c r="A327" s="1">
        <f ca="1">IFERROR(__xludf.DUMMYFUNCTION("""COMPUTED_VALUE"""),4)</f>
        <v>4</v>
      </c>
      <c r="B327" s="1">
        <f ca="1">IFERROR(__xludf.DUMMYFUNCTION("""COMPUTED_VALUE"""),3)</f>
        <v>3</v>
      </c>
    </row>
    <row r="328" spans="1:11" ht="13">
      <c r="A328" s="1">
        <f t="shared" ref="A328:B328" ca="1" si="0">COUNT(A4:A327)</f>
        <v>300</v>
      </c>
      <c r="B328" s="1">
        <f t="shared" ca="1" si="0"/>
        <v>324</v>
      </c>
    </row>
    <row r="330" spans="1:11" ht="13">
      <c r="A330" s="14"/>
      <c r="B330" s="15" t="s">
        <v>57</v>
      </c>
      <c r="C330" s="15" t="s">
        <v>136</v>
      </c>
      <c r="D330" s="15" t="s">
        <v>59</v>
      </c>
      <c r="E330" s="15" t="s">
        <v>243</v>
      </c>
      <c r="J330" s="14"/>
      <c r="K330" s="14"/>
    </row>
    <row r="331" spans="1:11" ht="15">
      <c r="A331" s="7" t="s">
        <v>108</v>
      </c>
      <c r="B331" s="10">
        <f ca="1">COUNTIFS(A4:A327,"1",B4:B327,"1")</f>
        <v>4</v>
      </c>
      <c r="C331" s="10">
        <f ca="1">COUNTIFS(A4:A327,"2",B4:B327,"1")</f>
        <v>10</v>
      </c>
      <c r="D331" s="10">
        <f ca="1">COUNTIFS(A4:A327,"3",B4:B327,"1")</f>
        <v>7</v>
      </c>
      <c r="E331" s="10">
        <f ca="1">COUNTIFS(A4:A327,"4",B4:B327,"1")</f>
        <v>2</v>
      </c>
      <c r="F331" s="1">
        <f t="shared" ref="F331:F335" ca="1" si="1">SUM(B331:E331)</f>
        <v>23</v>
      </c>
      <c r="K331" s="10"/>
    </row>
    <row r="332" spans="1:11" ht="15">
      <c r="A332" s="7" t="s">
        <v>112</v>
      </c>
      <c r="B332" s="10">
        <f ca="1">COUNTIFS(A4:A327,"1",B4:B327,"2")</f>
        <v>24</v>
      </c>
      <c r="C332" s="10">
        <f ca="1">COUNTIFS(A4:A327,"2",B4:B327,"2")</f>
        <v>23</v>
      </c>
      <c r="D332" s="10">
        <f ca="1">COUNTIFS(A4:A327,"3",B4:B327,"2")</f>
        <v>18</v>
      </c>
      <c r="E332" s="10">
        <f ca="1">COUNTIFS(A4:A327,"4",B4:B327,"2")</f>
        <v>26</v>
      </c>
      <c r="F332" s="1">
        <f t="shared" ca="1" si="1"/>
        <v>91</v>
      </c>
      <c r="K332" s="10"/>
    </row>
    <row r="333" spans="1:11" ht="15">
      <c r="A333" s="7" t="s">
        <v>131</v>
      </c>
      <c r="B333" s="10">
        <f ca="1">COUNTIFS(A4:A327,"1",B4:B327,"3")</f>
        <v>9</v>
      </c>
      <c r="C333" s="10">
        <f ca="1">COUNTIFS(A4:A327,"2",B4:B327,"3")</f>
        <v>27</v>
      </c>
      <c r="D333" s="10">
        <f ca="1">COUNTIFS(A4:A327,"3",B4:B327,"3")</f>
        <v>20</v>
      </c>
      <c r="E333" s="10">
        <f ca="1">COUNTIFS(A4:A327,"4",B4:B327,"3")</f>
        <v>22</v>
      </c>
      <c r="F333" s="1">
        <f t="shared" ca="1" si="1"/>
        <v>78</v>
      </c>
      <c r="K333" s="10"/>
    </row>
    <row r="334" spans="1:11" ht="15">
      <c r="A334" s="7" t="s">
        <v>65</v>
      </c>
      <c r="B334" s="10">
        <f ca="1">COUNTIFS(A4:A327,"1",B4:B327,"4")</f>
        <v>15</v>
      </c>
      <c r="C334" s="10">
        <f ca="1">COUNTIFS(A4:A327,"2",B4:B327,"4")</f>
        <v>24</v>
      </c>
      <c r="D334" s="10">
        <f ca="1">COUNTIFS(A4:A327,"3",B4:B327,"4")</f>
        <v>25</v>
      </c>
      <c r="E334" s="10">
        <f ca="1">COUNTIFS(A4:A327,"4",B4:B327,"4")</f>
        <v>20</v>
      </c>
      <c r="F334" s="1">
        <f t="shared" ca="1" si="1"/>
        <v>84</v>
      </c>
      <c r="K334" s="10"/>
    </row>
    <row r="335" spans="1:11" ht="15">
      <c r="A335" s="7" t="s">
        <v>64</v>
      </c>
      <c r="B335" s="10">
        <f ca="1">COUNTIFS(A4:A327,"1",B4:B327,"5")</f>
        <v>4</v>
      </c>
      <c r="C335" s="10">
        <f ca="1">COUNTIFS(A4:A327,"2",B4:B327,"5")</f>
        <v>10</v>
      </c>
      <c r="D335" s="10">
        <f ca="1">COUNTIFS(A4:A327,"3",B4:B327,"5")</f>
        <v>4</v>
      </c>
      <c r="E335" s="10">
        <f ca="1">COUNTIFS(A4:A327,"4",B4:B327,"5")</f>
        <v>6</v>
      </c>
      <c r="F335" s="1">
        <f t="shared" ca="1" si="1"/>
        <v>24</v>
      </c>
      <c r="K335" s="10"/>
    </row>
    <row r="336" spans="1:11" ht="13">
      <c r="F336" s="1">
        <f ca="1">SUM(F331:F335)</f>
        <v>300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FF9900"/>
    <outlinePr summaryBelow="0" summaryRight="0"/>
  </sheetPr>
  <dimension ref="A1:K336"/>
  <sheetViews>
    <sheetView workbookViewId="0"/>
  </sheetViews>
  <sheetFormatPr baseColWidth="10" defaultColWidth="14.5" defaultRowHeight="15.75" customHeight="1"/>
  <sheetData>
    <row r="1" spans="1:2" ht="14">
      <c r="A1" s="9" t="s">
        <v>381</v>
      </c>
    </row>
    <row r="2" spans="1:2" ht="15">
      <c r="A2" s="10"/>
    </row>
    <row r="3" spans="1:2" ht="13">
      <c r="A3" s="7" t="s">
        <v>197</v>
      </c>
    </row>
    <row r="4" spans="1:2" ht="15">
      <c r="A4" s="10">
        <f ca="1">IFERROR(__xludf.DUMMYFUNCTION("query('Converted Data'!BG4:BG327,""select*"")"),3)</f>
        <v>3</v>
      </c>
      <c r="B4" s="10">
        <f ca="1">IFERROR(__xludf.DUMMYFUNCTION("query('Converted Data'!DD4:DD327,""select*"")"),5)</f>
        <v>5</v>
      </c>
    </row>
    <row r="5" spans="1:2" ht="13">
      <c r="A5" s="1">
        <f ca="1">IFERROR(__xludf.DUMMYFUNCTION("""COMPUTED_VALUE"""),1)</f>
        <v>1</v>
      </c>
      <c r="B5" s="1">
        <f ca="1">IFERROR(__xludf.DUMMYFUNCTION("""COMPUTED_VALUE"""),5)</f>
        <v>5</v>
      </c>
    </row>
    <row r="6" spans="1:2" ht="13">
      <c r="A6" s="1" t="str">
        <f ca="1">IFERROR(__xludf.DUMMYFUNCTION("""COMPUTED_VALUE"""),"")</f>
        <v/>
      </c>
      <c r="B6" s="1">
        <f ca="1">IFERROR(__xludf.DUMMYFUNCTION("""COMPUTED_VALUE"""),4)</f>
        <v>4</v>
      </c>
    </row>
    <row r="7" spans="1:2" ht="13">
      <c r="A7" s="1">
        <f ca="1">IFERROR(__xludf.DUMMYFUNCTION("""COMPUTED_VALUE"""),3)</f>
        <v>3</v>
      </c>
      <c r="B7" s="1">
        <f ca="1">IFERROR(__xludf.DUMMYFUNCTION("""COMPUTED_VALUE"""),4)</f>
        <v>4</v>
      </c>
    </row>
    <row r="8" spans="1:2" ht="13">
      <c r="A8" s="1">
        <f ca="1">IFERROR(__xludf.DUMMYFUNCTION("""COMPUTED_VALUE"""),2)</f>
        <v>2</v>
      </c>
      <c r="B8" s="1">
        <f ca="1">IFERROR(__xludf.DUMMYFUNCTION("""COMPUTED_VALUE"""),4)</f>
        <v>4</v>
      </c>
    </row>
    <row r="9" spans="1:2" ht="13">
      <c r="A9" s="1">
        <f ca="1">IFERROR(__xludf.DUMMYFUNCTION("""COMPUTED_VALUE"""),3)</f>
        <v>3</v>
      </c>
      <c r="B9" s="1">
        <f ca="1">IFERROR(__xludf.DUMMYFUNCTION("""COMPUTED_VALUE"""),5)</f>
        <v>5</v>
      </c>
    </row>
    <row r="10" spans="1:2" ht="13" hidden="1">
      <c r="A10" s="1" t="str">
        <f ca="1">IFERROR(__xludf.DUMMYFUNCTION("""COMPUTED_VALUE"""),"")</f>
        <v/>
      </c>
      <c r="B10" s="1">
        <f ca="1">IFERROR(__xludf.DUMMYFUNCTION("""COMPUTED_VALUE"""),5)</f>
        <v>5</v>
      </c>
    </row>
    <row r="11" spans="1:2" ht="13" hidden="1">
      <c r="A11" s="1">
        <f ca="1">IFERROR(__xludf.DUMMYFUNCTION("""COMPUTED_VALUE"""),4)</f>
        <v>4</v>
      </c>
      <c r="B11" s="1">
        <f ca="1">IFERROR(__xludf.DUMMYFUNCTION("""COMPUTED_VALUE"""),3)</f>
        <v>3</v>
      </c>
    </row>
    <row r="12" spans="1:2" ht="13" hidden="1">
      <c r="A12" s="1">
        <f ca="1">IFERROR(__xludf.DUMMYFUNCTION("""COMPUTED_VALUE"""),4)</f>
        <v>4</v>
      </c>
      <c r="B12" s="1">
        <f ca="1">IFERROR(__xludf.DUMMYFUNCTION("""COMPUTED_VALUE"""),5)</f>
        <v>5</v>
      </c>
    </row>
    <row r="13" spans="1:2" ht="13" hidden="1">
      <c r="A13" s="1">
        <f ca="1">IFERROR(__xludf.DUMMYFUNCTION("""COMPUTED_VALUE"""),2)</f>
        <v>2</v>
      </c>
      <c r="B13" s="1">
        <f ca="1">IFERROR(__xludf.DUMMYFUNCTION("""COMPUTED_VALUE"""),5)</f>
        <v>5</v>
      </c>
    </row>
    <row r="14" spans="1:2" ht="13" hidden="1">
      <c r="A14" s="1" t="str">
        <f ca="1">IFERROR(__xludf.DUMMYFUNCTION("""COMPUTED_VALUE"""),"")</f>
        <v/>
      </c>
      <c r="B14" s="1">
        <f ca="1">IFERROR(__xludf.DUMMYFUNCTION("""COMPUTED_VALUE"""),5)</f>
        <v>5</v>
      </c>
    </row>
    <row r="15" spans="1:2" ht="13" hidden="1">
      <c r="A15" s="1">
        <f ca="1">IFERROR(__xludf.DUMMYFUNCTION("""COMPUTED_VALUE"""),2)</f>
        <v>2</v>
      </c>
      <c r="B15" s="1">
        <f ca="1">IFERROR(__xludf.DUMMYFUNCTION("""COMPUTED_VALUE"""),3)</f>
        <v>3</v>
      </c>
    </row>
    <row r="16" spans="1:2" ht="13" hidden="1">
      <c r="A16" s="1">
        <f ca="1">IFERROR(__xludf.DUMMYFUNCTION("""COMPUTED_VALUE"""),3)</f>
        <v>3</v>
      </c>
      <c r="B16" s="1">
        <f ca="1">IFERROR(__xludf.DUMMYFUNCTION("""COMPUTED_VALUE"""),4)</f>
        <v>4</v>
      </c>
    </row>
    <row r="17" spans="1:2" ht="13" hidden="1">
      <c r="A17" s="1">
        <f ca="1">IFERROR(__xludf.DUMMYFUNCTION("""COMPUTED_VALUE"""),3)</f>
        <v>3</v>
      </c>
      <c r="B17" s="1">
        <f ca="1">IFERROR(__xludf.DUMMYFUNCTION("""COMPUTED_VALUE"""),5)</f>
        <v>5</v>
      </c>
    </row>
    <row r="18" spans="1:2" ht="13" hidden="1">
      <c r="A18" s="1">
        <f ca="1">IFERROR(__xludf.DUMMYFUNCTION("""COMPUTED_VALUE"""),2)</f>
        <v>2</v>
      </c>
      <c r="B18" s="1">
        <f ca="1">IFERROR(__xludf.DUMMYFUNCTION("""COMPUTED_VALUE"""),4)</f>
        <v>4</v>
      </c>
    </row>
    <row r="19" spans="1:2" ht="13" hidden="1">
      <c r="A19" s="1">
        <f ca="1">IFERROR(__xludf.DUMMYFUNCTION("""COMPUTED_VALUE"""),2)</f>
        <v>2</v>
      </c>
      <c r="B19" s="1">
        <f ca="1">IFERROR(__xludf.DUMMYFUNCTION("""COMPUTED_VALUE"""),4)</f>
        <v>4</v>
      </c>
    </row>
    <row r="20" spans="1:2" ht="13" hidden="1">
      <c r="A20" s="1">
        <f ca="1">IFERROR(__xludf.DUMMYFUNCTION("""COMPUTED_VALUE"""),4)</f>
        <v>4</v>
      </c>
      <c r="B20" s="1">
        <f ca="1">IFERROR(__xludf.DUMMYFUNCTION("""COMPUTED_VALUE"""),4)</f>
        <v>4</v>
      </c>
    </row>
    <row r="21" spans="1:2" ht="13" hidden="1">
      <c r="A21" s="1">
        <f ca="1">IFERROR(__xludf.DUMMYFUNCTION("""COMPUTED_VALUE"""),2)</f>
        <v>2</v>
      </c>
      <c r="B21" s="1">
        <f ca="1">IFERROR(__xludf.DUMMYFUNCTION("""COMPUTED_VALUE"""),4)</f>
        <v>4</v>
      </c>
    </row>
    <row r="22" spans="1:2" ht="13" hidden="1">
      <c r="A22" s="1">
        <f ca="1">IFERROR(__xludf.DUMMYFUNCTION("""COMPUTED_VALUE"""),1)</f>
        <v>1</v>
      </c>
      <c r="B22" s="1">
        <f ca="1">IFERROR(__xludf.DUMMYFUNCTION("""COMPUTED_VALUE"""),4)</f>
        <v>4</v>
      </c>
    </row>
    <row r="23" spans="1:2" ht="13" hidden="1">
      <c r="A23" s="1">
        <f ca="1">IFERROR(__xludf.DUMMYFUNCTION("""COMPUTED_VALUE"""),2)</f>
        <v>2</v>
      </c>
      <c r="B23" s="1">
        <f ca="1">IFERROR(__xludf.DUMMYFUNCTION("""COMPUTED_VALUE"""),4)</f>
        <v>4</v>
      </c>
    </row>
    <row r="24" spans="1:2" ht="13" hidden="1">
      <c r="A24" s="1" t="str">
        <f ca="1">IFERROR(__xludf.DUMMYFUNCTION("""COMPUTED_VALUE"""),"")</f>
        <v/>
      </c>
      <c r="B24" s="1">
        <f ca="1">IFERROR(__xludf.DUMMYFUNCTION("""COMPUTED_VALUE"""),5)</f>
        <v>5</v>
      </c>
    </row>
    <row r="25" spans="1:2" ht="13" hidden="1">
      <c r="A25" s="1">
        <f ca="1">IFERROR(__xludf.DUMMYFUNCTION("""COMPUTED_VALUE"""),2)</f>
        <v>2</v>
      </c>
      <c r="B25" s="1">
        <f ca="1">IFERROR(__xludf.DUMMYFUNCTION("""COMPUTED_VALUE"""),4)</f>
        <v>4</v>
      </c>
    </row>
    <row r="26" spans="1:2" ht="13" hidden="1">
      <c r="A26" s="1">
        <f ca="1">IFERROR(__xludf.DUMMYFUNCTION("""COMPUTED_VALUE"""),1)</f>
        <v>1</v>
      </c>
      <c r="B26" s="1">
        <f ca="1">IFERROR(__xludf.DUMMYFUNCTION("""COMPUTED_VALUE"""),4)</f>
        <v>4</v>
      </c>
    </row>
    <row r="27" spans="1:2" ht="13" hidden="1">
      <c r="A27" s="1" t="str">
        <f ca="1">IFERROR(__xludf.DUMMYFUNCTION("""COMPUTED_VALUE"""),"")</f>
        <v/>
      </c>
      <c r="B27" s="1">
        <f ca="1">IFERROR(__xludf.DUMMYFUNCTION("""COMPUTED_VALUE"""),3)</f>
        <v>3</v>
      </c>
    </row>
    <row r="28" spans="1:2" ht="13" hidden="1">
      <c r="A28" s="1">
        <f ca="1">IFERROR(__xludf.DUMMYFUNCTION("""COMPUTED_VALUE"""),1)</f>
        <v>1</v>
      </c>
      <c r="B28" s="1">
        <f ca="1">IFERROR(__xludf.DUMMYFUNCTION("""COMPUTED_VALUE"""),3)</f>
        <v>3</v>
      </c>
    </row>
    <row r="29" spans="1:2" ht="13" hidden="1">
      <c r="A29" s="1">
        <f ca="1">IFERROR(__xludf.DUMMYFUNCTION("""COMPUTED_VALUE"""),3)</f>
        <v>3</v>
      </c>
      <c r="B29" s="1">
        <f ca="1">IFERROR(__xludf.DUMMYFUNCTION("""COMPUTED_VALUE"""),3)</f>
        <v>3</v>
      </c>
    </row>
    <row r="30" spans="1:2" ht="13" hidden="1">
      <c r="A30" s="1">
        <f ca="1">IFERROR(__xludf.DUMMYFUNCTION("""COMPUTED_VALUE"""),3)</f>
        <v>3</v>
      </c>
      <c r="B30" s="1">
        <f ca="1">IFERROR(__xludf.DUMMYFUNCTION("""COMPUTED_VALUE"""),4)</f>
        <v>4</v>
      </c>
    </row>
    <row r="31" spans="1:2" ht="13" hidden="1">
      <c r="A31" s="1">
        <f ca="1">IFERROR(__xludf.DUMMYFUNCTION("""COMPUTED_VALUE"""),1)</f>
        <v>1</v>
      </c>
      <c r="B31" s="1">
        <f ca="1">IFERROR(__xludf.DUMMYFUNCTION("""COMPUTED_VALUE"""),5)</f>
        <v>5</v>
      </c>
    </row>
    <row r="32" spans="1:2" ht="13" hidden="1">
      <c r="A32" s="1">
        <f ca="1">IFERROR(__xludf.DUMMYFUNCTION("""COMPUTED_VALUE"""),2)</f>
        <v>2</v>
      </c>
      <c r="B32" s="1">
        <f ca="1">IFERROR(__xludf.DUMMYFUNCTION("""COMPUTED_VALUE"""),5)</f>
        <v>5</v>
      </c>
    </row>
    <row r="33" spans="1:2" ht="13" hidden="1">
      <c r="A33" s="1">
        <f ca="1">IFERROR(__xludf.DUMMYFUNCTION("""COMPUTED_VALUE"""),1)</f>
        <v>1</v>
      </c>
      <c r="B33" s="1">
        <f ca="1">IFERROR(__xludf.DUMMYFUNCTION("""COMPUTED_VALUE"""),4)</f>
        <v>4</v>
      </c>
    </row>
    <row r="34" spans="1:2" ht="13" hidden="1">
      <c r="A34" s="1">
        <f ca="1">IFERROR(__xludf.DUMMYFUNCTION("""COMPUTED_VALUE"""),3)</f>
        <v>3</v>
      </c>
      <c r="B34" s="1">
        <f ca="1">IFERROR(__xludf.DUMMYFUNCTION("""COMPUTED_VALUE"""),4)</f>
        <v>4</v>
      </c>
    </row>
    <row r="35" spans="1:2" ht="13" hidden="1">
      <c r="A35" s="1">
        <f ca="1">IFERROR(__xludf.DUMMYFUNCTION("""COMPUTED_VALUE"""),4)</f>
        <v>4</v>
      </c>
      <c r="B35" s="1">
        <f ca="1">IFERROR(__xludf.DUMMYFUNCTION("""COMPUTED_VALUE"""),4)</f>
        <v>4</v>
      </c>
    </row>
    <row r="36" spans="1:2" ht="13" hidden="1">
      <c r="A36" s="1">
        <f ca="1">IFERROR(__xludf.DUMMYFUNCTION("""COMPUTED_VALUE"""),1)</f>
        <v>1</v>
      </c>
      <c r="B36" s="1">
        <f ca="1">IFERROR(__xludf.DUMMYFUNCTION("""COMPUTED_VALUE"""),4)</f>
        <v>4</v>
      </c>
    </row>
    <row r="37" spans="1:2" ht="13" hidden="1">
      <c r="A37" s="1">
        <f ca="1">IFERROR(__xludf.DUMMYFUNCTION("""COMPUTED_VALUE"""),2)</f>
        <v>2</v>
      </c>
      <c r="B37" s="1">
        <f ca="1">IFERROR(__xludf.DUMMYFUNCTION("""COMPUTED_VALUE"""),4)</f>
        <v>4</v>
      </c>
    </row>
    <row r="38" spans="1:2" ht="13" hidden="1">
      <c r="A38" s="1">
        <f ca="1">IFERROR(__xludf.DUMMYFUNCTION("""COMPUTED_VALUE"""),4)</f>
        <v>4</v>
      </c>
      <c r="B38" s="1">
        <f ca="1">IFERROR(__xludf.DUMMYFUNCTION("""COMPUTED_VALUE"""),4)</f>
        <v>4</v>
      </c>
    </row>
    <row r="39" spans="1:2" ht="13" hidden="1">
      <c r="A39" s="1">
        <f ca="1">IFERROR(__xludf.DUMMYFUNCTION("""COMPUTED_VALUE"""),3)</f>
        <v>3</v>
      </c>
      <c r="B39" s="1">
        <f ca="1">IFERROR(__xludf.DUMMYFUNCTION("""COMPUTED_VALUE"""),4)</f>
        <v>4</v>
      </c>
    </row>
    <row r="40" spans="1:2" ht="13" hidden="1">
      <c r="A40" s="1" t="str">
        <f ca="1">IFERROR(__xludf.DUMMYFUNCTION("""COMPUTED_VALUE"""),"")</f>
        <v/>
      </c>
      <c r="B40" s="1">
        <f ca="1">IFERROR(__xludf.DUMMYFUNCTION("""COMPUTED_VALUE"""),4)</f>
        <v>4</v>
      </c>
    </row>
    <row r="41" spans="1:2" ht="13" hidden="1">
      <c r="A41" s="1">
        <f ca="1">IFERROR(__xludf.DUMMYFUNCTION("""COMPUTED_VALUE"""),1)</f>
        <v>1</v>
      </c>
      <c r="B41" s="1">
        <f ca="1">IFERROR(__xludf.DUMMYFUNCTION("""COMPUTED_VALUE"""),4)</f>
        <v>4</v>
      </c>
    </row>
    <row r="42" spans="1:2" ht="13" hidden="1">
      <c r="A42" s="1">
        <f ca="1">IFERROR(__xludf.DUMMYFUNCTION("""COMPUTED_VALUE"""),2)</f>
        <v>2</v>
      </c>
      <c r="B42" s="1">
        <f ca="1">IFERROR(__xludf.DUMMYFUNCTION("""COMPUTED_VALUE"""),4)</f>
        <v>4</v>
      </c>
    </row>
    <row r="43" spans="1:2" ht="13" hidden="1">
      <c r="A43" s="1">
        <f ca="1">IFERROR(__xludf.DUMMYFUNCTION("""COMPUTED_VALUE"""),1)</f>
        <v>1</v>
      </c>
      <c r="B43" s="1">
        <f ca="1">IFERROR(__xludf.DUMMYFUNCTION("""COMPUTED_VALUE"""),3)</f>
        <v>3</v>
      </c>
    </row>
    <row r="44" spans="1:2" ht="13" hidden="1">
      <c r="A44" s="1">
        <f ca="1">IFERROR(__xludf.DUMMYFUNCTION("""COMPUTED_VALUE"""),4)</f>
        <v>4</v>
      </c>
      <c r="B44" s="1">
        <f ca="1">IFERROR(__xludf.DUMMYFUNCTION("""COMPUTED_VALUE"""),5)</f>
        <v>5</v>
      </c>
    </row>
    <row r="45" spans="1:2" ht="13" hidden="1">
      <c r="A45" s="1">
        <f ca="1">IFERROR(__xludf.DUMMYFUNCTION("""COMPUTED_VALUE"""),4)</f>
        <v>4</v>
      </c>
      <c r="B45" s="1">
        <f ca="1">IFERROR(__xludf.DUMMYFUNCTION("""COMPUTED_VALUE"""),3)</f>
        <v>3</v>
      </c>
    </row>
    <row r="46" spans="1:2" ht="13" hidden="1">
      <c r="A46" s="1">
        <f ca="1">IFERROR(__xludf.DUMMYFUNCTION("""COMPUTED_VALUE"""),2)</f>
        <v>2</v>
      </c>
      <c r="B46" s="1">
        <f ca="1">IFERROR(__xludf.DUMMYFUNCTION("""COMPUTED_VALUE"""),2)</f>
        <v>2</v>
      </c>
    </row>
    <row r="47" spans="1:2" ht="13" hidden="1">
      <c r="A47" s="1">
        <f ca="1">IFERROR(__xludf.DUMMYFUNCTION("""COMPUTED_VALUE"""),4)</f>
        <v>4</v>
      </c>
      <c r="B47" s="1">
        <f ca="1">IFERROR(__xludf.DUMMYFUNCTION("""COMPUTED_VALUE"""),5)</f>
        <v>5</v>
      </c>
    </row>
    <row r="48" spans="1:2" ht="13" hidden="1">
      <c r="A48" s="1">
        <f ca="1">IFERROR(__xludf.DUMMYFUNCTION("""COMPUTED_VALUE"""),2)</f>
        <v>2</v>
      </c>
      <c r="B48" s="1">
        <f ca="1">IFERROR(__xludf.DUMMYFUNCTION("""COMPUTED_VALUE"""),3)</f>
        <v>3</v>
      </c>
    </row>
    <row r="49" spans="1:2" ht="13" hidden="1">
      <c r="A49" s="1">
        <f ca="1">IFERROR(__xludf.DUMMYFUNCTION("""COMPUTED_VALUE"""),4)</f>
        <v>4</v>
      </c>
      <c r="B49" s="1">
        <f ca="1">IFERROR(__xludf.DUMMYFUNCTION("""COMPUTED_VALUE"""),5)</f>
        <v>5</v>
      </c>
    </row>
    <row r="50" spans="1:2" ht="13" hidden="1">
      <c r="A50" s="1">
        <f ca="1">IFERROR(__xludf.DUMMYFUNCTION("""COMPUTED_VALUE"""),2)</f>
        <v>2</v>
      </c>
      <c r="B50" s="1">
        <f ca="1">IFERROR(__xludf.DUMMYFUNCTION("""COMPUTED_VALUE"""),5)</f>
        <v>5</v>
      </c>
    </row>
    <row r="51" spans="1:2" ht="13" hidden="1">
      <c r="A51" s="1">
        <f ca="1">IFERROR(__xludf.DUMMYFUNCTION("""COMPUTED_VALUE"""),1)</f>
        <v>1</v>
      </c>
      <c r="B51" s="1">
        <f ca="1">IFERROR(__xludf.DUMMYFUNCTION("""COMPUTED_VALUE"""),5)</f>
        <v>5</v>
      </c>
    </row>
    <row r="52" spans="1:2" ht="13" hidden="1">
      <c r="A52" s="1">
        <f ca="1">IFERROR(__xludf.DUMMYFUNCTION("""COMPUTED_VALUE"""),3)</f>
        <v>3</v>
      </c>
      <c r="B52" s="1">
        <f ca="1">IFERROR(__xludf.DUMMYFUNCTION("""COMPUTED_VALUE"""),5)</f>
        <v>5</v>
      </c>
    </row>
    <row r="53" spans="1:2" ht="13" hidden="1">
      <c r="A53" s="1">
        <f ca="1">IFERROR(__xludf.DUMMYFUNCTION("""COMPUTED_VALUE"""),2)</f>
        <v>2</v>
      </c>
      <c r="B53" s="1">
        <f ca="1">IFERROR(__xludf.DUMMYFUNCTION("""COMPUTED_VALUE"""),4)</f>
        <v>4</v>
      </c>
    </row>
    <row r="54" spans="1:2" ht="13" hidden="1">
      <c r="A54" s="1">
        <f ca="1">IFERROR(__xludf.DUMMYFUNCTION("""COMPUTED_VALUE"""),3)</f>
        <v>3</v>
      </c>
      <c r="B54" s="1">
        <f ca="1">IFERROR(__xludf.DUMMYFUNCTION("""COMPUTED_VALUE"""),3)</f>
        <v>3</v>
      </c>
    </row>
    <row r="55" spans="1:2" ht="13" hidden="1">
      <c r="A55" s="1">
        <f ca="1">IFERROR(__xludf.DUMMYFUNCTION("""COMPUTED_VALUE"""),1)</f>
        <v>1</v>
      </c>
      <c r="B55" s="1">
        <f ca="1">IFERROR(__xludf.DUMMYFUNCTION("""COMPUTED_VALUE"""),2)</f>
        <v>2</v>
      </c>
    </row>
    <row r="56" spans="1:2" ht="13" hidden="1">
      <c r="A56" s="1">
        <f ca="1">IFERROR(__xludf.DUMMYFUNCTION("""COMPUTED_VALUE"""),3)</f>
        <v>3</v>
      </c>
      <c r="B56" s="1">
        <f ca="1">IFERROR(__xludf.DUMMYFUNCTION("""COMPUTED_VALUE"""),3)</f>
        <v>3</v>
      </c>
    </row>
    <row r="57" spans="1:2" ht="13" hidden="1">
      <c r="A57" s="1">
        <f ca="1">IFERROR(__xludf.DUMMYFUNCTION("""COMPUTED_VALUE"""),2)</f>
        <v>2</v>
      </c>
      <c r="B57" s="1">
        <f ca="1">IFERROR(__xludf.DUMMYFUNCTION("""COMPUTED_VALUE"""),5)</f>
        <v>5</v>
      </c>
    </row>
    <row r="58" spans="1:2" ht="13" hidden="1">
      <c r="A58" s="1">
        <f ca="1">IFERROR(__xludf.DUMMYFUNCTION("""COMPUTED_VALUE"""),3)</f>
        <v>3</v>
      </c>
      <c r="B58" s="1">
        <f ca="1">IFERROR(__xludf.DUMMYFUNCTION("""COMPUTED_VALUE"""),5)</f>
        <v>5</v>
      </c>
    </row>
    <row r="59" spans="1:2" ht="13" hidden="1">
      <c r="A59" s="1">
        <f ca="1">IFERROR(__xludf.DUMMYFUNCTION("""COMPUTED_VALUE"""),1)</f>
        <v>1</v>
      </c>
      <c r="B59" s="1">
        <f ca="1">IFERROR(__xludf.DUMMYFUNCTION("""COMPUTED_VALUE"""),5)</f>
        <v>5</v>
      </c>
    </row>
    <row r="60" spans="1:2" ht="13" hidden="1">
      <c r="A60" s="1">
        <f ca="1">IFERROR(__xludf.DUMMYFUNCTION("""COMPUTED_VALUE"""),1)</f>
        <v>1</v>
      </c>
      <c r="B60" s="1">
        <f ca="1">IFERROR(__xludf.DUMMYFUNCTION("""COMPUTED_VALUE"""),4)</f>
        <v>4</v>
      </c>
    </row>
    <row r="61" spans="1:2" ht="13" hidden="1">
      <c r="A61" s="1">
        <f ca="1">IFERROR(__xludf.DUMMYFUNCTION("""COMPUTED_VALUE"""),1)</f>
        <v>1</v>
      </c>
      <c r="B61" s="1">
        <f ca="1">IFERROR(__xludf.DUMMYFUNCTION("""COMPUTED_VALUE"""),3)</f>
        <v>3</v>
      </c>
    </row>
    <row r="62" spans="1:2" ht="13" hidden="1">
      <c r="A62" s="1">
        <f ca="1">IFERROR(__xludf.DUMMYFUNCTION("""COMPUTED_VALUE"""),4)</f>
        <v>4</v>
      </c>
      <c r="B62" s="1">
        <f ca="1">IFERROR(__xludf.DUMMYFUNCTION("""COMPUTED_VALUE"""),3)</f>
        <v>3</v>
      </c>
    </row>
    <row r="63" spans="1:2" ht="13" hidden="1">
      <c r="A63" s="1">
        <f ca="1">IFERROR(__xludf.DUMMYFUNCTION("""COMPUTED_VALUE"""),4)</f>
        <v>4</v>
      </c>
      <c r="B63" s="1">
        <f ca="1">IFERROR(__xludf.DUMMYFUNCTION("""COMPUTED_VALUE"""),3)</f>
        <v>3</v>
      </c>
    </row>
    <row r="64" spans="1:2" ht="13" hidden="1">
      <c r="A64" s="1" t="str">
        <f ca="1">IFERROR(__xludf.DUMMYFUNCTION("""COMPUTED_VALUE"""),"")</f>
        <v/>
      </c>
      <c r="B64" s="1">
        <f ca="1">IFERROR(__xludf.DUMMYFUNCTION("""COMPUTED_VALUE"""),4)</f>
        <v>4</v>
      </c>
    </row>
    <row r="65" spans="1:2" ht="13" hidden="1">
      <c r="A65" s="1">
        <f ca="1">IFERROR(__xludf.DUMMYFUNCTION("""COMPUTED_VALUE"""),1)</f>
        <v>1</v>
      </c>
      <c r="B65" s="1">
        <f ca="1">IFERROR(__xludf.DUMMYFUNCTION("""COMPUTED_VALUE"""),3)</f>
        <v>3</v>
      </c>
    </row>
    <row r="66" spans="1:2" ht="13" hidden="1">
      <c r="A66" s="1">
        <f ca="1">IFERROR(__xludf.DUMMYFUNCTION("""COMPUTED_VALUE"""),2)</f>
        <v>2</v>
      </c>
      <c r="B66" s="1">
        <f ca="1">IFERROR(__xludf.DUMMYFUNCTION("""COMPUTED_VALUE"""),3)</f>
        <v>3</v>
      </c>
    </row>
    <row r="67" spans="1:2" ht="13" hidden="1">
      <c r="A67" s="1">
        <f ca="1">IFERROR(__xludf.DUMMYFUNCTION("""COMPUTED_VALUE"""),1)</f>
        <v>1</v>
      </c>
      <c r="B67" s="1">
        <f ca="1">IFERROR(__xludf.DUMMYFUNCTION("""COMPUTED_VALUE"""),5)</f>
        <v>5</v>
      </c>
    </row>
    <row r="68" spans="1:2" ht="13" hidden="1">
      <c r="A68" s="1">
        <f ca="1">IFERROR(__xludf.DUMMYFUNCTION("""COMPUTED_VALUE"""),2)</f>
        <v>2</v>
      </c>
      <c r="B68" s="1">
        <f ca="1">IFERROR(__xludf.DUMMYFUNCTION("""COMPUTED_VALUE"""),3)</f>
        <v>3</v>
      </c>
    </row>
    <row r="69" spans="1:2" ht="13" hidden="1">
      <c r="A69" s="1">
        <f ca="1">IFERROR(__xludf.DUMMYFUNCTION("""COMPUTED_VALUE"""),3)</f>
        <v>3</v>
      </c>
      <c r="B69" s="1">
        <f ca="1">IFERROR(__xludf.DUMMYFUNCTION("""COMPUTED_VALUE"""),3)</f>
        <v>3</v>
      </c>
    </row>
    <row r="70" spans="1:2" ht="13" hidden="1">
      <c r="A70" s="1">
        <f ca="1">IFERROR(__xludf.DUMMYFUNCTION("""COMPUTED_VALUE"""),4)</f>
        <v>4</v>
      </c>
      <c r="B70" s="1">
        <f ca="1">IFERROR(__xludf.DUMMYFUNCTION("""COMPUTED_VALUE"""),3)</f>
        <v>3</v>
      </c>
    </row>
    <row r="71" spans="1:2" ht="13" hidden="1">
      <c r="A71" s="1">
        <f ca="1">IFERROR(__xludf.DUMMYFUNCTION("""COMPUTED_VALUE"""),2)</f>
        <v>2</v>
      </c>
      <c r="B71" s="1">
        <f ca="1">IFERROR(__xludf.DUMMYFUNCTION("""COMPUTED_VALUE"""),5)</f>
        <v>5</v>
      </c>
    </row>
    <row r="72" spans="1:2" ht="13" hidden="1">
      <c r="A72" s="1">
        <f ca="1">IFERROR(__xludf.DUMMYFUNCTION("""COMPUTED_VALUE"""),4)</f>
        <v>4</v>
      </c>
      <c r="B72" s="1">
        <f ca="1">IFERROR(__xludf.DUMMYFUNCTION("""COMPUTED_VALUE"""),4)</f>
        <v>4</v>
      </c>
    </row>
    <row r="73" spans="1:2" ht="13" hidden="1">
      <c r="A73" s="1">
        <f ca="1">IFERROR(__xludf.DUMMYFUNCTION("""COMPUTED_VALUE"""),3)</f>
        <v>3</v>
      </c>
      <c r="B73" s="1">
        <f ca="1">IFERROR(__xludf.DUMMYFUNCTION("""COMPUTED_VALUE"""),4)</f>
        <v>4</v>
      </c>
    </row>
    <row r="74" spans="1:2" ht="13" hidden="1">
      <c r="A74" s="1">
        <f ca="1">IFERROR(__xludf.DUMMYFUNCTION("""COMPUTED_VALUE"""),1)</f>
        <v>1</v>
      </c>
      <c r="B74" s="1">
        <f ca="1">IFERROR(__xludf.DUMMYFUNCTION("""COMPUTED_VALUE"""),4)</f>
        <v>4</v>
      </c>
    </row>
    <row r="75" spans="1:2" ht="13" hidden="1">
      <c r="A75" s="1">
        <f ca="1">IFERROR(__xludf.DUMMYFUNCTION("""COMPUTED_VALUE"""),2)</f>
        <v>2</v>
      </c>
      <c r="B75" s="1">
        <f ca="1">IFERROR(__xludf.DUMMYFUNCTION("""COMPUTED_VALUE"""),5)</f>
        <v>5</v>
      </c>
    </row>
    <row r="76" spans="1:2" ht="13" hidden="1">
      <c r="A76" s="1">
        <f ca="1">IFERROR(__xludf.DUMMYFUNCTION("""COMPUTED_VALUE"""),3)</f>
        <v>3</v>
      </c>
      <c r="B76" s="1">
        <f ca="1">IFERROR(__xludf.DUMMYFUNCTION("""COMPUTED_VALUE"""),3)</f>
        <v>3</v>
      </c>
    </row>
    <row r="77" spans="1:2" ht="13" hidden="1">
      <c r="A77" s="1">
        <f ca="1">IFERROR(__xludf.DUMMYFUNCTION("""COMPUTED_VALUE"""),2)</f>
        <v>2</v>
      </c>
      <c r="B77" s="1">
        <f ca="1">IFERROR(__xludf.DUMMYFUNCTION("""COMPUTED_VALUE"""),4)</f>
        <v>4</v>
      </c>
    </row>
    <row r="78" spans="1:2" ht="13" hidden="1">
      <c r="A78" s="1">
        <f ca="1">IFERROR(__xludf.DUMMYFUNCTION("""COMPUTED_VALUE"""),4)</f>
        <v>4</v>
      </c>
      <c r="B78" s="1">
        <f ca="1">IFERROR(__xludf.DUMMYFUNCTION("""COMPUTED_VALUE"""),4)</f>
        <v>4</v>
      </c>
    </row>
    <row r="79" spans="1:2" ht="13" hidden="1">
      <c r="A79" s="1">
        <f ca="1">IFERROR(__xludf.DUMMYFUNCTION("""COMPUTED_VALUE"""),3)</f>
        <v>3</v>
      </c>
      <c r="B79" s="1">
        <f ca="1">IFERROR(__xludf.DUMMYFUNCTION("""COMPUTED_VALUE"""),5)</f>
        <v>5</v>
      </c>
    </row>
    <row r="80" spans="1:2" ht="13" hidden="1">
      <c r="A80" s="1">
        <f ca="1">IFERROR(__xludf.DUMMYFUNCTION("""COMPUTED_VALUE"""),1)</f>
        <v>1</v>
      </c>
      <c r="B80" s="1">
        <f ca="1">IFERROR(__xludf.DUMMYFUNCTION("""COMPUTED_VALUE"""),4)</f>
        <v>4</v>
      </c>
    </row>
    <row r="81" spans="1:2" ht="13" hidden="1">
      <c r="A81" s="1" t="str">
        <f ca="1">IFERROR(__xludf.DUMMYFUNCTION("""COMPUTED_VALUE"""),"")</f>
        <v/>
      </c>
      <c r="B81" s="1">
        <f ca="1">IFERROR(__xludf.DUMMYFUNCTION("""COMPUTED_VALUE"""),4)</f>
        <v>4</v>
      </c>
    </row>
    <row r="82" spans="1:2" ht="13" hidden="1">
      <c r="A82" s="1">
        <f ca="1">IFERROR(__xludf.DUMMYFUNCTION("""COMPUTED_VALUE"""),4)</f>
        <v>4</v>
      </c>
      <c r="B82" s="1">
        <f ca="1">IFERROR(__xludf.DUMMYFUNCTION("""COMPUTED_VALUE"""),4)</f>
        <v>4</v>
      </c>
    </row>
    <row r="83" spans="1:2" ht="13" hidden="1">
      <c r="A83" s="1">
        <f ca="1">IFERROR(__xludf.DUMMYFUNCTION("""COMPUTED_VALUE"""),2)</f>
        <v>2</v>
      </c>
      <c r="B83" s="1">
        <f ca="1">IFERROR(__xludf.DUMMYFUNCTION("""COMPUTED_VALUE"""),4)</f>
        <v>4</v>
      </c>
    </row>
    <row r="84" spans="1:2" ht="13" hidden="1">
      <c r="A84" s="1">
        <f ca="1">IFERROR(__xludf.DUMMYFUNCTION("""COMPUTED_VALUE"""),3)</f>
        <v>3</v>
      </c>
      <c r="B84" s="1">
        <f ca="1">IFERROR(__xludf.DUMMYFUNCTION("""COMPUTED_VALUE"""),3)</f>
        <v>3</v>
      </c>
    </row>
    <row r="85" spans="1:2" ht="13" hidden="1">
      <c r="A85" s="1">
        <f ca="1">IFERROR(__xludf.DUMMYFUNCTION("""COMPUTED_VALUE"""),4)</f>
        <v>4</v>
      </c>
      <c r="B85" s="1">
        <f ca="1">IFERROR(__xludf.DUMMYFUNCTION("""COMPUTED_VALUE"""),4)</f>
        <v>4</v>
      </c>
    </row>
    <row r="86" spans="1:2" ht="13" hidden="1">
      <c r="A86" s="1">
        <f ca="1">IFERROR(__xludf.DUMMYFUNCTION("""COMPUTED_VALUE"""),2)</f>
        <v>2</v>
      </c>
      <c r="B86" s="1">
        <f ca="1">IFERROR(__xludf.DUMMYFUNCTION("""COMPUTED_VALUE"""),4)</f>
        <v>4</v>
      </c>
    </row>
    <row r="87" spans="1:2" ht="13" hidden="1">
      <c r="A87" s="1">
        <f ca="1">IFERROR(__xludf.DUMMYFUNCTION("""COMPUTED_VALUE"""),2)</f>
        <v>2</v>
      </c>
      <c r="B87" s="1">
        <f ca="1">IFERROR(__xludf.DUMMYFUNCTION("""COMPUTED_VALUE"""),4)</f>
        <v>4</v>
      </c>
    </row>
    <row r="88" spans="1:2" ht="13" hidden="1">
      <c r="A88" s="1">
        <f ca="1">IFERROR(__xludf.DUMMYFUNCTION("""COMPUTED_VALUE"""),2)</f>
        <v>2</v>
      </c>
      <c r="B88" s="1">
        <f ca="1">IFERROR(__xludf.DUMMYFUNCTION("""COMPUTED_VALUE"""),5)</f>
        <v>5</v>
      </c>
    </row>
    <row r="89" spans="1:2" ht="13" hidden="1">
      <c r="A89" s="1">
        <f ca="1">IFERROR(__xludf.DUMMYFUNCTION("""COMPUTED_VALUE"""),3)</f>
        <v>3</v>
      </c>
      <c r="B89" s="1">
        <f ca="1">IFERROR(__xludf.DUMMYFUNCTION("""COMPUTED_VALUE"""),3)</f>
        <v>3</v>
      </c>
    </row>
    <row r="90" spans="1:2" ht="13" hidden="1">
      <c r="A90" s="1">
        <f ca="1">IFERROR(__xludf.DUMMYFUNCTION("""COMPUTED_VALUE"""),1)</f>
        <v>1</v>
      </c>
      <c r="B90" s="1">
        <f ca="1">IFERROR(__xludf.DUMMYFUNCTION("""COMPUTED_VALUE"""),4)</f>
        <v>4</v>
      </c>
    </row>
    <row r="91" spans="1:2" ht="13" hidden="1">
      <c r="A91" s="1">
        <f ca="1">IFERROR(__xludf.DUMMYFUNCTION("""COMPUTED_VALUE"""),2)</f>
        <v>2</v>
      </c>
      <c r="B91" s="1">
        <f ca="1">IFERROR(__xludf.DUMMYFUNCTION("""COMPUTED_VALUE"""),5)</f>
        <v>5</v>
      </c>
    </row>
    <row r="92" spans="1:2" ht="13" hidden="1">
      <c r="A92" s="1">
        <f ca="1">IFERROR(__xludf.DUMMYFUNCTION("""COMPUTED_VALUE"""),4)</f>
        <v>4</v>
      </c>
      <c r="B92" s="1">
        <f ca="1">IFERROR(__xludf.DUMMYFUNCTION("""COMPUTED_VALUE"""),5)</f>
        <v>5</v>
      </c>
    </row>
    <row r="93" spans="1:2" ht="13" hidden="1">
      <c r="A93" s="1">
        <f ca="1">IFERROR(__xludf.DUMMYFUNCTION("""COMPUTED_VALUE"""),3)</f>
        <v>3</v>
      </c>
      <c r="B93" s="1">
        <f ca="1">IFERROR(__xludf.DUMMYFUNCTION("""COMPUTED_VALUE"""),3)</f>
        <v>3</v>
      </c>
    </row>
    <row r="94" spans="1:2" ht="13" hidden="1">
      <c r="A94" s="1">
        <f ca="1">IFERROR(__xludf.DUMMYFUNCTION("""COMPUTED_VALUE"""),1)</f>
        <v>1</v>
      </c>
      <c r="B94" s="1">
        <f ca="1">IFERROR(__xludf.DUMMYFUNCTION("""COMPUTED_VALUE"""),3)</f>
        <v>3</v>
      </c>
    </row>
    <row r="95" spans="1:2" ht="13" hidden="1">
      <c r="A95" s="1">
        <f ca="1">IFERROR(__xludf.DUMMYFUNCTION("""COMPUTED_VALUE"""),3)</f>
        <v>3</v>
      </c>
      <c r="B95" s="1">
        <f ca="1">IFERROR(__xludf.DUMMYFUNCTION("""COMPUTED_VALUE"""),4)</f>
        <v>4</v>
      </c>
    </row>
    <row r="96" spans="1:2" ht="13" hidden="1">
      <c r="A96" s="1">
        <f ca="1">IFERROR(__xludf.DUMMYFUNCTION("""COMPUTED_VALUE"""),1)</f>
        <v>1</v>
      </c>
      <c r="B96" s="1">
        <f ca="1">IFERROR(__xludf.DUMMYFUNCTION("""COMPUTED_VALUE"""),3)</f>
        <v>3</v>
      </c>
    </row>
    <row r="97" spans="1:2" ht="13" hidden="1">
      <c r="A97" s="1">
        <f ca="1">IFERROR(__xludf.DUMMYFUNCTION("""COMPUTED_VALUE"""),2)</f>
        <v>2</v>
      </c>
      <c r="B97" s="1">
        <f ca="1">IFERROR(__xludf.DUMMYFUNCTION("""COMPUTED_VALUE"""),2)</f>
        <v>2</v>
      </c>
    </row>
    <row r="98" spans="1:2" ht="13" hidden="1">
      <c r="A98" s="1">
        <f ca="1">IFERROR(__xludf.DUMMYFUNCTION("""COMPUTED_VALUE"""),2)</f>
        <v>2</v>
      </c>
      <c r="B98" s="1">
        <f ca="1">IFERROR(__xludf.DUMMYFUNCTION("""COMPUTED_VALUE"""),4)</f>
        <v>4</v>
      </c>
    </row>
    <row r="99" spans="1:2" ht="13" hidden="1">
      <c r="A99" s="1">
        <f ca="1">IFERROR(__xludf.DUMMYFUNCTION("""COMPUTED_VALUE"""),4)</f>
        <v>4</v>
      </c>
      <c r="B99" s="1">
        <f ca="1">IFERROR(__xludf.DUMMYFUNCTION("""COMPUTED_VALUE"""),3)</f>
        <v>3</v>
      </c>
    </row>
    <row r="100" spans="1:2" ht="13" hidden="1">
      <c r="A100" s="1">
        <f ca="1">IFERROR(__xludf.DUMMYFUNCTION("""COMPUTED_VALUE"""),1)</f>
        <v>1</v>
      </c>
      <c r="B100" s="1">
        <f ca="1">IFERROR(__xludf.DUMMYFUNCTION("""COMPUTED_VALUE"""),5)</f>
        <v>5</v>
      </c>
    </row>
    <row r="101" spans="1:2" ht="13" hidden="1">
      <c r="A101" s="1">
        <f ca="1">IFERROR(__xludf.DUMMYFUNCTION("""COMPUTED_VALUE"""),3)</f>
        <v>3</v>
      </c>
      <c r="B101" s="1">
        <f ca="1">IFERROR(__xludf.DUMMYFUNCTION("""COMPUTED_VALUE"""),4)</f>
        <v>4</v>
      </c>
    </row>
    <row r="102" spans="1:2" ht="13" hidden="1">
      <c r="A102" s="1">
        <f ca="1">IFERROR(__xludf.DUMMYFUNCTION("""COMPUTED_VALUE"""),2)</f>
        <v>2</v>
      </c>
      <c r="B102" s="1">
        <f ca="1">IFERROR(__xludf.DUMMYFUNCTION("""COMPUTED_VALUE"""),4)</f>
        <v>4</v>
      </c>
    </row>
    <row r="103" spans="1:2" ht="13" hidden="1">
      <c r="A103" s="1">
        <f ca="1">IFERROR(__xludf.DUMMYFUNCTION("""COMPUTED_VALUE"""),4)</f>
        <v>4</v>
      </c>
      <c r="B103" s="1">
        <f ca="1">IFERROR(__xludf.DUMMYFUNCTION("""COMPUTED_VALUE"""),3)</f>
        <v>3</v>
      </c>
    </row>
    <row r="104" spans="1:2" ht="13" hidden="1">
      <c r="A104" s="1" t="str">
        <f ca="1">IFERROR(__xludf.DUMMYFUNCTION("""COMPUTED_VALUE"""),"")</f>
        <v/>
      </c>
      <c r="B104" s="1">
        <f ca="1">IFERROR(__xludf.DUMMYFUNCTION("""COMPUTED_VALUE"""),2)</f>
        <v>2</v>
      </c>
    </row>
    <row r="105" spans="1:2" ht="13" hidden="1">
      <c r="A105" s="1">
        <f ca="1">IFERROR(__xludf.DUMMYFUNCTION("""COMPUTED_VALUE"""),2)</f>
        <v>2</v>
      </c>
      <c r="B105" s="1">
        <f ca="1">IFERROR(__xludf.DUMMYFUNCTION("""COMPUTED_VALUE"""),3)</f>
        <v>3</v>
      </c>
    </row>
    <row r="106" spans="1:2" ht="13" hidden="1">
      <c r="A106" s="1">
        <f ca="1">IFERROR(__xludf.DUMMYFUNCTION("""COMPUTED_VALUE"""),1)</f>
        <v>1</v>
      </c>
      <c r="B106" s="1">
        <f ca="1">IFERROR(__xludf.DUMMYFUNCTION("""COMPUTED_VALUE"""),3)</f>
        <v>3</v>
      </c>
    </row>
    <row r="107" spans="1:2" ht="13" hidden="1">
      <c r="A107" s="1">
        <f ca="1">IFERROR(__xludf.DUMMYFUNCTION("""COMPUTED_VALUE"""),4)</f>
        <v>4</v>
      </c>
      <c r="B107" s="1">
        <f ca="1">IFERROR(__xludf.DUMMYFUNCTION("""COMPUTED_VALUE"""),5)</f>
        <v>5</v>
      </c>
    </row>
    <row r="108" spans="1:2" ht="13" hidden="1">
      <c r="A108" s="1">
        <f ca="1">IFERROR(__xludf.DUMMYFUNCTION("""COMPUTED_VALUE"""),2)</f>
        <v>2</v>
      </c>
      <c r="B108" s="1">
        <f ca="1">IFERROR(__xludf.DUMMYFUNCTION("""COMPUTED_VALUE"""),3)</f>
        <v>3</v>
      </c>
    </row>
    <row r="109" spans="1:2" ht="13" hidden="1">
      <c r="A109" s="1">
        <f ca="1">IFERROR(__xludf.DUMMYFUNCTION("""COMPUTED_VALUE"""),3)</f>
        <v>3</v>
      </c>
      <c r="B109" s="1">
        <f ca="1">IFERROR(__xludf.DUMMYFUNCTION("""COMPUTED_VALUE"""),4)</f>
        <v>4</v>
      </c>
    </row>
    <row r="110" spans="1:2" ht="13" hidden="1">
      <c r="A110" s="1">
        <f ca="1">IFERROR(__xludf.DUMMYFUNCTION("""COMPUTED_VALUE"""),1)</f>
        <v>1</v>
      </c>
      <c r="B110" s="1">
        <f ca="1">IFERROR(__xludf.DUMMYFUNCTION("""COMPUTED_VALUE"""),4)</f>
        <v>4</v>
      </c>
    </row>
    <row r="111" spans="1:2" ht="13" hidden="1">
      <c r="A111" s="1">
        <f ca="1">IFERROR(__xludf.DUMMYFUNCTION("""COMPUTED_VALUE"""),4)</f>
        <v>4</v>
      </c>
      <c r="B111" s="1">
        <f ca="1">IFERROR(__xludf.DUMMYFUNCTION("""COMPUTED_VALUE"""),4)</f>
        <v>4</v>
      </c>
    </row>
    <row r="112" spans="1:2" ht="13" hidden="1">
      <c r="A112" s="1">
        <f ca="1">IFERROR(__xludf.DUMMYFUNCTION("""COMPUTED_VALUE"""),4)</f>
        <v>4</v>
      </c>
      <c r="B112" s="1">
        <f ca="1">IFERROR(__xludf.DUMMYFUNCTION("""COMPUTED_VALUE"""),4)</f>
        <v>4</v>
      </c>
    </row>
    <row r="113" spans="1:2" ht="13" hidden="1">
      <c r="A113" s="1">
        <f ca="1">IFERROR(__xludf.DUMMYFUNCTION("""COMPUTED_VALUE"""),2)</f>
        <v>2</v>
      </c>
      <c r="B113" s="1">
        <f ca="1">IFERROR(__xludf.DUMMYFUNCTION("""COMPUTED_VALUE"""),3)</f>
        <v>3</v>
      </c>
    </row>
    <row r="114" spans="1:2" ht="13" hidden="1">
      <c r="A114" s="1">
        <f ca="1">IFERROR(__xludf.DUMMYFUNCTION("""COMPUTED_VALUE"""),3)</f>
        <v>3</v>
      </c>
      <c r="B114" s="1">
        <f ca="1">IFERROR(__xludf.DUMMYFUNCTION("""COMPUTED_VALUE"""),3)</f>
        <v>3</v>
      </c>
    </row>
    <row r="115" spans="1:2" ht="13" hidden="1">
      <c r="A115" s="1">
        <f ca="1">IFERROR(__xludf.DUMMYFUNCTION("""COMPUTED_VALUE"""),2)</f>
        <v>2</v>
      </c>
      <c r="B115" s="1">
        <f ca="1">IFERROR(__xludf.DUMMYFUNCTION("""COMPUTED_VALUE"""),2)</f>
        <v>2</v>
      </c>
    </row>
    <row r="116" spans="1:2" ht="13" hidden="1">
      <c r="A116" s="1">
        <f ca="1">IFERROR(__xludf.DUMMYFUNCTION("""COMPUTED_VALUE"""),3)</f>
        <v>3</v>
      </c>
      <c r="B116" s="1">
        <f ca="1">IFERROR(__xludf.DUMMYFUNCTION("""COMPUTED_VALUE"""),4)</f>
        <v>4</v>
      </c>
    </row>
    <row r="117" spans="1:2" ht="13" hidden="1">
      <c r="A117" s="1">
        <f ca="1">IFERROR(__xludf.DUMMYFUNCTION("""COMPUTED_VALUE"""),3)</f>
        <v>3</v>
      </c>
      <c r="B117" s="1">
        <f ca="1">IFERROR(__xludf.DUMMYFUNCTION("""COMPUTED_VALUE"""),5)</f>
        <v>5</v>
      </c>
    </row>
    <row r="118" spans="1:2" ht="13" hidden="1">
      <c r="A118" s="1">
        <f ca="1">IFERROR(__xludf.DUMMYFUNCTION("""COMPUTED_VALUE"""),4)</f>
        <v>4</v>
      </c>
      <c r="B118" s="1">
        <f ca="1">IFERROR(__xludf.DUMMYFUNCTION("""COMPUTED_VALUE"""),4)</f>
        <v>4</v>
      </c>
    </row>
    <row r="119" spans="1:2" ht="13" hidden="1">
      <c r="A119" s="1">
        <f ca="1">IFERROR(__xludf.DUMMYFUNCTION("""COMPUTED_VALUE"""),2)</f>
        <v>2</v>
      </c>
      <c r="B119" s="1">
        <f ca="1">IFERROR(__xludf.DUMMYFUNCTION("""COMPUTED_VALUE"""),3)</f>
        <v>3</v>
      </c>
    </row>
    <row r="120" spans="1:2" ht="13" hidden="1">
      <c r="A120" s="1">
        <f ca="1">IFERROR(__xludf.DUMMYFUNCTION("""COMPUTED_VALUE"""),4)</f>
        <v>4</v>
      </c>
      <c r="B120" s="1">
        <f ca="1">IFERROR(__xludf.DUMMYFUNCTION("""COMPUTED_VALUE"""),3)</f>
        <v>3</v>
      </c>
    </row>
    <row r="121" spans="1:2" ht="13" hidden="1">
      <c r="A121" s="1">
        <f ca="1">IFERROR(__xludf.DUMMYFUNCTION("""COMPUTED_VALUE"""),4)</f>
        <v>4</v>
      </c>
      <c r="B121" s="1">
        <f ca="1">IFERROR(__xludf.DUMMYFUNCTION("""COMPUTED_VALUE"""),4)</f>
        <v>4</v>
      </c>
    </row>
    <row r="122" spans="1:2" ht="13" hidden="1">
      <c r="A122" s="1">
        <f ca="1">IFERROR(__xludf.DUMMYFUNCTION("""COMPUTED_VALUE"""),4)</f>
        <v>4</v>
      </c>
      <c r="B122" s="1">
        <f ca="1">IFERROR(__xludf.DUMMYFUNCTION("""COMPUTED_VALUE"""),4)</f>
        <v>4</v>
      </c>
    </row>
    <row r="123" spans="1:2" ht="13" hidden="1">
      <c r="A123" s="1">
        <f ca="1">IFERROR(__xludf.DUMMYFUNCTION("""COMPUTED_VALUE"""),4)</f>
        <v>4</v>
      </c>
      <c r="B123" s="1">
        <f ca="1">IFERROR(__xludf.DUMMYFUNCTION("""COMPUTED_VALUE"""),4)</f>
        <v>4</v>
      </c>
    </row>
    <row r="124" spans="1:2" ht="13" hidden="1">
      <c r="A124" s="1">
        <f ca="1">IFERROR(__xludf.DUMMYFUNCTION("""COMPUTED_VALUE"""),4)</f>
        <v>4</v>
      </c>
      <c r="B124" s="1">
        <f ca="1">IFERROR(__xludf.DUMMYFUNCTION("""COMPUTED_VALUE"""),5)</f>
        <v>5</v>
      </c>
    </row>
    <row r="125" spans="1:2" ht="13" hidden="1">
      <c r="A125" s="1">
        <f ca="1">IFERROR(__xludf.DUMMYFUNCTION("""COMPUTED_VALUE"""),4)</f>
        <v>4</v>
      </c>
      <c r="B125" s="1">
        <f ca="1">IFERROR(__xludf.DUMMYFUNCTION("""COMPUTED_VALUE"""),4)</f>
        <v>4</v>
      </c>
    </row>
    <row r="126" spans="1:2" ht="13" hidden="1">
      <c r="A126" s="1">
        <f ca="1">IFERROR(__xludf.DUMMYFUNCTION("""COMPUTED_VALUE"""),4)</f>
        <v>4</v>
      </c>
      <c r="B126" s="1">
        <f ca="1">IFERROR(__xludf.DUMMYFUNCTION("""COMPUTED_VALUE"""),4)</f>
        <v>4</v>
      </c>
    </row>
    <row r="127" spans="1:2" ht="13" hidden="1">
      <c r="A127" s="1">
        <f ca="1">IFERROR(__xludf.DUMMYFUNCTION("""COMPUTED_VALUE"""),3)</f>
        <v>3</v>
      </c>
      <c r="B127" s="1">
        <f ca="1">IFERROR(__xludf.DUMMYFUNCTION("""COMPUTED_VALUE"""),4)</f>
        <v>4</v>
      </c>
    </row>
    <row r="128" spans="1:2" ht="13" hidden="1">
      <c r="A128" s="1">
        <f ca="1">IFERROR(__xludf.DUMMYFUNCTION("""COMPUTED_VALUE"""),1)</f>
        <v>1</v>
      </c>
      <c r="B128" s="1">
        <f ca="1">IFERROR(__xludf.DUMMYFUNCTION("""COMPUTED_VALUE"""),4)</f>
        <v>4</v>
      </c>
    </row>
    <row r="129" spans="1:2" ht="13" hidden="1">
      <c r="A129" s="1">
        <f ca="1">IFERROR(__xludf.DUMMYFUNCTION("""COMPUTED_VALUE"""),3)</f>
        <v>3</v>
      </c>
      <c r="B129" s="1">
        <f ca="1">IFERROR(__xludf.DUMMYFUNCTION("""COMPUTED_VALUE"""),3)</f>
        <v>3</v>
      </c>
    </row>
    <row r="130" spans="1:2" ht="13" hidden="1">
      <c r="A130" s="1">
        <f ca="1">IFERROR(__xludf.DUMMYFUNCTION("""COMPUTED_VALUE"""),3)</f>
        <v>3</v>
      </c>
      <c r="B130" s="1">
        <f ca="1">IFERROR(__xludf.DUMMYFUNCTION("""COMPUTED_VALUE"""),4)</f>
        <v>4</v>
      </c>
    </row>
    <row r="131" spans="1:2" ht="13" hidden="1">
      <c r="A131" s="1">
        <f ca="1">IFERROR(__xludf.DUMMYFUNCTION("""COMPUTED_VALUE"""),2)</f>
        <v>2</v>
      </c>
      <c r="B131" s="1">
        <f ca="1">IFERROR(__xludf.DUMMYFUNCTION("""COMPUTED_VALUE"""),4)</f>
        <v>4</v>
      </c>
    </row>
    <row r="132" spans="1:2" ht="13" hidden="1">
      <c r="A132" s="1">
        <f ca="1">IFERROR(__xludf.DUMMYFUNCTION("""COMPUTED_VALUE"""),1)</f>
        <v>1</v>
      </c>
      <c r="B132" s="1">
        <f ca="1">IFERROR(__xludf.DUMMYFUNCTION("""COMPUTED_VALUE"""),3)</f>
        <v>3</v>
      </c>
    </row>
    <row r="133" spans="1:2" ht="13" hidden="1">
      <c r="A133" s="1">
        <f ca="1">IFERROR(__xludf.DUMMYFUNCTION("""COMPUTED_VALUE"""),2)</f>
        <v>2</v>
      </c>
      <c r="B133" s="1">
        <f ca="1">IFERROR(__xludf.DUMMYFUNCTION("""COMPUTED_VALUE"""),5)</f>
        <v>5</v>
      </c>
    </row>
    <row r="134" spans="1:2" ht="13" hidden="1">
      <c r="A134" s="1">
        <f ca="1">IFERROR(__xludf.DUMMYFUNCTION("""COMPUTED_VALUE"""),3)</f>
        <v>3</v>
      </c>
      <c r="B134" s="1">
        <f ca="1">IFERROR(__xludf.DUMMYFUNCTION("""COMPUTED_VALUE"""),3)</f>
        <v>3</v>
      </c>
    </row>
    <row r="135" spans="1:2" ht="13" hidden="1">
      <c r="A135" s="1">
        <f ca="1">IFERROR(__xludf.DUMMYFUNCTION("""COMPUTED_VALUE"""),4)</f>
        <v>4</v>
      </c>
      <c r="B135" s="1">
        <f ca="1">IFERROR(__xludf.DUMMYFUNCTION("""COMPUTED_VALUE"""),5)</f>
        <v>5</v>
      </c>
    </row>
    <row r="136" spans="1:2" ht="13" hidden="1">
      <c r="A136" s="1">
        <f ca="1">IFERROR(__xludf.DUMMYFUNCTION("""COMPUTED_VALUE"""),3)</f>
        <v>3</v>
      </c>
      <c r="B136" s="1">
        <f ca="1">IFERROR(__xludf.DUMMYFUNCTION("""COMPUTED_VALUE"""),3)</f>
        <v>3</v>
      </c>
    </row>
    <row r="137" spans="1:2" ht="13" hidden="1">
      <c r="A137" s="1">
        <f ca="1">IFERROR(__xludf.DUMMYFUNCTION("""COMPUTED_VALUE"""),2)</f>
        <v>2</v>
      </c>
      <c r="B137" s="1">
        <f ca="1">IFERROR(__xludf.DUMMYFUNCTION("""COMPUTED_VALUE"""),4)</f>
        <v>4</v>
      </c>
    </row>
    <row r="138" spans="1:2" ht="13" hidden="1">
      <c r="A138" s="1">
        <f ca="1">IFERROR(__xludf.DUMMYFUNCTION("""COMPUTED_VALUE"""),2)</f>
        <v>2</v>
      </c>
      <c r="B138" s="1">
        <f ca="1">IFERROR(__xludf.DUMMYFUNCTION("""COMPUTED_VALUE"""),3)</f>
        <v>3</v>
      </c>
    </row>
    <row r="139" spans="1:2" ht="13" hidden="1">
      <c r="A139" s="1">
        <f ca="1">IFERROR(__xludf.DUMMYFUNCTION("""COMPUTED_VALUE"""),1)</f>
        <v>1</v>
      </c>
      <c r="B139" s="1">
        <f ca="1">IFERROR(__xludf.DUMMYFUNCTION("""COMPUTED_VALUE"""),2)</f>
        <v>2</v>
      </c>
    </row>
    <row r="140" spans="1:2" ht="13" hidden="1">
      <c r="A140" s="1">
        <f ca="1">IFERROR(__xludf.DUMMYFUNCTION("""COMPUTED_VALUE"""),4)</f>
        <v>4</v>
      </c>
      <c r="B140" s="1">
        <f ca="1">IFERROR(__xludf.DUMMYFUNCTION("""COMPUTED_VALUE"""),3)</f>
        <v>3</v>
      </c>
    </row>
    <row r="141" spans="1:2" ht="13" hidden="1">
      <c r="A141" s="1">
        <f ca="1">IFERROR(__xludf.DUMMYFUNCTION("""COMPUTED_VALUE"""),1)</f>
        <v>1</v>
      </c>
      <c r="B141" s="1">
        <f ca="1">IFERROR(__xludf.DUMMYFUNCTION("""COMPUTED_VALUE"""),5)</f>
        <v>5</v>
      </c>
    </row>
    <row r="142" spans="1:2" ht="13" hidden="1">
      <c r="A142" s="1">
        <f ca="1">IFERROR(__xludf.DUMMYFUNCTION("""COMPUTED_VALUE"""),1)</f>
        <v>1</v>
      </c>
      <c r="B142" s="1">
        <f ca="1">IFERROR(__xludf.DUMMYFUNCTION("""COMPUTED_VALUE"""),3)</f>
        <v>3</v>
      </c>
    </row>
    <row r="143" spans="1:2" ht="13" hidden="1">
      <c r="A143" s="1">
        <f ca="1">IFERROR(__xludf.DUMMYFUNCTION("""COMPUTED_VALUE"""),3)</f>
        <v>3</v>
      </c>
      <c r="B143" s="1">
        <f ca="1">IFERROR(__xludf.DUMMYFUNCTION("""COMPUTED_VALUE"""),5)</f>
        <v>5</v>
      </c>
    </row>
    <row r="144" spans="1:2" ht="13" hidden="1">
      <c r="A144" s="1">
        <f ca="1">IFERROR(__xludf.DUMMYFUNCTION("""COMPUTED_VALUE"""),1)</f>
        <v>1</v>
      </c>
      <c r="B144" s="1">
        <f ca="1">IFERROR(__xludf.DUMMYFUNCTION("""COMPUTED_VALUE"""),4)</f>
        <v>4</v>
      </c>
    </row>
    <row r="145" spans="1:2" ht="13" hidden="1">
      <c r="A145" s="1">
        <f ca="1">IFERROR(__xludf.DUMMYFUNCTION("""COMPUTED_VALUE"""),2)</f>
        <v>2</v>
      </c>
      <c r="B145" s="1">
        <f ca="1">IFERROR(__xludf.DUMMYFUNCTION("""COMPUTED_VALUE"""),5)</f>
        <v>5</v>
      </c>
    </row>
    <row r="146" spans="1:2" ht="13" hidden="1">
      <c r="A146" s="1">
        <f ca="1">IFERROR(__xludf.DUMMYFUNCTION("""COMPUTED_VALUE"""),3)</f>
        <v>3</v>
      </c>
      <c r="B146" s="1">
        <f ca="1">IFERROR(__xludf.DUMMYFUNCTION("""COMPUTED_VALUE"""),4)</f>
        <v>4</v>
      </c>
    </row>
    <row r="147" spans="1:2" ht="13" hidden="1">
      <c r="A147" s="1">
        <f ca="1">IFERROR(__xludf.DUMMYFUNCTION("""COMPUTED_VALUE"""),2)</f>
        <v>2</v>
      </c>
      <c r="B147" s="1">
        <f ca="1">IFERROR(__xludf.DUMMYFUNCTION("""COMPUTED_VALUE"""),4)</f>
        <v>4</v>
      </c>
    </row>
    <row r="148" spans="1:2" ht="13" hidden="1">
      <c r="A148" s="1">
        <f ca="1">IFERROR(__xludf.DUMMYFUNCTION("""COMPUTED_VALUE"""),2)</f>
        <v>2</v>
      </c>
      <c r="B148" s="1">
        <f ca="1">IFERROR(__xludf.DUMMYFUNCTION("""COMPUTED_VALUE"""),3)</f>
        <v>3</v>
      </c>
    </row>
    <row r="149" spans="1:2" ht="13" hidden="1">
      <c r="A149" s="1">
        <f ca="1">IFERROR(__xludf.DUMMYFUNCTION("""COMPUTED_VALUE"""),3)</f>
        <v>3</v>
      </c>
      <c r="B149" s="1">
        <f ca="1">IFERROR(__xludf.DUMMYFUNCTION("""COMPUTED_VALUE"""),3)</f>
        <v>3</v>
      </c>
    </row>
    <row r="150" spans="1:2" ht="13" hidden="1">
      <c r="A150" s="1">
        <f ca="1">IFERROR(__xludf.DUMMYFUNCTION("""COMPUTED_VALUE"""),3)</f>
        <v>3</v>
      </c>
      <c r="B150" s="1">
        <f ca="1">IFERROR(__xludf.DUMMYFUNCTION("""COMPUTED_VALUE"""),4)</f>
        <v>4</v>
      </c>
    </row>
    <row r="151" spans="1:2" ht="13" hidden="1">
      <c r="A151" s="1">
        <f ca="1">IFERROR(__xludf.DUMMYFUNCTION("""COMPUTED_VALUE"""),2)</f>
        <v>2</v>
      </c>
      <c r="B151" s="1">
        <f ca="1">IFERROR(__xludf.DUMMYFUNCTION("""COMPUTED_VALUE"""),5)</f>
        <v>5</v>
      </c>
    </row>
    <row r="152" spans="1:2" ht="13" hidden="1">
      <c r="A152" s="1">
        <f ca="1">IFERROR(__xludf.DUMMYFUNCTION("""COMPUTED_VALUE"""),2)</f>
        <v>2</v>
      </c>
      <c r="B152" s="1">
        <f ca="1">IFERROR(__xludf.DUMMYFUNCTION("""COMPUTED_VALUE"""),4)</f>
        <v>4</v>
      </c>
    </row>
    <row r="153" spans="1:2" ht="13" hidden="1">
      <c r="A153" s="1" t="str">
        <f ca="1">IFERROR(__xludf.DUMMYFUNCTION("""COMPUTED_VALUE"""),"")</f>
        <v/>
      </c>
      <c r="B153" s="1">
        <f ca="1">IFERROR(__xludf.DUMMYFUNCTION("""COMPUTED_VALUE"""),4)</f>
        <v>4</v>
      </c>
    </row>
    <row r="154" spans="1:2" ht="13" hidden="1">
      <c r="A154" s="1">
        <f ca="1">IFERROR(__xludf.DUMMYFUNCTION("""COMPUTED_VALUE"""),4)</f>
        <v>4</v>
      </c>
      <c r="B154" s="1">
        <f ca="1">IFERROR(__xludf.DUMMYFUNCTION("""COMPUTED_VALUE"""),3)</f>
        <v>3</v>
      </c>
    </row>
    <row r="155" spans="1:2" ht="13" hidden="1">
      <c r="A155" s="1">
        <f ca="1">IFERROR(__xludf.DUMMYFUNCTION("""COMPUTED_VALUE"""),4)</f>
        <v>4</v>
      </c>
      <c r="B155" s="1">
        <f ca="1">IFERROR(__xludf.DUMMYFUNCTION("""COMPUTED_VALUE"""),3)</f>
        <v>3</v>
      </c>
    </row>
    <row r="156" spans="1:2" ht="13" hidden="1">
      <c r="A156" s="1">
        <f ca="1">IFERROR(__xludf.DUMMYFUNCTION("""COMPUTED_VALUE"""),1)</f>
        <v>1</v>
      </c>
      <c r="B156" s="1">
        <f ca="1">IFERROR(__xludf.DUMMYFUNCTION("""COMPUTED_VALUE"""),3)</f>
        <v>3</v>
      </c>
    </row>
    <row r="157" spans="1:2" ht="13" hidden="1">
      <c r="A157" s="1">
        <f ca="1">IFERROR(__xludf.DUMMYFUNCTION("""COMPUTED_VALUE"""),2)</f>
        <v>2</v>
      </c>
      <c r="B157" s="1">
        <f ca="1">IFERROR(__xludf.DUMMYFUNCTION("""COMPUTED_VALUE"""),4)</f>
        <v>4</v>
      </c>
    </row>
    <row r="158" spans="1:2" ht="13" hidden="1">
      <c r="A158" s="1">
        <f ca="1">IFERROR(__xludf.DUMMYFUNCTION("""COMPUTED_VALUE"""),1)</f>
        <v>1</v>
      </c>
      <c r="B158" s="1">
        <f ca="1">IFERROR(__xludf.DUMMYFUNCTION("""COMPUTED_VALUE"""),3)</f>
        <v>3</v>
      </c>
    </row>
    <row r="159" spans="1:2" ht="13" hidden="1">
      <c r="A159" s="1">
        <f ca="1">IFERROR(__xludf.DUMMYFUNCTION("""COMPUTED_VALUE"""),2)</f>
        <v>2</v>
      </c>
      <c r="B159" s="1">
        <f ca="1">IFERROR(__xludf.DUMMYFUNCTION("""COMPUTED_VALUE"""),3)</f>
        <v>3</v>
      </c>
    </row>
    <row r="160" spans="1:2" ht="13" hidden="1">
      <c r="A160" s="1">
        <f ca="1">IFERROR(__xludf.DUMMYFUNCTION("""COMPUTED_VALUE"""),1)</f>
        <v>1</v>
      </c>
      <c r="B160" s="1">
        <f ca="1">IFERROR(__xludf.DUMMYFUNCTION("""COMPUTED_VALUE"""),4)</f>
        <v>4</v>
      </c>
    </row>
    <row r="161" spans="1:2" ht="13" hidden="1">
      <c r="A161" s="1">
        <f ca="1">IFERROR(__xludf.DUMMYFUNCTION("""COMPUTED_VALUE"""),1)</f>
        <v>1</v>
      </c>
      <c r="B161" s="1">
        <f ca="1">IFERROR(__xludf.DUMMYFUNCTION("""COMPUTED_VALUE"""),3)</f>
        <v>3</v>
      </c>
    </row>
    <row r="162" spans="1:2" ht="13" hidden="1">
      <c r="A162" s="1">
        <f ca="1">IFERROR(__xludf.DUMMYFUNCTION("""COMPUTED_VALUE"""),3)</f>
        <v>3</v>
      </c>
      <c r="B162" s="1">
        <f ca="1">IFERROR(__xludf.DUMMYFUNCTION("""COMPUTED_VALUE"""),5)</f>
        <v>5</v>
      </c>
    </row>
    <row r="163" spans="1:2" ht="13" hidden="1">
      <c r="A163" s="1">
        <f ca="1">IFERROR(__xludf.DUMMYFUNCTION("""COMPUTED_VALUE"""),3)</f>
        <v>3</v>
      </c>
      <c r="B163" s="1">
        <f ca="1">IFERROR(__xludf.DUMMYFUNCTION("""COMPUTED_VALUE"""),3)</f>
        <v>3</v>
      </c>
    </row>
    <row r="164" spans="1:2" ht="13" hidden="1">
      <c r="A164" s="1">
        <f ca="1">IFERROR(__xludf.DUMMYFUNCTION("""COMPUTED_VALUE"""),3)</f>
        <v>3</v>
      </c>
      <c r="B164" s="1">
        <f ca="1">IFERROR(__xludf.DUMMYFUNCTION("""COMPUTED_VALUE"""),3)</f>
        <v>3</v>
      </c>
    </row>
    <row r="165" spans="1:2" ht="13" hidden="1">
      <c r="A165" s="1">
        <f ca="1">IFERROR(__xludf.DUMMYFUNCTION("""COMPUTED_VALUE"""),1)</f>
        <v>1</v>
      </c>
      <c r="B165" s="1">
        <f ca="1">IFERROR(__xludf.DUMMYFUNCTION("""COMPUTED_VALUE"""),4)</f>
        <v>4</v>
      </c>
    </row>
    <row r="166" spans="1:2" ht="13" hidden="1">
      <c r="A166" s="1">
        <f ca="1">IFERROR(__xludf.DUMMYFUNCTION("""COMPUTED_VALUE"""),4)</f>
        <v>4</v>
      </c>
      <c r="B166" s="1">
        <f ca="1">IFERROR(__xludf.DUMMYFUNCTION("""COMPUTED_VALUE"""),3)</f>
        <v>3</v>
      </c>
    </row>
    <row r="167" spans="1:2" ht="13" hidden="1">
      <c r="A167" s="1">
        <f ca="1">IFERROR(__xludf.DUMMYFUNCTION("""COMPUTED_VALUE"""),2)</f>
        <v>2</v>
      </c>
      <c r="B167" s="1">
        <f ca="1">IFERROR(__xludf.DUMMYFUNCTION("""COMPUTED_VALUE"""),3)</f>
        <v>3</v>
      </c>
    </row>
    <row r="168" spans="1:2" ht="13" hidden="1">
      <c r="A168" s="1">
        <f ca="1">IFERROR(__xludf.DUMMYFUNCTION("""COMPUTED_VALUE"""),3)</f>
        <v>3</v>
      </c>
      <c r="B168" s="1">
        <f ca="1">IFERROR(__xludf.DUMMYFUNCTION("""COMPUTED_VALUE"""),4)</f>
        <v>4</v>
      </c>
    </row>
    <row r="169" spans="1:2" ht="13" hidden="1">
      <c r="A169" s="1">
        <f ca="1">IFERROR(__xludf.DUMMYFUNCTION("""COMPUTED_VALUE"""),2)</f>
        <v>2</v>
      </c>
      <c r="B169" s="1">
        <f ca="1">IFERROR(__xludf.DUMMYFUNCTION("""COMPUTED_VALUE"""),4)</f>
        <v>4</v>
      </c>
    </row>
    <row r="170" spans="1:2" ht="13" hidden="1">
      <c r="A170" s="1" t="str">
        <f ca="1">IFERROR(__xludf.DUMMYFUNCTION("""COMPUTED_VALUE"""),"")</f>
        <v/>
      </c>
      <c r="B170" s="1">
        <f ca="1">IFERROR(__xludf.DUMMYFUNCTION("""COMPUTED_VALUE"""),5)</f>
        <v>5</v>
      </c>
    </row>
    <row r="171" spans="1:2" ht="13" hidden="1">
      <c r="A171" s="1">
        <f ca="1">IFERROR(__xludf.DUMMYFUNCTION("""COMPUTED_VALUE"""),4)</f>
        <v>4</v>
      </c>
      <c r="B171" s="1">
        <f ca="1">IFERROR(__xludf.DUMMYFUNCTION("""COMPUTED_VALUE"""),4)</f>
        <v>4</v>
      </c>
    </row>
    <row r="172" spans="1:2" ht="13" hidden="1">
      <c r="A172" s="1">
        <f ca="1">IFERROR(__xludf.DUMMYFUNCTION("""COMPUTED_VALUE"""),2)</f>
        <v>2</v>
      </c>
      <c r="B172" s="1">
        <f ca="1">IFERROR(__xludf.DUMMYFUNCTION("""COMPUTED_VALUE"""),5)</f>
        <v>5</v>
      </c>
    </row>
    <row r="173" spans="1:2" ht="13" hidden="1">
      <c r="A173" s="1">
        <f ca="1">IFERROR(__xludf.DUMMYFUNCTION("""COMPUTED_VALUE"""),2)</f>
        <v>2</v>
      </c>
      <c r="B173" s="1">
        <f ca="1">IFERROR(__xludf.DUMMYFUNCTION("""COMPUTED_VALUE"""),3)</f>
        <v>3</v>
      </c>
    </row>
    <row r="174" spans="1:2" ht="13" hidden="1">
      <c r="A174" s="1">
        <f ca="1">IFERROR(__xludf.DUMMYFUNCTION("""COMPUTED_VALUE"""),1)</f>
        <v>1</v>
      </c>
      <c r="B174" s="1">
        <f ca="1">IFERROR(__xludf.DUMMYFUNCTION("""COMPUTED_VALUE"""),4)</f>
        <v>4</v>
      </c>
    </row>
    <row r="175" spans="1:2" ht="13" hidden="1">
      <c r="A175" s="1">
        <f ca="1">IFERROR(__xludf.DUMMYFUNCTION("""COMPUTED_VALUE"""),4)</f>
        <v>4</v>
      </c>
      <c r="B175" s="1">
        <f ca="1">IFERROR(__xludf.DUMMYFUNCTION("""COMPUTED_VALUE"""),5)</f>
        <v>5</v>
      </c>
    </row>
    <row r="176" spans="1:2" ht="13" hidden="1">
      <c r="A176" s="1">
        <f ca="1">IFERROR(__xludf.DUMMYFUNCTION("""COMPUTED_VALUE"""),2)</f>
        <v>2</v>
      </c>
      <c r="B176" s="1">
        <f ca="1">IFERROR(__xludf.DUMMYFUNCTION("""COMPUTED_VALUE"""),1)</f>
        <v>1</v>
      </c>
    </row>
    <row r="177" spans="1:2" ht="13" hidden="1">
      <c r="A177" s="1" t="str">
        <f ca="1">IFERROR(__xludf.DUMMYFUNCTION("""COMPUTED_VALUE"""),"")</f>
        <v/>
      </c>
      <c r="B177" s="1">
        <f ca="1">IFERROR(__xludf.DUMMYFUNCTION("""COMPUTED_VALUE"""),5)</f>
        <v>5</v>
      </c>
    </row>
    <row r="178" spans="1:2" ht="13" hidden="1">
      <c r="A178" s="1">
        <f ca="1">IFERROR(__xludf.DUMMYFUNCTION("""COMPUTED_VALUE"""),3)</f>
        <v>3</v>
      </c>
      <c r="B178" s="1">
        <f ca="1">IFERROR(__xludf.DUMMYFUNCTION("""COMPUTED_VALUE"""),3)</f>
        <v>3</v>
      </c>
    </row>
    <row r="179" spans="1:2" ht="13" hidden="1">
      <c r="A179" s="1">
        <f ca="1">IFERROR(__xludf.DUMMYFUNCTION("""COMPUTED_VALUE"""),1)</f>
        <v>1</v>
      </c>
      <c r="B179" s="1">
        <f ca="1">IFERROR(__xludf.DUMMYFUNCTION("""COMPUTED_VALUE"""),5)</f>
        <v>5</v>
      </c>
    </row>
    <row r="180" spans="1:2" ht="13" hidden="1">
      <c r="A180" s="1">
        <f ca="1">IFERROR(__xludf.DUMMYFUNCTION("""COMPUTED_VALUE"""),4)</f>
        <v>4</v>
      </c>
      <c r="B180" s="1">
        <f ca="1">IFERROR(__xludf.DUMMYFUNCTION("""COMPUTED_VALUE"""),4)</f>
        <v>4</v>
      </c>
    </row>
    <row r="181" spans="1:2" ht="13" hidden="1">
      <c r="A181" s="1">
        <f ca="1">IFERROR(__xludf.DUMMYFUNCTION("""COMPUTED_VALUE"""),2)</f>
        <v>2</v>
      </c>
      <c r="B181" s="1">
        <f ca="1">IFERROR(__xludf.DUMMYFUNCTION("""COMPUTED_VALUE"""),5)</f>
        <v>5</v>
      </c>
    </row>
    <row r="182" spans="1:2" ht="13" hidden="1">
      <c r="A182" s="1">
        <f ca="1">IFERROR(__xludf.DUMMYFUNCTION("""COMPUTED_VALUE"""),3)</f>
        <v>3</v>
      </c>
      <c r="B182" s="1">
        <f ca="1">IFERROR(__xludf.DUMMYFUNCTION("""COMPUTED_VALUE"""),5)</f>
        <v>5</v>
      </c>
    </row>
    <row r="183" spans="1:2" ht="13" hidden="1">
      <c r="A183" s="1" t="str">
        <f ca="1">IFERROR(__xludf.DUMMYFUNCTION("""COMPUTED_VALUE"""),"")</f>
        <v/>
      </c>
      <c r="B183" s="1">
        <f ca="1">IFERROR(__xludf.DUMMYFUNCTION("""COMPUTED_VALUE"""),4)</f>
        <v>4</v>
      </c>
    </row>
    <row r="184" spans="1:2" ht="13" hidden="1">
      <c r="A184" s="1">
        <f ca="1">IFERROR(__xludf.DUMMYFUNCTION("""COMPUTED_VALUE"""),2)</f>
        <v>2</v>
      </c>
      <c r="B184" s="1">
        <f ca="1">IFERROR(__xludf.DUMMYFUNCTION("""COMPUTED_VALUE"""),2)</f>
        <v>2</v>
      </c>
    </row>
    <row r="185" spans="1:2" ht="13" hidden="1">
      <c r="A185" s="1">
        <f ca="1">IFERROR(__xludf.DUMMYFUNCTION("""COMPUTED_VALUE"""),3)</f>
        <v>3</v>
      </c>
      <c r="B185" s="1">
        <f ca="1">IFERROR(__xludf.DUMMYFUNCTION("""COMPUTED_VALUE"""),3)</f>
        <v>3</v>
      </c>
    </row>
    <row r="186" spans="1:2" ht="13" hidden="1">
      <c r="A186" s="1">
        <f ca="1">IFERROR(__xludf.DUMMYFUNCTION("""COMPUTED_VALUE"""),2)</f>
        <v>2</v>
      </c>
      <c r="B186" s="1">
        <f ca="1">IFERROR(__xludf.DUMMYFUNCTION("""COMPUTED_VALUE"""),4)</f>
        <v>4</v>
      </c>
    </row>
    <row r="187" spans="1:2" ht="13" hidden="1">
      <c r="A187" s="1">
        <f ca="1">IFERROR(__xludf.DUMMYFUNCTION("""COMPUTED_VALUE"""),4)</f>
        <v>4</v>
      </c>
      <c r="B187" s="1">
        <f ca="1">IFERROR(__xludf.DUMMYFUNCTION("""COMPUTED_VALUE"""),5)</f>
        <v>5</v>
      </c>
    </row>
    <row r="188" spans="1:2" ht="13" hidden="1">
      <c r="A188" s="1">
        <f ca="1">IFERROR(__xludf.DUMMYFUNCTION("""COMPUTED_VALUE"""),2)</f>
        <v>2</v>
      </c>
      <c r="B188" s="1">
        <f ca="1">IFERROR(__xludf.DUMMYFUNCTION("""COMPUTED_VALUE"""),4)</f>
        <v>4</v>
      </c>
    </row>
    <row r="189" spans="1:2" ht="13" hidden="1">
      <c r="A189" s="1">
        <f ca="1">IFERROR(__xludf.DUMMYFUNCTION("""COMPUTED_VALUE"""),2)</f>
        <v>2</v>
      </c>
      <c r="B189" s="1">
        <f ca="1">IFERROR(__xludf.DUMMYFUNCTION("""COMPUTED_VALUE"""),4)</f>
        <v>4</v>
      </c>
    </row>
    <row r="190" spans="1:2" ht="13" hidden="1">
      <c r="A190" s="1" t="str">
        <f ca="1">IFERROR(__xludf.DUMMYFUNCTION("""COMPUTED_VALUE"""),"")</f>
        <v/>
      </c>
      <c r="B190" s="1">
        <f ca="1">IFERROR(__xludf.DUMMYFUNCTION("""COMPUTED_VALUE"""),3)</f>
        <v>3</v>
      </c>
    </row>
    <row r="191" spans="1:2" ht="13" hidden="1">
      <c r="A191" s="1">
        <f ca="1">IFERROR(__xludf.DUMMYFUNCTION("""COMPUTED_VALUE"""),4)</f>
        <v>4</v>
      </c>
      <c r="B191" s="1">
        <f ca="1">IFERROR(__xludf.DUMMYFUNCTION("""COMPUTED_VALUE"""),4)</f>
        <v>4</v>
      </c>
    </row>
    <row r="192" spans="1:2" ht="13" hidden="1">
      <c r="A192" s="1">
        <f ca="1">IFERROR(__xludf.DUMMYFUNCTION("""COMPUTED_VALUE"""),3)</f>
        <v>3</v>
      </c>
      <c r="B192" s="1">
        <f ca="1">IFERROR(__xludf.DUMMYFUNCTION("""COMPUTED_VALUE"""),4)</f>
        <v>4</v>
      </c>
    </row>
    <row r="193" spans="1:2" ht="13" hidden="1">
      <c r="A193" s="1">
        <f ca="1">IFERROR(__xludf.DUMMYFUNCTION("""COMPUTED_VALUE"""),2)</f>
        <v>2</v>
      </c>
      <c r="B193" s="1">
        <f ca="1">IFERROR(__xludf.DUMMYFUNCTION("""COMPUTED_VALUE"""),5)</f>
        <v>5</v>
      </c>
    </row>
    <row r="194" spans="1:2" ht="13" hidden="1">
      <c r="A194" s="1">
        <f ca="1">IFERROR(__xludf.DUMMYFUNCTION("""COMPUTED_VALUE"""),2)</f>
        <v>2</v>
      </c>
      <c r="B194" s="1">
        <f ca="1">IFERROR(__xludf.DUMMYFUNCTION("""COMPUTED_VALUE"""),5)</f>
        <v>5</v>
      </c>
    </row>
    <row r="195" spans="1:2" ht="13" hidden="1">
      <c r="A195" s="1">
        <f ca="1">IFERROR(__xludf.DUMMYFUNCTION("""COMPUTED_VALUE"""),2)</f>
        <v>2</v>
      </c>
      <c r="B195" s="1">
        <f ca="1">IFERROR(__xludf.DUMMYFUNCTION("""COMPUTED_VALUE"""),3)</f>
        <v>3</v>
      </c>
    </row>
    <row r="196" spans="1:2" ht="13" hidden="1">
      <c r="A196" s="1">
        <f ca="1">IFERROR(__xludf.DUMMYFUNCTION("""COMPUTED_VALUE"""),3)</f>
        <v>3</v>
      </c>
      <c r="B196" s="1">
        <f ca="1">IFERROR(__xludf.DUMMYFUNCTION("""COMPUTED_VALUE"""),4)</f>
        <v>4</v>
      </c>
    </row>
    <row r="197" spans="1:2" ht="13" hidden="1">
      <c r="A197" s="1">
        <f ca="1">IFERROR(__xludf.DUMMYFUNCTION("""COMPUTED_VALUE"""),2)</f>
        <v>2</v>
      </c>
      <c r="B197" s="1">
        <f ca="1">IFERROR(__xludf.DUMMYFUNCTION("""COMPUTED_VALUE"""),3)</f>
        <v>3</v>
      </c>
    </row>
    <row r="198" spans="1:2" ht="13" hidden="1">
      <c r="A198" s="1">
        <f ca="1">IFERROR(__xludf.DUMMYFUNCTION("""COMPUTED_VALUE"""),2)</f>
        <v>2</v>
      </c>
      <c r="B198" s="1">
        <f ca="1">IFERROR(__xludf.DUMMYFUNCTION("""COMPUTED_VALUE"""),1)</f>
        <v>1</v>
      </c>
    </row>
    <row r="199" spans="1:2" ht="13" hidden="1">
      <c r="A199" s="1">
        <f ca="1">IFERROR(__xludf.DUMMYFUNCTION("""COMPUTED_VALUE"""),3)</f>
        <v>3</v>
      </c>
      <c r="B199" s="1">
        <f ca="1">IFERROR(__xludf.DUMMYFUNCTION("""COMPUTED_VALUE"""),5)</f>
        <v>5</v>
      </c>
    </row>
    <row r="200" spans="1:2" ht="13" hidden="1">
      <c r="A200" s="1" t="str">
        <f ca="1">IFERROR(__xludf.DUMMYFUNCTION("""COMPUTED_VALUE"""),"")</f>
        <v/>
      </c>
      <c r="B200" s="1">
        <f ca="1">IFERROR(__xludf.DUMMYFUNCTION("""COMPUTED_VALUE"""),4)</f>
        <v>4</v>
      </c>
    </row>
    <row r="201" spans="1:2" ht="13" hidden="1">
      <c r="A201" s="1">
        <f ca="1">IFERROR(__xludf.DUMMYFUNCTION("""COMPUTED_VALUE"""),1)</f>
        <v>1</v>
      </c>
      <c r="B201" s="1">
        <f ca="1">IFERROR(__xludf.DUMMYFUNCTION("""COMPUTED_VALUE"""),4)</f>
        <v>4</v>
      </c>
    </row>
    <row r="202" spans="1:2" ht="13" hidden="1">
      <c r="A202" s="1">
        <f ca="1">IFERROR(__xludf.DUMMYFUNCTION("""COMPUTED_VALUE"""),2)</f>
        <v>2</v>
      </c>
      <c r="B202" s="1">
        <f ca="1">IFERROR(__xludf.DUMMYFUNCTION("""COMPUTED_VALUE"""),5)</f>
        <v>5</v>
      </c>
    </row>
    <row r="203" spans="1:2" ht="13" hidden="1">
      <c r="A203" s="1">
        <f ca="1">IFERROR(__xludf.DUMMYFUNCTION("""COMPUTED_VALUE"""),3)</f>
        <v>3</v>
      </c>
      <c r="B203" s="1">
        <f ca="1">IFERROR(__xludf.DUMMYFUNCTION("""COMPUTED_VALUE"""),5)</f>
        <v>5</v>
      </c>
    </row>
    <row r="204" spans="1:2" ht="13" hidden="1">
      <c r="A204" s="1">
        <f ca="1">IFERROR(__xludf.DUMMYFUNCTION("""COMPUTED_VALUE"""),2)</f>
        <v>2</v>
      </c>
      <c r="B204" s="1">
        <f ca="1">IFERROR(__xludf.DUMMYFUNCTION("""COMPUTED_VALUE"""),2)</f>
        <v>2</v>
      </c>
    </row>
    <row r="205" spans="1:2" ht="13" hidden="1">
      <c r="A205" s="1">
        <f ca="1">IFERROR(__xludf.DUMMYFUNCTION("""COMPUTED_VALUE"""),1)</f>
        <v>1</v>
      </c>
      <c r="B205" s="1">
        <f ca="1">IFERROR(__xludf.DUMMYFUNCTION("""COMPUTED_VALUE"""),4)</f>
        <v>4</v>
      </c>
    </row>
    <row r="206" spans="1:2" ht="13" hidden="1">
      <c r="A206" s="1" t="str">
        <f ca="1">IFERROR(__xludf.DUMMYFUNCTION("""COMPUTED_VALUE"""),"")</f>
        <v/>
      </c>
      <c r="B206" s="1">
        <f ca="1">IFERROR(__xludf.DUMMYFUNCTION("""COMPUTED_VALUE"""),3)</f>
        <v>3</v>
      </c>
    </row>
    <row r="207" spans="1:2" ht="13" hidden="1">
      <c r="A207" s="1">
        <f ca="1">IFERROR(__xludf.DUMMYFUNCTION("""COMPUTED_VALUE"""),4)</f>
        <v>4</v>
      </c>
      <c r="B207" s="1">
        <f ca="1">IFERROR(__xludf.DUMMYFUNCTION("""COMPUTED_VALUE"""),3)</f>
        <v>3</v>
      </c>
    </row>
    <row r="208" spans="1:2" ht="13" hidden="1">
      <c r="A208" s="1">
        <f ca="1">IFERROR(__xludf.DUMMYFUNCTION("""COMPUTED_VALUE"""),3)</f>
        <v>3</v>
      </c>
      <c r="B208" s="1">
        <f ca="1">IFERROR(__xludf.DUMMYFUNCTION("""COMPUTED_VALUE"""),2)</f>
        <v>2</v>
      </c>
    </row>
    <row r="209" spans="1:2" ht="13" hidden="1">
      <c r="A209" s="1" t="str">
        <f ca="1">IFERROR(__xludf.DUMMYFUNCTION("""COMPUTED_VALUE"""),"")</f>
        <v/>
      </c>
      <c r="B209" s="1">
        <f ca="1">IFERROR(__xludf.DUMMYFUNCTION("""COMPUTED_VALUE"""),3)</f>
        <v>3</v>
      </c>
    </row>
    <row r="210" spans="1:2" ht="13" hidden="1">
      <c r="A210" s="1">
        <f ca="1">IFERROR(__xludf.DUMMYFUNCTION("""COMPUTED_VALUE"""),1)</f>
        <v>1</v>
      </c>
      <c r="B210" s="1">
        <f ca="1">IFERROR(__xludf.DUMMYFUNCTION("""COMPUTED_VALUE"""),5)</f>
        <v>5</v>
      </c>
    </row>
    <row r="211" spans="1:2" ht="13" hidden="1">
      <c r="A211" s="1">
        <f ca="1">IFERROR(__xludf.DUMMYFUNCTION("""COMPUTED_VALUE"""),4)</f>
        <v>4</v>
      </c>
      <c r="B211" s="1">
        <f ca="1">IFERROR(__xludf.DUMMYFUNCTION("""COMPUTED_VALUE"""),5)</f>
        <v>5</v>
      </c>
    </row>
    <row r="212" spans="1:2" ht="13" hidden="1">
      <c r="A212" s="1">
        <f ca="1">IFERROR(__xludf.DUMMYFUNCTION("""COMPUTED_VALUE"""),3)</f>
        <v>3</v>
      </c>
      <c r="B212" s="1">
        <f ca="1">IFERROR(__xludf.DUMMYFUNCTION("""COMPUTED_VALUE"""),2)</f>
        <v>2</v>
      </c>
    </row>
    <row r="213" spans="1:2" ht="13" hidden="1">
      <c r="A213" s="1">
        <f ca="1">IFERROR(__xludf.DUMMYFUNCTION("""COMPUTED_VALUE"""),2)</f>
        <v>2</v>
      </c>
      <c r="B213" s="1">
        <f ca="1">IFERROR(__xludf.DUMMYFUNCTION("""COMPUTED_VALUE"""),5)</f>
        <v>5</v>
      </c>
    </row>
    <row r="214" spans="1:2" ht="13" hidden="1">
      <c r="A214" s="1">
        <f ca="1">IFERROR(__xludf.DUMMYFUNCTION("""COMPUTED_VALUE"""),3)</f>
        <v>3</v>
      </c>
      <c r="B214" s="1">
        <f ca="1">IFERROR(__xludf.DUMMYFUNCTION("""COMPUTED_VALUE"""),4)</f>
        <v>4</v>
      </c>
    </row>
    <row r="215" spans="1:2" ht="13" hidden="1">
      <c r="A215" s="1">
        <f ca="1">IFERROR(__xludf.DUMMYFUNCTION("""COMPUTED_VALUE"""),2)</f>
        <v>2</v>
      </c>
      <c r="B215" s="1">
        <f ca="1">IFERROR(__xludf.DUMMYFUNCTION("""COMPUTED_VALUE"""),2)</f>
        <v>2</v>
      </c>
    </row>
    <row r="216" spans="1:2" ht="13" hidden="1">
      <c r="A216" s="1">
        <f ca="1">IFERROR(__xludf.DUMMYFUNCTION("""COMPUTED_VALUE"""),1)</f>
        <v>1</v>
      </c>
      <c r="B216" s="1">
        <f ca="1">IFERROR(__xludf.DUMMYFUNCTION("""COMPUTED_VALUE"""),4)</f>
        <v>4</v>
      </c>
    </row>
    <row r="217" spans="1:2" ht="13" hidden="1">
      <c r="A217" s="1">
        <f ca="1">IFERROR(__xludf.DUMMYFUNCTION("""COMPUTED_VALUE"""),1)</f>
        <v>1</v>
      </c>
      <c r="B217" s="1">
        <f ca="1">IFERROR(__xludf.DUMMYFUNCTION("""COMPUTED_VALUE"""),3)</f>
        <v>3</v>
      </c>
    </row>
    <row r="218" spans="1:2" ht="13" hidden="1">
      <c r="A218" s="1">
        <f ca="1">IFERROR(__xludf.DUMMYFUNCTION("""COMPUTED_VALUE"""),4)</f>
        <v>4</v>
      </c>
      <c r="B218" s="1">
        <f ca="1">IFERROR(__xludf.DUMMYFUNCTION("""COMPUTED_VALUE"""),4)</f>
        <v>4</v>
      </c>
    </row>
    <row r="219" spans="1:2" ht="13" hidden="1">
      <c r="A219" s="1">
        <f ca="1">IFERROR(__xludf.DUMMYFUNCTION("""COMPUTED_VALUE"""),4)</f>
        <v>4</v>
      </c>
      <c r="B219" s="1">
        <f ca="1">IFERROR(__xludf.DUMMYFUNCTION("""COMPUTED_VALUE"""),5)</f>
        <v>5</v>
      </c>
    </row>
    <row r="220" spans="1:2" ht="13" hidden="1">
      <c r="A220" s="1">
        <f ca="1">IFERROR(__xludf.DUMMYFUNCTION("""COMPUTED_VALUE"""),4)</f>
        <v>4</v>
      </c>
      <c r="B220" s="1">
        <f ca="1">IFERROR(__xludf.DUMMYFUNCTION("""COMPUTED_VALUE"""),4)</f>
        <v>4</v>
      </c>
    </row>
    <row r="221" spans="1:2" ht="13" hidden="1">
      <c r="A221" s="1">
        <f ca="1">IFERROR(__xludf.DUMMYFUNCTION("""COMPUTED_VALUE"""),3)</f>
        <v>3</v>
      </c>
      <c r="B221" s="1">
        <f ca="1">IFERROR(__xludf.DUMMYFUNCTION("""COMPUTED_VALUE"""),4)</f>
        <v>4</v>
      </c>
    </row>
    <row r="222" spans="1:2" ht="13" hidden="1">
      <c r="A222" s="1">
        <f ca="1">IFERROR(__xludf.DUMMYFUNCTION("""COMPUTED_VALUE"""),4)</f>
        <v>4</v>
      </c>
      <c r="B222" s="1">
        <f ca="1">IFERROR(__xludf.DUMMYFUNCTION("""COMPUTED_VALUE"""),4)</f>
        <v>4</v>
      </c>
    </row>
    <row r="223" spans="1:2" ht="13" hidden="1">
      <c r="A223" s="1">
        <f ca="1">IFERROR(__xludf.DUMMYFUNCTION("""COMPUTED_VALUE"""),1)</f>
        <v>1</v>
      </c>
      <c r="B223" s="1">
        <f ca="1">IFERROR(__xludf.DUMMYFUNCTION("""COMPUTED_VALUE"""),3)</f>
        <v>3</v>
      </c>
    </row>
    <row r="224" spans="1:2" ht="13" hidden="1">
      <c r="A224" s="1">
        <f ca="1">IFERROR(__xludf.DUMMYFUNCTION("""COMPUTED_VALUE"""),2)</f>
        <v>2</v>
      </c>
      <c r="B224" s="1">
        <f ca="1">IFERROR(__xludf.DUMMYFUNCTION("""COMPUTED_VALUE"""),4)</f>
        <v>4</v>
      </c>
    </row>
    <row r="225" spans="1:2" ht="13" hidden="1">
      <c r="A225" s="1">
        <f ca="1">IFERROR(__xludf.DUMMYFUNCTION("""COMPUTED_VALUE"""),3)</f>
        <v>3</v>
      </c>
      <c r="B225" s="1">
        <f ca="1">IFERROR(__xludf.DUMMYFUNCTION("""COMPUTED_VALUE"""),4)</f>
        <v>4</v>
      </c>
    </row>
    <row r="226" spans="1:2" ht="13" hidden="1">
      <c r="A226" s="1">
        <f ca="1">IFERROR(__xludf.DUMMYFUNCTION("""COMPUTED_VALUE"""),2)</f>
        <v>2</v>
      </c>
      <c r="B226" s="1">
        <f ca="1">IFERROR(__xludf.DUMMYFUNCTION("""COMPUTED_VALUE"""),4)</f>
        <v>4</v>
      </c>
    </row>
    <row r="227" spans="1:2" ht="13" hidden="1">
      <c r="A227" s="1">
        <f ca="1">IFERROR(__xludf.DUMMYFUNCTION("""COMPUTED_VALUE"""),2)</f>
        <v>2</v>
      </c>
      <c r="B227" s="1">
        <f ca="1">IFERROR(__xludf.DUMMYFUNCTION("""COMPUTED_VALUE"""),2)</f>
        <v>2</v>
      </c>
    </row>
    <row r="228" spans="1:2" ht="13" hidden="1">
      <c r="A228" s="1">
        <f ca="1">IFERROR(__xludf.DUMMYFUNCTION("""COMPUTED_VALUE"""),3)</f>
        <v>3</v>
      </c>
      <c r="B228" s="1">
        <f ca="1">IFERROR(__xludf.DUMMYFUNCTION("""COMPUTED_VALUE"""),4)</f>
        <v>4</v>
      </c>
    </row>
    <row r="229" spans="1:2" ht="13" hidden="1">
      <c r="A229" s="1">
        <f ca="1">IFERROR(__xludf.DUMMYFUNCTION("""COMPUTED_VALUE"""),4)</f>
        <v>4</v>
      </c>
      <c r="B229" s="1">
        <f ca="1">IFERROR(__xludf.DUMMYFUNCTION("""COMPUTED_VALUE"""),4)</f>
        <v>4</v>
      </c>
    </row>
    <row r="230" spans="1:2" ht="13" hidden="1">
      <c r="A230" s="1">
        <f ca="1">IFERROR(__xludf.DUMMYFUNCTION("""COMPUTED_VALUE"""),4)</f>
        <v>4</v>
      </c>
      <c r="B230" s="1">
        <f ca="1">IFERROR(__xludf.DUMMYFUNCTION("""COMPUTED_VALUE"""),3)</f>
        <v>3</v>
      </c>
    </row>
    <row r="231" spans="1:2" ht="13" hidden="1">
      <c r="A231" s="1" t="str">
        <f ca="1">IFERROR(__xludf.DUMMYFUNCTION("""COMPUTED_VALUE"""),"")</f>
        <v/>
      </c>
      <c r="B231" s="1">
        <f ca="1">IFERROR(__xludf.DUMMYFUNCTION("""COMPUTED_VALUE"""),4)</f>
        <v>4</v>
      </c>
    </row>
    <row r="232" spans="1:2" ht="13" hidden="1">
      <c r="A232" s="1">
        <f ca="1">IFERROR(__xludf.DUMMYFUNCTION("""COMPUTED_VALUE"""),2)</f>
        <v>2</v>
      </c>
      <c r="B232" s="1">
        <f ca="1">IFERROR(__xludf.DUMMYFUNCTION("""COMPUTED_VALUE"""),3)</f>
        <v>3</v>
      </c>
    </row>
    <row r="233" spans="1:2" ht="13" hidden="1">
      <c r="A233" s="1">
        <f ca="1">IFERROR(__xludf.DUMMYFUNCTION("""COMPUTED_VALUE"""),1)</f>
        <v>1</v>
      </c>
      <c r="B233" s="1">
        <f ca="1">IFERROR(__xludf.DUMMYFUNCTION("""COMPUTED_VALUE"""),3)</f>
        <v>3</v>
      </c>
    </row>
    <row r="234" spans="1:2" ht="13" hidden="1">
      <c r="A234" s="1">
        <f ca="1">IFERROR(__xludf.DUMMYFUNCTION("""COMPUTED_VALUE"""),2)</f>
        <v>2</v>
      </c>
      <c r="B234" s="1">
        <f ca="1">IFERROR(__xludf.DUMMYFUNCTION("""COMPUTED_VALUE"""),3)</f>
        <v>3</v>
      </c>
    </row>
    <row r="235" spans="1:2" ht="13" hidden="1">
      <c r="A235" s="1">
        <f ca="1">IFERROR(__xludf.DUMMYFUNCTION("""COMPUTED_VALUE"""),3)</f>
        <v>3</v>
      </c>
      <c r="B235" s="1">
        <f ca="1">IFERROR(__xludf.DUMMYFUNCTION("""COMPUTED_VALUE"""),4)</f>
        <v>4</v>
      </c>
    </row>
    <row r="236" spans="1:2" ht="13" hidden="1">
      <c r="A236" s="1">
        <f ca="1">IFERROR(__xludf.DUMMYFUNCTION("""COMPUTED_VALUE"""),4)</f>
        <v>4</v>
      </c>
      <c r="B236" s="1">
        <f ca="1">IFERROR(__xludf.DUMMYFUNCTION("""COMPUTED_VALUE"""),3)</f>
        <v>3</v>
      </c>
    </row>
    <row r="237" spans="1:2" ht="13" hidden="1">
      <c r="A237" s="1">
        <f ca="1">IFERROR(__xludf.DUMMYFUNCTION("""COMPUTED_VALUE"""),3)</f>
        <v>3</v>
      </c>
      <c r="B237" s="1">
        <f ca="1">IFERROR(__xludf.DUMMYFUNCTION("""COMPUTED_VALUE"""),5)</f>
        <v>5</v>
      </c>
    </row>
    <row r="238" spans="1:2" ht="13" hidden="1">
      <c r="A238" s="1" t="str">
        <f ca="1">IFERROR(__xludf.DUMMYFUNCTION("""COMPUTED_VALUE"""),"")</f>
        <v/>
      </c>
      <c r="B238" s="1">
        <f ca="1">IFERROR(__xludf.DUMMYFUNCTION("""COMPUTED_VALUE"""),4)</f>
        <v>4</v>
      </c>
    </row>
    <row r="239" spans="1:2" ht="13" hidden="1">
      <c r="A239" s="1">
        <f ca="1">IFERROR(__xludf.DUMMYFUNCTION("""COMPUTED_VALUE"""),2)</f>
        <v>2</v>
      </c>
      <c r="B239" s="1">
        <f ca="1">IFERROR(__xludf.DUMMYFUNCTION("""COMPUTED_VALUE"""),5)</f>
        <v>5</v>
      </c>
    </row>
    <row r="240" spans="1:2" ht="13" hidden="1">
      <c r="A240" s="1">
        <f ca="1">IFERROR(__xludf.DUMMYFUNCTION("""COMPUTED_VALUE"""),4)</f>
        <v>4</v>
      </c>
      <c r="B240" s="1">
        <f ca="1">IFERROR(__xludf.DUMMYFUNCTION("""COMPUTED_VALUE"""),2)</f>
        <v>2</v>
      </c>
    </row>
    <row r="241" spans="1:2" ht="13" hidden="1">
      <c r="A241" s="1">
        <f ca="1">IFERROR(__xludf.DUMMYFUNCTION("""COMPUTED_VALUE"""),2)</f>
        <v>2</v>
      </c>
      <c r="B241" s="1">
        <f ca="1">IFERROR(__xludf.DUMMYFUNCTION("""COMPUTED_VALUE"""),5)</f>
        <v>5</v>
      </c>
    </row>
    <row r="242" spans="1:2" ht="13" hidden="1">
      <c r="A242" s="1">
        <f ca="1">IFERROR(__xludf.DUMMYFUNCTION("""COMPUTED_VALUE"""),3)</f>
        <v>3</v>
      </c>
      <c r="B242" s="1">
        <f ca="1">IFERROR(__xludf.DUMMYFUNCTION("""COMPUTED_VALUE"""),4)</f>
        <v>4</v>
      </c>
    </row>
    <row r="243" spans="1:2" ht="13" hidden="1">
      <c r="A243" s="1">
        <f ca="1">IFERROR(__xludf.DUMMYFUNCTION("""COMPUTED_VALUE"""),3)</f>
        <v>3</v>
      </c>
      <c r="B243" s="1">
        <f ca="1">IFERROR(__xludf.DUMMYFUNCTION("""COMPUTED_VALUE"""),4)</f>
        <v>4</v>
      </c>
    </row>
    <row r="244" spans="1:2" ht="13" hidden="1">
      <c r="A244" s="1">
        <f ca="1">IFERROR(__xludf.DUMMYFUNCTION("""COMPUTED_VALUE"""),4)</f>
        <v>4</v>
      </c>
      <c r="B244" s="1">
        <f ca="1">IFERROR(__xludf.DUMMYFUNCTION("""COMPUTED_VALUE"""),4)</f>
        <v>4</v>
      </c>
    </row>
    <row r="245" spans="1:2" ht="13" hidden="1">
      <c r="A245" s="1">
        <f ca="1">IFERROR(__xludf.DUMMYFUNCTION("""COMPUTED_VALUE"""),4)</f>
        <v>4</v>
      </c>
      <c r="B245" s="1">
        <f ca="1">IFERROR(__xludf.DUMMYFUNCTION("""COMPUTED_VALUE"""),5)</f>
        <v>5</v>
      </c>
    </row>
    <row r="246" spans="1:2" ht="13" hidden="1">
      <c r="A246" s="1">
        <f ca="1">IFERROR(__xludf.DUMMYFUNCTION("""COMPUTED_VALUE"""),4)</f>
        <v>4</v>
      </c>
      <c r="B246" s="1">
        <f ca="1">IFERROR(__xludf.DUMMYFUNCTION("""COMPUTED_VALUE"""),4)</f>
        <v>4</v>
      </c>
    </row>
    <row r="247" spans="1:2" ht="13" hidden="1">
      <c r="A247" s="1">
        <f ca="1">IFERROR(__xludf.DUMMYFUNCTION("""COMPUTED_VALUE"""),4)</f>
        <v>4</v>
      </c>
      <c r="B247" s="1">
        <f ca="1">IFERROR(__xludf.DUMMYFUNCTION("""COMPUTED_VALUE"""),4)</f>
        <v>4</v>
      </c>
    </row>
    <row r="248" spans="1:2" ht="13" hidden="1">
      <c r="A248" s="1">
        <f ca="1">IFERROR(__xludf.DUMMYFUNCTION("""COMPUTED_VALUE"""),3)</f>
        <v>3</v>
      </c>
      <c r="B248" s="1">
        <f ca="1">IFERROR(__xludf.DUMMYFUNCTION("""COMPUTED_VALUE"""),1)</f>
        <v>1</v>
      </c>
    </row>
    <row r="249" spans="1:2" ht="13" hidden="1">
      <c r="A249" s="1">
        <f ca="1">IFERROR(__xludf.DUMMYFUNCTION("""COMPUTED_VALUE"""),1)</f>
        <v>1</v>
      </c>
      <c r="B249" s="1">
        <f ca="1">IFERROR(__xludf.DUMMYFUNCTION("""COMPUTED_VALUE"""),5)</f>
        <v>5</v>
      </c>
    </row>
    <row r="250" spans="1:2" ht="13" hidden="1">
      <c r="A250" s="1">
        <f ca="1">IFERROR(__xludf.DUMMYFUNCTION("""COMPUTED_VALUE"""),2)</f>
        <v>2</v>
      </c>
      <c r="B250" s="1">
        <f ca="1">IFERROR(__xludf.DUMMYFUNCTION("""COMPUTED_VALUE"""),5)</f>
        <v>5</v>
      </c>
    </row>
    <row r="251" spans="1:2" ht="13" hidden="1">
      <c r="A251" s="1">
        <f ca="1">IFERROR(__xludf.DUMMYFUNCTION("""COMPUTED_VALUE"""),4)</f>
        <v>4</v>
      </c>
      <c r="B251" s="1">
        <f ca="1">IFERROR(__xludf.DUMMYFUNCTION("""COMPUTED_VALUE"""),3)</f>
        <v>3</v>
      </c>
    </row>
    <row r="252" spans="1:2" ht="13" hidden="1">
      <c r="A252" s="1">
        <f ca="1">IFERROR(__xludf.DUMMYFUNCTION("""COMPUTED_VALUE"""),1)</f>
        <v>1</v>
      </c>
      <c r="B252" s="1">
        <f ca="1">IFERROR(__xludf.DUMMYFUNCTION("""COMPUTED_VALUE"""),4)</f>
        <v>4</v>
      </c>
    </row>
    <row r="253" spans="1:2" ht="13" hidden="1">
      <c r="A253" s="1">
        <f ca="1">IFERROR(__xludf.DUMMYFUNCTION("""COMPUTED_VALUE"""),4)</f>
        <v>4</v>
      </c>
      <c r="B253" s="1">
        <f ca="1">IFERROR(__xludf.DUMMYFUNCTION("""COMPUTED_VALUE"""),4)</f>
        <v>4</v>
      </c>
    </row>
    <row r="254" spans="1:2" ht="13" hidden="1">
      <c r="A254" s="1">
        <f ca="1">IFERROR(__xludf.DUMMYFUNCTION("""COMPUTED_VALUE"""),3)</f>
        <v>3</v>
      </c>
      <c r="B254" s="1">
        <f ca="1">IFERROR(__xludf.DUMMYFUNCTION("""COMPUTED_VALUE"""),4)</f>
        <v>4</v>
      </c>
    </row>
    <row r="255" spans="1:2" ht="13" hidden="1">
      <c r="A255" s="1">
        <f ca="1">IFERROR(__xludf.DUMMYFUNCTION("""COMPUTED_VALUE"""),3)</f>
        <v>3</v>
      </c>
      <c r="B255" s="1">
        <f ca="1">IFERROR(__xludf.DUMMYFUNCTION("""COMPUTED_VALUE"""),4)</f>
        <v>4</v>
      </c>
    </row>
    <row r="256" spans="1:2" ht="13" hidden="1">
      <c r="A256" s="1">
        <f ca="1">IFERROR(__xludf.DUMMYFUNCTION("""COMPUTED_VALUE"""),1)</f>
        <v>1</v>
      </c>
      <c r="B256" s="1">
        <f ca="1">IFERROR(__xludf.DUMMYFUNCTION("""COMPUTED_VALUE"""),3)</f>
        <v>3</v>
      </c>
    </row>
    <row r="257" spans="1:2" ht="13" hidden="1">
      <c r="A257" s="1">
        <f ca="1">IFERROR(__xludf.DUMMYFUNCTION("""COMPUTED_VALUE"""),2)</f>
        <v>2</v>
      </c>
      <c r="B257" s="1">
        <f ca="1">IFERROR(__xludf.DUMMYFUNCTION("""COMPUTED_VALUE"""),5)</f>
        <v>5</v>
      </c>
    </row>
    <row r="258" spans="1:2" ht="13" hidden="1">
      <c r="A258" s="1">
        <f ca="1">IFERROR(__xludf.DUMMYFUNCTION("""COMPUTED_VALUE"""),4)</f>
        <v>4</v>
      </c>
      <c r="B258" s="1">
        <f ca="1">IFERROR(__xludf.DUMMYFUNCTION("""COMPUTED_VALUE"""),4)</f>
        <v>4</v>
      </c>
    </row>
    <row r="259" spans="1:2" ht="13" hidden="1">
      <c r="A259" s="1">
        <f ca="1">IFERROR(__xludf.DUMMYFUNCTION("""COMPUTED_VALUE"""),2)</f>
        <v>2</v>
      </c>
      <c r="B259" s="1">
        <f ca="1">IFERROR(__xludf.DUMMYFUNCTION("""COMPUTED_VALUE"""),4)</f>
        <v>4</v>
      </c>
    </row>
    <row r="260" spans="1:2" ht="13" hidden="1">
      <c r="A260" s="1">
        <f ca="1">IFERROR(__xludf.DUMMYFUNCTION("""COMPUTED_VALUE"""),2)</f>
        <v>2</v>
      </c>
      <c r="B260" s="1">
        <f ca="1">IFERROR(__xludf.DUMMYFUNCTION("""COMPUTED_VALUE"""),4)</f>
        <v>4</v>
      </c>
    </row>
    <row r="261" spans="1:2" ht="13" hidden="1">
      <c r="A261" s="1">
        <f ca="1">IFERROR(__xludf.DUMMYFUNCTION("""COMPUTED_VALUE"""),3)</f>
        <v>3</v>
      </c>
      <c r="B261" s="1">
        <f ca="1">IFERROR(__xludf.DUMMYFUNCTION("""COMPUTED_VALUE"""),3)</f>
        <v>3</v>
      </c>
    </row>
    <row r="262" spans="1:2" ht="13" hidden="1">
      <c r="A262" s="1">
        <f ca="1">IFERROR(__xludf.DUMMYFUNCTION("""COMPUTED_VALUE"""),3)</f>
        <v>3</v>
      </c>
      <c r="B262" s="1">
        <f ca="1">IFERROR(__xludf.DUMMYFUNCTION("""COMPUTED_VALUE"""),4)</f>
        <v>4</v>
      </c>
    </row>
    <row r="263" spans="1:2" ht="13" hidden="1">
      <c r="A263" s="1">
        <f ca="1">IFERROR(__xludf.DUMMYFUNCTION("""COMPUTED_VALUE"""),4)</f>
        <v>4</v>
      </c>
      <c r="B263" s="1">
        <f ca="1">IFERROR(__xludf.DUMMYFUNCTION("""COMPUTED_VALUE"""),4)</f>
        <v>4</v>
      </c>
    </row>
    <row r="264" spans="1:2" ht="13" hidden="1">
      <c r="A264" s="1">
        <f ca="1">IFERROR(__xludf.DUMMYFUNCTION("""COMPUTED_VALUE"""),2)</f>
        <v>2</v>
      </c>
      <c r="B264" s="1">
        <f ca="1">IFERROR(__xludf.DUMMYFUNCTION("""COMPUTED_VALUE"""),4)</f>
        <v>4</v>
      </c>
    </row>
    <row r="265" spans="1:2" ht="13" hidden="1">
      <c r="A265" s="1">
        <f ca="1">IFERROR(__xludf.DUMMYFUNCTION("""COMPUTED_VALUE"""),4)</f>
        <v>4</v>
      </c>
      <c r="B265" s="1">
        <f ca="1">IFERROR(__xludf.DUMMYFUNCTION("""COMPUTED_VALUE"""),3)</f>
        <v>3</v>
      </c>
    </row>
    <row r="266" spans="1:2" ht="13" hidden="1">
      <c r="A266" s="1">
        <f ca="1">IFERROR(__xludf.DUMMYFUNCTION("""COMPUTED_VALUE"""),4)</f>
        <v>4</v>
      </c>
      <c r="B266" s="1">
        <f ca="1">IFERROR(__xludf.DUMMYFUNCTION("""COMPUTED_VALUE"""),5)</f>
        <v>5</v>
      </c>
    </row>
    <row r="267" spans="1:2" ht="13" hidden="1">
      <c r="A267" s="1">
        <f ca="1">IFERROR(__xludf.DUMMYFUNCTION("""COMPUTED_VALUE"""),4)</f>
        <v>4</v>
      </c>
      <c r="B267" s="1">
        <f ca="1">IFERROR(__xludf.DUMMYFUNCTION("""COMPUTED_VALUE"""),4)</f>
        <v>4</v>
      </c>
    </row>
    <row r="268" spans="1:2" ht="13" hidden="1">
      <c r="A268" s="1">
        <f ca="1">IFERROR(__xludf.DUMMYFUNCTION("""COMPUTED_VALUE"""),2)</f>
        <v>2</v>
      </c>
      <c r="B268" s="1">
        <f ca="1">IFERROR(__xludf.DUMMYFUNCTION("""COMPUTED_VALUE"""),4)</f>
        <v>4</v>
      </c>
    </row>
    <row r="269" spans="1:2" ht="13" hidden="1">
      <c r="A269" s="1">
        <f ca="1">IFERROR(__xludf.DUMMYFUNCTION("""COMPUTED_VALUE"""),2)</f>
        <v>2</v>
      </c>
      <c r="B269" s="1">
        <f ca="1">IFERROR(__xludf.DUMMYFUNCTION("""COMPUTED_VALUE"""),4)</f>
        <v>4</v>
      </c>
    </row>
    <row r="270" spans="1:2" ht="13" hidden="1">
      <c r="A270" s="1">
        <f ca="1">IFERROR(__xludf.DUMMYFUNCTION("""COMPUTED_VALUE"""),3)</f>
        <v>3</v>
      </c>
      <c r="B270" s="1">
        <f ca="1">IFERROR(__xludf.DUMMYFUNCTION("""COMPUTED_VALUE"""),3)</f>
        <v>3</v>
      </c>
    </row>
    <row r="271" spans="1:2" ht="13" hidden="1">
      <c r="A271" s="1">
        <f ca="1">IFERROR(__xludf.DUMMYFUNCTION("""COMPUTED_VALUE"""),1)</f>
        <v>1</v>
      </c>
      <c r="B271" s="1">
        <f ca="1">IFERROR(__xludf.DUMMYFUNCTION("""COMPUTED_VALUE"""),3)</f>
        <v>3</v>
      </c>
    </row>
    <row r="272" spans="1:2" ht="13" hidden="1">
      <c r="A272" s="1">
        <f ca="1">IFERROR(__xludf.DUMMYFUNCTION("""COMPUTED_VALUE"""),2)</f>
        <v>2</v>
      </c>
      <c r="B272" s="1">
        <f ca="1">IFERROR(__xludf.DUMMYFUNCTION("""COMPUTED_VALUE"""),4)</f>
        <v>4</v>
      </c>
    </row>
    <row r="273" spans="1:2" ht="13" hidden="1">
      <c r="A273" s="1">
        <f ca="1">IFERROR(__xludf.DUMMYFUNCTION("""COMPUTED_VALUE"""),3)</f>
        <v>3</v>
      </c>
      <c r="B273" s="1">
        <f ca="1">IFERROR(__xludf.DUMMYFUNCTION("""COMPUTED_VALUE"""),3)</f>
        <v>3</v>
      </c>
    </row>
    <row r="274" spans="1:2" ht="13" hidden="1">
      <c r="A274" s="1">
        <f ca="1">IFERROR(__xludf.DUMMYFUNCTION("""COMPUTED_VALUE"""),2)</f>
        <v>2</v>
      </c>
      <c r="B274" s="1">
        <f ca="1">IFERROR(__xludf.DUMMYFUNCTION("""COMPUTED_VALUE"""),2)</f>
        <v>2</v>
      </c>
    </row>
    <row r="275" spans="1:2" ht="13" hidden="1">
      <c r="A275" s="1">
        <f ca="1">IFERROR(__xludf.DUMMYFUNCTION("""COMPUTED_VALUE"""),4)</f>
        <v>4</v>
      </c>
      <c r="B275" s="1">
        <f ca="1">IFERROR(__xludf.DUMMYFUNCTION("""COMPUTED_VALUE"""),3)</f>
        <v>3</v>
      </c>
    </row>
    <row r="276" spans="1:2" ht="13" hidden="1">
      <c r="A276" s="1">
        <f ca="1">IFERROR(__xludf.DUMMYFUNCTION("""COMPUTED_VALUE"""),3)</f>
        <v>3</v>
      </c>
      <c r="B276" s="1">
        <f ca="1">IFERROR(__xludf.DUMMYFUNCTION("""COMPUTED_VALUE"""),4)</f>
        <v>4</v>
      </c>
    </row>
    <row r="277" spans="1:2" ht="13" hidden="1">
      <c r="A277" s="1">
        <f ca="1">IFERROR(__xludf.DUMMYFUNCTION("""COMPUTED_VALUE"""),2)</f>
        <v>2</v>
      </c>
      <c r="B277" s="1">
        <f ca="1">IFERROR(__xludf.DUMMYFUNCTION("""COMPUTED_VALUE"""),2)</f>
        <v>2</v>
      </c>
    </row>
    <row r="278" spans="1:2" ht="13" hidden="1">
      <c r="A278" s="1">
        <f ca="1">IFERROR(__xludf.DUMMYFUNCTION("""COMPUTED_VALUE"""),4)</f>
        <v>4</v>
      </c>
      <c r="B278" s="1">
        <f ca="1">IFERROR(__xludf.DUMMYFUNCTION("""COMPUTED_VALUE"""),5)</f>
        <v>5</v>
      </c>
    </row>
    <row r="279" spans="1:2" ht="13" hidden="1">
      <c r="A279" s="1">
        <f ca="1">IFERROR(__xludf.DUMMYFUNCTION("""COMPUTED_VALUE"""),2)</f>
        <v>2</v>
      </c>
      <c r="B279" s="1">
        <f ca="1">IFERROR(__xludf.DUMMYFUNCTION("""COMPUTED_VALUE"""),4)</f>
        <v>4</v>
      </c>
    </row>
    <row r="280" spans="1:2" ht="13" hidden="1">
      <c r="A280" s="1">
        <f ca="1">IFERROR(__xludf.DUMMYFUNCTION("""COMPUTED_VALUE"""),2)</f>
        <v>2</v>
      </c>
      <c r="B280" s="1">
        <f ca="1">IFERROR(__xludf.DUMMYFUNCTION("""COMPUTED_VALUE"""),3)</f>
        <v>3</v>
      </c>
    </row>
    <row r="281" spans="1:2" ht="13" hidden="1">
      <c r="A281" s="1">
        <f ca="1">IFERROR(__xludf.DUMMYFUNCTION("""COMPUTED_VALUE"""),2)</f>
        <v>2</v>
      </c>
      <c r="B281" s="1">
        <f ca="1">IFERROR(__xludf.DUMMYFUNCTION("""COMPUTED_VALUE"""),5)</f>
        <v>5</v>
      </c>
    </row>
    <row r="282" spans="1:2" ht="13" hidden="1">
      <c r="A282" s="1">
        <f ca="1">IFERROR(__xludf.DUMMYFUNCTION("""COMPUTED_VALUE"""),4)</f>
        <v>4</v>
      </c>
      <c r="B282" s="1">
        <f ca="1">IFERROR(__xludf.DUMMYFUNCTION("""COMPUTED_VALUE"""),5)</f>
        <v>5</v>
      </c>
    </row>
    <row r="283" spans="1:2" ht="13" hidden="1">
      <c r="A283" s="1">
        <f ca="1">IFERROR(__xludf.DUMMYFUNCTION("""COMPUTED_VALUE"""),3)</f>
        <v>3</v>
      </c>
      <c r="B283" s="1">
        <f ca="1">IFERROR(__xludf.DUMMYFUNCTION("""COMPUTED_VALUE"""),4)</f>
        <v>4</v>
      </c>
    </row>
    <row r="284" spans="1:2" ht="13" hidden="1">
      <c r="A284" s="1">
        <f ca="1">IFERROR(__xludf.DUMMYFUNCTION("""COMPUTED_VALUE"""),3)</f>
        <v>3</v>
      </c>
      <c r="B284" s="1">
        <f ca="1">IFERROR(__xludf.DUMMYFUNCTION("""COMPUTED_VALUE"""),3)</f>
        <v>3</v>
      </c>
    </row>
    <row r="285" spans="1:2" ht="13" hidden="1">
      <c r="A285" s="1">
        <f ca="1">IFERROR(__xludf.DUMMYFUNCTION("""COMPUTED_VALUE"""),2)</f>
        <v>2</v>
      </c>
      <c r="B285" s="1">
        <f ca="1">IFERROR(__xludf.DUMMYFUNCTION("""COMPUTED_VALUE"""),3)</f>
        <v>3</v>
      </c>
    </row>
    <row r="286" spans="1:2" ht="13" hidden="1">
      <c r="A286" s="1">
        <f ca="1">IFERROR(__xludf.DUMMYFUNCTION("""COMPUTED_VALUE"""),2)</f>
        <v>2</v>
      </c>
      <c r="B286" s="1">
        <f ca="1">IFERROR(__xludf.DUMMYFUNCTION("""COMPUTED_VALUE"""),4)</f>
        <v>4</v>
      </c>
    </row>
    <row r="287" spans="1:2" ht="13" hidden="1">
      <c r="A287" s="1">
        <f ca="1">IFERROR(__xludf.DUMMYFUNCTION("""COMPUTED_VALUE"""),4)</f>
        <v>4</v>
      </c>
      <c r="B287" s="1">
        <f ca="1">IFERROR(__xludf.DUMMYFUNCTION("""COMPUTED_VALUE"""),5)</f>
        <v>5</v>
      </c>
    </row>
    <row r="288" spans="1:2" ht="13" hidden="1">
      <c r="A288" s="1">
        <f ca="1">IFERROR(__xludf.DUMMYFUNCTION("""COMPUTED_VALUE"""),2)</f>
        <v>2</v>
      </c>
      <c r="B288" s="1">
        <f ca="1">IFERROR(__xludf.DUMMYFUNCTION("""COMPUTED_VALUE"""),4)</f>
        <v>4</v>
      </c>
    </row>
    <row r="289" spans="1:2" ht="13" hidden="1">
      <c r="A289" s="1">
        <f ca="1">IFERROR(__xludf.DUMMYFUNCTION("""COMPUTED_VALUE"""),3)</f>
        <v>3</v>
      </c>
      <c r="B289" s="1">
        <f ca="1">IFERROR(__xludf.DUMMYFUNCTION("""COMPUTED_VALUE"""),4)</f>
        <v>4</v>
      </c>
    </row>
    <row r="290" spans="1:2" ht="13" hidden="1">
      <c r="A290" s="1">
        <f ca="1">IFERROR(__xludf.DUMMYFUNCTION("""COMPUTED_VALUE"""),1)</f>
        <v>1</v>
      </c>
      <c r="B290" s="1">
        <f ca="1">IFERROR(__xludf.DUMMYFUNCTION("""COMPUTED_VALUE"""),4)</f>
        <v>4</v>
      </c>
    </row>
    <row r="291" spans="1:2" ht="13" hidden="1">
      <c r="A291" s="1">
        <f ca="1">IFERROR(__xludf.DUMMYFUNCTION("""COMPUTED_VALUE"""),4)</f>
        <v>4</v>
      </c>
      <c r="B291" s="1">
        <f ca="1">IFERROR(__xludf.DUMMYFUNCTION("""COMPUTED_VALUE"""),4)</f>
        <v>4</v>
      </c>
    </row>
    <row r="292" spans="1:2" ht="13" hidden="1">
      <c r="A292" s="1">
        <f ca="1">IFERROR(__xludf.DUMMYFUNCTION("""COMPUTED_VALUE"""),4)</f>
        <v>4</v>
      </c>
      <c r="B292" s="1">
        <f ca="1">IFERROR(__xludf.DUMMYFUNCTION("""COMPUTED_VALUE"""),4)</f>
        <v>4</v>
      </c>
    </row>
    <row r="293" spans="1:2" ht="13" hidden="1">
      <c r="A293" s="1">
        <f ca="1">IFERROR(__xludf.DUMMYFUNCTION("""COMPUTED_VALUE"""),3)</f>
        <v>3</v>
      </c>
      <c r="B293" s="1">
        <f ca="1">IFERROR(__xludf.DUMMYFUNCTION("""COMPUTED_VALUE"""),4)</f>
        <v>4</v>
      </c>
    </row>
    <row r="294" spans="1:2" ht="13" hidden="1">
      <c r="A294" s="1">
        <f ca="1">IFERROR(__xludf.DUMMYFUNCTION("""COMPUTED_VALUE"""),1)</f>
        <v>1</v>
      </c>
      <c r="B294" s="1">
        <f ca="1">IFERROR(__xludf.DUMMYFUNCTION("""COMPUTED_VALUE"""),4)</f>
        <v>4</v>
      </c>
    </row>
    <row r="295" spans="1:2" ht="13" hidden="1">
      <c r="A295" s="1">
        <f ca="1">IFERROR(__xludf.DUMMYFUNCTION("""COMPUTED_VALUE"""),1)</f>
        <v>1</v>
      </c>
      <c r="B295" s="1">
        <f ca="1">IFERROR(__xludf.DUMMYFUNCTION("""COMPUTED_VALUE"""),4)</f>
        <v>4</v>
      </c>
    </row>
    <row r="296" spans="1:2" ht="13" hidden="1">
      <c r="A296" s="1">
        <f ca="1">IFERROR(__xludf.DUMMYFUNCTION("""COMPUTED_VALUE"""),1)</f>
        <v>1</v>
      </c>
      <c r="B296" s="1">
        <f ca="1">IFERROR(__xludf.DUMMYFUNCTION("""COMPUTED_VALUE"""),3)</f>
        <v>3</v>
      </c>
    </row>
    <row r="297" spans="1:2" ht="13" hidden="1">
      <c r="A297" s="1">
        <f ca="1">IFERROR(__xludf.DUMMYFUNCTION("""COMPUTED_VALUE"""),3)</f>
        <v>3</v>
      </c>
      <c r="B297" s="1">
        <f ca="1">IFERROR(__xludf.DUMMYFUNCTION("""COMPUTED_VALUE"""),3)</f>
        <v>3</v>
      </c>
    </row>
    <row r="298" spans="1:2" ht="13" hidden="1">
      <c r="A298" s="1">
        <f ca="1">IFERROR(__xludf.DUMMYFUNCTION("""COMPUTED_VALUE"""),2)</f>
        <v>2</v>
      </c>
      <c r="B298" s="1">
        <f ca="1">IFERROR(__xludf.DUMMYFUNCTION("""COMPUTED_VALUE"""),2)</f>
        <v>2</v>
      </c>
    </row>
    <row r="299" spans="1:2" ht="13" hidden="1">
      <c r="A299" s="1">
        <f ca="1">IFERROR(__xludf.DUMMYFUNCTION("""COMPUTED_VALUE"""),4)</f>
        <v>4</v>
      </c>
      <c r="B299" s="1">
        <f ca="1">IFERROR(__xludf.DUMMYFUNCTION("""COMPUTED_VALUE"""),4)</f>
        <v>4</v>
      </c>
    </row>
    <row r="300" spans="1:2" ht="13" hidden="1">
      <c r="A300" s="1">
        <f ca="1">IFERROR(__xludf.DUMMYFUNCTION("""COMPUTED_VALUE"""),3)</f>
        <v>3</v>
      </c>
      <c r="B300" s="1">
        <f ca="1">IFERROR(__xludf.DUMMYFUNCTION("""COMPUTED_VALUE"""),2)</f>
        <v>2</v>
      </c>
    </row>
    <row r="301" spans="1:2" ht="13" hidden="1">
      <c r="A301" s="1">
        <f ca="1">IFERROR(__xludf.DUMMYFUNCTION("""COMPUTED_VALUE"""),4)</f>
        <v>4</v>
      </c>
      <c r="B301" s="1">
        <f ca="1">IFERROR(__xludf.DUMMYFUNCTION("""COMPUTED_VALUE"""),5)</f>
        <v>5</v>
      </c>
    </row>
    <row r="302" spans="1:2" ht="13" hidden="1">
      <c r="A302" s="1">
        <f ca="1">IFERROR(__xludf.DUMMYFUNCTION("""COMPUTED_VALUE"""),1)</f>
        <v>1</v>
      </c>
      <c r="B302" s="1">
        <f ca="1">IFERROR(__xludf.DUMMYFUNCTION("""COMPUTED_VALUE"""),2)</f>
        <v>2</v>
      </c>
    </row>
    <row r="303" spans="1:2" ht="13" hidden="1">
      <c r="A303" s="1">
        <f ca="1">IFERROR(__xludf.DUMMYFUNCTION("""COMPUTED_VALUE"""),4)</f>
        <v>4</v>
      </c>
      <c r="B303" s="1">
        <f ca="1">IFERROR(__xludf.DUMMYFUNCTION("""COMPUTED_VALUE"""),3)</f>
        <v>3</v>
      </c>
    </row>
    <row r="304" spans="1:2" ht="13" hidden="1">
      <c r="A304" s="1">
        <f ca="1">IFERROR(__xludf.DUMMYFUNCTION("""COMPUTED_VALUE"""),4)</f>
        <v>4</v>
      </c>
      <c r="B304" s="1">
        <f ca="1">IFERROR(__xludf.DUMMYFUNCTION("""COMPUTED_VALUE"""),5)</f>
        <v>5</v>
      </c>
    </row>
    <row r="305" spans="1:2" ht="13" hidden="1">
      <c r="A305" s="1">
        <f ca="1">IFERROR(__xludf.DUMMYFUNCTION("""COMPUTED_VALUE"""),2)</f>
        <v>2</v>
      </c>
      <c r="B305" s="1">
        <f ca="1">IFERROR(__xludf.DUMMYFUNCTION("""COMPUTED_VALUE"""),4)</f>
        <v>4</v>
      </c>
    </row>
    <row r="306" spans="1:2" ht="13" hidden="1">
      <c r="A306" s="1">
        <f ca="1">IFERROR(__xludf.DUMMYFUNCTION("""COMPUTED_VALUE"""),4)</f>
        <v>4</v>
      </c>
      <c r="B306" s="1">
        <f ca="1">IFERROR(__xludf.DUMMYFUNCTION("""COMPUTED_VALUE"""),5)</f>
        <v>5</v>
      </c>
    </row>
    <row r="307" spans="1:2" ht="13" hidden="1">
      <c r="A307" s="1" t="str">
        <f ca="1">IFERROR(__xludf.DUMMYFUNCTION("""COMPUTED_VALUE"""),"")</f>
        <v/>
      </c>
      <c r="B307" s="1">
        <f ca="1">IFERROR(__xludf.DUMMYFUNCTION("""COMPUTED_VALUE"""),4)</f>
        <v>4</v>
      </c>
    </row>
    <row r="308" spans="1:2" ht="13" hidden="1">
      <c r="A308" s="1" t="str">
        <f ca="1">IFERROR(__xludf.DUMMYFUNCTION("""COMPUTED_VALUE"""),"")</f>
        <v/>
      </c>
      <c r="B308" s="1">
        <f ca="1">IFERROR(__xludf.DUMMYFUNCTION("""COMPUTED_VALUE"""),4)</f>
        <v>4</v>
      </c>
    </row>
    <row r="309" spans="1:2" ht="13" hidden="1">
      <c r="A309" s="1">
        <f ca="1">IFERROR(__xludf.DUMMYFUNCTION("""COMPUTED_VALUE"""),1)</f>
        <v>1</v>
      </c>
      <c r="B309" s="1">
        <f ca="1">IFERROR(__xludf.DUMMYFUNCTION("""COMPUTED_VALUE"""),3)</f>
        <v>3</v>
      </c>
    </row>
    <row r="310" spans="1:2" ht="13" hidden="1">
      <c r="A310" s="1">
        <f ca="1">IFERROR(__xludf.DUMMYFUNCTION("""COMPUTED_VALUE"""),4)</f>
        <v>4</v>
      </c>
      <c r="B310" s="1">
        <f ca="1">IFERROR(__xludf.DUMMYFUNCTION("""COMPUTED_VALUE"""),2)</f>
        <v>2</v>
      </c>
    </row>
    <row r="311" spans="1:2" ht="13" hidden="1">
      <c r="A311" s="1">
        <f ca="1">IFERROR(__xludf.DUMMYFUNCTION("""COMPUTED_VALUE"""),4)</f>
        <v>4</v>
      </c>
      <c r="B311" s="1">
        <f ca="1">IFERROR(__xludf.DUMMYFUNCTION("""COMPUTED_VALUE"""),4)</f>
        <v>4</v>
      </c>
    </row>
    <row r="312" spans="1:2" ht="13" hidden="1">
      <c r="A312" s="1">
        <f ca="1">IFERROR(__xludf.DUMMYFUNCTION("""COMPUTED_VALUE"""),3)</f>
        <v>3</v>
      </c>
      <c r="B312" s="1">
        <f ca="1">IFERROR(__xludf.DUMMYFUNCTION("""COMPUTED_VALUE"""),3)</f>
        <v>3</v>
      </c>
    </row>
    <row r="313" spans="1:2" ht="13" hidden="1">
      <c r="A313" s="1" t="str">
        <f ca="1">IFERROR(__xludf.DUMMYFUNCTION("""COMPUTED_VALUE"""),"")</f>
        <v/>
      </c>
      <c r="B313" s="1">
        <f ca="1">IFERROR(__xludf.DUMMYFUNCTION("""COMPUTED_VALUE"""),2)</f>
        <v>2</v>
      </c>
    </row>
    <row r="314" spans="1:2" ht="13" hidden="1">
      <c r="A314" s="1">
        <f ca="1">IFERROR(__xludf.DUMMYFUNCTION("""COMPUTED_VALUE"""),2)</f>
        <v>2</v>
      </c>
      <c r="B314" s="1">
        <f ca="1">IFERROR(__xludf.DUMMYFUNCTION("""COMPUTED_VALUE"""),4)</f>
        <v>4</v>
      </c>
    </row>
    <row r="315" spans="1:2" ht="13" hidden="1">
      <c r="A315" s="1">
        <f ca="1">IFERROR(__xludf.DUMMYFUNCTION("""COMPUTED_VALUE"""),2)</f>
        <v>2</v>
      </c>
      <c r="B315" s="1">
        <f ca="1">IFERROR(__xludf.DUMMYFUNCTION("""COMPUTED_VALUE"""),5)</f>
        <v>5</v>
      </c>
    </row>
    <row r="316" spans="1:2" ht="13" hidden="1">
      <c r="A316" s="1">
        <f ca="1">IFERROR(__xludf.DUMMYFUNCTION("""COMPUTED_VALUE"""),3)</f>
        <v>3</v>
      </c>
      <c r="B316" s="1">
        <f ca="1">IFERROR(__xludf.DUMMYFUNCTION("""COMPUTED_VALUE"""),4)</f>
        <v>4</v>
      </c>
    </row>
    <row r="317" spans="1:2" ht="13" hidden="1">
      <c r="A317" s="1">
        <f ca="1">IFERROR(__xludf.DUMMYFUNCTION("""COMPUTED_VALUE"""),4)</f>
        <v>4</v>
      </c>
      <c r="B317" s="1">
        <f ca="1">IFERROR(__xludf.DUMMYFUNCTION("""COMPUTED_VALUE"""),2)</f>
        <v>2</v>
      </c>
    </row>
    <row r="318" spans="1:2" ht="13" hidden="1">
      <c r="A318" s="1">
        <f ca="1">IFERROR(__xludf.DUMMYFUNCTION("""COMPUTED_VALUE"""),2)</f>
        <v>2</v>
      </c>
      <c r="B318" s="1">
        <f ca="1">IFERROR(__xludf.DUMMYFUNCTION("""COMPUTED_VALUE"""),3)</f>
        <v>3</v>
      </c>
    </row>
    <row r="319" spans="1:2" ht="13" hidden="1">
      <c r="A319" s="1">
        <f ca="1">IFERROR(__xludf.DUMMYFUNCTION("""COMPUTED_VALUE"""),3)</f>
        <v>3</v>
      </c>
      <c r="B319" s="1">
        <f ca="1">IFERROR(__xludf.DUMMYFUNCTION("""COMPUTED_VALUE"""),2)</f>
        <v>2</v>
      </c>
    </row>
    <row r="320" spans="1:2" ht="13" hidden="1">
      <c r="A320" s="1">
        <f ca="1">IFERROR(__xludf.DUMMYFUNCTION("""COMPUTED_VALUE"""),3)</f>
        <v>3</v>
      </c>
      <c r="B320" s="1">
        <f ca="1">IFERROR(__xludf.DUMMYFUNCTION("""COMPUTED_VALUE"""),4)</f>
        <v>4</v>
      </c>
    </row>
    <row r="321" spans="1:11" ht="13" hidden="1">
      <c r="A321" s="1">
        <f ca="1">IFERROR(__xludf.DUMMYFUNCTION("""COMPUTED_VALUE"""),1)</f>
        <v>1</v>
      </c>
      <c r="B321" s="1">
        <f ca="1">IFERROR(__xludf.DUMMYFUNCTION("""COMPUTED_VALUE"""),3)</f>
        <v>3</v>
      </c>
    </row>
    <row r="322" spans="1:11" ht="13" hidden="1">
      <c r="A322" s="1">
        <f ca="1">IFERROR(__xludf.DUMMYFUNCTION("""COMPUTED_VALUE"""),2)</f>
        <v>2</v>
      </c>
      <c r="B322" s="1">
        <f ca="1">IFERROR(__xludf.DUMMYFUNCTION("""COMPUTED_VALUE"""),4)</f>
        <v>4</v>
      </c>
    </row>
    <row r="323" spans="1:11" ht="13" hidden="1">
      <c r="A323" s="1" t="str">
        <f ca="1">IFERROR(__xludf.DUMMYFUNCTION("""COMPUTED_VALUE"""),"")</f>
        <v/>
      </c>
      <c r="B323" s="1">
        <f ca="1">IFERROR(__xludf.DUMMYFUNCTION("""COMPUTED_VALUE"""),4)</f>
        <v>4</v>
      </c>
    </row>
    <row r="324" spans="1:11" ht="13" hidden="1">
      <c r="A324" s="1">
        <f ca="1">IFERROR(__xludf.DUMMYFUNCTION("""COMPUTED_VALUE"""),2)</f>
        <v>2</v>
      </c>
      <c r="B324" s="1">
        <f ca="1">IFERROR(__xludf.DUMMYFUNCTION("""COMPUTED_VALUE"""),3)</f>
        <v>3</v>
      </c>
    </row>
    <row r="325" spans="1:11" ht="13" hidden="1">
      <c r="A325" s="1" t="str">
        <f ca="1">IFERROR(__xludf.DUMMYFUNCTION("""COMPUTED_VALUE"""),"")</f>
        <v/>
      </c>
      <c r="B325" s="1">
        <f ca="1">IFERROR(__xludf.DUMMYFUNCTION("""COMPUTED_VALUE"""),5)</f>
        <v>5</v>
      </c>
    </row>
    <row r="326" spans="1:11" ht="13" hidden="1">
      <c r="A326" s="1">
        <f ca="1">IFERROR(__xludf.DUMMYFUNCTION("""COMPUTED_VALUE"""),1)</f>
        <v>1</v>
      </c>
      <c r="B326" s="1" t="str">
        <f ca="1">IFERROR(__xludf.DUMMYFUNCTION("""COMPUTED_VALUE"""),"")</f>
        <v/>
      </c>
    </row>
    <row r="327" spans="1:11" ht="13">
      <c r="A327" s="1">
        <f ca="1">IFERROR(__xludf.DUMMYFUNCTION("""COMPUTED_VALUE"""),4)</f>
        <v>4</v>
      </c>
      <c r="B327" s="1">
        <f ca="1">IFERROR(__xludf.DUMMYFUNCTION("""COMPUTED_VALUE"""),4)</f>
        <v>4</v>
      </c>
    </row>
    <row r="328" spans="1:11" ht="13">
      <c r="A328" s="1">
        <f t="shared" ref="A328:B328" ca="1" si="0">COUNT(A4:A327)</f>
        <v>300</v>
      </c>
      <c r="B328" s="1">
        <f t="shared" ca="1" si="0"/>
        <v>323</v>
      </c>
    </row>
    <row r="330" spans="1:11" ht="13">
      <c r="A330" s="14"/>
      <c r="B330" s="15" t="s">
        <v>57</v>
      </c>
      <c r="C330" s="15" t="s">
        <v>136</v>
      </c>
      <c r="D330" s="15" t="s">
        <v>59</v>
      </c>
      <c r="E330" s="15" t="s">
        <v>243</v>
      </c>
      <c r="J330" s="14"/>
      <c r="K330" s="14"/>
    </row>
    <row r="331" spans="1:11" ht="15">
      <c r="A331" s="7" t="s">
        <v>108</v>
      </c>
      <c r="B331" s="10">
        <f ca="1">COUNTIFS(A4:A327,"1",B4:B327,"1")</f>
        <v>0</v>
      </c>
      <c r="C331" s="10">
        <f ca="1">COUNTIFS(A4:A327,"2",B4:B327,"1")</f>
        <v>2</v>
      </c>
      <c r="D331" s="10">
        <f ca="1">COUNTIFS(A4:A327,"3",B4:B327,"1")</f>
        <v>1</v>
      </c>
      <c r="E331" s="10">
        <f ca="1">COUNTIFS(A4:A327,"4",B4:B327,"1")</f>
        <v>0</v>
      </c>
      <c r="F331" s="1">
        <f t="shared" ref="F331:F335" ca="1" si="1">SUM(B331:E331)</f>
        <v>3</v>
      </c>
      <c r="K331" s="10"/>
    </row>
    <row r="332" spans="1:11" ht="15">
      <c r="A332" s="7" t="s">
        <v>112</v>
      </c>
      <c r="B332" s="10">
        <f ca="1">COUNTIFS(A4:A327,"1",B4:B327,"2")</f>
        <v>3</v>
      </c>
      <c r="C332" s="10">
        <f ca="1">COUNTIFS(A4:A327,"2",B4:B327,"2")</f>
        <v>10</v>
      </c>
      <c r="D332" s="10">
        <f ca="1">COUNTIFS(A4:A327,"3",B4:B327,"2")</f>
        <v>4</v>
      </c>
      <c r="E332" s="10">
        <f ca="1">COUNTIFS(A4:A327,"4",B4:B327,"2")</f>
        <v>3</v>
      </c>
      <c r="F332" s="1">
        <f t="shared" ca="1" si="1"/>
        <v>20</v>
      </c>
      <c r="K332" s="10"/>
    </row>
    <row r="333" spans="1:11" ht="15">
      <c r="A333" s="7" t="s">
        <v>131</v>
      </c>
      <c r="B333" s="10">
        <f ca="1">COUNTIFS(A4:A327,"1",B4:B327,"3")</f>
        <v>20</v>
      </c>
      <c r="C333" s="10">
        <f ca="1">COUNTIFS(A4:A327,"2",B4:B327,"3")</f>
        <v>21</v>
      </c>
      <c r="D333" s="10">
        <f ca="1">COUNTIFS(A4:A327,"3",B4:B327,"3")</f>
        <v>23</v>
      </c>
      <c r="E333" s="10">
        <f ca="1">COUNTIFS(A4:A327,"4",B4:B327,"3")</f>
        <v>19</v>
      </c>
      <c r="F333" s="1">
        <f t="shared" ca="1" si="1"/>
        <v>83</v>
      </c>
      <c r="K333" s="10"/>
    </row>
    <row r="334" spans="1:11" ht="15">
      <c r="A334" s="7" t="s">
        <v>65</v>
      </c>
      <c r="B334" s="10">
        <f ca="1">COUNTIFS(A4:A327,"1",B4:B327,"4")</f>
        <v>22</v>
      </c>
      <c r="C334" s="10">
        <f ca="1">COUNTIFS(A4:A327,"2",B4:B327,"4")</f>
        <v>38</v>
      </c>
      <c r="D334" s="10">
        <f ca="1">COUNTIFS(A4:A327,"3",B4:B327,"4")</f>
        <v>33</v>
      </c>
      <c r="E334" s="10">
        <f ca="1">COUNTIFS(A4:A327,"4",B4:B327,"4")</f>
        <v>34</v>
      </c>
      <c r="F334" s="1">
        <f t="shared" ca="1" si="1"/>
        <v>127</v>
      </c>
      <c r="K334" s="10"/>
    </row>
    <row r="335" spans="1:11" ht="15">
      <c r="A335" s="7" t="s">
        <v>64</v>
      </c>
      <c r="B335" s="10">
        <f ca="1">COUNTIFS(A4:A327,"1",B4:B327,"5")</f>
        <v>10</v>
      </c>
      <c r="C335" s="10">
        <f ca="1">COUNTIFS(A4:A327,"2",B4:B327,"5")</f>
        <v>23</v>
      </c>
      <c r="D335" s="10">
        <f ca="1">COUNTIFS(A4:A327,"3",B4:B327,"5")</f>
        <v>13</v>
      </c>
      <c r="E335" s="10">
        <f ca="1">COUNTIFS(A4:A327,"4",B4:B327,"5")</f>
        <v>20</v>
      </c>
      <c r="F335" s="1">
        <f t="shared" ca="1" si="1"/>
        <v>66</v>
      </c>
      <c r="K335" s="10"/>
    </row>
    <row r="336" spans="1:11" ht="13">
      <c r="F336" s="1">
        <f ca="1">SUM(F331:F335)</f>
        <v>299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FF9900"/>
    <outlinePr summaryBelow="0" summaryRight="0"/>
  </sheetPr>
  <dimension ref="A1:K336"/>
  <sheetViews>
    <sheetView workbookViewId="0"/>
  </sheetViews>
  <sheetFormatPr baseColWidth="10" defaultColWidth="14.5" defaultRowHeight="15.75" customHeight="1"/>
  <sheetData>
    <row r="1" spans="1:2" ht="14">
      <c r="A1" s="9" t="s">
        <v>382</v>
      </c>
    </row>
    <row r="2" spans="1:2" ht="15">
      <c r="A2" s="10"/>
    </row>
    <row r="3" spans="1:2" ht="13">
      <c r="A3" s="7" t="s">
        <v>197</v>
      </c>
    </row>
    <row r="4" spans="1:2" ht="15">
      <c r="A4" s="10">
        <f ca="1">IFERROR(__xludf.DUMMYFUNCTION("query('Converted Data'!BG4:BG327,""select*"")"),3)</f>
        <v>3</v>
      </c>
      <c r="B4" s="10">
        <f ca="1">IFERROR(__xludf.DUMMYFUNCTION("query('Converted Data'!DE4:DE327,""select*"")"),5)</f>
        <v>5</v>
      </c>
    </row>
    <row r="5" spans="1:2" ht="13">
      <c r="A5" s="1">
        <f ca="1">IFERROR(__xludf.DUMMYFUNCTION("""COMPUTED_VALUE"""),1)</f>
        <v>1</v>
      </c>
      <c r="B5" s="1">
        <f ca="1">IFERROR(__xludf.DUMMYFUNCTION("""COMPUTED_VALUE"""),5)</f>
        <v>5</v>
      </c>
    </row>
    <row r="6" spans="1:2" ht="13">
      <c r="A6" s="1" t="str">
        <f ca="1">IFERROR(__xludf.DUMMYFUNCTION("""COMPUTED_VALUE"""),"")</f>
        <v/>
      </c>
      <c r="B6" s="1">
        <f ca="1">IFERROR(__xludf.DUMMYFUNCTION("""COMPUTED_VALUE"""),2)</f>
        <v>2</v>
      </c>
    </row>
    <row r="7" spans="1:2" ht="13">
      <c r="A7" s="1">
        <f ca="1">IFERROR(__xludf.DUMMYFUNCTION("""COMPUTED_VALUE"""),3)</f>
        <v>3</v>
      </c>
      <c r="B7" s="1">
        <f ca="1">IFERROR(__xludf.DUMMYFUNCTION("""COMPUTED_VALUE"""),4)</f>
        <v>4</v>
      </c>
    </row>
    <row r="8" spans="1:2" ht="13">
      <c r="A8" s="1">
        <f ca="1">IFERROR(__xludf.DUMMYFUNCTION("""COMPUTED_VALUE"""),2)</f>
        <v>2</v>
      </c>
      <c r="B8" s="1">
        <f ca="1">IFERROR(__xludf.DUMMYFUNCTION("""COMPUTED_VALUE"""),2)</f>
        <v>2</v>
      </c>
    </row>
    <row r="9" spans="1:2" ht="13">
      <c r="A9" s="1">
        <f ca="1">IFERROR(__xludf.DUMMYFUNCTION("""COMPUTED_VALUE"""),3)</f>
        <v>3</v>
      </c>
      <c r="B9" s="1">
        <f ca="1">IFERROR(__xludf.DUMMYFUNCTION("""COMPUTED_VALUE"""),3)</f>
        <v>3</v>
      </c>
    </row>
    <row r="10" spans="1:2" ht="13" hidden="1">
      <c r="A10" s="1" t="str">
        <f ca="1">IFERROR(__xludf.DUMMYFUNCTION("""COMPUTED_VALUE"""),"")</f>
        <v/>
      </c>
      <c r="B10" s="1">
        <f ca="1">IFERROR(__xludf.DUMMYFUNCTION("""COMPUTED_VALUE"""),4)</f>
        <v>4</v>
      </c>
    </row>
    <row r="11" spans="1:2" ht="13" hidden="1">
      <c r="A11" s="1">
        <f ca="1">IFERROR(__xludf.DUMMYFUNCTION("""COMPUTED_VALUE"""),4)</f>
        <v>4</v>
      </c>
      <c r="B11" s="1">
        <f ca="1">IFERROR(__xludf.DUMMYFUNCTION("""COMPUTED_VALUE"""),4)</f>
        <v>4</v>
      </c>
    </row>
    <row r="12" spans="1:2" ht="13" hidden="1">
      <c r="A12" s="1">
        <f ca="1">IFERROR(__xludf.DUMMYFUNCTION("""COMPUTED_VALUE"""),4)</f>
        <v>4</v>
      </c>
      <c r="B12" s="1">
        <f ca="1">IFERROR(__xludf.DUMMYFUNCTION("""COMPUTED_VALUE"""),3)</f>
        <v>3</v>
      </c>
    </row>
    <row r="13" spans="1:2" ht="13" hidden="1">
      <c r="A13" s="1">
        <f ca="1">IFERROR(__xludf.DUMMYFUNCTION("""COMPUTED_VALUE"""),2)</f>
        <v>2</v>
      </c>
      <c r="B13" s="1">
        <f ca="1">IFERROR(__xludf.DUMMYFUNCTION("""COMPUTED_VALUE"""),4)</f>
        <v>4</v>
      </c>
    </row>
    <row r="14" spans="1:2" ht="13" hidden="1">
      <c r="A14" s="1" t="str">
        <f ca="1">IFERROR(__xludf.DUMMYFUNCTION("""COMPUTED_VALUE"""),"")</f>
        <v/>
      </c>
      <c r="B14" s="1">
        <f ca="1">IFERROR(__xludf.DUMMYFUNCTION("""COMPUTED_VALUE"""),5)</f>
        <v>5</v>
      </c>
    </row>
    <row r="15" spans="1:2" ht="13" hidden="1">
      <c r="A15" s="1">
        <f ca="1">IFERROR(__xludf.DUMMYFUNCTION("""COMPUTED_VALUE"""),2)</f>
        <v>2</v>
      </c>
      <c r="B15" s="1">
        <f ca="1">IFERROR(__xludf.DUMMYFUNCTION("""COMPUTED_VALUE"""),4)</f>
        <v>4</v>
      </c>
    </row>
    <row r="16" spans="1:2" ht="13" hidden="1">
      <c r="A16" s="1">
        <f ca="1">IFERROR(__xludf.DUMMYFUNCTION("""COMPUTED_VALUE"""),3)</f>
        <v>3</v>
      </c>
      <c r="B16" s="1">
        <f ca="1">IFERROR(__xludf.DUMMYFUNCTION("""COMPUTED_VALUE"""),4)</f>
        <v>4</v>
      </c>
    </row>
    <row r="17" spans="1:2" ht="13" hidden="1">
      <c r="A17" s="1">
        <f ca="1">IFERROR(__xludf.DUMMYFUNCTION("""COMPUTED_VALUE"""),3)</f>
        <v>3</v>
      </c>
      <c r="B17" s="1">
        <f ca="1">IFERROR(__xludf.DUMMYFUNCTION("""COMPUTED_VALUE"""),5)</f>
        <v>5</v>
      </c>
    </row>
    <row r="18" spans="1:2" ht="13" hidden="1">
      <c r="A18" s="1">
        <f ca="1">IFERROR(__xludf.DUMMYFUNCTION("""COMPUTED_VALUE"""),2)</f>
        <v>2</v>
      </c>
      <c r="B18" s="1">
        <f ca="1">IFERROR(__xludf.DUMMYFUNCTION("""COMPUTED_VALUE"""),4)</f>
        <v>4</v>
      </c>
    </row>
    <row r="19" spans="1:2" ht="13" hidden="1">
      <c r="A19" s="1">
        <f ca="1">IFERROR(__xludf.DUMMYFUNCTION("""COMPUTED_VALUE"""),2)</f>
        <v>2</v>
      </c>
      <c r="B19" s="1">
        <f ca="1">IFERROR(__xludf.DUMMYFUNCTION("""COMPUTED_VALUE"""),3)</f>
        <v>3</v>
      </c>
    </row>
    <row r="20" spans="1:2" ht="13" hidden="1">
      <c r="A20" s="1">
        <f ca="1">IFERROR(__xludf.DUMMYFUNCTION("""COMPUTED_VALUE"""),4)</f>
        <v>4</v>
      </c>
      <c r="B20" s="1">
        <f ca="1">IFERROR(__xludf.DUMMYFUNCTION("""COMPUTED_VALUE"""),1)</f>
        <v>1</v>
      </c>
    </row>
    <row r="21" spans="1:2" ht="13" hidden="1">
      <c r="A21" s="1">
        <f ca="1">IFERROR(__xludf.DUMMYFUNCTION("""COMPUTED_VALUE"""),2)</f>
        <v>2</v>
      </c>
      <c r="B21" s="1">
        <f ca="1">IFERROR(__xludf.DUMMYFUNCTION("""COMPUTED_VALUE"""),4)</f>
        <v>4</v>
      </c>
    </row>
    <row r="22" spans="1:2" ht="13" hidden="1">
      <c r="A22" s="1">
        <f ca="1">IFERROR(__xludf.DUMMYFUNCTION("""COMPUTED_VALUE"""),1)</f>
        <v>1</v>
      </c>
      <c r="B22" s="1">
        <f ca="1">IFERROR(__xludf.DUMMYFUNCTION("""COMPUTED_VALUE"""),4)</f>
        <v>4</v>
      </c>
    </row>
    <row r="23" spans="1:2" ht="13" hidden="1">
      <c r="A23" s="1">
        <f ca="1">IFERROR(__xludf.DUMMYFUNCTION("""COMPUTED_VALUE"""),2)</f>
        <v>2</v>
      </c>
      <c r="B23" s="1">
        <f ca="1">IFERROR(__xludf.DUMMYFUNCTION("""COMPUTED_VALUE"""),3)</f>
        <v>3</v>
      </c>
    </row>
    <row r="24" spans="1:2" ht="13" hidden="1">
      <c r="A24" s="1" t="str">
        <f ca="1">IFERROR(__xludf.DUMMYFUNCTION("""COMPUTED_VALUE"""),"")</f>
        <v/>
      </c>
      <c r="B24" s="1">
        <f ca="1">IFERROR(__xludf.DUMMYFUNCTION("""COMPUTED_VALUE"""),4)</f>
        <v>4</v>
      </c>
    </row>
    <row r="25" spans="1:2" ht="13" hidden="1">
      <c r="A25" s="1">
        <f ca="1">IFERROR(__xludf.DUMMYFUNCTION("""COMPUTED_VALUE"""),2)</f>
        <v>2</v>
      </c>
      <c r="B25" s="1">
        <f ca="1">IFERROR(__xludf.DUMMYFUNCTION("""COMPUTED_VALUE"""),4)</f>
        <v>4</v>
      </c>
    </row>
    <row r="26" spans="1:2" ht="13" hidden="1">
      <c r="A26" s="1">
        <f ca="1">IFERROR(__xludf.DUMMYFUNCTION("""COMPUTED_VALUE"""),1)</f>
        <v>1</v>
      </c>
      <c r="B26" s="1">
        <f ca="1">IFERROR(__xludf.DUMMYFUNCTION("""COMPUTED_VALUE"""),4)</f>
        <v>4</v>
      </c>
    </row>
    <row r="27" spans="1:2" ht="13" hidden="1">
      <c r="A27" s="1" t="str">
        <f ca="1">IFERROR(__xludf.DUMMYFUNCTION("""COMPUTED_VALUE"""),"")</f>
        <v/>
      </c>
      <c r="B27" s="1">
        <f ca="1">IFERROR(__xludf.DUMMYFUNCTION("""COMPUTED_VALUE"""),2)</f>
        <v>2</v>
      </c>
    </row>
    <row r="28" spans="1:2" ht="13" hidden="1">
      <c r="A28" s="1">
        <f ca="1">IFERROR(__xludf.DUMMYFUNCTION("""COMPUTED_VALUE"""),1)</f>
        <v>1</v>
      </c>
      <c r="B28" s="1">
        <f ca="1">IFERROR(__xludf.DUMMYFUNCTION("""COMPUTED_VALUE"""),4)</f>
        <v>4</v>
      </c>
    </row>
    <row r="29" spans="1:2" ht="13" hidden="1">
      <c r="A29" s="1">
        <f ca="1">IFERROR(__xludf.DUMMYFUNCTION("""COMPUTED_VALUE"""),3)</f>
        <v>3</v>
      </c>
      <c r="B29" s="1">
        <f ca="1">IFERROR(__xludf.DUMMYFUNCTION("""COMPUTED_VALUE"""),3)</f>
        <v>3</v>
      </c>
    </row>
    <row r="30" spans="1:2" ht="13" hidden="1">
      <c r="A30" s="1">
        <f ca="1">IFERROR(__xludf.DUMMYFUNCTION("""COMPUTED_VALUE"""),3)</f>
        <v>3</v>
      </c>
      <c r="B30" s="1">
        <f ca="1">IFERROR(__xludf.DUMMYFUNCTION("""COMPUTED_VALUE"""),4)</f>
        <v>4</v>
      </c>
    </row>
    <row r="31" spans="1:2" ht="13" hidden="1">
      <c r="A31" s="1">
        <f ca="1">IFERROR(__xludf.DUMMYFUNCTION("""COMPUTED_VALUE"""),1)</f>
        <v>1</v>
      </c>
      <c r="B31" s="1">
        <f ca="1">IFERROR(__xludf.DUMMYFUNCTION("""COMPUTED_VALUE"""),4)</f>
        <v>4</v>
      </c>
    </row>
    <row r="32" spans="1:2" ht="13" hidden="1">
      <c r="A32" s="1">
        <f ca="1">IFERROR(__xludf.DUMMYFUNCTION("""COMPUTED_VALUE"""),2)</f>
        <v>2</v>
      </c>
      <c r="B32" s="1">
        <f ca="1">IFERROR(__xludf.DUMMYFUNCTION("""COMPUTED_VALUE"""),4)</f>
        <v>4</v>
      </c>
    </row>
    <row r="33" spans="1:2" ht="13" hidden="1">
      <c r="A33" s="1">
        <f ca="1">IFERROR(__xludf.DUMMYFUNCTION("""COMPUTED_VALUE"""),1)</f>
        <v>1</v>
      </c>
      <c r="B33" s="1">
        <f ca="1">IFERROR(__xludf.DUMMYFUNCTION("""COMPUTED_VALUE"""),2)</f>
        <v>2</v>
      </c>
    </row>
    <row r="34" spans="1:2" ht="13" hidden="1">
      <c r="A34" s="1">
        <f ca="1">IFERROR(__xludf.DUMMYFUNCTION("""COMPUTED_VALUE"""),3)</f>
        <v>3</v>
      </c>
      <c r="B34" s="1">
        <f ca="1">IFERROR(__xludf.DUMMYFUNCTION("""COMPUTED_VALUE"""),5)</f>
        <v>5</v>
      </c>
    </row>
    <row r="35" spans="1:2" ht="13" hidden="1">
      <c r="A35" s="1">
        <f ca="1">IFERROR(__xludf.DUMMYFUNCTION("""COMPUTED_VALUE"""),4)</f>
        <v>4</v>
      </c>
      <c r="B35" s="1">
        <f ca="1">IFERROR(__xludf.DUMMYFUNCTION("""COMPUTED_VALUE"""),4)</f>
        <v>4</v>
      </c>
    </row>
    <row r="36" spans="1:2" ht="13" hidden="1">
      <c r="A36" s="1">
        <f ca="1">IFERROR(__xludf.DUMMYFUNCTION("""COMPUTED_VALUE"""),1)</f>
        <v>1</v>
      </c>
      <c r="B36" s="1">
        <f ca="1">IFERROR(__xludf.DUMMYFUNCTION("""COMPUTED_VALUE"""),2)</f>
        <v>2</v>
      </c>
    </row>
    <row r="37" spans="1:2" ht="13" hidden="1">
      <c r="A37" s="1">
        <f ca="1">IFERROR(__xludf.DUMMYFUNCTION("""COMPUTED_VALUE"""),2)</f>
        <v>2</v>
      </c>
      <c r="B37" s="1">
        <f ca="1">IFERROR(__xludf.DUMMYFUNCTION("""COMPUTED_VALUE"""),3)</f>
        <v>3</v>
      </c>
    </row>
    <row r="38" spans="1:2" ht="13" hidden="1">
      <c r="A38" s="1">
        <f ca="1">IFERROR(__xludf.DUMMYFUNCTION("""COMPUTED_VALUE"""),4)</f>
        <v>4</v>
      </c>
      <c r="B38" s="1">
        <f ca="1">IFERROR(__xludf.DUMMYFUNCTION("""COMPUTED_VALUE"""),4)</f>
        <v>4</v>
      </c>
    </row>
    <row r="39" spans="1:2" ht="13" hidden="1">
      <c r="A39" s="1">
        <f ca="1">IFERROR(__xludf.DUMMYFUNCTION("""COMPUTED_VALUE"""),3)</f>
        <v>3</v>
      </c>
      <c r="B39" s="1">
        <f ca="1">IFERROR(__xludf.DUMMYFUNCTION("""COMPUTED_VALUE"""),1)</f>
        <v>1</v>
      </c>
    </row>
    <row r="40" spans="1:2" ht="13" hidden="1">
      <c r="A40" s="1" t="str">
        <f ca="1">IFERROR(__xludf.DUMMYFUNCTION("""COMPUTED_VALUE"""),"")</f>
        <v/>
      </c>
      <c r="B40" s="1">
        <f ca="1">IFERROR(__xludf.DUMMYFUNCTION("""COMPUTED_VALUE"""),4)</f>
        <v>4</v>
      </c>
    </row>
    <row r="41" spans="1:2" ht="13" hidden="1">
      <c r="A41" s="1">
        <f ca="1">IFERROR(__xludf.DUMMYFUNCTION("""COMPUTED_VALUE"""),1)</f>
        <v>1</v>
      </c>
      <c r="B41" s="1">
        <f ca="1">IFERROR(__xludf.DUMMYFUNCTION("""COMPUTED_VALUE"""),4)</f>
        <v>4</v>
      </c>
    </row>
    <row r="42" spans="1:2" ht="13" hidden="1">
      <c r="A42" s="1">
        <f ca="1">IFERROR(__xludf.DUMMYFUNCTION("""COMPUTED_VALUE"""),2)</f>
        <v>2</v>
      </c>
      <c r="B42" s="1">
        <f ca="1">IFERROR(__xludf.DUMMYFUNCTION("""COMPUTED_VALUE"""),3)</f>
        <v>3</v>
      </c>
    </row>
    <row r="43" spans="1:2" ht="13" hidden="1">
      <c r="A43" s="1">
        <f ca="1">IFERROR(__xludf.DUMMYFUNCTION("""COMPUTED_VALUE"""),1)</f>
        <v>1</v>
      </c>
      <c r="B43" s="1">
        <f ca="1">IFERROR(__xludf.DUMMYFUNCTION("""COMPUTED_VALUE"""),1)</f>
        <v>1</v>
      </c>
    </row>
    <row r="44" spans="1:2" ht="13" hidden="1">
      <c r="A44" s="1">
        <f ca="1">IFERROR(__xludf.DUMMYFUNCTION("""COMPUTED_VALUE"""),4)</f>
        <v>4</v>
      </c>
      <c r="B44" s="1">
        <f ca="1">IFERROR(__xludf.DUMMYFUNCTION("""COMPUTED_VALUE"""),4)</f>
        <v>4</v>
      </c>
    </row>
    <row r="45" spans="1:2" ht="13" hidden="1">
      <c r="A45" s="1">
        <f ca="1">IFERROR(__xludf.DUMMYFUNCTION("""COMPUTED_VALUE"""),4)</f>
        <v>4</v>
      </c>
      <c r="B45" s="1">
        <f ca="1">IFERROR(__xludf.DUMMYFUNCTION("""COMPUTED_VALUE"""),4)</f>
        <v>4</v>
      </c>
    </row>
    <row r="46" spans="1:2" ht="13" hidden="1">
      <c r="A46" s="1">
        <f ca="1">IFERROR(__xludf.DUMMYFUNCTION("""COMPUTED_VALUE"""),2)</f>
        <v>2</v>
      </c>
      <c r="B46" s="1">
        <f ca="1">IFERROR(__xludf.DUMMYFUNCTION("""COMPUTED_VALUE"""),4)</f>
        <v>4</v>
      </c>
    </row>
    <row r="47" spans="1:2" ht="13" hidden="1">
      <c r="A47" s="1">
        <f ca="1">IFERROR(__xludf.DUMMYFUNCTION("""COMPUTED_VALUE"""),4)</f>
        <v>4</v>
      </c>
      <c r="B47" s="1">
        <f ca="1">IFERROR(__xludf.DUMMYFUNCTION("""COMPUTED_VALUE"""),4)</f>
        <v>4</v>
      </c>
    </row>
    <row r="48" spans="1:2" ht="13" hidden="1">
      <c r="A48" s="1">
        <f ca="1">IFERROR(__xludf.DUMMYFUNCTION("""COMPUTED_VALUE"""),2)</f>
        <v>2</v>
      </c>
      <c r="B48" s="1">
        <f ca="1">IFERROR(__xludf.DUMMYFUNCTION("""COMPUTED_VALUE"""),3)</f>
        <v>3</v>
      </c>
    </row>
    <row r="49" spans="1:2" ht="13" hidden="1">
      <c r="A49" s="1">
        <f ca="1">IFERROR(__xludf.DUMMYFUNCTION("""COMPUTED_VALUE"""),4)</f>
        <v>4</v>
      </c>
      <c r="B49" s="1">
        <f ca="1">IFERROR(__xludf.DUMMYFUNCTION("""COMPUTED_VALUE"""),1)</f>
        <v>1</v>
      </c>
    </row>
    <row r="50" spans="1:2" ht="13" hidden="1">
      <c r="A50" s="1">
        <f ca="1">IFERROR(__xludf.DUMMYFUNCTION("""COMPUTED_VALUE"""),2)</f>
        <v>2</v>
      </c>
      <c r="B50" s="1">
        <f ca="1">IFERROR(__xludf.DUMMYFUNCTION("""COMPUTED_VALUE"""),5)</f>
        <v>5</v>
      </c>
    </row>
    <row r="51" spans="1:2" ht="13" hidden="1">
      <c r="A51" s="1">
        <f ca="1">IFERROR(__xludf.DUMMYFUNCTION("""COMPUTED_VALUE"""),1)</f>
        <v>1</v>
      </c>
      <c r="B51" s="1">
        <f ca="1">IFERROR(__xludf.DUMMYFUNCTION("""COMPUTED_VALUE"""),4)</f>
        <v>4</v>
      </c>
    </row>
    <row r="52" spans="1:2" ht="13" hidden="1">
      <c r="A52" s="1">
        <f ca="1">IFERROR(__xludf.DUMMYFUNCTION("""COMPUTED_VALUE"""),3)</f>
        <v>3</v>
      </c>
      <c r="B52" s="1">
        <f ca="1">IFERROR(__xludf.DUMMYFUNCTION("""COMPUTED_VALUE"""),2)</f>
        <v>2</v>
      </c>
    </row>
    <row r="53" spans="1:2" ht="13" hidden="1">
      <c r="A53" s="1">
        <f ca="1">IFERROR(__xludf.DUMMYFUNCTION("""COMPUTED_VALUE"""),2)</f>
        <v>2</v>
      </c>
      <c r="B53" s="1">
        <f ca="1">IFERROR(__xludf.DUMMYFUNCTION("""COMPUTED_VALUE"""),5)</f>
        <v>5</v>
      </c>
    </row>
    <row r="54" spans="1:2" ht="13" hidden="1">
      <c r="A54" s="1">
        <f ca="1">IFERROR(__xludf.DUMMYFUNCTION("""COMPUTED_VALUE"""),3)</f>
        <v>3</v>
      </c>
      <c r="B54" s="1">
        <f ca="1">IFERROR(__xludf.DUMMYFUNCTION("""COMPUTED_VALUE"""),3)</f>
        <v>3</v>
      </c>
    </row>
    <row r="55" spans="1:2" ht="13" hidden="1">
      <c r="A55" s="1">
        <f ca="1">IFERROR(__xludf.DUMMYFUNCTION("""COMPUTED_VALUE"""),1)</f>
        <v>1</v>
      </c>
      <c r="B55" s="1">
        <f ca="1">IFERROR(__xludf.DUMMYFUNCTION("""COMPUTED_VALUE"""),1)</f>
        <v>1</v>
      </c>
    </row>
    <row r="56" spans="1:2" ht="13" hidden="1">
      <c r="A56" s="1">
        <f ca="1">IFERROR(__xludf.DUMMYFUNCTION("""COMPUTED_VALUE"""),3)</f>
        <v>3</v>
      </c>
      <c r="B56" s="1">
        <f ca="1">IFERROR(__xludf.DUMMYFUNCTION("""COMPUTED_VALUE"""),4)</f>
        <v>4</v>
      </c>
    </row>
    <row r="57" spans="1:2" ht="13" hidden="1">
      <c r="A57" s="1">
        <f ca="1">IFERROR(__xludf.DUMMYFUNCTION("""COMPUTED_VALUE"""),2)</f>
        <v>2</v>
      </c>
      <c r="B57" s="1">
        <f ca="1">IFERROR(__xludf.DUMMYFUNCTION("""COMPUTED_VALUE"""),3)</f>
        <v>3</v>
      </c>
    </row>
    <row r="58" spans="1:2" ht="13" hidden="1">
      <c r="A58" s="1">
        <f ca="1">IFERROR(__xludf.DUMMYFUNCTION("""COMPUTED_VALUE"""),3)</f>
        <v>3</v>
      </c>
      <c r="B58" s="1">
        <f ca="1">IFERROR(__xludf.DUMMYFUNCTION("""COMPUTED_VALUE"""),1)</f>
        <v>1</v>
      </c>
    </row>
    <row r="59" spans="1:2" ht="13" hidden="1">
      <c r="A59" s="1">
        <f ca="1">IFERROR(__xludf.DUMMYFUNCTION("""COMPUTED_VALUE"""),1)</f>
        <v>1</v>
      </c>
      <c r="B59" s="1">
        <f ca="1">IFERROR(__xludf.DUMMYFUNCTION("""COMPUTED_VALUE"""),5)</f>
        <v>5</v>
      </c>
    </row>
    <row r="60" spans="1:2" ht="13" hidden="1">
      <c r="A60" s="1">
        <f ca="1">IFERROR(__xludf.DUMMYFUNCTION("""COMPUTED_VALUE"""),1)</f>
        <v>1</v>
      </c>
      <c r="B60" s="1">
        <f ca="1">IFERROR(__xludf.DUMMYFUNCTION("""COMPUTED_VALUE"""),4)</f>
        <v>4</v>
      </c>
    </row>
    <row r="61" spans="1:2" ht="13" hidden="1">
      <c r="A61" s="1">
        <f ca="1">IFERROR(__xludf.DUMMYFUNCTION("""COMPUTED_VALUE"""),1)</f>
        <v>1</v>
      </c>
      <c r="B61" s="1">
        <f ca="1">IFERROR(__xludf.DUMMYFUNCTION("""COMPUTED_VALUE"""),3)</f>
        <v>3</v>
      </c>
    </row>
    <row r="62" spans="1:2" ht="13" hidden="1">
      <c r="A62" s="1">
        <f ca="1">IFERROR(__xludf.DUMMYFUNCTION("""COMPUTED_VALUE"""),4)</f>
        <v>4</v>
      </c>
      <c r="B62" s="1">
        <f ca="1">IFERROR(__xludf.DUMMYFUNCTION("""COMPUTED_VALUE"""),2)</f>
        <v>2</v>
      </c>
    </row>
    <row r="63" spans="1:2" ht="13" hidden="1">
      <c r="A63" s="1">
        <f ca="1">IFERROR(__xludf.DUMMYFUNCTION("""COMPUTED_VALUE"""),4)</f>
        <v>4</v>
      </c>
      <c r="B63" s="1">
        <f ca="1">IFERROR(__xludf.DUMMYFUNCTION("""COMPUTED_VALUE"""),4)</f>
        <v>4</v>
      </c>
    </row>
    <row r="64" spans="1:2" ht="13" hidden="1">
      <c r="A64" s="1" t="str">
        <f ca="1">IFERROR(__xludf.DUMMYFUNCTION("""COMPUTED_VALUE"""),"")</f>
        <v/>
      </c>
      <c r="B64" s="1">
        <f ca="1">IFERROR(__xludf.DUMMYFUNCTION("""COMPUTED_VALUE"""),3)</f>
        <v>3</v>
      </c>
    </row>
    <row r="65" spans="1:2" ht="13" hidden="1">
      <c r="A65" s="1">
        <f ca="1">IFERROR(__xludf.DUMMYFUNCTION("""COMPUTED_VALUE"""),1)</f>
        <v>1</v>
      </c>
      <c r="B65" s="1">
        <f ca="1">IFERROR(__xludf.DUMMYFUNCTION("""COMPUTED_VALUE"""),2)</f>
        <v>2</v>
      </c>
    </row>
    <row r="66" spans="1:2" ht="13" hidden="1">
      <c r="A66" s="1">
        <f ca="1">IFERROR(__xludf.DUMMYFUNCTION("""COMPUTED_VALUE"""),2)</f>
        <v>2</v>
      </c>
      <c r="B66" s="1">
        <f ca="1">IFERROR(__xludf.DUMMYFUNCTION("""COMPUTED_VALUE"""),2)</f>
        <v>2</v>
      </c>
    </row>
    <row r="67" spans="1:2" ht="13" hidden="1">
      <c r="A67" s="1">
        <f ca="1">IFERROR(__xludf.DUMMYFUNCTION("""COMPUTED_VALUE"""),1)</f>
        <v>1</v>
      </c>
      <c r="B67" s="1">
        <f ca="1">IFERROR(__xludf.DUMMYFUNCTION("""COMPUTED_VALUE"""),3)</f>
        <v>3</v>
      </c>
    </row>
    <row r="68" spans="1:2" ht="13" hidden="1">
      <c r="A68" s="1">
        <f ca="1">IFERROR(__xludf.DUMMYFUNCTION("""COMPUTED_VALUE"""),2)</f>
        <v>2</v>
      </c>
      <c r="B68" s="1">
        <f ca="1">IFERROR(__xludf.DUMMYFUNCTION("""COMPUTED_VALUE"""),2)</f>
        <v>2</v>
      </c>
    </row>
    <row r="69" spans="1:2" ht="13" hidden="1">
      <c r="A69" s="1">
        <f ca="1">IFERROR(__xludf.DUMMYFUNCTION("""COMPUTED_VALUE"""),3)</f>
        <v>3</v>
      </c>
      <c r="B69" s="1">
        <f ca="1">IFERROR(__xludf.DUMMYFUNCTION("""COMPUTED_VALUE"""),1)</f>
        <v>1</v>
      </c>
    </row>
    <row r="70" spans="1:2" ht="13" hidden="1">
      <c r="A70" s="1">
        <f ca="1">IFERROR(__xludf.DUMMYFUNCTION("""COMPUTED_VALUE"""),4)</f>
        <v>4</v>
      </c>
      <c r="B70" s="1">
        <f ca="1">IFERROR(__xludf.DUMMYFUNCTION("""COMPUTED_VALUE"""),3)</f>
        <v>3</v>
      </c>
    </row>
    <row r="71" spans="1:2" ht="13" hidden="1">
      <c r="A71" s="1">
        <f ca="1">IFERROR(__xludf.DUMMYFUNCTION("""COMPUTED_VALUE"""),2)</f>
        <v>2</v>
      </c>
      <c r="B71" s="1">
        <f ca="1">IFERROR(__xludf.DUMMYFUNCTION("""COMPUTED_VALUE"""),1)</f>
        <v>1</v>
      </c>
    </row>
    <row r="72" spans="1:2" ht="13" hidden="1">
      <c r="A72" s="1">
        <f ca="1">IFERROR(__xludf.DUMMYFUNCTION("""COMPUTED_VALUE"""),4)</f>
        <v>4</v>
      </c>
      <c r="B72" s="1">
        <f ca="1">IFERROR(__xludf.DUMMYFUNCTION("""COMPUTED_VALUE"""),4)</f>
        <v>4</v>
      </c>
    </row>
    <row r="73" spans="1:2" ht="13" hidden="1">
      <c r="A73" s="1">
        <f ca="1">IFERROR(__xludf.DUMMYFUNCTION("""COMPUTED_VALUE"""),3)</f>
        <v>3</v>
      </c>
      <c r="B73" s="1">
        <f ca="1">IFERROR(__xludf.DUMMYFUNCTION("""COMPUTED_VALUE"""),4)</f>
        <v>4</v>
      </c>
    </row>
    <row r="74" spans="1:2" ht="13" hidden="1">
      <c r="A74" s="1">
        <f ca="1">IFERROR(__xludf.DUMMYFUNCTION("""COMPUTED_VALUE"""),1)</f>
        <v>1</v>
      </c>
      <c r="B74" s="1">
        <f ca="1">IFERROR(__xludf.DUMMYFUNCTION("""COMPUTED_VALUE"""),2)</f>
        <v>2</v>
      </c>
    </row>
    <row r="75" spans="1:2" ht="13" hidden="1">
      <c r="A75" s="1">
        <f ca="1">IFERROR(__xludf.DUMMYFUNCTION("""COMPUTED_VALUE"""),2)</f>
        <v>2</v>
      </c>
      <c r="B75" s="1">
        <f ca="1">IFERROR(__xludf.DUMMYFUNCTION("""COMPUTED_VALUE"""),4)</f>
        <v>4</v>
      </c>
    </row>
    <row r="76" spans="1:2" ht="13" hidden="1">
      <c r="A76" s="1">
        <f ca="1">IFERROR(__xludf.DUMMYFUNCTION("""COMPUTED_VALUE"""),3)</f>
        <v>3</v>
      </c>
      <c r="B76" s="1">
        <f ca="1">IFERROR(__xludf.DUMMYFUNCTION("""COMPUTED_VALUE"""),3)</f>
        <v>3</v>
      </c>
    </row>
    <row r="77" spans="1:2" ht="13" hidden="1">
      <c r="A77" s="1">
        <f ca="1">IFERROR(__xludf.DUMMYFUNCTION("""COMPUTED_VALUE"""),2)</f>
        <v>2</v>
      </c>
      <c r="B77" s="1">
        <f ca="1">IFERROR(__xludf.DUMMYFUNCTION("""COMPUTED_VALUE"""),4)</f>
        <v>4</v>
      </c>
    </row>
    <row r="78" spans="1:2" ht="13" hidden="1">
      <c r="A78" s="1">
        <f ca="1">IFERROR(__xludf.DUMMYFUNCTION("""COMPUTED_VALUE"""),4)</f>
        <v>4</v>
      </c>
      <c r="B78" s="1">
        <f ca="1">IFERROR(__xludf.DUMMYFUNCTION("""COMPUTED_VALUE"""),4)</f>
        <v>4</v>
      </c>
    </row>
    <row r="79" spans="1:2" ht="13" hidden="1">
      <c r="A79" s="1">
        <f ca="1">IFERROR(__xludf.DUMMYFUNCTION("""COMPUTED_VALUE"""),3)</f>
        <v>3</v>
      </c>
      <c r="B79" s="1">
        <f ca="1">IFERROR(__xludf.DUMMYFUNCTION("""COMPUTED_VALUE"""),4)</f>
        <v>4</v>
      </c>
    </row>
    <row r="80" spans="1:2" ht="13" hidden="1">
      <c r="A80" s="1">
        <f ca="1">IFERROR(__xludf.DUMMYFUNCTION("""COMPUTED_VALUE"""),1)</f>
        <v>1</v>
      </c>
      <c r="B80" s="1">
        <f ca="1">IFERROR(__xludf.DUMMYFUNCTION("""COMPUTED_VALUE"""),4)</f>
        <v>4</v>
      </c>
    </row>
    <row r="81" spans="1:2" ht="13" hidden="1">
      <c r="A81" s="1" t="str">
        <f ca="1">IFERROR(__xludf.DUMMYFUNCTION("""COMPUTED_VALUE"""),"")</f>
        <v/>
      </c>
      <c r="B81" s="1">
        <f ca="1">IFERROR(__xludf.DUMMYFUNCTION("""COMPUTED_VALUE"""),4)</f>
        <v>4</v>
      </c>
    </row>
    <row r="82" spans="1:2" ht="13" hidden="1">
      <c r="A82" s="1">
        <f ca="1">IFERROR(__xludf.DUMMYFUNCTION("""COMPUTED_VALUE"""),4)</f>
        <v>4</v>
      </c>
      <c r="B82" s="1">
        <f ca="1">IFERROR(__xludf.DUMMYFUNCTION("""COMPUTED_VALUE"""),4)</f>
        <v>4</v>
      </c>
    </row>
    <row r="83" spans="1:2" ht="13" hidden="1">
      <c r="A83" s="1">
        <f ca="1">IFERROR(__xludf.DUMMYFUNCTION("""COMPUTED_VALUE"""),2)</f>
        <v>2</v>
      </c>
      <c r="B83" s="1">
        <f ca="1">IFERROR(__xludf.DUMMYFUNCTION("""COMPUTED_VALUE"""),3)</f>
        <v>3</v>
      </c>
    </row>
    <row r="84" spans="1:2" ht="13" hidden="1">
      <c r="A84" s="1">
        <f ca="1">IFERROR(__xludf.DUMMYFUNCTION("""COMPUTED_VALUE"""),3)</f>
        <v>3</v>
      </c>
      <c r="B84" s="1">
        <f ca="1">IFERROR(__xludf.DUMMYFUNCTION("""COMPUTED_VALUE"""),1)</f>
        <v>1</v>
      </c>
    </row>
    <row r="85" spans="1:2" ht="13" hidden="1">
      <c r="A85" s="1">
        <f ca="1">IFERROR(__xludf.DUMMYFUNCTION("""COMPUTED_VALUE"""),4)</f>
        <v>4</v>
      </c>
      <c r="B85" s="1">
        <f ca="1">IFERROR(__xludf.DUMMYFUNCTION("""COMPUTED_VALUE"""),2)</f>
        <v>2</v>
      </c>
    </row>
    <row r="86" spans="1:2" ht="13" hidden="1">
      <c r="A86" s="1">
        <f ca="1">IFERROR(__xludf.DUMMYFUNCTION("""COMPUTED_VALUE"""),2)</f>
        <v>2</v>
      </c>
      <c r="B86" s="1">
        <f ca="1">IFERROR(__xludf.DUMMYFUNCTION("""COMPUTED_VALUE"""),4)</f>
        <v>4</v>
      </c>
    </row>
    <row r="87" spans="1:2" ht="13" hidden="1">
      <c r="A87" s="1">
        <f ca="1">IFERROR(__xludf.DUMMYFUNCTION("""COMPUTED_VALUE"""),2)</f>
        <v>2</v>
      </c>
      <c r="B87" s="1">
        <f ca="1">IFERROR(__xludf.DUMMYFUNCTION("""COMPUTED_VALUE"""),4)</f>
        <v>4</v>
      </c>
    </row>
    <row r="88" spans="1:2" ht="13" hidden="1">
      <c r="A88" s="1">
        <f ca="1">IFERROR(__xludf.DUMMYFUNCTION("""COMPUTED_VALUE"""),2)</f>
        <v>2</v>
      </c>
      <c r="B88" s="1">
        <f ca="1">IFERROR(__xludf.DUMMYFUNCTION("""COMPUTED_VALUE"""),5)</f>
        <v>5</v>
      </c>
    </row>
    <row r="89" spans="1:2" ht="13" hidden="1">
      <c r="A89" s="1">
        <f ca="1">IFERROR(__xludf.DUMMYFUNCTION("""COMPUTED_VALUE"""),3)</f>
        <v>3</v>
      </c>
      <c r="B89" s="1">
        <f ca="1">IFERROR(__xludf.DUMMYFUNCTION("""COMPUTED_VALUE"""),3)</f>
        <v>3</v>
      </c>
    </row>
    <row r="90" spans="1:2" ht="13" hidden="1">
      <c r="A90" s="1">
        <f ca="1">IFERROR(__xludf.DUMMYFUNCTION("""COMPUTED_VALUE"""),1)</f>
        <v>1</v>
      </c>
      <c r="B90" s="1">
        <f ca="1">IFERROR(__xludf.DUMMYFUNCTION("""COMPUTED_VALUE"""),2)</f>
        <v>2</v>
      </c>
    </row>
    <row r="91" spans="1:2" ht="13" hidden="1">
      <c r="A91" s="1">
        <f ca="1">IFERROR(__xludf.DUMMYFUNCTION("""COMPUTED_VALUE"""),2)</f>
        <v>2</v>
      </c>
      <c r="B91" s="1">
        <f ca="1">IFERROR(__xludf.DUMMYFUNCTION("""COMPUTED_VALUE"""),4)</f>
        <v>4</v>
      </c>
    </row>
    <row r="92" spans="1:2" ht="13" hidden="1">
      <c r="A92" s="1">
        <f ca="1">IFERROR(__xludf.DUMMYFUNCTION("""COMPUTED_VALUE"""),4)</f>
        <v>4</v>
      </c>
      <c r="B92" s="1">
        <f ca="1">IFERROR(__xludf.DUMMYFUNCTION("""COMPUTED_VALUE"""),4)</f>
        <v>4</v>
      </c>
    </row>
    <row r="93" spans="1:2" ht="13" hidden="1">
      <c r="A93" s="1">
        <f ca="1">IFERROR(__xludf.DUMMYFUNCTION("""COMPUTED_VALUE"""),3)</f>
        <v>3</v>
      </c>
      <c r="B93" s="1">
        <f ca="1">IFERROR(__xludf.DUMMYFUNCTION("""COMPUTED_VALUE"""),4)</f>
        <v>4</v>
      </c>
    </row>
    <row r="94" spans="1:2" ht="13" hidden="1">
      <c r="A94" s="1">
        <f ca="1">IFERROR(__xludf.DUMMYFUNCTION("""COMPUTED_VALUE"""),1)</f>
        <v>1</v>
      </c>
      <c r="B94" s="1">
        <f ca="1">IFERROR(__xludf.DUMMYFUNCTION("""COMPUTED_VALUE"""),4)</f>
        <v>4</v>
      </c>
    </row>
    <row r="95" spans="1:2" ht="13" hidden="1">
      <c r="A95" s="1">
        <f ca="1">IFERROR(__xludf.DUMMYFUNCTION("""COMPUTED_VALUE"""),3)</f>
        <v>3</v>
      </c>
      <c r="B95" s="1">
        <f ca="1">IFERROR(__xludf.DUMMYFUNCTION("""COMPUTED_VALUE"""),3)</f>
        <v>3</v>
      </c>
    </row>
    <row r="96" spans="1:2" ht="13" hidden="1">
      <c r="A96" s="1">
        <f ca="1">IFERROR(__xludf.DUMMYFUNCTION("""COMPUTED_VALUE"""),1)</f>
        <v>1</v>
      </c>
      <c r="B96" s="1">
        <f ca="1">IFERROR(__xludf.DUMMYFUNCTION("""COMPUTED_VALUE"""),3)</f>
        <v>3</v>
      </c>
    </row>
    <row r="97" spans="1:2" ht="13" hidden="1">
      <c r="A97" s="1">
        <f ca="1">IFERROR(__xludf.DUMMYFUNCTION("""COMPUTED_VALUE"""),2)</f>
        <v>2</v>
      </c>
      <c r="B97" s="1">
        <f ca="1">IFERROR(__xludf.DUMMYFUNCTION("""COMPUTED_VALUE"""),2)</f>
        <v>2</v>
      </c>
    </row>
    <row r="98" spans="1:2" ht="13" hidden="1">
      <c r="A98" s="1">
        <f ca="1">IFERROR(__xludf.DUMMYFUNCTION("""COMPUTED_VALUE"""),2)</f>
        <v>2</v>
      </c>
      <c r="B98" s="1">
        <f ca="1">IFERROR(__xludf.DUMMYFUNCTION("""COMPUTED_VALUE"""),4)</f>
        <v>4</v>
      </c>
    </row>
    <row r="99" spans="1:2" ht="13" hidden="1">
      <c r="A99" s="1">
        <f ca="1">IFERROR(__xludf.DUMMYFUNCTION("""COMPUTED_VALUE"""),4)</f>
        <v>4</v>
      </c>
      <c r="B99" s="1">
        <f ca="1">IFERROR(__xludf.DUMMYFUNCTION("""COMPUTED_VALUE"""),3)</f>
        <v>3</v>
      </c>
    </row>
    <row r="100" spans="1:2" ht="13" hidden="1">
      <c r="A100" s="1">
        <f ca="1">IFERROR(__xludf.DUMMYFUNCTION("""COMPUTED_VALUE"""),1)</f>
        <v>1</v>
      </c>
      <c r="B100" s="1">
        <f ca="1">IFERROR(__xludf.DUMMYFUNCTION("""COMPUTED_VALUE"""),3)</f>
        <v>3</v>
      </c>
    </row>
    <row r="101" spans="1:2" ht="13" hidden="1">
      <c r="A101" s="1">
        <f ca="1">IFERROR(__xludf.DUMMYFUNCTION("""COMPUTED_VALUE"""),3)</f>
        <v>3</v>
      </c>
      <c r="B101" s="1">
        <f ca="1">IFERROR(__xludf.DUMMYFUNCTION("""COMPUTED_VALUE"""),2)</f>
        <v>2</v>
      </c>
    </row>
    <row r="102" spans="1:2" ht="13" hidden="1">
      <c r="A102" s="1">
        <f ca="1">IFERROR(__xludf.DUMMYFUNCTION("""COMPUTED_VALUE"""),2)</f>
        <v>2</v>
      </c>
      <c r="B102" s="1">
        <f ca="1">IFERROR(__xludf.DUMMYFUNCTION("""COMPUTED_VALUE"""),4)</f>
        <v>4</v>
      </c>
    </row>
    <row r="103" spans="1:2" ht="13" hidden="1">
      <c r="A103" s="1">
        <f ca="1">IFERROR(__xludf.DUMMYFUNCTION("""COMPUTED_VALUE"""),4)</f>
        <v>4</v>
      </c>
      <c r="B103" s="1">
        <f ca="1">IFERROR(__xludf.DUMMYFUNCTION("""COMPUTED_VALUE"""),3)</f>
        <v>3</v>
      </c>
    </row>
    <row r="104" spans="1:2" ht="13" hidden="1">
      <c r="A104" s="1" t="str">
        <f ca="1">IFERROR(__xludf.DUMMYFUNCTION("""COMPUTED_VALUE"""),"")</f>
        <v/>
      </c>
      <c r="B104" s="1">
        <f ca="1">IFERROR(__xludf.DUMMYFUNCTION("""COMPUTED_VALUE"""),3)</f>
        <v>3</v>
      </c>
    </row>
    <row r="105" spans="1:2" ht="13" hidden="1">
      <c r="A105" s="1">
        <f ca="1">IFERROR(__xludf.DUMMYFUNCTION("""COMPUTED_VALUE"""),2)</f>
        <v>2</v>
      </c>
      <c r="B105" s="1">
        <f ca="1">IFERROR(__xludf.DUMMYFUNCTION("""COMPUTED_VALUE"""),4)</f>
        <v>4</v>
      </c>
    </row>
    <row r="106" spans="1:2" ht="13" hidden="1">
      <c r="A106" s="1">
        <f ca="1">IFERROR(__xludf.DUMMYFUNCTION("""COMPUTED_VALUE"""),1)</f>
        <v>1</v>
      </c>
      <c r="B106" s="1">
        <f ca="1">IFERROR(__xludf.DUMMYFUNCTION("""COMPUTED_VALUE"""),4)</f>
        <v>4</v>
      </c>
    </row>
    <row r="107" spans="1:2" ht="13" hidden="1">
      <c r="A107" s="1">
        <f ca="1">IFERROR(__xludf.DUMMYFUNCTION("""COMPUTED_VALUE"""),4)</f>
        <v>4</v>
      </c>
      <c r="B107" s="1">
        <f ca="1">IFERROR(__xludf.DUMMYFUNCTION("""COMPUTED_VALUE"""),3)</f>
        <v>3</v>
      </c>
    </row>
    <row r="108" spans="1:2" ht="13" hidden="1">
      <c r="A108" s="1">
        <f ca="1">IFERROR(__xludf.DUMMYFUNCTION("""COMPUTED_VALUE"""),2)</f>
        <v>2</v>
      </c>
      <c r="B108" s="1">
        <f ca="1">IFERROR(__xludf.DUMMYFUNCTION("""COMPUTED_VALUE"""),4)</f>
        <v>4</v>
      </c>
    </row>
    <row r="109" spans="1:2" ht="13" hidden="1">
      <c r="A109" s="1">
        <f ca="1">IFERROR(__xludf.DUMMYFUNCTION("""COMPUTED_VALUE"""),3)</f>
        <v>3</v>
      </c>
      <c r="B109" s="1">
        <f ca="1">IFERROR(__xludf.DUMMYFUNCTION("""COMPUTED_VALUE"""),4)</f>
        <v>4</v>
      </c>
    </row>
    <row r="110" spans="1:2" ht="13" hidden="1">
      <c r="A110" s="1">
        <f ca="1">IFERROR(__xludf.DUMMYFUNCTION("""COMPUTED_VALUE"""),1)</f>
        <v>1</v>
      </c>
      <c r="B110" s="1">
        <f ca="1">IFERROR(__xludf.DUMMYFUNCTION("""COMPUTED_VALUE"""),3)</f>
        <v>3</v>
      </c>
    </row>
    <row r="111" spans="1:2" ht="13" hidden="1">
      <c r="A111" s="1">
        <f ca="1">IFERROR(__xludf.DUMMYFUNCTION("""COMPUTED_VALUE"""),4)</f>
        <v>4</v>
      </c>
      <c r="B111" s="1">
        <f ca="1">IFERROR(__xludf.DUMMYFUNCTION("""COMPUTED_VALUE"""),3)</f>
        <v>3</v>
      </c>
    </row>
    <row r="112" spans="1:2" ht="13" hidden="1">
      <c r="A112" s="1">
        <f ca="1">IFERROR(__xludf.DUMMYFUNCTION("""COMPUTED_VALUE"""),4)</f>
        <v>4</v>
      </c>
      <c r="B112" s="1">
        <f ca="1">IFERROR(__xludf.DUMMYFUNCTION("""COMPUTED_VALUE"""),3)</f>
        <v>3</v>
      </c>
    </row>
    <row r="113" spans="1:2" ht="13" hidden="1">
      <c r="A113" s="1">
        <f ca="1">IFERROR(__xludf.DUMMYFUNCTION("""COMPUTED_VALUE"""),2)</f>
        <v>2</v>
      </c>
      <c r="B113" s="1">
        <f ca="1">IFERROR(__xludf.DUMMYFUNCTION("""COMPUTED_VALUE"""),4)</f>
        <v>4</v>
      </c>
    </row>
    <row r="114" spans="1:2" ht="13" hidden="1">
      <c r="A114" s="1">
        <f ca="1">IFERROR(__xludf.DUMMYFUNCTION("""COMPUTED_VALUE"""),3)</f>
        <v>3</v>
      </c>
      <c r="B114" s="1">
        <f ca="1">IFERROR(__xludf.DUMMYFUNCTION("""COMPUTED_VALUE"""),3)</f>
        <v>3</v>
      </c>
    </row>
    <row r="115" spans="1:2" ht="13" hidden="1">
      <c r="A115" s="1">
        <f ca="1">IFERROR(__xludf.DUMMYFUNCTION("""COMPUTED_VALUE"""),2)</f>
        <v>2</v>
      </c>
      <c r="B115" s="1">
        <f ca="1">IFERROR(__xludf.DUMMYFUNCTION("""COMPUTED_VALUE"""),4)</f>
        <v>4</v>
      </c>
    </row>
    <row r="116" spans="1:2" ht="13" hidden="1">
      <c r="A116" s="1">
        <f ca="1">IFERROR(__xludf.DUMMYFUNCTION("""COMPUTED_VALUE"""),3)</f>
        <v>3</v>
      </c>
      <c r="B116" s="1">
        <f ca="1">IFERROR(__xludf.DUMMYFUNCTION("""COMPUTED_VALUE"""),4)</f>
        <v>4</v>
      </c>
    </row>
    <row r="117" spans="1:2" ht="13" hidden="1">
      <c r="A117" s="1">
        <f ca="1">IFERROR(__xludf.DUMMYFUNCTION("""COMPUTED_VALUE"""),3)</f>
        <v>3</v>
      </c>
      <c r="B117" s="1">
        <f ca="1">IFERROR(__xludf.DUMMYFUNCTION("""COMPUTED_VALUE"""),3)</f>
        <v>3</v>
      </c>
    </row>
    <row r="118" spans="1:2" ht="13" hidden="1">
      <c r="A118" s="1">
        <f ca="1">IFERROR(__xludf.DUMMYFUNCTION("""COMPUTED_VALUE"""),4)</f>
        <v>4</v>
      </c>
      <c r="B118" s="1">
        <f ca="1">IFERROR(__xludf.DUMMYFUNCTION("""COMPUTED_VALUE"""),3)</f>
        <v>3</v>
      </c>
    </row>
    <row r="119" spans="1:2" ht="13" hidden="1">
      <c r="A119" s="1">
        <f ca="1">IFERROR(__xludf.DUMMYFUNCTION("""COMPUTED_VALUE"""),2)</f>
        <v>2</v>
      </c>
      <c r="B119" s="1">
        <f ca="1">IFERROR(__xludf.DUMMYFUNCTION("""COMPUTED_VALUE"""),3)</f>
        <v>3</v>
      </c>
    </row>
    <row r="120" spans="1:2" ht="13" hidden="1">
      <c r="A120" s="1">
        <f ca="1">IFERROR(__xludf.DUMMYFUNCTION("""COMPUTED_VALUE"""),4)</f>
        <v>4</v>
      </c>
      <c r="B120" s="1">
        <f ca="1">IFERROR(__xludf.DUMMYFUNCTION("""COMPUTED_VALUE"""),2)</f>
        <v>2</v>
      </c>
    </row>
    <row r="121" spans="1:2" ht="13" hidden="1">
      <c r="A121" s="1">
        <f ca="1">IFERROR(__xludf.DUMMYFUNCTION("""COMPUTED_VALUE"""),4)</f>
        <v>4</v>
      </c>
      <c r="B121" s="1">
        <f ca="1">IFERROR(__xludf.DUMMYFUNCTION("""COMPUTED_VALUE"""),5)</f>
        <v>5</v>
      </c>
    </row>
    <row r="122" spans="1:2" ht="13" hidden="1">
      <c r="A122" s="1">
        <f ca="1">IFERROR(__xludf.DUMMYFUNCTION("""COMPUTED_VALUE"""),4)</f>
        <v>4</v>
      </c>
      <c r="B122" s="1">
        <f ca="1">IFERROR(__xludf.DUMMYFUNCTION("""COMPUTED_VALUE"""),2)</f>
        <v>2</v>
      </c>
    </row>
    <row r="123" spans="1:2" ht="13" hidden="1">
      <c r="A123" s="1">
        <f ca="1">IFERROR(__xludf.DUMMYFUNCTION("""COMPUTED_VALUE"""),4)</f>
        <v>4</v>
      </c>
      <c r="B123" s="1">
        <f ca="1">IFERROR(__xludf.DUMMYFUNCTION("""COMPUTED_VALUE"""),2)</f>
        <v>2</v>
      </c>
    </row>
    <row r="124" spans="1:2" ht="13" hidden="1">
      <c r="A124" s="1">
        <f ca="1">IFERROR(__xludf.DUMMYFUNCTION("""COMPUTED_VALUE"""),4)</f>
        <v>4</v>
      </c>
      <c r="B124" s="1">
        <f ca="1">IFERROR(__xludf.DUMMYFUNCTION("""COMPUTED_VALUE"""),4)</f>
        <v>4</v>
      </c>
    </row>
    <row r="125" spans="1:2" ht="13" hidden="1">
      <c r="A125" s="1">
        <f ca="1">IFERROR(__xludf.DUMMYFUNCTION("""COMPUTED_VALUE"""),4)</f>
        <v>4</v>
      </c>
      <c r="B125" s="1">
        <f ca="1">IFERROR(__xludf.DUMMYFUNCTION("""COMPUTED_VALUE"""),2)</f>
        <v>2</v>
      </c>
    </row>
    <row r="126" spans="1:2" ht="13" hidden="1">
      <c r="A126" s="1">
        <f ca="1">IFERROR(__xludf.DUMMYFUNCTION("""COMPUTED_VALUE"""),4)</f>
        <v>4</v>
      </c>
      <c r="B126" s="1">
        <f ca="1">IFERROR(__xludf.DUMMYFUNCTION("""COMPUTED_VALUE"""),3)</f>
        <v>3</v>
      </c>
    </row>
    <row r="127" spans="1:2" ht="13" hidden="1">
      <c r="A127" s="1">
        <f ca="1">IFERROR(__xludf.DUMMYFUNCTION("""COMPUTED_VALUE"""),3)</f>
        <v>3</v>
      </c>
      <c r="B127" s="1">
        <f ca="1">IFERROR(__xludf.DUMMYFUNCTION("""COMPUTED_VALUE"""),4)</f>
        <v>4</v>
      </c>
    </row>
    <row r="128" spans="1:2" ht="13" hidden="1">
      <c r="A128" s="1">
        <f ca="1">IFERROR(__xludf.DUMMYFUNCTION("""COMPUTED_VALUE"""),1)</f>
        <v>1</v>
      </c>
      <c r="B128" s="1">
        <f ca="1">IFERROR(__xludf.DUMMYFUNCTION("""COMPUTED_VALUE"""),4)</f>
        <v>4</v>
      </c>
    </row>
    <row r="129" spans="1:2" ht="13" hidden="1">
      <c r="A129" s="1">
        <f ca="1">IFERROR(__xludf.DUMMYFUNCTION("""COMPUTED_VALUE"""),3)</f>
        <v>3</v>
      </c>
      <c r="B129" s="1">
        <f ca="1">IFERROR(__xludf.DUMMYFUNCTION("""COMPUTED_VALUE"""),3)</f>
        <v>3</v>
      </c>
    </row>
    <row r="130" spans="1:2" ht="13" hidden="1">
      <c r="A130" s="1">
        <f ca="1">IFERROR(__xludf.DUMMYFUNCTION("""COMPUTED_VALUE"""),3)</f>
        <v>3</v>
      </c>
      <c r="B130" s="1">
        <f ca="1">IFERROR(__xludf.DUMMYFUNCTION("""COMPUTED_VALUE"""),3)</f>
        <v>3</v>
      </c>
    </row>
    <row r="131" spans="1:2" ht="13" hidden="1">
      <c r="A131" s="1">
        <f ca="1">IFERROR(__xludf.DUMMYFUNCTION("""COMPUTED_VALUE"""),2)</f>
        <v>2</v>
      </c>
      <c r="B131" s="1">
        <f ca="1">IFERROR(__xludf.DUMMYFUNCTION("""COMPUTED_VALUE"""),5)</f>
        <v>5</v>
      </c>
    </row>
    <row r="132" spans="1:2" ht="13" hidden="1">
      <c r="A132" s="1">
        <f ca="1">IFERROR(__xludf.DUMMYFUNCTION("""COMPUTED_VALUE"""),1)</f>
        <v>1</v>
      </c>
      <c r="B132" s="1">
        <f ca="1">IFERROR(__xludf.DUMMYFUNCTION("""COMPUTED_VALUE"""),3)</f>
        <v>3</v>
      </c>
    </row>
    <row r="133" spans="1:2" ht="13" hidden="1">
      <c r="A133" s="1">
        <f ca="1">IFERROR(__xludf.DUMMYFUNCTION("""COMPUTED_VALUE"""),2)</f>
        <v>2</v>
      </c>
      <c r="B133" s="1">
        <f ca="1">IFERROR(__xludf.DUMMYFUNCTION("""COMPUTED_VALUE"""),5)</f>
        <v>5</v>
      </c>
    </row>
    <row r="134" spans="1:2" ht="13" hidden="1">
      <c r="A134" s="1">
        <f ca="1">IFERROR(__xludf.DUMMYFUNCTION("""COMPUTED_VALUE"""),3)</f>
        <v>3</v>
      </c>
      <c r="B134" s="1">
        <f ca="1">IFERROR(__xludf.DUMMYFUNCTION("""COMPUTED_VALUE"""),2)</f>
        <v>2</v>
      </c>
    </row>
    <row r="135" spans="1:2" ht="13" hidden="1">
      <c r="A135" s="1">
        <f ca="1">IFERROR(__xludf.DUMMYFUNCTION("""COMPUTED_VALUE"""),4)</f>
        <v>4</v>
      </c>
      <c r="B135" s="1">
        <f ca="1">IFERROR(__xludf.DUMMYFUNCTION("""COMPUTED_VALUE"""),3)</f>
        <v>3</v>
      </c>
    </row>
    <row r="136" spans="1:2" ht="13" hidden="1">
      <c r="A136" s="1">
        <f ca="1">IFERROR(__xludf.DUMMYFUNCTION("""COMPUTED_VALUE"""),3)</f>
        <v>3</v>
      </c>
      <c r="B136" s="1">
        <f ca="1">IFERROR(__xludf.DUMMYFUNCTION("""COMPUTED_VALUE"""),4)</f>
        <v>4</v>
      </c>
    </row>
    <row r="137" spans="1:2" ht="13" hidden="1">
      <c r="A137" s="1">
        <f ca="1">IFERROR(__xludf.DUMMYFUNCTION("""COMPUTED_VALUE"""),2)</f>
        <v>2</v>
      </c>
      <c r="B137" s="1">
        <f ca="1">IFERROR(__xludf.DUMMYFUNCTION("""COMPUTED_VALUE"""),3)</f>
        <v>3</v>
      </c>
    </row>
    <row r="138" spans="1:2" ht="13" hidden="1">
      <c r="A138" s="1">
        <f ca="1">IFERROR(__xludf.DUMMYFUNCTION("""COMPUTED_VALUE"""),2)</f>
        <v>2</v>
      </c>
      <c r="B138" s="1">
        <f ca="1">IFERROR(__xludf.DUMMYFUNCTION("""COMPUTED_VALUE"""),3)</f>
        <v>3</v>
      </c>
    </row>
    <row r="139" spans="1:2" ht="13" hidden="1">
      <c r="A139" s="1">
        <f ca="1">IFERROR(__xludf.DUMMYFUNCTION("""COMPUTED_VALUE"""),1)</f>
        <v>1</v>
      </c>
      <c r="B139" s="1">
        <f ca="1">IFERROR(__xludf.DUMMYFUNCTION("""COMPUTED_VALUE"""),4)</f>
        <v>4</v>
      </c>
    </row>
    <row r="140" spans="1:2" ht="13" hidden="1">
      <c r="A140" s="1">
        <f ca="1">IFERROR(__xludf.DUMMYFUNCTION("""COMPUTED_VALUE"""),4)</f>
        <v>4</v>
      </c>
      <c r="B140" s="1">
        <f ca="1">IFERROR(__xludf.DUMMYFUNCTION("""COMPUTED_VALUE"""),2)</f>
        <v>2</v>
      </c>
    </row>
    <row r="141" spans="1:2" ht="13" hidden="1">
      <c r="A141" s="1">
        <f ca="1">IFERROR(__xludf.DUMMYFUNCTION("""COMPUTED_VALUE"""),1)</f>
        <v>1</v>
      </c>
      <c r="B141" s="1">
        <f ca="1">IFERROR(__xludf.DUMMYFUNCTION("""COMPUTED_VALUE"""),4)</f>
        <v>4</v>
      </c>
    </row>
    <row r="142" spans="1:2" ht="13" hidden="1">
      <c r="A142" s="1">
        <f ca="1">IFERROR(__xludf.DUMMYFUNCTION("""COMPUTED_VALUE"""),1)</f>
        <v>1</v>
      </c>
      <c r="B142" s="1">
        <f ca="1">IFERROR(__xludf.DUMMYFUNCTION("""COMPUTED_VALUE"""),3)</f>
        <v>3</v>
      </c>
    </row>
    <row r="143" spans="1:2" ht="13" hidden="1">
      <c r="A143" s="1">
        <f ca="1">IFERROR(__xludf.DUMMYFUNCTION("""COMPUTED_VALUE"""),3)</f>
        <v>3</v>
      </c>
      <c r="B143" s="1">
        <f ca="1">IFERROR(__xludf.DUMMYFUNCTION("""COMPUTED_VALUE"""),5)</f>
        <v>5</v>
      </c>
    </row>
    <row r="144" spans="1:2" ht="13" hidden="1">
      <c r="A144" s="1">
        <f ca="1">IFERROR(__xludf.DUMMYFUNCTION("""COMPUTED_VALUE"""),1)</f>
        <v>1</v>
      </c>
      <c r="B144" s="1">
        <f ca="1">IFERROR(__xludf.DUMMYFUNCTION("""COMPUTED_VALUE"""),4)</f>
        <v>4</v>
      </c>
    </row>
    <row r="145" spans="1:2" ht="13" hidden="1">
      <c r="A145" s="1">
        <f ca="1">IFERROR(__xludf.DUMMYFUNCTION("""COMPUTED_VALUE"""),2)</f>
        <v>2</v>
      </c>
      <c r="B145" s="1">
        <f ca="1">IFERROR(__xludf.DUMMYFUNCTION("""COMPUTED_VALUE"""),4)</f>
        <v>4</v>
      </c>
    </row>
    <row r="146" spans="1:2" ht="13" hidden="1">
      <c r="A146" s="1">
        <f ca="1">IFERROR(__xludf.DUMMYFUNCTION("""COMPUTED_VALUE"""),3)</f>
        <v>3</v>
      </c>
      <c r="B146" s="1">
        <f ca="1">IFERROR(__xludf.DUMMYFUNCTION("""COMPUTED_VALUE"""),4)</f>
        <v>4</v>
      </c>
    </row>
    <row r="147" spans="1:2" ht="13" hidden="1">
      <c r="A147" s="1">
        <f ca="1">IFERROR(__xludf.DUMMYFUNCTION("""COMPUTED_VALUE"""),2)</f>
        <v>2</v>
      </c>
      <c r="B147" s="1">
        <f ca="1">IFERROR(__xludf.DUMMYFUNCTION("""COMPUTED_VALUE"""),5)</f>
        <v>5</v>
      </c>
    </row>
    <row r="148" spans="1:2" ht="13" hidden="1">
      <c r="A148" s="1">
        <f ca="1">IFERROR(__xludf.DUMMYFUNCTION("""COMPUTED_VALUE"""),2)</f>
        <v>2</v>
      </c>
      <c r="B148" s="1">
        <f ca="1">IFERROR(__xludf.DUMMYFUNCTION("""COMPUTED_VALUE"""),5)</f>
        <v>5</v>
      </c>
    </row>
    <row r="149" spans="1:2" ht="13" hidden="1">
      <c r="A149" s="1">
        <f ca="1">IFERROR(__xludf.DUMMYFUNCTION("""COMPUTED_VALUE"""),3)</f>
        <v>3</v>
      </c>
      <c r="B149" s="1">
        <f ca="1">IFERROR(__xludf.DUMMYFUNCTION("""COMPUTED_VALUE"""),3)</f>
        <v>3</v>
      </c>
    </row>
    <row r="150" spans="1:2" ht="13" hidden="1">
      <c r="A150" s="1">
        <f ca="1">IFERROR(__xludf.DUMMYFUNCTION("""COMPUTED_VALUE"""),3)</f>
        <v>3</v>
      </c>
      <c r="B150" s="1">
        <f ca="1">IFERROR(__xludf.DUMMYFUNCTION("""COMPUTED_VALUE"""),2)</f>
        <v>2</v>
      </c>
    </row>
    <row r="151" spans="1:2" ht="13" hidden="1">
      <c r="A151" s="1">
        <f ca="1">IFERROR(__xludf.DUMMYFUNCTION("""COMPUTED_VALUE"""),2)</f>
        <v>2</v>
      </c>
      <c r="B151" s="1">
        <f ca="1">IFERROR(__xludf.DUMMYFUNCTION("""COMPUTED_VALUE"""),5)</f>
        <v>5</v>
      </c>
    </row>
    <row r="152" spans="1:2" ht="13" hidden="1">
      <c r="A152" s="1">
        <f ca="1">IFERROR(__xludf.DUMMYFUNCTION("""COMPUTED_VALUE"""),2)</f>
        <v>2</v>
      </c>
      <c r="B152" s="1">
        <f ca="1">IFERROR(__xludf.DUMMYFUNCTION("""COMPUTED_VALUE"""),4)</f>
        <v>4</v>
      </c>
    </row>
    <row r="153" spans="1:2" ht="13" hidden="1">
      <c r="A153" s="1" t="str">
        <f ca="1">IFERROR(__xludf.DUMMYFUNCTION("""COMPUTED_VALUE"""),"")</f>
        <v/>
      </c>
      <c r="B153" s="1">
        <f ca="1">IFERROR(__xludf.DUMMYFUNCTION("""COMPUTED_VALUE"""),3)</f>
        <v>3</v>
      </c>
    </row>
    <row r="154" spans="1:2" ht="13" hidden="1">
      <c r="A154" s="1">
        <f ca="1">IFERROR(__xludf.DUMMYFUNCTION("""COMPUTED_VALUE"""),4)</f>
        <v>4</v>
      </c>
      <c r="B154" s="1">
        <f ca="1">IFERROR(__xludf.DUMMYFUNCTION("""COMPUTED_VALUE"""),2)</f>
        <v>2</v>
      </c>
    </row>
    <row r="155" spans="1:2" ht="13" hidden="1">
      <c r="A155" s="1">
        <f ca="1">IFERROR(__xludf.DUMMYFUNCTION("""COMPUTED_VALUE"""),4)</f>
        <v>4</v>
      </c>
      <c r="B155" s="1">
        <f ca="1">IFERROR(__xludf.DUMMYFUNCTION("""COMPUTED_VALUE"""),2)</f>
        <v>2</v>
      </c>
    </row>
    <row r="156" spans="1:2" ht="13" hidden="1">
      <c r="A156" s="1">
        <f ca="1">IFERROR(__xludf.DUMMYFUNCTION("""COMPUTED_VALUE"""),1)</f>
        <v>1</v>
      </c>
      <c r="B156" s="1">
        <f ca="1">IFERROR(__xludf.DUMMYFUNCTION("""COMPUTED_VALUE"""),4)</f>
        <v>4</v>
      </c>
    </row>
    <row r="157" spans="1:2" ht="13" hidden="1">
      <c r="A157" s="1">
        <f ca="1">IFERROR(__xludf.DUMMYFUNCTION("""COMPUTED_VALUE"""),2)</f>
        <v>2</v>
      </c>
      <c r="B157" s="1">
        <f ca="1">IFERROR(__xludf.DUMMYFUNCTION("""COMPUTED_VALUE"""),2)</f>
        <v>2</v>
      </c>
    </row>
    <row r="158" spans="1:2" ht="13" hidden="1">
      <c r="A158" s="1">
        <f ca="1">IFERROR(__xludf.DUMMYFUNCTION("""COMPUTED_VALUE"""),1)</f>
        <v>1</v>
      </c>
      <c r="B158" s="1">
        <f ca="1">IFERROR(__xludf.DUMMYFUNCTION("""COMPUTED_VALUE"""),5)</f>
        <v>5</v>
      </c>
    </row>
    <row r="159" spans="1:2" ht="13" hidden="1">
      <c r="A159" s="1">
        <f ca="1">IFERROR(__xludf.DUMMYFUNCTION("""COMPUTED_VALUE"""),2)</f>
        <v>2</v>
      </c>
      <c r="B159" s="1">
        <f ca="1">IFERROR(__xludf.DUMMYFUNCTION("""COMPUTED_VALUE"""),4)</f>
        <v>4</v>
      </c>
    </row>
    <row r="160" spans="1:2" ht="13" hidden="1">
      <c r="A160" s="1">
        <f ca="1">IFERROR(__xludf.DUMMYFUNCTION("""COMPUTED_VALUE"""),1)</f>
        <v>1</v>
      </c>
      <c r="B160" s="1">
        <f ca="1">IFERROR(__xludf.DUMMYFUNCTION("""COMPUTED_VALUE"""),4)</f>
        <v>4</v>
      </c>
    </row>
    <row r="161" spans="1:2" ht="13" hidden="1">
      <c r="A161" s="1">
        <f ca="1">IFERROR(__xludf.DUMMYFUNCTION("""COMPUTED_VALUE"""),1)</f>
        <v>1</v>
      </c>
      <c r="B161" s="1">
        <f ca="1">IFERROR(__xludf.DUMMYFUNCTION("""COMPUTED_VALUE"""),3)</f>
        <v>3</v>
      </c>
    </row>
    <row r="162" spans="1:2" ht="13" hidden="1">
      <c r="A162" s="1">
        <f ca="1">IFERROR(__xludf.DUMMYFUNCTION("""COMPUTED_VALUE"""),3)</f>
        <v>3</v>
      </c>
      <c r="B162" s="1">
        <f ca="1">IFERROR(__xludf.DUMMYFUNCTION("""COMPUTED_VALUE"""),4)</f>
        <v>4</v>
      </c>
    </row>
    <row r="163" spans="1:2" ht="13" hidden="1">
      <c r="A163" s="1">
        <f ca="1">IFERROR(__xludf.DUMMYFUNCTION("""COMPUTED_VALUE"""),3)</f>
        <v>3</v>
      </c>
      <c r="B163" s="1">
        <f ca="1">IFERROR(__xludf.DUMMYFUNCTION("""COMPUTED_VALUE"""),4)</f>
        <v>4</v>
      </c>
    </row>
    <row r="164" spans="1:2" ht="13" hidden="1">
      <c r="A164" s="1">
        <f ca="1">IFERROR(__xludf.DUMMYFUNCTION("""COMPUTED_VALUE"""),3)</f>
        <v>3</v>
      </c>
      <c r="B164" s="1">
        <f ca="1">IFERROR(__xludf.DUMMYFUNCTION("""COMPUTED_VALUE"""),3)</f>
        <v>3</v>
      </c>
    </row>
    <row r="165" spans="1:2" ht="13" hidden="1">
      <c r="A165" s="1">
        <f ca="1">IFERROR(__xludf.DUMMYFUNCTION("""COMPUTED_VALUE"""),1)</f>
        <v>1</v>
      </c>
      <c r="B165" s="1">
        <f ca="1">IFERROR(__xludf.DUMMYFUNCTION("""COMPUTED_VALUE"""),4)</f>
        <v>4</v>
      </c>
    </row>
    <row r="166" spans="1:2" ht="13" hidden="1">
      <c r="A166" s="1">
        <f ca="1">IFERROR(__xludf.DUMMYFUNCTION("""COMPUTED_VALUE"""),4)</f>
        <v>4</v>
      </c>
      <c r="B166" s="1">
        <f ca="1">IFERROR(__xludf.DUMMYFUNCTION("""COMPUTED_VALUE"""),4)</f>
        <v>4</v>
      </c>
    </row>
    <row r="167" spans="1:2" ht="13" hidden="1">
      <c r="A167" s="1">
        <f ca="1">IFERROR(__xludf.DUMMYFUNCTION("""COMPUTED_VALUE"""),2)</f>
        <v>2</v>
      </c>
      <c r="B167" s="1">
        <f ca="1">IFERROR(__xludf.DUMMYFUNCTION("""COMPUTED_VALUE"""),3)</f>
        <v>3</v>
      </c>
    </row>
    <row r="168" spans="1:2" ht="13" hidden="1">
      <c r="A168" s="1">
        <f ca="1">IFERROR(__xludf.DUMMYFUNCTION("""COMPUTED_VALUE"""),3)</f>
        <v>3</v>
      </c>
      <c r="B168" s="1">
        <f ca="1">IFERROR(__xludf.DUMMYFUNCTION("""COMPUTED_VALUE"""),4)</f>
        <v>4</v>
      </c>
    </row>
    <row r="169" spans="1:2" ht="13" hidden="1">
      <c r="A169" s="1">
        <f ca="1">IFERROR(__xludf.DUMMYFUNCTION("""COMPUTED_VALUE"""),2)</f>
        <v>2</v>
      </c>
      <c r="B169" s="1">
        <f ca="1">IFERROR(__xludf.DUMMYFUNCTION("""COMPUTED_VALUE"""),4)</f>
        <v>4</v>
      </c>
    </row>
    <row r="170" spans="1:2" ht="13" hidden="1">
      <c r="A170" s="1" t="str">
        <f ca="1">IFERROR(__xludf.DUMMYFUNCTION("""COMPUTED_VALUE"""),"")</f>
        <v/>
      </c>
      <c r="B170" s="1">
        <f ca="1">IFERROR(__xludf.DUMMYFUNCTION("""COMPUTED_VALUE"""),4)</f>
        <v>4</v>
      </c>
    </row>
    <row r="171" spans="1:2" ht="13" hidden="1">
      <c r="A171" s="1">
        <f ca="1">IFERROR(__xludf.DUMMYFUNCTION("""COMPUTED_VALUE"""),4)</f>
        <v>4</v>
      </c>
      <c r="B171" s="1">
        <f ca="1">IFERROR(__xludf.DUMMYFUNCTION("""COMPUTED_VALUE"""),3)</f>
        <v>3</v>
      </c>
    </row>
    <row r="172" spans="1:2" ht="13" hidden="1">
      <c r="A172" s="1">
        <f ca="1">IFERROR(__xludf.DUMMYFUNCTION("""COMPUTED_VALUE"""),2)</f>
        <v>2</v>
      </c>
      <c r="B172" s="1">
        <f ca="1">IFERROR(__xludf.DUMMYFUNCTION("""COMPUTED_VALUE"""),4)</f>
        <v>4</v>
      </c>
    </row>
    <row r="173" spans="1:2" ht="13" hidden="1">
      <c r="A173" s="1">
        <f ca="1">IFERROR(__xludf.DUMMYFUNCTION("""COMPUTED_VALUE"""),2)</f>
        <v>2</v>
      </c>
      <c r="B173" s="1">
        <f ca="1">IFERROR(__xludf.DUMMYFUNCTION("""COMPUTED_VALUE"""),1)</f>
        <v>1</v>
      </c>
    </row>
    <row r="174" spans="1:2" ht="13" hidden="1">
      <c r="A174" s="1">
        <f ca="1">IFERROR(__xludf.DUMMYFUNCTION("""COMPUTED_VALUE"""),1)</f>
        <v>1</v>
      </c>
      <c r="B174" s="1">
        <f ca="1">IFERROR(__xludf.DUMMYFUNCTION("""COMPUTED_VALUE"""),4)</f>
        <v>4</v>
      </c>
    </row>
    <row r="175" spans="1:2" ht="13" hidden="1">
      <c r="A175" s="1">
        <f ca="1">IFERROR(__xludf.DUMMYFUNCTION("""COMPUTED_VALUE"""),4)</f>
        <v>4</v>
      </c>
      <c r="B175" s="1">
        <f ca="1">IFERROR(__xludf.DUMMYFUNCTION("""COMPUTED_VALUE"""),2)</f>
        <v>2</v>
      </c>
    </row>
    <row r="176" spans="1:2" ht="13" hidden="1">
      <c r="A176" s="1">
        <f ca="1">IFERROR(__xludf.DUMMYFUNCTION("""COMPUTED_VALUE"""),2)</f>
        <v>2</v>
      </c>
      <c r="B176" s="1">
        <f ca="1">IFERROR(__xludf.DUMMYFUNCTION("""COMPUTED_VALUE"""),1)</f>
        <v>1</v>
      </c>
    </row>
    <row r="177" spans="1:2" ht="13" hidden="1">
      <c r="A177" s="1" t="str">
        <f ca="1">IFERROR(__xludf.DUMMYFUNCTION("""COMPUTED_VALUE"""),"")</f>
        <v/>
      </c>
      <c r="B177" s="1">
        <f ca="1">IFERROR(__xludf.DUMMYFUNCTION("""COMPUTED_VALUE"""),3)</f>
        <v>3</v>
      </c>
    </row>
    <row r="178" spans="1:2" ht="13" hidden="1">
      <c r="A178" s="1">
        <f ca="1">IFERROR(__xludf.DUMMYFUNCTION("""COMPUTED_VALUE"""),3)</f>
        <v>3</v>
      </c>
      <c r="B178" s="1">
        <f ca="1">IFERROR(__xludf.DUMMYFUNCTION("""COMPUTED_VALUE"""),4)</f>
        <v>4</v>
      </c>
    </row>
    <row r="179" spans="1:2" ht="13" hidden="1">
      <c r="A179" s="1">
        <f ca="1">IFERROR(__xludf.DUMMYFUNCTION("""COMPUTED_VALUE"""),1)</f>
        <v>1</v>
      </c>
      <c r="B179" s="1">
        <f ca="1">IFERROR(__xludf.DUMMYFUNCTION("""COMPUTED_VALUE"""),5)</f>
        <v>5</v>
      </c>
    </row>
    <row r="180" spans="1:2" ht="13" hidden="1">
      <c r="A180" s="1">
        <f ca="1">IFERROR(__xludf.DUMMYFUNCTION("""COMPUTED_VALUE"""),4)</f>
        <v>4</v>
      </c>
      <c r="B180" s="1">
        <f ca="1">IFERROR(__xludf.DUMMYFUNCTION("""COMPUTED_VALUE"""),1)</f>
        <v>1</v>
      </c>
    </row>
    <row r="181" spans="1:2" ht="13" hidden="1">
      <c r="A181" s="1">
        <f ca="1">IFERROR(__xludf.DUMMYFUNCTION("""COMPUTED_VALUE"""),2)</f>
        <v>2</v>
      </c>
      <c r="B181" s="1">
        <f ca="1">IFERROR(__xludf.DUMMYFUNCTION("""COMPUTED_VALUE"""),4)</f>
        <v>4</v>
      </c>
    </row>
    <row r="182" spans="1:2" ht="13" hidden="1">
      <c r="A182" s="1">
        <f ca="1">IFERROR(__xludf.DUMMYFUNCTION("""COMPUTED_VALUE"""),3)</f>
        <v>3</v>
      </c>
      <c r="B182" s="1">
        <f ca="1">IFERROR(__xludf.DUMMYFUNCTION("""COMPUTED_VALUE"""),5)</f>
        <v>5</v>
      </c>
    </row>
    <row r="183" spans="1:2" ht="13" hidden="1">
      <c r="A183" s="1" t="str">
        <f ca="1">IFERROR(__xludf.DUMMYFUNCTION("""COMPUTED_VALUE"""),"")</f>
        <v/>
      </c>
      <c r="B183" s="1">
        <f ca="1">IFERROR(__xludf.DUMMYFUNCTION("""COMPUTED_VALUE"""),4)</f>
        <v>4</v>
      </c>
    </row>
    <row r="184" spans="1:2" ht="13" hidden="1">
      <c r="A184" s="1">
        <f ca="1">IFERROR(__xludf.DUMMYFUNCTION("""COMPUTED_VALUE"""),2)</f>
        <v>2</v>
      </c>
      <c r="B184" s="1">
        <f ca="1">IFERROR(__xludf.DUMMYFUNCTION("""COMPUTED_VALUE"""),4)</f>
        <v>4</v>
      </c>
    </row>
    <row r="185" spans="1:2" ht="13" hidden="1">
      <c r="A185" s="1">
        <f ca="1">IFERROR(__xludf.DUMMYFUNCTION("""COMPUTED_VALUE"""),3)</f>
        <v>3</v>
      </c>
      <c r="B185" s="1">
        <f ca="1">IFERROR(__xludf.DUMMYFUNCTION("""COMPUTED_VALUE"""),4)</f>
        <v>4</v>
      </c>
    </row>
    <row r="186" spans="1:2" ht="13" hidden="1">
      <c r="A186" s="1">
        <f ca="1">IFERROR(__xludf.DUMMYFUNCTION("""COMPUTED_VALUE"""),2)</f>
        <v>2</v>
      </c>
      <c r="B186" s="1">
        <f ca="1">IFERROR(__xludf.DUMMYFUNCTION("""COMPUTED_VALUE"""),4)</f>
        <v>4</v>
      </c>
    </row>
    <row r="187" spans="1:2" ht="13" hidden="1">
      <c r="A187" s="1">
        <f ca="1">IFERROR(__xludf.DUMMYFUNCTION("""COMPUTED_VALUE"""),4)</f>
        <v>4</v>
      </c>
      <c r="B187" s="1">
        <f ca="1">IFERROR(__xludf.DUMMYFUNCTION("""COMPUTED_VALUE"""),4)</f>
        <v>4</v>
      </c>
    </row>
    <row r="188" spans="1:2" ht="13" hidden="1">
      <c r="A188" s="1">
        <f ca="1">IFERROR(__xludf.DUMMYFUNCTION("""COMPUTED_VALUE"""),2)</f>
        <v>2</v>
      </c>
      <c r="B188" s="1">
        <f ca="1">IFERROR(__xludf.DUMMYFUNCTION("""COMPUTED_VALUE"""),3)</f>
        <v>3</v>
      </c>
    </row>
    <row r="189" spans="1:2" ht="13" hidden="1">
      <c r="A189" s="1">
        <f ca="1">IFERROR(__xludf.DUMMYFUNCTION("""COMPUTED_VALUE"""),2)</f>
        <v>2</v>
      </c>
      <c r="B189" s="1">
        <f ca="1">IFERROR(__xludf.DUMMYFUNCTION("""COMPUTED_VALUE"""),4)</f>
        <v>4</v>
      </c>
    </row>
    <row r="190" spans="1:2" ht="13" hidden="1">
      <c r="A190" s="1" t="str">
        <f ca="1">IFERROR(__xludf.DUMMYFUNCTION("""COMPUTED_VALUE"""),"")</f>
        <v/>
      </c>
      <c r="B190" s="1">
        <f ca="1">IFERROR(__xludf.DUMMYFUNCTION("""COMPUTED_VALUE"""),3)</f>
        <v>3</v>
      </c>
    </row>
    <row r="191" spans="1:2" ht="13" hidden="1">
      <c r="A191" s="1">
        <f ca="1">IFERROR(__xludf.DUMMYFUNCTION("""COMPUTED_VALUE"""),4)</f>
        <v>4</v>
      </c>
      <c r="B191" s="1">
        <f ca="1">IFERROR(__xludf.DUMMYFUNCTION("""COMPUTED_VALUE"""),2)</f>
        <v>2</v>
      </c>
    </row>
    <row r="192" spans="1:2" ht="13" hidden="1">
      <c r="A192" s="1">
        <f ca="1">IFERROR(__xludf.DUMMYFUNCTION("""COMPUTED_VALUE"""),3)</f>
        <v>3</v>
      </c>
      <c r="B192" s="1">
        <f ca="1">IFERROR(__xludf.DUMMYFUNCTION("""COMPUTED_VALUE"""),4)</f>
        <v>4</v>
      </c>
    </row>
    <row r="193" spans="1:2" ht="13" hidden="1">
      <c r="A193" s="1">
        <f ca="1">IFERROR(__xludf.DUMMYFUNCTION("""COMPUTED_VALUE"""),2)</f>
        <v>2</v>
      </c>
      <c r="B193" s="1">
        <f ca="1">IFERROR(__xludf.DUMMYFUNCTION("""COMPUTED_VALUE"""),3)</f>
        <v>3</v>
      </c>
    </row>
    <row r="194" spans="1:2" ht="13" hidden="1">
      <c r="A194" s="1">
        <f ca="1">IFERROR(__xludf.DUMMYFUNCTION("""COMPUTED_VALUE"""),2)</f>
        <v>2</v>
      </c>
      <c r="B194" s="1">
        <f ca="1">IFERROR(__xludf.DUMMYFUNCTION("""COMPUTED_VALUE"""),4)</f>
        <v>4</v>
      </c>
    </row>
    <row r="195" spans="1:2" ht="13" hidden="1">
      <c r="A195" s="1">
        <f ca="1">IFERROR(__xludf.DUMMYFUNCTION("""COMPUTED_VALUE"""),2)</f>
        <v>2</v>
      </c>
      <c r="B195" s="1">
        <f ca="1">IFERROR(__xludf.DUMMYFUNCTION("""COMPUTED_VALUE"""),2)</f>
        <v>2</v>
      </c>
    </row>
    <row r="196" spans="1:2" ht="13" hidden="1">
      <c r="A196" s="1">
        <f ca="1">IFERROR(__xludf.DUMMYFUNCTION("""COMPUTED_VALUE"""),3)</f>
        <v>3</v>
      </c>
      <c r="B196" s="1">
        <f ca="1">IFERROR(__xludf.DUMMYFUNCTION("""COMPUTED_VALUE"""),5)</f>
        <v>5</v>
      </c>
    </row>
    <row r="197" spans="1:2" ht="13" hidden="1">
      <c r="A197" s="1">
        <f ca="1">IFERROR(__xludf.DUMMYFUNCTION("""COMPUTED_VALUE"""),2)</f>
        <v>2</v>
      </c>
      <c r="B197" s="1">
        <f ca="1">IFERROR(__xludf.DUMMYFUNCTION("""COMPUTED_VALUE"""),4)</f>
        <v>4</v>
      </c>
    </row>
    <row r="198" spans="1:2" ht="13" hidden="1">
      <c r="A198" s="1">
        <f ca="1">IFERROR(__xludf.DUMMYFUNCTION("""COMPUTED_VALUE"""),2)</f>
        <v>2</v>
      </c>
      <c r="B198" s="1">
        <f ca="1">IFERROR(__xludf.DUMMYFUNCTION("""COMPUTED_VALUE"""),3)</f>
        <v>3</v>
      </c>
    </row>
    <row r="199" spans="1:2" ht="13" hidden="1">
      <c r="A199" s="1">
        <f ca="1">IFERROR(__xludf.DUMMYFUNCTION("""COMPUTED_VALUE"""),3)</f>
        <v>3</v>
      </c>
      <c r="B199" s="1">
        <f ca="1">IFERROR(__xludf.DUMMYFUNCTION("""COMPUTED_VALUE"""),3)</f>
        <v>3</v>
      </c>
    </row>
    <row r="200" spans="1:2" ht="13" hidden="1">
      <c r="A200" s="1" t="str">
        <f ca="1">IFERROR(__xludf.DUMMYFUNCTION("""COMPUTED_VALUE"""),"")</f>
        <v/>
      </c>
      <c r="B200" s="1">
        <f ca="1">IFERROR(__xludf.DUMMYFUNCTION("""COMPUTED_VALUE"""),4)</f>
        <v>4</v>
      </c>
    </row>
    <row r="201" spans="1:2" ht="13" hidden="1">
      <c r="A201" s="1">
        <f ca="1">IFERROR(__xludf.DUMMYFUNCTION("""COMPUTED_VALUE"""),1)</f>
        <v>1</v>
      </c>
      <c r="B201" s="1">
        <f ca="1">IFERROR(__xludf.DUMMYFUNCTION("""COMPUTED_VALUE"""),4)</f>
        <v>4</v>
      </c>
    </row>
    <row r="202" spans="1:2" ht="13" hidden="1">
      <c r="A202" s="1">
        <f ca="1">IFERROR(__xludf.DUMMYFUNCTION("""COMPUTED_VALUE"""),2)</f>
        <v>2</v>
      </c>
      <c r="B202" s="1">
        <f ca="1">IFERROR(__xludf.DUMMYFUNCTION("""COMPUTED_VALUE"""),4)</f>
        <v>4</v>
      </c>
    </row>
    <row r="203" spans="1:2" ht="13" hidden="1">
      <c r="A203" s="1">
        <f ca="1">IFERROR(__xludf.DUMMYFUNCTION("""COMPUTED_VALUE"""),3)</f>
        <v>3</v>
      </c>
      <c r="B203" s="1">
        <f ca="1">IFERROR(__xludf.DUMMYFUNCTION("""COMPUTED_VALUE"""),5)</f>
        <v>5</v>
      </c>
    </row>
    <row r="204" spans="1:2" ht="13" hidden="1">
      <c r="A204" s="1">
        <f ca="1">IFERROR(__xludf.DUMMYFUNCTION("""COMPUTED_VALUE"""),2)</f>
        <v>2</v>
      </c>
      <c r="B204" s="1">
        <f ca="1">IFERROR(__xludf.DUMMYFUNCTION("""COMPUTED_VALUE"""),1)</f>
        <v>1</v>
      </c>
    </row>
    <row r="205" spans="1:2" ht="13" hidden="1">
      <c r="A205" s="1">
        <f ca="1">IFERROR(__xludf.DUMMYFUNCTION("""COMPUTED_VALUE"""),1)</f>
        <v>1</v>
      </c>
      <c r="B205" s="1">
        <f ca="1">IFERROR(__xludf.DUMMYFUNCTION("""COMPUTED_VALUE"""),4)</f>
        <v>4</v>
      </c>
    </row>
    <row r="206" spans="1:2" ht="13" hidden="1">
      <c r="A206" s="1" t="str">
        <f ca="1">IFERROR(__xludf.DUMMYFUNCTION("""COMPUTED_VALUE"""),"")</f>
        <v/>
      </c>
      <c r="B206" s="1">
        <f ca="1">IFERROR(__xludf.DUMMYFUNCTION("""COMPUTED_VALUE"""),2)</f>
        <v>2</v>
      </c>
    </row>
    <row r="207" spans="1:2" ht="13" hidden="1">
      <c r="A207" s="1">
        <f ca="1">IFERROR(__xludf.DUMMYFUNCTION("""COMPUTED_VALUE"""),4)</f>
        <v>4</v>
      </c>
      <c r="B207" s="1">
        <f ca="1">IFERROR(__xludf.DUMMYFUNCTION("""COMPUTED_VALUE"""),1)</f>
        <v>1</v>
      </c>
    </row>
    <row r="208" spans="1:2" ht="13" hidden="1">
      <c r="A208" s="1">
        <f ca="1">IFERROR(__xludf.DUMMYFUNCTION("""COMPUTED_VALUE"""),3)</f>
        <v>3</v>
      </c>
      <c r="B208" s="1">
        <f ca="1">IFERROR(__xludf.DUMMYFUNCTION("""COMPUTED_VALUE"""),2)</f>
        <v>2</v>
      </c>
    </row>
    <row r="209" spans="1:2" ht="13" hidden="1">
      <c r="A209" s="1" t="str">
        <f ca="1">IFERROR(__xludf.DUMMYFUNCTION("""COMPUTED_VALUE"""),"")</f>
        <v/>
      </c>
      <c r="B209" s="1">
        <f ca="1">IFERROR(__xludf.DUMMYFUNCTION("""COMPUTED_VALUE"""),2)</f>
        <v>2</v>
      </c>
    </row>
    <row r="210" spans="1:2" ht="13" hidden="1">
      <c r="A210" s="1">
        <f ca="1">IFERROR(__xludf.DUMMYFUNCTION("""COMPUTED_VALUE"""),1)</f>
        <v>1</v>
      </c>
      <c r="B210" s="1">
        <f ca="1">IFERROR(__xludf.DUMMYFUNCTION("""COMPUTED_VALUE"""),4)</f>
        <v>4</v>
      </c>
    </row>
    <row r="211" spans="1:2" ht="13" hidden="1">
      <c r="A211" s="1">
        <f ca="1">IFERROR(__xludf.DUMMYFUNCTION("""COMPUTED_VALUE"""),4)</f>
        <v>4</v>
      </c>
      <c r="B211" s="1">
        <f ca="1">IFERROR(__xludf.DUMMYFUNCTION("""COMPUTED_VALUE"""),4)</f>
        <v>4</v>
      </c>
    </row>
    <row r="212" spans="1:2" ht="13" hidden="1">
      <c r="A212" s="1">
        <f ca="1">IFERROR(__xludf.DUMMYFUNCTION("""COMPUTED_VALUE"""),3)</f>
        <v>3</v>
      </c>
      <c r="B212" s="1">
        <f ca="1">IFERROR(__xludf.DUMMYFUNCTION("""COMPUTED_VALUE"""),2)</f>
        <v>2</v>
      </c>
    </row>
    <row r="213" spans="1:2" ht="13" hidden="1">
      <c r="A213" s="1">
        <f ca="1">IFERROR(__xludf.DUMMYFUNCTION("""COMPUTED_VALUE"""),2)</f>
        <v>2</v>
      </c>
      <c r="B213" s="1">
        <f ca="1">IFERROR(__xludf.DUMMYFUNCTION("""COMPUTED_VALUE"""),5)</f>
        <v>5</v>
      </c>
    </row>
    <row r="214" spans="1:2" ht="13" hidden="1">
      <c r="A214" s="1">
        <f ca="1">IFERROR(__xludf.DUMMYFUNCTION("""COMPUTED_VALUE"""),3)</f>
        <v>3</v>
      </c>
      <c r="B214" s="1">
        <f ca="1">IFERROR(__xludf.DUMMYFUNCTION("""COMPUTED_VALUE"""),4)</f>
        <v>4</v>
      </c>
    </row>
    <row r="215" spans="1:2" ht="13" hidden="1">
      <c r="A215" s="1">
        <f ca="1">IFERROR(__xludf.DUMMYFUNCTION("""COMPUTED_VALUE"""),2)</f>
        <v>2</v>
      </c>
      <c r="B215" s="1">
        <f ca="1">IFERROR(__xludf.DUMMYFUNCTION("""COMPUTED_VALUE"""),4)</f>
        <v>4</v>
      </c>
    </row>
    <row r="216" spans="1:2" ht="13" hidden="1">
      <c r="A216" s="1">
        <f ca="1">IFERROR(__xludf.DUMMYFUNCTION("""COMPUTED_VALUE"""),1)</f>
        <v>1</v>
      </c>
      <c r="B216" s="1">
        <f ca="1">IFERROR(__xludf.DUMMYFUNCTION("""COMPUTED_VALUE"""),2)</f>
        <v>2</v>
      </c>
    </row>
    <row r="217" spans="1:2" ht="13" hidden="1">
      <c r="A217" s="1">
        <f ca="1">IFERROR(__xludf.DUMMYFUNCTION("""COMPUTED_VALUE"""),1)</f>
        <v>1</v>
      </c>
      <c r="B217" s="1">
        <f ca="1">IFERROR(__xludf.DUMMYFUNCTION("""COMPUTED_VALUE"""),1)</f>
        <v>1</v>
      </c>
    </row>
    <row r="218" spans="1:2" ht="13" hidden="1">
      <c r="A218" s="1">
        <f ca="1">IFERROR(__xludf.DUMMYFUNCTION("""COMPUTED_VALUE"""),4)</f>
        <v>4</v>
      </c>
      <c r="B218" s="1">
        <f ca="1">IFERROR(__xludf.DUMMYFUNCTION("""COMPUTED_VALUE"""),3)</f>
        <v>3</v>
      </c>
    </row>
    <row r="219" spans="1:2" ht="13" hidden="1">
      <c r="A219" s="1">
        <f ca="1">IFERROR(__xludf.DUMMYFUNCTION("""COMPUTED_VALUE"""),4)</f>
        <v>4</v>
      </c>
      <c r="B219" s="1">
        <f ca="1">IFERROR(__xludf.DUMMYFUNCTION("""COMPUTED_VALUE"""),3)</f>
        <v>3</v>
      </c>
    </row>
    <row r="220" spans="1:2" ht="13" hidden="1">
      <c r="A220" s="1">
        <f ca="1">IFERROR(__xludf.DUMMYFUNCTION("""COMPUTED_VALUE"""),4)</f>
        <v>4</v>
      </c>
      <c r="B220" s="1">
        <f ca="1">IFERROR(__xludf.DUMMYFUNCTION("""COMPUTED_VALUE"""),4)</f>
        <v>4</v>
      </c>
    </row>
    <row r="221" spans="1:2" ht="13" hidden="1">
      <c r="A221" s="1">
        <f ca="1">IFERROR(__xludf.DUMMYFUNCTION("""COMPUTED_VALUE"""),3)</f>
        <v>3</v>
      </c>
      <c r="B221" s="1">
        <f ca="1">IFERROR(__xludf.DUMMYFUNCTION("""COMPUTED_VALUE"""),4)</f>
        <v>4</v>
      </c>
    </row>
    <row r="222" spans="1:2" ht="13" hidden="1">
      <c r="A222" s="1">
        <f ca="1">IFERROR(__xludf.DUMMYFUNCTION("""COMPUTED_VALUE"""),4)</f>
        <v>4</v>
      </c>
      <c r="B222" s="1">
        <f ca="1">IFERROR(__xludf.DUMMYFUNCTION("""COMPUTED_VALUE"""),4)</f>
        <v>4</v>
      </c>
    </row>
    <row r="223" spans="1:2" ht="13" hidden="1">
      <c r="A223" s="1">
        <f ca="1">IFERROR(__xludf.DUMMYFUNCTION("""COMPUTED_VALUE"""),1)</f>
        <v>1</v>
      </c>
      <c r="B223" s="1">
        <f ca="1">IFERROR(__xludf.DUMMYFUNCTION("""COMPUTED_VALUE"""),2)</f>
        <v>2</v>
      </c>
    </row>
    <row r="224" spans="1:2" ht="13" hidden="1">
      <c r="A224" s="1">
        <f ca="1">IFERROR(__xludf.DUMMYFUNCTION("""COMPUTED_VALUE"""),2)</f>
        <v>2</v>
      </c>
      <c r="B224" s="1">
        <f ca="1">IFERROR(__xludf.DUMMYFUNCTION("""COMPUTED_VALUE"""),4)</f>
        <v>4</v>
      </c>
    </row>
    <row r="225" spans="1:2" ht="13" hidden="1">
      <c r="A225" s="1">
        <f ca="1">IFERROR(__xludf.DUMMYFUNCTION("""COMPUTED_VALUE"""),3)</f>
        <v>3</v>
      </c>
      <c r="B225" s="1">
        <f ca="1">IFERROR(__xludf.DUMMYFUNCTION("""COMPUTED_VALUE"""),4)</f>
        <v>4</v>
      </c>
    </row>
    <row r="226" spans="1:2" ht="13" hidden="1">
      <c r="A226" s="1">
        <f ca="1">IFERROR(__xludf.DUMMYFUNCTION("""COMPUTED_VALUE"""),2)</f>
        <v>2</v>
      </c>
      <c r="B226" s="1">
        <f ca="1">IFERROR(__xludf.DUMMYFUNCTION("""COMPUTED_VALUE"""),4)</f>
        <v>4</v>
      </c>
    </row>
    <row r="227" spans="1:2" ht="13" hidden="1">
      <c r="A227" s="1">
        <f ca="1">IFERROR(__xludf.DUMMYFUNCTION("""COMPUTED_VALUE"""),2)</f>
        <v>2</v>
      </c>
      <c r="B227" s="1">
        <f ca="1">IFERROR(__xludf.DUMMYFUNCTION("""COMPUTED_VALUE"""),2)</f>
        <v>2</v>
      </c>
    </row>
    <row r="228" spans="1:2" ht="13" hidden="1">
      <c r="A228" s="1">
        <f ca="1">IFERROR(__xludf.DUMMYFUNCTION("""COMPUTED_VALUE"""),3)</f>
        <v>3</v>
      </c>
      <c r="B228" s="1">
        <f ca="1">IFERROR(__xludf.DUMMYFUNCTION("""COMPUTED_VALUE"""),4)</f>
        <v>4</v>
      </c>
    </row>
    <row r="229" spans="1:2" ht="13" hidden="1">
      <c r="A229" s="1">
        <f ca="1">IFERROR(__xludf.DUMMYFUNCTION("""COMPUTED_VALUE"""),4)</f>
        <v>4</v>
      </c>
      <c r="B229" s="1">
        <f ca="1">IFERROR(__xludf.DUMMYFUNCTION("""COMPUTED_VALUE"""),1)</f>
        <v>1</v>
      </c>
    </row>
    <row r="230" spans="1:2" ht="13" hidden="1">
      <c r="A230" s="1">
        <f ca="1">IFERROR(__xludf.DUMMYFUNCTION("""COMPUTED_VALUE"""),4)</f>
        <v>4</v>
      </c>
      <c r="B230" s="1">
        <f ca="1">IFERROR(__xludf.DUMMYFUNCTION("""COMPUTED_VALUE"""),4)</f>
        <v>4</v>
      </c>
    </row>
    <row r="231" spans="1:2" ht="13" hidden="1">
      <c r="A231" s="1" t="str">
        <f ca="1">IFERROR(__xludf.DUMMYFUNCTION("""COMPUTED_VALUE"""),"")</f>
        <v/>
      </c>
      <c r="B231" s="1">
        <f ca="1">IFERROR(__xludf.DUMMYFUNCTION("""COMPUTED_VALUE"""),2)</f>
        <v>2</v>
      </c>
    </row>
    <row r="232" spans="1:2" ht="13" hidden="1">
      <c r="A232" s="1">
        <f ca="1">IFERROR(__xludf.DUMMYFUNCTION("""COMPUTED_VALUE"""),2)</f>
        <v>2</v>
      </c>
      <c r="B232" s="1">
        <f ca="1">IFERROR(__xludf.DUMMYFUNCTION("""COMPUTED_VALUE"""),2)</f>
        <v>2</v>
      </c>
    </row>
    <row r="233" spans="1:2" ht="13" hidden="1">
      <c r="A233" s="1">
        <f ca="1">IFERROR(__xludf.DUMMYFUNCTION("""COMPUTED_VALUE"""),1)</f>
        <v>1</v>
      </c>
      <c r="B233" s="1">
        <f ca="1">IFERROR(__xludf.DUMMYFUNCTION("""COMPUTED_VALUE"""),1)</f>
        <v>1</v>
      </c>
    </row>
    <row r="234" spans="1:2" ht="13" hidden="1">
      <c r="A234" s="1">
        <f ca="1">IFERROR(__xludf.DUMMYFUNCTION("""COMPUTED_VALUE"""),2)</f>
        <v>2</v>
      </c>
      <c r="B234" s="1">
        <f ca="1">IFERROR(__xludf.DUMMYFUNCTION("""COMPUTED_VALUE"""),3)</f>
        <v>3</v>
      </c>
    </row>
    <row r="235" spans="1:2" ht="13" hidden="1">
      <c r="A235" s="1">
        <f ca="1">IFERROR(__xludf.DUMMYFUNCTION("""COMPUTED_VALUE"""),3)</f>
        <v>3</v>
      </c>
      <c r="B235" s="1">
        <f ca="1">IFERROR(__xludf.DUMMYFUNCTION("""COMPUTED_VALUE"""),3)</f>
        <v>3</v>
      </c>
    </row>
    <row r="236" spans="1:2" ht="13" hidden="1">
      <c r="A236" s="1">
        <f ca="1">IFERROR(__xludf.DUMMYFUNCTION("""COMPUTED_VALUE"""),4)</f>
        <v>4</v>
      </c>
      <c r="B236" s="1">
        <f ca="1">IFERROR(__xludf.DUMMYFUNCTION("""COMPUTED_VALUE"""),3)</f>
        <v>3</v>
      </c>
    </row>
    <row r="237" spans="1:2" ht="13" hidden="1">
      <c r="A237" s="1">
        <f ca="1">IFERROR(__xludf.DUMMYFUNCTION("""COMPUTED_VALUE"""),3)</f>
        <v>3</v>
      </c>
      <c r="B237" s="1">
        <f ca="1">IFERROR(__xludf.DUMMYFUNCTION("""COMPUTED_VALUE"""),5)</f>
        <v>5</v>
      </c>
    </row>
    <row r="238" spans="1:2" ht="13" hidden="1">
      <c r="A238" s="1" t="str">
        <f ca="1">IFERROR(__xludf.DUMMYFUNCTION("""COMPUTED_VALUE"""),"")</f>
        <v/>
      </c>
      <c r="B238" s="1">
        <f ca="1">IFERROR(__xludf.DUMMYFUNCTION("""COMPUTED_VALUE"""),4)</f>
        <v>4</v>
      </c>
    </row>
    <row r="239" spans="1:2" ht="13" hidden="1">
      <c r="A239" s="1">
        <f ca="1">IFERROR(__xludf.DUMMYFUNCTION("""COMPUTED_VALUE"""),2)</f>
        <v>2</v>
      </c>
      <c r="B239" s="1">
        <f ca="1">IFERROR(__xludf.DUMMYFUNCTION("""COMPUTED_VALUE"""),4)</f>
        <v>4</v>
      </c>
    </row>
    <row r="240" spans="1:2" ht="13" hidden="1">
      <c r="A240" s="1">
        <f ca="1">IFERROR(__xludf.DUMMYFUNCTION("""COMPUTED_VALUE"""),4)</f>
        <v>4</v>
      </c>
      <c r="B240" s="1">
        <f ca="1">IFERROR(__xludf.DUMMYFUNCTION("""COMPUTED_VALUE"""),2)</f>
        <v>2</v>
      </c>
    </row>
    <row r="241" spans="1:2" ht="13" hidden="1">
      <c r="A241" s="1">
        <f ca="1">IFERROR(__xludf.DUMMYFUNCTION("""COMPUTED_VALUE"""),2)</f>
        <v>2</v>
      </c>
      <c r="B241" s="1">
        <f ca="1">IFERROR(__xludf.DUMMYFUNCTION("""COMPUTED_VALUE"""),5)</f>
        <v>5</v>
      </c>
    </row>
    <row r="242" spans="1:2" ht="13" hidden="1">
      <c r="A242" s="1">
        <f ca="1">IFERROR(__xludf.DUMMYFUNCTION("""COMPUTED_VALUE"""),3)</f>
        <v>3</v>
      </c>
      <c r="B242" s="1">
        <f ca="1">IFERROR(__xludf.DUMMYFUNCTION("""COMPUTED_VALUE"""),4)</f>
        <v>4</v>
      </c>
    </row>
    <row r="243" spans="1:2" ht="13" hidden="1">
      <c r="A243" s="1">
        <f ca="1">IFERROR(__xludf.DUMMYFUNCTION("""COMPUTED_VALUE"""),3)</f>
        <v>3</v>
      </c>
      <c r="B243" s="1">
        <f ca="1">IFERROR(__xludf.DUMMYFUNCTION("""COMPUTED_VALUE"""),3)</f>
        <v>3</v>
      </c>
    </row>
    <row r="244" spans="1:2" ht="13" hidden="1">
      <c r="A244" s="1">
        <f ca="1">IFERROR(__xludf.DUMMYFUNCTION("""COMPUTED_VALUE"""),4)</f>
        <v>4</v>
      </c>
      <c r="B244" s="1">
        <f ca="1">IFERROR(__xludf.DUMMYFUNCTION("""COMPUTED_VALUE"""),4)</f>
        <v>4</v>
      </c>
    </row>
    <row r="245" spans="1:2" ht="13" hidden="1">
      <c r="A245" s="1">
        <f ca="1">IFERROR(__xludf.DUMMYFUNCTION("""COMPUTED_VALUE"""),4)</f>
        <v>4</v>
      </c>
      <c r="B245" s="1">
        <f ca="1">IFERROR(__xludf.DUMMYFUNCTION("""COMPUTED_VALUE"""),5)</f>
        <v>5</v>
      </c>
    </row>
    <row r="246" spans="1:2" ht="13" hidden="1">
      <c r="A246" s="1">
        <f ca="1">IFERROR(__xludf.DUMMYFUNCTION("""COMPUTED_VALUE"""),4)</f>
        <v>4</v>
      </c>
      <c r="B246" s="1">
        <f ca="1">IFERROR(__xludf.DUMMYFUNCTION("""COMPUTED_VALUE"""),5)</f>
        <v>5</v>
      </c>
    </row>
    <row r="247" spans="1:2" ht="13" hidden="1">
      <c r="A247" s="1">
        <f ca="1">IFERROR(__xludf.DUMMYFUNCTION("""COMPUTED_VALUE"""),4)</f>
        <v>4</v>
      </c>
      <c r="B247" s="1">
        <f ca="1">IFERROR(__xludf.DUMMYFUNCTION("""COMPUTED_VALUE"""),4)</f>
        <v>4</v>
      </c>
    </row>
    <row r="248" spans="1:2" ht="13" hidden="1">
      <c r="A248" s="1">
        <f ca="1">IFERROR(__xludf.DUMMYFUNCTION("""COMPUTED_VALUE"""),3)</f>
        <v>3</v>
      </c>
      <c r="B248" s="1">
        <f ca="1">IFERROR(__xludf.DUMMYFUNCTION("""COMPUTED_VALUE"""),2)</f>
        <v>2</v>
      </c>
    </row>
    <row r="249" spans="1:2" ht="13" hidden="1">
      <c r="A249" s="1">
        <f ca="1">IFERROR(__xludf.DUMMYFUNCTION("""COMPUTED_VALUE"""),1)</f>
        <v>1</v>
      </c>
      <c r="B249" s="1">
        <f ca="1">IFERROR(__xludf.DUMMYFUNCTION("""COMPUTED_VALUE"""),5)</f>
        <v>5</v>
      </c>
    </row>
    <row r="250" spans="1:2" ht="13" hidden="1">
      <c r="A250" s="1">
        <f ca="1">IFERROR(__xludf.DUMMYFUNCTION("""COMPUTED_VALUE"""),2)</f>
        <v>2</v>
      </c>
      <c r="B250" s="1">
        <f ca="1">IFERROR(__xludf.DUMMYFUNCTION("""COMPUTED_VALUE"""),4)</f>
        <v>4</v>
      </c>
    </row>
    <row r="251" spans="1:2" ht="13" hidden="1">
      <c r="A251" s="1">
        <f ca="1">IFERROR(__xludf.DUMMYFUNCTION("""COMPUTED_VALUE"""),4)</f>
        <v>4</v>
      </c>
      <c r="B251" s="1">
        <f ca="1">IFERROR(__xludf.DUMMYFUNCTION("""COMPUTED_VALUE"""),2)</f>
        <v>2</v>
      </c>
    </row>
    <row r="252" spans="1:2" ht="13" hidden="1">
      <c r="A252" s="1">
        <f ca="1">IFERROR(__xludf.DUMMYFUNCTION("""COMPUTED_VALUE"""),1)</f>
        <v>1</v>
      </c>
      <c r="B252" s="1">
        <f ca="1">IFERROR(__xludf.DUMMYFUNCTION("""COMPUTED_VALUE"""),3)</f>
        <v>3</v>
      </c>
    </row>
    <row r="253" spans="1:2" ht="13" hidden="1">
      <c r="A253" s="1">
        <f ca="1">IFERROR(__xludf.DUMMYFUNCTION("""COMPUTED_VALUE"""),4)</f>
        <v>4</v>
      </c>
      <c r="B253" s="1">
        <f ca="1">IFERROR(__xludf.DUMMYFUNCTION("""COMPUTED_VALUE"""),2)</f>
        <v>2</v>
      </c>
    </row>
    <row r="254" spans="1:2" ht="13" hidden="1">
      <c r="A254" s="1">
        <f ca="1">IFERROR(__xludf.DUMMYFUNCTION("""COMPUTED_VALUE"""),3)</f>
        <v>3</v>
      </c>
      <c r="B254" s="1">
        <f ca="1">IFERROR(__xludf.DUMMYFUNCTION("""COMPUTED_VALUE"""),4)</f>
        <v>4</v>
      </c>
    </row>
    <row r="255" spans="1:2" ht="13" hidden="1">
      <c r="A255" s="1">
        <f ca="1">IFERROR(__xludf.DUMMYFUNCTION("""COMPUTED_VALUE"""),3)</f>
        <v>3</v>
      </c>
      <c r="B255" s="1">
        <f ca="1">IFERROR(__xludf.DUMMYFUNCTION("""COMPUTED_VALUE"""),3)</f>
        <v>3</v>
      </c>
    </row>
    <row r="256" spans="1:2" ht="13" hidden="1">
      <c r="A256" s="1">
        <f ca="1">IFERROR(__xludf.DUMMYFUNCTION("""COMPUTED_VALUE"""),1)</f>
        <v>1</v>
      </c>
      <c r="B256" s="1">
        <f ca="1">IFERROR(__xludf.DUMMYFUNCTION("""COMPUTED_VALUE"""),1)</f>
        <v>1</v>
      </c>
    </row>
    <row r="257" spans="1:2" ht="13" hidden="1">
      <c r="A257" s="1">
        <f ca="1">IFERROR(__xludf.DUMMYFUNCTION("""COMPUTED_VALUE"""),2)</f>
        <v>2</v>
      </c>
      <c r="B257" s="1">
        <f ca="1">IFERROR(__xludf.DUMMYFUNCTION("""COMPUTED_VALUE"""),2)</f>
        <v>2</v>
      </c>
    </row>
    <row r="258" spans="1:2" ht="13" hidden="1">
      <c r="A258" s="1">
        <f ca="1">IFERROR(__xludf.DUMMYFUNCTION("""COMPUTED_VALUE"""),4)</f>
        <v>4</v>
      </c>
      <c r="B258" s="1">
        <f ca="1">IFERROR(__xludf.DUMMYFUNCTION("""COMPUTED_VALUE"""),3)</f>
        <v>3</v>
      </c>
    </row>
    <row r="259" spans="1:2" ht="13" hidden="1">
      <c r="A259" s="1">
        <f ca="1">IFERROR(__xludf.DUMMYFUNCTION("""COMPUTED_VALUE"""),2)</f>
        <v>2</v>
      </c>
      <c r="B259" s="1">
        <f ca="1">IFERROR(__xludf.DUMMYFUNCTION("""COMPUTED_VALUE"""),4)</f>
        <v>4</v>
      </c>
    </row>
    <row r="260" spans="1:2" ht="13" hidden="1">
      <c r="A260" s="1">
        <f ca="1">IFERROR(__xludf.DUMMYFUNCTION("""COMPUTED_VALUE"""),2)</f>
        <v>2</v>
      </c>
      <c r="B260" s="1">
        <f ca="1">IFERROR(__xludf.DUMMYFUNCTION("""COMPUTED_VALUE"""),4)</f>
        <v>4</v>
      </c>
    </row>
    <row r="261" spans="1:2" ht="13" hidden="1">
      <c r="A261" s="1">
        <f ca="1">IFERROR(__xludf.DUMMYFUNCTION("""COMPUTED_VALUE"""),3)</f>
        <v>3</v>
      </c>
      <c r="B261" s="1">
        <f ca="1">IFERROR(__xludf.DUMMYFUNCTION("""COMPUTED_VALUE"""),5)</f>
        <v>5</v>
      </c>
    </row>
    <row r="262" spans="1:2" ht="13" hidden="1">
      <c r="A262" s="1">
        <f ca="1">IFERROR(__xludf.DUMMYFUNCTION("""COMPUTED_VALUE"""),3)</f>
        <v>3</v>
      </c>
      <c r="B262" s="1">
        <f ca="1">IFERROR(__xludf.DUMMYFUNCTION("""COMPUTED_VALUE"""),2)</f>
        <v>2</v>
      </c>
    </row>
    <row r="263" spans="1:2" ht="13" hidden="1">
      <c r="A263" s="1">
        <f ca="1">IFERROR(__xludf.DUMMYFUNCTION("""COMPUTED_VALUE"""),4)</f>
        <v>4</v>
      </c>
      <c r="B263" s="1">
        <f ca="1">IFERROR(__xludf.DUMMYFUNCTION("""COMPUTED_VALUE"""),3)</f>
        <v>3</v>
      </c>
    </row>
    <row r="264" spans="1:2" ht="13" hidden="1">
      <c r="A264" s="1">
        <f ca="1">IFERROR(__xludf.DUMMYFUNCTION("""COMPUTED_VALUE"""),2)</f>
        <v>2</v>
      </c>
      <c r="B264" s="1">
        <f ca="1">IFERROR(__xludf.DUMMYFUNCTION("""COMPUTED_VALUE"""),4)</f>
        <v>4</v>
      </c>
    </row>
    <row r="265" spans="1:2" ht="13" hidden="1">
      <c r="A265" s="1">
        <f ca="1">IFERROR(__xludf.DUMMYFUNCTION("""COMPUTED_VALUE"""),4)</f>
        <v>4</v>
      </c>
      <c r="B265" s="1">
        <f ca="1">IFERROR(__xludf.DUMMYFUNCTION("""COMPUTED_VALUE"""),1)</f>
        <v>1</v>
      </c>
    </row>
    <row r="266" spans="1:2" ht="13" hidden="1">
      <c r="A266" s="1">
        <f ca="1">IFERROR(__xludf.DUMMYFUNCTION("""COMPUTED_VALUE"""),4)</f>
        <v>4</v>
      </c>
      <c r="B266" s="1">
        <f ca="1">IFERROR(__xludf.DUMMYFUNCTION("""COMPUTED_VALUE"""),3)</f>
        <v>3</v>
      </c>
    </row>
    <row r="267" spans="1:2" ht="13" hidden="1">
      <c r="A267" s="1">
        <f ca="1">IFERROR(__xludf.DUMMYFUNCTION("""COMPUTED_VALUE"""),4)</f>
        <v>4</v>
      </c>
      <c r="B267" s="1">
        <f ca="1">IFERROR(__xludf.DUMMYFUNCTION("""COMPUTED_VALUE"""),4)</f>
        <v>4</v>
      </c>
    </row>
    <row r="268" spans="1:2" ht="13" hidden="1">
      <c r="A268" s="1">
        <f ca="1">IFERROR(__xludf.DUMMYFUNCTION("""COMPUTED_VALUE"""),2)</f>
        <v>2</v>
      </c>
      <c r="B268" s="1">
        <f ca="1">IFERROR(__xludf.DUMMYFUNCTION("""COMPUTED_VALUE"""),2)</f>
        <v>2</v>
      </c>
    </row>
    <row r="269" spans="1:2" ht="13" hidden="1">
      <c r="A269" s="1">
        <f ca="1">IFERROR(__xludf.DUMMYFUNCTION("""COMPUTED_VALUE"""),2)</f>
        <v>2</v>
      </c>
      <c r="B269" s="1">
        <f ca="1">IFERROR(__xludf.DUMMYFUNCTION("""COMPUTED_VALUE"""),2)</f>
        <v>2</v>
      </c>
    </row>
    <row r="270" spans="1:2" ht="13" hidden="1">
      <c r="A270" s="1">
        <f ca="1">IFERROR(__xludf.DUMMYFUNCTION("""COMPUTED_VALUE"""),3)</f>
        <v>3</v>
      </c>
      <c r="B270" s="1">
        <f ca="1">IFERROR(__xludf.DUMMYFUNCTION("""COMPUTED_VALUE"""),2)</f>
        <v>2</v>
      </c>
    </row>
    <row r="271" spans="1:2" ht="13" hidden="1">
      <c r="A271" s="1">
        <f ca="1">IFERROR(__xludf.DUMMYFUNCTION("""COMPUTED_VALUE"""),1)</f>
        <v>1</v>
      </c>
      <c r="B271" s="1">
        <f ca="1">IFERROR(__xludf.DUMMYFUNCTION("""COMPUTED_VALUE"""),3)</f>
        <v>3</v>
      </c>
    </row>
    <row r="272" spans="1:2" ht="13" hidden="1">
      <c r="A272" s="1">
        <f ca="1">IFERROR(__xludf.DUMMYFUNCTION("""COMPUTED_VALUE"""),2)</f>
        <v>2</v>
      </c>
      <c r="B272" s="1">
        <f ca="1">IFERROR(__xludf.DUMMYFUNCTION("""COMPUTED_VALUE"""),4)</f>
        <v>4</v>
      </c>
    </row>
    <row r="273" spans="1:2" ht="13" hidden="1">
      <c r="A273" s="1">
        <f ca="1">IFERROR(__xludf.DUMMYFUNCTION("""COMPUTED_VALUE"""),3)</f>
        <v>3</v>
      </c>
      <c r="B273" s="1">
        <f ca="1">IFERROR(__xludf.DUMMYFUNCTION("""COMPUTED_VALUE"""),2)</f>
        <v>2</v>
      </c>
    </row>
    <row r="274" spans="1:2" ht="13" hidden="1">
      <c r="A274" s="1">
        <f ca="1">IFERROR(__xludf.DUMMYFUNCTION("""COMPUTED_VALUE"""),2)</f>
        <v>2</v>
      </c>
      <c r="B274" s="1">
        <f ca="1">IFERROR(__xludf.DUMMYFUNCTION("""COMPUTED_VALUE"""),3)</f>
        <v>3</v>
      </c>
    </row>
    <row r="275" spans="1:2" ht="13" hidden="1">
      <c r="A275" s="1">
        <f ca="1">IFERROR(__xludf.DUMMYFUNCTION("""COMPUTED_VALUE"""),4)</f>
        <v>4</v>
      </c>
      <c r="B275" s="1">
        <f ca="1">IFERROR(__xludf.DUMMYFUNCTION("""COMPUTED_VALUE"""),3)</f>
        <v>3</v>
      </c>
    </row>
    <row r="276" spans="1:2" ht="13" hidden="1">
      <c r="A276" s="1">
        <f ca="1">IFERROR(__xludf.DUMMYFUNCTION("""COMPUTED_VALUE"""),3)</f>
        <v>3</v>
      </c>
      <c r="B276" s="1">
        <f ca="1">IFERROR(__xludf.DUMMYFUNCTION("""COMPUTED_VALUE"""),1)</f>
        <v>1</v>
      </c>
    </row>
    <row r="277" spans="1:2" ht="13" hidden="1">
      <c r="A277" s="1">
        <f ca="1">IFERROR(__xludf.DUMMYFUNCTION("""COMPUTED_VALUE"""),2)</f>
        <v>2</v>
      </c>
      <c r="B277" s="1">
        <f ca="1">IFERROR(__xludf.DUMMYFUNCTION("""COMPUTED_VALUE"""),2)</f>
        <v>2</v>
      </c>
    </row>
    <row r="278" spans="1:2" ht="13" hidden="1">
      <c r="A278" s="1">
        <f ca="1">IFERROR(__xludf.DUMMYFUNCTION("""COMPUTED_VALUE"""),4)</f>
        <v>4</v>
      </c>
      <c r="B278" s="1">
        <f ca="1">IFERROR(__xludf.DUMMYFUNCTION("""COMPUTED_VALUE"""),3)</f>
        <v>3</v>
      </c>
    </row>
    <row r="279" spans="1:2" ht="13" hidden="1">
      <c r="A279" s="1">
        <f ca="1">IFERROR(__xludf.DUMMYFUNCTION("""COMPUTED_VALUE"""),2)</f>
        <v>2</v>
      </c>
      <c r="B279" s="1">
        <f ca="1">IFERROR(__xludf.DUMMYFUNCTION("""COMPUTED_VALUE"""),5)</f>
        <v>5</v>
      </c>
    </row>
    <row r="280" spans="1:2" ht="13" hidden="1">
      <c r="A280" s="1">
        <f ca="1">IFERROR(__xludf.DUMMYFUNCTION("""COMPUTED_VALUE"""),2)</f>
        <v>2</v>
      </c>
      <c r="B280" s="1">
        <f ca="1">IFERROR(__xludf.DUMMYFUNCTION("""COMPUTED_VALUE"""),2)</f>
        <v>2</v>
      </c>
    </row>
    <row r="281" spans="1:2" ht="13" hidden="1">
      <c r="A281" s="1">
        <f ca="1">IFERROR(__xludf.DUMMYFUNCTION("""COMPUTED_VALUE"""),2)</f>
        <v>2</v>
      </c>
      <c r="B281" s="1">
        <f ca="1">IFERROR(__xludf.DUMMYFUNCTION("""COMPUTED_VALUE"""),1)</f>
        <v>1</v>
      </c>
    </row>
    <row r="282" spans="1:2" ht="13" hidden="1">
      <c r="A282" s="1">
        <f ca="1">IFERROR(__xludf.DUMMYFUNCTION("""COMPUTED_VALUE"""),4)</f>
        <v>4</v>
      </c>
      <c r="B282" s="1">
        <f ca="1">IFERROR(__xludf.DUMMYFUNCTION("""COMPUTED_VALUE"""),3)</f>
        <v>3</v>
      </c>
    </row>
    <row r="283" spans="1:2" ht="13" hidden="1">
      <c r="A283" s="1">
        <f ca="1">IFERROR(__xludf.DUMMYFUNCTION("""COMPUTED_VALUE"""),3)</f>
        <v>3</v>
      </c>
      <c r="B283" s="1">
        <f ca="1">IFERROR(__xludf.DUMMYFUNCTION("""COMPUTED_VALUE"""),3)</f>
        <v>3</v>
      </c>
    </row>
    <row r="284" spans="1:2" ht="13" hidden="1">
      <c r="A284" s="1">
        <f ca="1">IFERROR(__xludf.DUMMYFUNCTION("""COMPUTED_VALUE"""),3)</f>
        <v>3</v>
      </c>
      <c r="B284" s="1">
        <f ca="1">IFERROR(__xludf.DUMMYFUNCTION("""COMPUTED_VALUE"""),3)</f>
        <v>3</v>
      </c>
    </row>
    <row r="285" spans="1:2" ht="13" hidden="1">
      <c r="A285" s="1">
        <f ca="1">IFERROR(__xludf.DUMMYFUNCTION("""COMPUTED_VALUE"""),2)</f>
        <v>2</v>
      </c>
      <c r="B285" s="1">
        <f ca="1">IFERROR(__xludf.DUMMYFUNCTION("""COMPUTED_VALUE"""),1)</f>
        <v>1</v>
      </c>
    </row>
    <row r="286" spans="1:2" ht="13" hidden="1">
      <c r="A286" s="1">
        <f ca="1">IFERROR(__xludf.DUMMYFUNCTION("""COMPUTED_VALUE"""),2)</f>
        <v>2</v>
      </c>
      <c r="B286" s="1">
        <f ca="1">IFERROR(__xludf.DUMMYFUNCTION("""COMPUTED_VALUE"""),5)</f>
        <v>5</v>
      </c>
    </row>
    <row r="287" spans="1:2" ht="13" hidden="1">
      <c r="A287" s="1">
        <f ca="1">IFERROR(__xludf.DUMMYFUNCTION("""COMPUTED_VALUE"""),4)</f>
        <v>4</v>
      </c>
      <c r="B287" s="1">
        <f ca="1">IFERROR(__xludf.DUMMYFUNCTION("""COMPUTED_VALUE"""),3)</f>
        <v>3</v>
      </c>
    </row>
    <row r="288" spans="1:2" ht="13" hidden="1">
      <c r="A288" s="1">
        <f ca="1">IFERROR(__xludf.DUMMYFUNCTION("""COMPUTED_VALUE"""),2)</f>
        <v>2</v>
      </c>
      <c r="B288" s="1">
        <f ca="1">IFERROR(__xludf.DUMMYFUNCTION("""COMPUTED_VALUE"""),1)</f>
        <v>1</v>
      </c>
    </row>
    <row r="289" spans="1:2" ht="13" hidden="1">
      <c r="A289" s="1">
        <f ca="1">IFERROR(__xludf.DUMMYFUNCTION("""COMPUTED_VALUE"""),3)</f>
        <v>3</v>
      </c>
      <c r="B289" s="1">
        <f ca="1">IFERROR(__xludf.DUMMYFUNCTION("""COMPUTED_VALUE"""),4)</f>
        <v>4</v>
      </c>
    </row>
    <row r="290" spans="1:2" ht="13" hidden="1">
      <c r="A290" s="1">
        <f ca="1">IFERROR(__xludf.DUMMYFUNCTION("""COMPUTED_VALUE"""),1)</f>
        <v>1</v>
      </c>
      <c r="B290" s="1">
        <f ca="1">IFERROR(__xludf.DUMMYFUNCTION("""COMPUTED_VALUE"""),4)</f>
        <v>4</v>
      </c>
    </row>
    <row r="291" spans="1:2" ht="13" hidden="1">
      <c r="A291" s="1">
        <f ca="1">IFERROR(__xludf.DUMMYFUNCTION("""COMPUTED_VALUE"""),4)</f>
        <v>4</v>
      </c>
      <c r="B291" s="1">
        <f ca="1">IFERROR(__xludf.DUMMYFUNCTION("""COMPUTED_VALUE"""),2)</f>
        <v>2</v>
      </c>
    </row>
    <row r="292" spans="1:2" ht="13" hidden="1">
      <c r="A292" s="1">
        <f ca="1">IFERROR(__xludf.DUMMYFUNCTION("""COMPUTED_VALUE"""),4)</f>
        <v>4</v>
      </c>
      <c r="B292" s="1">
        <f ca="1">IFERROR(__xludf.DUMMYFUNCTION("""COMPUTED_VALUE"""),4)</f>
        <v>4</v>
      </c>
    </row>
    <row r="293" spans="1:2" ht="13" hidden="1">
      <c r="A293" s="1">
        <f ca="1">IFERROR(__xludf.DUMMYFUNCTION("""COMPUTED_VALUE"""),3)</f>
        <v>3</v>
      </c>
      <c r="B293" s="1">
        <f ca="1">IFERROR(__xludf.DUMMYFUNCTION("""COMPUTED_VALUE"""),2)</f>
        <v>2</v>
      </c>
    </row>
    <row r="294" spans="1:2" ht="13" hidden="1">
      <c r="A294" s="1">
        <f ca="1">IFERROR(__xludf.DUMMYFUNCTION("""COMPUTED_VALUE"""),1)</f>
        <v>1</v>
      </c>
      <c r="B294" s="1">
        <f ca="1">IFERROR(__xludf.DUMMYFUNCTION("""COMPUTED_VALUE"""),4)</f>
        <v>4</v>
      </c>
    </row>
    <row r="295" spans="1:2" ht="13" hidden="1">
      <c r="A295" s="1">
        <f ca="1">IFERROR(__xludf.DUMMYFUNCTION("""COMPUTED_VALUE"""),1)</f>
        <v>1</v>
      </c>
      <c r="B295" s="1">
        <f ca="1">IFERROR(__xludf.DUMMYFUNCTION("""COMPUTED_VALUE"""),4)</f>
        <v>4</v>
      </c>
    </row>
    <row r="296" spans="1:2" ht="13" hidden="1">
      <c r="A296" s="1">
        <f ca="1">IFERROR(__xludf.DUMMYFUNCTION("""COMPUTED_VALUE"""),1)</f>
        <v>1</v>
      </c>
      <c r="B296" s="1">
        <f ca="1">IFERROR(__xludf.DUMMYFUNCTION("""COMPUTED_VALUE"""),3)</f>
        <v>3</v>
      </c>
    </row>
    <row r="297" spans="1:2" ht="13" hidden="1">
      <c r="A297" s="1">
        <f ca="1">IFERROR(__xludf.DUMMYFUNCTION("""COMPUTED_VALUE"""),3)</f>
        <v>3</v>
      </c>
      <c r="B297" s="1">
        <f ca="1">IFERROR(__xludf.DUMMYFUNCTION("""COMPUTED_VALUE"""),3)</f>
        <v>3</v>
      </c>
    </row>
    <row r="298" spans="1:2" ht="13" hidden="1">
      <c r="A298" s="1">
        <f ca="1">IFERROR(__xludf.DUMMYFUNCTION("""COMPUTED_VALUE"""),2)</f>
        <v>2</v>
      </c>
      <c r="B298" s="1">
        <f ca="1">IFERROR(__xludf.DUMMYFUNCTION("""COMPUTED_VALUE"""),2)</f>
        <v>2</v>
      </c>
    </row>
    <row r="299" spans="1:2" ht="13" hidden="1">
      <c r="A299" s="1">
        <f ca="1">IFERROR(__xludf.DUMMYFUNCTION("""COMPUTED_VALUE"""),4)</f>
        <v>4</v>
      </c>
      <c r="B299" s="1">
        <f ca="1">IFERROR(__xludf.DUMMYFUNCTION("""COMPUTED_VALUE"""),2)</f>
        <v>2</v>
      </c>
    </row>
    <row r="300" spans="1:2" ht="13" hidden="1">
      <c r="A300" s="1">
        <f ca="1">IFERROR(__xludf.DUMMYFUNCTION("""COMPUTED_VALUE"""),3)</f>
        <v>3</v>
      </c>
      <c r="B300" s="1">
        <f ca="1">IFERROR(__xludf.DUMMYFUNCTION("""COMPUTED_VALUE"""),2)</f>
        <v>2</v>
      </c>
    </row>
    <row r="301" spans="1:2" ht="13" hidden="1">
      <c r="A301" s="1">
        <f ca="1">IFERROR(__xludf.DUMMYFUNCTION("""COMPUTED_VALUE"""),4)</f>
        <v>4</v>
      </c>
      <c r="B301" s="1">
        <f ca="1">IFERROR(__xludf.DUMMYFUNCTION("""COMPUTED_VALUE"""),3)</f>
        <v>3</v>
      </c>
    </row>
    <row r="302" spans="1:2" ht="13" hidden="1">
      <c r="A302" s="1">
        <f ca="1">IFERROR(__xludf.DUMMYFUNCTION("""COMPUTED_VALUE"""),1)</f>
        <v>1</v>
      </c>
      <c r="B302" s="1">
        <f ca="1">IFERROR(__xludf.DUMMYFUNCTION("""COMPUTED_VALUE"""),3)</f>
        <v>3</v>
      </c>
    </row>
    <row r="303" spans="1:2" ht="13" hidden="1">
      <c r="A303" s="1">
        <f ca="1">IFERROR(__xludf.DUMMYFUNCTION("""COMPUTED_VALUE"""),4)</f>
        <v>4</v>
      </c>
      <c r="B303" s="1">
        <f ca="1">IFERROR(__xludf.DUMMYFUNCTION("""COMPUTED_VALUE"""),2)</f>
        <v>2</v>
      </c>
    </row>
    <row r="304" spans="1:2" ht="13" hidden="1">
      <c r="A304" s="1">
        <f ca="1">IFERROR(__xludf.DUMMYFUNCTION("""COMPUTED_VALUE"""),4)</f>
        <v>4</v>
      </c>
      <c r="B304" s="1">
        <f ca="1">IFERROR(__xludf.DUMMYFUNCTION("""COMPUTED_VALUE"""),5)</f>
        <v>5</v>
      </c>
    </row>
    <row r="305" spans="1:2" ht="13" hidden="1">
      <c r="A305" s="1">
        <f ca="1">IFERROR(__xludf.DUMMYFUNCTION("""COMPUTED_VALUE"""),2)</f>
        <v>2</v>
      </c>
      <c r="B305" s="1">
        <f ca="1">IFERROR(__xludf.DUMMYFUNCTION("""COMPUTED_VALUE"""),4)</f>
        <v>4</v>
      </c>
    </row>
    <row r="306" spans="1:2" ht="13" hidden="1">
      <c r="A306" s="1">
        <f ca="1">IFERROR(__xludf.DUMMYFUNCTION("""COMPUTED_VALUE"""),4)</f>
        <v>4</v>
      </c>
      <c r="B306" s="1">
        <f ca="1">IFERROR(__xludf.DUMMYFUNCTION("""COMPUTED_VALUE"""),4)</f>
        <v>4</v>
      </c>
    </row>
    <row r="307" spans="1:2" ht="13" hidden="1">
      <c r="A307" s="1" t="str">
        <f ca="1">IFERROR(__xludf.DUMMYFUNCTION("""COMPUTED_VALUE"""),"")</f>
        <v/>
      </c>
      <c r="B307" s="1">
        <f ca="1">IFERROR(__xludf.DUMMYFUNCTION("""COMPUTED_VALUE"""),4)</f>
        <v>4</v>
      </c>
    </row>
    <row r="308" spans="1:2" ht="13" hidden="1">
      <c r="A308" s="1" t="str">
        <f ca="1">IFERROR(__xludf.DUMMYFUNCTION("""COMPUTED_VALUE"""),"")</f>
        <v/>
      </c>
      <c r="B308" s="1">
        <f ca="1">IFERROR(__xludf.DUMMYFUNCTION("""COMPUTED_VALUE"""),2)</f>
        <v>2</v>
      </c>
    </row>
    <row r="309" spans="1:2" ht="13" hidden="1">
      <c r="A309" s="1">
        <f ca="1">IFERROR(__xludf.DUMMYFUNCTION("""COMPUTED_VALUE"""),1)</f>
        <v>1</v>
      </c>
      <c r="B309" s="1">
        <f ca="1">IFERROR(__xludf.DUMMYFUNCTION("""COMPUTED_VALUE"""),3)</f>
        <v>3</v>
      </c>
    </row>
    <row r="310" spans="1:2" ht="13" hidden="1">
      <c r="A310" s="1">
        <f ca="1">IFERROR(__xludf.DUMMYFUNCTION("""COMPUTED_VALUE"""),4)</f>
        <v>4</v>
      </c>
      <c r="B310" s="1">
        <f ca="1">IFERROR(__xludf.DUMMYFUNCTION("""COMPUTED_VALUE"""),1)</f>
        <v>1</v>
      </c>
    </row>
    <row r="311" spans="1:2" ht="13" hidden="1">
      <c r="A311" s="1">
        <f ca="1">IFERROR(__xludf.DUMMYFUNCTION("""COMPUTED_VALUE"""),4)</f>
        <v>4</v>
      </c>
      <c r="B311" s="1">
        <f ca="1">IFERROR(__xludf.DUMMYFUNCTION("""COMPUTED_VALUE"""),3)</f>
        <v>3</v>
      </c>
    </row>
    <row r="312" spans="1:2" ht="13" hidden="1">
      <c r="A312" s="1">
        <f ca="1">IFERROR(__xludf.DUMMYFUNCTION("""COMPUTED_VALUE"""),3)</f>
        <v>3</v>
      </c>
      <c r="B312" s="1">
        <f ca="1">IFERROR(__xludf.DUMMYFUNCTION("""COMPUTED_VALUE"""),1)</f>
        <v>1</v>
      </c>
    </row>
    <row r="313" spans="1:2" ht="13" hidden="1">
      <c r="A313" s="1" t="str">
        <f ca="1">IFERROR(__xludf.DUMMYFUNCTION("""COMPUTED_VALUE"""),"")</f>
        <v/>
      </c>
      <c r="B313" s="1">
        <f ca="1">IFERROR(__xludf.DUMMYFUNCTION("""COMPUTED_VALUE"""),1)</f>
        <v>1</v>
      </c>
    </row>
    <row r="314" spans="1:2" ht="13" hidden="1">
      <c r="A314" s="1">
        <f ca="1">IFERROR(__xludf.DUMMYFUNCTION("""COMPUTED_VALUE"""),2)</f>
        <v>2</v>
      </c>
      <c r="B314" s="1">
        <f ca="1">IFERROR(__xludf.DUMMYFUNCTION("""COMPUTED_VALUE"""),3)</f>
        <v>3</v>
      </c>
    </row>
    <row r="315" spans="1:2" ht="13" hidden="1">
      <c r="A315" s="1">
        <f ca="1">IFERROR(__xludf.DUMMYFUNCTION("""COMPUTED_VALUE"""),2)</f>
        <v>2</v>
      </c>
      <c r="B315" s="1">
        <f ca="1">IFERROR(__xludf.DUMMYFUNCTION("""COMPUTED_VALUE"""),5)</f>
        <v>5</v>
      </c>
    </row>
    <row r="316" spans="1:2" ht="13" hidden="1">
      <c r="A316" s="1">
        <f ca="1">IFERROR(__xludf.DUMMYFUNCTION("""COMPUTED_VALUE"""),3)</f>
        <v>3</v>
      </c>
      <c r="B316" s="1">
        <f ca="1">IFERROR(__xludf.DUMMYFUNCTION("""COMPUTED_VALUE"""),3)</f>
        <v>3</v>
      </c>
    </row>
    <row r="317" spans="1:2" ht="13" hidden="1">
      <c r="A317" s="1">
        <f ca="1">IFERROR(__xludf.DUMMYFUNCTION("""COMPUTED_VALUE"""),4)</f>
        <v>4</v>
      </c>
      <c r="B317" s="1">
        <f ca="1">IFERROR(__xludf.DUMMYFUNCTION("""COMPUTED_VALUE"""),2)</f>
        <v>2</v>
      </c>
    </row>
    <row r="318" spans="1:2" ht="13" hidden="1">
      <c r="A318" s="1">
        <f ca="1">IFERROR(__xludf.DUMMYFUNCTION("""COMPUTED_VALUE"""),2)</f>
        <v>2</v>
      </c>
      <c r="B318" s="1">
        <f ca="1">IFERROR(__xludf.DUMMYFUNCTION("""COMPUTED_VALUE"""),4)</f>
        <v>4</v>
      </c>
    </row>
    <row r="319" spans="1:2" ht="13" hidden="1">
      <c r="A319" s="1">
        <f ca="1">IFERROR(__xludf.DUMMYFUNCTION("""COMPUTED_VALUE"""),3)</f>
        <v>3</v>
      </c>
      <c r="B319" s="1">
        <f ca="1">IFERROR(__xludf.DUMMYFUNCTION("""COMPUTED_VALUE"""),1)</f>
        <v>1</v>
      </c>
    </row>
    <row r="320" spans="1:2" ht="13" hidden="1">
      <c r="A320" s="1">
        <f ca="1">IFERROR(__xludf.DUMMYFUNCTION("""COMPUTED_VALUE"""),3)</f>
        <v>3</v>
      </c>
      <c r="B320" s="1">
        <f ca="1">IFERROR(__xludf.DUMMYFUNCTION("""COMPUTED_VALUE"""),4)</f>
        <v>4</v>
      </c>
    </row>
    <row r="321" spans="1:11" ht="13" hidden="1">
      <c r="A321" s="1">
        <f ca="1">IFERROR(__xludf.DUMMYFUNCTION("""COMPUTED_VALUE"""),1)</f>
        <v>1</v>
      </c>
      <c r="B321" s="1">
        <f ca="1">IFERROR(__xludf.DUMMYFUNCTION("""COMPUTED_VALUE"""),4)</f>
        <v>4</v>
      </c>
    </row>
    <row r="322" spans="1:11" ht="13" hidden="1">
      <c r="A322" s="1">
        <f ca="1">IFERROR(__xludf.DUMMYFUNCTION("""COMPUTED_VALUE"""),2)</f>
        <v>2</v>
      </c>
      <c r="B322" s="1">
        <f ca="1">IFERROR(__xludf.DUMMYFUNCTION("""COMPUTED_VALUE"""),3)</f>
        <v>3</v>
      </c>
    </row>
    <row r="323" spans="1:11" ht="13" hidden="1">
      <c r="A323" s="1" t="str">
        <f ca="1">IFERROR(__xludf.DUMMYFUNCTION("""COMPUTED_VALUE"""),"")</f>
        <v/>
      </c>
      <c r="B323" s="1">
        <f ca="1">IFERROR(__xludf.DUMMYFUNCTION("""COMPUTED_VALUE"""),4)</f>
        <v>4</v>
      </c>
    </row>
    <row r="324" spans="1:11" ht="13" hidden="1">
      <c r="A324" s="1">
        <f ca="1">IFERROR(__xludf.DUMMYFUNCTION("""COMPUTED_VALUE"""),2)</f>
        <v>2</v>
      </c>
      <c r="B324" s="1">
        <f ca="1">IFERROR(__xludf.DUMMYFUNCTION("""COMPUTED_VALUE"""),4)</f>
        <v>4</v>
      </c>
    </row>
    <row r="325" spans="1:11" ht="13" hidden="1">
      <c r="A325" s="1" t="str">
        <f ca="1">IFERROR(__xludf.DUMMYFUNCTION("""COMPUTED_VALUE"""),"")</f>
        <v/>
      </c>
      <c r="B325" s="1">
        <f ca="1">IFERROR(__xludf.DUMMYFUNCTION("""COMPUTED_VALUE"""),4)</f>
        <v>4</v>
      </c>
    </row>
    <row r="326" spans="1:11" ht="13" hidden="1">
      <c r="A326" s="1">
        <f ca="1">IFERROR(__xludf.DUMMYFUNCTION("""COMPUTED_VALUE"""),1)</f>
        <v>1</v>
      </c>
      <c r="B326" s="1">
        <f ca="1">IFERROR(__xludf.DUMMYFUNCTION("""COMPUTED_VALUE"""),5)</f>
        <v>5</v>
      </c>
    </row>
    <row r="327" spans="1:11" ht="13">
      <c r="A327" s="1">
        <f ca="1">IFERROR(__xludf.DUMMYFUNCTION("""COMPUTED_VALUE"""),4)</f>
        <v>4</v>
      </c>
      <c r="B327" s="1">
        <f ca="1">IFERROR(__xludf.DUMMYFUNCTION("""COMPUTED_VALUE"""),1)</f>
        <v>1</v>
      </c>
    </row>
    <row r="328" spans="1:11" ht="13">
      <c r="A328" s="1">
        <f t="shared" ref="A328:B328" ca="1" si="0">COUNT(A4:A327)</f>
        <v>300</v>
      </c>
      <c r="B328" s="1">
        <f t="shared" ca="1" si="0"/>
        <v>324</v>
      </c>
    </row>
    <row r="330" spans="1:11" ht="13">
      <c r="A330" s="14"/>
      <c r="B330" s="15" t="s">
        <v>57</v>
      </c>
      <c r="C330" s="15" t="s">
        <v>136</v>
      </c>
      <c r="D330" s="15" t="s">
        <v>59</v>
      </c>
      <c r="E330" s="15" t="s">
        <v>243</v>
      </c>
      <c r="J330" s="14"/>
      <c r="K330" s="14"/>
    </row>
    <row r="331" spans="1:11" ht="15">
      <c r="A331" s="7" t="s">
        <v>108</v>
      </c>
      <c r="B331" s="10">
        <f ca="1">COUNTIFS(A4:A327,"1",B4:B327,"1")</f>
        <v>5</v>
      </c>
      <c r="C331" s="10">
        <f ca="1">COUNTIFS(A4:A327,"2",B4:B327,"1")</f>
        <v>7</v>
      </c>
      <c r="D331" s="10">
        <f ca="1">COUNTIFS(A4:A327,"3",B4:B327,"1")</f>
        <v>7</v>
      </c>
      <c r="E331" s="10">
        <f ca="1">COUNTIFS(A4:A327,"4",B4:B327,"1")</f>
        <v>8</v>
      </c>
      <c r="F331" s="1">
        <f t="shared" ref="F331:F335" ca="1" si="1">SUM(B331:E331)</f>
        <v>27</v>
      </c>
      <c r="K331" s="10"/>
    </row>
    <row r="332" spans="1:11" ht="15">
      <c r="A332" s="7" t="s">
        <v>112</v>
      </c>
      <c r="B332" s="10">
        <f ca="1">COUNTIFS(A4:A327,"1",B4:B327,"2")</f>
        <v>7</v>
      </c>
      <c r="C332" s="10">
        <f ca="1">COUNTIFS(A4:A327,"2",B4:B327,"2")</f>
        <v>14</v>
      </c>
      <c r="D332" s="10">
        <f ca="1">COUNTIFS(A4:A327,"3",B4:B327,"2")</f>
        <v>12</v>
      </c>
      <c r="E332" s="10">
        <f ca="1">COUNTIFS(A4:A327,"4",B4:B327,"2")</f>
        <v>18</v>
      </c>
      <c r="F332" s="1">
        <f t="shared" ca="1" si="1"/>
        <v>51</v>
      </c>
      <c r="K332" s="10"/>
    </row>
    <row r="333" spans="1:11" ht="15">
      <c r="A333" s="7" t="s">
        <v>131</v>
      </c>
      <c r="B333" s="10">
        <f ca="1">COUNTIFS(A4:A327,"1",B4:B327,"3")</f>
        <v>13</v>
      </c>
      <c r="C333" s="10">
        <f ca="1">COUNTIFS(A4:A327,"2",B4:B327,"3")</f>
        <v>18</v>
      </c>
      <c r="D333" s="10">
        <f ca="1">COUNTIFS(A4:A327,"3",B4:B327,"3")</f>
        <v>20</v>
      </c>
      <c r="E333" s="10">
        <f ca="1">COUNTIFS(A4:A327,"4",B4:B327,"3")</f>
        <v>23</v>
      </c>
      <c r="F333" s="1">
        <f t="shared" ca="1" si="1"/>
        <v>74</v>
      </c>
      <c r="K333" s="10"/>
    </row>
    <row r="334" spans="1:11" ht="15">
      <c r="A334" s="7" t="s">
        <v>65</v>
      </c>
      <c r="B334" s="10">
        <f ca="1">COUNTIFS(A4:A327,"1",B4:B327,"4")</f>
        <v>25</v>
      </c>
      <c r="C334" s="10">
        <f ca="1">COUNTIFS(A4:A327,"2",B4:B327,"4")</f>
        <v>42</v>
      </c>
      <c r="D334" s="10">
        <f ca="1">COUNTIFS(A4:A327,"3",B4:B327,"4")</f>
        <v>26</v>
      </c>
      <c r="E334" s="10">
        <f ca="1">COUNTIFS(A4:A327,"4",B4:B327,"4")</f>
        <v>23</v>
      </c>
      <c r="F334" s="1">
        <f t="shared" ca="1" si="1"/>
        <v>116</v>
      </c>
      <c r="K334" s="10"/>
    </row>
    <row r="335" spans="1:11" ht="15">
      <c r="A335" s="7" t="s">
        <v>64</v>
      </c>
      <c r="B335" s="10">
        <f ca="1">COUNTIFS(A4:A327,"1",B4:B327,"5")</f>
        <v>6</v>
      </c>
      <c r="C335" s="10">
        <f ca="1">COUNTIFS(A4:A327,"2",B4:B327,"5")</f>
        <v>13</v>
      </c>
      <c r="D335" s="10">
        <f ca="1">COUNTIFS(A4:A327,"3",B4:B327,"5")</f>
        <v>9</v>
      </c>
      <c r="E335" s="10">
        <f ca="1">COUNTIFS(A4:A327,"4",B4:B327,"5")</f>
        <v>4</v>
      </c>
      <c r="F335" s="1">
        <f t="shared" ca="1" si="1"/>
        <v>32</v>
      </c>
      <c r="K335" s="10"/>
    </row>
    <row r="336" spans="1:11" ht="13">
      <c r="F336" s="1">
        <f ca="1">SUM(F331:F335)</f>
        <v>300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9900FF"/>
    <outlinePr summaryBelow="0" summaryRight="0"/>
  </sheetPr>
  <dimension ref="A1:K336"/>
  <sheetViews>
    <sheetView workbookViewId="0"/>
  </sheetViews>
  <sheetFormatPr baseColWidth="10" defaultColWidth="14.5" defaultRowHeight="15.75" customHeight="1"/>
  <sheetData>
    <row r="1" spans="1:2" ht="14">
      <c r="A1" s="9" t="s">
        <v>383</v>
      </c>
    </row>
    <row r="2" spans="1:2" ht="15">
      <c r="A2" s="10"/>
    </row>
    <row r="3" spans="1:2" ht="13">
      <c r="A3" s="7" t="s">
        <v>197</v>
      </c>
    </row>
    <row r="4" spans="1:2" ht="15">
      <c r="A4" s="10">
        <f ca="1">IFERROR(__xludf.DUMMYFUNCTION("query('Converted Data'!BG4:BG327,""select*"")"),3)</f>
        <v>3</v>
      </c>
      <c r="B4" s="10">
        <f ca="1">IFERROR(__xludf.DUMMYFUNCTION("query('Converted Data'!DG4:DG327,""select*"")"),1)</f>
        <v>1</v>
      </c>
    </row>
    <row r="5" spans="1:2" ht="13">
      <c r="A5" s="1">
        <f ca="1">IFERROR(__xludf.DUMMYFUNCTION("""COMPUTED_VALUE"""),1)</f>
        <v>1</v>
      </c>
      <c r="B5" s="1">
        <f ca="1">IFERROR(__xludf.DUMMYFUNCTION("""COMPUTED_VALUE"""),1)</f>
        <v>1</v>
      </c>
    </row>
    <row r="6" spans="1:2" ht="13">
      <c r="A6" s="1" t="str">
        <f ca="1">IFERROR(__xludf.DUMMYFUNCTION("""COMPUTED_VALUE"""),"")</f>
        <v/>
      </c>
      <c r="B6" s="1">
        <f ca="1">IFERROR(__xludf.DUMMYFUNCTION("""COMPUTED_VALUE"""),1)</f>
        <v>1</v>
      </c>
    </row>
    <row r="7" spans="1:2" ht="13">
      <c r="A7" s="1">
        <f ca="1">IFERROR(__xludf.DUMMYFUNCTION("""COMPUTED_VALUE"""),3)</f>
        <v>3</v>
      </c>
      <c r="B7" s="1">
        <f ca="1">IFERROR(__xludf.DUMMYFUNCTION("""COMPUTED_VALUE"""),1)</f>
        <v>1</v>
      </c>
    </row>
    <row r="8" spans="1:2" ht="13">
      <c r="A8" s="1">
        <f ca="1">IFERROR(__xludf.DUMMYFUNCTION("""COMPUTED_VALUE"""),2)</f>
        <v>2</v>
      </c>
      <c r="B8" s="1">
        <f ca="1">IFERROR(__xludf.DUMMYFUNCTION("""COMPUTED_VALUE"""),1)</f>
        <v>1</v>
      </c>
    </row>
    <row r="9" spans="1:2" ht="13">
      <c r="A9" s="1">
        <f ca="1">IFERROR(__xludf.DUMMYFUNCTION("""COMPUTED_VALUE"""),3)</f>
        <v>3</v>
      </c>
      <c r="B9" s="1">
        <f ca="1">IFERROR(__xludf.DUMMYFUNCTION("""COMPUTED_VALUE"""),1)</f>
        <v>1</v>
      </c>
    </row>
    <row r="10" spans="1:2" ht="13" hidden="1">
      <c r="A10" s="1" t="str">
        <f ca="1">IFERROR(__xludf.DUMMYFUNCTION("""COMPUTED_VALUE"""),"")</f>
        <v/>
      </c>
      <c r="B10" s="1">
        <f ca="1">IFERROR(__xludf.DUMMYFUNCTION("""COMPUTED_VALUE"""),1)</f>
        <v>1</v>
      </c>
    </row>
    <row r="11" spans="1:2" ht="13" hidden="1">
      <c r="A11" s="1">
        <f ca="1">IFERROR(__xludf.DUMMYFUNCTION("""COMPUTED_VALUE"""),4)</f>
        <v>4</v>
      </c>
      <c r="B11" s="1">
        <f ca="1">IFERROR(__xludf.DUMMYFUNCTION("""COMPUTED_VALUE"""),4)</f>
        <v>4</v>
      </c>
    </row>
    <row r="12" spans="1:2" ht="13" hidden="1">
      <c r="A12" s="1">
        <f ca="1">IFERROR(__xludf.DUMMYFUNCTION("""COMPUTED_VALUE"""),4)</f>
        <v>4</v>
      </c>
      <c r="B12" s="1">
        <f ca="1">IFERROR(__xludf.DUMMYFUNCTION("""COMPUTED_VALUE"""),5)</f>
        <v>5</v>
      </c>
    </row>
    <row r="13" spans="1:2" ht="13" hidden="1">
      <c r="A13" s="1">
        <f ca="1">IFERROR(__xludf.DUMMYFUNCTION("""COMPUTED_VALUE"""),2)</f>
        <v>2</v>
      </c>
      <c r="B13" s="1">
        <f ca="1">IFERROR(__xludf.DUMMYFUNCTION("""COMPUTED_VALUE"""),1)</f>
        <v>1</v>
      </c>
    </row>
    <row r="14" spans="1:2" ht="13" hidden="1">
      <c r="A14" s="1" t="str">
        <f ca="1">IFERROR(__xludf.DUMMYFUNCTION("""COMPUTED_VALUE"""),"")</f>
        <v/>
      </c>
      <c r="B14" s="1">
        <f ca="1">IFERROR(__xludf.DUMMYFUNCTION("""COMPUTED_VALUE"""),2)</f>
        <v>2</v>
      </c>
    </row>
    <row r="15" spans="1:2" ht="13" hidden="1">
      <c r="A15" s="1">
        <f ca="1">IFERROR(__xludf.DUMMYFUNCTION("""COMPUTED_VALUE"""),2)</f>
        <v>2</v>
      </c>
      <c r="B15" s="1">
        <f ca="1">IFERROR(__xludf.DUMMYFUNCTION("""COMPUTED_VALUE"""),1)</f>
        <v>1</v>
      </c>
    </row>
    <row r="16" spans="1:2" ht="13" hidden="1">
      <c r="A16" s="1">
        <f ca="1">IFERROR(__xludf.DUMMYFUNCTION("""COMPUTED_VALUE"""),3)</f>
        <v>3</v>
      </c>
      <c r="B16" s="1">
        <f ca="1">IFERROR(__xludf.DUMMYFUNCTION("""COMPUTED_VALUE"""),1)</f>
        <v>1</v>
      </c>
    </row>
    <row r="17" spans="1:2" ht="13" hidden="1">
      <c r="A17" s="1">
        <f ca="1">IFERROR(__xludf.DUMMYFUNCTION("""COMPUTED_VALUE"""),3)</f>
        <v>3</v>
      </c>
      <c r="B17" s="1">
        <f ca="1">IFERROR(__xludf.DUMMYFUNCTION("""COMPUTED_VALUE"""),4)</f>
        <v>4</v>
      </c>
    </row>
    <row r="18" spans="1:2" ht="13" hidden="1">
      <c r="A18" s="1">
        <f ca="1">IFERROR(__xludf.DUMMYFUNCTION("""COMPUTED_VALUE"""),2)</f>
        <v>2</v>
      </c>
      <c r="B18" s="1">
        <f ca="1">IFERROR(__xludf.DUMMYFUNCTION("""COMPUTED_VALUE"""),1)</f>
        <v>1</v>
      </c>
    </row>
    <row r="19" spans="1:2" ht="13" hidden="1">
      <c r="A19" s="1">
        <f ca="1">IFERROR(__xludf.DUMMYFUNCTION("""COMPUTED_VALUE"""),2)</f>
        <v>2</v>
      </c>
      <c r="B19" s="1">
        <f ca="1">IFERROR(__xludf.DUMMYFUNCTION("""COMPUTED_VALUE"""),2)</f>
        <v>2</v>
      </c>
    </row>
    <row r="20" spans="1:2" ht="13" hidden="1">
      <c r="A20" s="1">
        <f ca="1">IFERROR(__xludf.DUMMYFUNCTION("""COMPUTED_VALUE"""),4)</f>
        <v>4</v>
      </c>
      <c r="B20" s="1">
        <f ca="1">IFERROR(__xludf.DUMMYFUNCTION("""COMPUTED_VALUE"""),1)</f>
        <v>1</v>
      </c>
    </row>
    <row r="21" spans="1:2" ht="13" hidden="1">
      <c r="A21" s="1">
        <f ca="1">IFERROR(__xludf.DUMMYFUNCTION("""COMPUTED_VALUE"""),2)</f>
        <v>2</v>
      </c>
      <c r="B21" s="1">
        <f ca="1">IFERROR(__xludf.DUMMYFUNCTION("""COMPUTED_VALUE"""),1)</f>
        <v>1</v>
      </c>
    </row>
    <row r="22" spans="1:2" ht="13" hidden="1">
      <c r="A22" s="1">
        <f ca="1">IFERROR(__xludf.DUMMYFUNCTION("""COMPUTED_VALUE"""),1)</f>
        <v>1</v>
      </c>
      <c r="B22" s="1">
        <f ca="1">IFERROR(__xludf.DUMMYFUNCTION("""COMPUTED_VALUE"""),3)</f>
        <v>3</v>
      </c>
    </row>
    <row r="23" spans="1:2" ht="13" hidden="1">
      <c r="A23" s="1">
        <f ca="1">IFERROR(__xludf.DUMMYFUNCTION("""COMPUTED_VALUE"""),2)</f>
        <v>2</v>
      </c>
      <c r="B23" s="1">
        <f ca="1">IFERROR(__xludf.DUMMYFUNCTION("""COMPUTED_VALUE"""),1)</f>
        <v>1</v>
      </c>
    </row>
    <row r="24" spans="1:2" ht="13" hidden="1">
      <c r="A24" s="1" t="str">
        <f ca="1">IFERROR(__xludf.DUMMYFUNCTION("""COMPUTED_VALUE"""),"")</f>
        <v/>
      </c>
      <c r="B24" s="1">
        <f ca="1">IFERROR(__xludf.DUMMYFUNCTION("""COMPUTED_VALUE"""),2)</f>
        <v>2</v>
      </c>
    </row>
    <row r="25" spans="1:2" ht="13" hidden="1">
      <c r="A25" s="1">
        <f ca="1">IFERROR(__xludf.DUMMYFUNCTION("""COMPUTED_VALUE"""),2)</f>
        <v>2</v>
      </c>
      <c r="B25" s="1">
        <f ca="1">IFERROR(__xludf.DUMMYFUNCTION("""COMPUTED_VALUE"""),1)</f>
        <v>1</v>
      </c>
    </row>
    <row r="26" spans="1:2" ht="13" hidden="1">
      <c r="A26" s="1">
        <f ca="1">IFERROR(__xludf.DUMMYFUNCTION("""COMPUTED_VALUE"""),1)</f>
        <v>1</v>
      </c>
      <c r="B26" s="1">
        <f ca="1">IFERROR(__xludf.DUMMYFUNCTION("""COMPUTED_VALUE"""),1)</f>
        <v>1</v>
      </c>
    </row>
    <row r="27" spans="1:2" ht="13" hidden="1">
      <c r="A27" s="1" t="str">
        <f ca="1">IFERROR(__xludf.DUMMYFUNCTION("""COMPUTED_VALUE"""),"")</f>
        <v/>
      </c>
      <c r="B27" s="1">
        <f ca="1">IFERROR(__xludf.DUMMYFUNCTION("""COMPUTED_VALUE"""),1)</f>
        <v>1</v>
      </c>
    </row>
    <row r="28" spans="1:2" ht="13" hidden="1">
      <c r="A28" s="1">
        <f ca="1">IFERROR(__xludf.DUMMYFUNCTION("""COMPUTED_VALUE"""),1)</f>
        <v>1</v>
      </c>
      <c r="B28" s="1">
        <f ca="1">IFERROR(__xludf.DUMMYFUNCTION("""COMPUTED_VALUE"""),2)</f>
        <v>2</v>
      </c>
    </row>
    <row r="29" spans="1:2" ht="13" hidden="1">
      <c r="A29" s="1">
        <f ca="1">IFERROR(__xludf.DUMMYFUNCTION("""COMPUTED_VALUE"""),3)</f>
        <v>3</v>
      </c>
      <c r="B29" s="1">
        <f ca="1">IFERROR(__xludf.DUMMYFUNCTION("""COMPUTED_VALUE"""),3)</f>
        <v>3</v>
      </c>
    </row>
    <row r="30" spans="1:2" ht="13" hidden="1">
      <c r="A30" s="1">
        <f ca="1">IFERROR(__xludf.DUMMYFUNCTION("""COMPUTED_VALUE"""),3)</f>
        <v>3</v>
      </c>
      <c r="B30" s="1">
        <f ca="1">IFERROR(__xludf.DUMMYFUNCTION("""COMPUTED_VALUE"""),1)</f>
        <v>1</v>
      </c>
    </row>
    <row r="31" spans="1:2" ht="13" hidden="1">
      <c r="A31" s="1">
        <f ca="1">IFERROR(__xludf.DUMMYFUNCTION("""COMPUTED_VALUE"""),1)</f>
        <v>1</v>
      </c>
      <c r="B31" s="1">
        <f ca="1">IFERROR(__xludf.DUMMYFUNCTION("""COMPUTED_VALUE"""),3)</f>
        <v>3</v>
      </c>
    </row>
    <row r="32" spans="1:2" ht="13" hidden="1">
      <c r="A32" s="1">
        <f ca="1">IFERROR(__xludf.DUMMYFUNCTION("""COMPUTED_VALUE"""),2)</f>
        <v>2</v>
      </c>
      <c r="B32" s="1">
        <f ca="1">IFERROR(__xludf.DUMMYFUNCTION("""COMPUTED_VALUE"""),3)</f>
        <v>3</v>
      </c>
    </row>
    <row r="33" spans="1:2" ht="13" hidden="1">
      <c r="A33" s="1">
        <f ca="1">IFERROR(__xludf.DUMMYFUNCTION("""COMPUTED_VALUE"""),1)</f>
        <v>1</v>
      </c>
      <c r="B33" s="1">
        <f ca="1">IFERROR(__xludf.DUMMYFUNCTION("""COMPUTED_VALUE"""),1)</f>
        <v>1</v>
      </c>
    </row>
    <row r="34" spans="1:2" ht="13" hidden="1">
      <c r="A34" s="1">
        <f ca="1">IFERROR(__xludf.DUMMYFUNCTION("""COMPUTED_VALUE"""),3)</f>
        <v>3</v>
      </c>
      <c r="B34" s="1">
        <f ca="1">IFERROR(__xludf.DUMMYFUNCTION("""COMPUTED_VALUE"""),2)</f>
        <v>2</v>
      </c>
    </row>
    <row r="35" spans="1:2" ht="13" hidden="1">
      <c r="A35" s="1">
        <f ca="1">IFERROR(__xludf.DUMMYFUNCTION("""COMPUTED_VALUE"""),4)</f>
        <v>4</v>
      </c>
      <c r="B35" s="1">
        <f ca="1">IFERROR(__xludf.DUMMYFUNCTION("""COMPUTED_VALUE"""),5)</f>
        <v>5</v>
      </c>
    </row>
    <row r="36" spans="1:2" ht="13" hidden="1">
      <c r="A36" s="1">
        <f ca="1">IFERROR(__xludf.DUMMYFUNCTION("""COMPUTED_VALUE"""),1)</f>
        <v>1</v>
      </c>
      <c r="B36" s="1">
        <f ca="1">IFERROR(__xludf.DUMMYFUNCTION("""COMPUTED_VALUE"""),1)</f>
        <v>1</v>
      </c>
    </row>
    <row r="37" spans="1:2" ht="13" hidden="1">
      <c r="A37" s="1">
        <f ca="1">IFERROR(__xludf.DUMMYFUNCTION("""COMPUTED_VALUE"""),2)</f>
        <v>2</v>
      </c>
      <c r="B37" s="1">
        <f ca="1">IFERROR(__xludf.DUMMYFUNCTION("""COMPUTED_VALUE"""),1)</f>
        <v>1</v>
      </c>
    </row>
    <row r="38" spans="1:2" ht="13" hidden="1">
      <c r="A38" s="1">
        <f ca="1">IFERROR(__xludf.DUMMYFUNCTION("""COMPUTED_VALUE"""),4)</f>
        <v>4</v>
      </c>
      <c r="B38" s="1">
        <f ca="1">IFERROR(__xludf.DUMMYFUNCTION("""COMPUTED_VALUE"""),2)</f>
        <v>2</v>
      </c>
    </row>
    <row r="39" spans="1:2" ht="13" hidden="1">
      <c r="A39" s="1">
        <f ca="1">IFERROR(__xludf.DUMMYFUNCTION("""COMPUTED_VALUE"""),3)</f>
        <v>3</v>
      </c>
      <c r="B39" s="1">
        <f ca="1">IFERROR(__xludf.DUMMYFUNCTION("""COMPUTED_VALUE"""),1)</f>
        <v>1</v>
      </c>
    </row>
    <row r="40" spans="1:2" ht="13" hidden="1">
      <c r="A40" s="1" t="str">
        <f ca="1">IFERROR(__xludf.DUMMYFUNCTION("""COMPUTED_VALUE"""),"")</f>
        <v/>
      </c>
      <c r="B40" s="1">
        <f ca="1">IFERROR(__xludf.DUMMYFUNCTION("""COMPUTED_VALUE"""),1)</f>
        <v>1</v>
      </c>
    </row>
    <row r="41" spans="1:2" ht="13" hidden="1">
      <c r="A41" s="1">
        <f ca="1">IFERROR(__xludf.DUMMYFUNCTION("""COMPUTED_VALUE"""),1)</f>
        <v>1</v>
      </c>
      <c r="B41" s="1">
        <f ca="1">IFERROR(__xludf.DUMMYFUNCTION("""COMPUTED_VALUE"""),3)</f>
        <v>3</v>
      </c>
    </row>
    <row r="42" spans="1:2" ht="13" hidden="1">
      <c r="A42" s="1">
        <f ca="1">IFERROR(__xludf.DUMMYFUNCTION("""COMPUTED_VALUE"""),2)</f>
        <v>2</v>
      </c>
      <c r="B42" s="1">
        <f ca="1">IFERROR(__xludf.DUMMYFUNCTION("""COMPUTED_VALUE"""),2)</f>
        <v>2</v>
      </c>
    </row>
    <row r="43" spans="1:2" ht="13" hidden="1">
      <c r="A43" s="1">
        <f ca="1">IFERROR(__xludf.DUMMYFUNCTION("""COMPUTED_VALUE"""),1)</f>
        <v>1</v>
      </c>
      <c r="B43" s="1">
        <f ca="1">IFERROR(__xludf.DUMMYFUNCTION("""COMPUTED_VALUE"""),1)</f>
        <v>1</v>
      </c>
    </row>
    <row r="44" spans="1:2" ht="13" hidden="1">
      <c r="A44" s="1">
        <f ca="1">IFERROR(__xludf.DUMMYFUNCTION("""COMPUTED_VALUE"""),4)</f>
        <v>4</v>
      </c>
      <c r="B44" s="1">
        <f ca="1">IFERROR(__xludf.DUMMYFUNCTION("""COMPUTED_VALUE"""),2)</f>
        <v>2</v>
      </c>
    </row>
    <row r="45" spans="1:2" ht="13" hidden="1">
      <c r="A45" s="1">
        <f ca="1">IFERROR(__xludf.DUMMYFUNCTION("""COMPUTED_VALUE"""),4)</f>
        <v>4</v>
      </c>
      <c r="B45" s="1">
        <f ca="1">IFERROR(__xludf.DUMMYFUNCTION("""COMPUTED_VALUE"""),1)</f>
        <v>1</v>
      </c>
    </row>
    <row r="46" spans="1:2" ht="13" hidden="1">
      <c r="A46" s="1">
        <f ca="1">IFERROR(__xludf.DUMMYFUNCTION("""COMPUTED_VALUE"""),2)</f>
        <v>2</v>
      </c>
      <c r="B46" s="1">
        <f ca="1">IFERROR(__xludf.DUMMYFUNCTION("""COMPUTED_VALUE"""),2)</f>
        <v>2</v>
      </c>
    </row>
    <row r="47" spans="1:2" ht="13" hidden="1">
      <c r="A47" s="1">
        <f ca="1">IFERROR(__xludf.DUMMYFUNCTION("""COMPUTED_VALUE"""),4)</f>
        <v>4</v>
      </c>
      <c r="B47" s="1">
        <f ca="1">IFERROR(__xludf.DUMMYFUNCTION("""COMPUTED_VALUE"""),1)</f>
        <v>1</v>
      </c>
    </row>
    <row r="48" spans="1:2" ht="13" hidden="1">
      <c r="A48" s="1">
        <f ca="1">IFERROR(__xludf.DUMMYFUNCTION("""COMPUTED_VALUE"""),2)</f>
        <v>2</v>
      </c>
      <c r="B48" s="1">
        <f ca="1">IFERROR(__xludf.DUMMYFUNCTION("""COMPUTED_VALUE"""),2)</f>
        <v>2</v>
      </c>
    </row>
    <row r="49" spans="1:2" ht="13" hidden="1">
      <c r="A49" s="1">
        <f ca="1">IFERROR(__xludf.DUMMYFUNCTION("""COMPUTED_VALUE"""),4)</f>
        <v>4</v>
      </c>
      <c r="B49" s="1">
        <f ca="1">IFERROR(__xludf.DUMMYFUNCTION("""COMPUTED_VALUE"""),1)</f>
        <v>1</v>
      </c>
    </row>
    <row r="50" spans="1:2" ht="13" hidden="1">
      <c r="A50" s="1">
        <f ca="1">IFERROR(__xludf.DUMMYFUNCTION("""COMPUTED_VALUE"""),2)</f>
        <v>2</v>
      </c>
      <c r="B50" s="1">
        <f ca="1">IFERROR(__xludf.DUMMYFUNCTION("""COMPUTED_VALUE"""),1)</f>
        <v>1</v>
      </c>
    </row>
    <row r="51" spans="1:2" ht="13" hidden="1">
      <c r="A51" s="1">
        <f ca="1">IFERROR(__xludf.DUMMYFUNCTION("""COMPUTED_VALUE"""),1)</f>
        <v>1</v>
      </c>
      <c r="B51" s="1">
        <f ca="1">IFERROR(__xludf.DUMMYFUNCTION("""COMPUTED_VALUE"""),1)</f>
        <v>1</v>
      </c>
    </row>
    <row r="52" spans="1:2" ht="13" hidden="1">
      <c r="A52" s="1">
        <f ca="1">IFERROR(__xludf.DUMMYFUNCTION("""COMPUTED_VALUE"""),3)</f>
        <v>3</v>
      </c>
      <c r="B52" s="1">
        <f ca="1">IFERROR(__xludf.DUMMYFUNCTION("""COMPUTED_VALUE"""),1)</f>
        <v>1</v>
      </c>
    </row>
    <row r="53" spans="1:2" ht="13" hidden="1">
      <c r="A53" s="1">
        <f ca="1">IFERROR(__xludf.DUMMYFUNCTION("""COMPUTED_VALUE"""),2)</f>
        <v>2</v>
      </c>
      <c r="B53" s="1">
        <f ca="1">IFERROR(__xludf.DUMMYFUNCTION("""COMPUTED_VALUE"""),1)</f>
        <v>1</v>
      </c>
    </row>
    <row r="54" spans="1:2" ht="13" hidden="1">
      <c r="A54" s="1">
        <f ca="1">IFERROR(__xludf.DUMMYFUNCTION("""COMPUTED_VALUE"""),3)</f>
        <v>3</v>
      </c>
      <c r="B54" s="1">
        <f ca="1">IFERROR(__xludf.DUMMYFUNCTION("""COMPUTED_VALUE"""),1)</f>
        <v>1</v>
      </c>
    </row>
    <row r="55" spans="1:2" ht="13" hidden="1">
      <c r="A55" s="1">
        <f ca="1">IFERROR(__xludf.DUMMYFUNCTION("""COMPUTED_VALUE"""),1)</f>
        <v>1</v>
      </c>
      <c r="B55" s="1">
        <f ca="1">IFERROR(__xludf.DUMMYFUNCTION("""COMPUTED_VALUE"""),1)</f>
        <v>1</v>
      </c>
    </row>
    <row r="56" spans="1:2" ht="13" hidden="1">
      <c r="A56" s="1">
        <f ca="1">IFERROR(__xludf.DUMMYFUNCTION("""COMPUTED_VALUE"""),3)</f>
        <v>3</v>
      </c>
      <c r="B56" s="1">
        <f ca="1">IFERROR(__xludf.DUMMYFUNCTION("""COMPUTED_VALUE"""),1)</f>
        <v>1</v>
      </c>
    </row>
    <row r="57" spans="1:2" ht="13" hidden="1">
      <c r="A57" s="1">
        <f ca="1">IFERROR(__xludf.DUMMYFUNCTION("""COMPUTED_VALUE"""),2)</f>
        <v>2</v>
      </c>
      <c r="B57" s="1">
        <f ca="1">IFERROR(__xludf.DUMMYFUNCTION("""COMPUTED_VALUE"""),3)</f>
        <v>3</v>
      </c>
    </row>
    <row r="58" spans="1:2" ht="13" hidden="1">
      <c r="A58" s="1">
        <f ca="1">IFERROR(__xludf.DUMMYFUNCTION("""COMPUTED_VALUE"""),3)</f>
        <v>3</v>
      </c>
      <c r="B58" s="1">
        <f ca="1">IFERROR(__xludf.DUMMYFUNCTION("""COMPUTED_VALUE"""),2)</f>
        <v>2</v>
      </c>
    </row>
    <row r="59" spans="1:2" ht="13" hidden="1">
      <c r="A59" s="1">
        <f ca="1">IFERROR(__xludf.DUMMYFUNCTION("""COMPUTED_VALUE"""),1)</f>
        <v>1</v>
      </c>
      <c r="B59" s="1">
        <f ca="1">IFERROR(__xludf.DUMMYFUNCTION("""COMPUTED_VALUE"""),3)</f>
        <v>3</v>
      </c>
    </row>
    <row r="60" spans="1:2" ht="13" hidden="1">
      <c r="A60" s="1">
        <f ca="1">IFERROR(__xludf.DUMMYFUNCTION("""COMPUTED_VALUE"""),1)</f>
        <v>1</v>
      </c>
      <c r="B60" s="1">
        <f ca="1">IFERROR(__xludf.DUMMYFUNCTION("""COMPUTED_VALUE"""),1)</f>
        <v>1</v>
      </c>
    </row>
    <row r="61" spans="1:2" ht="13" hidden="1">
      <c r="A61" s="1">
        <f ca="1">IFERROR(__xludf.DUMMYFUNCTION("""COMPUTED_VALUE"""),1)</f>
        <v>1</v>
      </c>
      <c r="B61" s="1">
        <f ca="1">IFERROR(__xludf.DUMMYFUNCTION("""COMPUTED_VALUE"""),2)</f>
        <v>2</v>
      </c>
    </row>
    <row r="62" spans="1:2" ht="13" hidden="1">
      <c r="A62" s="1">
        <f ca="1">IFERROR(__xludf.DUMMYFUNCTION("""COMPUTED_VALUE"""),4)</f>
        <v>4</v>
      </c>
      <c r="B62" s="1">
        <f ca="1">IFERROR(__xludf.DUMMYFUNCTION("""COMPUTED_VALUE"""),1)</f>
        <v>1</v>
      </c>
    </row>
    <row r="63" spans="1:2" ht="13" hidden="1">
      <c r="A63" s="1">
        <f ca="1">IFERROR(__xludf.DUMMYFUNCTION("""COMPUTED_VALUE"""),4)</f>
        <v>4</v>
      </c>
      <c r="B63" s="1">
        <f ca="1">IFERROR(__xludf.DUMMYFUNCTION("""COMPUTED_VALUE"""),2)</f>
        <v>2</v>
      </c>
    </row>
    <row r="64" spans="1:2" ht="13" hidden="1">
      <c r="A64" s="1" t="str">
        <f ca="1">IFERROR(__xludf.DUMMYFUNCTION("""COMPUTED_VALUE"""),"")</f>
        <v/>
      </c>
      <c r="B64" s="1">
        <f ca="1">IFERROR(__xludf.DUMMYFUNCTION("""COMPUTED_VALUE"""),1)</f>
        <v>1</v>
      </c>
    </row>
    <row r="65" spans="1:2" ht="13" hidden="1">
      <c r="A65" s="1">
        <f ca="1">IFERROR(__xludf.DUMMYFUNCTION("""COMPUTED_VALUE"""),1)</f>
        <v>1</v>
      </c>
      <c r="B65" s="1">
        <f ca="1">IFERROR(__xludf.DUMMYFUNCTION("""COMPUTED_VALUE"""),2)</f>
        <v>2</v>
      </c>
    </row>
    <row r="66" spans="1:2" ht="13" hidden="1">
      <c r="A66" s="1">
        <f ca="1">IFERROR(__xludf.DUMMYFUNCTION("""COMPUTED_VALUE"""),2)</f>
        <v>2</v>
      </c>
      <c r="B66" s="1">
        <f ca="1">IFERROR(__xludf.DUMMYFUNCTION("""COMPUTED_VALUE"""),1)</f>
        <v>1</v>
      </c>
    </row>
    <row r="67" spans="1:2" ht="13" hidden="1">
      <c r="A67" s="1">
        <f ca="1">IFERROR(__xludf.DUMMYFUNCTION("""COMPUTED_VALUE"""),1)</f>
        <v>1</v>
      </c>
      <c r="B67" s="1">
        <f ca="1">IFERROR(__xludf.DUMMYFUNCTION("""COMPUTED_VALUE"""),1)</f>
        <v>1</v>
      </c>
    </row>
    <row r="68" spans="1:2" ht="13" hidden="1">
      <c r="A68" s="1">
        <f ca="1">IFERROR(__xludf.DUMMYFUNCTION("""COMPUTED_VALUE"""),2)</f>
        <v>2</v>
      </c>
      <c r="B68" s="1">
        <f ca="1">IFERROR(__xludf.DUMMYFUNCTION("""COMPUTED_VALUE"""),4)</f>
        <v>4</v>
      </c>
    </row>
    <row r="69" spans="1:2" ht="13" hidden="1">
      <c r="A69" s="1">
        <f ca="1">IFERROR(__xludf.DUMMYFUNCTION("""COMPUTED_VALUE"""),3)</f>
        <v>3</v>
      </c>
      <c r="B69" s="1">
        <f ca="1">IFERROR(__xludf.DUMMYFUNCTION("""COMPUTED_VALUE"""),1)</f>
        <v>1</v>
      </c>
    </row>
    <row r="70" spans="1:2" ht="13" hidden="1">
      <c r="A70" s="1">
        <f ca="1">IFERROR(__xludf.DUMMYFUNCTION("""COMPUTED_VALUE"""),4)</f>
        <v>4</v>
      </c>
      <c r="B70" s="1">
        <f ca="1">IFERROR(__xludf.DUMMYFUNCTION("""COMPUTED_VALUE"""),1)</f>
        <v>1</v>
      </c>
    </row>
    <row r="71" spans="1:2" ht="13" hidden="1">
      <c r="A71" s="1">
        <f ca="1">IFERROR(__xludf.DUMMYFUNCTION("""COMPUTED_VALUE"""),2)</f>
        <v>2</v>
      </c>
      <c r="B71" s="1">
        <f ca="1">IFERROR(__xludf.DUMMYFUNCTION("""COMPUTED_VALUE"""),2)</f>
        <v>2</v>
      </c>
    </row>
    <row r="72" spans="1:2" ht="13" hidden="1">
      <c r="A72" s="1">
        <f ca="1">IFERROR(__xludf.DUMMYFUNCTION("""COMPUTED_VALUE"""),4)</f>
        <v>4</v>
      </c>
      <c r="B72" s="1">
        <f ca="1">IFERROR(__xludf.DUMMYFUNCTION("""COMPUTED_VALUE"""),1)</f>
        <v>1</v>
      </c>
    </row>
    <row r="73" spans="1:2" ht="13" hidden="1">
      <c r="A73" s="1">
        <f ca="1">IFERROR(__xludf.DUMMYFUNCTION("""COMPUTED_VALUE"""),3)</f>
        <v>3</v>
      </c>
      <c r="B73" s="1">
        <f ca="1">IFERROR(__xludf.DUMMYFUNCTION("""COMPUTED_VALUE"""),2)</f>
        <v>2</v>
      </c>
    </row>
    <row r="74" spans="1:2" ht="13" hidden="1">
      <c r="A74" s="1">
        <f ca="1">IFERROR(__xludf.DUMMYFUNCTION("""COMPUTED_VALUE"""),1)</f>
        <v>1</v>
      </c>
      <c r="B74" s="1">
        <f ca="1">IFERROR(__xludf.DUMMYFUNCTION("""COMPUTED_VALUE"""),3)</f>
        <v>3</v>
      </c>
    </row>
    <row r="75" spans="1:2" ht="13" hidden="1">
      <c r="A75" s="1">
        <f ca="1">IFERROR(__xludf.DUMMYFUNCTION("""COMPUTED_VALUE"""),2)</f>
        <v>2</v>
      </c>
      <c r="B75" s="1">
        <f ca="1">IFERROR(__xludf.DUMMYFUNCTION("""COMPUTED_VALUE"""),1)</f>
        <v>1</v>
      </c>
    </row>
    <row r="76" spans="1:2" ht="13" hidden="1">
      <c r="A76" s="1">
        <f ca="1">IFERROR(__xludf.DUMMYFUNCTION("""COMPUTED_VALUE"""),3)</f>
        <v>3</v>
      </c>
      <c r="B76" s="1">
        <f ca="1">IFERROR(__xludf.DUMMYFUNCTION("""COMPUTED_VALUE"""),2)</f>
        <v>2</v>
      </c>
    </row>
    <row r="77" spans="1:2" ht="13" hidden="1">
      <c r="A77" s="1">
        <f ca="1">IFERROR(__xludf.DUMMYFUNCTION("""COMPUTED_VALUE"""),2)</f>
        <v>2</v>
      </c>
      <c r="B77" s="1">
        <f ca="1">IFERROR(__xludf.DUMMYFUNCTION("""COMPUTED_VALUE"""),5)</f>
        <v>5</v>
      </c>
    </row>
    <row r="78" spans="1:2" ht="13" hidden="1">
      <c r="A78" s="1">
        <f ca="1">IFERROR(__xludf.DUMMYFUNCTION("""COMPUTED_VALUE"""),4)</f>
        <v>4</v>
      </c>
      <c r="B78" s="1">
        <f ca="1">IFERROR(__xludf.DUMMYFUNCTION("""COMPUTED_VALUE"""),1)</f>
        <v>1</v>
      </c>
    </row>
    <row r="79" spans="1:2" ht="13" hidden="1">
      <c r="A79" s="1">
        <f ca="1">IFERROR(__xludf.DUMMYFUNCTION("""COMPUTED_VALUE"""),3)</f>
        <v>3</v>
      </c>
      <c r="B79" s="1">
        <f ca="1">IFERROR(__xludf.DUMMYFUNCTION("""COMPUTED_VALUE"""),3)</f>
        <v>3</v>
      </c>
    </row>
    <row r="80" spans="1:2" ht="13" hidden="1">
      <c r="A80" s="1">
        <f ca="1">IFERROR(__xludf.DUMMYFUNCTION("""COMPUTED_VALUE"""),1)</f>
        <v>1</v>
      </c>
      <c r="B80" s="1">
        <f ca="1">IFERROR(__xludf.DUMMYFUNCTION("""COMPUTED_VALUE"""),1)</f>
        <v>1</v>
      </c>
    </row>
    <row r="81" spans="1:2" ht="13" hidden="1">
      <c r="A81" s="1" t="str">
        <f ca="1">IFERROR(__xludf.DUMMYFUNCTION("""COMPUTED_VALUE"""),"")</f>
        <v/>
      </c>
      <c r="B81" s="1">
        <f ca="1">IFERROR(__xludf.DUMMYFUNCTION("""COMPUTED_VALUE"""),1)</f>
        <v>1</v>
      </c>
    </row>
    <row r="82" spans="1:2" ht="13" hidden="1">
      <c r="A82" s="1">
        <f ca="1">IFERROR(__xludf.DUMMYFUNCTION("""COMPUTED_VALUE"""),4)</f>
        <v>4</v>
      </c>
      <c r="B82" s="1">
        <f ca="1">IFERROR(__xludf.DUMMYFUNCTION("""COMPUTED_VALUE"""),1)</f>
        <v>1</v>
      </c>
    </row>
    <row r="83" spans="1:2" ht="13" hidden="1">
      <c r="A83" s="1">
        <f ca="1">IFERROR(__xludf.DUMMYFUNCTION("""COMPUTED_VALUE"""),2)</f>
        <v>2</v>
      </c>
      <c r="B83" s="1">
        <f ca="1">IFERROR(__xludf.DUMMYFUNCTION("""COMPUTED_VALUE"""),1)</f>
        <v>1</v>
      </c>
    </row>
    <row r="84" spans="1:2" ht="13" hidden="1">
      <c r="A84" s="1">
        <f ca="1">IFERROR(__xludf.DUMMYFUNCTION("""COMPUTED_VALUE"""),3)</f>
        <v>3</v>
      </c>
      <c r="B84" s="1">
        <f ca="1">IFERROR(__xludf.DUMMYFUNCTION("""COMPUTED_VALUE"""),3)</f>
        <v>3</v>
      </c>
    </row>
    <row r="85" spans="1:2" ht="13" hidden="1">
      <c r="A85" s="1">
        <f ca="1">IFERROR(__xludf.DUMMYFUNCTION("""COMPUTED_VALUE"""),4)</f>
        <v>4</v>
      </c>
      <c r="B85" s="1">
        <f ca="1">IFERROR(__xludf.DUMMYFUNCTION("""COMPUTED_VALUE"""),2)</f>
        <v>2</v>
      </c>
    </row>
    <row r="86" spans="1:2" ht="13" hidden="1">
      <c r="A86" s="1">
        <f ca="1">IFERROR(__xludf.DUMMYFUNCTION("""COMPUTED_VALUE"""),2)</f>
        <v>2</v>
      </c>
      <c r="B86" s="1">
        <f ca="1">IFERROR(__xludf.DUMMYFUNCTION("""COMPUTED_VALUE"""),1)</f>
        <v>1</v>
      </c>
    </row>
    <row r="87" spans="1:2" ht="13" hidden="1">
      <c r="A87" s="1">
        <f ca="1">IFERROR(__xludf.DUMMYFUNCTION("""COMPUTED_VALUE"""),2)</f>
        <v>2</v>
      </c>
      <c r="B87" s="1">
        <f ca="1">IFERROR(__xludf.DUMMYFUNCTION("""COMPUTED_VALUE"""),2)</f>
        <v>2</v>
      </c>
    </row>
    <row r="88" spans="1:2" ht="13" hidden="1">
      <c r="A88" s="1">
        <f ca="1">IFERROR(__xludf.DUMMYFUNCTION("""COMPUTED_VALUE"""),2)</f>
        <v>2</v>
      </c>
      <c r="B88" s="1">
        <f ca="1">IFERROR(__xludf.DUMMYFUNCTION("""COMPUTED_VALUE"""),1)</f>
        <v>1</v>
      </c>
    </row>
    <row r="89" spans="1:2" ht="13" hidden="1">
      <c r="A89" s="1">
        <f ca="1">IFERROR(__xludf.DUMMYFUNCTION("""COMPUTED_VALUE"""),3)</f>
        <v>3</v>
      </c>
      <c r="B89" s="1">
        <f ca="1">IFERROR(__xludf.DUMMYFUNCTION("""COMPUTED_VALUE"""),1)</f>
        <v>1</v>
      </c>
    </row>
    <row r="90" spans="1:2" ht="13" hidden="1">
      <c r="A90" s="1">
        <f ca="1">IFERROR(__xludf.DUMMYFUNCTION("""COMPUTED_VALUE"""),1)</f>
        <v>1</v>
      </c>
      <c r="B90" s="1">
        <f ca="1">IFERROR(__xludf.DUMMYFUNCTION("""COMPUTED_VALUE"""),1)</f>
        <v>1</v>
      </c>
    </row>
    <row r="91" spans="1:2" ht="13" hidden="1">
      <c r="A91" s="1">
        <f ca="1">IFERROR(__xludf.DUMMYFUNCTION("""COMPUTED_VALUE"""),2)</f>
        <v>2</v>
      </c>
      <c r="B91" s="1">
        <f ca="1">IFERROR(__xludf.DUMMYFUNCTION("""COMPUTED_VALUE"""),2)</f>
        <v>2</v>
      </c>
    </row>
    <row r="92" spans="1:2" ht="13" hidden="1">
      <c r="A92" s="1">
        <f ca="1">IFERROR(__xludf.DUMMYFUNCTION("""COMPUTED_VALUE"""),4)</f>
        <v>4</v>
      </c>
      <c r="B92" s="1">
        <f ca="1">IFERROR(__xludf.DUMMYFUNCTION("""COMPUTED_VALUE"""),2)</f>
        <v>2</v>
      </c>
    </row>
    <row r="93" spans="1:2" ht="13" hidden="1">
      <c r="A93" s="1">
        <f ca="1">IFERROR(__xludf.DUMMYFUNCTION("""COMPUTED_VALUE"""),3)</f>
        <v>3</v>
      </c>
      <c r="B93" s="1">
        <f ca="1">IFERROR(__xludf.DUMMYFUNCTION("""COMPUTED_VALUE"""),1)</f>
        <v>1</v>
      </c>
    </row>
    <row r="94" spans="1:2" ht="13" hidden="1">
      <c r="A94" s="1">
        <f ca="1">IFERROR(__xludf.DUMMYFUNCTION("""COMPUTED_VALUE"""),1)</f>
        <v>1</v>
      </c>
      <c r="B94" s="1">
        <f ca="1">IFERROR(__xludf.DUMMYFUNCTION("""COMPUTED_VALUE"""),2)</f>
        <v>2</v>
      </c>
    </row>
    <row r="95" spans="1:2" ht="13" hidden="1">
      <c r="A95" s="1">
        <f ca="1">IFERROR(__xludf.DUMMYFUNCTION("""COMPUTED_VALUE"""),3)</f>
        <v>3</v>
      </c>
      <c r="B95" s="1">
        <f ca="1">IFERROR(__xludf.DUMMYFUNCTION("""COMPUTED_VALUE"""),1)</f>
        <v>1</v>
      </c>
    </row>
    <row r="96" spans="1:2" ht="13" hidden="1">
      <c r="A96" s="1">
        <f ca="1">IFERROR(__xludf.DUMMYFUNCTION("""COMPUTED_VALUE"""),1)</f>
        <v>1</v>
      </c>
      <c r="B96" s="1">
        <f ca="1">IFERROR(__xludf.DUMMYFUNCTION("""COMPUTED_VALUE"""),1)</f>
        <v>1</v>
      </c>
    </row>
    <row r="97" spans="1:2" ht="13" hidden="1">
      <c r="A97" s="1">
        <f ca="1">IFERROR(__xludf.DUMMYFUNCTION("""COMPUTED_VALUE"""),2)</f>
        <v>2</v>
      </c>
      <c r="B97" s="1">
        <f ca="1">IFERROR(__xludf.DUMMYFUNCTION("""COMPUTED_VALUE"""),2)</f>
        <v>2</v>
      </c>
    </row>
    <row r="98" spans="1:2" ht="13" hidden="1">
      <c r="A98" s="1">
        <f ca="1">IFERROR(__xludf.DUMMYFUNCTION("""COMPUTED_VALUE"""),2)</f>
        <v>2</v>
      </c>
      <c r="B98" s="1">
        <f ca="1">IFERROR(__xludf.DUMMYFUNCTION("""COMPUTED_VALUE"""),1)</f>
        <v>1</v>
      </c>
    </row>
    <row r="99" spans="1:2" ht="13" hidden="1">
      <c r="A99" s="1">
        <f ca="1">IFERROR(__xludf.DUMMYFUNCTION("""COMPUTED_VALUE"""),4)</f>
        <v>4</v>
      </c>
      <c r="B99" s="1">
        <f ca="1">IFERROR(__xludf.DUMMYFUNCTION("""COMPUTED_VALUE"""),1)</f>
        <v>1</v>
      </c>
    </row>
    <row r="100" spans="1:2" ht="13" hidden="1">
      <c r="A100" s="1">
        <f ca="1">IFERROR(__xludf.DUMMYFUNCTION("""COMPUTED_VALUE"""),1)</f>
        <v>1</v>
      </c>
      <c r="B100" s="1">
        <f ca="1">IFERROR(__xludf.DUMMYFUNCTION("""COMPUTED_VALUE"""),1)</f>
        <v>1</v>
      </c>
    </row>
    <row r="101" spans="1:2" ht="13" hidden="1">
      <c r="A101" s="1">
        <f ca="1">IFERROR(__xludf.DUMMYFUNCTION("""COMPUTED_VALUE"""),3)</f>
        <v>3</v>
      </c>
      <c r="B101" s="1">
        <f ca="1">IFERROR(__xludf.DUMMYFUNCTION("""COMPUTED_VALUE"""),3)</f>
        <v>3</v>
      </c>
    </row>
    <row r="102" spans="1:2" ht="13" hidden="1">
      <c r="A102" s="1">
        <f ca="1">IFERROR(__xludf.DUMMYFUNCTION("""COMPUTED_VALUE"""),2)</f>
        <v>2</v>
      </c>
      <c r="B102" s="1">
        <f ca="1">IFERROR(__xludf.DUMMYFUNCTION("""COMPUTED_VALUE"""),1)</f>
        <v>1</v>
      </c>
    </row>
    <row r="103" spans="1:2" ht="13" hidden="1">
      <c r="A103" s="1">
        <f ca="1">IFERROR(__xludf.DUMMYFUNCTION("""COMPUTED_VALUE"""),4)</f>
        <v>4</v>
      </c>
      <c r="B103" s="1">
        <f ca="1">IFERROR(__xludf.DUMMYFUNCTION("""COMPUTED_VALUE"""),1)</f>
        <v>1</v>
      </c>
    </row>
    <row r="104" spans="1:2" ht="13" hidden="1">
      <c r="A104" s="1" t="str">
        <f ca="1">IFERROR(__xludf.DUMMYFUNCTION("""COMPUTED_VALUE"""),"")</f>
        <v/>
      </c>
      <c r="B104" s="1">
        <f ca="1">IFERROR(__xludf.DUMMYFUNCTION("""COMPUTED_VALUE"""),1)</f>
        <v>1</v>
      </c>
    </row>
    <row r="105" spans="1:2" ht="13" hidden="1">
      <c r="A105" s="1">
        <f ca="1">IFERROR(__xludf.DUMMYFUNCTION("""COMPUTED_VALUE"""),2)</f>
        <v>2</v>
      </c>
      <c r="B105" s="1">
        <f ca="1">IFERROR(__xludf.DUMMYFUNCTION("""COMPUTED_VALUE"""),1)</f>
        <v>1</v>
      </c>
    </row>
    <row r="106" spans="1:2" ht="13" hidden="1">
      <c r="A106" s="1">
        <f ca="1">IFERROR(__xludf.DUMMYFUNCTION("""COMPUTED_VALUE"""),1)</f>
        <v>1</v>
      </c>
      <c r="B106" s="1">
        <f ca="1">IFERROR(__xludf.DUMMYFUNCTION("""COMPUTED_VALUE"""),2)</f>
        <v>2</v>
      </c>
    </row>
    <row r="107" spans="1:2" ht="13" hidden="1">
      <c r="A107" s="1">
        <f ca="1">IFERROR(__xludf.DUMMYFUNCTION("""COMPUTED_VALUE"""),4)</f>
        <v>4</v>
      </c>
      <c r="B107" s="1">
        <f ca="1">IFERROR(__xludf.DUMMYFUNCTION("""COMPUTED_VALUE"""),1)</f>
        <v>1</v>
      </c>
    </row>
    <row r="108" spans="1:2" ht="13" hidden="1">
      <c r="A108" s="1">
        <f ca="1">IFERROR(__xludf.DUMMYFUNCTION("""COMPUTED_VALUE"""),2)</f>
        <v>2</v>
      </c>
      <c r="B108" s="1">
        <f ca="1">IFERROR(__xludf.DUMMYFUNCTION("""COMPUTED_VALUE"""),1)</f>
        <v>1</v>
      </c>
    </row>
    <row r="109" spans="1:2" ht="13" hidden="1">
      <c r="A109" s="1">
        <f ca="1">IFERROR(__xludf.DUMMYFUNCTION("""COMPUTED_VALUE"""),3)</f>
        <v>3</v>
      </c>
      <c r="B109" s="1">
        <f ca="1">IFERROR(__xludf.DUMMYFUNCTION("""COMPUTED_VALUE"""),1)</f>
        <v>1</v>
      </c>
    </row>
    <row r="110" spans="1:2" ht="13" hidden="1">
      <c r="A110" s="1">
        <f ca="1">IFERROR(__xludf.DUMMYFUNCTION("""COMPUTED_VALUE"""),1)</f>
        <v>1</v>
      </c>
      <c r="B110" s="1">
        <f ca="1">IFERROR(__xludf.DUMMYFUNCTION("""COMPUTED_VALUE"""),1)</f>
        <v>1</v>
      </c>
    </row>
    <row r="111" spans="1:2" ht="13" hidden="1">
      <c r="A111" s="1">
        <f ca="1">IFERROR(__xludf.DUMMYFUNCTION("""COMPUTED_VALUE"""),4)</f>
        <v>4</v>
      </c>
      <c r="B111" s="1">
        <f ca="1">IFERROR(__xludf.DUMMYFUNCTION("""COMPUTED_VALUE"""),2)</f>
        <v>2</v>
      </c>
    </row>
    <row r="112" spans="1:2" ht="13" hidden="1">
      <c r="A112" s="1">
        <f ca="1">IFERROR(__xludf.DUMMYFUNCTION("""COMPUTED_VALUE"""),4)</f>
        <v>4</v>
      </c>
      <c r="B112" s="1">
        <f ca="1">IFERROR(__xludf.DUMMYFUNCTION("""COMPUTED_VALUE"""),3)</f>
        <v>3</v>
      </c>
    </row>
    <row r="113" spans="1:2" ht="13" hidden="1">
      <c r="A113" s="1">
        <f ca="1">IFERROR(__xludf.DUMMYFUNCTION("""COMPUTED_VALUE"""),2)</f>
        <v>2</v>
      </c>
      <c r="B113" s="1">
        <f ca="1">IFERROR(__xludf.DUMMYFUNCTION("""COMPUTED_VALUE"""),4)</f>
        <v>4</v>
      </c>
    </row>
    <row r="114" spans="1:2" ht="13" hidden="1">
      <c r="A114" s="1">
        <f ca="1">IFERROR(__xludf.DUMMYFUNCTION("""COMPUTED_VALUE"""),3)</f>
        <v>3</v>
      </c>
      <c r="B114" s="1">
        <f ca="1">IFERROR(__xludf.DUMMYFUNCTION("""COMPUTED_VALUE"""),1)</f>
        <v>1</v>
      </c>
    </row>
    <row r="115" spans="1:2" ht="13" hidden="1">
      <c r="A115" s="1">
        <f ca="1">IFERROR(__xludf.DUMMYFUNCTION("""COMPUTED_VALUE"""),2)</f>
        <v>2</v>
      </c>
      <c r="B115" s="1">
        <f ca="1">IFERROR(__xludf.DUMMYFUNCTION("""COMPUTED_VALUE"""),1)</f>
        <v>1</v>
      </c>
    </row>
    <row r="116" spans="1:2" ht="13" hidden="1">
      <c r="A116" s="1">
        <f ca="1">IFERROR(__xludf.DUMMYFUNCTION("""COMPUTED_VALUE"""),3)</f>
        <v>3</v>
      </c>
      <c r="B116" s="1">
        <f ca="1">IFERROR(__xludf.DUMMYFUNCTION("""COMPUTED_VALUE"""),1)</f>
        <v>1</v>
      </c>
    </row>
    <row r="117" spans="1:2" ht="13" hidden="1">
      <c r="A117" s="1">
        <f ca="1">IFERROR(__xludf.DUMMYFUNCTION("""COMPUTED_VALUE"""),3)</f>
        <v>3</v>
      </c>
      <c r="B117" s="1">
        <f ca="1">IFERROR(__xludf.DUMMYFUNCTION("""COMPUTED_VALUE"""),2)</f>
        <v>2</v>
      </c>
    </row>
    <row r="118" spans="1:2" ht="13" hidden="1">
      <c r="A118" s="1">
        <f ca="1">IFERROR(__xludf.DUMMYFUNCTION("""COMPUTED_VALUE"""),4)</f>
        <v>4</v>
      </c>
      <c r="B118" s="1">
        <f ca="1">IFERROR(__xludf.DUMMYFUNCTION("""COMPUTED_VALUE"""),4)</f>
        <v>4</v>
      </c>
    </row>
    <row r="119" spans="1:2" ht="13" hidden="1">
      <c r="A119" s="1">
        <f ca="1">IFERROR(__xludf.DUMMYFUNCTION("""COMPUTED_VALUE"""),2)</f>
        <v>2</v>
      </c>
      <c r="B119" s="1">
        <f ca="1">IFERROR(__xludf.DUMMYFUNCTION("""COMPUTED_VALUE"""),2)</f>
        <v>2</v>
      </c>
    </row>
    <row r="120" spans="1:2" ht="13" hidden="1">
      <c r="A120" s="1">
        <f ca="1">IFERROR(__xludf.DUMMYFUNCTION("""COMPUTED_VALUE"""),4)</f>
        <v>4</v>
      </c>
      <c r="B120" s="1">
        <f ca="1">IFERROR(__xludf.DUMMYFUNCTION("""COMPUTED_VALUE"""),1)</f>
        <v>1</v>
      </c>
    </row>
    <row r="121" spans="1:2" ht="13" hidden="1">
      <c r="A121" s="1">
        <f ca="1">IFERROR(__xludf.DUMMYFUNCTION("""COMPUTED_VALUE"""),4)</f>
        <v>4</v>
      </c>
      <c r="B121" s="1">
        <f ca="1">IFERROR(__xludf.DUMMYFUNCTION("""COMPUTED_VALUE"""),1)</f>
        <v>1</v>
      </c>
    </row>
    <row r="122" spans="1:2" ht="13" hidden="1">
      <c r="A122" s="1">
        <f ca="1">IFERROR(__xludf.DUMMYFUNCTION("""COMPUTED_VALUE"""),4)</f>
        <v>4</v>
      </c>
      <c r="B122" s="1">
        <f ca="1">IFERROR(__xludf.DUMMYFUNCTION("""COMPUTED_VALUE"""),1)</f>
        <v>1</v>
      </c>
    </row>
    <row r="123" spans="1:2" ht="13" hidden="1">
      <c r="A123" s="1">
        <f ca="1">IFERROR(__xludf.DUMMYFUNCTION("""COMPUTED_VALUE"""),4)</f>
        <v>4</v>
      </c>
      <c r="B123" s="1">
        <f ca="1">IFERROR(__xludf.DUMMYFUNCTION("""COMPUTED_VALUE"""),1)</f>
        <v>1</v>
      </c>
    </row>
    <row r="124" spans="1:2" ht="13" hidden="1">
      <c r="A124" s="1">
        <f ca="1">IFERROR(__xludf.DUMMYFUNCTION("""COMPUTED_VALUE"""),4)</f>
        <v>4</v>
      </c>
      <c r="B124" s="1">
        <f ca="1">IFERROR(__xludf.DUMMYFUNCTION("""COMPUTED_VALUE"""),5)</f>
        <v>5</v>
      </c>
    </row>
    <row r="125" spans="1:2" ht="13" hidden="1">
      <c r="A125" s="1">
        <f ca="1">IFERROR(__xludf.DUMMYFUNCTION("""COMPUTED_VALUE"""),4)</f>
        <v>4</v>
      </c>
      <c r="B125" s="1">
        <f ca="1">IFERROR(__xludf.DUMMYFUNCTION("""COMPUTED_VALUE"""),1)</f>
        <v>1</v>
      </c>
    </row>
    <row r="126" spans="1:2" ht="13" hidden="1">
      <c r="A126" s="1">
        <f ca="1">IFERROR(__xludf.DUMMYFUNCTION("""COMPUTED_VALUE"""),4)</f>
        <v>4</v>
      </c>
      <c r="B126" s="1">
        <f ca="1">IFERROR(__xludf.DUMMYFUNCTION("""COMPUTED_VALUE"""),1)</f>
        <v>1</v>
      </c>
    </row>
    <row r="127" spans="1:2" ht="13" hidden="1">
      <c r="A127" s="1">
        <f ca="1">IFERROR(__xludf.DUMMYFUNCTION("""COMPUTED_VALUE"""),3)</f>
        <v>3</v>
      </c>
      <c r="B127" s="1">
        <f ca="1">IFERROR(__xludf.DUMMYFUNCTION("""COMPUTED_VALUE"""),2)</f>
        <v>2</v>
      </c>
    </row>
    <row r="128" spans="1:2" ht="13" hidden="1">
      <c r="A128" s="1">
        <f ca="1">IFERROR(__xludf.DUMMYFUNCTION("""COMPUTED_VALUE"""),1)</f>
        <v>1</v>
      </c>
      <c r="B128" s="1">
        <f ca="1">IFERROR(__xludf.DUMMYFUNCTION("""COMPUTED_VALUE"""),3)</f>
        <v>3</v>
      </c>
    </row>
    <row r="129" spans="1:2" ht="13" hidden="1">
      <c r="A129" s="1">
        <f ca="1">IFERROR(__xludf.DUMMYFUNCTION("""COMPUTED_VALUE"""),3)</f>
        <v>3</v>
      </c>
      <c r="B129" s="1">
        <f ca="1">IFERROR(__xludf.DUMMYFUNCTION("""COMPUTED_VALUE"""),1)</f>
        <v>1</v>
      </c>
    </row>
    <row r="130" spans="1:2" ht="13" hidden="1">
      <c r="A130" s="1">
        <f ca="1">IFERROR(__xludf.DUMMYFUNCTION("""COMPUTED_VALUE"""),3)</f>
        <v>3</v>
      </c>
      <c r="B130" s="1">
        <f ca="1">IFERROR(__xludf.DUMMYFUNCTION("""COMPUTED_VALUE"""),2)</f>
        <v>2</v>
      </c>
    </row>
    <row r="131" spans="1:2" ht="13" hidden="1">
      <c r="A131" s="1">
        <f ca="1">IFERROR(__xludf.DUMMYFUNCTION("""COMPUTED_VALUE"""),2)</f>
        <v>2</v>
      </c>
      <c r="B131" s="1">
        <f ca="1">IFERROR(__xludf.DUMMYFUNCTION("""COMPUTED_VALUE"""),2)</f>
        <v>2</v>
      </c>
    </row>
    <row r="132" spans="1:2" ht="13" hidden="1">
      <c r="A132" s="1">
        <f ca="1">IFERROR(__xludf.DUMMYFUNCTION("""COMPUTED_VALUE"""),1)</f>
        <v>1</v>
      </c>
      <c r="B132" s="1">
        <f ca="1">IFERROR(__xludf.DUMMYFUNCTION("""COMPUTED_VALUE"""),3)</f>
        <v>3</v>
      </c>
    </row>
    <row r="133" spans="1:2" ht="13" hidden="1">
      <c r="A133" s="1">
        <f ca="1">IFERROR(__xludf.DUMMYFUNCTION("""COMPUTED_VALUE"""),2)</f>
        <v>2</v>
      </c>
      <c r="B133" s="1">
        <f ca="1">IFERROR(__xludf.DUMMYFUNCTION("""COMPUTED_VALUE"""),1)</f>
        <v>1</v>
      </c>
    </row>
    <row r="134" spans="1:2" ht="13" hidden="1">
      <c r="A134" s="1">
        <f ca="1">IFERROR(__xludf.DUMMYFUNCTION("""COMPUTED_VALUE"""),3)</f>
        <v>3</v>
      </c>
      <c r="B134" s="1">
        <f ca="1">IFERROR(__xludf.DUMMYFUNCTION("""COMPUTED_VALUE"""),3)</f>
        <v>3</v>
      </c>
    </row>
    <row r="135" spans="1:2" ht="13" hidden="1">
      <c r="A135" s="1">
        <f ca="1">IFERROR(__xludf.DUMMYFUNCTION("""COMPUTED_VALUE"""),4)</f>
        <v>4</v>
      </c>
      <c r="B135" s="1">
        <f ca="1">IFERROR(__xludf.DUMMYFUNCTION("""COMPUTED_VALUE"""),2)</f>
        <v>2</v>
      </c>
    </row>
    <row r="136" spans="1:2" ht="13" hidden="1">
      <c r="A136" s="1">
        <f ca="1">IFERROR(__xludf.DUMMYFUNCTION("""COMPUTED_VALUE"""),3)</f>
        <v>3</v>
      </c>
      <c r="B136" s="1">
        <f ca="1">IFERROR(__xludf.DUMMYFUNCTION("""COMPUTED_VALUE"""),3)</f>
        <v>3</v>
      </c>
    </row>
    <row r="137" spans="1:2" ht="13" hidden="1">
      <c r="A137" s="1">
        <f ca="1">IFERROR(__xludf.DUMMYFUNCTION("""COMPUTED_VALUE"""),2)</f>
        <v>2</v>
      </c>
      <c r="B137" s="1">
        <f ca="1">IFERROR(__xludf.DUMMYFUNCTION("""COMPUTED_VALUE"""),2)</f>
        <v>2</v>
      </c>
    </row>
    <row r="138" spans="1:2" ht="13" hidden="1">
      <c r="A138" s="1">
        <f ca="1">IFERROR(__xludf.DUMMYFUNCTION("""COMPUTED_VALUE"""),2)</f>
        <v>2</v>
      </c>
      <c r="B138" s="1">
        <f ca="1">IFERROR(__xludf.DUMMYFUNCTION("""COMPUTED_VALUE"""),2)</f>
        <v>2</v>
      </c>
    </row>
    <row r="139" spans="1:2" ht="13" hidden="1">
      <c r="A139" s="1">
        <f ca="1">IFERROR(__xludf.DUMMYFUNCTION("""COMPUTED_VALUE"""),1)</f>
        <v>1</v>
      </c>
      <c r="B139" s="1">
        <f ca="1">IFERROR(__xludf.DUMMYFUNCTION("""COMPUTED_VALUE"""),1)</f>
        <v>1</v>
      </c>
    </row>
    <row r="140" spans="1:2" ht="13" hidden="1">
      <c r="A140" s="1">
        <f ca="1">IFERROR(__xludf.DUMMYFUNCTION("""COMPUTED_VALUE"""),4)</f>
        <v>4</v>
      </c>
      <c r="B140" s="1">
        <f ca="1">IFERROR(__xludf.DUMMYFUNCTION("""COMPUTED_VALUE"""),1)</f>
        <v>1</v>
      </c>
    </row>
    <row r="141" spans="1:2" ht="13" hidden="1">
      <c r="A141" s="1">
        <f ca="1">IFERROR(__xludf.DUMMYFUNCTION("""COMPUTED_VALUE"""),1)</f>
        <v>1</v>
      </c>
      <c r="B141" s="1">
        <f ca="1">IFERROR(__xludf.DUMMYFUNCTION("""COMPUTED_VALUE"""),1)</f>
        <v>1</v>
      </c>
    </row>
    <row r="142" spans="1:2" ht="13" hidden="1">
      <c r="A142" s="1">
        <f ca="1">IFERROR(__xludf.DUMMYFUNCTION("""COMPUTED_VALUE"""),1)</f>
        <v>1</v>
      </c>
      <c r="B142" s="1">
        <f ca="1">IFERROR(__xludf.DUMMYFUNCTION("""COMPUTED_VALUE"""),1)</f>
        <v>1</v>
      </c>
    </row>
    <row r="143" spans="1:2" ht="13" hidden="1">
      <c r="A143" s="1">
        <f ca="1">IFERROR(__xludf.DUMMYFUNCTION("""COMPUTED_VALUE"""),3)</f>
        <v>3</v>
      </c>
      <c r="B143" s="1">
        <f ca="1">IFERROR(__xludf.DUMMYFUNCTION("""COMPUTED_VALUE"""),1)</f>
        <v>1</v>
      </c>
    </row>
    <row r="144" spans="1:2" ht="13" hidden="1">
      <c r="A144" s="1">
        <f ca="1">IFERROR(__xludf.DUMMYFUNCTION("""COMPUTED_VALUE"""),1)</f>
        <v>1</v>
      </c>
      <c r="B144" s="1">
        <f ca="1">IFERROR(__xludf.DUMMYFUNCTION("""COMPUTED_VALUE"""),1)</f>
        <v>1</v>
      </c>
    </row>
    <row r="145" spans="1:2" ht="13" hidden="1">
      <c r="A145" s="1">
        <f ca="1">IFERROR(__xludf.DUMMYFUNCTION("""COMPUTED_VALUE"""),2)</f>
        <v>2</v>
      </c>
      <c r="B145" s="1">
        <f ca="1">IFERROR(__xludf.DUMMYFUNCTION("""COMPUTED_VALUE"""),1)</f>
        <v>1</v>
      </c>
    </row>
    <row r="146" spans="1:2" ht="13" hidden="1">
      <c r="A146" s="1">
        <f ca="1">IFERROR(__xludf.DUMMYFUNCTION("""COMPUTED_VALUE"""),3)</f>
        <v>3</v>
      </c>
      <c r="B146" s="1">
        <f ca="1">IFERROR(__xludf.DUMMYFUNCTION("""COMPUTED_VALUE"""),1)</f>
        <v>1</v>
      </c>
    </row>
    <row r="147" spans="1:2" ht="13" hidden="1">
      <c r="A147" s="1">
        <f ca="1">IFERROR(__xludf.DUMMYFUNCTION("""COMPUTED_VALUE"""),2)</f>
        <v>2</v>
      </c>
      <c r="B147" s="1">
        <f ca="1">IFERROR(__xludf.DUMMYFUNCTION("""COMPUTED_VALUE"""),1)</f>
        <v>1</v>
      </c>
    </row>
    <row r="148" spans="1:2" ht="13" hidden="1">
      <c r="A148" s="1">
        <f ca="1">IFERROR(__xludf.DUMMYFUNCTION("""COMPUTED_VALUE"""),2)</f>
        <v>2</v>
      </c>
      <c r="B148" s="1">
        <f ca="1">IFERROR(__xludf.DUMMYFUNCTION("""COMPUTED_VALUE"""),5)</f>
        <v>5</v>
      </c>
    </row>
    <row r="149" spans="1:2" ht="13" hidden="1">
      <c r="A149" s="1">
        <f ca="1">IFERROR(__xludf.DUMMYFUNCTION("""COMPUTED_VALUE"""),3)</f>
        <v>3</v>
      </c>
      <c r="B149" s="1">
        <f ca="1">IFERROR(__xludf.DUMMYFUNCTION("""COMPUTED_VALUE"""),1)</f>
        <v>1</v>
      </c>
    </row>
    <row r="150" spans="1:2" ht="13" hidden="1">
      <c r="A150" s="1">
        <f ca="1">IFERROR(__xludf.DUMMYFUNCTION("""COMPUTED_VALUE"""),3)</f>
        <v>3</v>
      </c>
      <c r="B150" s="1">
        <f ca="1">IFERROR(__xludf.DUMMYFUNCTION("""COMPUTED_VALUE"""),2)</f>
        <v>2</v>
      </c>
    </row>
    <row r="151" spans="1:2" ht="13" hidden="1">
      <c r="A151" s="1">
        <f ca="1">IFERROR(__xludf.DUMMYFUNCTION("""COMPUTED_VALUE"""),2)</f>
        <v>2</v>
      </c>
      <c r="B151" s="1">
        <f ca="1">IFERROR(__xludf.DUMMYFUNCTION("""COMPUTED_VALUE"""),2)</f>
        <v>2</v>
      </c>
    </row>
    <row r="152" spans="1:2" ht="13" hidden="1">
      <c r="A152" s="1">
        <f ca="1">IFERROR(__xludf.DUMMYFUNCTION("""COMPUTED_VALUE"""),2)</f>
        <v>2</v>
      </c>
      <c r="B152" s="1">
        <f ca="1">IFERROR(__xludf.DUMMYFUNCTION("""COMPUTED_VALUE"""),1)</f>
        <v>1</v>
      </c>
    </row>
    <row r="153" spans="1:2" ht="13" hidden="1">
      <c r="A153" s="1" t="str">
        <f ca="1">IFERROR(__xludf.DUMMYFUNCTION("""COMPUTED_VALUE"""),"")</f>
        <v/>
      </c>
      <c r="B153" s="1">
        <f ca="1">IFERROR(__xludf.DUMMYFUNCTION("""COMPUTED_VALUE"""),1)</f>
        <v>1</v>
      </c>
    </row>
    <row r="154" spans="1:2" ht="13" hidden="1">
      <c r="A154" s="1">
        <f ca="1">IFERROR(__xludf.DUMMYFUNCTION("""COMPUTED_VALUE"""),4)</f>
        <v>4</v>
      </c>
      <c r="B154" s="1">
        <f ca="1">IFERROR(__xludf.DUMMYFUNCTION("""COMPUTED_VALUE"""),1)</f>
        <v>1</v>
      </c>
    </row>
    <row r="155" spans="1:2" ht="13" hidden="1">
      <c r="A155" s="1">
        <f ca="1">IFERROR(__xludf.DUMMYFUNCTION("""COMPUTED_VALUE"""),4)</f>
        <v>4</v>
      </c>
      <c r="B155" s="1">
        <f ca="1">IFERROR(__xludf.DUMMYFUNCTION("""COMPUTED_VALUE"""),1)</f>
        <v>1</v>
      </c>
    </row>
    <row r="156" spans="1:2" ht="13" hidden="1">
      <c r="A156" s="1">
        <f ca="1">IFERROR(__xludf.DUMMYFUNCTION("""COMPUTED_VALUE"""),1)</f>
        <v>1</v>
      </c>
      <c r="B156" s="1">
        <f ca="1">IFERROR(__xludf.DUMMYFUNCTION("""COMPUTED_VALUE"""),4)</f>
        <v>4</v>
      </c>
    </row>
    <row r="157" spans="1:2" ht="13" hidden="1">
      <c r="A157" s="1">
        <f ca="1">IFERROR(__xludf.DUMMYFUNCTION("""COMPUTED_VALUE"""),2)</f>
        <v>2</v>
      </c>
      <c r="B157" s="1">
        <f ca="1">IFERROR(__xludf.DUMMYFUNCTION("""COMPUTED_VALUE"""),3)</f>
        <v>3</v>
      </c>
    </row>
    <row r="158" spans="1:2" ht="13" hidden="1">
      <c r="A158" s="1">
        <f ca="1">IFERROR(__xludf.DUMMYFUNCTION("""COMPUTED_VALUE"""),1)</f>
        <v>1</v>
      </c>
      <c r="B158" s="1">
        <f ca="1">IFERROR(__xludf.DUMMYFUNCTION("""COMPUTED_VALUE"""),1)</f>
        <v>1</v>
      </c>
    </row>
    <row r="159" spans="1:2" ht="13" hidden="1">
      <c r="A159" s="1">
        <f ca="1">IFERROR(__xludf.DUMMYFUNCTION("""COMPUTED_VALUE"""),2)</f>
        <v>2</v>
      </c>
      <c r="B159" s="1">
        <f ca="1">IFERROR(__xludf.DUMMYFUNCTION("""COMPUTED_VALUE"""),1)</f>
        <v>1</v>
      </c>
    </row>
    <row r="160" spans="1:2" ht="13" hidden="1">
      <c r="A160" s="1">
        <f ca="1">IFERROR(__xludf.DUMMYFUNCTION("""COMPUTED_VALUE"""),1)</f>
        <v>1</v>
      </c>
      <c r="B160" s="1">
        <f ca="1">IFERROR(__xludf.DUMMYFUNCTION("""COMPUTED_VALUE"""),3)</f>
        <v>3</v>
      </c>
    </row>
    <row r="161" spans="1:2" ht="13" hidden="1">
      <c r="A161" s="1">
        <f ca="1">IFERROR(__xludf.DUMMYFUNCTION("""COMPUTED_VALUE"""),1)</f>
        <v>1</v>
      </c>
      <c r="B161" s="1">
        <f ca="1">IFERROR(__xludf.DUMMYFUNCTION("""COMPUTED_VALUE"""),1)</f>
        <v>1</v>
      </c>
    </row>
    <row r="162" spans="1:2" ht="13" hidden="1">
      <c r="A162" s="1">
        <f ca="1">IFERROR(__xludf.DUMMYFUNCTION("""COMPUTED_VALUE"""),3)</f>
        <v>3</v>
      </c>
      <c r="B162" s="1">
        <f ca="1">IFERROR(__xludf.DUMMYFUNCTION("""COMPUTED_VALUE"""),4)</f>
        <v>4</v>
      </c>
    </row>
    <row r="163" spans="1:2" ht="13" hidden="1">
      <c r="A163" s="1">
        <f ca="1">IFERROR(__xludf.DUMMYFUNCTION("""COMPUTED_VALUE"""),3)</f>
        <v>3</v>
      </c>
      <c r="B163" s="1">
        <f ca="1">IFERROR(__xludf.DUMMYFUNCTION("""COMPUTED_VALUE"""),1)</f>
        <v>1</v>
      </c>
    </row>
    <row r="164" spans="1:2" ht="13" hidden="1">
      <c r="A164" s="1">
        <f ca="1">IFERROR(__xludf.DUMMYFUNCTION("""COMPUTED_VALUE"""),3)</f>
        <v>3</v>
      </c>
      <c r="B164" s="1">
        <f ca="1">IFERROR(__xludf.DUMMYFUNCTION("""COMPUTED_VALUE"""),1)</f>
        <v>1</v>
      </c>
    </row>
    <row r="165" spans="1:2" ht="13" hidden="1">
      <c r="A165" s="1">
        <f ca="1">IFERROR(__xludf.DUMMYFUNCTION("""COMPUTED_VALUE"""),1)</f>
        <v>1</v>
      </c>
      <c r="B165" s="1">
        <f ca="1">IFERROR(__xludf.DUMMYFUNCTION("""COMPUTED_VALUE"""),3)</f>
        <v>3</v>
      </c>
    </row>
    <row r="166" spans="1:2" ht="13" hidden="1">
      <c r="A166" s="1">
        <f ca="1">IFERROR(__xludf.DUMMYFUNCTION("""COMPUTED_VALUE"""),4)</f>
        <v>4</v>
      </c>
      <c r="B166" s="1">
        <f ca="1">IFERROR(__xludf.DUMMYFUNCTION("""COMPUTED_VALUE"""),1)</f>
        <v>1</v>
      </c>
    </row>
    <row r="167" spans="1:2" ht="13" hidden="1">
      <c r="A167" s="1">
        <f ca="1">IFERROR(__xludf.DUMMYFUNCTION("""COMPUTED_VALUE"""),2)</f>
        <v>2</v>
      </c>
      <c r="B167" s="1">
        <f ca="1">IFERROR(__xludf.DUMMYFUNCTION("""COMPUTED_VALUE"""),1)</f>
        <v>1</v>
      </c>
    </row>
    <row r="168" spans="1:2" ht="13" hidden="1">
      <c r="A168" s="1">
        <f ca="1">IFERROR(__xludf.DUMMYFUNCTION("""COMPUTED_VALUE"""),3)</f>
        <v>3</v>
      </c>
      <c r="B168" s="1">
        <f ca="1">IFERROR(__xludf.DUMMYFUNCTION("""COMPUTED_VALUE"""),3)</f>
        <v>3</v>
      </c>
    </row>
    <row r="169" spans="1:2" ht="13" hidden="1">
      <c r="A169" s="1">
        <f ca="1">IFERROR(__xludf.DUMMYFUNCTION("""COMPUTED_VALUE"""),2)</f>
        <v>2</v>
      </c>
      <c r="B169" s="1">
        <f ca="1">IFERROR(__xludf.DUMMYFUNCTION("""COMPUTED_VALUE"""),1)</f>
        <v>1</v>
      </c>
    </row>
    <row r="170" spans="1:2" ht="13" hidden="1">
      <c r="A170" s="1" t="str">
        <f ca="1">IFERROR(__xludf.DUMMYFUNCTION("""COMPUTED_VALUE"""),"")</f>
        <v/>
      </c>
      <c r="B170" s="1">
        <f ca="1">IFERROR(__xludf.DUMMYFUNCTION("""COMPUTED_VALUE"""),1)</f>
        <v>1</v>
      </c>
    </row>
    <row r="171" spans="1:2" ht="13" hidden="1">
      <c r="A171" s="1">
        <f ca="1">IFERROR(__xludf.DUMMYFUNCTION("""COMPUTED_VALUE"""),4)</f>
        <v>4</v>
      </c>
      <c r="B171" s="1">
        <f ca="1">IFERROR(__xludf.DUMMYFUNCTION("""COMPUTED_VALUE"""),1)</f>
        <v>1</v>
      </c>
    </row>
    <row r="172" spans="1:2" ht="13" hidden="1">
      <c r="A172" s="1">
        <f ca="1">IFERROR(__xludf.DUMMYFUNCTION("""COMPUTED_VALUE"""),2)</f>
        <v>2</v>
      </c>
      <c r="B172" s="1">
        <f ca="1">IFERROR(__xludf.DUMMYFUNCTION("""COMPUTED_VALUE"""),3)</f>
        <v>3</v>
      </c>
    </row>
    <row r="173" spans="1:2" ht="13" hidden="1">
      <c r="A173" s="1">
        <f ca="1">IFERROR(__xludf.DUMMYFUNCTION("""COMPUTED_VALUE"""),2)</f>
        <v>2</v>
      </c>
      <c r="B173" s="1">
        <f ca="1">IFERROR(__xludf.DUMMYFUNCTION("""COMPUTED_VALUE"""),1)</f>
        <v>1</v>
      </c>
    </row>
    <row r="174" spans="1:2" ht="13" hidden="1">
      <c r="A174" s="1">
        <f ca="1">IFERROR(__xludf.DUMMYFUNCTION("""COMPUTED_VALUE"""),1)</f>
        <v>1</v>
      </c>
      <c r="B174" s="1">
        <f ca="1">IFERROR(__xludf.DUMMYFUNCTION("""COMPUTED_VALUE"""),1)</f>
        <v>1</v>
      </c>
    </row>
    <row r="175" spans="1:2" ht="13" hidden="1">
      <c r="A175" s="1">
        <f ca="1">IFERROR(__xludf.DUMMYFUNCTION("""COMPUTED_VALUE"""),4)</f>
        <v>4</v>
      </c>
      <c r="B175" s="1">
        <f ca="1">IFERROR(__xludf.DUMMYFUNCTION("""COMPUTED_VALUE"""),1)</f>
        <v>1</v>
      </c>
    </row>
    <row r="176" spans="1:2" ht="13" hidden="1">
      <c r="A176" s="1">
        <f ca="1">IFERROR(__xludf.DUMMYFUNCTION("""COMPUTED_VALUE"""),2)</f>
        <v>2</v>
      </c>
      <c r="B176" s="1">
        <f ca="1">IFERROR(__xludf.DUMMYFUNCTION("""COMPUTED_VALUE"""),2)</f>
        <v>2</v>
      </c>
    </row>
    <row r="177" spans="1:2" ht="13" hidden="1">
      <c r="A177" s="1" t="str">
        <f ca="1">IFERROR(__xludf.DUMMYFUNCTION("""COMPUTED_VALUE"""),"")</f>
        <v/>
      </c>
      <c r="B177" s="1">
        <f ca="1">IFERROR(__xludf.DUMMYFUNCTION("""COMPUTED_VALUE"""),1)</f>
        <v>1</v>
      </c>
    </row>
    <row r="178" spans="1:2" ht="13" hidden="1">
      <c r="A178" s="1">
        <f ca="1">IFERROR(__xludf.DUMMYFUNCTION("""COMPUTED_VALUE"""),3)</f>
        <v>3</v>
      </c>
      <c r="B178" s="1">
        <f ca="1">IFERROR(__xludf.DUMMYFUNCTION("""COMPUTED_VALUE"""),1)</f>
        <v>1</v>
      </c>
    </row>
    <row r="179" spans="1:2" ht="13" hidden="1">
      <c r="A179" s="1">
        <f ca="1">IFERROR(__xludf.DUMMYFUNCTION("""COMPUTED_VALUE"""),1)</f>
        <v>1</v>
      </c>
      <c r="B179" s="1">
        <f ca="1">IFERROR(__xludf.DUMMYFUNCTION("""COMPUTED_VALUE"""),2)</f>
        <v>2</v>
      </c>
    </row>
    <row r="180" spans="1:2" ht="13" hidden="1">
      <c r="A180" s="1">
        <f ca="1">IFERROR(__xludf.DUMMYFUNCTION("""COMPUTED_VALUE"""),4)</f>
        <v>4</v>
      </c>
      <c r="B180" s="1">
        <f ca="1">IFERROR(__xludf.DUMMYFUNCTION("""COMPUTED_VALUE"""),1)</f>
        <v>1</v>
      </c>
    </row>
    <row r="181" spans="1:2" ht="13" hidden="1">
      <c r="A181" s="1">
        <f ca="1">IFERROR(__xludf.DUMMYFUNCTION("""COMPUTED_VALUE"""),2)</f>
        <v>2</v>
      </c>
      <c r="B181" s="1">
        <f ca="1">IFERROR(__xludf.DUMMYFUNCTION("""COMPUTED_VALUE"""),2)</f>
        <v>2</v>
      </c>
    </row>
    <row r="182" spans="1:2" ht="13" hidden="1">
      <c r="A182" s="1">
        <f ca="1">IFERROR(__xludf.DUMMYFUNCTION("""COMPUTED_VALUE"""),3)</f>
        <v>3</v>
      </c>
      <c r="B182" s="1">
        <f ca="1">IFERROR(__xludf.DUMMYFUNCTION("""COMPUTED_VALUE"""),3)</f>
        <v>3</v>
      </c>
    </row>
    <row r="183" spans="1:2" ht="13" hidden="1">
      <c r="A183" s="1" t="str">
        <f ca="1">IFERROR(__xludf.DUMMYFUNCTION("""COMPUTED_VALUE"""),"")</f>
        <v/>
      </c>
      <c r="B183" s="1">
        <f ca="1">IFERROR(__xludf.DUMMYFUNCTION("""COMPUTED_VALUE"""),2)</f>
        <v>2</v>
      </c>
    </row>
    <row r="184" spans="1:2" ht="13" hidden="1">
      <c r="A184" s="1">
        <f ca="1">IFERROR(__xludf.DUMMYFUNCTION("""COMPUTED_VALUE"""),2)</f>
        <v>2</v>
      </c>
      <c r="B184" s="1">
        <f ca="1">IFERROR(__xludf.DUMMYFUNCTION("""COMPUTED_VALUE"""),3)</f>
        <v>3</v>
      </c>
    </row>
    <row r="185" spans="1:2" ht="13" hidden="1">
      <c r="A185" s="1">
        <f ca="1">IFERROR(__xludf.DUMMYFUNCTION("""COMPUTED_VALUE"""),3)</f>
        <v>3</v>
      </c>
      <c r="B185" s="1">
        <f ca="1">IFERROR(__xludf.DUMMYFUNCTION("""COMPUTED_VALUE"""),2)</f>
        <v>2</v>
      </c>
    </row>
    <row r="186" spans="1:2" ht="13" hidden="1">
      <c r="A186" s="1">
        <f ca="1">IFERROR(__xludf.DUMMYFUNCTION("""COMPUTED_VALUE"""),2)</f>
        <v>2</v>
      </c>
      <c r="B186" s="1">
        <f ca="1">IFERROR(__xludf.DUMMYFUNCTION("""COMPUTED_VALUE"""),2)</f>
        <v>2</v>
      </c>
    </row>
    <row r="187" spans="1:2" ht="13" hidden="1">
      <c r="A187" s="1">
        <f ca="1">IFERROR(__xludf.DUMMYFUNCTION("""COMPUTED_VALUE"""),4)</f>
        <v>4</v>
      </c>
      <c r="B187" s="1">
        <f ca="1">IFERROR(__xludf.DUMMYFUNCTION("""COMPUTED_VALUE"""),1)</f>
        <v>1</v>
      </c>
    </row>
    <row r="188" spans="1:2" ht="13" hidden="1">
      <c r="A188" s="1">
        <f ca="1">IFERROR(__xludf.DUMMYFUNCTION("""COMPUTED_VALUE"""),2)</f>
        <v>2</v>
      </c>
      <c r="B188" s="1">
        <f ca="1">IFERROR(__xludf.DUMMYFUNCTION("""COMPUTED_VALUE"""),1)</f>
        <v>1</v>
      </c>
    </row>
    <row r="189" spans="1:2" ht="13" hidden="1">
      <c r="A189" s="1">
        <f ca="1">IFERROR(__xludf.DUMMYFUNCTION("""COMPUTED_VALUE"""),2)</f>
        <v>2</v>
      </c>
      <c r="B189" s="1">
        <f ca="1">IFERROR(__xludf.DUMMYFUNCTION("""COMPUTED_VALUE"""),1)</f>
        <v>1</v>
      </c>
    </row>
    <row r="190" spans="1:2" ht="13" hidden="1">
      <c r="A190" s="1" t="str">
        <f ca="1">IFERROR(__xludf.DUMMYFUNCTION("""COMPUTED_VALUE"""),"")</f>
        <v/>
      </c>
      <c r="B190" s="1">
        <f ca="1">IFERROR(__xludf.DUMMYFUNCTION("""COMPUTED_VALUE"""),2)</f>
        <v>2</v>
      </c>
    </row>
    <row r="191" spans="1:2" ht="13" hidden="1">
      <c r="A191" s="1">
        <f ca="1">IFERROR(__xludf.DUMMYFUNCTION("""COMPUTED_VALUE"""),4)</f>
        <v>4</v>
      </c>
      <c r="B191" s="1">
        <f ca="1">IFERROR(__xludf.DUMMYFUNCTION("""COMPUTED_VALUE"""),3)</f>
        <v>3</v>
      </c>
    </row>
    <row r="192" spans="1:2" ht="13" hidden="1">
      <c r="A192" s="1">
        <f ca="1">IFERROR(__xludf.DUMMYFUNCTION("""COMPUTED_VALUE"""),3)</f>
        <v>3</v>
      </c>
      <c r="B192" s="1">
        <f ca="1">IFERROR(__xludf.DUMMYFUNCTION("""COMPUTED_VALUE"""),1)</f>
        <v>1</v>
      </c>
    </row>
    <row r="193" spans="1:2" ht="13" hidden="1">
      <c r="A193" s="1">
        <f ca="1">IFERROR(__xludf.DUMMYFUNCTION("""COMPUTED_VALUE"""),2)</f>
        <v>2</v>
      </c>
      <c r="B193" s="1">
        <f ca="1">IFERROR(__xludf.DUMMYFUNCTION("""COMPUTED_VALUE"""),2)</f>
        <v>2</v>
      </c>
    </row>
    <row r="194" spans="1:2" ht="13" hidden="1">
      <c r="A194" s="1">
        <f ca="1">IFERROR(__xludf.DUMMYFUNCTION("""COMPUTED_VALUE"""),2)</f>
        <v>2</v>
      </c>
      <c r="B194" s="1">
        <f ca="1">IFERROR(__xludf.DUMMYFUNCTION("""COMPUTED_VALUE"""),1)</f>
        <v>1</v>
      </c>
    </row>
    <row r="195" spans="1:2" ht="13" hidden="1">
      <c r="A195" s="1">
        <f ca="1">IFERROR(__xludf.DUMMYFUNCTION("""COMPUTED_VALUE"""),2)</f>
        <v>2</v>
      </c>
      <c r="B195" s="1">
        <f ca="1">IFERROR(__xludf.DUMMYFUNCTION("""COMPUTED_VALUE"""),1)</f>
        <v>1</v>
      </c>
    </row>
    <row r="196" spans="1:2" ht="13" hidden="1">
      <c r="A196" s="1">
        <f ca="1">IFERROR(__xludf.DUMMYFUNCTION("""COMPUTED_VALUE"""),3)</f>
        <v>3</v>
      </c>
      <c r="B196" s="1">
        <f ca="1">IFERROR(__xludf.DUMMYFUNCTION("""COMPUTED_VALUE"""),1)</f>
        <v>1</v>
      </c>
    </row>
    <row r="197" spans="1:2" ht="13" hidden="1">
      <c r="A197" s="1">
        <f ca="1">IFERROR(__xludf.DUMMYFUNCTION("""COMPUTED_VALUE"""),2)</f>
        <v>2</v>
      </c>
      <c r="B197" s="1">
        <f ca="1">IFERROR(__xludf.DUMMYFUNCTION("""COMPUTED_VALUE"""),3)</f>
        <v>3</v>
      </c>
    </row>
    <row r="198" spans="1:2" ht="13" hidden="1">
      <c r="A198" s="1">
        <f ca="1">IFERROR(__xludf.DUMMYFUNCTION("""COMPUTED_VALUE"""),2)</f>
        <v>2</v>
      </c>
      <c r="B198" s="1">
        <f ca="1">IFERROR(__xludf.DUMMYFUNCTION("""COMPUTED_VALUE"""),1)</f>
        <v>1</v>
      </c>
    </row>
    <row r="199" spans="1:2" ht="13" hidden="1">
      <c r="A199" s="1">
        <f ca="1">IFERROR(__xludf.DUMMYFUNCTION("""COMPUTED_VALUE"""),3)</f>
        <v>3</v>
      </c>
      <c r="B199" s="1">
        <f ca="1">IFERROR(__xludf.DUMMYFUNCTION("""COMPUTED_VALUE"""),2)</f>
        <v>2</v>
      </c>
    </row>
    <row r="200" spans="1:2" ht="13" hidden="1">
      <c r="A200" s="1" t="str">
        <f ca="1">IFERROR(__xludf.DUMMYFUNCTION("""COMPUTED_VALUE"""),"")</f>
        <v/>
      </c>
      <c r="B200" s="1">
        <f ca="1">IFERROR(__xludf.DUMMYFUNCTION("""COMPUTED_VALUE"""),1)</f>
        <v>1</v>
      </c>
    </row>
    <row r="201" spans="1:2" ht="13" hidden="1">
      <c r="A201" s="1">
        <f ca="1">IFERROR(__xludf.DUMMYFUNCTION("""COMPUTED_VALUE"""),1)</f>
        <v>1</v>
      </c>
      <c r="B201" s="1">
        <f ca="1">IFERROR(__xludf.DUMMYFUNCTION("""COMPUTED_VALUE"""),2)</f>
        <v>2</v>
      </c>
    </row>
    <row r="202" spans="1:2" ht="13" hidden="1">
      <c r="A202" s="1">
        <f ca="1">IFERROR(__xludf.DUMMYFUNCTION("""COMPUTED_VALUE"""),2)</f>
        <v>2</v>
      </c>
      <c r="B202" s="1">
        <f ca="1">IFERROR(__xludf.DUMMYFUNCTION("""COMPUTED_VALUE"""),2)</f>
        <v>2</v>
      </c>
    </row>
    <row r="203" spans="1:2" ht="13" hidden="1">
      <c r="A203" s="1">
        <f ca="1">IFERROR(__xludf.DUMMYFUNCTION("""COMPUTED_VALUE"""),3)</f>
        <v>3</v>
      </c>
      <c r="B203" s="1">
        <f ca="1">IFERROR(__xludf.DUMMYFUNCTION("""COMPUTED_VALUE"""),5)</f>
        <v>5</v>
      </c>
    </row>
    <row r="204" spans="1:2" ht="13" hidden="1">
      <c r="A204" s="1">
        <f ca="1">IFERROR(__xludf.DUMMYFUNCTION("""COMPUTED_VALUE"""),2)</f>
        <v>2</v>
      </c>
      <c r="B204" s="1">
        <f ca="1">IFERROR(__xludf.DUMMYFUNCTION("""COMPUTED_VALUE"""),1)</f>
        <v>1</v>
      </c>
    </row>
    <row r="205" spans="1:2" ht="13" hidden="1">
      <c r="A205" s="1">
        <f ca="1">IFERROR(__xludf.DUMMYFUNCTION("""COMPUTED_VALUE"""),1)</f>
        <v>1</v>
      </c>
      <c r="B205" s="1">
        <f ca="1">IFERROR(__xludf.DUMMYFUNCTION("""COMPUTED_VALUE"""),1)</f>
        <v>1</v>
      </c>
    </row>
    <row r="206" spans="1:2" ht="13" hidden="1">
      <c r="A206" s="1" t="str">
        <f ca="1">IFERROR(__xludf.DUMMYFUNCTION("""COMPUTED_VALUE"""),"")</f>
        <v/>
      </c>
      <c r="B206" s="1">
        <f ca="1">IFERROR(__xludf.DUMMYFUNCTION("""COMPUTED_VALUE"""),2)</f>
        <v>2</v>
      </c>
    </row>
    <row r="207" spans="1:2" ht="13" hidden="1">
      <c r="A207" s="1">
        <f ca="1">IFERROR(__xludf.DUMMYFUNCTION("""COMPUTED_VALUE"""),4)</f>
        <v>4</v>
      </c>
      <c r="B207" s="1">
        <f ca="1">IFERROR(__xludf.DUMMYFUNCTION("""COMPUTED_VALUE"""),4)</f>
        <v>4</v>
      </c>
    </row>
    <row r="208" spans="1:2" ht="13" hidden="1">
      <c r="A208" s="1">
        <f ca="1">IFERROR(__xludf.DUMMYFUNCTION("""COMPUTED_VALUE"""),3)</f>
        <v>3</v>
      </c>
      <c r="B208" s="1">
        <f ca="1">IFERROR(__xludf.DUMMYFUNCTION("""COMPUTED_VALUE"""),1)</f>
        <v>1</v>
      </c>
    </row>
    <row r="209" spans="1:2" ht="13" hidden="1">
      <c r="A209" s="1" t="str">
        <f ca="1">IFERROR(__xludf.DUMMYFUNCTION("""COMPUTED_VALUE"""),"")</f>
        <v/>
      </c>
      <c r="B209" s="1">
        <f ca="1">IFERROR(__xludf.DUMMYFUNCTION("""COMPUTED_VALUE"""),2)</f>
        <v>2</v>
      </c>
    </row>
    <row r="210" spans="1:2" ht="13" hidden="1">
      <c r="A210" s="1">
        <f ca="1">IFERROR(__xludf.DUMMYFUNCTION("""COMPUTED_VALUE"""),1)</f>
        <v>1</v>
      </c>
      <c r="B210" s="1">
        <f ca="1">IFERROR(__xludf.DUMMYFUNCTION("""COMPUTED_VALUE"""),2)</f>
        <v>2</v>
      </c>
    </row>
    <row r="211" spans="1:2" ht="13" hidden="1">
      <c r="A211" s="1">
        <f ca="1">IFERROR(__xludf.DUMMYFUNCTION("""COMPUTED_VALUE"""),4)</f>
        <v>4</v>
      </c>
      <c r="B211" s="1">
        <f ca="1">IFERROR(__xludf.DUMMYFUNCTION("""COMPUTED_VALUE"""),1)</f>
        <v>1</v>
      </c>
    </row>
    <row r="212" spans="1:2" ht="13" hidden="1">
      <c r="A212" s="1">
        <f ca="1">IFERROR(__xludf.DUMMYFUNCTION("""COMPUTED_VALUE"""),3)</f>
        <v>3</v>
      </c>
      <c r="B212" s="1">
        <f ca="1">IFERROR(__xludf.DUMMYFUNCTION("""COMPUTED_VALUE"""),1)</f>
        <v>1</v>
      </c>
    </row>
    <row r="213" spans="1:2" ht="13" hidden="1">
      <c r="A213" s="1">
        <f ca="1">IFERROR(__xludf.DUMMYFUNCTION("""COMPUTED_VALUE"""),2)</f>
        <v>2</v>
      </c>
      <c r="B213" s="1">
        <f ca="1">IFERROR(__xludf.DUMMYFUNCTION("""COMPUTED_VALUE"""),1)</f>
        <v>1</v>
      </c>
    </row>
    <row r="214" spans="1:2" ht="13" hidden="1">
      <c r="A214" s="1">
        <f ca="1">IFERROR(__xludf.DUMMYFUNCTION("""COMPUTED_VALUE"""),3)</f>
        <v>3</v>
      </c>
      <c r="B214" s="1">
        <f ca="1">IFERROR(__xludf.DUMMYFUNCTION("""COMPUTED_VALUE"""),1)</f>
        <v>1</v>
      </c>
    </row>
    <row r="215" spans="1:2" ht="13" hidden="1">
      <c r="A215" s="1">
        <f ca="1">IFERROR(__xludf.DUMMYFUNCTION("""COMPUTED_VALUE"""),2)</f>
        <v>2</v>
      </c>
      <c r="B215" s="1">
        <f ca="1">IFERROR(__xludf.DUMMYFUNCTION("""COMPUTED_VALUE"""),1)</f>
        <v>1</v>
      </c>
    </row>
    <row r="216" spans="1:2" ht="13" hidden="1">
      <c r="A216" s="1">
        <f ca="1">IFERROR(__xludf.DUMMYFUNCTION("""COMPUTED_VALUE"""),1)</f>
        <v>1</v>
      </c>
      <c r="B216" s="1">
        <f ca="1">IFERROR(__xludf.DUMMYFUNCTION("""COMPUTED_VALUE"""),1)</f>
        <v>1</v>
      </c>
    </row>
    <row r="217" spans="1:2" ht="13" hidden="1">
      <c r="A217" s="1">
        <f ca="1">IFERROR(__xludf.DUMMYFUNCTION("""COMPUTED_VALUE"""),1)</f>
        <v>1</v>
      </c>
      <c r="B217" s="1">
        <f ca="1">IFERROR(__xludf.DUMMYFUNCTION("""COMPUTED_VALUE"""),1)</f>
        <v>1</v>
      </c>
    </row>
    <row r="218" spans="1:2" ht="13" hidden="1">
      <c r="A218" s="1">
        <f ca="1">IFERROR(__xludf.DUMMYFUNCTION("""COMPUTED_VALUE"""),4)</f>
        <v>4</v>
      </c>
      <c r="B218" s="1">
        <f ca="1">IFERROR(__xludf.DUMMYFUNCTION("""COMPUTED_VALUE"""),3)</f>
        <v>3</v>
      </c>
    </row>
    <row r="219" spans="1:2" ht="13" hidden="1">
      <c r="A219" s="1">
        <f ca="1">IFERROR(__xludf.DUMMYFUNCTION("""COMPUTED_VALUE"""),4)</f>
        <v>4</v>
      </c>
      <c r="B219" s="1">
        <f ca="1">IFERROR(__xludf.DUMMYFUNCTION("""COMPUTED_VALUE"""),3)</f>
        <v>3</v>
      </c>
    </row>
    <row r="220" spans="1:2" ht="13" hidden="1">
      <c r="A220" s="1">
        <f ca="1">IFERROR(__xludf.DUMMYFUNCTION("""COMPUTED_VALUE"""),4)</f>
        <v>4</v>
      </c>
      <c r="B220" s="1">
        <f ca="1">IFERROR(__xludf.DUMMYFUNCTION("""COMPUTED_VALUE"""),4)</f>
        <v>4</v>
      </c>
    </row>
    <row r="221" spans="1:2" ht="13" hidden="1">
      <c r="A221" s="1">
        <f ca="1">IFERROR(__xludf.DUMMYFUNCTION("""COMPUTED_VALUE"""),3)</f>
        <v>3</v>
      </c>
      <c r="B221" s="1">
        <f ca="1">IFERROR(__xludf.DUMMYFUNCTION("""COMPUTED_VALUE"""),1)</f>
        <v>1</v>
      </c>
    </row>
    <row r="222" spans="1:2" ht="13" hidden="1">
      <c r="A222" s="1">
        <f ca="1">IFERROR(__xludf.DUMMYFUNCTION("""COMPUTED_VALUE"""),4)</f>
        <v>4</v>
      </c>
      <c r="B222" s="1">
        <f ca="1">IFERROR(__xludf.DUMMYFUNCTION("""COMPUTED_VALUE"""),1)</f>
        <v>1</v>
      </c>
    </row>
    <row r="223" spans="1:2" ht="13" hidden="1">
      <c r="A223" s="1">
        <f ca="1">IFERROR(__xludf.DUMMYFUNCTION("""COMPUTED_VALUE"""),1)</f>
        <v>1</v>
      </c>
      <c r="B223" s="1">
        <f ca="1">IFERROR(__xludf.DUMMYFUNCTION("""COMPUTED_VALUE"""),1)</f>
        <v>1</v>
      </c>
    </row>
    <row r="224" spans="1:2" ht="13" hidden="1">
      <c r="A224" s="1">
        <f ca="1">IFERROR(__xludf.DUMMYFUNCTION("""COMPUTED_VALUE"""),2)</f>
        <v>2</v>
      </c>
      <c r="B224" s="1">
        <f ca="1">IFERROR(__xludf.DUMMYFUNCTION("""COMPUTED_VALUE"""),1)</f>
        <v>1</v>
      </c>
    </row>
    <row r="225" spans="1:2" ht="13" hidden="1">
      <c r="A225" s="1">
        <f ca="1">IFERROR(__xludf.DUMMYFUNCTION("""COMPUTED_VALUE"""),3)</f>
        <v>3</v>
      </c>
      <c r="B225" s="1">
        <f ca="1">IFERROR(__xludf.DUMMYFUNCTION("""COMPUTED_VALUE"""),2)</f>
        <v>2</v>
      </c>
    </row>
    <row r="226" spans="1:2" ht="13" hidden="1">
      <c r="A226" s="1">
        <f ca="1">IFERROR(__xludf.DUMMYFUNCTION("""COMPUTED_VALUE"""),2)</f>
        <v>2</v>
      </c>
      <c r="B226" s="1">
        <f ca="1">IFERROR(__xludf.DUMMYFUNCTION("""COMPUTED_VALUE"""),3)</f>
        <v>3</v>
      </c>
    </row>
    <row r="227" spans="1:2" ht="13" hidden="1">
      <c r="A227" s="1">
        <f ca="1">IFERROR(__xludf.DUMMYFUNCTION("""COMPUTED_VALUE"""),2)</f>
        <v>2</v>
      </c>
      <c r="B227" s="1">
        <f ca="1">IFERROR(__xludf.DUMMYFUNCTION("""COMPUTED_VALUE"""),1)</f>
        <v>1</v>
      </c>
    </row>
    <row r="228" spans="1:2" ht="13" hidden="1">
      <c r="A228" s="1">
        <f ca="1">IFERROR(__xludf.DUMMYFUNCTION("""COMPUTED_VALUE"""),3)</f>
        <v>3</v>
      </c>
      <c r="B228" s="1">
        <f ca="1">IFERROR(__xludf.DUMMYFUNCTION("""COMPUTED_VALUE"""),4)</f>
        <v>4</v>
      </c>
    </row>
    <row r="229" spans="1:2" ht="13" hidden="1">
      <c r="A229" s="1">
        <f ca="1">IFERROR(__xludf.DUMMYFUNCTION("""COMPUTED_VALUE"""),4)</f>
        <v>4</v>
      </c>
      <c r="B229" s="1">
        <f ca="1">IFERROR(__xludf.DUMMYFUNCTION("""COMPUTED_VALUE"""),1)</f>
        <v>1</v>
      </c>
    </row>
    <row r="230" spans="1:2" ht="13" hidden="1">
      <c r="A230" s="1">
        <f ca="1">IFERROR(__xludf.DUMMYFUNCTION("""COMPUTED_VALUE"""),4)</f>
        <v>4</v>
      </c>
      <c r="B230" s="1">
        <f ca="1">IFERROR(__xludf.DUMMYFUNCTION("""COMPUTED_VALUE"""),1)</f>
        <v>1</v>
      </c>
    </row>
    <row r="231" spans="1:2" ht="13" hidden="1">
      <c r="A231" s="1" t="str">
        <f ca="1">IFERROR(__xludf.DUMMYFUNCTION("""COMPUTED_VALUE"""),"")</f>
        <v/>
      </c>
      <c r="B231" s="1">
        <f ca="1">IFERROR(__xludf.DUMMYFUNCTION("""COMPUTED_VALUE"""),2)</f>
        <v>2</v>
      </c>
    </row>
    <row r="232" spans="1:2" ht="13" hidden="1">
      <c r="A232" s="1">
        <f ca="1">IFERROR(__xludf.DUMMYFUNCTION("""COMPUTED_VALUE"""),2)</f>
        <v>2</v>
      </c>
      <c r="B232" s="1">
        <f ca="1">IFERROR(__xludf.DUMMYFUNCTION("""COMPUTED_VALUE"""),1)</f>
        <v>1</v>
      </c>
    </row>
    <row r="233" spans="1:2" ht="13" hidden="1">
      <c r="A233" s="1">
        <f ca="1">IFERROR(__xludf.DUMMYFUNCTION("""COMPUTED_VALUE"""),1)</f>
        <v>1</v>
      </c>
      <c r="B233" s="1">
        <f ca="1">IFERROR(__xludf.DUMMYFUNCTION("""COMPUTED_VALUE"""),2)</f>
        <v>2</v>
      </c>
    </row>
    <row r="234" spans="1:2" ht="13" hidden="1">
      <c r="A234" s="1">
        <f ca="1">IFERROR(__xludf.DUMMYFUNCTION("""COMPUTED_VALUE"""),2)</f>
        <v>2</v>
      </c>
      <c r="B234" s="1">
        <f ca="1">IFERROR(__xludf.DUMMYFUNCTION("""COMPUTED_VALUE"""),1)</f>
        <v>1</v>
      </c>
    </row>
    <row r="235" spans="1:2" ht="13" hidden="1">
      <c r="A235" s="1">
        <f ca="1">IFERROR(__xludf.DUMMYFUNCTION("""COMPUTED_VALUE"""),3)</f>
        <v>3</v>
      </c>
      <c r="B235" s="1">
        <f ca="1">IFERROR(__xludf.DUMMYFUNCTION("""COMPUTED_VALUE"""),1)</f>
        <v>1</v>
      </c>
    </row>
    <row r="236" spans="1:2" ht="13" hidden="1">
      <c r="A236" s="1">
        <f ca="1">IFERROR(__xludf.DUMMYFUNCTION("""COMPUTED_VALUE"""),4)</f>
        <v>4</v>
      </c>
      <c r="B236" s="1">
        <f ca="1">IFERROR(__xludf.DUMMYFUNCTION("""COMPUTED_VALUE"""),1)</f>
        <v>1</v>
      </c>
    </row>
    <row r="237" spans="1:2" ht="13" hidden="1">
      <c r="A237" s="1">
        <f ca="1">IFERROR(__xludf.DUMMYFUNCTION("""COMPUTED_VALUE"""),3)</f>
        <v>3</v>
      </c>
      <c r="B237" s="1">
        <f ca="1">IFERROR(__xludf.DUMMYFUNCTION("""COMPUTED_VALUE"""),1)</f>
        <v>1</v>
      </c>
    </row>
    <row r="238" spans="1:2" ht="13" hidden="1">
      <c r="A238" s="1" t="str">
        <f ca="1">IFERROR(__xludf.DUMMYFUNCTION("""COMPUTED_VALUE"""),"")</f>
        <v/>
      </c>
      <c r="B238" s="1">
        <f ca="1">IFERROR(__xludf.DUMMYFUNCTION("""COMPUTED_VALUE"""),2)</f>
        <v>2</v>
      </c>
    </row>
    <row r="239" spans="1:2" ht="13" hidden="1">
      <c r="A239" s="1">
        <f ca="1">IFERROR(__xludf.DUMMYFUNCTION("""COMPUTED_VALUE"""),2)</f>
        <v>2</v>
      </c>
      <c r="B239" s="1">
        <f ca="1">IFERROR(__xludf.DUMMYFUNCTION("""COMPUTED_VALUE"""),1)</f>
        <v>1</v>
      </c>
    </row>
    <row r="240" spans="1:2" ht="13" hidden="1">
      <c r="A240" s="1">
        <f ca="1">IFERROR(__xludf.DUMMYFUNCTION("""COMPUTED_VALUE"""),4)</f>
        <v>4</v>
      </c>
      <c r="B240" s="1">
        <f ca="1">IFERROR(__xludf.DUMMYFUNCTION("""COMPUTED_VALUE"""),1)</f>
        <v>1</v>
      </c>
    </row>
    <row r="241" spans="1:2" ht="13" hidden="1">
      <c r="A241" s="1">
        <f ca="1">IFERROR(__xludf.DUMMYFUNCTION("""COMPUTED_VALUE"""),2)</f>
        <v>2</v>
      </c>
      <c r="B241" s="1">
        <f ca="1">IFERROR(__xludf.DUMMYFUNCTION("""COMPUTED_VALUE"""),4)</f>
        <v>4</v>
      </c>
    </row>
    <row r="242" spans="1:2" ht="13" hidden="1">
      <c r="A242" s="1">
        <f ca="1">IFERROR(__xludf.DUMMYFUNCTION("""COMPUTED_VALUE"""),3)</f>
        <v>3</v>
      </c>
      <c r="B242" s="1">
        <f ca="1">IFERROR(__xludf.DUMMYFUNCTION("""COMPUTED_VALUE"""),2)</f>
        <v>2</v>
      </c>
    </row>
    <row r="243" spans="1:2" ht="13" hidden="1">
      <c r="A243" s="1">
        <f ca="1">IFERROR(__xludf.DUMMYFUNCTION("""COMPUTED_VALUE"""),3)</f>
        <v>3</v>
      </c>
      <c r="B243" s="1">
        <f ca="1">IFERROR(__xludf.DUMMYFUNCTION("""COMPUTED_VALUE"""),1)</f>
        <v>1</v>
      </c>
    </row>
    <row r="244" spans="1:2" ht="13" hidden="1">
      <c r="A244" s="1">
        <f ca="1">IFERROR(__xludf.DUMMYFUNCTION("""COMPUTED_VALUE"""),4)</f>
        <v>4</v>
      </c>
      <c r="B244" s="1">
        <f ca="1">IFERROR(__xludf.DUMMYFUNCTION("""COMPUTED_VALUE"""),2)</f>
        <v>2</v>
      </c>
    </row>
    <row r="245" spans="1:2" ht="13" hidden="1">
      <c r="A245" s="1">
        <f ca="1">IFERROR(__xludf.DUMMYFUNCTION("""COMPUTED_VALUE"""),4)</f>
        <v>4</v>
      </c>
      <c r="B245" s="1">
        <f ca="1">IFERROR(__xludf.DUMMYFUNCTION("""COMPUTED_VALUE"""),1)</f>
        <v>1</v>
      </c>
    </row>
    <row r="246" spans="1:2" ht="13" hidden="1">
      <c r="A246" s="1">
        <f ca="1">IFERROR(__xludf.DUMMYFUNCTION("""COMPUTED_VALUE"""),4)</f>
        <v>4</v>
      </c>
      <c r="B246" s="1">
        <f ca="1">IFERROR(__xludf.DUMMYFUNCTION("""COMPUTED_VALUE"""),1)</f>
        <v>1</v>
      </c>
    </row>
    <row r="247" spans="1:2" ht="13" hidden="1">
      <c r="A247" s="1">
        <f ca="1">IFERROR(__xludf.DUMMYFUNCTION("""COMPUTED_VALUE"""),4)</f>
        <v>4</v>
      </c>
      <c r="B247" s="1">
        <f ca="1">IFERROR(__xludf.DUMMYFUNCTION("""COMPUTED_VALUE"""),1)</f>
        <v>1</v>
      </c>
    </row>
    <row r="248" spans="1:2" ht="13" hidden="1">
      <c r="A248" s="1">
        <f ca="1">IFERROR(__xludf.DUMMYFUNCTION("""COMPUTED_VALUE"""),3)</f>
        <v>3</v>
      </c>
      <c r="B248" s="1">
        <f ca="1">IFERROR(__xludf.DUMMYFUNCTION("""COMPUTED_VALUE"""),1)</f>
        <v>1</v>
      </c>
    </row>
    <row r="249" spans="1:2" ht="13" hidden="1">
      <c r="A249" s="1">
        <f ca="1">IFERROR(__xludf.DUMMYFUNCTION("""COMPUTED_VALUE"""),1)</f>
        <v>1</v>
      </c>
      <c r="B249" s="1">
        <f ca="1">IFERROR(__xludf.DUMMYFUNCTION("""COMPUTED_VALUE"""),1)</f>
        <v>1</v>
      </c>
    </row>
    <row r="250" spans="1:2" ht="13" hidden="1">
      <c r="A250" s="1">
        <f ca="1">IFERROR(__xludf.DUMMYFUNCTION("""COMPUTED_VALUE"""),2)</f>
        <v>2</v>
      </c>
      <c r="B250" s="1">
        <f ca="1">IFERROR(__xludf.DUMMYFUNCTION("""COMPUTED_VALUE"""),1)</f>
        <v>1</v>
      </c>
    </row>
    <row r="251" spans="1:2" ht="13" hidden="1">
      <c r="A251" s="1">
        <f ca="1">IFERROR(__xludf.DUMMYFUNCTION("""COMPUTED_VALUE"""),4)</f>
        <v>4</v>
      </c>
      <c r="B251" s="1">
        <f ca="1">IFERROR(__xludf.DUMMYFUNCTION("""COMPUTED_VALUE"""),2)</f>
        <v>2</v>
      </c>
    </row>
    <row r="252" spans="1:2" ht="13" hidden="1">
      <c r="A252" s="1">
        <f ca="1">IFERROR(__xludf.DUMMYFUNCTION("""COMPUTED_VALUE"""),1)</f>
        <v>1</v>
      </c>
      <c r="B252" s="1">
        <f ca="1">IFERROR(__xludf.DUMMYFUNCTION("""COMPUTED_VALUE"""),2)</f>
        <v>2</v>
      </c>
    </row>
    <row r="253" spans="1:2" ht="13" hidden="1">
      <c r="A253" s="1">
        <f ca="1">IFERROR(__xludf.DUMMYFUNCTION("""COMPUTED_VALUE"""),4)</f>
        <v>4</v>
      </c>
      <c r="B253" s="1">
        <f ca="1">IFERROR(__xludf.DUMMYFUNCTION("""COMPUTED_VALUE"""),2)</f>
        <v>2</v>
      </c>
    </row>
    <row r="254" spans="1:2" ht="13" hidden="1">
      <c r="A254" s="1">
        <f ca="1">IFERROR(__xludf.DUMMYFUNCTION("""COMPUTED_VALUE"""),3)</f>
        <v>3</v>
      </c>
      <c r="B254" s="1">
        <f ca="1">IFERROR(__xludf.DUMMYFUNCTION("""COMPUTED_VALUE"""),2)</f>
        <v>2</v>
      </c>
    </row>
    <row r="255" spans="1:2" ht="13" hidden="1">
      <c r="A255" s="1">
        <f ca="1">IFERROR(__xludf.DUMMYFUNCTION("""COMPUTED_VALUE"""),3)</f>
        <v>3</v>
      </c>
      <c r="B255" s="1">
        <f ca="1">IFERROR(__xludf.DUMMYFUNCTION("""COMPUTED_VALUE"""),2)</f>
        <v>2</v>
      </c>
    </row>
    <row r="256" spans="1:2" ht="13" hidden="1">
      <c r="A256" s="1">
        <f ca="1">IFERROR(__xludf.DUMMYFUNCTION("""COMPUTED_VALUE"""),1)</f>
        <v>1</v>
      </c>
      <c r="B256" s="1">
        <f ca="1">IFERROR(__xludf.DUMMYFUNCTION("""COMPUTED_VALUE"""),1)</f>
        <v>1</v>
      </c>
    </row>
    <row r="257" spans="1:2" ht="13" hidden="1">
      <c r="A257" s="1">
        <f ca="1">IFERROR(__xludf.DUMMYFUNCTION("""COMPUTED_VALUE"""),2)</f>
        <v>2</v>
      </c>
      <c r="B257" s="1">
        <f ca="1">IFERROR(__xludf.DUMMYFUNCTION("""COMPUTED_VALUE"""),1)</f>
        <v>1</v>
      </c>
    </row>
    <row r="258" spans="1:2" ht="13" hidden="1">
      <c r="A258" s="1">
        <f ca="1">IFERROR(__xludf.DUMMYFUNCTION("""COMPUTED_VALUE"""),4)</f>
        <v>4</v>
      </c>
      <c r="B258" s="1">
        <f ca="1">IFERROR(__xludf.DUMMYFUNCTION("""COMPUTED_VALUE"""),4)</f>
        <v>4</v>
      </c>
    </row>
    <row r="259" spans="1:2" ht="13" hidden="1">
      <c r="A259" s="1">
        <f ca="1">IFERROR(__xludf.DUMMYFUNCTION("""COMPUTED_VALUE"""),2)</f>
        <v>2</v>
      </c>
      <c r="B259" s="1">
        <f ca="1">IFERROR(__xludf.DUMMYFUNCTION("""COMPUTED_VALUE"""),1)</f>
        <v>1</v>
      </c>
    </row>
    <row r="260" spans="1:2" ht="13" hidden="1">
      <c r="A260" s="1">
        <f ca="1">IFERROR(__xludf.DUMMYFUNCTION("""COMPUTED_VALUE"""),2)</f>
        <v>2</v>
      </c>
      <c r="B260" s="1">
        <f ca="1">IFERROR(__xludf.DUMMYFUNCTION("""COMPUTED_VALUE"""),1)</f>
        <v>1</v>
      </c>
    </row>
    <row r="261" spans="1:2" ht="13" hidden="1">
      <c r="A261" s="1">
        <f ca="1">IFERROR(__xludf.DUMMYFUNCTION("""COMPUTED_VALUE"""),3)</f>
        <v>3</v>
      </c>
      <c r="B261" s="1">
        <f ca="1">IFERROR(__xludf.DUMMYFUNCTION("""COMPUTED_VALUE"""),2)</f>
        <v>2</v>
      </c>
    </row>
    <row r="262" spans="1:2" ht="13" hidden="1">
      <c r="A262" s="1">
        <f ca="1">IFERROR(__xludf.DUMMYFUNCTION("""COMPUTED_VALUE"""),3)</f>
        <v>3</v>
      </c>
      <c r="B262" s="1">
        <f ca="1">IFERROR(__xludf.DUMMYFUNCTION("""COMPUTED_VALUE"""),2)</f>
        <v>2</v>
      </c>
    </row>
    <row r="263" spans="1:2" ht="13" hidden="1">
      <c r="A263" s="1">
        <f ca="1">IFERROR(__xludf.DUMMYFUNCTION("""COMPUTED_VALUE"""),4)</f>
        <v>4</v>
      </c>
      <c r="B263" s="1">
        <f ca="1">IFERROR(__xludf.DUMMYFUNCTION("""COMPUTED_VALUE"""),5)</f>
        <v>5</v>
      </c>
    </row>
    <row r="264" spans="1:2" ht="13" hidden="1">
      <c r="A264" s="1">
        <f ca="1">IFERROR(__xludf.DUMMYFUNCTION("""COMPUTED_VALUE"""),2)</f>
        <v>2</v>
      </c>
      <c r="B264" s="1">
        <f ca="1">IFERROR(__xludf.DUMMYFUNCTION("""COMPUTED_VALUE"""),3)</f>
        <v>3</v>
      </c>
    </row>
    <row r="265" spans="1:2" ht="13" hidden="1">
      <c r="A265" s="1">
        <f ca="1">IFERROR(__xludf.DUMMYFUNCTION("""COMPUTED_VALUE"""),4)</f>
        <v>4</v>
      </c>
      <c r="B265" s="1">
        <f ca="1">IFERROR(__xludf.DUMMYFUNCTION("""COMPUTED_VALUE"""),1)</f>
        <v>1</v>
      </c>
    </row>
    <row r="266" spans="1:2" ht="13" hidden="1">
      <c r="A266" s="1">
        <f ca="1">IFERROR(__xludf.DUMMYFUNCTION("""COMPUTED_VALUE"""),4)</f>
        <v>4</v>
      </c>
      <c r="B266" s="1">
        <f ca="1">IFERROR(__xludf.DUMMYFUNCTION("""COMPUTED_VALUE"""),1)</f>
        <v>1</v>
      </c>
    </row>
    <row r="267" spans="1:2" ht="13" hidden="1">
      <c r="A267" s="1">
        <f ca="1">IFERROR(__xludf.DUMMYFUNCTION("""COMPUTED_VALUE"""),4)</f>
        <v>4</v>
      </c>
      <c r="B267" s="1">
        <f ca="1">IFERROR(__xludf.DUMMYFUNCTION("""COMPUTED_VALUE"""),1)</f>
        <v>1</v>
      </c>
    </row>
    <row r="268" spans="1:2" ht="13" hidden="1">
      <c r="A268" s="1">
        <f ca="1">IFERROR(__xludf.DUMMYFUNCTION("""COMPUTED_VALUE"""),2)</f>
        <v>2</v>
      </c>
      <c r="B268" s="1">
        <f ca="1">IFERROR(__xludf.DUMMYFUNCTION("""COMPUTED_VALUE"""),2)</f>
        <v>2</v>
      </c>
    </row>
    <row r="269" spans="1:2" ht="13" hidden="1">
      <c r="A269" s="1">
        <f ca="1">IFERROR(__xludf.DUMMYFUNCTION("""COMPUTED_VALUE"""),2)</f>
        <v>2</v>
      </c>
      <c r="B269" s="1">
        <f ca="1">IFERROR(__xludf.DUMMYFUNCTION("""COMPUTED_VALUE"""),1)</f>
        <v>1</v>
      </c>
    </row>
    <row r="270" spans="1:2" ht="13" hidden="1">
      <c r="A270" s="1">
        <f ca="1">IFERROR(__xludf.DUMMYFUNCTION("""COMPUTED_VALUE"""),3)</f>
        <v>3</v>
      </c>
      <c r="B270" s="1">
        <f ca="1">IFERROR(__xludf.DUMMYFUNCTION("""COMPUTED_VALUE"""),2)</f>
        <v>2</v>
      </c>
    </row>
    <row r="271" spans="1:2" ht="13" hidden="1">
      <c r="A271" s="1">
        <f ca="1">IFERROR(__xludf.DUMMYFUNCTION("""COMPUTED_VALUE"""),1)</f>
        <v>1</v>
      </c>
      <c r="B271" s="1">
        <f ca="1">IFERROR(__xludf.DUMMYFUNCTION("""COMPUTED_VALUE"""),1)</f>
        <v>1</v>
      </c>
    </row>
    <row r="272" spans="1:2" ht="13" hidden="1">
      <c r="A272" s="1">
        <f ca="1">IFERROR(__xludf.DUMMYFUNCTION("""COMPUTED_VALUE"""),2)</f>
        <v>2</v>
      </c>
      <c r="B272" s="1">
        <f ca="1">IFERROR(__xludf.DUMMYFUNCTION("""COMPUTED_VALUE"""),1)</f>
        <v>1</v>
      </c>
    </row>
    <row r="273" spans="1:2" ht="13" hidden="1">
      <c r="A273" s="1">
        <f ca="1">IFERROR(__xludf.DUMMYFUNCTION("""COMPUTED_VALUE"""),3)</f>
        <v>3</v>
      </c>
      <c r="B273" s="1">
        <f ca="1">IFERROR(__xludf.DUMMYFUNCTION("""COMPUTED_VALUE"""),1)</f>
        <v>1</v>
      </c>
    </row>
    <row r="274" spans="1:2" ht="13" hidden="1">
      <c r="A274" s="1">
        <f ca="1">IFERROR(__xludf.DUMMYFUNCTION("""COMPUTED_VALUE"""),2)</f>
        <v>2</v>
      </c>
      <c r="B274" s="1">
        <f ca="1">IFERROR(__xludf.DUMMYFUNCTION("""COMPUTED_VALUE"""),3)</f>
        <v>3</v>
      </c>
    </row>
    <row r="275" spans="1:2" ht="13" hidden="1">
      <c r="A275" s="1">
        <f ca="1">IFERROR(__xludf.DUMMYFUNCTION("""COMPUTED_VALUE"""),4)</f>
        <v>4</v>
      </c>
      <c r="B275" s="1">
        <f ca="1">IFERROR(__xludf.DUMMYFUNCTION("""COMPUTED_VALUE"""),1)</f>
        <v>1</v>
      </c>
    </row>
    <row r="276" spans="1:2" ht="13" hidden="1">
      <c r="A276" s="1">
        <f ca="1">IFERROR(__xludf.DUMMYFUNCTION("""COMPUTED_VALUE"""),3)</f>
        <v>3</v>
      </c>
      <c r="B276" s="1">
        <f ca="1">IFERROR(__xludf.DUMMYFUNCTION("""COMPUTED_VALUE"""),1)</f>
        <v>1</v>
      </c>
    </row>
    <row r="277" spans="1:2" ht="13" hidden="1">
      <c r="A277" s="1">
        <f ca="1">IFERROR(__xludf.DUMMYFUNCTION("""COMPUTED_VALUE"""),2)</f>
        <v>2</v>
      </c>
      <c r="B277" s="1">
        <f ca="1">IFERROR(__xludf.DUMMYFUNCTION("""COMPUTED_VALUE"""),1)</f>
        <v>1</v>
      </c>
    </row>
    <row r="278" spans="1:2" ht="13" hidden="1">
      <c r="A278" s="1">
        <f ca="1">IFERROR(__xludf.DUMMYFUNCTION("""COMPUTED_VALUE"""),4)</f>
        <v>4</v>
      </c>
      <c r="B278" s="1">
        <f ca="1">IFERROR(__xludf.DUMMYFUNCTION("""COMPUTED_VALUE"""),4)</f>
        <v>4</v>
      </c>
    </row>
    <row r="279" spans="1:2" ht="13" hidden="1">
      <c r="A279" s="1">
        <f ca="1">IFERROR(__xludf.DUMMYFUNCTION("""COMPUTED_VALUE"""),2)</f>
        <v>2</v>
      </c>
      <c r="B279" s="1">
        <f ca="1">IFERROR(__xludf.DUMMYFUNCTION("""COMPUTED_VALUE"""),1)</f>
        <v>1</v>
      </c>
    </row>
    <row r="280" spans="1:2" ht="13" hidden="1">
      <c r="A280" s="1">
        <f ca="1">IFERROR(__xludf.DUMMYFUNCTION("""COMPUTED_VALUE"""),2)</f>
        <v>2</v>
      </c>
      <c r="B280" s="1">
        <f ca="1">IFERROR(__xludf.DUMMYFUNCTION("""COMPUTED_VALUE"""),1)</f>
        <v>1</v>
      </c>
    </row>
    <row r="281" spans="1:2" ht="13" hidden="1">
      <c r="A281" s="1">
        <f ca="1">IFERROR(__xludf.DUMMYFUNCTION("""COMPUTED_VALUE"""),2)</f>
        <v>2</v>
      </c>
      <c r="B281" s="1">
        <f ca="1">IFERROR(__xludf.DUMMYFUNCTION("""COMPUTED_VALUE"""),1)</f>
        <v>1</v>
      </c>
    </row>
    <row r="282" spans="1:2" ht="13" hidden="1">
      <c r="A282" s="1">
        <f ca="1">IFERROR(__xludf.DUMMYFUNCTION("""COMPUTED_VALUE"""),4)</f>
        <v>4</v>
      </c>
      <c r="B282" s="1">
        <f ca="1">IFERROR(__xludf.DUMMYFUNCTION("""COMPUTED_VALUE"""),1)</f>
        <v>1</v>
      </c>
    </row>
    <row r="283" spans="1:2" ht="13" hidden="1">
      <c r="A283" s="1">
        <f ca="1">IFERROR(__xludf.DUMMYFUNCTION("""COMPUTED_VALUE"""),3)</f>
        <v>3</v>
      </c>
      <c r="B283" s="1">
        <f ca="1">IFERROR(__xludf.DUMMYFUNCTION("""COMPUTED_VALUE"""),1)</f>
        <v>1</v>
      </c>
    </row>
    <row r="284" spans="1:2" ht="13" hidden="1">
      <c r="A284" s="1">
        <f ca="1">IFERROR(__xludf.DUMMYFUNCTION("""COMPUTED_VALUE"""),3)</f>
        <v>3</v>
      </c>
      <c r="B284" s="1">
        <f ca="1">IFERROR(__xludf.DUMMYFUNCTION("""COMPUTED_VALUE"""),4)</f>
        <v>4</v>
      </c>
    </row>
    <row r="285" spans="1:2" ht="13" hidden="1">
      <c r="A285" s="1">
        <f ca="1">IFERROR(__xludf.DUMMYFUNCTION("""COMPUTED_VALUE"""),2)</f>
        <v>2</v>
      </c>
      <c r="B285" s="1">
        <f ca="1">IFERROR(__xludf.DUMMYFUNCTION("""COMPUTED_VALUE"""),1)</f>
        <v>1</v>
      </c>
    </row>
    <row r="286" spans="1:2" ht="13" hidden="1">
      <c r="A286" s="1">
        <f ca="1">IFERROR(__xludf.DUMMYFUNCTION("""COMPUTED_VALUE"""),2)</f>
        <v>2</v>
      </c>
      <c r="B286" s="1">
        <f ca="1">IFERROR(__xludf.DUMMYFUNCTION("""COMPUTED_VALUE"""),2)</f>
        <v>2</v>
      </c>
    </row>
    <row r="287" spans="1:2" ht="13" hidden="1">
      <c r="A287" s="1">
        <f ca="1">IFERROR(__xludf.DUMMYFUNCTION("""COMPUTED_VALUE"""),4)</f>
        <v>4</v>
      </c>
      <c r="B287" s="1">
        <f ca="1">IFERROR(__xludf.DUMMYFUNCTION("""COMPUTED_VALUE"""),2)</f>
        <v>2</v>
      </c>
    </row>
    <row r="288" spans="1:2" ht="13" hidden="1">
      <c r="A288" s="1">
        <f ca="1">IFERROR(__xludf.DUMMYFUNCTION("""COMPUTED_VALUE"""),2)</f>
        <v>2</v>
      </c>
      <c r="B288" s="1">
        <f ca="1">IFERROR(__xludf.DUMMYFUNCTION("""COMPUTED_VALUE"""),1)</f>
        <v>1</v>
      </c>
    </row>
    <row r="289" spans="1:2" ht="13" hidden="1">
      <c r="A289" s="1">
        <f ca="1">IFERROR(__xludf.DUMMYFUNCTION("""COMPUTED_VALUE"""),3)</f>
        <v>3</v>
      </c>
      <c r="B289" s="1">
        <f ca="1">IFERROR(__xludf.DUMMYFUNCTION("""COMPUTED_VALUE"""),4)</f>
        <v>4</v>
      </c>
    </row>
    <row r="290" spans="1:2" ht="13" hidden="1">
      <c r="A290" s="1">
        <f ca="1">IFERROR(__xludf.DUMMYFUNCTION("""COMPUTED_VALUE"""),1)</f>
        <v>1</v>
      </c>
      <c r="B290" s="1">
        <f ca="1">IFERROR(__xludf.DUMMYFUNCTION("""COMPUTED_VALUE"""),1)</f>
        <v>1</v>
      </c>
    </row>
    <row r="291" spans="1:2" ht="13" hidden="1">
      <c r="A291" s="1">
        <f ca="1">IFERROR(__xludf.DUMMYFUNCTION("""COMPUTED_VALUE"""),4)</f>
        <v>4</v>
      </c>
      <c r="B291" s="1">
        <f ca="1">IFERROR(__xludf.DUMMYFUNCTION("""COMPUTED_VALUE"""),1)</f>
        <v>1</v>
      </c>
    </row>
    <row r="292" spans="1:2" ht="13" hidden="1">
      <c r="A292" s="1">
        <f ca="1">IFERROR(__xludf.DUMMYFUNCTION("""COMPUTED_VALUE"""),4)</f>
        <v>4</v>
      </c>
      <c r="B292" s="1">
        <f ca="1">IFERROR(__xludf.DUMMYFUNCTION("""COMPUTED_VALUE"""),1)</f>
        <v>1</v>
      </c>
    </row>
    <row r="293" spans="1:2" ht="13" hidden="1">
      <c r="A293" s="1">
        <f ca="1">IFERROR(__xludf.DUMMYFUNCTION("""COMPUTED_VALUE"""),3)</f>
        <v>3</v>
      </c>
      <c r="B293" s="1">
        <f ca="1">IFERROR(__xludf.DUMMYFUNCTION("""COMPUTED_VALUE"""),1)</f>
        <v>1</v>
      </c>
    </row>
    <row r="294" spans="1:2" ht="13" hidden="1">
      <c r="A294" s="1">
        <f ca="1">IFERROR(__xludf.DUMMYFUNCTION("""COMPUTED_VALUE"""),1)</f>
        <v>1</v>
      </c>
      <c r="B294" s="1">
        <f ca="1">IFERROR(__xludf.DUMMYFUNCTION("""COMPUTED_VALUE"""),2)</f>
        <v>2</v>
      </c>
    </row>
    <row r="295" spans="1:2" ht="13" hidden="1">
      <c r="A295" s="1">
        <f ca="1">IFERROR(__xludf.DUMMYFUNCTION("""COMPUTED_VALUE"""),1)</f>
        <v>1</v>
      </c>
      <c r="B295" s="1">
        <f ca="1">IFERROR(__xludf.DUMMYFUNCTION("""COMPUTED_VALUE"""),1)</f>
        <v>1</v>
      </c>
    </row>
    <row r="296" spans="1:2" ht="13" hidden="1">
      <c r="A296" s="1">
        <f ca="1">IFERROR(__xludf.DUMMYFUNCTION("""COMPUTED_VALUE"""),1)</f>
        <v>1</v>
      </c>
      <c r="B296" s="1">
        <f ca="1">IFERROR(__xludf.DUMMYFUNCTION("""COMPUTED_VALUE"""),1)</f>
        <v>1</v>
      </c>
    </row>
    <row r="297" spans="1:2" ht="13" hidden="1">
      <c r="A297" s="1">
        <f ca="1">IFERROR(__xludf.DUMMYFUNCTION("""COMPUTED_VALUE"""),3)</f>
        <v>3</v>
      </c>
      <c r="B297" s="1">
        <f ca="1">IFERROR(__xludf.DUMMYFUNCTION("""COMPUTED_VALUE"""),1)</f>
        <v>1</v>
      </c>
    </row>
    <row r="298" spans="1:2" ht="13" hidden="1">
      <c r="A298" s="1">
        <f ca="1">IFERROR(__xludf.DUMMYFUNCTION("""COMPUTED_VALUE"""),2)</f>
        <v>2</v>
      </c>
      <c r="B298" s="1">
        <f ca="1">IFERROR(__xludf.DUMMYFUNCTION("""COMPUTED_VALUE"""),1)</f>
        <v>1</v>
      </c>
    </row>
    <row r="299" spans="1:2" ht="13" hidden="1">
      <c r="A299" s="1">
        <f ca="1">IFERROR(__xludf.DUMMYFUNCTION("""COMPUTED_VALUE"""),4)</f>
        <v>4</v>
      </c>
      <c r="B299" s="1">
        <f ca="1">IFERROR(__xludf.DUMMYFUNCTION("""COMPUTED_VALUE"""),2)</f>
        <v>2</v>
      </c>
    </row>
    <row r="300" spans="1:2" ht="13" hidden="1">
      <c r="A300" s="1">
        <f ca="1">IFERROR(__xludf.DUMMYFUNCTION("""COMPUTED_VALUE"""),3)</f>
        <v>3</v>
      </c>
      <c r="B300" s="1">
        <f ca="1">IFERROR(__xludf.DUMMYFUNCTION("""COMPUTED_VALUE"""),3)</f>
        <v>3</v>
      </c>
    </row>
    <row r="301" spans="1:2" ht="13" hidden="1">
      <c r="A301" s="1">
        <f ca="1">IFERROR(__xludf.DUMMYFUNCTION("""COMPUTED_VALUE"""),4)</f>
        <v>4</v>
      </c>
      <c r="B301" s="1">
        <f ca="1">IFERROR(__xludf.DUMMYFUNCTION("""COMPUTED_VALUE"""),1)</f>
        <v>1</v>
      </c>
    </row>
    <row r="302" spans="1:2" ht="13" hidden="1">
      <c r="A302" s="1">
        <f ca="1">IFERROR(__xludf.DUMMYFUNCTION("""COMPUTED_VALUE"""),1)</f>
        <v>1</v>
      </c>
      <c r="B302" s="1">
        <f ca="1">IFERROR(__xludf.DUMMYFUNCTION("""COMPUTED_VALUE"""),2)</f>
        <v>2</v>
      </c>
    </row>
    <row r="303" spans="1:2" ht="13" hidden="1">
      <c r="A303" s="1">
        <f ca="1">IFERROR(__xludf.DUMMYFUNCTION("""COMPUTED_VALUE"""),4)</f>
        <v>4</v>
      </c>
      <c r="B303" s="1">
        <f ca="1">IFERROR(__xludf.DUMMYFUNCTION("""COMPUTED_VALUE"""),1)</f>
        <v>1</v>
      </c>
    </row>
    <row r="304" spans="1:2" ht="13" hidden="1">
      <c r="A304" s="1">
        <f ca="1">IFERROR(__xludf.DUMMYFUNCTION("""COMPUTED_VALUE"""),4)</f>
        <v>4</v>
      </c>
      <c r="B304" s="1">
        <f ca="1">IFERROR(__xludf.DUMMYFUNCTION("""COMPUTED_VALUE"""),1)</f>
        <v>1</v>
      </c>
    </row>
    <row r="305" spans="1:2" ht="13" hidden="1">
      <c r="A305" s="1">
        <f ca="1">IFERROR(__xludf.DUMMYFUNCTION("""COMPUTED_VALUE"""),2)</f>
        <v>2</v>
      </c>
      <c r="B305" s="1">
        <f ca="1">IFERROR(__xludf.DUMMYFUNCTION("""COMPUTED_VALUE"""),1)</f>
        <v>1</v>
      </c>
    </row>
    <row r="306" spans="1:2" ht="13" hidden="1">
      <c r="A306" s="1">
        <f ca="1">IFERROR(__xludf.DUMMYFUNCTION("""COMPUTED_VALUE"""),4)</f>
        <v>4</v>
      </c>
      <c r="B306" s="1">
        <f ca="1">IFERROR(__xludf.DUMMYFUNCTION("""COMPUTED_VALUE"""),3)</f>
        <v>3</v>
      </c>
    </row>
    <row r="307" spans="1:2" ht="13" hidden="1">
      <c r="A307" s="1" t="str">
        <f ca="1">IFERROR(__xludf.DUMMYFUNCTION("""COMPUTED_VALUE"""),"")</f>
        <v/>
      </c>
      <c r="B307" s="1">
        <f ca="1">IFERROR(__xludf.DUMMYFUNCTION("""COMPUTED_VALUE"""),1)</f>
        <v>1</v>
      </c>
    </row>
    <row r="308" spans="1:2" ht="13" hidden="1">
      <c r="A308" s="1" t="str">
        <f ca="1">IFERROR(__xludf.DUMMYFUNCTION("""COMPUTED_VALUE"""),"")</f>
        <v/>
      </c>
      <c r="B308" s="1">
        <f ca="1">IFERROR(__xludf.DUMMYFUNCTION("""COMPUTED_VALUE"""),4)</f>
        <v>4</v>
      </c>
    </row>
    <row r="309" spans="1:2" ht="13" hidden="1">
      <c r="A309" s="1">
        <f ca="1">IFERROR(__xludf.DUMMYFUNCTION("""COMPUTED_VALUE"""),1)</f>
        <v>1</v>
      </c>
      <c r="B309" s="1">
        <f ca="1">IFERROR(__xludf.DUMMYFUNCTION("""COMPUTED_VALUE"""),2)</f>
        <v>2</v>
      </c>
    </row>
    <row r="310" spans="1:2" ht="13" hidden="1">
      <c r="A310" s="1">
        <f ca="1">IFERROR(__xludf.DUMMYFUNCTION("""COMPUTED_VALUE"""),4)</f>
        <v>4</v>
      </c>
      <c r="B310" s="1">
        <f ca="1">IFERROR(__xludf.DUMMYFUNCTION("""COMPUTED_VALUE"""),2)</f>
        <v>2</v>
      </c>
    </row>
    <row r="311" spans="1:2" ht="13" hidden="1">
      <c r="A311" s="1">
        <f ca="1">IFERROR(__xludf.DUMMYFUNCTION("""COMPUTED_VALUE"""),4)</f>
        <v>4</v>
      </c>
      <c r="B311" s="1">
        <f ca="1">IFERROR(__xludf.DUMMYFUNCTION("""COMPUTED_VALUE"""),1)</f>
        <v>1</v>
      </c>
    </row>
    <row r="312" spans="1:2" ht="13" hidden="1">
      <c r="A312" s="1">
        <f ca="1">IFERROR(__xludf.DUMMYFUNCTION("""COMPUTED_VALUE"""),3)</f>
        <v>3</v>
      </c>
      <c r="B312" s="1">
        <f ca="1">IFERROR(__xludf.DUMMYFUNCTION("""COMPUTED_VALUE"""),1)</f>
        <v>1</v>
      </c>
    </row>
    <row r="313" spans="1:2" ht="13" hidden="1">
      <c r="A313" s="1" t="str">
        <f ca="1">IFERROR(__xludf.DUMMYFUNCTION("""COMPUTED_VALUE"""),"")</f>
        <v/>
      </c>
      <c r="B313" s="1">
        <f ca="1">IFERROR(__xludf.DUMMYFUNCTION("""COMPUTED_VALUE"""),1)</f>
        <v>1</v>
      </c>
    </row>
    <row r="314" spans="1:2" ht="13" hidden="1">
      <c r="A314" s="1">
        <f ca="1">IFERROR(__xludf.DUMMYFUNCTION("""COMPUTED_VALUE"""),2)</f>
        <v>2</v>
      </c>
      <c r="B314" s="1">
        <f ca="1">IFERROR(__xludf.DUMMYFUNCTION("""COMPUTED_VALUE"""),1)</f>
        <v>1</v>
      </c>
    </row>
    <row r="315" spans="1:2" ht="13" hidden="1">
      <c r="A315" s="1">
        <f ca="1">IFERROR(__xludf.DUMMYFUNCTION("""COMPUTED_VALUE"""),2)</f>
        <v>2</v>
      </c>
      <c r="B315" s="1">
        <f ca="1">IFERROR(__xludf.DUMMYFUNCTION("""COMPUTED_VALUE"""),1)</f>
        <v>1</v>
      </c>
    </row>
    <row r="316" spans="1:2" ht="13" hidden="1">
      <c r="A316" s="1">
        <f ca="1">IFERROR(__xludf.DUMMYFUNCTION("""COMPUTED_VALUE"""),3)</f>
        <v>3</v>
      </c>
      <c r="B316" s="1">
        <f ca="1">IFERROR(__xludf.DUMMYFUNCTION("""COMPUTED_VALUE"""),2)</f>
        <v>2</v>
      </c>
    </row>
    <row r="317" spans="1:2" ht="13" hidden="1">
      <c r="A317" s="1">
        <f ca="1">IFERROR(__xludf.DUMMYFUNCTION("""COMPUTED_VALUE"""),4)</f>
        <v>4</v>
      </c>
      <c r="B317" s="1">
        <f ca="1">IFERROR(__xludf.DUMMYFUNCTION("""COMPUTED_VALUE"""),2)</f>
        <v>2</v>
      </c>
    </row>
    <row r="318" spans="1:2" ht="13" hidden="1">
      <c r="A318" s="1">
        <f ca="1">IFERROR(__xludf.DUMMYFUNCTION("""COMPUTED_VALUE"""),2)</f>
        <v>2</v>
      </c>
      <c r="B318" s="1">
        <f ca="1">IFERROR(__xludf.DUMMYFUNCTION("""COMPUTED_VALUE"""),1)</f>
        <v>1</v>
      </c>
    </row>
    <row r="319" spans="1:2" ht="13" hidden="1">
      <c r="A319" s="1">
        <f ca="1">IFERROR(__xludf.DUMMYFUNCTION("""COMPUTED_VALUE"""),3)</f>
        <v>3</v>
      </c>
      <c r="B319" s="1">
        <f ca="1">IFERROR(__xludf.DUMMYFUNCTION("""COMPUTED_VALUE"""),1)</f>
        <v>1</v>
      </c>
    </row>
    <row r="320" spans="1:2" ht="13" hidden="1">
      <c r="A320" s="1">
        <f ca="1">IFERROR(__xludf.DUMMYFUNCTION("""COMPUTED_VALUE"""),3)</f>
        <v>3</v>
      </c>
      <c r="B320" s="1">
        <f ca="1">IFERROR(__xludf.DUMMYFUNCTION("""COMPUTED_VALUE"""),1)</f>
        <v>1</v>
      </c>
    </row>
    <row r="321" spans="1:11" ht="13" hidden="1">
      <c r="A321" s="1">
        <f ca="1">IFERROR(__xludf.DUMMYFUNCTION("""COMPUTED_VALUE"""),1)</f>
        <v>1</v>
      </c>
      <c r="B321" s="1">
        <f ca="1">IFERROR(__xludf.DUMMYFUNCTION("""COMPUTED_VALUE"""),1)</f>
        <v>1</v>
      </c>
    </row>
    <row r="322" spans="1:11" ht="13" hidden="1">
      <c r="A322" s="1">
        <f ca="1">IFERROR(__xludf.DUMMYFUNCTION("""COMPUTED_VALUE"""),2)</f>
        <v>2</v>
      </c>
      <c r="B322" s="1">
        <f ca="1">IFERROR(__xludf.DUMMYFUNCTION("""COMPUTED_VALUE"""),2)</f>
        <v>2</v>
      </c>
    </row>
    <row r="323" spans="1:11" ht="13" hidden="1">
      <c r="A323" s="1" t="str">
        <f ca="1">IFERROR(__xludf.DUMMYFUNCTION("""COMPUTED_VALUE"""),"")</f>
        <v/>
      </c>
      <c r="B323" s="1">
        <f ca="1">IFERROR(__xludf.DUMMYFUNCTION("""COMPUTED_VALUE"""),1)</f>
        <v>1</v>
      </c>
    </row>
    <row r="324" spans="1:11" ht="13" hidden="1">
      <c r="A324" s="1">
        <f ca="1">IFERROR(__xludf.DUMMYFUNCTION("""COMPUTED_VALUE"""),2)</f>
        <v>2</v>
      </c>
      <c r="B324" s="1">
        <f ca="1">IFERROR(__xludf.DUMMYFUNCTION("""COMPUTED_VALUE"""),1)</f>
        <v>1</v>
      </c>
    </row>
    <row r="325" spans="1:11" ht="13" hidden="1">
      <c r="A325" s="1" t="str">
        <f ca="1">IFERROR(__xludf.DUMMYFUNCTION("""COMPUTED_VALUE"""),"")</f>
        <v/>
      </c>
      <c r="B325" s="1">
        <f ca="1">IFERROR(__xludf.DUMMYFUNCTION("""COMPUTED_VALUE"""),1)</f>
        <v>1</v>
      </c>
    </row>
    <row r="326" spans="1:11" ht="13" hidden="1">
      <c r="A326" s="1">
        <f ca="1">IFERROR(__xludf.DUMMYFUNCTION("""COMPUTED_VALUE"""),1)</f>
        <v>1</v>
      </c>
      <c r="B326" s="1">
        <f ca="1">IFERROR(__xludf.DUMMYFUNCTION("""COMPUTED_VALUE"""),1)</f>
        <v>1</v>
      </c>
    </row>
    <row r="327" spans="1:11" ht="13">
      <c r="A327" s="1">
        <f ca="1">IFERROR(__xludf.DUMMYFUNCTION("""COMPUTED_VALUE"""),4)</f>
        <v>4</v>
      </c>
      <c r="B327" s="1">
        <f ca="1">IFERROR(__xludf.DUMMYFUNCTION("""COMPUTED_VALUE"""),1)</f>
        <v>1</v>
      </c>
    </row>
    <row r="328" spans="1:11" ht="13">
      <c r="A328" s="1">
        <f t="shared" ref="A328:B328" ca="1" si="0">COUNT(A4:A327)</f>
        <v>300</v>
      </c>
      <c r="B328" s="1">
        <f t="shared" ca="1" si="0"/>
        <v>324</v>
      </c>
    </row>
    <row r="330" spans="1:11" ht="13">
      <c r="A330" s="14"/>
      <c r="B330" s="15" t="s">
        <v>57</v>
      </c>
      <c r="C330" s="15" t="s">
        <v>136</v>
      </c>
      <c r="D330" s="15" t="s">
        <v>59</v>
      </c>
      <c r="E330" s="15" t="s">
        <v>243</v>
      </c>
      <c r="J330" s="14"/>
      <c r="K330" s="14"/>
    </row>
    <row r="331" spans="1:11" ht="15">
      <c r="A331" s="7" t="s">
        <v>108</v>
      </c>
      <c r="B331" s="10">
        <f ca="1">COUNTIFS(A4:A327,"1",B4:B327,"1")</f>
        <v>33</v>
      </c>
      <c r="C331" s="10">
        <f ca="1">COUNTIFS(A4:A327,"2",B4:B327,"1")</f>
        <v>59</v>
      </c>
      <c r="D331" s="10">
        <f ca="1">COUNTIFS(A4:A327,"3",B4:B327,"1")</f>
        <v>41</v>
      </c>
      <c r="E331" s="10">
        <f ca="1">COUNTIFS(A4:A327,"4",B4:B327,"1")</f>
        <v>47</v>
      </c>
      <c r="F331" s="1">
        <f t="shared" ref="F331:F335" ca="1" si="1">SUM(B331:E331)</f>
        <v>180</v>
      </c>
      <c r="K331" s="10"/>
    </row>
    <row r="332" spans="1:11" ht="15">
      <c r="A332" s="7" t="s">
        <v>112</v>
      </c>
      <c r="B332" s="10">
        <f ca="1">COUNTIFS(A4:A327,"1",B4:B327,"2")</f>
        <v>13</v>
      </c>
      <c r="C332" s="10">
        <f ca="1">COUNTIFS(A4:A327,"2",B4:B327,"2")</f>
        <v>21</v>
      </c>
      <c r="D332" s="10">
        <f ca="1">COUNTIFS(A4:A327,"3",B4:B327,"2")</f>
        <v>18</v>
      </c>
      <c r="E332" s="10">
        <f ca="1">COUNTIFS(A4:A327,"4",B4:B327,"2")</f>
        <v>14</v>
      </c>
      <c r="F332" s="1">
        <f t="shared" ca="1" si="1"/>
        <v>66</v>
      </c>
      <c r="K332" s="10"/>
    </row>
    <row r="333" spans="1:11" ht="15">
      <c r="A333" s="7" t="s">
        <v>131</v>
      </c>
      <c r="B333" s="10">
        <f ca="1">COUNTIFS(A4:A327,"1",B4:B327,"3")</f>
        <v>9</v>
      </c>
      <c r="C333" s="10">
        <f ca="1">COUNTIFS(A4:A327,"2",B4:B327,"3")</f>
        <v>9</v>
      </c>
      <c r="D333" s="10">
        <f ca="1">COUNTIFS(A4:A327,"3",B4:B327,"3")</f>
        <v>9</v>
      </c>
      <c r="E333" s="10">
        <f ca="1">COUNTIFS(A4:A327,"4",B4:B327,"3")</f>
        <v>5</v>
      </c>
      <c r="F333" s="1">
        <f t="shared" ca="1" si="1"/>
        <v>32</v>
      </c>
      <c r="K333" s="10"/>
    </row>
    <row r="334" spans="1:11" ht="15">
      <c r="A334" s="7" t="s">
        <v>65</v>
      </c>
      <c r="B334" s="10">
        <f ca="1">COUNTIFS(A4:A327,"1",B4:B327,"4")</f>
        <v>1</v>
      </c>
      <c r="C334" s="10">
        <f ca="1">COUNTIFS(A4:A327,"2",B4:B327,"4")</f>
        <v>3</v>
      </c>
      <c r="D334" s="10">
        <f ca="1">COUNTIFS(A4:A327,"3",B4:B327,"4")</f>
        <v>5</v>
      </c>
      <c r="E334" s="10">
        <f ca="1">COUNTIFS(A4:A327,"4",B4:B327,"4")</f>
        <v>6</v>
      </c>
      <c r="F334" s="1">
        <f t="shared" ca="1" si="1"/>
        <v>15</v>
      </c>
      <c r="K334" s="10"/>
    </row>
    <row r="335" spans="1:11" ht="15">
      <c r="A335" s="7" t="s">
        <v>64</v>
      </c>
      <c r="B335" s="10">
        <f ca="1">COUNTIFS(A4:A327,"1",B4:B327,"5")</f>
        <v>0</v>
      </c>
      <c r="C335" s="10">
        <f ca="1">COUNTIFS(A4:A327,"2",B4:B327,"5")</f>
        <v>2</v>
      </c>
      <c r="D335" s="10">
        <f ca="1">COUNTIFS(A4:A327,"3",B4:B327,"5")</f>
        <v>1</v>
      </c>
      <c r="E335" s="10">
        <f ca="1">COUNTIFS(A4:A327,"4",B4:B327,"5")</f>
        <v>4</v>
      </c>
      <c r="F335" s="1">
        <f t="shared" ca="1" si="1"/>
        <v>7</v>
      </c>
      <c r="K335" s="10"/>
    </row>
    <row r="336" spans="1:11" ht="13">
      <c r="F336" s="1">
        <f ca="1">SUM(F331:F335)</f>
        <v>300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53</vt:i4>
      </vt:variant>
    </vt:vector>
  </HeadingPairs>
  <TitlesOfParts>
    <vt:vector size="53" baseType="lpstr">
      <vt:lpstr>Raw Data</vt:lpstr>
      <vt:lpstr>Converted Data</vt:lpstr>
      <vt:lpstr>What EAP</vt:lpstr>
      <vt:lpstr>How to access EAP</vt:lpstr>
      <vt:lpstr>Likely to use EAP</vt:lpstr>
      <vt:lpstr>What Peer Support</vt:lpstr>
      <vt:lpstr>Who is Peer Support</vt:lpstr>
      <vt:lpstr>Access Peer Support</vt:lpstr>
      <vt:lpstr>Likely to Access Peer</vt:lpstr>
      <vt:lpstr>Comfortable confiding with Peer</vt:lpstr>
      <vt:lpstr>Attending Coping Inservices</vt:lpstr>
      <vt:lpstr>Participate in Webinar</vt:lpstr>
      <vt:lpstr>Shift Briefings</vt:lpstr>
      <vt:lpstr>First Year Training</vt:lpstr>
      <vt:lpstr>Diet and Nutrition</vt:lpstr>
      <vt:lpstr>Exercise</vt:lpstr>
      <vt:lpstr>Family Skills</vt:lpstr>
      <vt:lpstr>Family Support Group</vt:lpstr>
      <vt:lpstr>Marriage Skills</vt:lpstr>
      <vt:lpstr>Personal Finances</vt:lpstr>
      <vt:lpstr>Mindfulness</vt:lpstr>
      <vt:lpstr>Resiliency</vt:lpstr>
      <vt:lpstr>Reimbursment</vt:lpstr>
      <vt:lpstr>Ways Impact Spiritual Beliefs</vt:lpstr>
      <vt:lpstr>Extent Spirtual Beliefs Impacte</vt:lpstr>
      <vt:lpstr>Hard Times</vt:lpstr>
      <vt:lpstr>Tolerate Stress</vt:lpstr>
      <vt:lpstr>Dept Spiritual Supports</vt:lpstr>
      <vt:lpstr>Chaplain</vt:lpstr>
      <vt:lpstr>Seperating Work and Personal</vt:lpstr>
      <vt:lpstr>Falling Asleep</vt:lpstr>
      <vt:lpstr>Sleep Before</vt:lpstr>
      <vt:lpstr>Cut Off</vt:lpstr>
      <vt:lpstr>Depressed</vt:lpstr>
      <vt:lpstr>Concentration</vt:lpstr>
      <vt:lpstr>Job Memories</vt:lpstr>
      <vt:lpstr>Physical Reactions</vt:lpstr>
      <vt:lpstr>Irritable Outbursts</vt:lpstr>
      <vt:lpstr>Anger-Others</vt:lpstr>
      <vt:lpstr>Anger-Self</vt:lpstr>
      <vt:lpstr>Suicidal Thoughts</vt:lpstr>
      <vt:lpstr>Frequency of SI</vt:lpstr>
      <vt:lpstr>Dont Know Help</vt:lpstr>
      <vt:lpstr>Time Off</vt:lpstr>
      <vt:lpstr>Embarrasing</vt:lpstr>
      <vt:lpstr>Weak</vt:lpstr>
      <vt:lpstr>Less Confidence</vt:lpstr>
      <vt:lpstr>Treated Differently</vt:lpstr>
      <vt:lpstr>Evidence</vt:lpstr>
      <vt:lpstr>Deal Myself</vt:lpstr>
      <vt:lpstr>Think Of Others</vt:lpstr>
      <vt:lpstr>I Might Need</vt:lpstr>
      <vt:lpstr>Drinking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2020-03-10T16:06:04Z</dcterms:created>
  <dcterms:modified xsi:type="dcterms:W3CDTF">2020-03-10T16:06:09Z</dcterms:modified>
</cp:coreProperties>
</file>